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D8640432-3345-43B5-B70C-EB757A784FE6}" xr6:coauthVersionLast="47" xr6:coauthVersionMax="47" xr10:uidLastSave="{00000000-0000-0000-0000-000000000000}"/>
  <bookViews>
    <workbookView xWindow="28680" yWindow="-7680" windowWidth="16440" windowHeight="284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7" i="7"/>
  <c r="E27" i="7"/>
  <c r="F27" i="7"/>
  <c r="G27" i="7"/>
  <c r="H27" i="7"/>
  <c r="I27" i="7"/>
  <c r="D2" i="7"/>
  <c r="E2" i="7"/>
  <c r="F2" i="7"/>
  <c r="G2" i="7"/>
  <c r="H2" i="7"/>
  <c r="D28" i="7"/>
  <c r="E28" i="7"/>
  <c r="F28" i="7"/>
  <c r="G28" i="7"/>
  <c r="H28" i="7"/>
  <c r="I28" i="7"/>
  <c r="J28" i="7"/>
  <c r="D19" i="7"/>
  <c r="E19" i="7"/>
  <c r="F19" i="7"/>
  <c r="G19" i="7"/>
  <c r="H19" i="7"/>
  <c r="I19" i="7"/>
  <c r="J19" i="7"/>
  <c r="D7" i="7"/>
  <c r="E7" i="7"/>
  <c r="F7" i="7"/>
  <c r="G7" i="7"/>
  <c r="H7" i="7"/>
  <c r="I7" i="7"/>
  <c r="D10"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1" i="7"/>
  <c r="E11" i="7"/>
  <c r="F11" i="7"/>
  <c r="G11" i="7"/>
  <c r="H11" i="7"/>
  <c r="I11" i="7"/>
  <c r="J11" i="7"/>
  <c r="K11" i="7"/>
  <c r="L11"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8" i="2"/>
  <c r="AW3" i="2"/>
  <c r="AW16" i="2"/>
  <c r="AW12" i="2"/>
  <c r="AW17" i="2"/>
  <c r="AW18" i="2"/>
  <c r="AW33" i="2"/>
  <c r="AW25" i="2"/>
  <c r="AW9" i="2"/>
  <c r="AW14" i="2"/>
  <c r="AW10" i="2"/>
  <c r="AW15" i="2"/>
  <c r="AW22" i="2"/>
  <c r="AW30" i="2"/>
  <c r="AW28" i="2"/>
  <c r="AW24" i="2"/>
  <c r="AW21" i="2"/>
  <c r="AW7" i="2"/>
  <c r="AW29" i="2"/>
  <c r="AW6" i="2"/>
  <c r="AW11" i="2"/>
  <c r="AW5" i="2"/>
  <c r="AW23" i="2"/>
  <c r="AW13" i="2"/>
  <c r="AW2" i="2"/>
  <c r="AW27" i="2"/>
  <c r="AW19" i="2"/>
  <c r="AW20" i="2"/>
  <c r="AW26" i="2"/>
  <c r="AW32" i="2"/>
  <c r="AW31" i="2"/>
  <c r="AW4" i="2"/>
  <c r="AS8" i="2"/>
  <c r="AS3" i="2"/>
  <c r="AS16" i="2"/>
  <c r="AS12" i="2"/>
  <c r="AS17" i="2"/>
  <c r="AS18" i="2"/>
  <c r="AS33" i="2"/>
  <c r="AS25" i="2"/>
  <c r="AS9" i="2"/>
  <c r="AS14" i="2"/>
  <c r="AS10" i="2"/>
  <c r="AS15" i="2"/>
  <c r="AS22" i="2"/>
  <c r="AS30" i="2"/>
  <c r="AS28" i="2"/>
  <c r="AS24" i="2"/>
  <c r="AS21" i="2"/>
  <c r="AS7" i="2"/>
  <c r="AS29" i="2"/>
  <c r="AS6" i="2"/>
  <c r="AS11" i="2"/>
  <c r="AS5" i="2"/>
  <c r="AS23" i="2"/>
  <c r="AS13" i="2"/>
  <c r="AS2" i="2"/>
  <c r="AS27" i="2"/>
  <c r="AS19" i="2"/>
  <c r="AS20" i="2"/>
  <c r="AS26" i="2"/>
  <c r="AS32" i="2"/>
  <c r="AS31"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30" i="2"/>
  <c r="AU30" i="2"/>
  <c r="AX30" i="2"/>
  <c r="AY30" i="2"/>
  <c r="AT10" i="2"/>
  <c r="AU10" i="2"/>
  <c r="AX10" i="2"/>
  <c r="AY10" i="2"/>
  <c r="AT23" i="2"/>
  <c r="AU23" i="2"/>
  <c r="AX23" i="2"/>
  <c r="AY23" i="2"/>
  <c r="AT16" i="2"/>
  <c r="AU16" i="2"/>
  <c r="AX16" i="2"/>
  <c r="AY16" i="2"/>
  <c r="AT33" i="2"/>
  <c r="AU33" i="2"/>
  <c r="AX33" i="2"/>
  <c r="AY33" i="2"/>
  <c r="AT15" i="2"/>
  <c r="AU15" i="2"/>
  <c r="AX15" i="2"/>
  <c r="AY15" i="2"/>
  <c r="AT13" i="2"/>
  <c r="AU13" i="2"/>
  <c r="AX13" i="2"/>
  <c r="AY13" i="2"/>
  <c r="AT29" i="2"/>
  <c r="AU29" i="2"/>
  <c r="AX29" i="2"/>
  <c r="AY29" i="2"/>
  <c r="AT8" i="2"/>
  <c r="AU8" i="2"/>
  <c r="AX8" i="2"/>
  <c r="AY8" i="2"/>
  <c r="AT12" i="2"/>
  <c r="AU12" i="2"/>
  <c r="AX12" i="2"/>
  <c r="AY12" i="2"/>
  <c r="AT7" i="2"/>
  <c r="AU7" i="2"/>
  <c r="AX7" i="2"/>
  <c r="AY7" i="2"/>
  <c r="AT5" i="2"/>
  <c r="AU5" i="2"/>
  <c r="AX5" i="2"/>
  <c r="AY5" i="2"/>
  <c r="AT26" i="2"/>
  <c r="AU26" i="2"/>
  <c r="AX26" i="2"/>
  <c r="AY26" i="2"/>
  <c r="AT6" i="2"/>
  <c r="AU6" i="2"/>
  <c r="AX6" i="2"/>
  <c r="AY6" i="2"/>
  <c r="AT31" i="2"/>
  <c r="AU31" i="2"/>
  <c r="AX31" i="2"/>
  <c r="AY31" i="2"/>
  <c r="AT24" i="2"/>
  <c r="AU24" i="2"/>
  <c r="AX24" i="2"/>
  <c r="AY24" i="2"/>
  <c r="AT25" i="2"/>
  <c r="AU25" i="2"/>
  <c r="AX25" i="2"/>
  <c r="AY25" i="2"/>
  <c r="AT19" i="2"/>
  <c r="AU19" i="2"/>
  <c r="AX19" i="2"/>
  <c r="AY19" i="2"/>
  <c r="AT21" i="2"/>
  <c r="AU21" i="2"/>
  <c r="AX21" i="2"/>
  <c r="AY21" i="2"/>
  <c r="AT22" i="2"/>
  <c r="AU22" i="2"/>
  <c r="AX22" i="2"/>
  <c r="AY22" i="2"/>
  <c r="AT27" i="2"/>
  <c r="AU27" i="2"/>
  <c r="AX27" i="2"/>
  <c r="AY27" i="2"/>
  <c r="AT32" i="2"/>
  <c r="AU32" i="2"/>
  <c r="AX32" i="2"/>
  <c r="AY32" i="2"/>
  <c r="AT20" i="2"/>
  <c r="AU20" i="2"/>
  <c r="AX20" i="2"/>
  <c r="AY20" i="2"/>
  <c r="AT9" i="2"/>
  <c r="AU9" i="2"/>
  <c r="AX9" i="2"/>
  <c r="AY9" i="2"/>
  <c r="AT11" i="2"/>
  <c r="AU11" i="2"/>
  <c r="AX11" i="2"/>
  <c r="AY11" i="2"/>
  <c r="AT18" i="2"/>
  <c r="AU18" i="2"/>
  <c r="AX18" i="2"/>
  <c r="AY18" i="2"/>
  <c r="AT14" i="2"/>
  <c r="AU14" i="2"/>
  <c r="AX14" i="2"/>
  <c r="AY14" i="2"/>
  <c r="AT2" i="2"/>
  <c r="AU2" i="2"/>
  <c r="AX2" i="2"/>
  <c r="AY2" i="2"/>
  <c r="AT3" i="2"/>
  <c r="AU3" i="2"/>
  <c r="AX3" i="2"/>
  <c r="AY3" i="2"/>
  <c r="AT4" i="2"/>
  <c r="AU4" i="2"/>
  <c r="AX4" i="2"/>
  <c r="AY4"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495" i="1"/>
  <c r="O496" i="1"/>
  <c r="O527" i="1"/>
  <c r="O528" i="1"/>
  <c r="O529" i="1"/>
  <c r="O547" i="1"/>
  <c r="O549" i="1"/>
  <c r="O554" i="1"/>
  <c r="O555" i="1"/>
  <c r="O556" i="1"/>
  <c r="O559" i="1"/>
  <c r="O563" i="1"/>
  <c r="O565"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H497" i="1"/>
  <c r="O497" i="1" s="1"/>
  <c r="H498" i="1"/>
  <c r="H499" i="1"/>
  <c r="O499" i="1" s="1"/>
  <c r="H500" i="1"/>
  <c r="H501" i="1"/>
  <c r="O501" i="1" s="1"/>
  <c r="H502" i="1"/>
  <c r="O502" i="1" s="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O518" i="1" s="1"/>
  <c r="H519" i="1"/>
  <c r="O519" i="1" s="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H548" i="1"/>
  <c r="O548" i="1" s="1"/>
  <c r="H549" i="1"/>
  <c r="H550" i="1"/>
  <c r="O550" i="1" s="1"/>
  <c r="H551" i="1"/>
  <c r="O551" i="1" s="1"/>
  <c r="H552" i="1"/>
  <c r="O552" i="1" s="1"/>
  <c r="H553" i="1"/>
  <c r="O553" i="1" s="1"/>
  <c r="H554" i="1"/>
  <c r="H555" i="1"/>
  <c r="H556" i="1"/>
  <c r="H557" i="1"/>
  <c r="O557" i="1" s="1"/>
  <c r="H558" i="1"/>
  <c r="O558" i="1" s="1"/>
  <c r="H559" i="1"/>
  <c r="H560" i="1"/>
  <c r="O560" i="1" s="1"/>
  <c r="H561" i="1"/>
  <c r="O561" i="1" s="1"/>
  <c r="H562" i="1"/>
  <c r="H563" i="1"/>
  <c r="H564" i="1"/>
  <c r="O564" i="1" s="1"/>
  <c r="H565" i="1"/>
  <c r="H566" i="1"/>
  <c r="O566" i="1" s="1"/>
  <c r="H567" i="1"/>
  <c r="O567" i="1" s="1"/>
  <c r="H568" i="1"/>
  <c r="O568" i="1" s="1"/>
  <c r="H569" i="1"/>
  <c r="O569" i="1" s="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74" i="1" l="1"/>
  <c r="O242" i="1"/>
  <c r="O226" i="1"/>
  <c r="O466" i="1"/>
  <c r="O338" i="1"/>
  <c r="O370" i="1"/>
  <c r="O482" i="1"/>
  <c r="O386" i="1"/>
  <c r="O290" i="1"/>
  <c r="O562" i="1"/>
  <c r="O546" i="1"/>
  <c r="O434" i="1"/>
  <c r="O514" i="1"/>
  <c r="O418" i="1"/>
  <c r="O322" i="1"/>
  <c r="AC322" i="1" s="1"/>
  <c r="O498" i="1"/>
  <c r="AC498" i="1" s="1"/>
  <c r="O530" i="1"/>
  <c r="O538" i="1"/>
  <c r="O522" i="1"/>
  <c r="O506" i="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66"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6"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8" i="2"/>
  <c r="D31" i="2"/>
  <c r="AT7" i="4"/>
  <c r="D30" i="2"/>
  <c r="D23" i="2"/>
  <c r="D29" i="2"/>
  <c r="BL15" i="4"/>
  <c r="D6" i="2"/>
  <c r="D11" i="2"/>
  <c r="D16" i="2"/>
  <c r="D27" i="2"/>
  <c r="D20"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9" i="2"/>
  <c r="D3" i="2"/>
  <c r="S22" i="1"/>
  <c r="Q9" i="2" s="1"/>
  <c r="S16" i="1"/>
  <c r="S22" i="2" s="1"/>
  <c r="S10" i="1"/>
  <c r="R3" i="2" s="1"/>
  <c r="S31" i="1"/>
  <c r="S10" i="2" s="1"/>
  <c r="C12" i="4"/>
  <c r="C32" i="4"/>
  <c r="BL11" i="4"/>
  <c r="D47" i="4"/>
  <c r="BD61" i="4"/>
  <c r="D21" i="4"/>
  <c r="BN55" i="4"/>
  <c r="BM52" i="4"/>
  <c r="BN35" i="4"/>
  <c r="F47" i="4"/>
  <c r="AZ55" i="4"/>
  <c r="E44" i="4"/>
  <c r="C46" i="4"/>
  <c r="BA18" i="4"/>
  <c r="C38" i="4"/>
  <c r="F19" i="4"/>
  <c r="D32" i="2"/>
  <c r="D25" i="2"/>
  <c r="BN61" i="4"/>
  <c r="C50" i="4"/>
  <c r="D12" i="2"/>
  <c r="S15" i="1"/>
  <c r="R12" i="2" s="1"/>
  <c r="S9" i="1"/>
  <c r="S25" i="2" s="1"/>
  <c r="S30" i="1"/>
  <c r="AO30" i="4"/>
  <c r="BK56" i="4"/>
  <c r="E60" i="4"/>
  <c r="AA38" i="4"/>
  <c r="BG30" i="4"/>
  <c r="F21" i="4"/>
  <c r="F45" i="4"/>
  <c r="BN37" i="4"/>
  <c r="BK30" i="4"/>
  <c r="F57" i="4"/>
  <c r="BH39" i="4"/>
  <c r="BK54" i="4"/>
  <c r="BK40" i="4"/>
  <c r="BL53" i="4"/>
  <c r="AY44" i="4"/>
  <c r="BK22" i="4"/>
  <c r="E36" i="4"/>
  <c r="BI26" i="4"/>
  <c r="D10" i="2"/>
  <c r="D57" i="4"/>
  <c r="BG54" i="4"/>
  <c r="D14" i="2"/>
  <c r="F27" i="4"/>
  <c r="D7" i="2"/>
  <c r="S3" i="1"/>
  <c r="S14" i="1"/>
  <c r="Q7" i="2" s="1"/>
  <c r="S8" i="1"/>
  <c r="Q11" i="2" s="1"/>
  <c r="S71" i="1"/>
  <c r="Q8" i="2" s="1"/>
  <c r="S47" i="1"/>
  <c r="R29" i="2" s="1"/>
  <c r="S35" i="1"/>
  <c r="R27" i="2" s="1"/>
  <c r="S29" i="1"/>
  <c r="R19" i="2" s="1"/>
  <c r="BH27" i="4"/>
  <c r="F23" i="4"/>
  <c r="AZ41" i="4"/>
  <c r="BN29" i="4"/>
  <c r="BM16" i="4"/>
  <c r="BL61" i="4"/>
  <c r="BH51" i="4"/>
  <c r="BH53" i="4"/>
  <c r="E16" i="4"/>
  <c r="E38" i="4"/>
  <c r="BM26" i="4"/>
  <c r="BG42" i="4"/>
  <c r="BD47" i="4"/>
  <c r="BL55" i="4"/>
  <c r="C34" i="4"/>
  <c r="D13" i="2"/>
  <c r="BN19" i="4"/>
  <c r="E18" i="4"/>
  <c r="D15" i="2"/>
  <c r="D24" i="2"/>
  <c r="D2" i="2"/>
  <c r="D28" i="2"/>
  <c r="D21" i="2"/>
  <c r="D33" i="2"/>
  <c r="S13" i="1"/>
  <c r="R26" i="2" s="1"/>
  <c r="S7" i="1"/>
  <c r="Q33" i="2" s="1"/>
  <c r="S82" i="1"/>
  <c r="Q4" i="2" s="1"/>
  <c r="S40" i="1"/>
  <c r="Z3" i="2" s="1"/>
  <c r="S34" i="1"/>
  <c r="Q24" i="2" s="1"/>
  <c r="D26" i="2"/>
  <c r="D22" i="2"/>
  <c r="D18" i="2"/>
  <c r="BJ17" i="4"/>
  <c r="D17" i="2"/>
  <c r="S24" i="1"/>
  <c r="S18" i="1"/>
  <c r="AA24" i="2" s="1"/>
  <c r="S12" i="1"/>
  <c r="S15"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7" i="2"/>
  <c r="N23" i="2"/>
  <c r="W29" i="2"/>
  <c r="N4" i="2"/>
  <c r="U21" i="2"/>
  <c r="Y21" i="2"/>
  <c r="W25" i="2"/>
  <c r="O11" i="2"/>
  <c r="U14" i="2"/>
  <c r="W27" i="2"/>
  <c r="AA28" i="2"/>
  <c r="Z21" i="2"/>
  <c r="O4" i="2"/>
  <c r="U7" i="2"/>
  <c r="Y7" i="2"/>
  <c r="W10" i="2"/>
  <c r="Z7" i="2"/>
  <c r="V21" i="2"/>
  <c r="AA33" i="2"/>
  <c r="AA11" i="2"/>
  <c r="V7" i="2"/>
  <c r="O33" i="2"/>
  <c r="W21" i="2"/>
  <c r="V33" i="2"/>
  <c r="Y33" i="2"/>
  <c r="Z33" i="2"/>
  <c r="U33" i="2"/>
  <c r="W33" i="2"/>
  <c r="AA23" i="2"/>
  <c r="N8" i="2"/>
  <c r="W31" i="2"/>
  <c r="O8" i="2"/>
  <c r="M8" i="2"/>
  <c r="W30" i="2"/>
  <c r="O58" i="1"/>
  <c r="AD58" i="1" s="1"/>
  <c r="O26" i="1"/>
  <c r="AD26" i="1" s="1"/>
  <c r="O42" i="1"/>
  <c r="AD42" i="1" s="1"/>
  <c r="O45" i="1"/>
  <c r="AD45" i="1" s="1"/>
  <c r="O61" i="1"/>
  <c r="AD61" i="1" s="1"/>
  <c r="O29" i="1"/>
  <c r="AD29" i="1" s="1"/>
  <c r="O56" i="1"/>
  <c r="AD56" i="1" s="1"/>
  <c r="N25" i="2"/>
  <c r="W16" i="2"/>
  <c r="O27" i="1"/>
  <c r="AD27" i="1" s="1"/>
  <c r="O43" i="1"/>
  <c r="AD43" i="1" s="1"/>
  <c r="O59" i="1"/>
  <c r="AD59" i="1" s="1"/>
  <c r="U5" i="2"/>
  <c r="O52" i="1"/>
  <c r="AD52" i="1" s="1"/>
  <c r="Z23" i="2"/>
  <c r="O36" i="1"/>
  <c r="AD36" i="1" s="1"/>
  <c r="Z20" i="2"/>
  <c r="V26" i="2"/>
  <c r="AE66" i="4"/>
  <c r="O34" i="1"/>
  <c r="AD34" i="1" s="1"/>
  <c r="AA20" i="2"/>
  <c r="N13" i="2"/>
  <c r="M32" i="2"/>
  <c r="O50" i="1"/>
  <c r="AD50" i="1" s="1"/>
  <c r="N29" i="2"/>
  <c r="J65" i="4"/>
  <c r="W17" i="2"/>
  <c r="N14" i="2"/>
  <c r="V31" i="2"/>
  <c r="O46" i="1"/>
  <c r="AD46" i="1" s="1"/>
  <c r="N32" i="2"/>
  <c r="V23" i="2"/>
  <c r="N11" i="2"/>
  <c r="N27" i="2"/>
  <c r="N19" i="2"/>
  <c r="W32" i="2"/>
  <c r="O30" i="1"/>
  <c r="AD30" i="1" s="1"/>
  <c r="N2" i="2"/>
  <c r="N12" i="2"/>
  <c r="N6" i="2"/>
  <c r="U6" i="2"/>
  <c r="O10" i="2"/>
  <c r="O62" i="1"/>
  <c r="AD62" i="1" s="1"/>
  <c r="M10" i="2"/>
  <c r="U24" i="2"/>
  <c r="N22" i="2"/>
  <c r="V12" i="2"/>
  <c r="AH65" i="4"/>
  <c r="V9" i="2"/>
  <c r="V16" i="2"/>
  <c r="V6" i="2"/>
  <c r="V11" i="2"/>
  <c r="W23" i="2"/>
  <c r="V4" i="2"/>
  <c r="V29" i="2"/>
  <c r="W11" i="2"/>
  <c r="BN5" i="2"/>
  <c r="V10" i="2"/>
  <c r="W20" i="2"/>
  <c r="BM9" i="2"/>
  <c r="Y11" i="2"/>
  <c r="BM8" i="2"/>
  <c r="V2" i="2"/>
  <c r="BN7" i="2"/>
  <c r="V5" i="2"/>
  <c r="V13" i="2"/>
  <c r="BN19" i="2"/>
  <c r="N9" i="2"/>
  <c r="W26" i="2"/>
  <c r="BK62" i="4"/>
  <c r="W4" i="2"/>
  <c r="W3" i="2"/>
  <c r="W2" i="2"/>
  <c r="U12" i="2"/>
  <c r="W9" i="2"/>
  <c r="U9" i="2"/>
  <c r="W22" i="2"/>
  <c r="BN25" i="2"/>
  <c r="BM4" i="2"/>
  <c r="H12" i="2"/>
  <c r="I12" i="2" s="1"/>
  <c r="H21" i="2"/>
  <c r="I21" i="2" s="1"/>
  <c r="H15" i="2"/>
  <c r="I15" i="2" s="1"/>
  <c r="H5" i="2"/>
  <c r="I5" i="2" s="1"/>
  <c r="N15" i="2"/>
  <c r="N3" i="2"/>
  <c r="U23" i="2"/>
  <c r="U3" i="2"/>
  <c r="V30" i="2"/>
  <c r="V18" i="2"/>
  <c r="W24" i="2"/>
  <c r="W12" i="2"/>
  <c r="BM15" i="2"/>
  <c r="BN4" i="2"/>
  <c r="H31" i="2"/>
  <c r="I31" i="2" s="1"/>
  <c r="H30" i="2"/>
  <c r="I30" i="2" s="1"/>
  <c r="O16" i="2"/>
  <c r="M16" i="2"/>
  <c r="U10" i="2"/>
  <c r="U2" i="2"/>
  <c r="W6" i="2"/>
  <c r="BN22" i="2"/>
  <c r="BN6" i="2"/>
  <c r="H24" i="2"/>
  <c r="I24" i="2" s="1"/>
  <c r="U30" i="2"/>
  <c r="U18" i="2"/>
  <c r="V24" i="2"/>
  <c r="W13" i="2"/>
  <c r="Y20" i="2"/>
  <c r="BN8" i="2"/>
  <c r="BN26" i="2"/>
  <c r="BM33" i="2"/>
  <c r="H4" i="2"/>
  <c r="I4" i="2" s="1"/>
  <c r="BM17" i="2"/>
  <c r="H25" i="2"/>
  <c r="I25" i="2" s="1"/>
  <c r="M28" i="2"/>
  <c r="BN32" i="2"/>
  <c r="H9" i="2"/>
  <c r="I9" i="2" s="1"/>
  <c r="H19" i="2"/>
  <c r="I19" i="2" s="1"/>
  <c r="T16" i="2"/>
  <c r="N10" i="2"/>
  <c r="U11" i="2"/>
  <c r="U13" i="2"/>
  <c r="V20" i="2"/>
  <c r="T19" i="2"/>
  <c r="H17" i="2"/>
  <c r="I17" i="2" s="1"/>
  <c r="L20" i="2"/>
  <c r="N28" i="2"/>
  <c r="U16" i="2"/>
  <c r="V27" i="2"/>
  <c r="W8" i="2"/>
  <c r="W19" i="2"/>
  <c r="BM18" i="2"/>
  <c r="H11" i="2"/>
  <c r="I11" i="2" s="1"/>
  <c r="M23" i="2"/>
  <c r="U20" i="2"/>
  <c r="V22" i="2"/>
  <c r="H14" i="2"/>
  <c r="I14" i="2" s="1"/>
  <c r="O13" i="2"/>
  <c r="U27" i="2"/>
  <c r="V8" i="2"/>
  <c r="V19" i="2"/>
  <c r="W14" i="2"/>
  <c r="BM22" i="2"/>
  <c r="BN33" i="2"/>
  <c r="M14" i="2"/>
  <c r="U31" i="2"/>
  <c r="U22" i="2"/>
  <c r="Y23" i="2"/>
  <c r="U8" i="2"/>
  <c r="U19" i="2"/>
  <c r="V14" i="2"/>
  <c r="H13" i="2"/>
  <c r="I13" i="2" s="1"/>
  <c r="BN11" i="2"/>
  <c r="H33" i="2"/>
  <c r="I33" i="2" s="1"/>
  <c r="H26" i="2"/>
  <c r="I26" i="2" s="1"/>
  <c r="U4" i="2"/>
  <c r="U26" i="2"/>
  <c r="V32" i="2"/>
  <c r="V17" i="2"/>
  <c r="BM7" i="2"/>
  <c r="BN17" i="2"/>
  <c r="H7" i="2"/>
  <c r="I7" i="2" s="1"/>
  <c r="H18" i="2"/>
  <c r="I18" i="2" s="1"/>
  <c r="M2" i="2"/>
  <c r="V25" i="2"/>
  <c r="BM2" i="2"/>
  <c r="H10" i="2"/>
  <c r="I10" i="2" s="1"/>
  <c r="Z15" i="2"/>
  <c r="N31" i="2"/>
  <c r="N26" i="2"/>
  <c r="U32" i="2"/>
  <c r="U17" i="2"/>
  <c r="V3" i="2"/>
  <c r="BN21" i="2"/>
  <c r="BN14" i="2"/>
  <c r="BN9" i="2"/>
  <c r="BM5" i="2"/>
  <c r="O51" i="1"/>
  <c r="AD51" i="1" s="1"/>
  <c r="H6" i="2"/>
  <c r="I6" i="2" s="1"/>
  <c r="H20" i="2"/>
  <c r="I20" i="2" s="1"/>
  <c r="H29" i="2"/>
  <c r="I29" i="2" s="1"/>
  <c r="H23" i="2"/>
  <c r="I23" i="2" s="1"/>
  <c r="H32" i="2"/>
  <c r="I32" i="2" s="1"/>
  <c r="H27" i="2"/>
  <c r="I27" i="2" s="1"/>
  <c r="U29" i="2"/>
  <c r="U25" i="2"/>
  <c r="W5" i="2"/>
  <c r="W28" i="2"/>
  <c r="Y28" i="2"/>
  <c r="U28" i="2"/>
  <c r="V28" i="2"/>
  <c r="W15" i="2"/>
  <c r="U15" i="2"/>
  <c r="Y15" i="2"/>
  <c r="V15" i="2"/>
  <c r="Z28" i="2"/>
  <c r="H22" i="2"/>
  <c r="I22" i="2" s="1"/>
  <c r="M17" i="2"/>
  <c r="N17" i="2"/>
  <c r="AA15" i="2"/>
  <c r="Z11" i="2"/>
  <c r="M7" i="2"/>
  <c r="M30" i="2"/>
  <c r="O30" i="2"/>
  <c r="BN27" i="2"/>
  <c r="BM21" i="2"/>
  <c r="BN31" i="2"/>
  <c r="BM6" i="2"/>
  <c r="BN24" i="2"/>
  <c r="BN16" i="2"/>
  <c r="BN30" i="2"/>
  <c r="T30" i="2"/>
  <c r="M11" i="2"/>
  <c r="M13" i="2"/>
  <c r="N16" i="2"/>
  <c r="O20" i="2"/>
  <c r="O28" i="1"/>
  <c r="AD28" i="1" s="1"/>
  <c r="L4" i="2"/>
  <c r="BM11" i="2"/>
  <c r="BM24" i="2"/>
  <c r="BM16" i="2"/>
  <c r="BM30" i="2"/>
  <c r="T25" i="2"/>
  <c r="T17" i="2"/>
  <c r="M9" i="2"/>
  <c r="N20" i="2"/>
  <c r="O31" i="2"/>
  <c r="O27" i="2"/>
  <c r="L14" i="2"/>
  <c r="BM32" i="2"/>
  <c r="L19" i="2"/>
  <c r="BM26" i="2"/>
  <c r="BN12" i="2"/>
  <c r="BN13" i="2"/>
  <c r="L23" i="2"/>
  <c r="T24" i="2"/>
  <c r="T28" i="2"/>
  <c r="M20" i="2"/>
  <c r="O22" i="2"/>
  <c r="BN2" i="2"/>
  <c r="L29" i="2"/>
  <c r="L9" i="2"/>
  <c r="L31" i="2"/>
  <c r="BM12" i="2"/>
  <c r="BM13" i="2"/>
  <c r="L17" i="2"/>
  <c r="T31" i="2"/>
  <c r="M31" i="2"/>
  <c r="M27" i="2"/>
  <c r="O15" i="2"/>
  <c r="O19" i="2"/>
  <c r="L22" i="2"/>
  <c r="L7" i="2"/>
  <c r="BN3" i="2"/>
  <c r="L27" i="2"/>
  <c r="L5" i="2"/>
  <c r="T4" i="2"/>
  <c r="T6" i="2"/>
  <c r="M22" i="2"/>
  <c r="O26" i="2"/>
  <c r="BM3" i="2"/>
  <c r="BN18" i="2"/>
  <c r="L8" i="2"/>
  <c r="L15" i="2"/>
  <c r="BN10" i="2"/>
  <c r="T3" i="2"/>
  <c r="T26" i="2"/>
  <c r="M15" i="2"/>
  <c r="M19" i="2"/>
  <c r="O14" i="2"/>
  <c r="O7" i="2"/>
  <c r="BN20" i="2"/>
  <c r="BM25" i="2"/>
  <c r="BM10" i="2"/>
  <c r="T2" i="2"/>
  <c r="T5" i="2"/>
  <c r="M26" i="2"/>
  <c r="N7" i="2"/>
  <c r="O32" i="2"/>
  <c r="O17" i="2"/>
  <c r="L2" i="2"/>
  <c r="BM20" i="2"/>
  <c r="BN29" i="2"/>
  <c r="T14" i="2"/>
  <c r="T7" i="2"/>
  <c r="O29" i="2"/>
  <c r="O25" i="2"/>
  <c r="H2" i="2"/>
  <c r="I2" i="2" s="1"/>
  <c r="L11" i="2"/>
  <c r="L24" i="2"/>
  <c r="BM29" i="2"/>
  <c r="L16" i="2"/>
  <c r="L30" i="2"/>
  <c r="T18" i="2"/>
  <c r="T12" i="2"/>
  <c r="O23" i="2"/>
  <c r="O3" i="2"/>
  <c r="L32" i="2"/>
  <c r="L26" i="2"/>
  <c r="T11" i="2"/>
  <c r="T29" i="2"/>
  <c r="M29" i="2"/>
  <c r="M25" i="2"/>
  <c r="O2" i="2"/>
  <c r="H8" i="2"/>
  <c r="I8" i="2" s="1"/>
  <c r="L12" i="2"/>
  <c r="L13" i="2"/>
  <c r="BN23" i="2"/>
  <c r="T9" i="2"/>
  <c r="T13" i="2"/>
  <c r="M3" i="2"/>
  <c r="O18" i="2"/>
  <c r="F8" i="2"/>
  <c r="G8" i="2" s="1"/>
  <c r="BM14" i="2"/>
  <c r="BM19" i="2"/>
  <c r="BM23" i="2"/>
  <c r="T20" i="2"/>
  <c r="T15" i="2"/>
  <c r="N30" i="2"/>
  <c r="N18" i="2"/>
  <c r="O28" i="2"/>
  <c r="O5" i="2"/>
  <c r="L3" i="2"/>
  <c r="BM31" i="2"/>
  <c r="T32" i="2"/>
  <c r="T33" i="2"/>
  <c r="M18" i="2"/>
  <c r="N5" i="2"/>
  <c r="O24" i="2"/>
  <c r="O12" i="2"/>
  <c r="H3" i="2"/>
  <c r="L18" i="2"/>
  <c r="BM27" i="2"/>
  <c r="L25" i="2"/>
  <c r="BN15" i="2"/>
  <c r="L10" i="2"/>
  <c r="T27" i="2"/>
  <c r="M5" i="2"/>
  <c r="O6" i="2"/>
  <c r="L6" i="2"/>
  <c r="T22" i="2"/>
  <c r="T23" i="2"/>
  <c r="M24" i="2"/>
  <c r="M12" i="2"/>
  <c r="N33" i="2"/>
  <c r="T21" i="2"/>
  <c r="T10" i="2"/>
  <c r="M33" i="2"/>
  <c r="M6" i="2"/>
  <c r="O9" i="2"/>
  <c r="M21" i="2"/>
  <c r="T8" i="2"/>
  <c r="N21" i="2"/>
  <c r="O21" i="2"/>
  <c r="BB11" i="2"/>
  <c r="L21" i="2"/>
  <c r="BB20" i="2"/>
  <c r="F18" i="2"/>
  <c r="G18" i="2" s="1"/>
  <c r="F22" i="2"/>
  <c r="G22" i="2" s="1"/>
  <c r="F6" i="2"/>
  <c r="F29" i="2"/>
  <c r="F33" i="2"/>
  <c r="G33" i="2" s="1"/>
  <c r="H16" i="2"/>
  <c r="I16" i="2" s="1"/>
  <c r="F11" i="2"/>
  <c r="G11" i="2" s="1"/>
  <c r="F21" i="2"/>
  <c r="G21" i="2" s="1"/>
  <c r="F26" i="2"/>
  <c r="G26" i="2" s="1"/>
  <c r="F13" i="2"/>
  <c r="G13" i="2" s="1"/>
  <c r="F16" i="2"/>
  <c r="G16" i="2" s="1"/>
  <c r="F23" i="2"/>
  <c r="G23" i="2" s="1"/>
  <c r="F4" i="2"/>
  <c r="G4" i="2" s="1"/>
  <c r="F9" i="2"/>
  <c r="G9" i="2" s="1"/>
  <c r="F19" i="2"/>
  <c r="G19" i="2" s="1"/>
  <c r="F5" i="2"/>
  <c r="G5" i="2" s="1"/>
  <c r="F15" i="2"/>
  <c r="G15" i="2" s="1"/>
  <c r="F10" i="2"/>
  <c r="G10" i="2" s="1"/>
  <c r="F3" i="2"/>
  <c r="F20" i="2"/>
  <c r="G20" i="2" s="1"/>
  <c r="F25" i="2"/>
  <c r="G25" i="2" s="1"/>
  <c r="F7" i="2"/>
  <c r="G7" i="2" s="1"/>
  <c r="F30" i="2"/>
  <c r="G30" i="2" s="1"/>
  <c r="F2" i="2"/>
  <c r="G2" i="2" s="1"/>
  <c r="F32" i="2"/>
  <c r="G32" i="2" s="1"/>
  <c r="F24" i="2"/>
  <c r="G24" i="2" s="1"/>
  <c r="F12" i="2"/>
  <c r="G12" i="2" s="1"/>
  <c r="F17" i="2"/>
  <c r="G17" i="2" s="1"/>
  <c r="F14" i="2"/>
  <c r="G14" i="2" s="1"/>
  <c r="F27" i="2"/>
  <c r="G27" i="2" s="1"/>
  <c r="F31" i="2"/>
  <c r="G31" i="2" s="1"/>
  <c r="AZ20" i="2"/>
  <c r="BA24" i="2"/>
  <c r="AZ14" i="2"/>
  <c r="L33" i="2"/>
  <c r="AV32" i="2"/>
  <c r="BB17" i="2"/>
  <c r="AV4" i="2"/>
  <c r="BA18" i="2"/>
  <c r="BB27" i="2"/>
  <c r="AZ4" i="2"/>
  <c r="BA11" i="2"/>
  <c r="BB9" i="2"/>
  <c r="AV24" i="2"/>
  <c r="AV2" i="2"/>
  <c r="BB14" i="2"/>
  <c r="AZ11" i="2"/>
  <c r="BA13" i="2"/>
  <c r="AV16" i="2"/>
  <c r="AV23" i="2"/>
  <c r="BA10" i="2"/>
  <c r="AV27" i="2"/>
  <c r="BA21" i="2"/>
  <c r="BB31" i="2"/>
  <c r="AV7" i="2"/>
  <c r="BA26" i="2"/>
  <c r="BB8" i="2"/>
  <c r="AZ29" i="2"/>
  <c r="AV33" i="2"/>
  <c r="BB18" i="2"/>
  <c r="BB22" i="2"/>
  <c r="BB6" i="2"/>
  <c r="AZ5" i="2"/>
  <c r="AV12" i="2"/>
  <c r="BA8" i="2"/>
  <c r="BA16" i="2"/>
  <c r="BB30" i="2"/>
  <c r="AV8" i="2"/>
  <c r="AZ16" i="2"/>
  <c r="AV22" i="2"/>
  <c r="AV19" i="2"/>
  <c r="BA6" i="2"/>
  <c r="AZ12" i="2"/>
  <c r="BB15" i="2"/>
  <c r="AZ15" i="2"/>
  <c r="AV17" i="2"/>
  <c r="BA2" i="2"/>
  <c r="BB3" i="2"/>
  <c r="AZ2" i="2"/>
  <c r="AV14" i="2"/>
  <c r="BA22" i="2"/>
  <c r="AV21" i="2"/>
  <c r="AV25" i="2"/>
  <c r="AZ30" i="2"/>
  <c r="AZ24" i="2"/>
  <c r="AV31" i="2"/>
  <c r="BA12" i="2"/>
  <c r="AV29" i="2"/>
  <c r="AZ13" i="2"/>
  <c r="AZ23" i="2"/>
  <c r="AV10" i="2"/>
  <c r="AZ9" i="2"/>
  <c r="BA4" i="2"/>
  <c r="AV20" i="2"/>
  <c r="BA32" i="2"/>
  <c r="AZ22" i="2"/>
  <c r="AZ25" i="2"/>
  <c r="BB26" i="2"/>
  <c r="BA5" i="2"/>
  <c r="AZ17" i="2"/>
  <c r="BA14" i="2"/>
  <c r="AZ18" i="2"/>
  <c r="AV11" i="2"/>
  <c r="BA9" i="2"/>
  <c r="AZ32" i="2"/>
  <c r="AZ27" i="2"/>
  <c r="BB25" i="2"/>
  <c r="AZ6" i="2"/>
  <c r="AZ7" i="2"/>
  <c r="BB29" i="2"/>
  <c r="AV13" i="2"/>
  <c r="AV15" i="2"/>
  <c r="AZ33" i="2"/>
  <c r="BB10" i="2"/>
  <c r="BA30" i="2"/>
  <c r="BB4" i="2"/>
  <c r="AZ21" i="2"/>
  <c r="BB19" i="2"/>
  <c r="BB7" i="2"/>
  <c r="BB33" i="2"/>
  <c r="BB23" i="2"/>
  <c r="AZ10" i="2"/>
  <c r="AV30" i="2"/>
  <c r="AV3" i="2"/>
  <c r="AZ3" i="2"/>
  <c r="AV18" i="2"/>
  <c r="AZ19" i="2"/>
  <c r="AZ31" i="2"/>
  <c r="AZ26" i="2"/>
  <c r="BB5" i="2"/>
  <c r="AV9" i="2"/>
  <c r="BB21" i="2"/>
  <c r="AV5" i="2"/>
  <c r="AZ8" i="2"/>
  <c r="BA29" i="2"/>
  <c r="BB13" i="2"/>
  <c r="BA17" i="2"/>
  <c r="BA3" i="2"/>
  <c r="BB2" i="2"/>
  <c r="BA20" i="2"/>
  <c r="BB32" i="2"/>
  <c r="BA25" i="2"/>
  <c r="BB24" i="2"/>
  <c r="BA7" i="2"/>
  <c r="BB12" i="2"/>
  <c r="BA33" i="2"/>
  <c r="BB16" i="2"/>
  <c r="BA19" i="2"/>
  <c r="BA15" i="2"/>
  <c r="AV6" i="2"/>
  <c r="BA27" i="2"/>
  <c r="BA31" i="2"/>
  <c r="AV26" i="2"/>
  <c r="BA23"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7"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320" i="1" l="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5" i="2"/>
  <c r="BI11" i="2"/>
  <c r="BI33" i="2"/>
  <c r="BI20" i="2"/>
  <c r="BI7" i="2"/>
  <c r="BI28" i="2"/>
  <c r="BI23"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5" i="2"/>
  <c r="K29" i="7"/>
  <c r="AC126" i="1"/>
  <c r="AD189" i="1"/>
  <c r="AC120" i="1"/>
  <c r="AC128" i="1"/>
  <c r="Q3" i="2"/>
  <c r="AC228" i="1"/>
  <c r="AC159" i="1"/>
  <c r="AD78" i="1"/>
  <c r="AC198" i="1"/>
  <c r="AD206" i="1"/>
  <c r="AD182" i="1"/>
  <c r="AC240" i="1"/>
  <c r="AC180" i="1"/>
  <c r="AC141" i="1"/>
  <c r="BG15" i="2"/>
  <c r="BG33" i="2"/>
  <c r="BG7" i="2"/>
  <c r="AD225" i="1"/>
  <c r="AD164" i="1"/>
  <c r="BG23" i="2"/>
  <c r="AD168" i="1"/>
  <c r="AC170" i="1"/>
  <c r="AC156" i="1"/>
  <c r="AA25" i="2"/>
  <c r="AI25" i="2" s="1"/>
  <c r="AC231" i="1"/>
  <c r="BG21" i="2"/>
  <c r="AD239" i="1"/>
  <c r="AC236" i="1"/>
  <c r="AC150" i="1"/>
  <c r="AC122" i="1"/>
  <c r="AT20" i="1"/>
  <c r="AD123" i="1"/>
  <c r="AC102" i="1"/>
  <c r="BG11" i="2"/>
  <c r="BG20"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7" i="7"/>
  <c r="AE9" i="6"/>
  <c r="L27"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7" i="2"/>
  <c r="AG7" i="2" s="1"/>
  <c r="Z22" i="2"/>
  <c r="S7" i="2"/>
  <c r="AI7" i="2" s="1"/>
  <c r="Z8" i="2"/>
  <c r="Q29" i="2"/>
  <c r="S14" i="2"/>
  <c r="BJ14" i="2" s="1"/>
  <c r="R10" i="2"/>
  <c r="BJ10" i="2" s="1"/>
  <c r="Y22" i="2"/>
  <c r="Q25" i="2"/>
  <c r="S29" i="2"/>
  <c r="BJ29" i="2" s="1"/>
  <c r="AA22" i="2"/>
  <c r="AI22" i="2" s="1"/>
  <c r="S27" i="2"/>
  <c r="BJ27" i="2" s="1"/>
  <c r="Q27" i="2"/>
  <c r="R8" i="2"/>
  <c r="Y18" i="2"/>
  <c r="S8" i="2"/>
  <c r="S33" i="2"/>
  <c r="AI33" i="2" s="1"/>
  <c r="R33" i="2"/>
  <c r="AG33" i="2" s="1"/>
  <c r="R11" i="2"/>
  <c r="AG11" i="2" s="1"/>
  <c r="R25" i="2"/>
  <c r="BJ25" i="2" s="1"/>
  <c r="R6" i="2"/>
  <c r="S32" i="2"/>
  <c r="AI32" i="2" s="1"/>
  <c r="Q32" i="2"/>
  <c r="AA9" i="2"/>
  <c r="S11" i="2"/>
  <c r="AI11" i="2" s="1"/>
  <c r="AA29" i="2"/>
  <c r="R22" i="2"/>
  <c r="BJ22" i="2" s="1"/>
  <c r="Z24" i="2"/>
  <c r="BI24" i="2" s="1"/>
  <c r="AA10" i="2"/>
  <c r="AI10" i="2" s="1"/>
  <c r="Y10" i="2"/>
  <c r="R9" i="2"/>
  <c r="S9" i="2"/>
  <c r="Z10" i="2"/>
  <c r="Y26" i="2"/>
  <c r="AF17" i="2"/>
  <c r="S31" i="2"/>
  <c r="S4" i="2"/>
  <c r="Y13" i="2"/>
  <c r="R31" i="2"/>
  <c r="Q31" i="2"/>
  <c r="BO53" i="5"/>
  <c r="R4" i="2"/>
  <c r="CE6" i="2"/>
  <c r="CE5" i="2"/>
  <c r="AD24" i="2"/>
  <c r="AH7" i="2"/>
  <c r="AH13" i="2"/>
  <c r="Y29" i="2"/>
  <c r="Z9" i="2"/>
  <c r="BO46" i="5"/>
  <c r="AH28" i="2"/>
  <c r="Y30" i="2"/>
  <c r="Z26" i="2"/>
  <c r="AG26" i="2" s="1"/>
  <c r="S24" i="2"/>
  <c r="AI24" i="2" s="1"/>
  <c r="Q22" i="2"/>
  <c r="Z29" i="2"/>
  <c r="Z18" i="2"/>
  <c r="AA18" i="2"/>
  <c r="S18" i="2"/>
  <c r="Q19" i="2"/>
  <c r="AA13" i="2"/>
  <c r="R18" i="2"/>
  <c r="AA26" i="2"/>
  <c r="Q14" i="2"/>
  <c r="S19" i="2"/>
  <c r="BJ19" i="2" s="1"/>
  <c r="R24" i="2"/>
  <c r="Q6" i="2"/>
  <c r="AA30" i="2"/>
  <c r="Q18" i="2"/>
  <c r="AD14" i="2"/>
  <c r="Y9" i="2"/>
  <c r="AE9" i="2" s="1"/>
  <c r="Y24" i="2"/>
  <c r="AE24" i="2" s="1"/>
  <c r="Z13" i="2"/>
  <c r="S5" i="2"/>
  <c r="Z30" i="2"/>
  <c r="BO14" i="5"/>
  <c r="Q5" i="2"/>
  <c r="S6" i="2"/>
  <c r="BO11" i="5"/>
  <c r="AA4" i="2"/>
  <c r="BO8" i="5"/>
  <c r="BY3" i="2"/>
  <c r="BY12" i="2" s="1"/>
  <c r="BO60" i="5"/>
  <c r="BO17" i="5"/>
  <c r="BO3" i="5"/>
  <c r="BO50" i="5"/>
  <c r="BO19" i="5"/>
  <c r="BO33" i="5"/>
  <c r="BO24" i="5"/>
  <c r="AF10" i="2"/>
  <c r="BO10" i="5"/>
  <c r="Z2" i="2"/>
  <c r="Q15" i="2"/>
  <c r="AE15" i="2" s="1"/>
  <c r="Y2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5" i="2"/>
  <c r="AG15" i="2" s="1"/>
  <c r="BO26" i="5"/>
  <c r="BO22" i="5"/>
  <c r="BO62" i="5"/>
  <c r="BO38" i="5"/>
  <c r="BO47" i="5"/>
  <c r="BO32" i="5"/>
  <c r="BO57" i="5"/>
  <c r="BO51" i="5"/>
  <c r="BO52" i="5"/>
  <c r="BO18" i="5"/>
  <c r="BO34" i="5"/>
  <c r="BO28" i="5"/>
  <c r="BO39" i="5"/>
  <c r="BO12" i="5"/>
  <c r="BO7" i="5"/>
  <c r="BO6" i="5"/>
  <c r="BO4" i="5"/>
  <c r="BO56" i="5"/>
  <c r="BO58" i="5"/>
  <c r="BO64" i="5"/>
  <c r="BO63" i="5"/>
  <c r="Z17" i="2"/>
  <c r="AG17" i="2" s="1"/>
  <c r="Z19" i="2"/>
  <c r="AG19" i="2" s="1"/>
  <c r="Y17" i="2"/>
  <c r="Y19" i="2"/>
  <c r="Y4" i="2"/>
  <c r="AE4" i="2" s="1"/>
  <c r="AA3" i="2"/>
  <c r="BI3" i="2" s="1"/>
  <c r="AA19" i="2"/>
  <c r="Y3" i="2"/>
  <c r="Q2" i="2"/>
  <c r="Q26" i="2"/>
  <c r="R5" i="2"/>
  <c r="AA17" i="2"/>
  <c r="S12" i="2"/>
  <c r="BJ12" i="2" s="1"/>
  <c r="BO42" i="5"/>
  <c r="S26" i="2"/>
  <c r="BJ26" i="2" s="1"/>
  <c r="Q12" i="2"/>
  <c r="Z4" i="2"/>
  <c r="R2" i="2"/>
  <c r="BJ2" i="2" s="1"/>
  <c r="BO21" i="5"/>
  <c r="S20" i="2"/>
  <c r="AI20" i="2" s="1"/>
  <c r="AH16" i="2"/>
  <c r="AF21" i="2"/>
  <c r="AH25" i="2"/>
  <c r="AD6" i="2"/>
  <c r="AH29" i="2"/>
  <c r="AH5" i="2"/>
  <c r="AF16" i="2"/>
  <c r="AB30" i="2"/>
  <c r="AB2" i="2"/>
  <c r="AB33" i="2"/>
  <c r="AF7" i="2"/>
  <c r="AH30" i="2"/>
  <c r="AH2" i="2"/>
  <c r="AF30" i="2"/>
  <c r="AB25" i="2"/>
  <c r="AD26" i="2"/>
  <c r="AD9" i="2"/>
  <c r="AH15" i="2"/>
  <c r="AH23" i="2"/>
  <c r="AD31" i="2"/>
  <c r="AB6" i="2"/>
  <c r="AB17" i="2"/>
  <c r="AB12" i="2"/>
  <c r="AD33" i="2"/>
  <c r="AD15" i="2"/>
  <c r="AH18" i="2"/>
  <c r="AE11" i="2"/>
  <c r="AD3" i="2"/>
  <c r="AH14" i="2"/>
  <c r="AD22" i="2"/>
  <c r="AF20" i="2"/>
  <c r="AF5" i="2"/>
  <c r="AD19" i="2"/>
  <c r="AH10" i="2"/>
  <c r="AB28" i="2"/>
  <c r="AD25" i="2"/>
  <c r="AB16" i="2"/>
  <c r="AH3" i="2"/>
  <c r="AF31" i="2"/>
  <c r="AD13" i="2"/>
  <c r="AD21" i="2"/>
  <c r="AD18" i="2"/>
  <c r="AH22" i="2"/>
  <c r="AE7" i="2"/>
  <c r="AD29" i="2"/>
  <c r="AH27" i="2"/>
  <c r="AD23" i="2"/>
  <c r="AB24" i="2"/>
  <c r="AB26" i="2"/>
  <c r="AD30" i="2"/>
  <c r="AD11" i="2"/>
  <c r="AH17" i="2"/>
  <c r="AH19" i="2"/>
  <c r="AD7" i="2"/>
  <c r="AD17" i="2"/>
  <c r="AE33" i="2"/>
  <c r="AB18" i="2"/>
  <c r="AF9" i="2"/>
  <c r="AH20" i="2"/>
  <c r="AH12" i="2"/>
  <c r="AF33" i="2"/>
  <c r="AB21" i="2"/>
  <c r="AH9" i="2"/>
  <c r="AD12" i="2"/>
  <c r="AD5" i="2"/>
  <c r="AF18" i="2"/>
  <c r="AH32" i="2"/>
  <c r="AD20" i="2"/>
  <c r="AD27" i="2"/>
  <c r="AB19" i="2"/>
  <c r="AH31" i="2"/>
  <c r="AH6" i="2"/>
  <c r="AB13" i="2"/>
  <c r="AH26" i="2"/>
  <c r="AD2" i="2"/>
  <c r="AF26" i="2"/>
  <c r="AH24" i="2"/>
  <c r="AB3" i="2"/>
  <c r="AB15" i="2"/>
  <c r="AB22" i="2"/>
  <c r="AB14" i="2"/>
  <c r="AF15" i="2"/>
  <c r="AH33" i="2"/>
  <c r="AH4" i="2"/>
  <c r="AB32" i="2"/>
  <c r="AB8" i="2"/>
  <c r="AB4" i="2"/>
  <c r="AF32" i="2"/>
  <c r="AF29" i="2"/>
  <c r="AH11" i="2"/>
  <c r="AB5" i="2"/>
  <c r="AD28" i="2"/>
  <c r="AF22" i="2"/>
  <c r="AF6" i="2"/>
  <c r="AF19" i="2"/>
  <c r="AB27" i="2"/>
  <c r="AB31" i="2"/>
  <c r="AF28" i="2"/>
  <c r="AD16" i="2"/>
  <c r="AF27" i="2"/>
  <c r="AD32" i="2"/>
  <c r="AF25" i="2"/>
  <c r="AF8" i="2"/>
  <c r="AF23" i="2"/>
  <c r="AB10" i="2"/>
  <c r="AB11" i="2"/>
  <c r="AB9" i="2"/>
  <c r="AB20" i="2"/>
  <c r="AD10" i="2"/>
  <c r="AF12" i="2"/>
  <c r="AF11" i="2"/>
  <c r="AF14" i="2"/>
  <c r="AD8" i="2"/>
  <c r="AG3" i="2"/>
  <c r="AF24" i="2"/>
  <c r="AB7" i="2"/>
  <c r="AB29" i="2"/>
  <c r="AB23" i="2"/>
  <c r="AI15" i="2"/>
  <c r="AF3" i="2"/>
  <c r="AF2" i="2"/>
  <c r="AF13" i="2"/>
  <c r="AH8" i="2"/>
  <c r="AF4" i="2"/>
  <c r="AD4" i="2"/>
  <c r="Z5" i="2"/>
  <c r="R23" i="2"/>
  <c r="AG23" i="2" s="1"/>
  <c r="BQ9" i="2"/>
  <c r="J6" i="2"/>
  <c r="BF6" i="2" s="1"/>
  <c r="G6" i="2"/>
  <c r="J29" i="2"/>
  <c r="BF29" i="2" s="1"/>
  <c r="G29" i="2"/>
  <c r="J24" i="2"/>
  <c r="BF24" i="2" s="1"/>
  <c r="BQ21" i="2"/>
  <c r="J21" i="2"/>
  <c r="E21" i="2" s="1"/>
  <c r="BO19" i="2"/>
  <c r="X21" i="2"/>
  <c r="BQ19" i="2"/>
  <c r="BQ7" i="2"/>
  <c r="J11" i="2"/>
  <c r="BF11" i="2" s="1"/>
  <c r="X11" i="2"/>
  <c r="X29" i="2"/>
  <c r="X5" i="2"/>
  <c r="BO7" i="2"/>
  <c r="J15" i="2"/>
  <c r="E15" i="2" s="1"/>
  <c r="BO5" i="2"/>
  <c r="BQ5" i="2"/>
  <c r="X12" i="2"/>
  <c r="BO31" i="2"/>
  <c r="AA6" i="2"/>
  <c r="Z6" i="2"/>
  <c r="X22" i="2"/>
  <c r="X32" i="2"/>
  <c r="S13" i="2"/>
  <c r="AA31" i="2"/>
  <c r="BQ13" i="2"/>
  <c r="BP9" i="2"/>
  <c r="Z27" i="2"/>
  <c r="AG27" i="2" s="1"/>
  <c r="AA27" i="2"/>
  <c r="AA2" i="2"/>
  <c r="BQ14" i="2"/>
  <c r="X14" i="2"/>
  <c r="BP8" i="2"/>
  <c r="X23" i="2"/>
  <c r="BO8" i="2"/>
  <c r="BQ23" i="2"/>
  <c r="BQ32" i="2"/>
  <c r="BQ31" i="2"/>
  <c r="X6" i="2"/>
  <c r="X4" i="2"/>
  <c r="S17" i="2"/>
  <c r="BJ17" i="2" s="1"/>
  <c r="X20" i="2"/>
  <c r="BQ33" i="2"/>
  <c r="BQ17" i="2"/>
  <c r="BQ8" i="2"/>
  <c r="X30" i="2"/>
  <c r="BQ25" i="2"/>
  <c r="BQ30" i="2"/>
  <c r="BQ6" i="2"/>
  <c r="X17" i="2"/>
  <c r="J7" i="2"/>
  <c r="E7" i="2" s="1"/>
  <c r="X9" i="2"/>
  <c r="X31" i="2"/>
  <c r="BO4" i="2"/>
  <c r="BQ4" i="2"/>
  <c r="BP5" i="2"/>
  <c r="BO22" i="2"/>
  <c r="BO33" i="2"/>
  <c r="BP33" i="2"/>
  <c r="BO14" i="2"/>
  <c r="BO25" i="2"/>
  <c r="BO32" i="2"/>
  <c r="X10" i="2"/>
  <c r="BQ22" i="2"/>
  <c r="BO6" i="2"/>
  <c r="X33" i="2"/>
  <c r="X19" i="2"/>
  <c r="BP17" i="2"/>
  <c r="BQ20" i="2"/>
  <c r="BQ27" i="2"/>
  <c r="BQ11" i="2"/>
  <c r="BO11" i="2"/>
  <c r="BO15" i="2"/>
  <c r="X25" i="2"/>
  <c r="BQ24" i="2"/>
  <c r="X24" i="2"/>
  <c r="BQ29" i="2"/>
  <c r="BQ26" i="2"/>
  <c r="J27" i="2"/>
  <c r="E27" i="2" s="1"/>
  <c r="X16" i="2"/>
  <c r="BO17" i="2"/>
  <c r="Q17" i="2"/>
  <c r="S23" i="2"/>
  <c r="Y5" i="2"/>
  <c r="Q23" i="2"/>
  <c r="AE23" i="2" s="1"/>
  <c r="Y8" i="2"/>
  <c r="AE8" i="2" s="1"/>
  <c r="R30" i="2"/>
  <c r="Y6" i="2"/>
  <c r="Q30" i="2"/>
  <c r="Y2" i="2"/>
  <c r="S21" i="2"/>
  <c r="AI21" i="2" s="1"/>
  <c r="Q21" i="2"/>
  <c r="AE21" i="2" s="1"/>
  <c r="AA16" i="2"/>
  <c r="Y16" i="2"/>
  <c r="Z16" i="2"/>
  <c r="R20" i="2"/>
  <c r="Y27" i="2"/>
  <c r="Q20" i="2"/>
  <c r="AE20" i="2" s="1"/>
  <c r="AA8" i="2"/>
  <c r="Q16" i="2"/>
  <c r="Y14" i="2"/>
  <c r="S16" i="2"/>
  <c r="Z32" i="2"/>
  <c r="BI32" i="2" s="1"/>
  <c r="Q28" i="2"/>
  <c r="AE28" i="2" s="1"/>
  <c r="AA12" i="2"/>
  <c r="Y12" i="2"/>
  <c r="Z12" i="2"/>
  <c r="AG12" i="2" s="1"/>
  <c r="BO9" i="2"/>
  <c r="P20" i="2"/>
  <c r="BO30" i="2"/>
  <c r="Z31" i="2"/>
  <c r="Q13" i="2"/>
  <c r="R13" i="2"/>
  <c r="Y31" i="2"/>
  <c r="BO26" i="2"/>
  <c r="X18" i="2"/>
  <c r="Y32" i="2"/>
  <c r="BQ18" i="2"/>
  <c r="S30" i="2"/>
  <c r="J8" i="2"/>
  <c r="X8" i="2"/>
  <c r="J3" i="2"/>
  <c r="X2" i="2"/>
  <c r="BQ2" i="2"/>
  <c r="X3" i="2"/>
  <c r="P8" i="2"/>
  <c r="BP21" i="2"/>
  <c r="BQ3" i="2"/>
  <c r="P29" i="2"/>
  <c r="X27" i="2"/>
  <c r="P4" i="2"/>
  <c r="X7" i="2"/>
  <c r="P14" i="2"/>
  <c r="P30" i="2"/>
  <c r="P22" i="2"/>
  <c r="X15" i="2"/>
  <c r="P12" i="2"/>
  <c r="P26" i="2"/>
  <c r="X26" i="2"/>
  <c r="P18" i="2"/>
  <c r="P32" i="2"/>
  <c r="BO27" i="2"/>
  <c r="BO21" i="2"/>
  <c r="BO2" i="2"/>
  <c r="BO20" i="2"/>
  <c r="BO3" i="2"/>
  <c r="BO16" i="2"/>
  <c r="BQ15" i="2"/>
  <c r="BP29" i="2"/>
  <c r="BO12" i="2"/>
  <c r="BO24" i="2"/>
  <c r="BO23" i="2"/>
  <c r="BP25" i="2"/>
  <c r="BP19" i="2"/>
  <c r="BO29" i="2"/>
  <c r="BP10" i="2"/>
  <c r="BO10" i="2"/>
  <c r="BO18" i="2"/>
  <c r="BP31" i="2"/>
  <c r="BP23" i="2"/>
  <c r="BP13" i="2"/>
  <c r="BO13" i="2"/>
  <c r="BQ10" i="2"/>
  <c r="Z14" i="2"/>
  <c r="AG14" i="2" s="1"/>
  <c r="AA14" i="2"/>
  <c r="R16" i="2"/>
  <c r="X13" i="2"/>
  <c r="R21" i="2"/>
  <c r="AG21" i="2" s="1"/>
  <c r="P2" i="2"/>
  <c r="BQ12" i="2"/>
  <c r="J22" i="2"/>
  <c r="E22" i="2" s="1"/>
  <c r="AA5" i="2"/>
  <c r="BP20" i="2"/>
  <c r="J5" i="2"/>
  <c r="E5" i="2" s="1"/>
  <c r="P23" i="2"/>
  <c r="BQ16" i="2"/>
  <c r="BP11" i="2"/>
  <c r="P11" i="2"/>
  <c r="J18" i="2"/>
  <c r="E18" i="2" s="1"/>
  <c r="BP18" i="2"/>
  <c r="BP4" i="2"/>
  <c r="J10" i="2"/>
  <c r="E10" i="2" s="1"/>
  <c r="P10" i="2"/>
  <c r="BP24" i="2"/>
  <c r="P24" i="2"/>
  <c r="J23" i="2"/>
  <c r="E23" i="2" s="1"/>
  <c r="J9" i="2"/>
  <c r="E9" i="2" s="1"/>
  <c r="J30" i="2"/>
  <c r="E30" i="2" s="1"/>
  <c r="BP7" i="2"/>
  <c r="J31" i="2"/>
  <c r="E31" i="2" s="1"/>
  <c r="P31" i="2"/>
  <c r="P21" i="2"/>
  <c r="BP26" i="2"/>
  <c r="BP30" i="2"/>
  <c r="J17" i="2"/>
  <c r="E17" i="2" s="1"/>
  <c r="J12" i="2"/>
  <c r="E12" i="2" s="1"/>
  <c r="J4" i="2"/>
  <c r="E4" i="2" s="1"/>
  <c r="P9" i="2"/>
  <c r="P7" i="2"/>
  <c r="BP22" i="2"/>
  <c r="J16" i="2"/>
  <c r="BP2" i="2"/>
  <c r="J14" i="2"/>
  <c r="E14" i="2" s="1"/>
  <c r="P17" i="2"/>
  <c r="BP6" i="2"/>
  <c r="P27" i="2"/>
  <c r="J13" i="2"/>
  <c r="E13" i="2" s="1"/>
  <c r="J2" i="2"/>
  <c r="E2" i="2" s="1"/>
  <c r="J26" i="2"/>
  <c r="E26" i="2" s="1"/>
  <c r="P13" i="2"/>
  <c r="J32" i="2"/>
  <c r="E32" i="2" s="1"/>
  <c r="J33" i="2"/>
  <c r="E33" i="2" s="1"/>
  <c r="J25" i="2"/>
  <c r="E25" i="2" s="1"/>
  <c r="BP27" i="2"/>
  <c r="P5" i="2"/>
  <c r="BP32" i="2"/>
  <c r="P6" i="2"/>
  <c r="J20" i="2"/>
  <c r="E20" i="2" s="1"/>
  <c r="P19" i="2"/>
  <c r="P25" i="2"/>
  <c r="P3" i="2"/>
  <c r="P15" i="2"/>
  <c r="BP15" i="2"/>
  <c r="J19" i="2"/>
  <c r="E19" i="2" s="1"/>
  <c r="BP12" i="2"/>
  <c r="BP3" i="2"/>
  <c r="P16" i="2"/>
  <c r="BP14" i="2"/>
  <c r="BP16" i="2"/>
  <c r="P33" i="2"/>
  <c r="BC6" i="2"/>
  <c r="BC12" i="2"/>
  <c r="BC2" i="2"/>
  <c r="BC8" i="2"/>
  <c r="BC18" i="2"/>
  <c r="BC27" i="2"/>
  <c r="BC13" i="2"/>
  <c r="BC30" i="2"/>
  <c r="BC9" i="2"/>
  <c r="BC24" i="2"/>
  <c r="BC20" i="2"/>
  <c r="BC17" i="2"/>
  <c r="BC10" i="2"/>
  <c r="BC23" i="2"/>
  <c r="BC11" i="2"/>
  <c r="BC15" i="2"/>
  <c r="BC22" i="2"/>
  <c r="BC19" i="2"/>
  <c r="BC25" i="2"/>
  <c r="BC21" i="2"/>
  <c r="BC5" i="2"/>
  <c r="BC32" i="2"/>
  <c r="BC7" i="2"/>
  <c r="BC3" i="2"/>
  <c r="BC29" i="2"/>
  <c r="BC26" i="2"/>
  <c r="BC31" i="2"/>
  <c r="BC14" i="2"/>
  <c r="BC16" i="2"/>
  <c r="BC33" i="2"/>
  <c r="BC4"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6" i="2"/>
  <c r="BI13" i="2"/>
  <c r="BJ13" i="2"/>
  <c r="BI9" i="2"/>
  <c r="BI10" i="2"/>
  <c r="BI29" i="2"/>
  <c r="BJ5" i="2"/>
  <c r="BI4" i="2"/>
  <c r="BJ24" i="2"/>
  <c r="BI18" i="2"/>
  <c r="BI25" i="2"/>
  <c r="BJ20" i="2"/>
  <c r="BJ31" i="2"/>
  <c r="BI31" i="2"/>
  <c r="BI16" i="2"/>
  <c r="BJ6" i="2"/>
  <c r="BI8" i="2"/>
  <c r="BI5" i="2"/>
  <c r="BI22" i="2"/>
  <c r="BJ9" i="2"/>
  <c r="BJ30" i="2"/>
  <c r="BJ18" i="2"/>
  <c r="BJ8" i="2"/>
  <c r="BI2" i="2"/>
  <c r="BI30" i="2"/>
  <c r="BJ4" i="2"/>
  <c r="BJ32" i="2"/>
  <c r="BI19" i="2"/>
  <c r="BJ21" i="2"/>
  <c r="BJ28" i="2"/>
  <c r="BI17" i="2"/>
  <c r="BJ23" i="2"/>
  <c r="BI26" i="2"/>
  <c r="BI12" i="2"/>
  <c r="BI14" i="2"/>
  <c r="BJ15" i="2"/>
  <c r="BJ7" i="2"/>
  <c r="BJ11" i="2"/>
  <c r="BJ33" i="2"/>
  <c r="BI27"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25" i="2"/>
  <c r="BG25" i="2"/>
  <c r="BH24" i="2"/>
  <c r="BG2" i="2"/>
  <c r="BG27" i="2"/>
  <c r="BH25" i="2"/>
  <c r="BH14" i="2"/>
  <c r="BH2" i="2"/>
  <c r="BG17" i="2"/>
  <c r="BG30" i="2"/>
  <c r="BH31" i="2"/>
  <c r="BG32" i="2"/>
  <c r="BH12" i="2"/>
  <c r="BH26" i="2"/>
  <c r="BG19" i="2"/>
  <c r="BH5" i="2"/>
  <c r="BH32" i="2"/>
  <c r="BH29" i="2"/>
  <c r="BG13" i="2"/>
  <c r="BH17" i="2"/>
  <c r="BH4" i="2"/>
  <c r="BH10" i="2"/>
  <c r="BG31" i="2"/>
  <c r="BH8" i="2"/>
  <c r="BG26" i="2"/>
  <c r="BG18" i="2"/>
  <c r="BG14" i="2"/>
  <c r="BH30" i="2"/>
  <c r="BH6" i="2"/>
  <c r="BH22" i="2"/>
  <c r="BH9" i="2"/>
  <c r="BH27" i="2"/>
  <c r="BG5" i="2"/>
  <c r="BG22" i="2"/>
  <c r="BH13" i="2"/>
  <c r="BG12" i="2"/>
  <c r="BH16" i="2"/>
  <c r="BG16" i="2"/>
  <c r="BG6" i="2"/>
  <c r="BH19" i="2"/>
  <c r="BG29" i="2"/>
  <c r="BG10" i="2"/>
  <c r="BH18" i="2"/>
  <c r="BH20" i="2"/>
  <c r="BH23" i="2"/>
  <c r="BG3" i="2"/>
  <c r="BG8" i="2"/>
  <c r="BH21" i="2"/>
  <c r="BG4" i="2"/>
  <c r="BH7" i="2"/>
  <c r="BH28" i="2"/>
  <c r="BH15" i="2"/>
  <c r="BH11" i="2"/>
  <c r="BG24" i="2"/>
  <c r="BG9" i="2"/>
  <c r="BH33"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10" i="2"/>
  <c r="AG8" i="2"/>
  <c r="AK7" i="2"/>
  <c r="AE22" i="2"/>
  <c r="AJ25" i="2"/>
  <c r="AE29" i="2"/>
  <c r="AG22" i="2"/>
  <c r="AE18" i="2"/>
  <c r="AK11" i="2"/>
  <c r="AG10" i="2"/>
  <c r="AE27" i="2"/>
  <c r="AJ11" i="2"/>
  <c r="AI14" i="2"/>
  <c r="AI27" i="2"/>
  <c r="AK33" i="2"/>
  <c r="AE25" i="2"/>
  <c r="AJ8" i="2"/>
  <c r="AK32" i="2"/>
  <c r="AJ29" i="2"/>
  <c r="AI29" i="2"/>
  <c r="AJ33" i="2"/>
  <c r="AG25" i="2"/>
  <c r="AG6" i="2"/>
  <c r="AE32" i="2"/>
  <c r="AJ22" i="2"/>
  <c r="AJ10" i="2"/>
  <c r="AK10" i="2"/>
  <c r="AK22" i="2"/>
  <c r="AI9" i="2"/>
  <c r="BP47" i="5"/>
  <c r="BQ47" i="5" s="1"/>
  <c r="BP13" i="5"/>
  <c r="BQ13" i="5" s="1"/>
  <c r="AJ9" i="2"/>
  <c r="BP45" i="5"/>
  <c r="BQ45" i="5" s="1"/>
  <c r="BP53" i="5"/>
  <c r="BQ53" i="5" s="1"/>
  <c r="AE31" i="2"/>
  <c r="AE13" i="2"/>
  <c r="AI4" i="2"/>
  <c r="AI31" i="2"/>
  <c r="AR11" i="2"/>
  <c r="AR33" i="2"/>
  <c r="AR7" i="2"/>
  <c r="AR15" i="2"/>
  <c r="AR21" i="2"/>
  <c r="AR28" i="2"/>
  <c r="AG31" i="2"/>
  <c r="AE26" i="2"/>
  <c r="AK24" i="2"/>
  <c r="BP61" i="5"/>
  <c r="BQ61" i="5" s="1"/>
  <c r="BP7" i="5"/>
  <c r="BQ7" i="5" s="1"/>
  <c r="BP19" i="5"/>
  <c r="BQ19" i="5" s="1"/>
  <c r="BP35" i="5"/>
  <c r="BQ35" i="5" s="1"/>
  <c r="BP33" i="5"/>
  <c r="BQ33" i="5" s="1"/>
  <c r="BP29" i="5"/>
  <c r="BQ29" i="5" s="1"/>
  <c r="AJ15" i="2"/>
  <c r="BP15" i="5"/>
  <c r="BQ15" i="5" s="1"/>
  <c r="BP59" i="5"/>
  <c r="BQ59" i="5" s="1"/>
  <c r="AK9" i="2"/>
  <c r="BP57" i="5"/>
  <c r="BQ57" i="5" s="1"/>
  <c r="AG13" i="2"/>
  <c r="AE6" i="2"/>
  <c r="AI3" i="2"/>
  <c r="BP21" i="5"/>
  <c r="BQ21" i="5" s="1"/>
  <c r="E16" i="2"/>
  <c r="CE2" i="2"/>
  <c r="CF5" i="2" s="1"/>
  <c r="AJ3" i="2"/>
  <c r="AG9" i="2"/>
  <c r="AC12" i="2"/>
  <c r="BK12" i="2" s="1"/>
  <c r="AI30" i="2"/>
  <c r="AG29" i="2"/>
  <c r="AK29" i="2"/>
  <c r="AG2" i="2"/>
  <c r="AK4" i="2"/>
  <c r="AI12" i="2"/>
  <c r="CG5" i="2"/>
  <c r="CG6" i="2"/>
  <c r="AE14" i="2"/>
  <c r="AE30" i="2"/>
  <c r="CE3" i="2"/>
  <c r="CG3" i="2" s="1"/>
  <c r="AK15" i="2"/>
  <c r="AI18" i="2"/>
  <c r="AE5" i="2"/>
  <c r="AI19" i="2"/>
  <c r="AE12" i="2"/>
  <c r="AJ26" i="2"/>
  <c r="AJ18" i="2"/>
  <c r="AG18" i="2"/>
  <c r="AK18" i="2"/>
  <c r="AJ19" i="2"/>
  <c r="AG30" i="2"/>
  <c r="AK19" i="2"/>
  <c r="AI26" i="2"/>
  <c r="BP27" i="5"/>
  <c r="BQ27" i="5" s="1"/>
  <c r="BP3" i="5"/>
  <c r="BQ3" i="5" s="1"/>
  <c r="BP11" i="5"/>
  <c r="BQ11" i="5" s="1"/>
  <c r="BP25" i="5"/>
  <c r="BQ25" i="5" s="1"/>
  <c r="AC18" i="2"/>
  <c r="BK18" i="2" s="1"/>
  <c r="AE17" i="2"/>
  <c r="AE2" i="2"/>
  <c r="AJ4" i="2"/>
  <c r="AJ24" i="2"/>
  <c r="AG24" i="2"/>
  <c r="AR24" i="2" s="1"/>
  <c r="BY8" i="2"/>
  <c r="BY7" i="2"/>
  <c r="AE19" i="2"/>
  <c r="AI6" i="2"/>
  <c r="AI13"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2" i="2"/>
  <c r="BP43" i="5"/>
  <c r="BQ43" i="5" s="1"/>
  <c r="BP49" i="5"/>
  <c r="BQ49" i="5" s="1"/>
  <c r="AG4" i="2"/>
  <c r="BP39" i="5"/>
  <c r="BQ39" i="5" s="1"/>
  <c r="AK26" i="2"/>
  <c r="E8" i="2"/>
  <c r="BF10" i="2"/>
  <c r="BF8" i="2"/>
  <c r="BF23" i="2"/>
  <c r="BF22" i="2"/>
  <c r="BF2" i="2"/>
  <c r="BF21" i="2"/>
  <c r="BF26" i="2"/>
  <c r="BF13" i="2"/>
  <c r="BF12" i="2"/>
  <c r="BF32" i="2"/>
  <c r="BF14" i="2"/>
  <c r="BF9" i="2"/>
  <c r="BF16" i="2"/>
  <c r="BF4" i="2"/>
  <c r="BF17" i="2"/>
  <c r="BF15" i="2"/>
  <c r="BF20" i="2"/>
  <c r="BF5" i="2"/>
  <c r="BF25" i="2"/>
  <c r="BF30" i="2"/>
  <c r="BF33" i="2"/>
  <c r="BF3" i="2"/>
  <c r="BF18" i="2"/>
  <c r="BF19" i="2"/>
  <c r="BF27" i="2"/>
  <c r="BF31" i="2"/>
  <c r="BF7" i="2"/>
  <c r="K6" i="2"/>
  <c r="E6" i="2"/>
  <c r="BD11" i="2"/>
  <c r="E11" i="2"/>
  <c r="K24" i="2"/>
  <c r="E24" i="2"/>
  <c r="K29" i="2"/>
  <c r="E29" i="2"/>
  <c r="BE29" i="2"/>
  <c r="AC24" i="2"/>
  <c r="BK24" i="2" s="1"/>
  <c r="BD6" i="2"/>
  <c r="BE6" i="2"/>
  <c r="AC16" i="2"/>
  <c r="BK16" i="2" s="1"/>
  <c r="AC19" i="2"/>
  <c r="BK19" i="2" s="1"/>
  <c r="AE16" i="2"/>
  <c r="AC33" i="2"/>
  <c r="BK33" i="2" s="1"/>
  <c r="AC31" i="2"/>
  <c r="BK31" i="2" s="1"/>
  <c r="AC25" i="2"/>
  <c r="BK25" i="2" s="1"/>
  <c r="AJ5" i="2"/>
  <c r="AC29" i="2"/>
  <c r="BK29" i="2" s="1"/>
  <c r="AC8" i="2"/>
  <c r="BK8" i="2" s="1"/>
  <c r="AC14" i="2"/>
  <c r="BK14" i="2" s="1"/>
  <c r="AG16" i="2"/>
  <c r="AC22" i="2"/>
  <c r="BK22" i="2" s="1"/>
  <c r="AC11" i="2"/>
  <c r="BK11" i="2" s="1"/>
  <c r="AC27" i="2"/>
  <c r="BK27" i="2" s="1"/>
  <c r="AC10" i="2"/>
  <c r="BK10" i="2" s="1"/>
  <c r="AC4" i="2"/>
  <c r="BK4" i="2" s="1"/>
  <c r="AC6" i="2"/>
  <c r="BK6" i="2" s="1"/>
  <c r="AC7" i="2"/>
  <c r="BK7" i="2" s="1"/>
  <c r="AC15" i="2"/>
  <c r="BK15" i="2" s="1"/>
  <c r="AC13" i="2"/>
  <c r="BK13" i="2" s="1"/>
  <c r="AC9" i="2"/>
  <c r="BK9" i="2" s="1"/>
  <c r="AC23" i="2"/>
  <c r="BK23" i="2" s="1"/>
  <c r="AC32" i="2"/>
  <c r="BK32" i="2" s="1"/>
  <c r="AC30" i="2"/>
  <c r="BK30" i="2" s="1"/>
  <c r="AC17" i="2"/>
  <c r="BK17" i="2" s="1"/>
  <c r="AC21" i="2"/>
  <c r="BK21" i="2" s="1"/>
  <c r="AC5" i="2"/>
  <c r="BK5" i="2" s="1"/>
  <c r="AC20" i="2"/>
  <c r="BK20" i="2" s="1"/>
  <c r="AI16" i="2"/>
  <c r="AK20" i="2"/>
  <c r="AG20" i="2"/>
  <c r="AR20" i="2" s="1"/>
  <c r="AI8" i="2"/>
  <c r="AJ23" i="2"/>
  <c r="AI23" i="2"/>
  <c r="AR23" i="2" s="1"/>
  <c r="AC26" i="2"/>
  <c r="BK26" i="2" s="1"/>
  <c r="AJ17" i="2"/>
  <c r="AI17" i="2"/>
  <c r="AI2" i="2"/>
  <c r="AC2" i="2"/>
  <c r="BK2" i="2" s="1"/>
  <c r="AI5" i="2"/>
  <c r="AC3" i="2"/>
  <c r="BK3" i="2" s="1"/>
  <c r="AG32" i="2"/>
  <c r="BD29" i="2"/>
  <c r="BR21" i="2"/>
  <c r="BR9" i="2"/>
  <c r="BE24" i="2"/>
  <c r="BD24" i="2"/>
  <c r="BD30" i="2"/>
  <c r="K30" i="2"/>
  <c r="BD10" i="2"/>
  <c r="K10" i="2"/>
  <c r="BE26" i="2"/>
  <c r="K26" i="2"/>
  <c r="BE14" i="2"/>
  <c r="K14" i="2"/>
  <c r="BE9" i="2"/>
  <c r="K9" i="2"/>
  <c r="BD3" i="2"/>
  <c r="K3" i="2"/>
  <c r="BD32" i="2"/>
  <c r="K32" i="2"/>
  <c r="BD22" i="2"/>
  <c r="K22" i="2"/>
  <c r="BD21" i="2"/>
  <c r="K21" i="2"/>
  <c r="BE21" i="2"/>
  <c r="BD19" i="2"/>
  <c r="K19" i="2"/>
  <c r="BE25" i="2"/>
  <c r="K25" i="2"/>
  <c r="BD13" i="2"/>
  <c r="K13" i="2"/>
  <c r="BE12" i="2"/>
  <c r="K12" i="2"/>
  <c r="BD31" i="2"/>
  <c r="K31" i="2"/>
  <c r="BE18" i="2"/>
  <c r="K18" i="2"/>
  <c r="BE8" i="2"/>
  <c r="K8" i="2"/>
  <c r="BE7" i="2"/>
  <c r="K7" i="2"/>
  <c r="BE11" i="2"/>
  <c r="K11" i="2"/>
  <c r="BE2" i="2"/>
  <c r="K2" i="2"/>
  <c r="BD4" i="2"/>
  <c r="K4" i="2"/>
  <c r="BE23" i="2"/>
  <c r="K23" i="2"/>
  <c r="BE5" i="2"/>
  <c r="K5" i="2"/>
  <c r="BE20" i="2"/>
  <c r="K20" i="2"/>
  <c r="BD33" i="2"/>
  <c r="K33" i="2"/>
  <c r="BE16" i="2"/>
  <c r="K16" i="2"/>
  <c r="BE17" i="2"/>
  <c r="K17" i="2"/>
  <c r="BD27" i="2"/>
  <c r="K27" i="2"/>
  <c r="BE15" i="2"/>
  <c r="K15" i="2"/>
  <c r="BD15" i="2"/>
  <c r="BR19" i="2"/>
  <c r="BR7" i="2"/>
  <c r="BR5" i="2"/>
  <c r="BD7" i="2"/>
  <c r="BR23" i="2"/>
  <c r="AK13" i="2"/>
  <c r="BR33" i="2"/>
  <c r="BR32" i="2"/>
  <c r="BR13" i="2"/>
  <c r="AK27" i="2"/>
  <c r="AJ27" i="2"/>
  <c r="BR25" i="2"/>
  <c r="AK2" i="2"/>
  <c r="BR14" i="2"/>
  <c r="BE27" i="2"/>
  <c r="AK6" i="2"/>
  <c r="BR26" i="2"/>
  <c r="AJ31" i="2"/>
  <c r="AJ6" i="2"/>
  <c r="BR30" i="2"/>
  <c r="AK23" i="2"/>
  <c r="BR6" i="2"/>
  <c r="BR31" i="2"/>
  <c r="BR8" i="2"/>
  <c r="AK17" i="2"/>
  <c r="BR17" i="2"/>
  <c r="BR4" i="2"/>
  <c r="BR24" i="2"/>
  <c r="BR11" i="2"/>
  <c r="BR22" i="2"/>
  <c r="BR27" i="2"/>
  <c r="BR29" i="2"/>
  <c r="BR20" i="2"/>
  <c r="BD8" i="2"/>
  <c r="BR18" i="2"/>
  <c r="AJ30" i="2"/>
  <c r="AK8" i="2"/>
  <c r="AJ16" i="2"/>
  <c r="AK12" i="2"/>
  <c r="AJ12" i="2"/>
  <c r="AJ21" i="2"/>
  <c r="BR2" i="2"/>
  <c r="AK30" i="2"/>
  <c r="BR3" i="2"/>
  <c r="AK31" i="2"/>
  <c r="AJ32" i="2"/>
  <c r="AJ13" i="2"/>
  <c r="AJ20" i="2"/>
  <c r="AK14" i="2"/>
  <c r="AK28" i="2"/>
  <c r="AK5" i="2"/>
  <c r="AK21" i="2"/>
  <c r="AK16" i="2"/>
  <c r="BE22" i="2"/>
  <c r="BE3" i="2"/>
  <c r="BR15" i="2"/>
  <c r="BE4" i="2"/>
  <c r="AJ14" i="2"/>
  <c r="BR10" i="2"/>
  <c r="BR12" i="2"/>
  <c r="BD5" i="2"/>
  <c r="BD18" i="2"/>
  <c r="BD16" i="2"/>
  <c r="BD12" i="2"/>
  <c r="BE10" i="2"/>
  <c r="BE30" i="2"/>
  <c r="BR16" i="2"/>
  <c r="BD23" i="2"/>
  <c r="AJ28" i="2"/>
  <c r="BD9" i="2"/>
  <c r="BE31" i="2"/>
  <c r="BE32" i="2"/>
  <c r="BD17" i="2"/>
  <c r="BD25" i="2"/>
  <c r="BD14" i="2"/>
  <c r="BE19" i="2"/>
  <c r="BE33" i="2"/>
  <c r="BE13" i="2"/>
  <c r="BD2" i="2"/>
  <c r="BD26" i="2"/>
  <c r="BD20"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19" i="2"/>
  <c r="AQ19" i="2" s="1"/>
  <c r="AL10" i="2"/>
  <c r="AL32" i="2"/>
  <c r="AM9" i="2"/>
  <c r="AQ9" i="2" s="1"/>
  <c r="AL22" i="2"/>
  <c r="AM11" i="2"/>
  <c r="AQ11" i="2" s="1"/>
  <c r="AM30" i="2"/>
  <c r="AQ30" i="2" s="1"/>
  <c r="AL27" i="2"/>
  <c r="AL17" i="2"/>
  <c r="AL19" i="2"/>
  <c r="AM4" i="2"/>
  <c r="AQ4" i="2" s="1"/>
  <c r="AL5" i="2"/>
  <c r="AM10" i="2"/>
  <c r="AQ10" i="2" s="1"/>
  <c r="AM31" i="2"/>
  <c r="AQ31" i="2" s="1"/>
  <c r="AM27" i="2"/>
  <c r="AQ27" i="2" s="1"/>
  <c r="AL2" i="2"/>
  <c r="AM18" i="2"/>
  <c r="AQ18" i="2" s="1"/>
  <c r="AM3" i="2"/>
  <c r="AL14" i="2"/>
  <c r="AL21" i="2"/>
  <c r="AM17" i="2"/>
  <c r="AQ17" i="2" s="1"/>
  <c r="AM29" i="2"/>
  <c r="AQ29" i="2" s="1"/>
  <c r="AL15" i="2"/>
  <c r="AL18" i="2"/>
  <c r="AL33" i="2"/>
  <c r="AL25" i="2"/>
  <c r="AL24" i="2"/>
  <c r="AL26" i="2"/>
  <c r="AL23" i="2"/>
  <c r="AL4" i="2"/>
  <c r="AL29" i="2"/>
  <c r="AM7" i="2"/>
  <c r="AQ7" i="2" s="1"/>
  <c r="AM16" i="2"/>
  <c r="AQ16" i="2" s="1"/>
  <c r="AM8" i="2"/>
  <c r="AQ8" i="2" s="1"/>
  <c r="AM23" i="2"/>
  <c r="AQ23" i="2" s="1"/>
  <c r="AM20" i="2"/>
  <c r="AQ20" i="2" s="1"/>
  <c r="AM32" i="2"/>
  <c r="AQ32" i="2" s="1"/>
  <c r="AL16" i="2"/>
  <c r="AL30" i="2"/>
  <c r="AL8" i="2"/>
  <c r="AM5" i="2"/>
  <c r="AQ5" i="2" s="1"/>
  <c r="AL9" i="2"/>
  <c r="AL7" i="2"/>
  <c r="AM15" i="2"/>
  <c r="AQ15" i="2" s="1"/>
  <c r="AM24" i="2"/>
  <c r="AQ24" i="2" s="1"/>
  <c r="AM33" i="2"/>
  <c r="AQ33" i="2" s="1"/>
  <c r="AL12" i="2"/>
  <c r="AM12" i="2"/>
  <c r="AQ12" i="2" s="1"/>
  <c r="AM13" i="2"/>
  <c r="AQ13" i="2" s="1"/>
  <c r="AM21" i="2"/>
  <c r="AQ21" i="2" s="1"/>
  <c r="AL3" i="2"/>
  <c r="BL3" i="2" s="1"/>
  <c r="AL6" i="2"/>
  <c r="AL31" i="2"/>
  <c r="AM14" i="2"/>
  <c r="AQ14" i="2" s="1"/>
  <c r="AM25" i="2"/>
  <c r="AQ25" i="2" s="1"/>
  <c r="AL20" i="2"/>
  <c r="AM6" i="2"/>
  <c r="AQ6" i="2" s="1"/>
  <c r="AL13" i="2"/>
  <c r="AM26" i="2"/>
  <c r="AQ26" i="2" s="1"/>
  <c r="AM22" i="2"/>
  <c r="AQ22" i="2" s="1"/>
  <c r="AL11" i="2"/>
  <c r="AR3" i="2"/>
  <c r="AM28" i="2"/>
  <c r="AR14" i="2"/>
  <c r="AR22" i="2"/>
  <c r="AR10" i="2"/>
  <c r="AR8" i="2"/>
  <c r="AR25" i="2"/>
  <c r="AR29" i="2"/>
  <c r="AR27" i="2"/>
  <c r="AO32" i="2"/>
  <c r="AN29" i="2"/>
  <c r="AR32" i="2"/>
  <c r="AR9" i="2"/>
  <c r="AR4" i="2"/>
  <c r="AR18" i="2"/>
  <c r="AR31" i="2"/>
  <c r="AR13" i="2"/>
  <c r="AR16" i="2"/>
  <c r="AR6" i="2"/>
  <c r="AR26" i="2"/>
  <c r="AR5" i="2"/>
  <c r="AR19" i="2"/>
  <c r="AR2" i="2"/>
  <c r="AR17" i="2"/>
  <c r="AR12" i="2"/>
  <c r="AR30" i="2"/>
  <c r="BX18" i="2"/>
  <c r="CF6" i="2"/>
  <c r="CE4" i="2"/>
  <c r="CG4" i="2" s="1"/>
  <c r="BY4" i="2"/>
  <c r="BY11" i="2"/>
  <c r="AN24" i="2"/>
  <c r="BQ67" i="5"/>
  <c r="BP67" i="5"/>
  <c r="AO6" i="2"/>
  <c r="AO29" i="2"/>
  <c r="BF28" i="2"/>
  <c r="BF36" i="2" s="1"/>
  <c r="AO24" i="2"/>
  <c r="K28" i="2"/>
  <c r="AO28" i="2" s="1"/>
  <c r="E28" i="2"/>
  <c r="E35" i="2" s="1"/>
  <c r="AO20" i="2"/>
  <c r="AC28" i="2"/>
  <c r="BK28" i="2" s="1"/>
  <c r="AN6" i="2"/>
  <c r="AL28" i="2"/>
  <c r="AO12" i="2"/>
  <c r="AO14" i="2"/>
  <c r="AO30" i="2"/>
  <c r="AN9" i="2"/>
  <c r="AO9" i="2"/>
  <c r="AN15" i="2"/>
  <c r="AO15" i="2"/>
  <c r="AN5" i="2"/>
  <c r="AO5" i="2"/>
  <c r="AN8" i="2"/>
  <c r="AO8" i="2"/>
  <c r="AN19" i="2"/>
  <c r="AO19" i="2"/>
  <c r="AN33" i="2"/>
  <c r="AO33" i="2"/>
  <c r="AN11" i="2"/>
  <c r="AO11" i="2"/>
  <c r="AO13" i="2"/>
  <c r="AO21" i="2"/>
  <c r="AN3" i="2"/>
  <c r="AO3" i="2"/>
  <c r="AN26" i="2"/>
  <c r="AO26" i="2"/>
  <c r="AN22" i="2"/>
  <c r="AO22" i="2"/>
  <c r="AN10" i="2"/>
  <c r="AO10" i="2"/>
  <c r="AO16" i="2"/>
  <c r="AN2" i="2"/>
  <c r="AO2" i="2"/>
  <c r="AO27" i="2"/>
  <c r="AN23" i="2"/>
  <c r="AO23" i="2"/>
  <c r="AN18" i="2"/>
  <c r="AO18" i="2"/>
  <c r="AN17" i="2"/>
  <c r="AO17" i="2"/>
  <c r="AN4" i="2"/>
  <c r="AO4" i="2"/>
  <c r="AN7" i="2"/>
  <c r="AO7" i="2"/>
  <c r="AO31" i="2"/>
  <c r="AN25" i="2"/>
  <c r="AO25" i="2"/>
  <c r="AN14" i="2"/>
  <c r="AN30" i="2"/>
  <c r="AN27" i="2"/>
  <c r="AN13" i="2"/>
  <c r="AN21" i="2"/>
  <c r="AN32" i="2"/>
  <c r="AN20" i="2"/>
  <c r="AN31" i="2"/>
  <c r="AN16" i="2"/>
  <c r="AN12" i="2"/>
  <c r="BD28" i="2"/>
  <c r="BD35" i="2" s="1"/>
  <c r="BE28" i="2"/>
  <c r="BE36" i="2" s="1"/>
  <c r="BQ67" i="4"/>
  <c r="BQ68" i="4" s="1"/>
  <c r="BP67" i="4"/>
  <c r="BP68" i="4" s="1"/>
  <c r="BR28" i="2"/>
  <c r="BR37" i="2" s="1"/>
  <c r="BC28" i="2"/>
  <c r="BL28" i="2" l="1"/>
  <c r="AP12" i="2"/>
  <c r="BL12" i="2"/>
  <c r="AP29" i="2"/>
  <c r="BL29" i="2"/>
  <c r="AP11" i="2"/>
  <c r="BL11" i="2"/>
  <c r="AP23" i="2"/>
  <c r="BL23" i="2"/>
  <c r="AP7" i="2"/>
  <c r="BL7" i="2"/>
  <c r="AP24" i="2"/>
  <c r="BL24" i="2"/>
  <c r="AP13" i="2"/>
  <c r="BL13" i="2"/>
  <c r="AP9" i="2"/>
  <c r="BL9" i="2"/>
  <c r="AP25" i="2"/>
  <c r="BL25" i="2"/>
  <c r="AP19" i="2"/>
  <c r="BL19" i="2"/>
  <c r="AP33" i="2"/>
  <c r="BL33" i="2"/>
  <c r="AP17" i="2"/>
  <c r="BL17" i="2"/>
  <c r="AP20" i="2"/>
  <c r="BL20" i="2"/>
  <c r="AP8" i="2"/>
  <c r="BL8" i="2"/>
  <c r="AP18" i="2"/>
  <c r="BL18" i="2"/>
  <c r="AP27" i="2"/>
  <c r="BL27" i="2"/>
  <c r="AP30" i="2"/>
  <c r="BL30" i="2"/>
  <c r="AP15" i="2"/>
  <c r="BL15" i="2"/>
  <c r="AP16" i="2"/>
  <c r="BL16" i="2"/>
  <c r="AP5" i="2"/>
  <c r="BL5" i="2"/>
  <c r="AP31" i="2"/>
  <c r="BL31" i="2"/>
  <c r="AP22" i="2"/>
  <c r="BL22" i="2"/>
  <c r="AP6" i="2"/>
  <c r="BL6" i="2"/>
  <c r="AP21" i="2"/>
  <c r="BL21" i="2"/>
  <c r="AP14" i="2"/>
  <c r="BL14" i="2"/>
  <c r="AP32" i="2"/>
  <c r="BL32" i="2"/>
  <c r="AP26" i="2"/>
  <c r="BL26" i="2"/>
  <c r="AP10" i="2"/>
  <c r="BL10" i="2"/>
  <c r="AP4" i="2"/>
  <c r="BL4" i="2"/>
  <c r="AP2" i="2"/>
  <c r="BL2"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<sst xmlns="http://schemas.openxmlformats.org/spreadsheetml/2006/main" count="6810" uniqueCount="1834">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</sst>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-3</c:v>
                </c:pt>
                <c:pt idx="580">
                  <c:v>-4</c:v>
                </c:pt>
                <c:pt idx="581">
                  <c:v>-2</c:v>
                </c:pt>
                <c:pt idx="582">
                  <c:v>-2</c:v>
                </c:pt>
                <c:pt idx="583">
                  <c:v>-1</c:v>
                </c:pt>
                <c:pt idx="584">
                  <c:v>-3</c:v>
                </c:pt>
                <c:pt idx="585">
                  <c:v>-1</c:v>
                </c:pt>
                <c:pt idx="586">
                  <c:v>-2</c:v>
                </c:pt>
                <c:pt idx="587">
                  <c:v>-1</c:v>
                </c:pt>
                <c:pt idx="588">
                  <c:v>-4</c:v>
                </c:pt>
                <c:pt idx="589">
                  <c:v>-3</c:v>
                </c:pt>
                <c:pt idx="590">
                  <c:v>-2</c:v>
                </c:pt>
                <c:pt idx="591">
                  <c:v>-3</c:v>
                </c:pt>
                <c:pt idx="592">
                  <c:v>-2</c:v>
                </c:pt>
                <c:pt idx="593">
                  <c:v>-3</c:v>
                </c:pt>
                <c:pt idx="594">
                  <c:v>-3</c:v>
                </c:pt>
                <c:pt idx="595">
                  <c:v>-1</c:v>
                </c:pt>
                <c:pt idx="596">
                  <c:v>-3</c:v>
                </c:pt>
                <c:pt idx="597">
                  <c:v>-2</c:v>
                </c:pt>
                <c:pt idx="598">
                  <c:v>-4</c:v>
                </c:pt>
                <c:pt idx="599">
                  <c:v>-2</c:v>
                </c:pt>
                <c:pt idx="600">
                  <c:v>-3</c:v>
                </c:pt>
                <c:pt idx="601">
                  <c:v>-4</c:v>
                </c:pt>
                <c:pt idx="602">
                  <c:v>-3</c:v>
                </c:pt>
                <c:pt idx="603">
                  <c:v>-3</c:v>
                </c:pt>
                <c:pt idx="604">
                  <c:v>-4</c:v>
                </c:pt>
                <c:pt idx="605">
                  <c:v>-3</c:v>
                </c:pt>
                <c:pt idx="606">
                  <c:v>-2</c:v>
                </c:pt>
                <c:pt idx="607">
                  <c:v>-4</c:v>
                </c:pt>
                <c:pt idx="608">
                  <c:v>-2</c:v>
                </c:pt>
                <c:pt idx="609">
                  <c:v>-2</c:v>
                </c:pt>
                <c:pt idx="610">
                  <c:v>-5</c:v>
                </c:pt>
                <c:pt idx="611">
                  <c:v>-2</c:v>
                </c:pt>
                <c:pt idx="612">
                  <c:v>-2</c:v>
                </c:pt>
                <c:pt idx="613">
                  <c:v>-5</c:v>
                </c:pt>
                <c:pt idx="614">
                  <c:v>-4</c:v>
                </c:pt>
                <c:pt idx="615">
                  <c:v>-2</c:v>
                </c:pt>
                <c:pt idx="616">
                  <c:v>-3</c:v>
                </c:pt>
                <c:pt idx="617">
                  <c:v>-4</c:v>
                </c:pt>
                <c:pt idx="618">
                  <c:v>-2</c:v>
                </c:pt>
                <c:pt idx="619">
                  <c:v>-4</c:v>
                </c:pt>
                <c:pt idx="620">
                  <c:v>-2</c:v>
                </c:pt>
                <c:pt idx="621">
                  <c:v>-2</c:v>
                </c:pt>
                <c:pt idx="622">
                  <c:v>-5</c:v>
                </c:pt>
                <c:pt idx="623">
                  <c:v>-4</c:v>
                </c:pt>
                <c:pt idx="624">
                  <c:v>-5</c:v>
                </c:pt>
                <c:pt idx="625">
                  <c:v>-3</c:v>
                </c:pt>
                <c:pt idx="626">
                  <c:v>-4</c:v>
                </c:pt>
                <c:pt idx="627">
                  <c:v>-3</c:v>
                </c:pt>
                <c:pt idx="628">
                  <c:v>-3</c:v>
                </c:pt>
                <c:pt idx="629">
                  <c:v>-3</c:v>
                </c:pt>
                <c:pt idx="630">
                  <c:v>-2</c:v>
                </c:pt>
                <c:pt idx="631">
                  <c:v>-4</c:v>
                </c:pt>
                <c:pt idx="632">
                  <c:v>-4</c:v>
                </c:pt>
                <c:pt idx="633">
                  <c:v>-2</c:v>
                </c:pt>
                <c:pt idx="634">
                  <c:v>-3</c:v>
                </c:pt>
                <c:pt idx="635">
                  <c:v>-3</c:v>
                </c:pt>
                <c:pt idx="636">
                  <c:v>-5</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1</c:v>
                </c:pt>
                <c:pt idx="579">
                  <c:v>1</c:v>
                </c:pt>
                <c:pt idx="580">
                  <c:v>-3</c:v>
                </c:pt>
                <c:pt idx="581">
                  <c:v>-4</c:v>
                </c:pt>
                <c:pt idx="582">
                  <c:v>-5</c:v>
                </c:pt>
                <c:pt idx="583">
                  <c:v>-4</c:v>
                </c:pt>
                <c:pt idx="584">
                  <c:v>-2</c:v>
                </c:pt>
                <c:pt idx="585">
                  <c:v>-4</c:v>
                </c:pt>
                <c:pt idx="586">
                  <c:v>-6</c:v>
                </c:pt>
                <c:pt idx="587">
                  <c:v>-3</c:v>
                </c:pt>
                <c:pt idx="588">
                  <c:v>-3</c:v>
                </c:pt>
                <c:pt idx="589">
                  <c:v>-5</c:v>
                </c:pt>
                <c:pt idx="590">
                  <c:v>-4</c:v>
                </c:pt>
                <c:pt idx="591">
                  <c:v>-5</c:v>
                </c:pt>
                <c:pt idx="592">
                  <c:v>-4</c:v>
                </c:pt>
                <c:pt idx="593">
                  <c:v>-2</c:v>
                </c:pt>
                <c:pt idx="594">
                  <c:v>-6</c:v>
                </c:pt>
                <c:pt idx="595">
                  <c:v>-4</c:v>
                </c:pt>
                <c:pt idx="596">
                  <c:v>-4</c:v>
                </c:pt>
                <c:pt idx="597">
                  <c:v>-5</c:v>
                </c:pt>
                <c:pt idx="598">
                  <c:v>-5</c:v>
                </c:pt>
                <c:pt idx="599">
                  <c:v>-4</c:v>
                </c:pt>
                <c:pt idx="600">
                  <c:v>-4</c:v>
                </c:pt>
                <c:pt idx="601">
                  <c:v>-3</c:v>
                </c:pt>
                <c:pt idx="602">
                  <c:v>-4</c:v>
                </c:pt>
                <c:pt idx="603">
                  <c:v>-4</c:v>
                </c:pt>
                <c:pt idx="604">
                  <c:v>-2</c:v>
                </c:pt>
                <c:pt idx="605">
                  <c:v>-5</c:v>
                </c:pt>
                <c:pt idx="606">
                  <c:v>-5</c:v>
                </c:pt>
                <c:pt idx="607">
                  <c:v>-1</c:v>
                </c:pt>
                <c:pt idx="608">
                  <c:v>-4</c:v>
                </c:pt>
                <c:pt idx="609">
                  <c:v>-3</c:v>
                </c:pt>
                <c:pt idx="610">
                  <c:v>-4</c:v>
                </c:pt>
                <c:pt idx="611">
                  <c:v>-4</c:v>
                </c:pt>
                <c:pt idx="612">
                  <c:v>-4</c:v>
                </c:pt>
                <c:pt idx="613">
                  <c:v>-3</c:v>
                </c:pt>
                <c:pt idx="614">
                  <c:v>-2</c:v>
                </c:pt>
                <c:pt idx="615">
                  <c:v>-5</c:v>
                </c:pt>
                <c:pt idx="616">
                  <c:v>-5</c:v>
                </c:pt>
                <c:pt idx="617">
                  <c:v>-3</c:v>
                </c:pt>
                <c:pt idx="618">
                  <c:v>-5</c:v>
                </c:pt>
                <c:pt idx="619">
                  <c:v>-5</c:v>
                </c:pt>
                <c:pt idx="620">
                  <c:v>-4</c:v>
                </c:pt>
                <c:pt idx="621">
                  <c:v>-4</c:v>
                </c:pt>
                <c:pt idx="622">
                  <c:v>-2</c:v>
                </c:pt>
                <c:pt idx="623">
                  <c:v>-3</c:v>
                </c:pt>
                <c:pt idx="624">
                  <c:v>-4</c:v>
                </c:pt>
                <c:pt idx="625">
                  <c:v>-5</c:v>
                </c:pt>
                <c:pt idx="626">
                  <c:v>-5</c:v>
                </c:pt>
                <c:pt idx="627">
                  <c:v>-4</c:v>
                </c:pt>
                <c:pt idx="628">
                  <c:v>-4</c:v>
                </c:pt>
                <c:pt idx="629">
                  <c:v>-2</c:v>
                </c:pt>
                <c:pt idx="630">
                  <c:v>-6</c:v>
                </c:pt>
                <c:pt idx="631">
                  <c:v>-3</c:v>
                </c:pt>
                <c:pt idx="632">
                  <c:v>-3</c:v>
                </c:pt>
                <c:pt idx="633">
                  <c:v>-3</c:v>
                </c:pt>
                <c:pt idx="634">
                  <c:v>-5</c:v>
                </c:pt>
                <c:pt idx="635">
                  <c:v>-5</c:v>
                </c:pt>
                <c:pt idx="636">
                  <c:v>-2</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3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-15</c:v>
                </c:pt>
                <c:pt idx="578">
                  <c:v>-15</c:v>
                </c:pt>
                <c:pt idx="579">
                  <c:v>-15</c:v>
                </c:pt>
                <c:pt idx="580">
                  <c:v>-15</c:v>
                </c:pt>
                <c:pt idx="581">
                  <c:v>-15</c:v>
                </c:pt>
                <c:pt idx="582">
                  <c:v>-15</c:v>
                </c:pt>
                <c:pt idx="583">
                  <c:v>-15</c:v>
                </c:pt>
                <c:pt idx="584">
                  <c:v>-15</c:v>
                </c:pt>
                <c:pt idx="585">
                  <c:v>-15</c:v>
                </c:pt>
                <c:pt idx="586">
                  <c:v>-7</c:v>
                </c:pt>
                <c:pt idx="587">
                  <c:v>-7</c:v>
                </c:pt>
                <c:pt idx="588">
                  <c:v>-7</c:v>
                </c:pt>
                <c:pt idx="589">
                  <c:v>-35</c:v>
                </c:pt>
                <c:pt idx="590">
                  <c:v>-35</c:v>
                </c:pt>
                <c:pt idx="591">
                  <c:v>-35</c:v>
                </c:pt>
                <c:pt idx="592">
                  <c:v>-35</c:v>
                </c:pt>
                <c:pt idx="593">
                  <c:v>-35</c:v>
                </c:pt>
                <c:pt idx="594">
                  <c:v>-35</c:v>
                </c:pt>
                <c:pt idx="595">
                  <c:v>-35</c:v>
                </c:pt>
                <c:pt idx="596">
                  <c:v>-35</c:v>
                </c:pt>
                <c:pt idx="597">
                  <c:v>-35</c:v>
                </c:pt>
                <c:pt idx="598">
                  <c:v>-35</c:v>
                </c:pt>
                <c:pt idx="599">
                  <c:v>-35</c:v>
                </c:pt>
                <c:pt idx="600">
                  <c:v>-35</c:v>
                </c:pt>
                <c:pt idx="601">
                  <c:v>-35</c:v>
                </c:pt>
                <c:pt idx="602">
                  <c:v>-3</c:v>
                </c:pt>
                <c:pt idx="603">
                  <c:v>-38</c:v>
                </c:pt>
                <c:pt idx="604">
                  <c:v>-38</c:v>
                </c:pt>
                <c:pt idx="605">
                  <c:v>-38</c:v>
                </c:pt>
                <c:pt idx="606">
                  <c:v>-38</c:v>
                </c:pt>
                <c:pt idx="607">
                  <c:v>-38</c:v>
                </c:pt>
                <c:pt idx="608">
                  <c:v>-38</c:v>
                </c:pt>
                <c:pt idx="609">
                  <c:v>-38</c:v>
                </c:pt>
                <c:pt idx="610">
                  <c:v>-38</c:v>
                </c:pt>
                <c:pt idx="611">
                  <c:v>-38</c:v>
                </c:pt>
                <c:pt idx="612">
                  <c:v>-38</c:v>
                </c:pt>
                <c:pt idx="613">
                  <c:v>-38</c:v>
                </c:pt>
                <c:pt idx="614">
                  <c:v>-38</c:v>
                </c:pt>
                <c:pt idx="615">
                  <c:v>-15</c:v>
                </c:pt>
                <c:pt idx="616">
                  <c:v>-15</c:v>
                </c:pt>
                <c:pt idx="617">
                  <c:v>-15</c:v>
                </c:pt>
                <c:pt idx="618">
                  <c:v>-15</c:v>
                </c:pt>
                <c:pt idx="619">
                  <c:v>-15</c:v>
                </c:pt>
                <c:pt idx="620">
                  <c:v>-40</c:v>
                </c:pt>
                <c:pt idx="621">
                  <c:v>-40</c:v>
                </c:pt>
                <c:pt idx="622">
                  <c:v>-40</c:v>
                </c:pt>
                <c:pt idx="623">
                  <c:v>-40</c:v>
                </c:pt>
                <c:pt idx="624">
                  <c:v>-40</c:v>
                </c:pt>
                <c:pt idx="625">
                  <c:v>-40</c:v>
                </c:pt>
                <c:pt idx="626">
                  <c:v>-40</c:v>
                </c:pt>
                <c:pt idx="627">
                  <c:v>-40</c:v>
                </c:pt>
                <c:pt idx="628">
                  <c:v>-40</c:v>
                </c:pt>
                <c:pt idx="629">
                  <c:v>-40</c:v>
                </c:pt>
                <c:pt idx="630">
                  <c:v>-40</c:v>
                </c:pt>
                <c:pt idx="631">
                  <c:v>-40</c:v>
                </c:pt>
                <c:pt idx="632">
                  <c:v>-17</c:v>
                </c:pt>
                <c:pt idx="633">
                  <c:v>-17</c:v>
                </c:pt>
                <c:pt idx="634">
                  <c:v>-17</c:v>
                </c:pt>
                <c:pt idx="635">
                  <c:v>-17</c:v>
                </c:pt>
                <c:pt idx="636">
                  <c:v>-17</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3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-21</c:v>
                </c:pt>
                <c:pt idx="578">
                  <c:v>-21</c:v>
                </c:pt>
                <c:pt idx="579">
                  <c:v>-21</c:v>
                </c:pt>
                <c:pt idx="580">
                  <c:v>-21</c:v>
                </c:pt>
                <c:pt idx="581">
                  <c:v>-21</c:v>
                </c:pt>
                <c:pt idx="582">
                  <c:v>-21</c:v>
                </c:pt>
                <c:pt idx="583">
                  <c:v>-21</c:v>
                </c:pt>
                <c:pt idx="584">
                  <c:v>-21</c:v>
                </c:pt>
                <c:pt idx="585">
                  <c:v>-21</c:v>
                </c:pt>
                <c:pt idx="586">
                  <c:v>-12</c:v>
                </c:pt>
                <c:pt idx="587">
                  <c:v>-12</c:v>
                </c:pt>
                <c:pt idx="588">
                  <c:v>-12</c:v>
                </c:pt>
                <c:pt idx="589">
                  <c:v>-55</c:v>
                </c:pt>
                <c:pt idx="590">
                  <c:v>-55</c:v>
                </c:pt>
                <c:pt idx="591">
                  <c:v>-55</c:v>
                </c:pt>
                <c:pt idx="592">
                  <c:v>-55</c:v>
                </c:pt>
                <c:pt idx="593">
                  <c:v>-55</c:v>
                </c:pt>
                <c:pt idx="594">
                  <c:v>-55</c:v>
                </c:pt>
                <c:pt idx="595">
                  <c:v>-55</c:v>
                </c:pt>
                <c:pt idx="596">
                  <c:v>-55</c:v>
                </c:pt>
                <c:pt idx="597">
                  <c:v>-55</c:v>
                </c:pt>
                <c:pt idx="598">
                  <c:v>-55</c:v>
                </c:pt>
                <c:pt idx="599">
                  <c:v>-55</c:v>
                </c:pt>
                <c:pt idx="600">
                  <c:v>-55</c:v>
                </c:pt>
                <c:pt idx="601">
                  <c:v>-55</c:v>
                </c:pt>
                <c:pt idx="602">
                  <c:v>-4</c:v>
                </c:pt>
                <c:pt idx="603">
                  <c:v>-41</c:v>
                </c:pt>
                <c:pt idx="604">
                  <c:v>-41</c:v>
                </c:pt>
                <c:pt idx="605">
                  <c:v>-41</c:v>
                </c:pt>
                <c:pt idx="606">
                  <c:v>-41</c:v>
                </c:pt>
                <c:pt idx="607">
                  <c:v>-41</c:v>
                </c:pt>
                <c:pt idx="608">
                  <c:v>-41</c:v>
                </c:pt>
                <c:pt idx="609">
                  <c:v>-41</c:v>
                </c:pt>
                <c:pt idx="610">
                  <c:v>-41</c:v>
                </c:pt>
                <c:pt idx="611">
                  <c:v>-41</c:v>
                </c:pt>
                <c:pt idx="612">
                  <c:v>-41</c:v>
                </c:pt>
                <c:pt idx="613">
                  <c:v>-41</c:v>
                </c:pt>
                <c:pt idx="614">
                  <c:v>-41</c:v>
                </c:pt>
                <c:pt idx="615">
                  <c:v>-23</c:v>
                </c:pt>
                <c:pt idx="616">
                  <c:v>-23</c:v>
                </c:pt>
                <c:pt idx="617">
                  <c:v>-23</c:v>
                </c:pt>
                <c:pt idx="618">
                  <c:v>-23</c:v>
                </c:pt>
                <c:pt idx="619">
                  <c:v>-23</c:v>
                </c:pt>
                <c:pt idx="620">
                  <c:v>-46</c:v>
                </c:pt>
                <c:pt idx="621">
                  <c:v>-46</c:v>
                </c:pt>
                <c:pt idx="622">
                  <c:v>-46</c:v>
                </c:pt>
                <c:pt idx="623">
                  <c:v>-46</c:v>
                </c:pt>
                <c:pt idx="624">
                  <c:v>-46</c:v>
                </c:pt>
                <c:pt idx="625">
                  <c:v>-46</c:v>
                </c:pt>
                <c:pt idx="626">
                  <c:v>-46</c:v>
                </c:pt>
                <c:pt idx="627">
                  <c:v>-46</c:v>
                </c:pt>
                <c:pt idx="628">
                  <c:v>-46</c:v>
                </c:pt>
                <c:pt idx="629">
                  <c:v>-46</c:v>
                </c:pt>
                <c:pt idx="630">
                  <c:v>-46</c:v>
                </c:pt>
                <c:pt idx="631">
                  <c:v>-46</c:v>
                </c:pt>
                <c:pt idx="632">
                  <c:v>-18</c:v>
                </c:pt>
                <c:pt idx="633">
                  <c:v>-18</c:v>
                </c:pt>
                <c:pt idx="634">
                  <c:v>-18</c:v>
                </c:pt>
                <c:pt idx="635">
                  <c:v>-18</c:v>
                </c:pt>
                <c:pt idx="636">
                  <c:v>-18</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53</c:v>
                </c:pt>
                <c:pt idx="88">
                  <c:v>53</c:v>
                </c:pt>
                <c:pt idx="89">
                  <c:v>53</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50</c:v>
                </c:pt>
                <c:pt idx="89">
                  <c:v>50</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R2:CR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76" workbookViewId="0">
      <selection activeCell="O629" sqref="O62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576</v>
      </c>
      <c r="AX4" t="s">
        <v>1442</v>
      </c>
      <c r="AY4">
        <v>50</v>
      </c>
      <c r="BA4" s="67"/>
      <c r="BB4" t="s">
        <v>1433</v>
      </c>
      <c r="BC4">
        <f>COUNTIFS($O$3:$O$1315, "Y", $M$3:$M$1315, "REG")</f>
        <v>265</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322</v>
      </c>
      <c r="AX5" t="s">
        <v>1443</v>
      </c>
      <c r="AY5">
        <v>50</v>
      </c>
      <c r="BA5" s="67"/>
      <c r="BB5" t="s">
        <v>1435</v>
      </c>
      <c r="BC5">
        <f>COUNTIFS($O$3:$O$1315, "N", $M$3:$M$1315, "REG")</f>
        <v>196</v>
      </c>
      <c r="BF5" s="67"/>
      <c r="BH5" s="2">
        <v>0</v>
      </c>
      <c r="BI5" s="2" cm="1">
        <f t="array" ref="BI5">SUM(--(ABS($F$3:$F$1315 - $J$3:$J$1315) = 0)) -(((32*82)/2) - $AT$4)</f>
        <v>43</v>
      </c>
      <c r="BJ5" s="2">
        <f>$BI5/$AT$4</f>
        <v>7.4652777777777776E-2</v>
      </c>
      <c r="BK5" s="2" cm="1">
        <f t="array" ref="BK5">SUM(--(ABS($G$3:$G$1315 - $K$3:$K$1315) = 0)) -(((32*82)/2) - $AT$4)</f>
        <v>57</v>
      </c>
      <c r="BL5" s="2">
        <f>$BK5/$AT$4</f>
        <v>9.8958333333333329E-2</v>
      </c>
      <c r="BM5" s="2">
        <f t="shared" ref="BM5:BM15" si="5">BI5+BK5</f>
        <v>100</v>
      </c>
      <c r="BN5">
        <f t="shared" ref="BN5:BN15" si="6">(BI5+BK5)/($AT$4*2)</f>
        <v>8.6805555555555552E-2</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254</v>
      </c>
      <c r="AX6" t="s">
        <v>1482</v>
      </c>
      <c r="AY6">
        <v>50</v>
      </c>
      <c r="BA6" s="67"/>
      <c r="BB6" t="s">
        <v>1436</v>
      </c>
      <c r="BC6">
        <f>COUNTIFS($O$3:$O$1315, "Y", $M$3:$M$1315, "OT")</f>
        <v>44</v>
      </c>
      <c r="BF6" s="67"/>
      <c r="BH6" s="2">
        <v>1</v>
      </c>
      <c r="BI6" s="2" cm="1">
        <f t="array" ref="BI6">SUM(--(ABS($F$3:$F$1315 - $J$3:$J$1315) = $BH6))</f>
        <v>196</v>
      </c>
      <c r="BJ6" s="2">
        <f t="shared" ref="BJ6:BJ15" si="7">$BI6/$AT$4</f>
        <v>0.34027777777777779</v>
      </c>
      <c r="BK6" s="2" cm="1">
        <f t="array" ref="BK6">SUM(--(ABS($G$3:$G$1315 - $K$3:$K$1315) = $BH6))</f>
        <v>172</v>
      </c>
      <c r="BL6" s="2">
        <f t="shared" ref="BL6:BL15" si="8">$BK6/$AT$4</f>
        <v>0.2986111111111111</v>
      </c>
      <c r="BM6" s="2">
        <f t="shared" si="5"/>
        <v>368</v>
      </c>
      <c r="BN6">
        <f t="shared" si="6"/>
        <v>0.31944444444444442</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0.55902777777777779</v>
      </c>
      <c r="AX7" t="s">
        <v>1444</v>
      </c>
      <c r="AY7">
        <v>50</v>
      </c>
      <c r="BA7" s="67"/>
      <c r="BB7" t="s">
        <v>1437</v>
      </c>
      <c r="BC7">
        <f>COUNTIFS($O$3:$O$1315, "N", $M$3:$M$1315, "OT")</f>
        <v>47</v>
      </c>
      <c r="BF7" s="67"/>
      <c r="BH7" s="2">
        <v>2</v>
      </c>
      <c r="BI7" s="2" cm="1">
        <f t="array" ref="BI7">SUM(--(ABS($F$3:$F$1315 - $J$3:$J$1315) = $BH7))</f>
        <v>159</v>
      </c>
      <c r="BJ7" s="2">
        <f t="shared" si="7"/>
        <v>0.27604166666666669</v>
      </c>
      <c r="BK7" s="2" cm="1">
        <f t="array" ref="BK7">SUM(--(ABS($G$3:$G$1315 - $K$3:$K$1315) = $BH7))</f>
        <v>155</v>
      </c>
      <c r="BL7" s="2">
        <f t="shared" si="8"/>
        <v>0.26909722222222221</v>
      </c>
      <c r="BM7" s="2">
        <f t="shared" si="5"/>
        <v>314</v>
      </c>
      <c r="BN7">
        <f t="shared" si="6"/>
        <v>0.27256944444444442</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13</v>
      </c>
      <c r="BF8" s="67"/>
      <c r="BH8" s="2">
        <v>3</v>
      </c>
      <c r="BI8" s="2" cm="1">
        <f t="array" ref="BI8">SUM(--(ABS($F$3:$F$1315 - $J$3:$J$1315) = $BH8))</f>
        <v>100</v>
      </c>
      <c r="BJ8" s="2">
        <f t="shared" si="7"/>
        <v>0.1736111111111111</v>
      </c>
      <c r="BK8" s="2" cm="1">
        <f t="array" ref="BK8">SUM(--(ABS($G$3:$G$1315 - $K$3:$K$1315) = $BH8))</f>
        <v>90</v>
      </c>
      <c r="BL8" s="2">
        <f t="shared" si="8"/>
        <v>0.15625</v>
      </c>
      <c r="BM8" s="2">
        <f t="shared" si="5"/>
        <v>190</v>
      </c>
      <c r="BN8">
        <f t="shared" si="6"/>
        <v>0.16493055555555555</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279.30000000000081</v>
      </c>
      <c r="AX9" t="s">
        <v>1457</v>
      </c>
      <c r="AY9">
        <v>40</v>
      </c>
      <c r="BA9" s="67"/>
      <c r="BB9" t="s">
        <v>1439</v>
      </c>
      <c r="BC9">
        <f>COUNTIFS($O$3:$O$1315, "N", $M$3:$M$1315, "SO")</f>
        <v>11</v>
      </c>
      <c r="BF9" s="67"/>
      <c r="BH9" s="2">
        <v>4</v>
      </c>
      <c r="BI9" s="2" cm="1">
        <f t="array" ref="BI9">SUM(--(ABS($F$3:$F$1315 - $J$3:$J$1315) = $BH9))</f>
        <v>57</v>
      </c>
      <c r="BJ9" s="2">
        <f t="shared" si="7"/>
        <v>9.8958333333333329E-2</v>
      </c>
      <c r="BK9" s="2" cm="1">
        <f t="array" ref="BK9">SUM(--(ABS($G$3:$G$1315 - $K$3:$K$1315) = $BH9))</f>
        <v>67</v>
      </c>
      <c r="BL9" s="2">
        <f t="shared" si="8"/>
        <v>0.11631944444444445</v>
      </c>
      <c r="BM9" s="2">
        <f t="shared" si="5"/>
        <v>124</v>
      </c>
      <c r="BN9">
        <f t="shared" si="6"/>
        <v>0.1076388888888889</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0.48489583333333475</v>
      </c>
      <c r="AX10" t="s">
        <v>1459</v>
      </c>
      <c r="AY10">
        <v>75</v>
      </c>
      <c r="BA10" s="67"/>
      <c r="BF10" s="67"/>
      <c r="BH10" s="2">
        <v>5</v>
      </c>
      <c r="BI10" s="2" cm="1">
        <f t="array" ref="BI10">SUM(--(ABS($F$3:$F$1315 - $J$3:$J$1315) = $BH10))</f>
        <v>17</v>
      </c>
      <c r="BJ10" s="2">
        <f t="shared" si="7"/>
        <v>2.9513888888888888E-2</v>
      </c>
      <c r="BK10" s="2" cm="1">
        <f t="array" ref="BK10">SUM(--(ABS($G$3:$G$1315 - $K$3:$K$1315) = $BH10))</f>
        <v>27</v>
      </c>
      <c r="BL10" s="2">
        <f t="shared" si="8"/>
        <v>4.6875E-2</v>
      </c>
      <c r="BM10" s="2">
        <f t="shared" si="5"/>
        <v>44</v>
      </c>
      <c r="BN10">
        <f t="shared" si="6"/>
        <v>3.8194444444444448E-2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257.60000000000002</v>
      </c>
      <c r="AV11">
        <f>80/100</f>
        <v>0.8</v>
      </c>
      <c r="AX11" t="s">
        <v>1458</v>
      </c>
      <c r="AY11">
        <v>65</v>
      </c>
      <c r="BA11" s="67"/>
      <c r="BB11" s="86" t="str">
        <f>_xlfn.CONCAT(TEXT(BC4+BC6+BC8, "0"),"-",TEXT(BC5, "0"),"-",TEXT(BC7+BC9, "0"))</f>
        <v>322-196-58</v>
      </c>
      <c r="BC11" s="87"/>
      <c r="BD11" t="s">
        <v>1819</v>
      </c>
      <c r="BF11" s="67"/>
      <c r="BH11" s="2">
        <v>6</v>
      </c>
      <c r="BI11" s="2" cm="1">
        <f t="array" ref="BI11">SUM(--(ABS($F$3:$F$1315 - $J$3:$J$1315) = $BH11))</f>
        <v>5</v>
      </c>
      <c r="BJ11" s="2">
        <f t="shared" si="7"/>
        <v>8.6805555555555559E-3</v>
      </c>
      <c r="BK11" s="2" cm="1">
        <f t="array" ref="BK11">SUM(--(ABS($G$3:$G$1315 - $K$3:$K$1315) = $BH11))</f>
        <v>9</v>
      </c>
      <c r="BL11" s="2">
        <f t="shared" si="8"/>
        <v>1.5625E-2</v>
      </c>
      <c r="BM11" s="2">
        <f t="shared" si="5"/>
        <v>14</v>
      </c>
      <c r="BN11">
        <f t="shared" si="6"/>
        <v>1.2152777777777778E-2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101</v>
      </c>
      <c r="AV12">
        <f>10/100</f>
        <v>0.1</v>
      </c>
      <c r="BA12" s="67"/>
      <c r="BB12" s="80" t="str">
        <f>_xlfn.CONCAT(TEXT(BC4, "0"),"-",TEXT(BC5, "0"),"-",TEXT(BC7+BC9+BC6+BC8, "0"))</f>
        <v>265-196-115</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11.600000000000001</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2.0086805555555554</v>
      </c>
      <c r="BJ16" s="79"/>
      <c r="BK16" s="79">
        <f>((BH5*BL5)+(BL6*BH6)+(BL7*BH7)+(BL8*BH8)+(BL9*BH9)+(BL10*BH10)+(BL11*BH11)+(BL12*BH12)+(BL13*BH13)+(BL14*BH14)+(BL15*BH15))</f>
        <v>2.0989583333333335</v>
      </c>
      <c r="BL16" s="79"/>
      <c r="BN16">
        <f>((BH5*BN5)+(BN6*BH6)+(BN7*BH7)+(BN8*BH8)+(BN9*BH9)+(BN10*BH10)+(BN11*BH11)+(BN12*BH12)+(BN13*BH13)+(BN14*BH14)+(BN15*BH15))</f>
        <v>2.0538194444444446</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289.66000000000099</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0.50288194444444612</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-15</v>
      </c>
      <c r="AI579" s="2">
        <f t="shared" ref="AI579:AI642" si="53">SUMIF($B$3:$B$1315, $B579, $AG$3:$AG$1315)</f>
        <v>-21</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3</v>
      </c>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N</v>
      </c>
      <c r="R580" s="2">
        <v>1</v>
      </c>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1</v>
      </c>
      <c r="AH580" s="2">
        <f t="shared" si="52"/>
        <v>-15</v>
      </c>
      <c r="AI580" s="2">
        <f t="shared" si="53"/>
        <v>-21</v>
      </c>
      <c r="AJ580" s="2">
        <v>2</v>
      </c>
      <c r="AK580" s="4">
        <v>45660</v>
      </c>
      <c r="AL580" s="2">
        <f>IF(Table2[[#This Row],[GameIsOver]]=0,0,IF(Table2[[#This Row],[ActualWinner]]=Table2[[#This Row],[AwayTeam]], 1, 0))</f>
        <v>0</v>
      </c>
      <c r="AM580" s="2">
        <f>IF(Table2[[#This Row],[GameIsOver]]=0,0,IF(Table2[[#This Row],[ActualWinner]]=Table2[[#This Row],[HomeTeam]], 1, 0))</f>
        <v>0</v>
      </c>
      <c r="AN580" s="2"/>
    </row>
    <row r="581" spans="1:40" x14ac:dyDescent="0.25">
      <c r="A581" s="4">
        <v>45653</v>
      </c>
      <c r="B581" s="4">
        <v>45655</v>
      </c>
      <c r="C581" s="7" t="s">
        <v>691</v>
      </c>
      <c r="D581" s="2" t="s">
        <v>46</v>
      </c>
      <c r="E581" s="2" t="s">
        <v>31</v>
      </c>
      <c r="F581" s="2">
        <v>4</v>
      </c>
      <c r="G581" s="2">
        <v>3</v>
      </c>
      <c r="H581" s="2" t="str">
        <f t="shared" si="49"/>
        <v>WSH</v>
      </c>
      <c r="I581" s="2" t="s">
        <v>40</v>
      </c>
      <c r="J581" s="2">
        <v>1</v>
      </c>
      <c r="K581" s="2">
        <v>4</v>
      </c>
      <c r="L581" s="2" t="str">
        <f t="shared" si="50"/>
        <v>DET</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-3</v>
      </c>
      <c r="AG581" s="2">
        <f>Table2[[#This Row],[ActualHomeScore]]-Table2[[#This Row],[PredictedHomeScore]]</f>
        <v>1</v>
      </c>
      <c r="AH581" s="2">
        <f t="shared" si="52"/>
        <v>-15</v>
      </c>
      <c r="AI581" s="2">
        <f t="shared" si="53"/>
        <v>-21</v>
      </c>
      <c r="AJ581" s="2">
        <v>3</v>
      </c>
      <c r="AK581" s="4">
        <v>45660</v>
      </c>
      <c r="AL581" s="2">
        <f>IF(Table2[[#This Row],[GameIsOver]]=0,0,IF(Table2[[#This Row],[ActualWinner]]=Table2[[#This Row],[AwayTeam]], 1, 0))</f>
        <v>0</v>
      </c>
      <c r="AM581" s="2">
        <f>IF(Table2[[#This Row],[GameIsOver]]=0,0,IF(Table2[[#This Row],[ActualWinner]]=Table2[[#This Row],[HomeTeam]], 1, 0))</f>
        <v>0</v>
      </c>
      <c r="AN581" s="2"/>
    </row>
    <row r="582" spans="1:40" x14ac:dyDescent="0.25">
      <c r="A582" s="4">
        <v>45653</v>
      </c>
      <c r="B582" s="4">
        <v>45655</v>
      </c>
      <c r="C582" s="7" t="s">
        <v>692</v>
      </c>
      <c r="D582" s="2" t="s">
        <v>19</v>
      </c>
      <c r="E582" s="2" t="s">
        <v>43</v>
      </c>
      <c r="F582" s="2">
        <v>4</v>
      </c>
      <c r="G582" s="2">
        <v>3</v>
      </c>
      <c r="H582" s="2" t="str">
        <f t="shared" si="49"/>
        <v>MTL</v>
      </c>
      <c r="I582" s="2" t="s">
        <v>40</v>
      </c>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-4</v>
      </c>
      <c r="AG582" s="2">
        <f>Table2[[#This Row],[ActualHomeScore]]-Table2[[#This Row],[PredictedHomeScore]]</f>
        <v>-3</v>
      </c>
      <c r="AH582" s="2">
        <f t="shared" si="52"/>
        <v>-15</v>
      </c>
      <c r="AI582" s="2">
        <f t="shared" si="53"/>
        <v>-21</v>
      </c>
      <c r="AJ582" s="2"/>
      <c r="AK582" s="2"/>
      <c r="AL582" s="2">
        <f>IF(Table2[[#This Row],[GameIsOver]]=0,0,IF(Table2[[#This Row],[ActualWinner]]=Table2[[#This Row],[AwayTeam]], 1, 0))</f>
        <v>0</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-2</v>
      </c>
      <c r="AG583" s="2">
        <f>Table2[[#This Row],[ActualHomeScore]]-Table2[[#This Row],[PredictedHomeScore]]</f>
        <v>-4</v>
      </c>
      <c r="AH583" s="2">
        <f t="shared" si="52"/>
        <v>-15</v>
      </c>
      <c r="AI583" s="2">
        <f t="shared" si="53"/>
        <v>-21</v>
      </c>
      <c r="AJ583" s="2"/>
      <c r="AK583" s="2"/>
      <c r="AL583" s="2">
        <f>IF(Table2[[#This Row],[GameIsOver]]=0,0,IF(Table2[[#This Row],[ActualWinner]]=Table2[[#This Row],[AwayTeam]], 1, 0))</f>
        <v>0</v>
      </c>
      <c r="AM583" s="2">
        <f>IF(Table2[[#This Row],[GameIsOver]]=0,0,IF(Table2[[#This Row],[ActualWinner]]=Table2[[#This Row],[HomeTeam]], 1, 0))</f>
        <v>0</v>
      </c>
      <c r="AN583" s="2"/>
    </row>
    <row r="584" spans="1:40" x14ac:dyDescent="0.25">
      <c r="A584" s="4">
        <v>45653</v>
      </c>
      <c r="B584" s="4">
        <v>45655</v>
      </c>
      <c r="C584" s="7" t="s">
        <v>689</v>
      </c>
      <c r="D584" s="2" t="s">
        <v>29</v>
      </c>
      <c r="E584" s="2" t="s">
        <v>13</v>
      </c>
      <c r="F584" s="2">
        <v>2</v>
      </c>
      <c r="G584" s="2">
        <v>5</v>
      </c>
      <c r="H584" s="2" t="str">
        <f t="shared" si="49"/>
        <v>STL</v>
      </c>
      <c r="I584" s="2" t="s">
        <v>40</v>
      </c>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-5</v>
      </c>
      <c r="AH584" s="2">
        <f t="shared" si="52"/>
        <v>-15</v>
      </c>
      <c r="AI584" s="2">
        <f t="shared" si="53"/>
        <v>-21</v>
      </c>
      <c r="AJ584" s="2"/>
      <c r="AK584" s="2"/>
      <c r="AL584" s="2">
        <f>IF(Table2[[#This Row],[GameIsOver]]=0,0,IF(Table2[[#This Row],[ActualWinner]]=Table2[[#This Row],[AwayTeam]], 1, 0))</f>
        <v>0</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-1</v>
      </c>
      <c r="AG585" s="2">
        <f>Table2[[#This Row],[ActualHomeScore]]-Table2[[#This Row],[PredictedHomeScore]]</f>
        <v>-4</v>
      </c>
      <c r="AH585" s="2">
        <f t="shared" si="52"/>
        <v>-15</v>
      </c>
      <c r="AI585" s="2">
        <f t="shared" si="53"/>
        <v>-21</v>
      </c>
      <c r="AJ585" s="2"/>
      <c r="AK585" s="2"/>
      <c r="AL585" s="2">
        <f>IF(Table2[[#This Row],[GameIsOver]]=0,0,IF(Table2[[#This Row],[ActualWinner]]=Table2[[#This Row],[AwayTeam]], 1, 0))</f>
        <v>0</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-2</v>
      </c>
      <c r="AH586" s="2">
        <f t="shared" si="52"/>
        <v>-15</v>
      </c>
      <c r="AI586" s="2">
        <f t="shared" si="53"/>
        <v>-21</v>
      </c>
      <c r="AJ586" s="2"/>
      <c r="AK586" s="2"/>
      <c r="AL586" s="2">
        <f>IF(Table2[[#This Row],[GameIsOver]]=0,0,IF(Table2[[#This Row],[ActualWinner]]=Table2[[#This Row],[AwayTeam]], 1, 0))</f>
        <v>0</v>
      </c>
      <c r="AM586" s="2">
        <f>IF(Table2[[#This Row],[GameIsOver]]=0,0,IF(Table2[[#This Row],[ActualWinner]]=Table2[[#This Row],[HomeTeam]], 1, 0))</f>
        <v>0</v>
      </c>
      <c r="AN586" s="2"/>
    </row>
    <row r="587" spans="1:40" x14ac:dyDescent="0.25">
      <c r="A587" s="5">
        <v>45653</v>
      </c>
      <c r="B587" s="5">
        <v>45655</v>
      </c>
      <c r="C587" s="8" t="s">
        <v>697</v>
      </c>
      <c r="D587" s="3" t="s">
        <v>45</v>
      </c>
      <c r="E587" s="3" t="s">
        <v>28</v>
      </c>
      <c r="F587" s="3">
        <v>1</v>
      </c>
      <c r="G587" s="3">
        <v>4</v>
      </c>
      <c r="H587" s="3" t="str">
        <f t="shared" si="49"/>
        <v>LAK</v>
      </c>
      <c r="I587" s="3" t="s">
        <v>40</v>
      </c>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-1</v>
      </c>
      <c r="AG587" s="3">
        <f>Table2[[#This Row],[ActualHomeScore]]-Table2[[#This Row],[PredictedHomeScore]]</f>
        <v>-4</v>
      </c>
      <c r="AH587" s="3">
        <f t="shared" si="52"/>
        <v>-15</v>
      </c>
      <c r="AI587" s="3">
        <f t="shared" si="53"/>
        <v>-21</v>
      </c>
      <c r="AJ587" s="3"/>
      <c r="AK587" s="2"/>
      <c r="AL587" s="2">
        <f>IF(Table2[[#This Row],[GameIsOver]]=0,0,IF(Table2[[#This Row],[ActualWinner]]=Table2[[#This Row],[AwayTeam]], 1, 0))</f>
        <v>0</v>
      </c>
      <c r="AM587" s="2">
        <f>IF(Table2[[#This Row],[GameIsOver]]=0,0,IF(Table2[[#This Row],[ActualWinner]]=Table2[[#This Row],[HomeTeam]], 1, 0))</f>
        <v>0</v>
      </c>
      <c r="AN587" s="2"/>
    </row>
    <row r="588" spans="1:40" x14ac:dyDescent="0.25">
      <c r="A588" s="4">
        <v>45656</v>
      </c>
      <c r="B588" s="4">
        <v>45656</v>
      </c>
      <c r="C588" s="7" t="s">
        <v>698</v>
      </c>
      <c r="D588" s="2" t="s">
        <v>20</v>
      </c>
      <c r="E588" s="2" t="s">
        <v>14</v>
      </c>
      <c r="F588" s="2">
        <v>2</v>
      </c>
      <c r="G588" s="2">
        <v>6</v>
      </c>
      <c r="H588" s="2" t="str">
        <f t="shared" si="49"/>
        <v>FLA</v>
      </c>
      <c r="I588" s="2" t="s">
        <v>40</v>
      </c>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-2</v>
      </c>
      <c r="AG588" s="2">
        <f>Table2[[#This Row],[ActualHomeScore]]-Table2[[#This Row],[PredictedHomeScore]]</f>
        <v>-6</v>
      </c>
      <c r="AH588" s="2">
        <f t="shared" si="52"/>
        <v>-7</v>
      </c>
      <c r="AI588" s="2">
        <f t="shared" si="53"/>
        <v>-12</v>
      </c>
      <c r="AJ588" s="2"/>
      <c r="AK588" s="2"/>
      <c r="AL588" s="2">
        <f>IF(Table2[[#This Row],[GameIsOver]]=0,0,IF(Table2[[#This Row],[ActualWinner]]=Table2[[#This Row],[AwayTeam]], 1, 0))</f>
        <v>0</v>
      </c>
      <c r="AM588" s="2">
        <f>IF(Table2[[#This Row],[GameIsOver]]=0,0,IF(Table2[[#This Row],[ActualWinner]]=Table2[[#This Row],[HomeTeam]], 1, 0))</f>
        <v>0</v>
      </c>
      <c r="AN588" s="2"/>
    </row>
    <row r="589" spans="1:40" x14ac:dyDescent="0.25">
      <c r="A589" s="4">
        <v>45656</v>
      </c>
      <c r="B589" s="4">
        <v>45656</v>
      </c>
      <c r="C589" s="7" t="s">
        <v>699</v>
      </c>
      <c r="D589" s="2" t="s">
        <v>35</v>
      </c>
      <c r="E589" s="2" t="s">
        <v>22</v>
      </c>
      <c r="F589" s="2">
        <v>1</v>
      </c>
      <c r="G589" s="2">
        <v>3</v>
      </c>
      <c r="H589" s="2" t="str">
        <f t="shared" si="49"/>
        <v>WPG</v>
      </c>
      <c r="I589" s="2" t="s">
        <v>40</v>
      </c>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-3</v>
      </c>
      <c r="AH589" s="2">
        <f t="shared" si="52"/>
        <v>-7</v>
      </c>
      <c r="AI589" s="2">
        <f t="shared" si="53"/>
        <v>-12</v>
      </c>
      <c r="AJ589" s="2"/>
      <c r="AK589" s="2"/>
      <c r="AL589" s="2">
        <f>IF(Table2[[#This Row],[GameIsOver]]=0,0,IF(Table2[[#This Row],[ActualWinner]]=Table2[[#This Row],[AwayTeam]], 1, 0))</f>
        <v>0</v>
      </c>
      <c r="AM589" s="2">
        <f>IF(Table2[[#This Row],[GameIsOver]]=0,0,IF(Table2[[#This Row],[ActualWinner]]=Table2[[#This Row],[HomeTeam]], 1, 0))</f>
        <v>0</v>
      </c>
      <c r="AN589" s="2"/>
    </row>
    <row r="590" spans="1:40" x14ac:dyDescent="0.25">
      <c r="A590" s="5">
        <v>45656</v>
      </c>
      <c r="B590" s="5">
        <v>45656</v>
      </c>
      <c r="C590" s="8" t="s">
        <v>700</v>
      </c>
      <c r="D590" s="3" t="s">
        <v>15</v>
      </c>
      <c r="E590" s="3" t="s">
        <v>12</v>
      </c>
      <c r="F590" s="3">
        <v>4</v>
      </c>
      <c r="G590" s="3">
        <v>3</v>
      </c>
      <c r="H590" s="3" t="str">
        <f t="shared" si="49"/>
        <v>UTA</v>
      </c>
      <c r="I590" s="3" t="s">
        <v>77</v>
      </c>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-4</v>
      </c>
      <c r="AG590" s="3">
        <f>Table2[[#This Row],[ActualHomeScore]]-Table2[[#This Row],[PredictedHomeScore]]</f>
        <v>-3</v>
      </c>
      <c r="AH590" s="3">
        <f t="shared" si="52"/>
        <v>-7</v>
      </c>
      <c r="AI590" s="3">
        <f t="shared" si="53"/>
        <v>-12</v>
      </c>
      <c r="AJ590" s="3"/>
      <c r="AK590" s="2"/>
      <c r="AL590" s="2">
        <f>IF(Table2[[#This Row],[GameIsOver]]=0,0,IF(Table2[[#This Row],[ActualWinner]]=Table2[[#This Row],[AwayTeam]], 1, 0))</f>
        <v>0</v>
      </c>
      <c r="AM590" s="2">
        <f>IF(Table2[[#This Row],[GameIsOver]]=0,0,IF(Table2[[#This Row],[ActualWinner]]=Table2[[#This Row],[HomeTeam]], 1, 0))</f>
        <v>0</v>
      </c>
      <c r="AN590" s="2"/>
    </row>
    <row r="591" spans="1:40" x14ac:dyDescent="0.25">
      <c r="A591" s="4">
        <v>45657</v>
      </c>
      <c r="B591" s="4">
        <v>45657</v>
      </c>
      <c r="C591" s="7" t="s">
        <v>701</v>
      </c>
      <c r="D591" s="2" t="s">
        <v>16</v>
      </c>
      <c r="E591" s="2" t="s">
        <v>46</v>
      </c>
      <c r="F591" s="2">
        <v>3</v>
      </c>
      <c r="G591" s="2">
        <v>5</v>
      </c>
      <c r="H591" s="2" t="str">
        <f t="shared" si="49"/>
        <v>WSH</v>
      </c>
      <c r="I591" s="2" t="s">
        <v>40</v>
      </c>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-3</v>
      </c>
      <c r="AG591" s="2">
        <f>Table2[[#This Row],[ActualHomeScore]]-Table2[[#This Row],[PredictedHomeScore]]</f>
        <v>-5</v>
      </c>
      <c r="AH591" s="2">
        <f t="shared" si="52"/>
        <v>-35</v>
      </c>
      <c r="AI591" s="2">
        <f t="shared" si="53"/>
        <v>-55</v>
      </c>
      <c r="AJ591" s="2"/>
      <c r="AK591" s="2"/>
      <c r="AL591" s="2">
        <f>IF(Table2[[#This Row],[GameIsOver]]=0,0,IF(Table2[[#This Row],[ActualWinner]]=Table2[[#This Row],[AwayTeam]], 1, 0))</f>
        <v>0</v>
      </c>
      <c r="AM591" s="2">
        <f>IF(Table2[[#This Row],[GameIsOver]]=0,0,IF(Table2[[#This Row],[ActualWinner]]=Table2[[#This Row],[HomeTeam]], 1, 0))</f>
        <v>0</v>
      </c>
      <c r="AN591" s="2"/>
    </row>
    <row r="592" spans="1:40" x14ac:dyDescent="0.25">
      <c r="A592" s="4">
        <v>45657</v>
      </c>
      <c r="B592" s="4">
        <v>45657</v>
      </c>
      <c r="C592" s="7" t="s">
        <v>702</v>
      </c>
      <c r="D592" s="2" t="s">
        <v>33</v>
      </c>
      <c r="E592" s="2" t="s">
        <v>18</v>
      </c>
      <c r="F592" s="2">
        <v>2</v>
      </c>
      <c r="G592" s="2">
        <v>4</v>
      </c>
      <c r="H592" s="2" t="str">
        <f t="shared" si="49"/>
        <v>TOR</v>
      </c>
      <c r="I592" s="2" t="s">
        <v>40</v>
      </c>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-2</v>
      </c>
      <c r="AG592" s="2">
        <f>Table2[[#This Row],[ActualHomeScore]]-Table2[[#This Row],[PredictedHomeScore]]</f>
        <v>-4</v>
      </c>
      <c r="AH592" s="2">
        <f t="shared" si="52"/>
        <v>-35</v>
      </c>
      <c r="AI592" s="2">
        <f t="shared" si="53"/>
        <v>-55</v>
      </c>
      <c r="AJ592" s="2"/>
      <c r="AK592" s="2"/>
      <c r="AL592" s="2">
        <f>IF(Table2[[#This Row],[GameIsOver]]=0,0,IF(Table2[[#This Row],[ActualWinner]]=Table2[[#This Row],[AwayTeam]], 1, 0))</f>
        <v>0</v>
      </c>
      <c r="AM592" s="2">
        <f>IF(Table2[[#This Row],[GameIsOver]]=0,0,IF(Table2[[#This Row],[ActualWinner]]=Table2[[#This Row],[HomeTeam]], 1, 0))</f>
        <v>0</v>
      </c>
      <c r="AN592" s="2"/>
    </row>
    <row r="593" spans="1:40" x14ac:dyDescent="0.25">
      <c r="A593" s="4">
        <v>45657</v>
      </c>
      <c r="B593" s="4">
        <v>45657</v>
      </c>
      <c r="C593" s="7" t="s">
        <v>703</v>
      </c>
      <c r="D593" s="2" t="s">
        <v>19</v>
      </c>
      <c r="E593" s="2" t="s">
        <v>27</v>
      </c>
      <c r="F593" s="2">
        <v>3</v>
      </c>
      <c r="G593" s="2">
        <v>5</v>
      </c>
      <c r="H593" s="2" t="str">
        <f t="shared" si="49"/>
        <v>VGK</v>
      </c>
      <c r="I593" s="2" t="s">
        <v>40</v>
      </c>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-3</v>
      </c>
      <c r="AG593" s="2">
        <f>Table2[[#This Row],[ActualHomeScore]]-Table2[[#This Row],[PredictedHomeScore]]</f>
        <v>-5</v>
      </c>
      <c r="AH593" s="2">
        <f t="shared" si="52"/>
        <v>-35</v>
      </c>
      <c r="AI593" s="2">
        <f t="shared" si="53"/>
        <v>-55</v>
      </c>
      <c r="AJ593" s="2"/>
      <c r="AK593" s="2"/>
      <c r="AL593" s="2">
        <f>IF(Table2[[#This Row],[GameIsOver]]=0,0,IF(Table2[[#This Row],[ActualWinner]]=Table2[[#This Row],[AwayTeam]], 1, 0))</f>
        <v>0</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-2</v>
      </c>
      <c r="AG594" s="2">
        <f>Table2[[#This Row],[ActualHomeScore]]-Table2[[#This Row],[PredictedHomeScore]]</f>
        <v>-4</v>
      </c>
      <c r="AH594" s="2">
        <f t="shared" si="52"/>
        <v>-35</v>
      </c>
      <c r="AI594" s="2">
        <f t="shared" si="53"/>
        <v>-55</v>
      </c>
      <c r="AJ594" s="2"/>
      <c r="AK594" s="2"/>
      <c r="AL594" s="2">
        <f>IF(Table2[[#This Row],[GameIsOver]]=0,0,IF(Table2[[#This Row],[ActualWinner]]=Table2[[#This Row],[AwayTeam]], 1, 0))</f>
        <v>0</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-3</v>
      </c>
      <c r="AG595" s="2">
        <f>Table2[[#This Row],[ActualHomeScore]]-Table2[[#This Row],[PredictedHomeScore]]</f>
        <v>-2</v>
      </c>
      <c r="AH595" s="2">
        <f t="shared" si="52"/>
        <v>-35</v>
      </c>
      <c r="AI595" s="2">
        <f t="shared" si="53"/>
        <v>-55</v>
      </c>
      <c r="AJ595" s="2"/>
      <c r="AK595" s="2"/>
      <c r="AL595" s="2">
        <f>IF(Table2[[#This Row],[GameIsOver]]=0,0,IF(Table2[[#This Row],[ActualWinner]]=Table2[[#This Row],[AwayTeam]], 1, 0))</f>
        <v>0</v>
      </c>
      <c r="AM595" s="2">
        <f>IF(Table2[[#This Row],[GameIsOver]]=0,0,IF(Table2[[#This Row],[ActualWinner]]=Table2[[#This Row],[HomeTeam]], 1, 0))</f>
        <v>0</v>
      </c>
      <c r="AN595" s="2"/>
    </row>
    <row r="596" spans="1:40" x14ac:dyDescent="0.25">
      <c r="A596" s="4">
        <v>45657</v>
      </c>
      <c r="B596" s="4">
        <v>45657</v>
      </c>
      <c r="C596" s="7" t="s">
        <v>706</v>
      </c>
      <c r="D596" s="2" t="s">
        <v>44</v>
      </c>
      <c r="E596" s="2" t="s">
        <v>36</v>
      </c>
      <c r="F596" s="2">
        <v>3</v>
      </c>
      <c r="G596" s="2">
        <v>6</v>
      </c>
      <c r="H596" s="2" t="str">
        <f t="shared" si="49"/>
        <v>CBJ</v>
      </c>
      <c r="I596" s="2" t="s">
        <v>40</v>
      </c>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-3</v>
      </c>
      <c r="AG596" s="2">
        <f>Table2[[#This Row],[ActualHomeScore]]-Table2[[#This Row],[PredictedHomeScore]]</f>
        <v>-6</v>
      </c>
      <c r="AH596" s="2">
        <f t="shared" si="52"/>
        <v>-35</v>
      </c>
      <c r="AI596" s="2">
        <f t="shared" si="53"/>
        <v>-55</v>
      </c>
      <c r="AJ596" s="2"/>
      <c r="AK596" s="2"/>
      <c r="AL596" s="2">
        <f>IF(Table2[[#This Row],[GameIsOver]]=0,0,IF(Table2[[#This Row],[ActualWinner]]=Table2[[#This Row],[AwayTeam]], 1, 0))</f>
        <v>0</v>
      </c>
      <c r="AM596" s="2">
        <f>IF(Table2[[#This Row],[GameIsOver]]=0,0,IF(Table2[[#This Row],[ActualWinner]]=Table2[[#This Row],[HomeTeam]], 1, 0))</f>
        <v>0</v>
      </c>
      <c r="AN596" s="2"/>
    </row>
    <row r="597" spans="1:40" x14ac:dyDescent="0.25">
      <c r="A597" s="4">
        <v>45657</v>
      </c>
      <c r="B597" s="4">
        <v>45657</v>
      </c>
      <c r="C597" s="7" t="s">
        <v>707</v>
      </c>
      <c r="D597" s="2" t="s">
        <v>29</v>
      </c>
      <c r="E597" s="2" t="s">
        <v>34</v>
      </c>
      <c r="F597" s="2">
        <v>1</v>
      </c>
      <c r="G597" s="2">
        <v>4</v>
      </c>
      <c r="H597" s="2" t="str">
        <f t="shared" si="49"/>
        <v>DAL</v>
      </c>
      <c r="I597" s="2" t="s">
        <v>40</v>
      </c>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-4</v>
      </c>
      <c r="AH597" s="2">
        <f t="shared" si="52"/>
        <v>-35</v>
      </c>
      <c r="AI597" s="2">
        <f t="shared" si="53"/>
        <v>-55</v>
      </c>
      <c r="AJ597" s="2"/>
      <c r="AK597" s="2"/>
      <c r="AL597" s="2">
        <f>IF(Table2[[#This Row],[GameIsOver]]=0,0,IF(Table2[[#This Row],[ActualWinner]]=Table2[[#This Row],[AwayTeam]], 1, 0))</f>
        <v>0</v>
      </c>
      <c r="AM597" s="2">
        <f>IF(Table2[[#This Row],[GameIsOver]]=0,0,IF(Table2[[#This Row],[ActualWinner]]=Table2[[#This Row],[HomeTeam]], 1, 0))</f>
        <v>0</v>
      </c>
      <c r="AN597" s="2"/>
    </row>
    <row r="598" spans="1:40" x14ac:dyDescent="0.25">
      <c r="A598" s="4">
        <v>45657</v>
      </c>
      <c r="B598" s="4">
        <v>45657</v>
      </c>
      <c r="C598" s="7" t="s">
        <v>708</v>
      </c>
      <c r="D598" s="2" t="s">
        <v>35</v>
      </c>
      <c r="E598" s="2" t="s">
        <v>37</v>
      </c>
      <c r="F598" s="2">
        <v>3</v>
      </c>
      <c r="G598" s="2">
        <v>4</v>
      </c>
      <c r="H598" s="2" t="str">
        <f t="shared" si="49"/>
        <v>MIN</v>
      </c>
      <c r="I598" s="2" t="s">
        <v>77</v>
      </c>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-3</v>
      </c>
      <c r="AG598" s="2">
        <f>Table2[[#This Row],[ActualHomeScore]]-Table2[[#This Row],[PredictedHomeScore]]</f>
        <v>-4</v>
      </c>
      <c r="AH598" s="2">
        <f t="shared" si="52"/>
        <v>-35</v>
      </c>
      <c r="AI598" s="2">
        <f t="shared" si="53"/>
        <v>-55</v>
      </c>
      <c r="AJ598" s="2"/>
      <c r="AK598" s="2"/>
      <c r="AL598" s="2">
        <f>IF(Table2[[#This Row],[GameIsOver]]=0,0,IF(Table2[[#This Row],[ActualWinner]]=Table2[[#This Row],[AwayTeam]], 1, 0))</f>
        <v>0</v>
      </c>
      <c r="AM598" s="2">
        <f>IF(Table2[[#This Row],[GameIsOver]]=0,0,IF(Table2[[#This Row],[ActualWinner]]=Table2[[#This Row],[HomeTeam]], 1, 0))</f>
        <v>0</v>
      </c>
      <c r="AN598" s="2"/>
    </row>
    <row r="599" spans="1:40" x14ac:dyDescent="0.25">
      <c r="A599" s="4">
        <v>45657</v>
      </c>
      <c r="B599" s="4">
        <v>45657</v>
      </c>
      <c r="C599" s="7" t="s">
        <v>709</v>
      </c>
      <c r="D599" s="2" t="s">
        <v>22</v>
      </c>
      <c r="E599" s="2" t="s">
        <v>26</v>
      </c>
      <c r="F599" s="2">
        <v>2</v>
      </c>
      <c r="G599" s="2">
        <v>5</v>
      </c>
      <c r="H599" s="2" t="str">
        <f t="shared" si="49"/>
        <v>COL</v>
      </c>
      <c r="I599" s="2" t="s">
        <v>40</v>
      </c>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-2</v>
      </c>
      <c r="AG599" s="2">
        <f>Table2[[#This Row],[ActualHomeScore]]-Table2[[#This Row],[PredictedHomeScore]]</f>
        <v>-5</v>
      </c>
      <c r="AH599" s="2">
        <f t="shared" si="52"/>
        <v>-35</v>
      </c>
      <c r="AI599" s="2">
        <f t="shared" si="53"/>
        <v>-55</v>
      </c>
      <c r="AJ599" s="2"/>
      <c r="AK599" s="2"/>
      <c r="AL599" s="2">
        <f>IF(Table2[[#This Row],[GameIsOver]]=0,0,IF(Table2[[#This Row],[ActualWinner]]=Table2[[#This Row],[AwayTeam]], 1, 0))</f>
        <v>0</v>
      </c>
      <c r="AM599" s="2">
        <f>IF(Table2[[#This Row],[GameIsOver]]=0,0,IF(Table2[[#This Row],[ActualWinner]]=Table2[[#This Row],[HomeTeam]], 1, 0))</f>
        <v>0</v>
      </c>
      <c r="AN599" s="2"/>
    </row>
    <row r="600" spans="1:40" x14ac:dyDescent="0.25">
      <c r="A600" s="4">
        <v>45657</v>
      </c>
      <c r="B600" s="4">
        <v>45657</v>
      </c>
      <c r="C600" s="7" t="s">
        <v>710</v>
      </c>
      <c r="D600" s="2" t="s">
        <v>32</v>
      </c>
      <c r="E600" s="2" t="s">
        <v>47</v>
      </c>
      <c r="F600" s="2">
        <v>4</v>
      </c>
      <c r="G600" s="2">
        <v>5</v>
      </c>
      <c r="H600" s="2" t="str">
        <f t="shared" si="49"/>
        <v>ANA</v>
      </c>
      <c r="I600" s="2" t="s">
        <v>77</v>
      </c>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-4</v>
      </c>
      <c r="AG600" s="2">
        <f>Table2[[#This Row],[ActualHomeScore]]-Table2[[#This Row],[PredictedHomeScore]]</f>
        <v>-5</v>
      </c>
      <c r="AH600" s="2">
        <f t="shared" si="52"/>
        <v>-35</v>
      </c>
      <c r="AI600" s="2">
        <f t="shared" si="53"/>
        <v>-55</v>
      </c>
      <c r="AJ600" s="2"/>
      <c r="AK600" s="2"/>
      <c r="AL600" s="2">
        <f>IF(Table2[[#This Row],[GameIsOver]]=0,0,IF(Table2[[#This Row],[ActualWinner]]=Table2[[#This Row],[AwayTeam]], 1, 0))</f>
        <v>0</v>
      </c>
      <c r="AM600" s="2">
        <f>IF(Table2[[#This Row],[GameIsOver]]=0,0,IF(Table2[[#This Row],[ActualWinner]]=Table2[[#This Row],[HomeTeam]], 1, 0))</f>
        <v>0</v>
      </c>
      <c r="AN600" s="2"/>
    </row>
    <row r="601" spans="1:40" x14ac:dyDescent="0.25">
      <c r="A601" s="4">
        <v>45657</v>
      </c>
      <c r="B601" s="4">
        <v>45657</v>
      </c>
      <c r="C601" s="7" t="s">
        <v>711</v>
      </c>
      <c r="D601" s="2" t="s">
        <v>45</v>
      </c>
      <c r="E601" s="2" t="s">
        <v>38</v>
      </c>
      <c r="F601" s="2">
        <v>2</v>
      </c>
      <c r="G601" s="2">
        <v>4</v>
      </c>
      <c r="H601" s="2" t="str">
        <f t="shared" si="49"/>
        <v>SJS</v>
      </c>
      <c r="I601" s="2" t="s">
        <v>40</v>
      </c>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-35</v>
      </c>
      <c r="AI601" s="2">
        <f t="shared" si="53"/>
        <v>-55</v>
      </c>
      <c r="AJ601" s="2"/>
      <c r="AK601" s="2"/>
      <c r="AL601" s="2">
        <f>IF(Table2[[#This Row],[GameIsOver]]=0,0,IF(Table2[[#This Row],[ActualWinner]]=Table2[[#This Row],[AwayTeam]], 1, 0))</f>
        <v>0</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-3</v>
      </c>
      <c r="AG602" s="2">
        <f>Table2[[#This Row],[ActualHomeScore]]-Table2[[#This Row],[PredictedHomeScore]]</f>
        <v>-4</v>
      </c>
      <c r="AH602" s="2">
        <f t="shared" si="52"/>
        <v>-35</v>
      </c>
      <c r="AI602" s="2">
        <f t="shared" si="53"/>
        <v>-55</v>
      </c>
      <c r="AJ602" s="2"/>
      <c r="AK602" s="2"/>
      <c r="AL602" s="2">
        <f>IF(Table2[[#This Row],[GameIsOver]]=0,0,IF(Table2[[#This Row],[ActualWinner]]=Table2[[#This Row],[AwayTeam]], 1, 0))</f>
        <v>0</v>
      </c>
      <c r="AM602" s="2">
        <f>IF(Table2[[#This Row],[GameIsOver]]=0,0,IF(Table2[[#This Row],[ActualWinner]]=Table2[[#This Row],[HomeTeam]], 1, 0))</f>
        <v>0</v>
      </c>
      <c r="AN602" s="2"/>
    </row>
    <row r="603" spans="1:40" x14ac:dyDescent="0.25">
      <c r="A603" s="5">
        <v>45657</v>
      </c>
      <c r="B603" s="5">
        <v>45657</v>
      </c>
      <c r="C603" s="8" t="s">
        <v>713</v>
      </c>
      <c r="D603" s="3" t="s">
        <v>15</v>
      </c>
      <c r="E603" s="3" t="s">
        <v>23</v>
      </c>
      <c r="F603" s="3">
        <v>4</v>
      </c>
      <c r="G603" s="3">
        <v>3</v>
      </c>
      <c r="H603" s="3" t="str">
        <f t="shared" si="49"/>
        <v>UTA</v>
      </c>
      <c r="I603" s="3" t="s">
        <v>77</v>
      </c>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-4</v>
      </c>
      <c r="AG603" s="3">
        <f>Table2[[#This Row],[ActualHomeScore]]-Table2[[#This Row],[PredictedHomeScore]]</f>
        <v>-3</v>
      </c>
      <c r="AH603" s="3">
        <f t="shared" si="52"/>
        <v>-35</v>
      </c>
      <c r="AI603" s="3">
        <f t="shared" si="53"/>
        <v>-55</v>
      </c>
      <c r="AJ603" s="3"/>
      <c r="AK603" s="2"/>
      <c r="AL603" s="2">
        <f>IF(Table2[[#This Row],[GameIsOver]]=0,0,IF(Table2[[#This Row],[ActualWinner]]=Table2[[#This Row],[AwayTeam]], 1, 0))</f>
        <v>0</v>
      </c>
      <c r="AM603" s="2">
        <f>IF(Table2[[#This Row],[GameIsOver]]=0,0,IF(Table2[[#This Row],[ActualWinner]]=Table2[[#This Row],[HomeTeam]], 1, 0))</f>
        <v>0</v>
      </c>
      <c r="AN603" s="2"/>
    </row>
    <row r="604" spans="1:40" x14ac:dyDescent="0.25">
      <c r="A604" s="25">
        <v>45657</v>
      </c>
      <c r="B604" s="25">
        <v>45658</v>
      </c>
      <c r="C604" s="11" t="s">
        <v>714</v>
      </c>
      <c r="D604" s="12" t="s">
        <v>32</v>
      </c>
      <c r="E604" s="12" t="s">
        <v>28</v>
      </c>
      <c r="F604" s="12">
        <v>3</v>
      </c>
      <c r="G604" s="12">
        <v>4</v>
      </c>
      <c r="H604" s="12" t="str">
        <f t="shared" si="49"/>
        <v>LAK</v>
      </c>
      <c r="I604" s="12" t="s">
        <v>40</v>
      </c>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-4</v>
      </c>
      <c r="AH604" s="12">
        <f t="shared" si="52"/>
        <v>-3</v>
      </c>
      <c r="AI604" s="12">
        <f t="shared" si="53"/>
        <v>-4</v>
      </c>
      <c r="AJ604" s="12"/>
      <c r="AK604" s="2"/>
      <c r="AL604" s="2">
        <f>IF(Table2[[#This Row],[GameIsOver]]=0,0,IF(Table2[[#This Row],[ActualWinner]]=Table2[[#This Row],[AwayTeam]], 1, 0))</f>
        <v>0</v>
      </c>
      <c r="AM604" s="2">
        <f>IF(Table2[[#This Row],[GameIsOver]]=0,0,IF(Table2[[#This Row],[ActualWinner]]=Table2[[#This Row],[HomeTeam]], 1, 0))</f>
        <v>0</v>
      </c>
      <c r="AN604" s="2"/>
    </row>
    <row r="605" spans="1:40" x14ac:dyDescent="0.25">
      <c r="A605" s="4">
        <v>45659</v>
      </c>
      <c r="B605" s="4">
        <v>45659</v>
      </c>
      <c r="C605" s="7" t="s">
        <v>715</v>
      </c>
      <c r="D605" s="2" t="s">
        <v>44</v>
      </c>
      <c r="E605" s="2" t="s">
        <v>14</v>
      </c>
      <c r="F605" s="2">
        <v>3</v>
      </c>
      <c r="G605" s="2">
        <v>4</v>
      </c>
      <c r="H605" s="2" t="str">
        <f t="shared" si="49"/>
        <v>FLA</v>
      </c>
      <c r="I605" s="2" t="s">
        <v>40</v>
      </c>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-3</v>
      </c>
      <c r="AG605" s="2">
        <f>Table2[[#This Row],[ActualHomeScore]]-Table2[[#This Row],[PredictedHomeScore]]</f>
        <v>-4</v>
      </c>
      <c r="AH605" s="2">
        <f t="shared" si="52"/>
        <v>-38</v>
      </c>
      <c r="AI605" s="2">
        <f t="shared" si="53"/>
        <v>-41</v>
      </c>
      <c r="AJ605" s="2"/>
      <c r="AK605" s="2"/>
      <c r="AL605" s="2">
        <f>IF(Table2[[#This Row],[GameIsOver]]=0,0,IF(Table2[[#This Row],[ActualWinner]]=Table2[[#This Row],[AwayTeam]], 1, 0))</f>
        <v>0</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-4</v>
      </c>
      <c r="AG606" s="2">
        <f>Table2[[#This Row],[ActualHomeScore]]-Table2[[#This Row],[PredictedHomeScore]]</f>
        <v>-2</v>
      </c>
      <c r="AH606" s="2">
        <f t="shared" si="52"/>
        <v>-38</v>
      </c>
      <c r="AI606" s="2">
        <f t="shared" si="53"/>
        <v>-41</v>
      </c>
      <c r="AJ606" s="2"/>
      <c r="AK606" s="2"/>
      <c r="AL606" s="2">
        <f>IF(Table2[[#This Row],[GameIsOver]]=0,0,IF(Table2[[#This Row],[ActualWinner]]=Table2[[#This Row],[AwayTeam]], 1, 0))</f>
        <v>0</v>
      </c>
      <c r="AM606" s="2">
        <f>IF(Table2[[#This Row],[GameIsOver]]=0,0,IF(Table2[[#This Row],[ActualWinner]]=Table2[[#This Row],[HomeTeam]], 1, 0))</f>
        <v>0</v>
      </c>
      <c r="AN606" s="2"/>
    </row>
    <row r="607" spans="1:40" x14ac:dyDescent="0.25">
      <c r="A607" s="4">
        <v>45659</v>
      </c>
      <c r="B607" s="4">
        <v>45659</v>
      </c>
      <c r="C607" s="7" t="s">
        <v>717</v>
      </c>
      <c r="D607" s="2" t="s">
        <v>37</v>
      </c>
      <c r="E607" s="2" t="s">
        <v>46</v>
      </c>
      <c r="F607" s="2">
        <v>3</v>
      </c>
      <c r="G607" s="2">
        <v>5</v>
      </c>
      <c r="H607" s="2" t="str">
        <f t="shared" si="49"/>
        <v>WSH</v>
      </c>
      <c r="I607" s="2" t="s">
        <v>40</v>
      </c>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-3</v>
      </c>
      <c r="AG607" s="2">
        <f>Table2[[#This Row],[ActualHomeScore]]-Table2[[#This Row],[PredictedHomeScore]]</f>
        <v>-5</v>
      </c>
      <c r="AH607" s="2">
        <f t="shared" si="52"/>
        <v>-38</v>
      </c>
      <c r="AI607" s="2">
        <f t="shared" si="53"/>
        <v>-41</v>
      </c>
      <c r="AJ607" s="2"/>
      <c r="AK607" s="2"/>
      <c r="AL607" s="2">
        <f>IF(Table2[[#This Row],[GameIsOver]]=0,0,IF(Table2[[#This Row],[ActualWinner]]=Table2[[#This Row],[AwayTeam]], 1, 0))</f>
        <v>0</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-2</v>
      </c>
      <c r="AG608" s="2">
        <f>Table2[[#This Row],[ActualHomeScore]]-Table2[[#This Row],[PredictedHomeScore]]</f>
        <v>-5</v>
      </c>
      <c r="AH608" s="2">
        <f t="shared" si="52"/>
        <v>-38</v>
      </c>
      <c r="AI608" s="2">
        <f t="shared" si="53"/>
        <v>-41</v>
      </c>
      <c r="AJ608" s="2"/>
      <c r="AK608" s="2"/>
      <c r="AL608" s="2">
        <f>IF(Table2[[#This Row],[GameIsOver]]=0,0,IF(Table2[[#This Row],[ActualWinner]]=Table2[[#This Row],[AwayTeam]], 1, 0))</f>
        <v>0</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-4</v>
      </c>
      <c r="AG609" s="2">
        <f>Table2[[#This Row],[ActualHomeScore]]-Table2[[#This Row],[PredictedHomeScore]]</f>
        <v>-1</v>
      </c>
      <c r="AH609" s="2">
        <f t="shared" si="52"/>
        <v>-38</v>
      </c>
      <c r="AI609" s="2">
        <f t="shared" si="53"/>
        <v>-41</v>
      </c>
      <c r="AJ609" s="2"/>
      <c r="AK609" s="2"/>
      <c r="AL609" s="2">
        <f>IF(Table2[[#This Row],[GameIsOver]]=0,0,IF(Table2[[#This Row],[ActualWinner]]=Table2[[#This Row],[AwayTeam]], 1, 0))</f>
        <v>0</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-2</v>
      </c>
      <c r="AG610" s="2">
        <f>Table2[[#This Row],[ActualHomeScore]]-Table2[[#This Row],[PredictedHomeScore]]</f>
        <v>-4</v>
      </c>
      <c r="AH610" s="2">
        <f t="shared" si="52"/>
        <v>-38</v>
      </c>
      <c r="AI610" s="2">
        <f t="shared" si="53"/>
        <v>-41</v>
      </c>
      <c r="AJ610" s="2"/>
      <c r="AK610" s="2"/>
      <c r="AL610" s="2">
        <f>IF(Table2[[#This Row],[GameIsOver]]=0,0,IF(Table2[[#This Row],[ActualWinner]]=Table2[[#This Row],[AwayTeam]], 1, 0))</f>
        <v>0</v>
      </c>
      <c r="AM610" s="2">
        <f>IF(Table2[[#This Row],[GameIsOver]]=0,0,IF(Table2[[#This Row],[ActualWinner]]=Table2[[#This Row],[HomeTeam]], 1, 0))</f>
        <v>0</v>
      </c>
      <c r="AN610" s="2"/>
    </row>
    <row r="611" spans="1:40" x14ac:dyDescent="0.25">
      <c r="A611" s="4">
        <v>45659</v>
      </c>
      <c r="B611" s="4">
        <v>45659</v>
      </c>
      <c r="C611" s="7" t="s">
        <v>721</v>
      </c>
      <c r="D611" s="2" t="s">
        <v>47</v>
      </c>
      <c r="E611" s="2" t="s">
        <v>22</v>
      </c>
      <c r="F611" s="2">
        <v>2</v>
      </c>
      <c r="G611" s="2">
        <v>3</v>
      </c>
      <c r="H611" s="2" t="str">
        <f t="shared" si="49"/>
        <v>WPG</v>
      </c>
      <c r="I611" s="2" t="s">
        <v>77</v>
      </c>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-3</v>
      </c>
      <c r="AH611" s="2">
        <f t="shared" si="52"/>
        <v>-38</v>
      </c>
      <c r="AI611" s="2">
        <f t="shared" si="53"/>
        <v>-41</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-5</v>
      </c>
      <c r="AG612" s="2">
        <f>Table2[[#This Row],[ActualHomeScore]]-Table2[[#This Row],[PredictedHomeScore]]</f>
        <v>-4</v>
      </c>
      <c r="AH612" s="2">
        <f t="shared" si="52"/>
        <v>-38</v>
      </c>
      <c r="AI612" s="2">
        <f t="shared" si="53"/>
        <v>-41</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A613" s="4">
        <v>45659</v>
      </c>
      <c r="B613" s="4">
        <v>45659</v>
      </c>
      <c r="C613" s="7" t="s">
        <v>723</v>
      </c>
      <c r="D613" s="2" t="s">
        <v>15</v>
      </c>
      <c r="E613" s="2" t="s">
        <v>24</v>
      </c>
      <c r="F613" s="2">
        <v>2</v>
      </c>
      <c r="G613" s="2">
        <v>4</v>
      </c>
      <c r="H613" s="2" t="str">
        <f t="shared" si="49"/>
        <v>CGY</v>
      </c>
      <c r="I613" s="2" t="s">
        <v>40</v>
      </c>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-2</v>
      </c>
      <c r="AG613" s="2">
        <f>Table2[[#This Row],[ActualHomeScore]]-Table2[[#This Row],[PredictedHomeScore]]</f>
        <v>-4</v>
      </c>
      <c r="AH613" s="2">
        <f t="shared" si="52"/>
        <v>-38</v>
      </c>
      <c r="AI613" s="2">
        <f t="shared" si="53"/>
        <v>-41</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-2</v>
      </c>
      <c r="AG614" s="2">
        <f>Table2[[#This Row],[ActualHomeScore]]-Table2[[#This Row],[PredictedHomeScore]]</f>
        <v>-4</v>
      </c>
      <c r="AH614" s="2">
        <f t="shared" si="52"/>
        <v>-38</v>
      </c>
      <c r="AI614" s="2">
        <f t="shared" si="53"/>
        <v>-41</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A615" s="4">
        <v>45659</v>
      </c>
      <c r="B615" s="4">
        <v>45659</v>
      </c>
      <c r="C615" s="7" t="s">
        <v>725</v>
      </c>
      <c r="D615" s="2" t="s">
        <v>25</v>
      </c>
      <c r="E615" s="2" t="s">
        <v>12</v>
      </c>
      <c r="F615" s="2">
        <v>5</v>
      </c>
      <c r="G615" s="2">
        <v>3</v>
      </c>
      <c r="H615" s="2" t="str">
        <f t="shared" si="49"/>
        <v>VAN</v>
      </c>
      <c r="I615" s="2" t="s">
        <v>40</v>
      </c>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-5</v>
      </c>
      <c r="AG615" s="2">
        <f>Table2[[#This Row],[ActualHomeScore]]-Table2[[#This Row],[PredictedHomeScore]]</f>
        <v>-3</v>
      </c>
      <c r="AH615" s="2">
        <f t="shared" si="52"/>
        <v>-38</v>
      </c>
      <c r="AI615" s="2">
        <f t="shared" si="53"/>
        <v>-41</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-4</v>
      </c>
      <c r="AG616" s="3">
        <f>Table2[[#This Row],[ActualHomeScore]]-Table2[[#This Row],[PredictedHomeScore]]</f>
        <v>-2</v>
      </c>
      <c r="AH616" s="3">
        <f t="shared" si="52"/>
        <v>-38</v>
      </c>
      <c r="AI616" s="3">
        <f t="shared" si="53"/>
        <v>-41</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A617" s="4">
        <v>45660</v>
      </c>
      <c r="B617" s="4">
        <v>45660</v>
      </c>
      <c r="C617" s="7" t="s">
        <v>727</v>
      </c>
      <c r="D617" s="2" t="s">
        <v>21</v>
      </c>
      <c r="E617" s="2" t="s">
        <v>14</v>
      </c>
      <c r="F617" s="2">
        <v>2</v>
      </c>
      <c r="G617" s="2">
        <v>5</v>
      </c>
      <c r="H617" s="2" t="str">
        <f t="shared" si="49"/>
        <v>FLA</v>
      </c>
      <c r="I617" s="2" t="s">
        <v>40</v>
      </c>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-2</v>
      </c>
      <c r="AG617" s="2">
        <f>Table2[[#This Row],[ActualHomeScore]]-Table2[[#This Row],[PredictedHomeScore]]</f>
        <v>-5</v>
      </c>
      <c r="AH617" s="2">
        <f t="shared" si="52"/>
        <v>-15</v>
      </c>
      <c r="AI617" s="2">
        <f t="shared" si="53"/>
        <v>-23</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A618" s="4">
        <v>45660</v>
      </c>
      <c r="B618" s="4">
        <v>45660</v>
      </c>
      <c r="C618" s="7" t="s">
        <v>728</v>
      </c>
      <c r="D618" s="2" t="s">
        <v>19</v>
      </c>
      <c r="E618" s="2" t="s">
        <v>17</v>
      </c>
      <c r="F618" s="2">
        <v>3</v>
      </c>
      <c r="G618" s="2">
        <v>5</v>
      </c>
      <c r="H618" s="2" t="str">
        <f t="shared" si="49"/>
        <v>CHI</v>
      </c>
      <c r="I618" s="2" t="s">
        <v>40</v>
      </c>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-3</v>
      </c>
      <c r="AG618" s="2">
        <f>Table2[[#This Row],[ActualHomeScore]]-Table2[[#This Row],[PredictedHomeScore]]</f>
        <v>-5</v>
      </c>
      <c r="AH618" s="2">
        <f t="shared" si="52"/>
        <v>-15</v>
      </c>
      <c r="AI618" s="2">
        <f t="shared" si="53"/>
        <v>-23</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A619" s="4">
        <v>45660</v>
      </c>
      <c r="B619" s="4">
        <v>45660</v>
      </c>
      <c r="C619" s="7" t="s">
        <v>728</v>
      </c>
      <c r="D619" s="2" t="s">
        <v>30</v>
      </c>
      <c r="E619" s="2" t="s">
        <v>13</v>
      </c>
      <c r="F619" s="2">
        <v>4</v>
      </c>
      <c r="G619" s="2">
        <v>3</v>
      </c>
      <c r="H619" s="2" t="str">
        <f t="shared" si="49"/>
        <v>OTT</v>
      </c>
      <c r="I619" s="2" t="s">
        <v>77</v>
      </c>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-3</v>
      </c>
      <c r="AH619" s="2">
        <f t="shared" si="52"/>
        <v>-15</v>
      </c>
      <c r="AI619" s="2">
        <f t="shared" si="53"/>
        <v>-23</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A620" s="4">
        <v>45660</v>
      </c>
      <c r="B620" s="4">
        <v>45660</v>
      </c>
      <c r="C620" s="7" t="s">
        <v>729</v>
      </c>
      <c r="D620" s="2" t="s">
        <v>47</v>
      </c>
      <c r="E620" s="2" t="s">
        <v>23</v>
      </c>
      <c r="F620" s="2">
        <v>2</v>
      </c>
      <c r="G620" s="2">
        <v>5</v>
      </c>
      <c r="H620" s="2" t="str">
        <f t="shared" si="49"/>
        <v>EDM</v>
      </c>
      <c r="I620" s="2" t="s">
        <v>40</v>
      </c>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-2</v>
      </c>
      <c r="AG620" s="2">
        <f>Table2[[#This Row],[ActualHomeScore]]-Table2[[#This Row],[PredictedHomeScore]]</f>
        <v>-5</v>
      </c>
      <c r="AH620" s="2">
        <f t="shared" si="52"/>
        <v>-15</v>
      </c>
      <c r="AI620" s="2">
        <f t="shared" si="53"/>
        <v>-23</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5">
        <v>45660</v>
      </c>
      <c r="B621" s="5">
        <v>45660</v>
      </c>
      <c r="C621" s="8" t="s">
        <v>730</v>
      </c>
      <c r="D621" s="3" t="s">
        <v>35</v>
      </c>
      <c r="E621" s="3" t="s">
        <v>25</v>
      </c>
      <c r="F621" s="3">
        <v>4</v>
      </c>
      <c r="G621" s="3">
        <v>5</v>
      </c>
      <c r="H621" s="3" t="str">
        <f t="shared" si="49"/>
        <v>VAN</v>
      </c>
      <c r="I621" s="3" t="s">
        <v>77</v>
      </c>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-4</v>
      </c>
      <c r="AG621" s="3">
        <f>Table2[[#This Row],[ActualHomeScore]]-Table2[[#This Row],[PredictedHomeScore]]</f>
        <v>-5</v>
      </c>
      <c r="AH621" s="3">
        <f t="shared" si="52"/>
        <v>-15</v>
      </c>
      <c r="AI621" s="3">
        <f t="shared" si="53"/>
        <v>-23</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-4</v>
      </c>
      <c r="AH622" s="2">
        <f t="shared" si="52"/>
        <v>-40</v>
      </c>
      <c r="AI622" s="2">
        <f t="shared" si="53"/>
        <v>-46</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A623" s="4">
        <v>45660</v>
      </c>
      <c r="B623" s="4">
        <v>45661</v>
      </c>
      <c r="C623" s="7" t="s">
        <v>732</v>
      </c>
      <c r="D623" s="2" t="s">
        <v>31</v>
      </c>
      <c r="E623" s="2" t="s">
        <v>22</v>
      </c>
      <c r="F623" s="2">
        <v>2</v>
      </c>
      <c r="G623" s="2">
        <v>4</v>
      </c>
      <c r="H623" s="2" t="str">
        <f t="shared" si="49"/>
        <v>WPG</v>
      </c>
      <c r="I623" s="2" t="s">
        <v>40</v>
      </c>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-4</v>
      </c>
      <c r="AH623" s="2">
        <f t="shared" si="52"/>
        <v>-40</v>
      </c>
      <c r="AI623" s="2">
        <f t="shared" si="53"/>
        <v>-46</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-5</v>
      </c>
      <c r="AG624" s="2">
        <f>Table2[[#This Row],[ActualHomeScore]]-Table2[[#This Row],[PredictedHomeScore]]</f>
        <v>-2</v>
      </c>
      <c r="AH624" s="2">
        <f t="shared" si="52"/>
        <v>-40</v>
      </c>
      <c r="AI624" s="2">
        <f t="shared" si="53"/>
        <v>-46</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A625" s="4">
        <v>45660</v>
      </c>
      <c r="B625" s="4">
        <v>45661</v>
      </c>
      <c r="C625" s="7" t="s">
        <v>734</v>
      </c>
      <c r="D625" s="2" t="s">
        <v>16</v>
      </c>
      <c r="E625" s="2" t="s">
        <v>18</v>
      </c>
      <c r="F625" s="2">
        <v>4</v>
      </c>
      <c r="G625" s="2">
        <v>3</v>
      </c>
      <c r="H625" s="2" t="str">
        <f t="shared" si="49"/>
        <v>BOS</v>
      </c>
      <c r="I625" s="2" t="s">
        <v>40</v>
      </c>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-4</v>
      </c>
      <c r="AG625" s="2">
        <f>Table2[[#This Row],[ActualHomeScore]]-Table2[[#This Row],[PredictedHomeScore]]</f>
        <v>-3</v>
      </c>
      <c r="AH625" s="2">
        <f t="shared" si="52"/>
        <v>-40</v>
      </c>
      <c r="AI625" s="2">
        <f t="shared" si="53"/>
        <v>-46</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A626" s="4">
        <v>45660</v>
      </c>
      <c r="B626" s="4">
        <v>45661</v>
      </c>
      <c r="C626" s="7" t="s">
        <v>735</v>
      </c>
      <c r="D626" s="2" t="s">
        <v>37</v>
      </c>
      <c r="E626" s="2" t="s">
        <v>44</v>
      </c>
      <c r="F626" s="2">
        <v>5</v>
      </c>
      <c r="G626" s="2">
        <v>4</v>
      </c>
      <c r="H626" s="2" t="str">
        <f t="shared" si="49"/>
        <v>MIN</v>
      </c>
      <c r="I626" s="2" t="s">
        <v>40</v>
      </c>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-5</v>
      </c>
      <c r="AG626" s="2">
        <f>Table2[[#This Row],[ActualHomeScore]]-Table2[[#This Row],[PredictedHomeScore]]</f>
        <v>-4</v>
      </c>
      <c r="AH626" s="2">
        <f t="shared" si="52"/>
        <v>-40</v>
      </c>
      <c r="AI626" s="2">
        <f t="shared" si="53"/>
        <v>-46</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-3</v>
      </c>
      <c r="AG627" s="2">
        <f>Table2[[#This Row],[ActualHomeScore]]-Table2[[#This Row],[PredictedHomeScore]]</f>
        <v>-5</v>
      </c>
      <c r="AH627" s="2">
        <f t="shared" si="52"/>
        <v>-40</v>
      </c>
      <c r="AI627" s="2">
        <f t="shared" si="53"/>
        <v>-46</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A628" s="4">
        <v>45660</v>
      </c>
      <c r="B628" s="4">
        <v>45661</v>
      </c>
      <c r="C628" s="7" t="s">
        <v>737</v>
      </c>
      <c r="D628" s="2" t="s">
        <v>19</v>
      </c>
      <c r="E628" s="2" t="s">
        <v>26</v>
      </c>
      <c r="F628" s="2">
        <v>4</v>
      </c>
      <c r="G628" s="2">
        <v>5</v>
      </c>
      <c r="H628" s="2" t="str">
        <f t="shared" si="49"/>
        <v>COL</v>
      </c>
      <c r="I628" s="2" t="s">
        <v>39</v>
      </c>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-4</v>
      </c>
      <c r="AG628" s="2">
        <f>Table2[[#This Row],[ActualHomeScore]]-Table2[[#This Row],[PredictedHomeScore]]</f>
        <v>-5</v>
      </c>
      <c r="AH628" s="2">
        <f t="shared" si="52"/>
        <v>-40</v>
      </c>
      <c r="AI628" s="2">
        <f t="shared" si="53"/>
        <v>-46</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-40</v>
      </c>
      <c r="AI629" s="2">
        <f t="shared" si="53"/>
        <v>-46</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-3</v>
      </c>
      <c r="AG630" s="2">
        <f>Table2[[#This Row],[ActualHomeScore]]-Table2[[#This Row],[PredictedHomeScore]]</f>
        <v>-4</v>
      </c>
      <c r="AH630" s="2">
        <f t="shared" si="52"/>
        <v>-40</v>
      </c>
      <c r="AI630" s="2">
        <f t="shared" si="53"/>
        <v>-46</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A631" s="4">
        <v>45660</v>
      </c>
      <c r="B631" s="4">
        <v>45661</v>
      </c>
      <c r="C631" s="7" t="s">
        <v>740</v>
      </c>
      <c r="D631" s="2" t="s">
        <v>43</v>
      </c>
      <c r="E631" s="2" t="s">
        <v>28</v>
      </c>
      <c r="F631" s="2">
        <v>3</v>
      </c>
      <c r="G631" s="2">
        <v>2</v>
      </c>
      <c r="H631" s="2" t="str">
        <f t="shared" si="49"/>
        <v>TBL</v>
      </c>
      <c r="I631" s="2" t="s">
        <v>40</v>
      </c>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-3</v>
      </c>
      <c r="AG631" s="2">
        <f>Table2[[#This Row],[ActualHomeScore]]-Table2[[#This Row],[PredictedHomeScore]]</f>
        <v>-2</v>
      </c>
      <c r="AH631" s="2">
        <f t="shared" si="52"/>
        <v>-40</v>
      </c>
      <c r="AI631" s="2">
        <f t="shared" si="53"/>
        <v>-46</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A632" s="4">
        <v>45660</v>
      </c>
      <c r="B632" s="4">
        <v>45661</v>
      </c>
      <c r="C632" s="7" t="s">
        <v>741</v>
      </c>
      <c r="D632" s="2" t="s">
        <v>29</v>
      </c>
      <c r="E632" s="2" t="s">
        <v>27</v>
      </c>
      <c r="F632" s="2">
        <v>2</v>
      </c>
      <c r="G632" s="2">
        <v>6</v>
      </c>
      <c r="H632" s="2" t="str">
        <f t="shared" si="49"/>
        <v>VGK</v>
      </c>
      <c r="I632" s="2" t="s">
        <v>40</v>
      </c>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-2</v>
      </c>
      <c r="AG632" s="2">
        <f>Table2[[#This Row],[ActualHomeScore]]-Table2[[#This Row],[PredictedHomeScore]]</f>
        <v>-6</v>
      </c>
      <c r="AH632" s="2">
        <f t="shared" si="52"/>
        <v>-40</v>
      </c>
      <c r="AI632" s="2">
        <f t="shared" si="53"/>
        <v>-46</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5">
        <v>45660</v>
      </c>
      <c r="B633" s="5">
        <v>45661</v>
      </c>
      <c r="C633" s="8" t="s">
        <v>742</v>
      </c>
      <c r="D633" s="3" t="s">
        <v>23</v>
      </c>
      <c r="E633" s="3" t="s">
        <v>12</v>
      </c>
      <c r="F633" s="3">
        <v>4</v>
      </c>
      <c r="G633" s="3">
        <v>3</v>
      </c>
      <c r="H633" s="3" t="str">
        <f t="shared" si="49"/>
        <v>EDM</v>
      </c>
      <c r="I633" s="3" t="s">
        <v>77</v>
      </c>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-40</v>
      </c>
      <c r="AI633" s="3">
        <f t="shared" si="53"/>
        <v>-46</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R3:AY5 X4:Y7 AR6:AW11 AY6:AY11 AX6:AX12 AQ12:AY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30</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30</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30</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45</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33</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37</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37</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51</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30</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30</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30</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46</v>
      </c>
      <c r="N90" s="2">
        <f>SUMIFS(DataRegularSeason20242025!$AA$3:$AA$1315,DataRegularSeason20242025!$B$3:$B$1315, "&lt;=" &amp; $A90, DataRegularSeason20242025!$D$3:$D$1315, N$1)+SUMIFS(DataRegularSeason20242025!$AB$3:$AB$1315,DataRegularSeason20242025!$B$3:$B$1315, "&lt;=" &amp; $A90, DataRegularSeason20242025!$E$3:$E$1315, N$1)</f>
        <v>45</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33</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37</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37</v>
      </c>
      <c r="X90" s="2">
        <f>SUMIFS(DataRegularSeason20242025!$AA$3:$AA$1315,DataRegularSeason20242025!$B$3:$B$1315, "&lt;=" &amp; $A90, DataRegularSeason20242025!$D$3:$D$1315, X$1)+SUMIFS(DataRegularSeason20242025!$AB$3:$AB$1315,DataRegularSeason20242025!$B$3:$B$1315, "&lt;=" &amp; $A90, DataRegularSeason20242025!$E$3:$E$1315, X$1)</f>
        <v>34</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51</v>
      </c>
      <c r="AF90" s="2">
        <f>SUMIFS(DataRegularSeason20242025!$AA$3:$AA$1315,DataRegularSeason20242025!$B$3:$B$1315, "&lt;=" &amp; $A90, DataRegularSeason20242025!$D$3:$D$1315, AF$1)+SUMIFS(DataRegularSeason20242025!$AB$3:$AB$1315,DataRegularSeason20242025!$B$3:$B$1315, "&lt;=" &amp; $A90, DataRegularSeason20242025!$E$3:$E$1315, AF$1)</f>
        <v>53</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30</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30</v>
      </c>
      <c r="E91" s="2">
        <f>SUMIFS(DataRegularSeason20242025!$AA$3:$AA$1315,DataRegularSeason20242025!$B$3:$B$1315, "&lt;=" &amp; $A91, DataRegularSeason20242025!$D$3:$D$1315, E$1)+SUMIFS(DataRegularSeason20242025!$AB$3:$AB$1315,DataRegularSeason20242025!$B$3:$B$1315, "&lt;=" &amp; $A91, DataRegularSeason20242025!$E$3:$E$1315, E$1)</f>
        <v>45</v>
      </c>
      <c r="F91" s="2">
        <f>SUMIFS(DataRegularSeason20242025!$AA$3:$AA$1315,DataRegularSeason20242025!$B$3:$B$1315, "&lt;=" &amp; $A91, DataRegularSeason20242025!$D$3:$D$1315, F$1)+SUMIFS(DataRegularSeason20242025!$AB$3:$AB$1315,DataRegularSeason20242025!$B$3:$B$1315, "&lt;=" &amp; $A91, DataRegularSeason20242025!$E$3:$E$1315, F$1)</f>
        <v>36</v>
      </c>
      <c r="G91" s="2">
        <f>SUMIFS(DataRegularSeason20242025!$AA$3:$AA$1315,DataRegularSeason20242025!$B$3:$B$1315, "&lt;=" &amp; $A91, DataRegularSeason20242025!$D$3:$D$1315, G$1)+SUMIFS(DataRegularSeason20242025!$AB$3:$AB$1315,DataRegularSeason20242025!$B$3:$B$1315, "&lt;=" &amp; $A91, DataRegularSeason20242025!$E$3:$E$1315, G$1)</f>
        <v>41</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44</v>
      </c>
      <c r="J91" s="2">
        <f>SUMIFS(DataRegularSeason20242025!$AA$3:$AA$1315,DataRegularSeason20242025!$B$3:$B$1315, "&lt;=" &amp; $A91, DataRegularSeason20242025!$D$3:$D$1315, J$1)+SUMIFS(DataRegularSeason20242025!$AB$3:$AB$1315,DataRegularSeason20242025!$B$3:$B$1315, "&lt;=" &amp; $A91, DataRegularSeason20242025!$E$3:$E$1315, J$1)</f>
        <v>43</v>
      </c>
      <c r="K91" s="2">
        <f>SUMIFS(DataRegularSeason20242025!$AA$3:$AA$1315,DataRegularSeason20242025!$B$3:$B$1315, "&lt;=" &amp; $A91, DataRegularSeason20242025!$D$3:$D$1315, K$1)+SUMIFS(DataRegularSeason20242025!$AB$3:$AB$1315,DataRegularSeason20242025!$B$3:$B$1315, "&lt;=" &amp; $A91, DataRegularSeason20242025!$E$3:$E$1315, K$1)</f>
        <v>30</v>
      </c>
      <c r="L91" s="2">
        <f>SUMIFS(DataRegularSeason20242025!$AA$3:$AA$1315,DataRegularSeason20242025!$B$3:$B$1315, "&lt;=" &amp; $A91, DataRegularSeason20242025!$D$3:$D$1315, L$1)+SUMIFS(DataRegularSeason20242025!$AB$3:$AB$1315,DataRegularSeason20242025!$B$3:$B$1315, "&lt;=" &amp; $A91, DataRegularSeason20242025!$E$3:$E$1315, L$1)</f>
        <v>45</v>
      </c>
      <c r="M91" s="2">
        <f>SUMIFS(DataRegularSeason20242025!$AA$3:$AA$1315,DataRegularSeason20242025!$B$3:$B$1315, "&lt;=" &amp; $A91, DataRegularSeason20242025!$D$3:$D$1315, M$1)+SUMIFS(DataRegularSeason20242025!$AB$3:$AB$1315,DataRegularSeason20242025!$B$3:$B$1315, "&lt;=" &amp; $A91, DataRegularSeason20242025!$E$3:$E$1315, M$1)</f>
        <v>46</v>
      </c>
      <c r="N91" s="2">
        <f>SUMIFS(DataRegularSeason20242025!$AA$3:$AA$1315,DataRegularSeason20242025!$B$3:$B$1315, "&lt;=" &amp; $A91, DataRegularSeason20242025!$D$3:$D$1315, N$1)+SUMIFS(DataRegularSeason20242025!$AB$3:$AB$1315,DataRegularSeason20242025!$B$3:$B$1315, "&lt;=" &amp; $A91, DataRegularSeason20242025!$E$3:$E$1315, N$1)</f>
        <v>45</v>
      </c>
      <c r="O91" s="2">
        <f>SUMIFS(DataRegularSeason20242025!$AA$3:$AA$1315,DataRegularSeason20242025!$B$3:$B$1315, "&lt;=" &amp; $A91, DataRegularSeason20242025!$D$3:$D$1315, O$1)+SUMIFS(DataRegularSeason20242025!$AB$3:$AB$1315,DataRegularSeason20242025!$B$3:$B$1315, "&lt;=" &amp; $A91, DataRegularSeason20242025!$E$3:$E$1315, O$1)</f>
        <v>48</v>
      </c>
      <c r="P91" s="2">
        <f>SUMIFS(DataRegularSeason20242025!$AA$3:$AA$1315,DataRegularSeason20242025!$B$3:$B$1315, "&lt;=" &amp; $A91, DataRegularSeason20242025!$D$3:$D$1315, P$1)+SUMIFS(DataRegularSeason20242025!$AB$3:$AB$1315,DataRegularSeason20242025!$B$3:$B$1315, "&lt;=" &amp; $A91, DataRegularSeason20242025!$E$3:$E$1315, P$1)</f>
        <v>33</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37</v>
      </c>
      <c r="V91" s="2">
        <f>SUMIFS(DataRegularSeason20242025!$AA$3:$AA$1315,DataRegularSeason20242025!$B$3:$B$1315, "&lt;=" &amp; $A91, DataRegularSeason20242025!$D$3:$D$1315, V$1)+SUMIFS(DataRegularSeason20242025!$AB$3:$AB$1315,DataRegularSeason20242025!$B$3:$B$1315, "&lt;=" &amp; $A91, DataRegularSeason20242025!$E$3:$E$1315, V$1)</f>
        <v>36</v>
      </c>
      <c r="W91" s="2">
        <f>SUMIFS(DataRegularSeason20242025!$AA$3:$AA$1315,DataRegularSeason20242025!$B$3:$B$1315, "&lt;=" &amp; $A91, DataRegularSeason20242025!$D$3:$D$1315, W$1)+SUMIFS(DataRegularSeason20242025!$AB$3:$AB$1315,DataRegularSeason20242025!$B$3:$B$1315, "&lt;=" &amp; $A91, DataRegularSeason20242025!$E$3:$E$1315, W$1)</f>
        <v>37</v>
      </c>
      <c r="X91" s="2">
        <f>SUMIFS(DataRegularSeason20242025!$AA$3:$AA$1315,DataRegularSeason20242025!$B$3:$B$1315, "&lt;=" &amp; $A91, DataRegularSeason20242025!$D$3:$D$1315, X$1)+SUMIFS(DataRegularSeason20242025!$AB$3:$AB$1315,DataRegularSeason20242025!$B$3:$B$1315, "&lt;=" &amp; $A91, DataRegularSeason20242025!$E$3:$E$1315, X$1)</f>
        <v>34</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38</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46</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51</v>
      </c>
      <c r="AF91" s="2">
        <f>SUMIFS(DataRegularSeason20242025!$AA$3:$AA$1315,DataRegularSeason20242025!$B$3:$B$1315, "&lt;=" &amp; $A91, DataRegularSeason20242025!$D$3:$D$1315, AF$1)+SUMIFS(DataRegularSeason20242025!$AB$3:$AB$1315,DataRegularSeason20242025!$B$3:$B$1315, "&lt;=" &amp; $A91, DataRegularSeason20242025!$E$3:$E$1315, AF$1)</f>
        <v>53</v>
      </c>
      <c r="AG91" s="2">
        <f>SUMIFS(DataRegularSeason20242025!$AA$3:$AA$1315,DataRegularSeason20242025!$B$3:$B$1315, "&lt;=" &amp; $A91, DataRegularSeason20242025!$D$3:$D$1315, AG$1)+SUMIFS(DataRegularSeason20242025!$AB$3:$AB$1315,DataRegularSeason20242025!$B$3:$B$1315, "&lt;=" &amp; $A91, DataRegularSeason20242025!$E$3:$E$1315, AG$1)</f>
        <v>50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30</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30</v>
      </c>
      <c r="E92" s="2">
        <f>SUMIFS(DataRegularSeason20242025!$AA$3:$AA$1315,DataRegularSeason20242025!$B$3:$B$1315, "&lt;=" &amp; $A92, DataRegularSeason20242025!$D$3:$D$1315, E$1)+SUMIFS(DataRegularSeason20242025!$AB$3:$AB$1315,DataRegularSeason20242025!$B$3:$B$1315, "&lt;=" &amp; $A92, DataRegularSeason20242025!$E$3:$E$1315, E$1)</f>
        <v>45</v>
      </c>
      <c r="F92" s="2">
        <f>SUMIFS(DataRegularSeason20242025!$AA$3:$AA$1315,DataRegularSeason20242025!$B$3:$B$1315, "&lt;=" &amp; $A92, DataRegularSeason20242025!$D$3:$D$1315, F$1)+SUMIFS(DataRegularSeason20242025!$AB$3:$AB$1315,DataRegularSeason20242025!$B$3:$B$1315, "&lt;=" &amp; $A92, DataRegularSeason20242025!$E$3:$E$1315, F$1)</f>
        <v>36</v>
      </c>
      <c r="G92" s="2">
        <f>SUMIFS(DataRegularSeason20242025!$AA$3:$AA$1315,DataRegularSeason20242025!$B$3:$B$1315, "&lt;=" &amp; $A92, DataRegularSeason20242025!$D$3:$D$1315, G$1)+SUMIFS(DataRegularSeason20242025!$AB$3:$AB$1315,DataRegularSeason20242025!$B$3:$B$1315, "&lt;=" &amp; $A92, DataRegularSeason20242025!$E$3:$E$1315, G$1)</f>
        <v>41</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44</v>
      </c>
      <c r="J92" s="2">
        <f>SUMIFS(DataRegularSeason20242025!$AA$3:$AA$1315,DataRegularSeason20242025!$B$3:$B$1315, "&lt;=" &amp; $A92, DataRegularSeason20242025!$D$3:$D$1315, J$1)+SUMIFS(DataRegularSeason20242025!$AB$3:$AB$1315,DataRegularSeason20242025!$B$3:$B$1315, "&lt;=" &amp; $A92, DataRegularSeason20242025!$E$3:$E$1315, J$1)</f>
        <v>43</v>
      </c>
      <c r="K92" s="2">
        <f>SUMIFS(DataRegularSeason20242025!$AA$3:$AA$1315,DataRegularSeason20242025!$B$3:$B$1315, "&lt;=" &amp; $A92, DataRegularSeason20242025!$D$3:$D$1315, K$1)+SUMIFS(DataRegularSeason20242025!$AB$3:$AB$1315,DataRegularSeason20242025!$B$3:$B$1315, "&lt;=" &amp; $A92, DataRegularSeason20242025!$E$3:$E$1315, K$1)</f>
        <v>30</v>
      </c>
      <c r="L92" s="2">
        <f>SUMIFS(DataRegularSeason20242025!$AA$3:$AA$1315,DataRegularSeason20242025!$B$3:$B$1315, "&lt;=" &amp; $A92, DataRegularSeason20242025!$D$3:$D$1315, L$1)+SUMIFS(DataRegularSeason20242025!$AB$3:$AB$1315,DataRegularSeason20242025!$B$3:$B$1315, "&lt;=" &amp; $A92, DataRegularSeason20242025!$E$3:$E$1315, L$1)</f>
        <v>45</v>
      </c>
      <c r="M92" s="2">
        <f>SUMIFS(DataRegularSeason20242025!$AA$3:$AA$1315,DataRegularSeason20242025!$B$3:$B$1315, "&lt;=" &amp; $A92, DataRegularSeason20242025!$D$3:$D$1315, M$1)+SUMIFS(DataRegularSeason20242025!$AB$3:$AB$1315,DataRegularSeason20242025!$B$3:$B$1315, "&lt;=" &amp; $A92, DataRegularSeason20242025!$E$3:$E$1315, M$1)</f>
        <v>46</v>
      </c>
      <c r="N92" s="2">
        <f>SUMIFS(DataRegularSeason20242025!$AA$3:$AA$1315,DataRegularSeason20242025!$B$3:$B$1315, "&lt;=" &amp; $A92, DataRegularSeason20242025!$D$3:$D$1315, N$1)+SUMIFS(DataRegularSeason20242025!$AB$3:$AB$1315,DataRegularSeason20242025!$B$3:$B$1315, "&lt;=" &amp; $A92, DataRegularSeason20242025!$E$3:$E$1315, N$1)</f>
        <v>45</v>
      </c>
      <c r="O92" s="2">
        <f>SUMIFS(DataRegularSeason20242025!$AA$3:$AA$1315,DataRegularSeason20242025!$B$3:$B$1315, "&lt;=" &amp; $A92, DataRegularSeason20242025!$D$3:$D$1315, O$1)+SUMIFS(DataRegularSeason20242025!$AB$3:$AB$1315,DataRegularSeason20242025!$B$3:$B$1315, "&lt;=" &amp; $A92, DataRegularSeason20242025!$E$3:$E$1315, O$1)</f>
        <v>48</v>
      </c>
      <c r="P92" s="2">
        <f>SUMIFS(DataRegularSeason20242025!$AA$3:$AA$1315,DataRegularSeason20242025!$B$3:$B$1315, "&lt;=" &amp; $A92, DataRegularSeason20242025!$D$3:$D$1315, P$1)+SUMIFS(DataRegularSeason20242025!$AB$3:$AB$1315,DataRegularSeason20242025!$B$3:$B$1315, "&lt;=" &amp; $A92, DataRegularSeason20242025!$E$3:$E$1315, P$1)</f>
        <v>33</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37</v>
      </c>
      <c r="V92" s="2">
        <f>SUMIFS(DataRegularSeason20242025!$AA$3:$AA$1315,DataRegularSeason20242025!$B$3:$B$1315, "&lt;=" &amp; $A92, DataRegularSeason20242025!$D$3:$D$1315, V$1)+SUMIFS(DataRegularSeason20242025!$AB$3:$AB$1315,DataRegularSeason20242025!$B$3:$B$1315, "&lt;=" &amp; $A92, DataRegularSeason20242025!$E$3:$E$1315, V$1)</f>
        <v>36</v>
      </c>
      <c r="W92" s="2">
        <f>SUMIFS(DataRegularSeason20242025!$AA$3:$AA$1315,DataRegularSeason20242025!$B$3:$B$1315, "&lt;=" &amp; $A92, DataRegularSeason20242025!$D$3:$D$1315, W$1)+SUMIFS(DataRegularSeason20242025!$AB$3:$AB$1315,DataRegularSeason20242025!$B$3:$B$1315, "&lt;=" &amp; $A92, DataRegularSeason20242025!$E$3:$E$1315, W$1)</f>
        <v>37</v>
      </c>
      <c r="X92" s="2">
        <f>SUMIFS(DataRegularSeason20242025!$AA$3:$AA$1315,DataRegularSeason20242025!$B$3:$B$1315, "&lt;=" &amp; $A92, DataRegularSeason20242025!$D$3:$D$1315, X$1)+SUMIFS(DataRegularSeason20242025!$AB$3:$AB$1315,DataRegularSeason20242025!$B$3:$B$1315, "&lt;=" &amp; $A92, DataRegularSeason20242025!$E$3:$E$1315, X$1)</f>
        <v>34</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38</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46</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51</v>
      </c>
      <c r="AF92" s="2">
        <f>SUMIFS(DataRegularSeason20242025!$AA$3:$AA$1315,DataRegularSeason20242025!$B$3:$B$1315, "&lt;=" &amp; $A92, DataRegularSeason20242025!$D$3:$D$1315, AF$1)+SUMIFS(DataRegularSeason20242025!$AB$3:$AB$1315,DataRegularSeason20242025!$B$3:$B$1315, "&lt;=" &amp; $A92, DataRegularSeason20242025!$E$3:$E$1315, AF$1)</f>
        <v>53</v>
      </c>
      <c r="AG92" s="2">
        <f>SUMIFS(DataRegularSeason20242025!$AA$3:$AA$1315,DataRegularSeason20242025!$B$3:$B$1315, "&lt;=" &amp; $A92, DataRegularSeason20242025!$D$3:$D$1315, AG$1)+SUMIFS(DataRegularSeason20242025!$AB$3:$AB$1315,DataRegularSeason20242025!$B$3:$B$1315, "&lt;=" &amp; $A92, DataRegularSeason20242025!$E$3:$E$1315, AG$1)</f>
        <v>50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30</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30</v>
      </c>
      <c r="E93" s="2">
        <f>SUMIFS(DataRegularSeason20242025!$AA$3:$AA$1315,DataRegularSeason20242025!$B$3:$B$1315, "&lt;=" &amp; $A93, DataRegularSeason20242025!$D$3:$D$1315, E$1)+SUMIFS(DataRegularSeason20242025!$AB$3:$AB$1315,DataRegularSeason20242025!$B$3:$B$1315, "&lt;=" &amp; $A93, DataRegularSeason20242025!$E$3:$E$1315, E$1)</f>
        <v>45</v>
      </c>
      <c r="F93" s="2">
        <f>SUMIFS(DataRegularSeason20242025!$AA$3:$AA$1315,DataRegularSeason20242025!$B$3:$B$1315, "&lt;=" &amp; $A93, DataRegularSeason20242025!$D$3:$D$1315, F$1)+SUMIFS(DataRegularSeason20242025!$AB$3:$AB$1315,DataRegularSeason20242025!$B$3:$B$1315, "&lt;=" &amp; $A93, DataRegularSeason20242025!$E$3:$E$1315, F$1)</f>
        <v>36</v>
      </c>
      <c r="G93" s="2">
        <f>SUMIFS(DataRegularSeason20242025!$AA$3:$AA$1315,DataRegularSeason20242025!$B$3:$B$1315, "&lt;=" &amp; $A93, DataRegularSeason20242025!$D$3:$D$1315, G$1)+SUMIFS(DataRegularSeason20242025!$AB$3:$AB$1315,DataRegularSeason20242025!$B$3:$B$1315, "&lt;=" &amp; $A93, DataRegularSeason20242025!$E$3:$E$1315, G$1)</f>
        <v>41</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44</v>
      </c>
      <c r="J93" s="2">
        <f>SUMIFS(DataRegularSeason20242025!$AA$3:$AA$1315,DataRegularSeason20242025!$B$3:$B$1315, "&lt;=" &amp; $A93, DataRegularSeason20242025!$D$3:$D$1315, J$1)+SUMIFS(DataRegularSeason20242025!$AB$3:$AB$1315,DataRegularSeason20242025!$B$3:$B$1315, "&lt;=" &amp; $A93, DataRegularSeason20242025!$E$3:$E$1315, J$1)</f>
        <v>43</v>
      </c>
      <c r="K93" s="2">
        <f>SUMIFS(DataRegularSeason20242025!$AA$3:$AA$1315,DataRegularSeason20242025!$B$3:$B$1315, "&lt;=" &amp; $A93, DataRegularSeason20242025!$D$3:$D$1315, K$1)+SUMIFS(DataRegularSeason20242025!$AB$3:$AB$1315,DataRegularSeason20242025!$B$3:$B$1315, "&lt;=" &amp; $A93, DataRegularSeason20242025!$E$3:$E$1315, K$1)</f>
        <v>30</v>
      </c>
      <c r="L93" s="2">
        <f>SUMIFS(DataRegularSeason20242025!$AA$3:$AA$1315,DataRegularSeason20242025!$B$3:$B$1315, "&lt;=" &amp; $A93, DataRegularSeason20242025!$D$3:$D$1315, L$1)+SUMIFS(DataRegularSeason20242025!$AB$3:$AB$1315,DataRegularSeason20242025!$B$3:$B$1315, "&lt;=" &amp; $A93, DataRegularSeason20242025!$E$3:$E$1315, L$1)</f>
        <v>45</v>
      </c>
      <c r="M93" s="2">
        <f>SUMIFS(DataRegularSeason20242025!$AA$3:$AA$1315,DataRegularSeason20242025!$B$3:$B$1315, "&lt;=" &amp; $A93, DataRegularSeason20242025!$D$3:$D$1315, M$1)+SUMIFS(DataRegularSeason20242025!$AB$3:$AB$1315,DataRegularSeason20242025!$B$3:$B$1315, "&lt;=" &amp; $A93, DataRegularSeason20242025!$E$3:$E$1315, M$1)</f>
        <v>46</v>
      </c>
      <c r="N93" s="2">
        <f>SUMIFS(DataRegularSeason20242025!$AA$3:$AA$1315,DataRegularSeason20242025!$B$3:$B$1315, "&lt;=" &amp; $A93, DataRegularSeason20242025!$D$3:$D$1315, N$1)+SUMIFS(DataRegularSeason20242025!$AB$3:$AB$1315,DataRegularSeason20242025!$B$3:$B$1315, "&lt;=" &amp; $A93, DataRegularSeason20242025!$E$3:$E$1315, N$1)</f>
        <v>45</v>
      </c>
      <c r="O93" s="2">
        <f>SUMIFS(DataRegularSeason20242025!$AA$3:$AA$1315,DataRegularSeason20242025!$B$3:$B$1315, "&lt;=" &amp; $A93, DataRegularSeason20242025!$D$3:$D$1315, O$1)+SUMIFS(DataRegularSeason20242025!$AB$3:$AB$1315,DataRegularSeason20242025!$B$3:$B$1315, "&lt;=" &amp; $A93, DataRegularSeason20242025!$E$3:$E$1315, O$1)</f>
        <v>48</v>
      </c>
      <c r="P93" s="2">
        <f>SUMIFS(DataRegularSeason20242025!$AA$3:$AA$1315,DataRegularSeason20242025!$B$3:$B$1315, "&lt;=" &amp; $A93, DataRegularSeason20242025!$D$3:$D$1315, P$1)+SUMIFS(DataRegularSeason20242025!$AB$3:$AB$1315,DataRegularSeason20242025!$B$3:$B$1315, "&lt;=" &amp; $A93, DataRegularSeason20242025!$E$3:$E$1315, P$1)</f>
        <v>33</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33</v>
      </c>
      <c r="U93" s="2">
        <f>SUMIFS(DataRegularSeason20242025!$AA$3:$AA$1315,DataRegularSeason20242025!$B$3:$B$1315, "&lt;=" &amp; $A93, DataRegularSeason20242025!$D$3:$D$1315, U$1)+SUMIFS(DataRegularSeason20242025!$AB$3:$AB$1315,DataRegularSeason20242025!$B$3:$B$1315, "&lt;=" &amp; $A93, DataRegularSeason20242025!$E$3:$E$1315, U$1)</f>
        <v>37</v>
      </c>
      <c r="V93" s="2">
        <f>SUMIFS(DataRegularSeason20242025!$AA$3:$AA$1315,DataRegularSeason20242025!$B$3:$B$1315, "&lt;=" &amp; $A93, DataRegularSeason20242025!$D$3:$D$1315, V$1)+SUMIFS(DataRegularSeason20242025!$AB$3:$AB$1315,DataRegularSeason20242025!$B$3:$B$1315, "&lt;=" &amp; $A93, DataRegularSeason20242025!$E$3:$E$1315, V$1)</f>
        <v>36</v>
      </c>
      <c r="W93" s="2">
        <f>SUMIFS(DataRegularSeason20242025!$AA$3:$AA$1315,DataRegularSeason20242025!$B$3:$B$1315, "&lt;=" &amp; $A93, DataRegularSeason20242025!$D$3:$D$1315, W$1)+SUMIFS(DataRegularSeason20242025!$AB$3:$AB$1315,DataRegularSeason20242025!$B$3:$B$1315, "&lt;=" &amp; $A93, DataRegularSeason20242025!$E$3:$E$1315, W$1)</f>
        <v>37</v>
      </c>
      <c r="X93" s="2">
        <f>SUMIFS(DataRegularSeason20242025!$AA$3:$AA$1315,DataRegularSeason20242025!$B$3:$B$1315, "&lt;=" &amp; $A93, DataRegularSeason20242025!$D$3:$D$1315, X$1)+SUMIFS(DataRegularSeason20242025!$AB$3:$AB$1315,DataRegularSeason20242025!$B$3:$B$1315, "&lt;=" &amp; $A93, DataRegularSeason20242025!$E$3:$E$1315, X$1)</f>
        <v>34</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38</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46</v>
      </c>
      <c r="AC93" s="2">
        <f>SUMIFS(DataRegularSeason20242025!$AA$3:$AA$1315,DataRegularSeason20242025!$B$3:$B$1315, "&lt;=" &amp; $A93, DataRegularSeason20242025!$D$3:$D$1315, AC$1)+SUMIFS(DataRegularSeason20242025!$AB$3:$AB$1315,DataRegularSeason20242025!$B$3:$B$1315, "&lt;=" &amp; $A93, DataRegularSeason20242025!$E$3:$E$1315, AC$1)</f>
        <v>38</v>
      </c>
      <c r="AD93" s="2">
        <f>SUMIFS(DataRegularSeason20242025!$AA$3:$AA$1315,DataRegularSeason20242025!$B$3:$B$1315, "&lt;=" &amp; $A93, DataRegularSeason20242025!$D$3:$D$1315, AD$1)+SUMIFS(DataRegularSeason20242025!$AB$3:$AB$1315,DataRegularSeason20242025!$B$3:$B$1315, "&lt;=" &amp; $A93, DataRegularSeason20242025!$E$3:$E$1315, AD$1)</f>
        <v>43</v>
      </c>
      <c r="AE93" s="2">
        <f>SUMIFS(DataRegularSeason20242025!$AA$3:$AA$1315,DataRegularSeason20242025!$B$3:$B$1315, "&lt;=" &amp; $A93, DataRegularSeason20242025!$D$3:$D$1315, AE$1)+SUMIFS(DataRegularSeason20242025!$AB$3:$AB$1315,DataRegularSeason20242025!$B$3:$B$1315, "&lt;=" &amp; $A93, DataRegularSeason20242025!$E$3:$E$1315, AE$1)</f>
        <v>51</v>
      </c>
      <c r="AF93" s="2">
        <f>SUMIFS(DataRegularSeason20242025!$AA$3:$AA$1315,DataRegularSeason20242025!$B$3:$B$1315, "&lt;=" &amp; $A93, DataRegularSeason20242025!$D$3:$D$1315, AF$1)+SUMIFS(DataRegularSeason20242025!$AB$3:$AB$1315,DataRegularSeason20242025!$B$3:$B$1315, "&lt;=" &amp; $A93, DataRegularSeason20242025!$E$3:$E$1315, AF$1)</f>
        <v>53</v>
      </c>
      <c r="AG93" s="2">
        <f>SUMIFS(DataRegularSeason20242025!$AA$3:$AA$1315,DataRegularSeason20242025!$B$3:$B$1315, "&lt;=" &amp; $A93, DataRegularSeason20242025!$D$3:$D$1315, AG$1)+SUMIFS(DataRegularSeason20242025!$AB$3:$AB$1315,DataRegularSeason20242025!$B$3:$B$1315, "&lt;=" &amp; $A93, DataRegularSeason20242025!$E$3:$E$1315, AG$1)</f>
        <v>50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30</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30</v>
      </c>
      <c r="E94" s="2">
        <f>SUMIFS(DataRegularSeason20242025!$AA$3:$AA$1315,DataRegularSeason20242025!$B$3:$B$1315, "&lt;=" &amp; $A94, DataRegularSeason20242025!$D$3:$D$1315, E$1)+SUMIFS(DataRegularSeason20242025!$AB$3:$AB$1315,DataRegularSeason20242025!$B$3:$B$1315, "&lt;=" &amp; $A94, DataRegularSeason20242025!$E$3:$E$1315, E$1)</f>
        <v>45</v>
      </c>
      <c r="F94" s="2">
        <f>SUMIFS(DataRegularSeason20242025!$AA$3:$AA$1315,DataRegularSeason20242025!$B$3:$B$1315, "&lt;=" &amp; $A94, DataRegularSeason20242025!$D$3:$D$1315, F$1)+SUMIFS(DataRegularSeason20242025!$AB$3:$AB$1315,DataRegularSeason20242025!$B$3:$B$1315, "&lt;=" &amp; $A94, DataRegularSeason20242025!$E$3:$E$1315, F$1)</f>
        <v>36</v>
      </c>
      <c r="G94" s="2">
        <f>SUMIFS(DataRegularSeason20242025!$AA$3:$AA$1315,DataRegularSeason20242025!$B$3:$B$1315, "&lt;=" &amp; $A94, DataRegularSeason20242025!$D$3:$D$1315, G$1)+SUMIFS(DataRegularSeason20242025!$AB$3:$AB$1315,DataRegularSeason20242025!$B$3:$B$1315, "&lt;=" &amp; $A94, DataRegularSeason20242025!$E$3:$E$1315, G$1)</f>
        <v>41</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44</v>
      </c>
      <c r="J94" s="2">
        <f>SUMIFS(DataRegularSeason20242025!$AA$3:$AA$1315,DataRegularSeason20242025!$B$3:$B$1315, "&lt;=" &amp; $A94, DataRegularSeason20242025!$D$3:$D$1315, J$1)+SUMIFS(DataRegularSeason20242025!$AB$3:$AB$1315,DataRegularSeason20242025!$B$3:$B$1315, "&lt;=" &amp; $A94, DataRegularSeason20242025!$E$3:$E$1315, J$1)</f>
        <v>43</v>
      </c>
      <c r="K94" s="2">
        <f>SUMIFS(DataRegularSeason20242025!$AA$3:$AA$1315,DataRegularSeason20242025!$B$3:$B$1315, "&lt;=" &amp; $A94, DataRegularSeason20242025!$D$3:$D$1315, K$1)+SUMIFS(DataRegularSeason20242025!$AB$3:$AB$1315,DataRegularSeason20242025!$B$3:$B$1315, "&lt;=" &amp; $A94, DataRegularSeason20242025!$E$3:$E$1315, K$1)</f>
        <v>30</v>
      </c>
      <c r="L94" s="2">
        <f>SUMIFS(DataRegularSeason20242025!$AA$3:$AA$1315,DataRegularSeason20242025!$B$3:$B$1315, "&lt;=" &amp; $A94, DataRegularSeason20242025!$D$3:$D$1315, L$1)+SUMIFS(DataRegularSeason20242025!$AB$3:$AB$1315,DataRegularSeason20242025!$B$3:$B$1315, "&lt;=" &amp; $A94, DataRegularSeason20242025!$E$3:$E$1315, L$1)</f>
        <v>45</v>
      </c>
      <c r="M94" s="2">
        <f>SUMIFS(DataRegularSeason20242025!$AA$3:$AA$1315,DataRegularSeason20242025!$B$3:$B$1315, "&lt;=" &amp; $A94, DataRegularSeason20242025!$D$3:$D$1315, M$1)+SUMIFS(DataRegularSeason20242025!$AB$3:$AB$1315,DataRegularSeason20242025!$B$3:$B$1315, "&lt;=" &amp; $A94, DataRegularSeason20242025!$E$3:$E$1315, M$1)</f>
        <v>46</v>
      </c>
      <c r="N94" s="2">
        <f>SUMIFS(DataRegularSeason20242025!$AA$3:$AA$1315,DataRegularSeason20242025!$B$3:$B$1315, "&lt;=" &amp; $A94, DataRegularSeason20242025!$D$3:$D$1315, N$1)+SUMIFS(DataRegularSeason20242025!$AB$3:$AB$1315,DataRegularSeason20242025!$B$3:$B$1315, "&lt;=" &amp; $A94, DataRegularSeason20242025!$E$3:$E$1315, N$1)</f>
        <v>45</v>
      </c>
      <c r="O94" s="2">
        <f>SUMIFS(DataRegularSeason20242025!$AA$3:$AA$1315,DataRegularSeason20242025!$B$3:$B$1315, "&lt;=" &amp; $A94, DataRegularSeason20242025!$D$3:$D$1315, O$1)+SUMIFS(DataRegularSeason20242025!$AB$3:$AB$1315,DataRegularSeason20242025!$B$3:$B$1315, "&lt;=" &amp; $A94, DataRegularSeason20242025!$E$3:$E$1315, O$1)</f>
        <v>48</v>
      </c>
      <c r="P94" s="2">
        <f>SUMIFS(DataRegularSeason20242025!$AA$3:$AA$1315,DataRegularSeason20242025!$B$3:$B$1315, "&lt;=" &amp; $A94, DataRegularSeason20242025!$D$3:$D$1315, P$1)+SUMIFS(DataRegularSeason20242025!$AB$3:$AB$1315,DataRegularSeason20242025!$B$3:$B$1315, "&lt;=" &amp; $A94, DataRegularSeason20242025!$E$3:$E$1315, P$1)</f>
        <v>33</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33</v>
      </c>
      <c r="U94" s="2">
        <f>SUMIFS(DataRegularSeason20242025!$AA$3:$AA$1315,DataRegularSeason20242025!$B$3:$B$1315, "&lt;=" &amp; $A94, DataRegularSeason20242025!$D$3:$D$1315, U$1)+SUMIFS(DataRegularSeason20242025!$AB$3:$AB$1315,DataRegularSeason20242025!$B$3:$B$1315, "&lt;=" &amp; $A94, DataRegularSeason20242025!$E$3:$E$1315, U$1)</f>
        <v>37</v>
      </c>
      <c r="V94" s="2">
        <f>SUMIFS(DataRegularSeason20242025!$AA$3:$AA$1315,DataRegularSeason20242025!$B$3:$B$1315, "&lt;=" &amp; $A94, DataRegularSeason20242025!$D$3:$D$1315, V$1)+SUMIFS(DataRegularSeason20242025!$AB$3:$AB$1315,DataRegularSeason20242025!$B$3:$B$1315, "&lt;=" &amp; $A94, DataRegularSeason20242025!$E$3:$E$1315, V$1)</f>
        <v>36</v>
      </c>
      <c r="W94" s="2">
        <f>SUMIFS(DataRegularSeason20242025!$AA$3:$AA$1315,DataRegularSeason20242025!$B$3:$B$1315, "&lt;=" &amp; $A94, DataRegularSeason20242025!$D$3:$D$1315, W$1)+SUMIFS(DataRegularSeason20242025!$AB$3:$AB$1315,DataRegularSeason20242025!$B$3:$B$1315, "&lt;=" &amp; $A94, DataRegularSeason20242025!$E$3:$E$1315, W$1)</f>
        <v>37</v>
      </c>
      <c r="X94" s="2">
        <f>SUMIFS(DataRegularSeason20242025!$AA$3:$AA$1315,DataRegularSeason20242025!$B$3:$B$1315, "&lt;=" &amp; $A94, DataRegularSeason20242025!$D$3:$D$1315, X$1)+SUMIFS(DataRegularSeason20242025!$AB$3:$AB$1315,DataRegularSeason20242025!$B$3:$B$1315, "&lt;=" &amp; $A94, DataRegularSeason20242025!$E$3:$E$1315, X$1)</f>
        <v>34</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38</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46</v>
      </c>
      <c r="AC94" s="2">
        <f>SUMIFS(DataRegularSeason20242025!$AA$3:$AA$1315,DataRegularSeason20242025!$B$3:$B$1315, "&lt;=" &amp; $A94, DataRegularSeason20242025!$D$3:$D$1315, AC$1)+SUMIFS(DataRegularSeason20242025!$AB$3:$AB$1315,DataRegularSeason20242025!$B$3:$B$1315, "&lt;=" &amp; $A94, DataRegularSeason20242025!$E$3:$E$1315, AC$1)</f>
        <v>38</v>
      </c>
      <c r="AD94" s="2">
        <f>SUMIFS(DataRegularSeason20242025!$AA$3:$AA$1315,DataRegularSeason20242025!$B$3:$B$1315, "&lt;=" &amp; $A94, DataRegularSeason20242025!$D$3:$D$1315, AD$1)+SUMIFS(DataRegularSeason20242025!$AB$3:$AB$1315,DataRegularSeason20242025!$B$3:$B$1315, "&lt;=" &amp; $A94, DataRegularSeason20242025!$E$3:$E$1315, AD$1)</f>
        <v>43</v>
      </c>
      <c r="AE94" s="2">
        <f>SUMIFS(DataRegularSeason20242025!$AA$3:$AA$1315,DataRegularSeason20242025!$B$3:$B$1315, "&lt;=" &amp; $A94, DataRegularSeason20242025!$D$3:$D$1315, AE$1)+SUMIFS(DataRegularSeason20242025!$AB$3:$AB$1315,DataRegularSeason20242025!$B$3:$B$1315, "&lt;=" &amp; $A94, DataRegularSeason20242025!$E$3:$E$1315, AE$1)</f>
        <v>51</v>
      </c>
      <c r="AF94" s="2">
        <f>SUMIFS(DataRegularSeason20242025!$AA$3:$AA$1315,DataRegularSeason20242025!$B$3:$B$1315, "&lt;=" &amp; $A94, DataRegularSeason20242025!$D$3:$D$1315, AF$1)+SUMIFS(DataRegularSeason20242025!$AB$3:$AB$1315,DataRegularSeason20242025!$B$3:$B$1315, "&lt;=" &amp; $A94, DataRegularSeason20242025!$E$3:$E$1315, AF$1)</f>
        <v>53</v>
      </c>
      <c r="AG94" s="2">
        <f>SUMIFS(DataRegularSeason20242025!$AA$3:$AA$1315,DataRegularSeason20242025!$B$3:$B$1315, "&lt;=" &amp; $A94, DataRegularSeason20242025!$D$3:$D$1315, AG$1)+SUMIFS(DataRegularSeason20242025!$AB$3:$AB$1315,DataRegularSeason20242025!$B$3:$B$1315, "&lt;=" &amp; $A94, DataRegularSeason20242025!$E$3:$E$1315, AG$1)</f>
        <v>50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30</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30</v>
      </c>
      <c r="E95" s="2">
        <f>SUMIFS(DataRegularSeason20242025!$AA$3:$AA$1315,DataRegularSeason20242025!$B$3:$B$1315, "&lt;=" &amp; $A95, DataRegularSeason20242025!$D$3:$D$1315, E$1)+SUMIFS(DataRegularSeason20242025!$AB$3:$AB$1315,DataRegularSeason20242025!$B$3:$B$1315, "&lt;=" &amp; $A95, DataRegularSeason20242025!$E$3:$E$1315, E$1)</f>
        <v>45</v>
      </c>
      <c r="F95" s="2">
        <f>SUMIFS(DataRegularSeason20242025!$AA$3:$AA$1315,DataRegularSeason20242025!$B$3:$B$1315, "&lt;=" &amp; $A95, DataRegularSeason20242025!$D$3:$D$1315, F$1)+SUMIFS(DataRegularSeason20242025!$AB$3:$AB$1315,DataRegularSeason20242025!$B$3:$B$1315, "&lt;=" &amp; $A95, DataRegularSeason20242025!$E$3:$E$1315, F$1)</f>
        <v>36</v>
      </c>
      <c r="G95" s="2">
        <f>SUMIFS(DataRegularSeason20242025!$AA$3:$AA$1315,DataRegularSeason20242025!$B$3:$B$1315, "&lt;=" &amp; $A95, DataRegularSeason20242025!$D$3:$D$1315, G$1)+SUMIFS(DataRegularSeason20242025!$AB$3:$AB$1315,DataRegularSeason20242025!$B$3:$B$1315, "&lt;=" &amp; $A95, DataRegularSeason20242025!$E$3:$E$1315, G$1)</f>
        <v>41</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44</v>
      </c>
      <c r="J95" s="2">
        <f>SUMIFS(DataRegularSeason20242025!$AA$3:$AA$1315,DataRegularSeason20242025!$B$3:$B$1315, "&lt;=" &amp; $A95, DataRegularSeason20242025!$D$3:$D$1315, J$1)+SUMIFS(DataRegularSeason20242025!$AB$3:$AB$1315,DataRegularSeason20242025!$B$3:$B$1315, "&lt;=" &amp; $A95, DataRegularSeason20242025!$E$3:$E$1315, J$1)</f>
        <v>43</v>
      </c>
      <c r="K95" s="2">
        <f>SUMIFS(DataRegularSeason20242025!$AA$3:$AA$1315,DataRegularSeason20242025!$B$3:$B$1315, "&lt;=" &amp; $A95, DataRegularSeason20242025!$D$3:$D$1315, K$1)+SUMIFS(DataRegularSeason20242025!$AB$3:$AB$1315,DataRegularSeason20242025!$B$3:$B$1315, "&lt;=" &amp; $A95, DataRegularSeason20242025!$E$3:$E$1315, K$1)</f>
        <v>30</v>
      </c>
      <c r="L95" s="2">
        <f>SUMIFS(DataRegularSeason20242025!$AA$3:$AA$1315,DataRegularSeason20242025!$B$3:$B$1315, "&lt;=" &amp; $A95, DataRegularSeason20242025!$D$3:$D$1315, L$1)+SUMIFS(DataRegularSeason20242025!$AB$3:$AB$1315,DataRegularSeason20242025!$B$3:$B$1315, "&lt;=" &amp; $A95, DataRegularSeason20242025!$E$3:$E$1315, L$1)</f>
        <v>45</v>
      </c>
      <c r="M95" s="2">
        <f>SUMIFS(DataRegularSeason20242025!$AA$3:$AA$1315,DataRegularSeason20242025!$B$3:$B$1315, "&lt;=" &amp; $A95, DataRegularSeason20242025!$D$3:$D$1315, M$1)+SUMIFS(DataRegularSeason20242025!$AB$3:$AB$1315,DataRegularSeason20242025!$B$3:$B$1315, "&lt;=" &amp; $A95, DataRegularSeason20242025!$E$3:$E$1315, M$1)</f>
        <v>46</v>
      </c>
      <c r="N95" s="2">
        <f>SUMIFS(DataRegularSeason20242025!$AA$3:$AA$1315,DataRegularSeason20242025!$B$3:$B$1315, "&lt;=" &amp; $A95, DataRegularSeason20242025!$D$3:$D$1315, N$1)+SUMIFS(DataRegularSeason20242025!$AB$3:$AB$1315,DataRegularSeason20242025!$B$3:$B$1315, "&lt;=" &amp; $A95, DataRegularSeason20242025!$E$3:$E$1315, N$1)</f>
        <v>45</v>
      </c>
      <c r="O95" s="2">
        <f>SUMIFS(DataRegularSeason20242025!$AA$3:$AA$1315,DataRegularSeason20242025!$B$3:$B$1315, "&lt;=" &amp; $A95, DataRegularSeason20242025!$D$3:$D$1315, O$1)+SUMIFS(DataRegularSeason20242025!$AB$3:$AB$1315,DataRegularSeason20242025!$B$3:$B$1315, "&lt;=" &amp; $A95, DataRegularSeason20242025!$E$3:$E$1315, O$1)</f>
        <v>48</v>
      </c>
      <c r="P95" s="2">
        <f>SUMIFS(DataRegularSeason20242025!$AA$3:$AA$1315,DataRegularSeason20242025!$B$3:$B$1315, "&lt;=" &amp; $A95, DataRegularSeason20242025!$D$3:$D$1315, P$1)+SUMIFS(DataRegularSeason20242025!$AB$3:$AB$1315,DataRegularSeason20242025!$B$3:$B$1315, "&lt;=" &amp; $A95, DataRegularSeason20242025!$E$3:$E$1315, P$1)</f>
        <v>33</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33</v>
      </c>
      <c r="U95" s="2">
        <f>SUMIFS(DataRegularSeason20242025!$AA$3:$AA$1315,DataRegularSeason20242025!$B$3:$B$1315, "&lt;=" &amp; $A95, DataRegularSeason20242025!$D$3:$D$1315, U$1)+SUMIFS(DataRegularSeason20242025!$AB$3:$AB$1315,DataRegularSeason20242025!$B$3:$B$1315, "&lt;=" &amp; $A95, DataRegularSeason20242025!$E$3:$E$1315, U$1)</f>
        <v>37</v>
      </c>
      <c r="V95" s="2">
        <f>SUMIFS(DataRegularSeason20242025!$AA$3:$AA$1315,DataRegularSeason20242025!$B$3:$B$1315, "&lt;=" &amp; $A95, DataRegularSeason20242025!$D$3:$D$1315, V$1)+SUMIFS(DataRegularSeason20242025!$AB$3:$AB$1315,DataRegularSeason20242025!$B$3:$B$1315, "&lt;=" &amp; $A95, DataRegularSeason20242025!$E$3:$E$1315, V$1)</f>
        <v>36</v>
      </c>
      <c r="W95" s="2">
        <f>SUMIFS(DataRegularSeason20242025!$AA$3:$AA$1315,DataRegularSeason20242025!$B$3:$B$1315, "&lt;=" &amp; $A95, DataRegularSeason20242025!$D$3:$D$1315, W$1)+SUMIFS(DataRegularSeason20242025!$AB$3:$AB$1315,DataRegularSeason20242025!$B$3:$B$1315, "&lt;=" &amp; $A95, DataRegularSeason20242025!$E$3:$E$1315, W$1)</f>
        <v>37</v>
      </c>
      <c r="X95" s="2">
        <f>SUMIFS(DataRegularSeason20242025!$AA$3:$AA$1315,DataRegularSeason20242025!$B$3:$B$1315, "&lt;=" &amp; $A95, DataRegularSeason20242025!$D$3:$D$1315, X$1)+SUMIFS(DataRegularSeason20242025!$AB$3:$AB$1315,DataRegularSeason20242025!$B$3:$B$1315, "&lt;=" &amp; $A95, DataRegularSeason20242025!$E$3:$E$1315, X$1)</f>
        <v>34</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38</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46</v>
      </c>
      <c r="AC95" s="2">
        <f>SUMIFS(DataRegularSeason20242025!$AA$3:$AA$1315,DataRegularSeason20242025!$B$3:$B$1315, "&lt;=" &amp; $A95, DataRegularSeason20242025!$D$3:$D$1315, AC$1)+SUMIFS(DataRegularSeason20242025!$AB$3:$AB$1315,DataRegularSeason20242025!$B$3:$B$1315, "&lt;=" &amp; $A95, DataRegularSeason20242025!$E$3:$E$1315, AC$1)</f>
        <v>38</v>
      </c>
      <c r="AD95" s="2">
        <f>SUMIFS(DataRegularSeason20242025!$AA$3:$AA$1315,DataRegularSeason20242025!$B$3:$B$1315, "&lt;=" &amp; $A95, DataRegularSeason20242025!$D$3:$D$1315, AD$1)+SUMIFS(DataRegularSeason20242025!$AB$3:$AB$1315,DataRegularSeason20242025!$B$3:$B$1315, "&lt;=" &amp; $A95, DataRegularSeason20242025!$E$3:$E$1315, AD$1)</f>
        <v>43</v>
      </c>
      <c r="AE95" s="2">
        <f>SUMIFS(DataRegularSeason20242025!$AA$3:$AA$1315,DataRegularSeason20242025!$B$3:$B$1315, "&lt;=" &amp; $A95, DataRegularSeason20242025!$D$3:$D$1315, AE$1)+SUMIFS(DataRegularSeason20242025!$AB$3:$AB$1315,DataRegularSeason20242025!$B$3:$B$1315, "&lt;=" &amp; $A95, DataRegularSeason20242025!$E$3:$E$1315, AE$1)</f>
        <v>51</v>
      </c>
      <c r="AF95" s="2">
        <f>SUMIFS(DataRegularSeason20242025!$AA$3:$AA$1315,DataRegularSeason20242025!$B$3:$B$1315, "&lt;=" &amp; $A95, DataRegularSeason20242025!$D$3:$D$1315, AF$1)+SUMIFS(DataRegularSeason20242025!$AB$3:$AB$1315,DataRegularSeason20242025!$B$3:$B$1315, "&lt;=" &amp; $A95, DataRegularSeason20242025!$E$3:$E$1315, AF$1)</f>
        <v>53</v>
      </c>
      <c r="AG95" s="2">
        <f>SUMIFS(DataRegularSeason20242025!$AA$3:$AA$1315,DataRegularSeason20242025!$B$3:$B$1315, "&lt;=" &amp; $A95, DataRegularSeason20242025!$D$3:$D$1315, AG$1)+SUMIFS(DataRegularSeason20242025!$AB$3:$AB$1315,DataRegularSeason20242025!$B$3:$B$1315, "&lt;=" &amp; $A95, DataRegularSeason20242025!$E$3:$E$1315, AG$1)</f>
        <v>50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30</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30</v>
      </c>
      <c r="E96" s="2">
        <f>SUMIFS(DataRegularSeason20242025!$AA$3:$AA$1315,DataRegularSeason20242025!$B$3:$B$1315, "&lt;=" &amp; $A96, DataRegularSeason20242025!$D$3:$D$1315, E$1)+SUMIFS(DataRegularSeason20242025!$AB$3:$AB$1315,DataRegularSeason20242025!$B$3:$B$1315, "&lt;=" &amp; $A96, DataRegularSeason20242025!$E$3:$E$1315, E$1)</f>
        <v>45</v>
      </c>
      <c r="F96" s="2">
        <f>SUMIFS(DataRegularSeason20242025!$AA$3:$AA$1315,DataRegularSeason20242025!$B$3:$B$1315, "&lt;=" &amp; $A96, DataRegularSeason20242025!$D$3:$D$1315, F$1)+SUMIFS(DataRegularSeason20242025!$AB$3:$AB$1315,DataRegularSeason20242025!$B$3:$B$1315, "&lt;=" &amp; $A96, DataRegularSeason20242025!$E$3:$E$1315, F$1)</f>
        <v>36</v>
      </c>
      <c r="G96" s="2">
        <f>SUMIFS(DataRegularSeason20242025!$AA$3:$AA$1315,DataRegularSeason20242025!$B$3:$B$1315, "&lt;=" &amp; $A96, DataRegularSeason20242025!$D$3:$D$1315, G$1)+SUMIFS(DataRegularSeason20242025!$AB$3:$AB$1315,DataRegularSeason20242025!$B$3:$B$1315, "&lt;=" &amp; $A96, DataRegularSeason20242025!$E$3:$E$1315, G$1)</f>
        <v>41</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44</v>
      </c>
      <c r="J96" s="2">
        <f>SUMIFS(DataRegularSeason20242025!$AA$3:$AA$1315,DataRegularSeason20242025!$B$3:$B$1315, "&lt;=" &amp; $A96, DataRegularSeason20242025!$D$3:$D$1315, J$1)+SUMIFS(DataRegularSeason20242025!$AB$3:$AB$1315,DataRegularSeason20242025!$B$3:$B$1315, "&lt;=" &amp; $A96, DataRegularSeason20242025!$E$3:$E$1315, J$1)</f>
        <v>43</v>
      </c>
      <c r="K96" s="2">
        <f>SUMIFS(DataRegularSeason20242025!$AA$3:$AA$1315,DataRegularSeason20242025!$B$3:$B$1315, "&lt;=" &amp; $A96, DataRegularSeason20242025!$D$3:$D$1315, K$1)+SUMIFS(DataRegularSeason20242025!$AB$3:$AB$1315,DataRegularSeason20242025!$B$3:$B$1315, "&lt;=" &amp; $A96, DataRegularSeason20242025!$E$3:$E$1315, K$1)</f>
        <v>30</v>
      </c>
      <c r="L96" s="2">
        <f>SUMIFS(DataRegularSeason20242025!$AA$3:$AA$1315,DataRegularSeason20242025!$B$3:$B$1315, "&lt;=" &amp; $A96, DataRegularSeason20242025!$D$3:$D$1315, L$1)+SUMIFS(DataRegularSeason20242025!$AB$3:$AB$1315,DataRegularSeason20242025!$B$3:$B$1315, "&lt;=" &amp; $A96, DataRegularSeason20242025!$E$3:$E$1315, L$1)</f>
        <v>45</v>
      </c>
      <c r="M96" s="2">
        <f>SUMIFS(DataRegularSeason20242025!$AA$3:$AA$1315,DataRegularSeason20242025!$B$3:$B$1315, "&lt;=" &amp; $A96, DataRegularSeason20242025!$D$3:$D$1315, M$1)+SUMIFS(DataRegularSeason20242025!$AB$3:$AB$1315,DataRegularSeason20242025!$B$3:$B$1315, "&lt;=" &amp; $A96, DataRegularSeason20242025!$E$3:$E$1315, M$1)</f>
        <v>46</v>
      </c>
      <c r="N96" s="2">
        <f>SUMIFS(DataRegularSeason20242025!$AA$3:$AA$1315,DataRegularSeason20242025!$B$3:$B$1315, "&lt;=" &amp; $A96, DataRegularSeason20242025!$D$3:$D$1315, N$1)+SUMIFS(DataRegularSeason20242025!$AB$3:$AB$1315,DataRegularSeason20242025!$B$3:$B$1315, "&lt;=" &amp; $A96, DataRegularSeason20242025!$E$3:$E$1315, N$1)</f>
        <v>45</v>
      </c>
      <c r="O96" s="2">
        <f>SUMIFS(DataRegularSeason20242025!$AA$3:$AA$1315,DataRegularSeason20242025!$B$3:$B$1315, "&lt;=" &amp; $A96, DataRegularSeason20242025!$D$3:$D$1315, O$1)+SUMIFS(DataRegularSeason20242025!$AB$3:$AB$1315,DataRegularSeason20242025!$B$3:$B$1315, "&lt;=" &amp; $A96, DataRegularSeason20242025!$E$3:$E$1315, O$1)</f>
        <v>48</v>
      </c>
      <c r="P96" s="2">
        <f>SUMIFS(DataRegularSeason20242025!$AA$3:$AA$1315,DataRegularSeason20242025!$B$3:$B$1315, "&lt;=" &amp; $A96, DataRegularSeason20242025!$D$3:$D$1315, P$1)+SUMIFS(DataRegularSeason20242025!$AB$3:$AB$1315,DataRegularSeason20242025!$B$3:$B$1315, "&lt;=" &amp; $A96, DataRegularSeason20242025!$E$3:$E$1315, P$1)</f>
        <v>33</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33</v>
      </c>
      <c r="U96" s="2">
        <f>SUMIFS(DataRegularSeason20242025!$AA$3:$AA$1315,DataRegularSeason20242025!$B$3:$B$1315, "&lt;=" &amp; $A96, DataRegularSeason20242025!$D$3:$D$1315, U$1)+SUMIFS(DataRegularSeason20242025!$AB$3:$AB$1315,DataRegularSeason20242025!$B$3:$B$1315, "&lt;=" &amp; $A96, DataRegularSeason20242025!$E$3:$E$1315, U$1)</f>
        <v>37</v>
      </c>
      <c r="V96" s="2">
        <f>SUMIFS(DataRegularSeason20242025!$AA$3:$AA$1315,DataRegularSeason20242025!$B$3:$B$1315, "&lt;=" &amp; $A96, DataRegularSeason20242025!$D$3:$D$1315, V$1)+SUMIFS(DataRegularSeason20242025!$AB$3:$AB$1315,DataRegularSeason20242025!$B$3:$B$1315, "&lt;=" &amp; $A96, DataRegularSeason20242025!$E$3:$E$1315, V$1)</f>
        <v>36</v>
      </c>
      <c r="W96" s="2">
        <f>SUMIFS(DataRegularSeason20242025!$AA$3:$AA$1315,DataRegularSeason20242025!$B$3:$B$1315, "&lt;=" &amp; $A96, DataRegularSeason20242025!$D$3:$D$1315, W$1)+SUMIFS(DataRegularSeason20242025!$AB$3:$AB$1315,DataRegularSeason20242025!$B$3:$B$1315, "&lt;=" &amp; $A96, DataRegularSeason20242025!$E$3:$E$1315, W$1)</f>
        <v>37</v>
      </c>
      <c r="X96" s="2">
        <f>SUMIFS(DataRegularSeason20242025!$AA$3:$AA$1315,DataRegularSeason20242025!$B$3:$B$1315, "&lt;=" &amp; $A96, DataRegularSeason20242025!$D$3:$D$1315, X$1)+SUMIFS(DataRegularSeason20242025!$AB$3:$AB$1315,DataRegularSeason20242025!$B$3:$B$1315, "&lt;=" &amp; $A96, DataRegularSeason20242025!$E$3:$E$1315, X$1)</f>
        <v>34</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38</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46</v>
      </c>
      <c r="AC96" s="2">
        <f>SUMIFS(DataRegularSeason20242025!$AA$3:$AA$1315,DataRegularSeason20242025!$B$3:$B$1315, "&lt;=" &amp; $A96, DataRegularSeason20242025!$D$3:$D$1315, AC$1)+SUMIFS(DataRegularSeason20242025!$AB$3:$AB$1315,DataRegularSeason20242025!$B$3:$B$1315, "&lt;=" &amp; $A96, DataRegularSeason20242025!$E$3:$E$1315, AC$1)</f>
        <v>38</v>
      </c>
      <c r="AD96" s="2">
        <f>SUMIFS(DataRegularSeason20242025!$AA$3:$AA$1315,DataRegularSeason20242025!$B$3:$B$1315, "&lt;=" &amp; $A96, DataRegularSeason20242025!$D$3:$D$1315, AD$1)+SUMIFS(DataRegularSeason20242025!$AB$3:$AB$1315,DataRegularSeason20242025!$B$3:$B$1315, "&lt;=" &amp; $A96, DataRegularSeason20242025!$E$3:$E$1315, AD$1)</f>
        <v>43</v>
      </c>
      <c r="AE96" s="2">
        <f>SUMIFS(DataRegularSeason20242025!$AA$3:$AA$1315,DataRegularSeason20242025!$B$3:$B$1315, "&lt;=" &amp; $A96, DataRegularSeason20242025!$D$3:$D$1315, AE$1)+SUMIFS(DataRegularSeason20242025!$AB$3:$AB$1315,DataRegularSeason20242025!$B$3:$B$1315, "&lt;=" &amp; $A96, DataRegularSeason20242025!$E$3:$E$1315, AE$1)</f>
        <v>51</v>
      </c>
      <c r="AF96" s="2">
        <f>SUMIFS(DataRegularSeason20242025!$AA$3:$AA$1315,DataRegularSeason20242025!$B$3:$B$1315, "&lt;=" &amp; $A96, DataRegularSeason20242025!$D$3:$D$1315, AF$1)+SUMIFS(DataRegularSeason20242025!$AB$3:$AB$1315,DataRegularSeason20242025!$B$3:$B$1315, "&lt;=" &amp; $A96, DataRegularSeason20242025!$E$3:$E$1315, AF$1)</f>
        <v>53</v>
      </c>
      <c r="AG96" s="2">
        <f>SUMIFS(DataRegularSeason20242025!$AA$3:$AA$1315,DataRegularSeason20242025!$B$3:$B$1315, "&lt;=" &amp; $A96, DataRegularSeason20242025!$D$3:$D$1315, AG$1)+SUMIFS(DataRegularSeason20242025!$AB$3:$AB$1315,DataRegularSeason20242025!$B$3:$B$1315, "&lt;=" &amp; $A96, DataRegularSeason20242025!$E$3:$E$1315, AG$1)</f>
        <v>50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30</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30</v>
      </c>
      <c r="E97" s="2">
        <f>SUMIFS(DataRegularSeason20242025!$AA$3:$AA$1315,DataRegularSeason20242025!$B$3:$B$1315, "&lt;=" &amp; $A97, DataRegularSeason20242025!$D$3:$D$1315, E$1)+SUMIFS(DataRegularSeason20242025!$AB$3:$AB$1315,DataRegularSeason20242025!$B$3:$B$1315, "&lt;=" &amp; $A97, DataRegularSeason20242025!$E$3:$E$1315, E$1)</f>
        <v>45</v>
      </c>
      <c r="F97" s="2">
        <f>SUMIFS(DataRegularSeason20242025!$AA$3:$AA$1315,DataRegularSeason20242025!$B$3:$B$1315, "&lt;=" &amp; $A97, DataRegularSeason20242025!$D$3:$D$1315, F$1)+SUMIFS(DataRegularSeason20242025!$AB$3:$AB$1315,DataRegularSeason20242025!$B$3:$B$1315, "&lt;=" &amp; $A97, DataRegularSeason20242025!$E$3:$E$1315, F$1)</f>
        <v>36</v>
      </c>
      <c r="G97" s="2">
        <f>SUMIFS(DataRegularSeason20242025!$AA$3:$AA$1315,DataRegularSeason20242025!$B$3:$B$1315, "&lt;=" &amp; $A97, DataRegularSeason20242025!$D$3:$D$1315, G$1)+SUMIFS(DataRegularSeason20242025!$AB$3:$AB$1315,DataRegularSeason20242025!$B$3:$B$1315, "&lt;=" &amp; $A97, DataRegularSeason20242025!$E$3:$E$1315, G$1)</f>
        <v>41</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44</v>
      </c>
      <c r="J97" s="2">
        <f>SUMIFS(DataRegularSeason20242025!$AA$3:$AA$1315,DataRegularSeason20242025!$B$3:$B$1315, "&lt;=" &amp; $A97, DataRegularSeason20242025!$D$3:$D$1315, J$1)+SUMIFS(DataRegularSeason20242025!$AB$3:$AB$1315,DataRegularSeason20242025!$B$3:$B$1315, "&lt;=" &amp; $A97, DataRegularSeason20242025!$E$3:$E$1315, J$1)</f>
        <v>43</v>
      </c>
      <c r="K97" s="2">
        <f>SUMIFS(DataRegularSeason20242025!$AA$3:$AA$1315,DataRegularSeason20242025!$B$3:$B$1315, "&lt;=" &amp; $A97, DataRegularSeason20242025!$D$3:$D$1315, K$1)+SUMIFS(DataRegularSeason20242025!$AB$3:$AB$1315,DataRegularSeason20242025!$B$3:$B$1315, "&lt;=" &amp; $A97, DataRegularSeason20242025!$E$3:$E$1315, K$1)</f>
        <v>30</v>
      </c>
      <c r="L97" s="2">
        <f>SUMIFS(DataRegularSeason20242025!$AA$3:$AA$1315,DataRegularSeason20242025!$B$3:$B$1315, "&lt;=" &amp; $A97, DataRegularSeason20242025!$D$3:$D$1315, L$1)+SUMIFS(DataRegularSeason20242025!$AB$3:$AB$1315,DataRegularSeason20242025!$B$3:$B$1315, "&lt;=" &amp; $A97, DataRegularSeason20242025!$E$3:$E$1315, L$1)</f>
        <v>45</v>
      </c>
      <c r="M97" s="2">
        <f>SUMIFS(DataRegularSeason20242025!$AA$3:$AA$1315,DataRegularSeason20242025!$B$3:$B$1315, "&lt;=" &amp; $A97, DataRegularSeason20242025!$D$3:$D$1315, M$1)+SUMIFS(DataRegularSeason20242025!$AB$3:$AB$1315,DataRegularSeason20242025!$B$3:$B$1315, "&lt;=" &amp; $A97, DataRegularSeason20242025!$E$3:$E$1315, M$1)</f>
        <v>46</v>
      </c>
      <c r="N97" s="2">
        <f>SUMIFS(DataRegularSeason20242025!$AA$3:$AA$1315,DataRegularSeason20242025!$B$3:$B$1315, "&lt;=" &amp; $A97, DataRegularSeason20242025!$D$3:$D$1315, N$1)+SUMIFS(DataRegularSeason20242025!$AB$3:$AB$1315,DataRegularSeason20242025!$B$3:$B$1315, "&lt;=" &amp; $A97, DataRegularSeason20242025!$E$3:$E$1315, N$1)</f>
        <v>45</v>
      </c>
      <c r="O97" s="2">
        <f>SUMIFS(DataRegularSeason20242025!$AA$3:$AA$1315,DataRegularSeason20242025!$B$3:$B$1315, "&lt;=" &amp; $A97, DataRegularSeason20242025!$D$3:$D$1315, O$1)+SUMIFS(DataRegularSeason20242025!$AB$3:$AB$1315,DataRegularSeason20242025!$B$3:$B$1315, "&lt;=" &amp; $A97, DataRegularSeason20242025!$E$3:$E$1315, O$1)</f>
        <v>48</v>
      </c>
      <c r="P97" s="2">
        <f>SUMIFS(DataRegularSeason20242025!$AA$3:$AA$1315,DataRegularSeason20242025!$B$3:$B$1315, "&lt;=" &amp; $A97, DataRegularSeason20242025!$D$3:$D$1315, P$1)+SUMIFS(DataRegularSeason20242025!$AB$3:$AB$1315,DataRegularSeason20242025!$B$3:$B$1315, "&lt;=" &amp; $A97, DataRegularSeason20242025!$E$3:$E$1315, P$1)</f>
        <v>33</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33</v>
      </c>
      <c r="U97" s="2">
        <f>SUMIFS(DataRegularSeason20242025!$AA$3:$AA$1315,DataRegularSeason20242025!$B$3:$B$1315, "&lt;=" &amp; $A97, DataRegularSeason20242025!$D$3:$D$1315, U$1)+SUMIFS(DataRegularSeason20242025!$AB$3:$AB$1315,DataRegularSeason20242025!$B$3:$B$1315, "&lt;=" &amp; $A97, DataRegularSeason20242025!$E$3:$E$1315, U$1)</f>
        <v>37</v>
      </c>
      <c r="V97" s="2">
        <f>SUMIFS(DataRegularSeason20242025!$AA$3:$AA$1315,DataRegularSeason20242025!$B$3:$B$1315, "&lt;=" &amp; $A97, DataRegularSeason20242025!$D$3:$D$1315, V$1)+SUMIFS(DataRegularSeason20242025!$AB$3:$AB$1315,DataRegularSeason20242025!$B$3:$B$1315, "&lt;=" &amp; $A97, DataRegularSeason20242025!$E$3:$E$1315, V$1)</f>
        <v>36</v>
      </c>
      <c r="W97" s="2">
        <f>SUMIFS(DataRegularSeason20242025!$AA$3:$AA$1315,DataRegularSeason20242025!$B$3:$B$1315, "&lt;=" &amp; $A97, DataRegularSeason20242025!$D$3:$D$1315, W$1)+SUMIFS(DataRegularSeason20242025!$AB$3:$AB$1315,DataRegularSeason20242025!$B$3:$B$1315, "&lt;=" &amp; $A97, DataRegularSeason20242025!$E$3:$E$1315, W$1)</f>
        <v>37</v>
      </c>
      <c r="X97" s="2">
        <f>SUMIFS(DataRegularSeason20242025!$AA$3:$AA$1315,DataRegularSeason20242025!$B$3:$B$1315, "&lt;=" &amp; $A97, DataRegularSeason20242025!$D$3:$D$1315, X$1)+SUMIFS(DataRegularSeason20242025!$AB$3:$AB$1315,DataRegularSeason20242025!$B$3:$B$1315, "&lt;=" &amp; $A97, DataRegularSeason20242025!$E$3:$E$1315, X$1)</f>
        <v>34</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38</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46</v>
      </c>
      <c r="AC97" s="2">
        <f>SUMIFS(DataRegularSeason20242025!$AA$3:$AA$1315,DataRegularSeason20242025!$B$3:$B$1315, "&lt;=" &amp; $A97, DataRegularSeason20242025!$D$3:$D$1315, AC$1)+SUMIFS(DataRegularSeason20242025!$AB$3:$AB$1315,DataRegularSeason20242025!$B$3:$B$1315, "&lt;=" &amp; $A97, DataRegularSeason20242025!$E$3:$E$1315, AC$1)</f>
        <v>38</v>
      </c>
      <c r="AD97" s="2">
        <f>SUMIFS(DataRegularSeason20242025!$AA$3:$AA$1315,DataRegularSeason20242025!$B$3:$B$1315, "&lt;=" &amp; $A97, DataRegularSeason20242025!$D$3:$D$1315, AD$1)+SUMIFS(DataRegularSeason20242025!$AB$3:$AB$1315,DataRegularSeason20242025!$B$3:$B$1315, "&lt;=" &amp; $A97, DataRegularSeason20242025!$E$3:$E$1315, AD$1)</f>
        <v>43</v>
      </c>
      <c r="AE97" s="2">
        <f>SUMIFS(DataRegularSeason20242025!$AA$3:$AA$1315,DataRegularSeason20242025!$B$3:$B$1315, "&lt;=" &amp; $A97, DataRegularSeason20242025!$D$3:$D$1315, AE$1)+SUMIFS(DataRegularSeason20242025!$AB$3:$AB$1315,DataRegularSeason20242025!$B$3:$B$1315, "&lt;=" &amp; $A97, DataRegularSeason20242025!$E$3:$E$1315, AE$1)</f>
        <v>51</v>
      </c>
      <c r="AF97" s="2">
        <f>SUMIFS(DataRegularSeason20242025!$AA$3:$AA$1315,DataRegularSeason20242025!$B$3:$B$1315, "&lt;=" &amp; $A97, DataRegularSeason20242025!$D$3:$D$1315, AF$1)+SUMIFS(DataRegularSeason20242025!$AB$3:$AB$1315,DataRegularSeason20242025!$B$3:$B$1315, "&lt;=" &amp; $A97, DataRegularSeason20242025!$E$3:$E$1315, AF$1)</f>
        <v>53</v>
      </c>
      <c r="AG97" s="2">
        <f>SUMIFS(DataRegularSeason20242025!$AA$3:$AA$1315,DataRegularSeason20242025!$B$3:$B$1315, "&lt;=" &amp; $A97, DataRegularSeason20242025!$D$3:$D$1315, AG$1)+SUMIFS(DataRegularSeason20242025!$AB$3:$AB$1315,DataRegularSeason20242025!$B$3:$B$1315, "&lt;=" &amp; $A97, DataRegularSeason20242025!$E$3:$E$1315, AG$1)</f>
        <v>50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30</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30</v>
      </c>
      <c r="E98" s="2">
        <f>SUMIFS(DataRegularSeason20242025!$AA$3:$AA$1315,DataRegularSeason20242025!$B$3:$B$1315, "&lt;=" &amp; $A98, DataRegularSeason20242025!$D$3:$D$1315, E$1)+SUMIFS(DataRegularSeason20242025!$AB$3:$AB$1315,DataRegularSeason20242025!$B$3:$B$1315, "&lt;=" &amp; $A98, DataRegularSeason20242025!$E$3:$E$1315, E$1)</f>
        <v>45</v>
      </c>
      <c r="F98" s="2">
        <f>SUMIFS(DataRegularSeason20242025!$AA$3:$AA$1315,DataRegularSeason20242025!$B$3:$B$1315, "&lt;=" &amp; $A98, DataRegularSeason20242025!$D$3:$D$1315, F$1)+SUMIFS(DataRegularSeason20242025!$AB$3:$AB$1315,DataRegularSeason20242025!$B$3:$B$1315, "&lt;=" &amp; $A98, DataRegularSeason20242025!$E$3:$E$1315, F$1)</f>
        <v>36</v>
      </c>
      <c r="G98" s="2">
        <f>SUMIFS(DataRegularSeason20242025!$AA$3:$AA$1315,DataRegularSeason20242025!$B$3:$B$1315, "&lt;=" &amp; $A98, DataRegularSeason20242025!$D$3:$D$1315, G$1)+SUMIFS(DataRegularSeason20242025!$AB$3:$AB$1315,DataRegularSeason20242025!$B$3:$B$1315, "&lt;=" &amp; $A98, DataRegularSeason20242025!$E$3:$E$1315, G$1)</f>
        <v>41</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44</v>
      </c>
      <c r="J98" s="2">
        <f>SUMIFS(DataRegularSeason20242025!$AA$3:$AA$1315,DataRegularSeason20242025!$B$3:$B$1315, "&lt;=" &amp; $A98, DataRegularSeason20242025!$D$3:$D$1315, J$1)+SUMIFS(DataRegularSeason20242025!$AB$3:$AB$1315,DataRegularSeason20242025!$B$3:$B$1315, "&lt;=" &amp; $A98, DataRegularSeason20242025!$E$3:$E$1315, J$1)</f>
        <v>43</v>
      </c>
      <c r="K98" s="2">
        <f>SUMIFS(DataRegularSeason20242025!$AA$3:$AA$1315,DataRegularSeason20242025!$B$3:$B$1315, "&lt;=" &amp; $A98, DataRegularSeason20242025!$D$3:$D$1315, K$1)+SUMIFS(DataRegularSeason20242025!$AB$3:$AB$1315,DataRegularSeason20242025!$B$3:$B$1315, "&lt;=" &amp; $A98, DataRegularSeason20242025!$E$3:$E$1315, K$1)</f>
        <v>30</v>
      </c>
      <c r="L98" s="2">
        <f>SUMIFS(DataRegularSeason20242025!$AA$3:$AA$1315,DataRegularSeason20242025!$B$3:$B$1315, "&lt;=" &amp; $A98, DataRegularSeason20242025!$D$3:$D$1315, L$1)+SUMIFS(DataRegularSeason20242025!$AB$3:$AB$1315,DataRegularSeason20242025!$B$3:$B$1315, "&lt;=" &amp; $A98, DataRegularSeason20242025!$E$3:$E$1315, L$1)</f>
        <v>45</v>
      </c>
      <c r="M98" s="2">
        <f>SUMIFS(DataRegularSeason20242025!$AA$3:$AA$1315,DataRegularSeason20242025!$B$3:$B$1315, "&lt;=" &amp; $A98, DataRegularSeason20242025!$D$3:$D$1315, M$1)+SUMIFS(DataRegularSeason20242025!$AB$3:$AB$1315,DataRegularSeason20242025!$B$3:$B$1315, "&lt;=" &amp; $A98, DataRegularSeason20242025!$E$3:$E$1315, M$1)</f>
        <v>46</v>
      </c>
      <c r="N98" s="2">
        <f>SUMIFS(DataRegularSeason20242025!$AA$3:$AA$1315,DataRegularSeason20242025!$B$3:$B$1315, "&lt;=" &amp; $A98, DataRegularSeason20242025!$D$3:$D$1315, N$1)+SUMIFS(DataRegularSeason20242025!$AB$3:$AB$1315,DataRegularSeason20242025!$B$3:$B$1315, "&lt;=" &amp; $A98, DataRegularSeason20242025!$E$3:$E$1315, N$1)</f>
        <v>45</v>
      </c>
      <c r="O98" s="2">
        <f>SUMIFS(DataRegularSeason20242025!$AA$3:$AA$1315,DataRegularSeason20242025!$B$3:$B$1315, "&lt;=" &amp; $A98, DataRegularSeason20242025!$D$3:$D$1315, O$1)+SUMIFS(DataRegularSeason20242025!$AB$3:$AB$1315,DataRegularSeason20242025!$B$3:$B$1315, "&lt;=" &amp; $A98, DataRegularSeason20242025!$E$3:$E$1315, O$1)</f>
        <v>48</v>
      </c>
      <c r="P98" s="2">
        <f>SUMIFS(DataRegularSeason20242025!$AA$3:$AA$1315,DataRegularSeason20242025!$B$3:$B$1315, "&lt;=" &amp; $A98, DataRegularSeason20242025!$D$3:$D$1315, P$1)+SUMIFS(DataRegularSeason20242025!$AB$3:$AB$1315,DataRegularSeason20242025!$B$3:$B$1315, "&lt;=" &amp; $A98, DataRegularSeason20242025!$E$3:$E$1315, P$1)</f>
        <v>33</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33</v>
      </c>
      <c r="U98" s="2">
        <f>SUMIFS(DataRegularSeason20242025!$AA$3:$AA$1315,DataRegularSeason20242025!$B$3:$B$1315, "&lt;=" &amp; $A98, DataRegularSeason20242025!$D$3:$D$1315, U$1)+SUMIFS(DataRegularSeason20242025!$AB$3:$AB$1315,DataRegularSeason20242025!$B$3:$B$1315, "&lt;=" &amp; $A98, DataRegularSeason20242025!$E$3:$E$1315, U$1)</f>
        <v>37</v>
      </c>
      <c r="V98" s="2">
        <f>SUMIFS(DataRegularSeason20242025!$AA$3:$AA$1315,DataRegularSeason20242025!$B$3:$B$1315, "&lt;=" &amp; $A98, DataRegularSeason20242025!$D$3:$D$1315, V$1)+SUMIFS(DataRegularSeason20242025!$AB$3:$AB$1315,DataRegularSeason20242025!$B$3:$B$1315, "&lt;=" &amp; $A98, DataRegularSeason20242025!$E$3:$E$1315, V$1)</f>
        <v>36</v>
      </c>
      <c r="W98" s="2">
        <f>SUMIFS(DataRegularSeason20242025!$AA$3:$AA$1315,DataRegularSeason20242025!$B$3:$B$1315, "&lt;=" &amp; $A98, DataRegularSeason20242025!$D$3:$D$1315, W$1)+SUMIFS(DataRegularSeason20242025!$AB$3:$AB$1315,DataRegularSeason20242025!$B$3:$B$1315, "&lt;=" &amp; $A98, DataRegularSeason20242025!$E$3:$E$1315, W$1)</f>
        <v>37</v>
      </c>
      <c r="X98" s="2">
        <f>SUMIFS(DataRegularSeason20242025!$AA$3:$AA$1315,DataRegularSeason20242025!$B$3:$B$1315, "&lt;=" &amp; $A98, DataRegularSeason20242025!$D$3:$D$1315, X$1)+SUMIFS(DataRegularSeason20242025!$AB$3:$AB$1315,DataRegularSeason20242025!$B$3:$B$1315, "&lt;=" &amp; $A98, DataRegularSeason20242025!$E$3:$E$1315, X$1)</f>
        <v>34</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38</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46</v>
      </c>
      <c r="AC98" s="2">
        <f>SUMIFS(DataRegularSeason20242025!$AA$3:$AA$1315,DataRegularSeason20242025!$B$3:$B$1315, "&lt;=" &amp; $A98, DataRegularSeason20242025!$D$3:$D$1315, AC$1)+SUMIFS(DataRegularSeason20242025!$AB$3:$AB$1315,DataRegularSeason20242025!$B$3:$B$1315, "&lt;=" &amp; $A98, DataRegularSeason20242025!$E$3:$E$1315, AC$1)</f>
        <v>38</v>
      </c>
      <c r="AD98" s="2">
        <f>SUMIFS(DataRegularSeason20242025!$AA$3:$AA$1315,DataRegularSeason20242025!$B$3:$B$1315, "&lt;=" &amp; $A98, DataRegularSeason20242025!$D$3:$D$1315, AD$1)+SUMIFS(DataRegularSeason20242025!$AB$3:$AB$1315,DataRegularSeason20242025!$B$3:$B$1315, "&lt;=" &amp; $A98, DataRegularSeason20242025!$E$3:$E$1315, AD$1)</f>
        <v>43</v>
      </c>
      <c r="AE98" s="2">
        <f>SUMIFS(DataRegularSeason20242025!$AA$3:$AA$1315,DataRegularSeason20242025!$B$3:$B$1315, "&lt;=" &amp; $A98, DataRegularSeason20242025!$D$3:$D$1315, AE$1)+SUMIFS(DataRegularSeason20242025!$AB$3:$AB$1315,DataRegularSeason20242025!$B$3:$B$1315, "&lt;=" &amp; $A98, DataRegularSeason20242025!$E$3:$E$1315, AE$1)</f>
        <v>51</v>
      </c>
      <c r="AF98" s="2">
        <f>SUMIFS(DataRegularSeason20242025!$AA$3:$AA$1315,DataRegularSeason20242025!$B$3:$B$1315, "&lt;=" &amp; $A98, DataRegularSeason20242025!$D$3:$D$1315, AF$1)+SUMIFS(DataRegularSeason20242025!$AB$3:$AB$1315,DataRegularSeason20242025!$B$3:$B$1315, "&lt;=" &amp; $A98, DataRegularSeason20242025!$E$3:$E$1315, AF$1)</f>
        <v>53</v>
      </c>
      <c r="AG98" s="2">
        <f>SUMIFS(DataRegularSeason20242025!$AA$3:$AA$1315,DataRegularSeason20242025!$B$3:$B$1315, "&lt;=" &amp; $A98, DataRegularSeason20242025!$D$3:$D$1315, AG$1)+SUMIFS(DataRegularSeason20242025!$AB$3:$AB$1315,DataRegularSeason20242025!$B$3:$B$1315, "&lt;=" &amp; $A98, DataRegularSeason20242025!$E$3:$E$1315, AG$1)</f>
        <v>50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30</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30</v>
      </c>
      <c r="E99" s="2">
        <f>SUMIFS(DataRegularSeason20242025!$AA$3:$AA$1315,DataRegularSeason20242025!$B$3:$B$1315, "&lt;=" &amp; $A99, DataRegularSeason20242025!$D$3:$D$1315, E$1)+SUMIFS(DataRegularSeason20242025!$AB$3:$AB$1315,DataRegularSeason20242025!$B$3:$B$1315, "&lt;=" &amp; $A99, DataRegularSeason20242025!$E$3:$E$1315, E$1)</f>
        <v>45</v>
      </c>
      <c r="F99" s="2">
        <f>SUMIFS(DataRegularSeason20242025!$AA$3:$AA$1315,DataRegularSeason20242025!$B$3:$B$1315, "&lt;=" &amp; $A99, DataRegularSeason20242025!$D$3:$D$1315, F$1)+SUMIFS(DataRegularSeason20242025!$AB$3:$AB$1315,DataRegularSeason20242025!$B$3:$B$1315, "&lt;=" &amp; $A99, DataRegularSeason20242025!$E$3:$E$1315, F$1)</f>
        <v>36</v>
      </c>
      <c r="G99" s="2">
        <f>SUMIFS(DataRegularSeason20242025!$AA$3:$AA$1315,DataRegularSeason20242025!$B$3:$B$1315, "&lt;=" &amp; $A99, DataRegularSeason20242025!$D$3:$D$1315, G$1)+SUMIFS(DataRegularSeason20242025!$AB$3:$AB$1315,DataRegularSeason20242025!$B$3:$B$1315, "&lt;=" &amp; $A99, DataRegularSeason20242025!$E$3:$E$1315, G$1)</f>
        <v>41</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44</v>
      </c>
      <c r="J99" s="2">
        <f>SUMIFS(DataRegularSeason20242025!$AA$3:$AA$1315,DataRegularSeason20242025!$B$3:$B$1315, "&lt;=" &amp; $A99, DataRegularSeason20242025!$D$3:$D$1315, J$1)+SUMIFS(DataRegularSeason20242025!$AB$3:$AB$1315,DataRegularSeason20242025!$B$3:$B$1315, "&lt;=" &amp; $A99, DataRegularSeason20242025!$E$3:$E$1315, J$1)</f>
        <v>43</v>
      </c>
      <c r="K99" s="2">
        <f>SUMIFS(DataRegularSeason20242025!$AA$3:$AA$1315,DataRegularSeason20242025!$B$3:$B$1315, "&lt;=" &amp; $A99, DataRegularSeason20242025!$D$3:$D$1315, K$1)+SUMIFS(DataRegularSeason20242025!$AB$3:$AB$1315,DataRegularSeason20242025!$B$3:$B$1315, "&lt;=" &amp; $A99, DataRegularSeason20242025!$E$3:$E$1315, K$1)</f>
        <v>30</v>
      </c>
      <c r="L99" s="2">
        <f>SUMIFS(DataRegularSeason20242025!$AA$3:$AA$1315,DataRegularSeason20242025!$B$3:$B$1315, "&lt;=" &amp; $A99, DataRegularSeason20242025!$D$3:$D$1315, L$1)+SUMIFS(DataRegularSeason20242025!$AB$3:$AB$1315,DataRegularSeason20242025!$B$3:$B$1315, "&lt;=" &amp; $A99, DataRegularSeason20242025!$E$3:$E$1315, L$1)</f>
        <v>45</v>
      </c>
      <c r="M99" s="2">
        <f>SUMIFS(DataRegularSeason20242025!$AA$3:$AA$1315,DataRegularSeason20242025!$B$3:$B$1315, "&lt;=" &amp; $A99, DataRegularSeason20242025!$D$3:$D$1315, M$1)+SUMIFS(DataRegularSeason20242025!$AB$3:$AB$1315,DataRegularSeason20242025!$B$3:$B$1315, "&lt;=" &amp; $A99, DataRegularSeason20242025!$E$3:$E$1315, M$1)</f>
        <v>46</v>
      </c>
      <c r="N99" s="2">
        <f>SUMIFS(DataRegularSeason20242025!$AA$3:$AA$1315,DataRegularSeason20242025!$B$3:$B$1315, "&lt;=" &amp; $A99, DataRegularSeason20242025!$D$3:$D$1315, N$1)+SUMIFS(DataRegularSeason20242025!$AB$3:$AB$1315,DataRegularSeason20242025!$B$3:$B$1315, "&lt;=" &amp; $A99, DataRegularSeason20242025!$E$3:$E$1315, N$1)</f>
        <v>45</v>
      </c>
      <c r="O99" s="2">
        <f>SUMIFS(DataRegularSeason20242025!$AA$3:$AA$1315,DataRegularSeason20242025!$B$3:$B$1315, "&lt;=" &amp; $A99, DataRegularSeason20242025!$D$3:$D$1315, O$1)+SUMIFS(DataRegularSeason20242025!$AB$3:$AB$1315,DataRegularSeason20242025!$B$3:$B$1315, "&lt;=" &amp; $A99, DataRegularSeason20242025!$E$3:$E$1315, O$1)</f>
        <v>48</v>
      </c>
      <c r="P99" s="2">
        <f>SUMIFS(DataRegularSeason20242025!$AA$3:$AA$1315,DataRegularSeason20242025!$B$3:$B$1315, "&lt;=" &amp; $A99, DataRegularSeason20242025!$D$3:$D$1315, P$1)+SUMIFS(DataRegularSeason20242025!$AB$3:$AB$1315,DataRegularSeason20242025!$B$3:$B$1315, "&lt;=" &amp; $A99, DataRegularSeason20242025!$E$3:$E$1315, P$1)</f>
        <v>33</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33</v>
      </c>
      <c r="U99" s="2">
        <f>SUMIFS(DataRegularSeason20242025!$AA$3:$AA$1315,DataRegularSeason20242025!$B$3:$B$1315, "&lt;=" &amp; $A99, DataRegularSeason20242025!$D$3:$D$1315, U$1)+SUMIFS(DataRegularSeason20242025!$AB$3:$AB$1315,DataRegularSeason20242025!$B$3:$B$1315, "&lt;=" &amp; $A99, DataRegularSeason20242025!$E$3:$E$1315, U$1)</f>
        <v>37</v>
      </c>
      <c r="V99" s="2">
        <f>SUMIFS(DataRegularSeason20242025!$AA$3:$AA$1315,DataRegularSeason20242025!$B$3:$B$1315, "&lt;=" &amp; $A99, DataRegularSeason20242025!$D$3:$D$1315, V$1)+SUMIFS(DataRegularSeason20242025!$AB$3:$AB$1315,DataRegularSeason20242025!$B$3:$B$1315, "&lt;=" &amp; $A99, DataRegularSeason20242025!$E$3:$E$1315, V$1)</f>
        <v>36</v>
      </c>
      <c r="W99" s="2">
        <f>SUMIFS(DataRegularSeason20242025!$AA$3:$AA$1315,DataRegularSeason20242025!$B$3:$B$1315, "&lt;=" &amp; $A99, DataRegularSeason20242025!$D$3:$D$1315, W$1)+SUMIFS(DataRegularSeason20242025!$AB$3:$AB$1315,DataRegularSeason20242025!$B$3:$B$1315, "&lt;=" &amp; $A99, DataRegularSeason20242025!$E$3:$E$1315, W$1)</f>
        <v>37</v>
      </c>
      <c r="X99" s="2">
        <f>SUMIFS(DataRegularSeason20242025!$AA$3:$AA$1315,DataRegularSeason20242025!$B$3:$B$1315, "&lt;=" &amp; $A99, DataRegularSeason20242025!$D$3:$D$1315, X$1)+SUMIFS(DataRegularSeason20242025!$AB$3:$AB$1315,DataRegularSeason20242025!$B$3:$B$1315, "&lt;=" &amp; $A99, DataRegularSeason20242025!$E$3:$E$1315, X$1)</f>
        <v>34</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38</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46</v>
      </c>
      <c r="AC99" s="2">
        <f>SUMIFS(DataRegularSeason20242025!$AA$3:$AA$1315,DataRegularSeason20242025!$B$3:$B$1315, "&lt;=" &amp; $A99, DataRegularSeason20242025!$D$3:$D$1315, AC$1)+SUMIFS(DataRegularSeason20242025!$AB$3:$AB$1315,DataRegularSeason20242025!$B$3:$B$1315, "&lt;=" &amp; $A99, DataRegularSeason20242025!$E$3:$E$1315, AC$1)</f>
        <v>38</v>
      </c>
      <c r="AD99" s="2">
        <f>SUMIFS(DataRegularSeason20242025!$AA$3:$AA$1315,DataRegularSeason20242025!$B$3:$B$1315, "&lt;=" &amp; $A99, DataRegularSeason20242025!$D$3:$D$1315, AD$1)+SUMIFS(DataRegularSeason20242025!$AB$3:$AB$1315,DataRegularSeason20242025!$B$3:$B$1315, "&lt;=" &amp; $A99, DataRegularSeason20242025!$E$3:$E$1315, AD$1)</f>
        <v>43</v>
      </c>
      <c r="AE99" s="2">
        <f>SUMIFS(DataRegularSeason20242025!$AA$3:$AA$1315,DataRegularSeason20242025!$B$3:$B$1315, "&lt;=" &amp; $A99, DataRegularSeason20242025!$D$3:$D$1315, AE$1)+SUMIFS(DataRegularSeason20242025!$AB$3:$AB$1315,DataRegularSeason20242025!$B$3:$B$1315, "&lt;=" &amp; $A99, DataRegularSeason20242025!$E$3:$E$1315, AE$1)</f>
        <v>51</v>
      </c>
      <c r="AF99" s="2">
        <f>SUMIFS(DataRegularSeason20242025!$AA$3:$AA$1315,DataRegularSeason20242025!$B$3:$B$1315, "&lt;=" &amp; $A99, DataRegularSeason20242025!$D$3:$D$1315, AF$1)+SUMIFS(DataRegularSeason20242025!$AB$3:$AB$1315,DataRegularSeason20242025!$B$3:$B$1315, "&lt;=" &amp; $A99, DataRegularSeason20242025!$E$3:$E$1315, AF$1)</f>
        <v>53</v>
      </c>
      <c r="AG99" s="2">
        <f>SUMIFS(DataRegularSeason20242025!$AA$3:$AA$1315,DataRegularSeason20242025!$B$3:$B$1315, "&lt;=" &amp; $A99, DataRegularSeason20242025!$D$3:$D$1315, AG$1)+SUMIFS(DataRegularSeason20242025!$AB$3:$AB$1315,DataRegularSeason20242025!$B$3:$B$1315, "&lt;=" &amp; $A99, DataRegularSeason20242025!$E$3:$E$1315, AG$1)</f>
        <v>50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30</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30</v>
      </c>
      <c r="E100" s="2">
        <f>SUMIFS(DataRegularSeason20242025!$AA$3:$AA$1315,DataRegularSeason20242025!$B$3:$B$1315, "&lt;=" &amp; $A100, DataRegularSeason20242025!$D$3:$D$1315, E$1)+SUMIFS(DataRegularSeason20242025!$AB$3:$AB$1315,DataRegularSeason20242025!$B$3:$B$1315, "&lt;=" &amp; $A100, DataRegularSeason20242025!$E$3:$E$1315, E$1)</f>
        <v>45</v>
      </c>
      <c r="F100" s="2">
        <f>SUMIFS(DataRegularSeason20242025!$AA$3:$AA$1315,DataRegularSeason20242025!$B$3:$B$1315, "&lt;=" &amp; $A100, DataRegularSeason20242025!$D$3:$D$1315, F$1)+SUMIFS(DataRegularSeason20242025!$AB$3:$AB$1315,DataRegularSeason20242025!$B$3:$B$1315, "&lt;=" &amp; $A100, DataRegularSeason20242025!$E$3:$E$1315, F$1)</f>
        <v>36</v>
      </c>
      <c r="G100" s="2">
        <f>SUMIFS(DataRegularSeason20242025!$AA$3:$AA$1315,DataRegularSeason20242025!$B$3:$B$1315, "&lt;=" &amp; $A100, DataRegularSeason20242025!$D$3:$D$1315, G$1)+SUMIFS(DataRegularSeason20242025!$AB$3:$AB$1315,DataRegularSeason20242025!$B$3:$B$1315, "&lt;=" &amp; $A100, DataRegularSeason20242025!$E$3:$E$1315, G$1)</f>
        <v>41</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44</v>
      </c>
      <c r="J100" s="2">
        <f>SUMIFS(DataRegularSeason20242025!$AA$3:$AA$1315,DataRegularSeason20242025!$B$3:$B$1315, "&lt;=" &amp; $A100, DataRegularSeason20242025!$D$3:$D$1315, J$1)+SUMIFS(DataRegularSeason20242025!$AB$3:$AB$1315,DataRegularSeason20242025!$B$3:$B$1315, "&lt;=" &amp; $A100, DataRegularSeason20242025!$E$3:$E$1315, J$1)</f>
        <v>43</v>
      </c>
      <c r="K100" s="2">
        <f>SUMIFS(DataRegularSeason20242025!$AA$3:$AA$1315,DataRegularSeason20242025!$B$3:$B$1315, "&lt;=" &amp; $A100, DataRegularSeason20242025!$D$3:$D$1315, K$1)+SUMIFS(DataRegularSeason20242025!$AB$3:$AB$1315,DataRegularSeason20242025!$B$3:$B$1315, "&lt;=" &amp; $A100, DataRegularSeason20242025!$E$3:$E$1315, K$1)</f>
        <v>30</v>
      </c>
      <c r="L100" s="2">
        <f>SUMIFS(DataRegularSeason20242025!$AA$3:$AA$1315,DataRegularSeason20242025!$B$3:$B$1315, "&lt;=" &amp; $A100, DataRegularSeason20242025!$D$3:$D$1315, L$1)+SUMIFS(DataRegularSeason20242025!$AB$3:$AB$1315,DataRegularSeason20242025!$B$3:$B$1315, "&lt;=" &amp; $A100, DataRegularSeason20242025!$E$3:$E$1315, L$1)</f>
        <v>45</v>
      </c>
      <c r="M100" s="2">
        <f>SUMIFS(DataRegularSeason20242025!$AA$3:$AA$1315,DataRegularSeason20242025!$B$3:$B$1315, "&lt;=" &amp; $A100, DataRegularSeason20242025!$D$3:$D$1315, M$1)+SUMIFS(DataRegularSeason20242025!$AB$3:$AB$1315,DataRegularSeason20242025!$B$3:$B$1315, "&lt;=" &amp; $A100, DataRegularSeason20242025!$E$3:$E$1315, M$1)</f>
        <v>46</v>
      </c>
      <c r="N100" s="2">
        <f>SUMIFS(DataRegularSeason20242025!$AA$3:$AA$1315,DataRegularSeason20242025!$B$3:$B$1315, "&lt;=" &amp; $A100, DataRegularSeason20242025!$D$3:$D$1315, N$1)+SUMIFS(DataRegularSeason20242025!$AB$3:$AB$1315,DataRegularSeason20242025!$B$3:$B$1315, "&lt;=" &amp; $A100, DataRegularSeason20242025!$E$3:$E$1315, N$1)</f>
        <v>45</v>
      </c>
      <c r="O100" s="2">
        <f>SUMIFS(DataRegularSeason20242025!$AA$3:$AA$1315,DataRegularSeason20242025!$B$3:$B$1315, "&lt;=" &amp; $A100, DataRegularSeason20242025!$D$3:$D$1315, O$1)+SUMIFS(DataRegularSeason20242025!$AB$3:$AB$1315,DataRegularSeason20242025!$B$3:$B$1315, "&lt;=" &amp; $A100, DataRegularSeason20242025!$E$3:$E$1315, O$1)</f>
        <v>48</v>
      </c>
      <c r="P100" s="2">
        <f>SUMIFS(DataRegularSeason20242025!$AA$3:$AA$1315,DataRegularSeason20242025!$B$3:$B$1315, "&lt;=" &amp; $A100, DataRegularSeason20242025!$D$3:$D$1315, P$1)+SUMIFS(DataRegularSeason20242025!$AB$3:$AB$1315,DataRegularSeason20242025!$B$3:$B$1315, "&lt;=" &amp; $A100, DataRegularSeason20242025!$E$3:$E$1315, P$1)</f>
        <v>33</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33</v>
      </c>
      <c r="U100" s="2">
        <f>SUMIFS(DataRegularSeason20242025!$AA$3:$AA$1315,DataRegularSeason20242025!$B$3:$B$1315, "&lt;=" &amp; $A100, DataRegularSeason20242025!$D$3:$D$1315, U$1)+SUMIFS(DataRegularSeason20242025!$AB$3:$AB$1315,DataRegularSeason20242025!$B$3:$B$1315, "&lt;=" &amp; $A100, DataRegularSeason20242025!$E$3:$E$1315, U$1)</f>
        <v>37</v>
      </c>
      <c r="V100" s="2">
        <f>SUMIFS(DataRegularSeason20242025!$AA$3:$AA$1315,DataRegularSeason20242025!$B$3:$B$1315, "&lt;=" &amp; $A100, DataRegularSeason20242025!$D$3:$D$1315, V$1)+SUMIFS(DataRegularSeason20242025!$AB$3:$AB$1315,DataRegularSeason20242025!$B$3:$B$1315, "&lt;=" &amp; $A100, DataRegularSeason20242025!$E$3:$E$1315, V$1)</f>
        <v>36</v>
      </c>
      <c r="W100" s="2">
        <f>SUMIFS(DataRegularSeason20242025!$AA$3:$AA$1315,DataRegularSeason20242025!$B$3:$B$1315, "&lt;=" &amp; $A100, DataRegularSeason20242025!$D$3:$D$1315, W$1)+SUMIFS(DataRegularSeason20242025!$AB$3:$AB$1315,DataRegularSeason20242025!$B$3:$B$1315, "&lt;=" &amp; $A100, DataRegularSeason20242025!$E$3:$E$1315, W$1)</f>
        <v>37</v>
      </c>
      <c r="X100" s="2">
        <f>SUMIFS(DataRegularSeason20242025!$AA$3:$AA$1315,DataRegularSeason20242025!$B$3:$B$1315, "&lt;=" &amp; $A100, DataRegularSeason20242025!$D$3:$D$1315, X$1)+SUMIFS(DataRegularSeason20242025!$AB$3:$AB$1315,DataRegularSeason20242025!$B$3:$B$1315, "&lt;=" &amp; $A100, DataRegularSeason20242025!$E$3:$E$1315, X$1)</f>
        <v>34</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38</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46</v>
      </c>
      <c r="AC100" s="2">
        <f>SUMIFS(DataRegularSeason20242025!$AA$3:$AA$1315,DataRegularSeason20242025!$B$3:$B$1315, "&lt;=" &amp; $A100, DataRegularSeason20242025!$D$3:$D$1315, AC$1)+SUMIFS(DataRegularSeason20242025!$AB$3:$AB$1315,DataRegularSeason20242025!$B$3:$B$1315, "&lt;=" &amp; $A100, DataRegularSeason20242025!$E$3:$E$1315, AC$1)</f>
        <v>38</v>
      </c>
      <c r="AD100" s="2">
        <f>SUMIFS(DataRegularSeason20242025!$AA$3:$AA$1315,DataRegularSeason20242025!$B$3:$B$1315, "&lt;=" &amp; $A100, DataRegularSeason20242025!$D$3:$D$1315, AD$1)+SUMIFS(DataRegularSeason20242025!$AB$3:$AB$1315,DataRegularSeason20242025!$B$3:$B$1315, "&lt;=" &amp; $A100, DataRegularSeason20242025!$E$3:$E$1315, AD$1)</f>
        <v>43</v>
      </c>
      <c r="AE100" s="2">
        <f>SUMIFS(DataRegularSeason20242025!$AA$3:$AA$1315,DataRegularSeason20242025!$B$3:$B$1315, "&lt;=" &amp; $A100, DataRegularSeason20242025!$D$3:$D$1315, AE$1)+SUMIFS(DataRegularSeason20242025!$AB$3:$AB$1315,DataRegularSeason20242025!$B$3:$B$1315, "&lt;=" &amp; $A100, DataRegularSeason20242025!$E$3:$E$1315, AE$1)</f>
        <v>51</v>
      </c>
      <c r="AF100" s="2">
        <f>SUMIFS(DataRegularSeason20242025!$AA$3:$AA$1315,DataRegularSeason20242025!$B$3:$B$1315, "&lt;=" &amp; $A100, DataRegularSeason20242025!$D$3:$D$1315, AF$1)+SUMIFS(DataRegularSeason20242025!$AB$3:$AB$1315,DataRegularSeason20242025!$B$3:$B$1315, "&lt;=" &amp; $A100, DataRegularSeason20242025!$E$3:$E$1315, AF$1)</f>
        <v>53</v>
      </c>
      <c r="AG100" s="2">
        <f>SUMIFS(DataRegularSeason20242025!$AA$3:$AA$1315,DataRegularSeason20242025!$B$3:$B$1315, "&lt;=" &amp; $A100, DataRegularSeason20242025!$D$3:$D$1315, AG$1)+SUMIFS(DataRegularSeason20242025!$AB$3:$AB$1315,DataRegularSeason20242025!$B$3:$B$1315, "&lt;=" &amp; $A100, DataRegularSeason20242025!$E$3:$E$1315, AG$1)</f>
        <v>50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30</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30</v>
      </c>
      <c r="E101" s="2">
        <f>SUMIFS(DataRegularSeason20242025!$AA$3:$AA$1315,DataRegularSeason20242025!$B$3:$B$1315, "&lt;=" &amp; $A101, DataRegularSeason20242025!$D$3:$D$1315, E$1)+SUMIFS(DataRegularSeason20242025!$AB$3:$AB$1315,DataRegularSeason20242025!$B$3:$B$1315, "&lt;=" &amp; $A101, DataRegularSeason20242025!$E$3:$E$1315, E$1)</f>
        <v>45</v>
      </c>
      <c r="F101" s="2">
        <f>SUMIFS(DataRegularSeason20242025!$AA$3:$AA$1315,DataRegularSeason20242025!$B$3:$B$1315, "&lt;=" &amp; $A101, DataRegularSeason20242025!$D$3:$D$1315, F$1)+SUMIFS(DataRegularSeason20242025!$AB$3:$AB$1315,DataRegularSeason20242025!$B$3:$B$1315, "&lt;=" &amp; $A101, DataRegularSeason20242025!$E$3:$E$1315, F$1)</f>
        <v>36</v>
      </c>
      <c r="G101" s="2">
        <f>SUMIFS(DataRegularSeason20242025!$AA$3:$AA$1315,DataRegularSeason20242025!$B$3:$B$1315, "&lt;=" &amp; $A101, DataRegularSeason20242025!$D$3:$D$1315, G$1)+SUMIFS(DataRegularSeason20242025!$AB$3:$AB$1315,DataRegularSeason20242025!$B$3:$B$1315, "&lt;=" &amp; $A101, DataRegularSeason20242025!$E$3:$E$1315, G$1)</f>
        <v>41</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44</v>
      </c>
      <c r="J101" s="2">
        <f>SUMIFS(DataRegularSeason20242025!$AA$3:$AA$1315,DataRegularSeason20242025!$B$3:$B$1315, "&lt;=" &amp; $A101, DataRegularSeason20242025!$D$3:$D$1315, J$1)+SUMIFS(DataRegularSeason20242025!$AB$3:$AB$1315,DataRegularSeason20242025!$B$3:$B$1315, "&lt;=" &amp; $A101, DataRegularSeason20242025!$E$3:$E$1315, J$1)</f>
        <v>43</v>
      </c>
      <c r="K101" s="2">
        <f>SUMIFS(DataRegularSeason20242025!$AA$3:$AA$1315,DataRegularSeason20242025!$B$3:$B$1315, "&lt;=" &amp; $A101, DataRegularSeason20242025!$D$3:$D$1315, K$1)+SUMIFS(DataRegularSeason20242025!$AB$3:$AB$1315,DataRegularSeason20242025!$B$3:$B$1315, "&lt;=" &amp; $A101, DataRegularSeason20242025!$E$3:$E$1315, K$1)</f>
        <v>30</v>
      </c>
      <c r="L101" s="2">
        <f>SUMIFS(DataRegularSeason20242025!$AA$3:$AA$1315,DataRegularSeason20242025!$B$3:$B$1315, "&lt;=" &amp; $A101, DataRegularSeason20242025!$D$3:$D$1315, L$1)+SUMIFS(DataRegularSeason20242025!$AB$3:$AB$1315,DataRegularSeason20242025!$B$3:$B$1315, "&lt;=" &amp; $A101, DataRegularSeason20242025!$E$3:$E$1315, L$1)</f>
        <v>45</v>
      </c>
      <c r="M101" s="2">
        <f>SUMIFS(DataRegularSeason20242025!$AA$3:$AA$1315,DataRegularSeason20242025!$B$3:$B$1315, "&lt;=" &amp; $A101, DataRegularSeason20242025!$D$3:$D$1315, M$1)+SUMIFS(DataRegularSeason20242025!$AB$3:$AB$1315,DataRegularSeason20242025!$B$3:$B$1315, "&lt;=" &amp; $A101, DataRegularSeason20242025!$E$3:$E$1315, M$1)</f>
        <v>46</v>
      </c>
      <c r="N101" s="2">
        <f>SUMIFS(DataRegularSeason20242025!$AA$3:$AA$1315,DataRegularSeason20242025!$B$3:$B$1315, "&lt;=" &amp; $A101, DataRegularSeason20242025!$D$3:$D$1315, N$1)+SUMIFS(DataRegularSeason20242025!$AB$3:$AB$1315,DataRegularSeason20242025!$B$3:$B$1315, "&lt;=" &amp; $A101, DataRegularSeason20242025!$E$3:$E$1315, N$1)</f>
        <v>45</v>
      </c>
      <c r="O101" s="2">
        <f>SUMIFS(DataRegularSeason20242025!$AA$3:$AA$1315,DataRegularSeason20242025!$B$3:$B$1315, "&lt;=" &amp; $A101, DataRegularSeason20242025!$D$3:$D$1315, O$1)+SUMIFS(DataRegularSeason20242025!$AB$3:$AB$1315,DataRegularSeason20242025!$B$3:$B$1315, "&lt;=" &amp; $A101, DataRegularSeason20242025!$E$3:$E$1315, O$1)</f>
        <v>48</v>
      </c>
      <c r="P101" s="2">
        <f>SUMIFS(DataRegularSeason20242025!$AA$3:$AA$1315,DataRegularSeason20242025!$B$3:$B$1315, "&lt;=" &amp; $A101, DataRegularSeason20242025!$D$3:$D$1315, P$1)+SUMIFS(DataRegularSeason20242025!$AB$3:$AB$1315,DataRegularSeason20242025!$B$3:$B$1315, "&lt;=" &amp; $A101, DataRegularSeason20242025!$E$3:$E$1315, P$1)</f>
        <v>33</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33</v>
      </c>
      <c r="U101" s="2">
        <f>SUMIFS(DataRegularSeason20242025!$AA$3:$AA$1315,DataRegularSeason20242025!$B$3:$B$1315, "&lt;=" &amp; $A101, DataRegularSeason20242025!$D$3:$D$1315, U$1)+SUMIFS(DataRegularSeason20242025!$AB$3:$AB$1315,DataRegularSeason20242025!$B$3:$B$1315, "&lt;=" &amp; $A101, DataRegularSeason20242025!$E$3:$E$1315, U$1)</f>
        <v>37</v>
      </c>
      <c r="V101" s="2">
        <f>SUMIFS(DataRegularSeason20242025!$AA$3:$AA$1315,DataRegularSeason20242025!$B$3:$B$1315, "&lt;=" &amp; $A101, DataRegularSeason20242025!$D$3:$D$1315, V$1)+SUMIFS(DataRegularSeason20242025!$AB$3:$AB$1315,DataRegularSeason20242025!$B$3:$B$1315, "&lt;=" &amp; $A101, DataRegularSeason20242025!$E$3:$E$1315, V$1)</f>
        <v>36</v>
      </c>
      <c r="W101" s="2">
        <f>SUMIFS(DataRegularSeason20242025!$AA$3:$AA$1315,DataRegularSeason20242025!$B$3:$B$1315, "&lt;=" &amp; $A101, DataRegularSeason20242025!$D$3:$D$1315, W$1)+SUMIFS(DataRegularSeason20242025!$AB$3:$AB$1315,DataRegularSeason20242025!$B$3:$B$1315, "&lt;=" &amp; $A101, DataRegularSeason20242025!$E$3:$E$1315, W$1)</f>
        <v>37</v>
      </c>
      <c r="X101" s="2">
        <f>SUMIFS(DataRegularSeason20242025!$AA$3:$AA$1315,DataRegularSeason20242025!$B$3:$B$1315, "&lt;=" &amp; $A101, DataRegularSeason20242025!$D$3:$D$1315, X$1)+SUMIFS(DataRegularSeason20242025!$AB$3:$AB$1315,DataRegularSeason20242025!$B$3:$B$1315, "&lt;=" &amp; $A101, DataRegularSeason20242025!$E$3:$E$1315, X$1)</f>
        <v>34</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38</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46</v>
      </c>
      <c r="AC101" s="2">
        <f>SUMIFS(DataRegularSeason20242025!$AA$3:$AA$1315,DataRegularSeason20242025!$B$3:$B$1315, "&lt;=" &amp; $A101, DataRegularSeason20242025!$D$3:$D$1315, AC$1)+SUMIFS(DataRegularSeason20242025!$AB$3:$AB$1315,DataRegularSeason20242025!$B$3:$B$1315, "&lt;=" &amp; $A101, DataRegularSeason20242025!$E$3:$E$1315, AC$1)</f>
        <v>38</v>
      </c>
      <c r="AD101" s="2">
        <f>SUMIFS(DataRegularSeason20242025!$AA$3:$AA$1315,DataRegularSeason20242025!$B$3:$B$1315, "&lt;=" &amp; $A101, DataRegularSeason20242025!$D$3:$D$1315, AD$1)+SUMIFS(DataRegularSeason20242025!$AB$3:$AB$1315,DataRegularSeason20242025!$B$3:$B$1315, "&lt;=" &amp; $A101, DataRegularSeason20242025!$E$3:$E$1315, AD$1)</f>
        <v>43</v>
      </c>
      <c r="AE101" s="2">
        <f>SUMIFS(DataRegularSeason20242025!$AA$3:$AA$1315,DataRegularSeason20242025!$B$3:$B$1315, "&lt;=" &amp; $A101, DataRegularSeason20242025!$D$3:$D$1315, AE$1)+SUMIFS(DataRegularSeason20242025!$AB$3:$AB$1315,DataRegularSeason20242025!$B$3:$B$1315, "&lt;=" &amp; $A101, DataRegularSeason20242025!$E$3:$E$1315, AE$1)</f>
        <v>51</v>
      </c>
      <c r="AF101" s="2">
        <f>SUMIFS(DataRegularSeason20242025!$AA$3:$AA$1315,DataRegularSeason20242025!$B$3:$B$1315, "&lt;=" &amp; $A101, DataRegularSeason20242025!$D$3:$D$1315, AF$1)+SUMIFS(DataRegularSeason20242025!$AB$3:$AB$1315,DataRegularSeason20242025!$B$3:$B$1315, "&lt;=" &amp; $A101, DataRegularSeason20242025!$E$3:$E$1315, AF$1)</f>
        <v>53</v>
      </c>
      <c r="AG101" s="2">
        <f>SUMIFS(DataRegularSeason20242025!$AA$3:$AA$1315,DataRegularSeason20242025!$B$3:$B$1315, "&lt;=" &amp; $A101, DataRegularSeason20242025!$D$3:$D$1315, AG$1)+SUMIFS(DataRegularSeason20242025!$AB$3:$AB$1315,DataRegularSeason20242025!$B$3:$B$1315, "&lt;=" &amp; $A101, DataRegularSeason20242025!$E$3:$E$1315, AG$1)</f>
        <v>50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30</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30</v>
      </c>
      <c r="E102" s="2">
        <f>SUMIFS(DataRegularSeason20242025!$AA$3:$AA$1315,DataRegularSeason20242025!$B$3:$B$1315, "&lt;=" &amp; $A102, DataRegularSeason20242025!$D$3:$D$1315, E$1)+SUMIFS(DataRegularSeason20242025!$AB$3:$AB$1315,DataRegularSeason20242025!$B$3:$B$1315, "&lt;=" &amp; $A102, DataRegularSeason20242025!$E$3:$E$1315, E$1)</f>
        <v>45</v>
      </c>
      <c r="F102" s="2">
        <f>SUMIFS(DataRegularSeason20242025!$AA$3:$AA$1315,DataRegularSeason20242025!$B$3:$B$1315, "&lt;=" &amp; $A102, DataRegularSeason20242025!$D$3:$D$1315, F$1)+SUMIFS(DataRegularSeason20242025!$AB$3:$AB$1315,DataRegularSeason20242025!$B$3:$B$1315, "&lt;=" &amp; $A102, DataRegularSeason20242025!$E$3:$E$1315, F$1)</f>
        <v>36</v>
      </c>
      <c r="G102" s="2">
        <f>SUMIFS(DataRegularSeason20242025!$AA$3:$AA$1315,DataRegularSeason20242025!$B$3:$B$1315, "&lt;=" &amp; $A102, DataRegularSeason20242025!$D$3:$D$1315, G$1)+SUMIFS(DataRegularSeason20242025!$AB$3:$AB$1315,DataRegularSeason20242025!$B$3:$B$1315, "&lt;=" &amp; $A102, DataRegularSeason20242025!$E$3:$E$1315, G$1)</f>
        <v>41</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44</v>
      </c>
      <c r="J102" s="2">
        <f>SUMIFS(DataRegularSeason20242025!$AA$3:$AA$1315,DataRegularSeason20242025!$B$3:$B$1315, "&lt;=" &amp; $A102, DataRegularSeason20242025!$D$3:$D$1315, J$1)+SUMIFS(DataRegularSeason20242025!$AB$3:$AB$1315,DataRegularSeason20242025!$B$3:$B$1315, "&lt;=" &amp; $A102, DataRegularSeason20242025!$E$3:$E$1315, J$1)</f>
        <v>43</v>
      </c>
      <c r="K102" s="2">
        <f>SUMIFS(DataRegularSeason20242025!$AA$3:$AA$1315,DataRegularSeason20242025!$B$3:$B$1315, "&lt;=" &amp; $A102, DataRegularSeason20242025!$D$3:$D$1315, K$1)+SUMIFS(DataRegularSeason20242025!$AB$3:$AB$1315,DataRegularSeason20242025!$B$3:$B$1315, "&lt;=" &amp; $A102, DataRegularSeason20242025!$E$3:$E$1315, K$1)</f>
        <v>30</v>
      </c>
      <c r="L102" s="2">
        <f>SUMIFS(DataRegularSeason20242025!$AA$3:$AA$1315,DataRegularSeason20242025!$B$3:$B$1315, "&lt;=" &amp; $A102, DataRegularSeason20242025!$D$3:$D$1315, L$1)+SUMIFS(DataRegularSeason20242025!$AB$3:$AB$1315,DataRegularSeason20242025!$B$3:$B$1315, "&lt;=" &amp; $A102, DataRegularSeason20242025!$E$3:$E$1315, L$1)</f>
        <v>45</v>
      </c>
      <c r="M102" s="2">
        <f>SUMIFS(DataRegularSeason20242025!$AA$3:$AA$1315,DataRegularSeason20242025!$B$3:$B$1315, "&lt;=" &amp; $A102, DataRegularSeason20242025!$D$3:$D$1315, M$1)+SUMIFS(DataRegularSeason20242025!$AB$3:$AB$1315,DataRegularSeason20242025!$B$3:$B$1315, "&lt;=" &amp; $A102, DataRegularSeason20242025!$E$3:$E$1315, M$1)</f>
        <v>46</v>
      </c>
      <c r="N102" s="2">
        <f>SUMIFS(DataRegularSeason20242025!$AA$3:$AA$1315,DataRegularSeason20242025!$B$3:$B$1315, "&lt;=" &amp; $A102, DataRegularSeason20242025!$D$3:$D$1315, N$1)+SUMIFS(DataRegularSeason20242025!$AB$3:$AB$1315,DataRegularSeason20242025!$B$3:$B$1315, "&lt;=" &amp; $A102, DataRegularSeason20242025!$E$3:$E$1315, N$1)</f>
        <v>45</v>
      </c>
      <c r="O102" s="2">
        <f>SUMIFS(DataRegularSeason20242025!$AA$3:$AA$1315,DataRegularSeason20242025!$B$3:$B$1315, "&lt;=" &amp; $A102, DataRegularSeason20242025!$D$3:$D$1315, O$1)+SUMIFS(DataRegularSeason20242025!$AB$3:$AB$1315,DataRegularSeason20242025!$B$3:$B$1315, "&lt;=" &amp; $A102, DataRegularSeason20242025!$E$3:$E$1315, O$1)</f>
        <v>48</v>
      </c>
      <c r="P102" s="2">
        <f>SUMIFS(DataRegularSeason20242025!$AA$3:$AA$1315,DataRegularSeason20242025!$B$3:$B$1315, "&lt;=" &amp; $A102, DataRegularSeason20242025!$D$3:$D$1315, P$1)+SUMIFS(DataRegularSeason20242025!$AB$3:$AB$1315,DataRegularSeason20242025!$B$3:$B$1315, "&lt;=" &amp; $A102, DataRegularSeason20242025!$E$3:$E$1315, P$1)</f>
        <v>33</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33</v>
      </c>
      <c r="U102" s="2">
        <f>SUMIFS(DataRegularSeason20242025!$AA$3:$AA$1315,DataRegularSeason20242025!$B$3:$B$1315, "&lt;=" &amp; $A102, DataRegularSeason20242025!$D$3:$D$1315, U$1)+SUMIFS(DataRegularSeason20242025!$AB$3:$AB$1315,DataRegularSeason20242025!$B$3:$B$1315, "&lt;=" &amp; $A102, DataRegularSeason20242025!$E$3:$E$1315, U$1)</f>
        <v>37</v>
      </c>
      <c r="V102" s="2">
        <f>SUMIFS(DataRegularSeason20242025!$AA$3:$AA$1315,DataRegularSeason20242025!$B$3:$B$1315, "&lt;=" &amp; $A102, DataRegularSeason20242025!$D$3:$D$1315, V$1)+SUMIFS(DataRegularSeason20242025!$AB$3:$AB$1315,DataRegularSeason20242025!$B$3:$B$1315, "&lt;=" &amp; $A102, DataRegularSeason20242025!$E$3:$E$1315, V$1)</f>
        <v>36</v>
      </c>
      <c r="W102" s="2">
        <f>SUMIFS(DataRegularSeason20242025!$AA$3:$AA$1315,DataRegularSeason20242025!$B$3:$B$1315, "&lt;=" &amp; $A102, DataRegularSeason20242025!$D$3:$D$1315, W$1)+SUMIFS(DataRegularSeason20242025!$AB$3:$AB$1315,DataRegularSeason20242025!$B$3:$B$1315, "&lt;=" &amp; $A102, DataRegularSeason20242025!$E$3:$E$1315, W$1)</f>
        <v>37</v>
      </c>
      <c r="X102" s="2">
        <f>SUMIFS(DataRegularSeason20242025!$AA$3:$AA$1315,DataRegularSeason20242025!$B$3:$B$1315, "&lt;=" &amp; $A102, DataRegularSeason20242025!$D$3:$D$1315, X$1)+SUMIFS(DataRegularSeason20242025!$AB$3:$AB$1315,DataRegularSeason20242025!$B$3:$B$1315, "&lt;=" &amp; $A102, DataRegularSeason20242025!$E$3:$E$1315, X$1)</f>
        <v>34</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38</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46</v>
      </c>
      <c r="AC102" s="2">
        <f>SUMIFS(DataRegularSeason20242025!$AA$3:$AA$1315,DataRegularSeason20242025!$B$3:$B$1315, "&lt;=" &amp; $A102, DataRegularSeason20242025!$D$3:$D$1315, AC$1)+SUMIFS(DataRegularSeason20242025!$AB$3:$AB$1315,DataRegularSeason20242025!$B$3:$B$1315, "&lt;=" &amp; $A102, DataRegularSeason20242025!$E$3:$E$1315, AC$1)</f>
        <v>38</v>
      </c>
      <c r="AD102" s="2">
        <f>SUMIFS(DataRegularSeason20242025!$AA$3:$AA$1315,DataRegularSeason20242025!$B$3:$B$1315, "&lt;=" &amp; $A102, DataRegularSeason20242025!$D$3:$D$1315, AD$1)+SUMIFS(DataRegularSeason20242025!$AB$3:$AB$1315,DataRegularSeason20242025!$B$3:$B$1315, "&lt;=" &amp; $A102, DataRegularSeason20242025!$E$3:$E$1315, AD$1)</f>
        <v>43</v>
      </c>
      <c r="AE102" s="2">
        <f>SUMIFS(DataRegularSeason20242025!$AA$3:$AA$1315,DataRegularSeason20242025!$B$3:$B$1315, "&lt;=" &amp; $A102, DataRegularSeason20242025!$D$3:$D$1315, AE$1)+SUMIFS(DataRegularSeason20242025!$AB$3:$AB$1315,DataRegularSeason20242025!$B$3:$B$1315, "&lt;=" &amp; $A102, DataRegularSeason20242025!$E$3:$E$1315, AE$1)</f>
        <v>51</v>
      </c>
      <c r="AF102" s="2">
        <f>SUMIFS(DataRegularSeason20242025!$AA$3:$AA$1315,DataRegularSeason20242025!$B$3:$B$1315, "&lt;=" &amp; $A102, DataRegularSeason20242025!$D$3:$D$1315, AF$1)+SUMIFS(DataRegularSeason20242025!$AB$3:$AB$1315,DataRegularSeason20242025!$B$3:$B$1315, "&lt;=" &amp; $A102, DataRegularSeason20242025!$E$3:$E$1315, AF$1)</f>
        <v>53</v>
      </c>
      <c r="AG102" s="2">
        <f>SUMIFS(DataRegularSeason20242025!$AA$3:$AA$1315,DataRegularSeason20242025!$B$3:$B$1315, "&lt;=" &amp; $A102, DataRegularSeason20242025!$D$3:$D$1315, AG$1)+SUMIFS(DataRegularSeason20242025!$AB$3:$AB$1315,DataRegularSeason20242025!$B$3:$B$1315, "&lt;=" &amp; $A102, DataRegularSeason20242025!$E$3:$E$1315, AG$1)</f>
        <v>50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30</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30</v>
      </c>
      <c r="E103" s="2">
        <f>SUMIFS(DataRegularSeason20242025!$AA$3:$AA$1315,DataRegularSeason20242025!$B$3:$B$1315, "&lt;=" &amp; $A103, DataRegularSeason20242025!$D$3:$D$1315, E$1)+SUMIFS(DataRegularSeason20242025!$AB$3:$AB$1315,DataRegularSeason20242025!$B$3:$B$1315, "&lt;=" &amp; $A103, DataRegularSeason20242025!$E$3:$E$1315, E$1)</f>
        <v>45</v>
      </c>
      <c r="F103" s="2">
        <f>SUMIFS(DataRegularSeason20242025!$AA$3:$AA$1315,DataRegularSeason20242025!$B$3:$B$1315, "&lt;=" &amp; $A103, DataRegularSeason20242025!$D$3:$D$1315, F$1)+SUMIFS(DataRegularSeason20242025!$AB$3:$AB$1315,DataRegularSeason20242025!$B$3:$B$1315, "&lt;=" &amp; $A103, DataRegularSeason20242025!$E$3:$E$1315, F$1)</f>
        <v>36</v>
      </c>
      <c r="G103" s="2">
        <f>SUMIFS(DataRegularSeason20242025!$AA$3:$AA$1315,DataRegularSeason20242025!$B$3:$B$1315, "&lt;=" &amp; $A103, DataRegularSeason20242025!$D$3:$D$1315, G$1)+SUMIFS(DataRegularSeason20242025!$AB$3:$AB$1315,DataRegularSeason20242025!$B$3:$B$1315, "&lt;=" &amp; $A103, DataRegularSeason20242025!$E$3:$E$1315, G$1)</f>
        <v>41</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44</v>
      </c>
      <c r="J103" s="2">
        <f>SUMIFS(DataRegularSeason20242025!$AA$3:$AA$1315,DataRegularSeason20242025!$B$3:$B$1315, "&lt;=" &amp; $A103, DataRegularSeason20242025!$D$3:$D$1315, J$1)+SUMIFS(DataRegularSeason20242025!$AB$3:$AB$1315,DataRegularSeason20242025!$B$3:$B$1315, "&lt;=" &amp; $A103, DataRegularSeason20242025!$E$3:$E$1315, J$1)</f>
        <v>43</v>
      </c>
      <c r="K103" s="2">
        <f>SUMIFS(DataRegularSeason20242025!$AA$3:$AA$1315,DataRegularSeason20242025!$B$3:$B$1315, "&lt;=" &amp; $A103, DataRegularSeason20242025!$D$3:$D$1315, K$1)+SUMIFS(DataRegularSeason20242025!$AB$3:$AB$1315,DataRegularSeason20242025!$B$3:$B$1315, "&lt;=" &amp; $A103, DataRegularSeason20242025!$E$3:$E$1315, K$1)</f>
        <v>30</v>
      </c>
      <c r="L103" s="2">
        <f>SUMIFS(DataRegularSeason20242025!$AA$3:$AA$1315,DataRegularSeason20242025!$B$3:$B$1315, "&lt;=" &amp; $A103, DataRegularSeason20242025!$D$3:$D$1315, L$1)+SUMIFS(DataRegularSeason20242025!$AB$3:$AB$1315,DataRegularSeason20242025!$B$3:$B$1315, "&lt;=" &amp; $A103, DataRegularSeason20242025!$E$3:$E$1315, L$1)</f>
        <v>45</v>
      </c>
      <c r="M103" s="2">
        <f>SUMIFS(DataRegularSeason20242025!$AA$3:$AA$1315,DataRegularSeason20242025!$B$3:$B$1315, "&lt;=" &amp; $A103, DataRegularSeason20242025!$D$3:$D$1315, M$1)+SUMIFS(DataRegularSeason20242025!$AB$3:$AB$1315,DataRegularSeason20242025!$B$3:$B$1315, "&lt;=" &amp; $A103, DataRegularSeason20242025!$E$3:$E$1315, M$1)</f>
        <v>46</v>
      </c>
      <c r="N103" s="2">
        <f>SUMIFS(DataRegularSeason20242025!$AA$3:$AA$1315,DataRegularSeason20242025!$B$3:$B$1315, "&lt;=" &amp; $A103, DataRegularSeason20242025!$D$3:$D$1315, N$1)+SUMIFS(DataRegularSeason20242025!$AB$3:$AB$1315,DataRegularSeason20242025!$B$3:$B$1315, "&lt;=" &amp; $A103, DataRegularSeason20242025!$E$3:$E$1315, N$1)</f>
        <v>45</v>
      </c>
      <c r="O103" s="2">
        <f>SUMIFS(DataRegularSeason20242025!$AA$3:$AA$1315,DataRegularSeason20242025!$B$3:$B$1315, "&lt;=" &amp; $A103, DataRegularSeason20242025!$D$3:$D$1315, O$1)+SUMIFS(DataRegularSeason20242025!$AB$3:$AB$1315,DataRegularSeason20242025!$B$3:$B$1315, "&lt;=" &amp; $A103, DataRegularSeason20242025!$E$3:$E$1315, O$1)</f>
        <v>48</v>
      </c>
      <c r="P103" s="2">
        <f>SUMIFS(DataRegularSeason20242025!$AA$3:$AA$1315,DataRegularSeason20242025!$B$3:$B$1315, "&lt;=" &amp; $A103, DataRegularSeason20242025!$D$3:$D$1315, P$1)+SUMIFS(DataRegularSeason20242025!$AB$3:$AB$1315,DataRegularSeason20242025!$B$3:$B$1315, "&lt;=" &amp; $A103, DataRegularSeason20242025!$E$3:$E$1315, P$1)</f>
        <v>33</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33</v>
      </c>
      <c r="U103" s="2">
        <f>SUMIFS(DataRegularSeason20242025!$AA$3:$AA$1315,DataRegularSeason20242025!$B$3:$B$1315, "&lt;=" &amp; $A103, DataRegularSeason20242025!$D$3:$D$1315, U$1)+SUMIFS(DataRegularSeason20242025!$AB$3:$AB$1315,DataRegularSeason20242025!$B$3:$B$1315, "&lt;=" &amp; $A103, DataRegularSeason20242025!$E$3:$E$1315, U$1)</f>
        <v>37</v>
      </c>
      <c r="V103" s="2">
        <f>SUMIFS(DataRegularSeason20242025!$AA$3:$AA$1315,DataRegularSeason20242025!$B$3:$B$1315, "&lt;=" &amp; $A103, DataRegularSeason20242025!$D$3:$D$1315, V$1)+SUMIFS(DataRegularSeason20242025!$AB$3:$AB$1315,DataRegularSeason20242025!$B$3:$B$1315, "&lt;=" &amp; $A103, DataRegularSeason20242025!$E$3:$E$1315, V$1)</f>
        <v>36</v>
      </c>
      <c r="W103" s="2">
        <f>SUMIFS(DataRegularSeason20242025!$AA$3:$AA$1315,DataRegularSeason20242025!$B$3:$B$1315, "&lt;=" &amp; $A103, DataRegularSeason20242025!$D$3:$D$1315, W$1)+SUMIFS(DataRegularSeason20242025!$AB$3:$AB$1315,DataRegularSeason20242025!$B$3:$B$1315, "&lt;=" &amp; $A103, DataRegularSeason20242025!$E$3:$E$1315, W$1)</f>
        <v>37</v>
      </c>
      <c r="X103" s="2">
        <f>SUMIFS(DataRegularSeason20242025!$AA$3:$AA$1315,DataRegularSeason20242025!$B$3:$B$1315, "&lt;=" &amp; $A103, DataRegularSeason20242025!$D$3:$D$1315, X$1)+SUMIFS(DataRegularSeason20242025!$AB$3:$AB$1315,DataRegularSeason20242025!$B$3:$B$1315, "&lt;=" &amp; $A103, DataRegularSeason20242025!$E$3:$E$1315, X$1)</f>
        <v>34</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38</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46</v>
      </c>
      <c r="AC103" s="2">
        <f>SUMIFS(DataRegularSeason20242025!$AA$3:$AA$1315,DataRegularSeason20242025!$B$3:$B$1315, "&lt;=" &amp; $A103, DataRegularSeason20242025!$D$3:$D$1315, AC$1)+SUMIFS(DataRegularSeason20242025!$AB$3:$AB$1315,DataRegularSeason20242025!$B$3:$B$1315, "&lt;=" &amp; $A103, DataRegularSeason20242025!$E$3:$E$1315, AC$1)</f>
        <v>38</v>
      </c>
      <c r="AD103" s="2">
        <f>SUMIFS(DataRegularSeason20242025!$AA$3:$AA$1315,DataRegularSeason20242025!$B$3:$B$1315, "&lt;=" &amp; $A103, DataRegularSeason20242025!$D$3:$D$1315, AD$1)+SUMIFS(DataRegularSeason20242025!$AB$3:$AB$1315,DataRegularSeason20242025!$B$3:$B$1315, "&lt;=" &amp; $A103, DataRegularSeason20242025!$E$3:$E$1315, AD$1)</f>
        <v>43</v>
      </c>
      <c r="AE103" s="2">
        <f>SUMIFS(DataRegularSeason20242025!$AA$3:$AA$1315,DataRegularSeason20242025!$B$3:$B$1315, "&lt;=" &amp; $A103, DataRegularSeason20242025!$D$3:$D$1315, AE$1)+SUMIFS(DataRegularSeason20242025!$AB$3:$AB$1315,DataRegularSeason20242025!$B$3:$B$1315, "&lt;=" &amp; $A103, DataRegularSeason20242025!$E$3:$E$1315, AE$1)</f>
        <v>51</v>
      </c>
      <c r="AF103" s="2">
        <f>SUMIFS(DataRegularSeason20242025!$AA$3:$AA$1315,DataRegularSeason20242025!$B$3:$B$1315, "&lt;=" &amp; $A103, DataRegularSeason20242025!$D$3:$D$1315, AF$1)+SUMIFS(DataRegularSeason20242025!$AB$3:$AB$1315,DataRegularSeason20242025!$B$3:$B$1315, "&lt;=" &amp; $A103, DataRegularSeason20242025!$E$3:$E$1315, AF$1)</f>
        <v>53</v>
      </c>
      <c r="AG103" s="2">
        <f>SUMIFS(DataRegularSeason20242025!$AA$3:$AA$1315,DataRegularSeason20242025!$B$3:$B$1315, "&lt;=" &amp; $A103, DataRegularSeason20242025!$D$3:$D$1315, AG$1)+SUMIFS(DataRegularSeason20242025!$AB$3:$AB$1315,DataRegularSeason20242025!$B$3:$B$1315, "&lt;=" &amp; $A103, DataRegularSeason20242025!$E$3:$E$1315, AG$1)</f>
        <v>50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30</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30</v>
      </c>
      <c r="E104" s="2">
        <f>SUMIFS(DataRegularSeason20242025!$AA$3:$AA$1315,DataRegularSeason20242025!$B$3:$B$1315, "&lt;=" &amp; $A104, DataRegularSeason20242025!$D$3:$D$1315, E$1)+SUMIFS(DataRegularSeason20242025!$AB$3:$AB$1315,DataRegularSeason20242025!$B$3:$B$1315, "&lt;=" &amp; $A104, DataRegularSeason20242025!$E$3:$E$1315, E$1)</f>
        <v>45</v>
      </c>
      <c r="F104" s="2">
        <f>SUMIFS(DataRegularSeason20242025!$AA$3:$AA$1315,DataRegularSeason20242025!$B$3:$B$1315, "&lt;=" &amp; $A104, DataRegularSeason20242025!$D$3:$D$1315, F$1)+SUMIFS(DataRegularSeason20242025!$AB$3:$AB$1315,DataRegularSeason20242025!$B$3:$B$1315, "&lt;=" &amp; $A104, DataRegularSeason20242025!$E$3:$E$1315, F$1)</f>
        <v>36</v>
      </c>
      <c r="G104" s="2">
        <f>SUMIFS(DataRegularSeason20242025!$AA$3:$AA$1315,DataRegularSeason20242025!$B$3:$B$1315, "&lt;=" &amp; $A104, DataRegularSeason20242025!$D$3:$D$1315, G$1)+SUMIFS(DataRegularSeason20242025!$AB$3:$AB$1315,DataRegularSeason20242025!$B$3:$B$1315, "&lt;=" &amp; $A104, DataRegularSeason20242025!$E$3:$E$1315, G$1)</f>
        <v>41</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44</v>
      </c>
      <c r="J104" s="2">
        <f>SUMIFS(DataRegularSeason20242025!$AA$3:$AA$1315,DataRegularSeason20242025!$B$3:$B$1315, "&lt;=" &amp; $A104, DataRegularSeason20242025!$D$3:$D$1315, J$1)+SUMIFS(DataRegularSeason20242025!$AB$3:$AB$1315,DataRegularSeason20242025!$B$3:$B$1315, "&lt;=" &amp; $A104, DataRegularSeason20242025!$E$3:$E$1315, J$1)</f>
        <v>43</v>
      </c>
      <c r="K104" s="2">
        <f>SUMIFS(DataRegularSeason20242025!$AA$3:$AA$1315,DataRegularSeason20242025!$B$3:$B$1315, "&lt;=" &amp; $A104, DataRegularSeason20242025!$D$3:$D$1315, K$1)+SUMIFS(DataRegularSeason20242025!$AB$3:$AB$1315,DataRegularSeason20242025!$B$3:$B$1315, "&lt;=" &amp; $A104, DataRegularSeason20242025!$E$3:$E$1315, K$1)</f>
        <v>30</v>
      </c>
      <c r="L104" s="2">
        <f>SUMIFS(DataRegularSeason20242025!$AA$3:$AA$1315,DataRegularSeason20242025!$B$3:$B$1315, "&lt;=" &amp; $A104, DataRegularSeason20242025!$D$3:$D$1315, L$1)+SUMIFS(DataRegularSeason20242025!$AB$3:$AB$1315,DataRegularSeason20242025!$B$3:$B$1315, "&lt;=" &amp; $A104, DataRegularSeason20242025!$E$3:$E$1315, L$1)</f>
        <v>45</v>
      </c>
      <c r="M104" s="2">
        <f>SUMIFS(DataRegularSeason20242025!$AA$3:$AA$1315,DataRegularSeason20242025!$B$3:$B$1315, "&lt;=" &amp; $A104, DataRegularSeason20242025!$D$3:$D$1315, M$1)+SUMIFS(DataRegularSeason20242025!$AB$3:$AB$1315,DataRegularSeason20242025!$B$3:$B$1315, "&lt;=" &amp; $A104, DataRegularSeason20242025!$E$3:$E$1315, M$1)</f>
        <v>46</v>
      </c>
      <c r="N104" s="2">
        <f>SUMIFS(DataRegularSeason20242025!$AA$3:$AA$1315,DataRegularSeason20242025!$B$3:$B$1315, "&lt;=" &amp; $A104, DataRegularSeason20242025!$D$3:$D$1315, N$1)+SUMIFS(DataRegularSeason20242025!$AB$3:$AB$1315,DataRegularSeason20242025!$B$3:$B$1315, "&lt;=" &amp; $A104, DataRegularSeason20242025!$E$3:$E$1315, N$1)</f>
        <v>45</v>
      </c>
      <c r="O104" s="2">
        <f>SUMIFS(DataRegularSeason20242025!$AA$3:$AA$1315,DataRegularSeason20242025!$B$3:$B$1315, "&lt;=" &amp; $A104, DataRegularSeason20242025!$D$3:$D$1315, O$1)+SUMIFS(DataRegularSeason20242025!$AB$3:$AB$1315,DataRegularSeason20242025!$B$3:$B$1315, "&lt;=" &amp; $A104, DataRegularSeason20242025!$E$3:$E$1315, O$1)</f>
        <v>48</v>
      </c>
      <c r="P104" s="2">
        <f>SUMIFS(DataRegularSeason20242025!$AA$3:$AA$1315,DataRegularSeason20242025!$B$3:$B$1315, "&lt;=" &amp; $A104, DataRegularSeason20242025!$D$3:$D$1315, P$1)+SUMIFS(DataRegularSeason20242025!$AB$3:$AB$1315,DataRegularSeason20242025!$B$3:$B$1315, "&lt;=" &amp; $A104, DataRegularSeason20242025!$E$3:$E$1315, P$1)</f>
        <v>33</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33</v>
      </c>
      <c r="U104" s="2">
        <f>SUMIFS(DataRegularSeason20242025!$AA$3:$AA$1315,DataRegularSeason20242025!$B$3:$B$1315, "&lt;=" &amp; $A104, DataRegularSeason20242025!$D$3:$D$1315, U$1)+SUMIFS(DataRegularSeason20242025!$AB$3:$AB$1315,DataRegularSeason20242025!$B$3:$B$1315, "&lt;=" &amp; $A104, DataRegularSeason20242025!$E$3:$E$1315, U$1)</f>
        <v>37</v>
      </c>
      <c r="V104" s="2">
        <f>SUMIFS(DataRegularSeason20242025!$AA$3:$AA$1315,DataRegularSeason20242025!$B$3:$B$1315, "&lt;=" &amp; $A104, DataRegularSeason20242025!$D$3:$D$1315, V$1)+SUMIFS(DataRegularSeason20242025!$AB$3:$AB$1315,DataRegularSeason20242025!$B$3:$B$1315, "&lt;=" &amp; $A104, DataRegularSeason20242025!$E$3:$E$1315, V$1)</f>
        <v>36</v>
      </c>
      <c r="W104" s="2">
        <f>SUMIFS(DataRegularSeason20242025!$AA$3:$AA$1315,DataRegularSeason20242025!$B$3:$B$1315, "&lt;=" &amp; $A104, DataRegularSeason20242025!$D$3:$D$1315, W$1)+SUMIFS(DataRegularSeason20242025!$AB$3:$AB$1315,DataRegularSeason20242025!$B$3:$B$1315, "&lt;=" &amp; $A104, DataRegularSeason20242025!$E$3:$E$1315, W$1)</f>
        <v>37</v>
      </c>
      <c r="X104" s="2">
        <f>SUMIFS(DataRegularSeason20242025!$AA$3:$AA$1315,DataRegularSeason20242025!$B$3:$B$1315, "&lt;=" &amp; $A104, DataRegularSeason20242025!$D$3:$D$1315, X$1)+SUMIFS(DataRegularSeason20242025!$AB$3:$AB$1315,DataRegularSeason20242025!$B$3:$B$1315, "&lt;=" &amp; $A104, DataRegularSeason20242025!$E$3:$E$1315, X$1)</f>
        <v>34</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38</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46</v>
      </c>
      <c r="AC104" s="2">
        <f>SUMIFS(DataRegularSeason20242025!$AA$3:$AA$1315,DataRegularSeason20242025!$B$3:$B$1315, "&lt;=" &amp; $A104, DataRegularSeason20242025!$D$3:$D$1315, AC$1)+SUMIFS(DataRegularSeason20242025!$AB$3:$AB$1315,DataRegularSeason20242025!$B$3:$B$1315, "&lt;=" &amp; $A104, DataRegularSeason20242025!$E$3:$E$1315, AC$1)</f>
        <v>38</v>
      </c>
      <c r="AD104" s="2">
        <f>SUMIFS(DataRegularSeason20242025!$AA$3:$AA$1315,DataRegularSeason20242025!$B$3:$B$1315, "&lt;=" &amp; $A104, DataRegularSeason20242025!$D$3:$D$1315, AD$1)+SUMIFS(DataRegularSeason20242025!$AB$3:$AB$1315,DataRegularSeason20242025!$B$3:$B$1315, "&lt;=" &amp; $A104, DataRegularSeason20242025!$E$3:$E$1315, AD$1)</f>
        <v>43</v>
      </c>
      <c r="AE104" s="2">
        <f>SUMIFS(DataRegularSeason20242025!$AA$3:$AA$1315,DataRegularSeason20242025!$B$3:$B$1315, "&lt;=" &amp; $A104, DataRegularSeason20242025!$D$3:$D$1315, AE$1)+SUMIFS(DataRegularSeason20242025!$AB$3:$AB$1315,DataRegularSeason20242025!$B$3:$B$1315, "&lt;=" &amp; $A104, DataRegularSeason20242025!$E$3:$E$1315, AE$1)</f>
        <v>51</v>
      </c>
      <c r="AF104" s="2">
        <f>SUMIFS(DataRegularSeason20242025!$AA$3:$AA$1315,DataRegularSeason20242025!$B$3:$B$1315, "&lt;=" &amp; $A104, DataRegularSeason20242025!$D$3:$D$1315, AF$1)+SUMIFS(DataRegularSeason20242025!$AB$3:$AB$1315,DataRegularSeason20242025!$B$3:$B$1315, "&lt;=" &amp; $A104, DataRegularSeason20242025!$E$3:$E$1315, AF$1)</f>
        <v>53</v>
      </c>
      <c r="AG104" s="2">
        <f>SUMIFS(DataRegularSeason20242025!$AA$3:$AA$1315,DataRegularSeason20242025!$B$3:$B$1315, "&lt;=" &amp; $A104, DataRegularSeason20242025!$D$3:$D$1315, AG$1)+SUMIFS(DataRegularSeason20242025!$AB$3:$AB$1315,DataRegularSeason20242025!$B$3:$B$1315, "&lt;=" &amp; $A104, DataRegularSeason20242025!$E$3:$E$1315, AG$1)</f>
        <v>50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30</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30</v>
      </c>
      <c r="E105" s="2">
        <f>SUMIFS(DataRegularSeason20242025!$AA$3:$AA$1315,DataRegularSeason20242025!$B$3:$B$1315, "&lt;=" &amp; $A105, DataRegularSeason20242025!$D$3:$D$1315, E$1)+SUMIFS(DataRegularSeason20242025!$AB$3:$AB$1315,DataRegularSeason20242025!$B$3:$B$1315, "&lt;=" &amp; $A105, DataRegularSeason20242025!$E$3:$E$1315, E$1)</f>
        <v>45</v>
      </c>
      <c r="F105" s="2">
        <f>SUMIFS(DataRegularSeason20242025!$AA$3:$AA$1315,DataRegularSeason20242025!$B$3:$B$1315, "&lt;=" &amp; $A105, DataRegularSeason20242025!$D$3:$D$1315, F$1)+SUMIFS(DataRegularSeason20242025!$AB$3:$AB$1315,DataRegularSeason20242025!$B$3:$B$1315, "&lt;=" &amp; $A105, DataRegularSeason20242025!$E$3:$E$1315, F$1)</f>
        <v>36</v>
      </c>
      <c r="G105" s="2">
        <f>SUMIFS(DataRegularSeason20242025!$AA$3:$AA$1315,DataRegularSeason20242025!$B$3:$B$1315, "&lt;=" &amp; $A105, DataRegularSeason20242025!$D$3:$D$1315, G$1)+SUMIFS(DataRegularSeason20242025!$AB$3:$AB$1315,DataRegularSeason20242025!$B$3:$B$1315, "&lt;=" &amp; $A105, DataRegularSeason20242025!$E$3:$E$1315, G$1)</f>
        <v>41</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44</v>
      </c>
      <c r="J105" s="2">
        <f>SUMIFS(DataRegularSeason20242025!$AA$3:$AA$1315,DataRegularSeason20242025!$B$3:$B$1315, "&lt;=" &amp; $A105, DataRegularSeason20242025!$D$3:$D$1315, J$1)+SUMIFS(DataRegularSeason20242025!$AB$3:$AB$1315,DataRegularSeason20242025!$B$3:$B$1315, "&lt;=" &amp; $A105, DataRegularSeason20242025!$E$3:$E$1315, J$1)</f>
        <v>43</v>
      </c>
      <c r="K105" s="2">
        <f>SUMIFS(DataRegularSeason20242025!$AA$3:$AA$1315,DataRegularSeason20242025!$B$3:$B$1315, "&lt;=" &amp; $A105, DataRegularSeason20242025!$D$3:$D$1315, K$1)+SUMIFS(DataRegularSeason20242025!$AB$3:$AB$1315,DataRegularSeason20242025!$B$3:$B$1315, "&lt;=" &amp; $A105, DataRegularSeason20242025!$E$3:$E$1315, K$1)</f>
        <v>30</v>
      </c>
      <c r="L105" s="2">
        <f>SUMIFS(DataRegularSeason20242025!$AA$3:$AA$1315,DataRegularSeason20242025!$B$3:$B$1315, "&lt;=" &amp; $A105, DataRegularSeason20242025!$D$3:$D$1315, L$1)+SUMIFS(DataRegularSeason20242025!$AB$3:$AB$1315,DataRegularSeason20242025!$B$3:$B$1315, "&lt;=" &amp; $A105, DataRegularSeason20242025!$E$3:$E$1315, L$1)</f>
        <v>45</v>
      </c>
      <c r="M105" s="2">
        <f>SUMIFS(DataRegularSeason20242025!$AA$3:$AA$1315,DataRegularSeason20242025!$B$3:$B$1315, "&lt;=" &amp; $A105, DataRegularSeason20242025!$D$3:$D$1315, M$1)+SUMIFS(DataRegularSeason20242025!$AB$3:$AB$1315,DataRegularSeason20242025!$B$3:$B$1315, "&lt;=" &amp; $A105, DataRegularSeason20242025!$E$3:$E$1315, M$1)</f>
        <v>46</v>
      </c>
      <c r="N105" s="2">
        <f>SUMIFS(DataRegularSeason20242025!$AA$3:$AA$1315,DataRegularSeason20242025!$B$3:$B$1315, "&lt;=" &amp; $A105, DataRegularSeason20242025!$D$3:$D$1315, N$1)+SUMIFS(DataRegularSeason20242025!$AB$3:$AB$1315,DataRegularSeason20242025!$B$3:$B$1315, "&lt;=" &amp; $A105, DataRegularSeason20242025!$E$3:$E$1315, N$1)</f>
        <v>45</v>
      </c>
      <c r="O105" s="2">
        <f>SUMIFS(DataRegularSeason20242025!$AA$3:$AA$1315,DataRegularSeason20242025!$B$3:$B$1315, "&lt;=" &amp; $A105, DataRegularSeason20242025!$D$3:$D$1315, O$1)+SUMIFS(DataRegularSeason20242025!$AB$3:$AB$1315,DataRegularSeason20242025!$B$3:$B$1315, "&lt;=" &amp; $A105, DataRegularSeason20242025!$E$3:$E$1315, O$1)</f>
        <v>48</v>
      </c>
      <c r="P105" s="2">
        <f>SUMIFS(DataRegularSeason20242025!$AA$3:$AA$1315,DataRegularSeason20242025!$B$3:$B$1315, "&lt;=" &amp; $A105, DataRegularSeason20242025!$D$3:$D$1315, P$1)+SUMIFS(DataRegularSeason20242025!$AB$3:$AB$1315,DataRegularSeason20242025!$B$3:$B$1315, "&lt;=" &amp; $A105, DataRegularSeason20242025!$E$3:$E$1315, P$1)</f>
        <v>33</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33</v>
      </c>
      <c r="U105" s="2">
        <f>SUMIFS(DataRegularSeason20242025!$AA$3:$AA$1315,DataRegularSeason20242025!$B$3:$B$1315, "&lt;=" &amp; $A105, DataRegularSeason20242025!$D$3:$D$1315, U$1)+SUMIFS(DataRegularSeason20242025!$AB$3:$AB$1315,DataRegularSeason20242025!$B$3:$B$1315, "&lt;=" &amp; $A105, DataRegularSeason20242025!$E$3:$E$1315, U$1)</f>
        <v>37</v>
      </c>
      <c r="V105" s="2">
        <f>SUMIFS(DataRegularSeason20242025!$AA$3:$AA$1315,DataRegularSeason20242025!$B$3:$B$1315, "&lt;=" &amp; $A105, DataRegularSeason20242025!$D$3:$D$1315, V$1)+SUMIFS(DataRegularSeason20242025!$AB$3:$AB$1315,DataRegularSeason20242025!$B$3:$B$1315, "&lt;=" &amp; $A105, DataRegularSeason20242025!$E$3:$E$1315, V$1)</f>
        <v>36</v>
      </c>
      <c r="W105" s="2">
        <f>SUMIFS(DataRegularSeason20242025!$AA$3:$AA$1315,DataRegularSeason20242025!$B$3:$B$1315, "&lt;=" &amp; $A105, DataRegularSeason20242025!$D$3:$D$1315, W$1)+SUMIFS(DataRegularSeason20242025!$AB$3:$AB$1315,DataRegularSeason20242025!$B$3:$B$1315, "&lt;=" &amp; $A105, DataRegularSeason20242025!$E$3:$E$1315, W$1)</f>
        <v>37</v>
      </c>
      <c r="X105" s="2">
        <f>SUMIFS(DataRegularSeason20242025!$AA$3:$AA$1315,DataRegularSeason20242025!$B$3:$B$1315, "&lt;=" &amp; $A105, DataRegularSeason20242025!$D$3:$D$1315, X$1)+SUMIFS(DataRegularSeason20242025!$AB$3:$AB$1315,DataRegularSeason20242025!$B$3:$B$1315, "&lt;=" &amp; $A105, DataRegularSeason20242025!$E$3:$E$1315, X$1)</f>
        <v>34</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38</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46</v>
      </c>
      <c r="AC105" s="2">
        <f>SUMIFS(DataRegularSeason20242025!$AA$3:$AA$1315,DataRegularSeason20242025!$B$3:$B$1315, "&lt;=" &amp; $A105, DataRegularSeason20242025!$D$3:$D$1315, AC$1)+SUMIFS(DataRegularSeason20242025!$AB$3:$AB$1315,DataRegularSeason20242025!$B$3:$B$1315, "&lt;=" &amp; $A105, DataRegularSeason20242025!$E$3:$E$1315, AC$1)</f>
        <v>38</v>
      </c>
      <c r="AD105" s="2">
        <f>SUMIFS(DataRegularSeason20242025!$AA$3:$AA$1315,DataRegularSeason20242025!$B$3:$B$1315, "&lt;=" &amp; $A105, DataRegularSeason20242025!$D$3:$D$1315, AD$1)+SUMIFS(DataRegularSeason20242025!$AB$3:$AB$1315,DataRegularSeason20242025!$B$3:$B$1315, "&lt;=" &amp; $A105, DataRegularSeason20242025!$E$3:$E$1315, AD$1)</f>
        <v>43</v>
      </c>
      <c r="AE105" s="2">
        <f>SUMIFS(DataRegularSeason20242025!$AA$3:$AA$1315,DataRegularSeason20242025!$B$3:$B$1315, "&lt;=" &amp; $A105, DataRegularSeason20242025!$D$3:$D$1315, AE$1)+SUMIFS(DataRegularSeason20242025!$AB$3:$AB$1315,DataRegularSeason20242025!$B$3:$B$1315, "&lt;=" &amp; $A105, DataRegularSeason20242025!$E$3:$E$1315, AE$1)</f>
        <v>51</v>
      </c>
      <c r="AF105" s="2">
        <f>SUMIFS(DataRegularSeason20242025!$AA$3:$AA$1315,DataRegularSeason20242025!$B$3:$B$1315, "&lt;=" &amp; $A105, DataRegularSeason20242025!$D$3:$D$1315, AF$1)+SUMIFS(DataRegularSeason20242025!$AB$3:$AB$1315,DataRegularSeason20242025!$B$3:$B$1315, "&lt;=" &amp; $A105, DataRegularSeason20242025!$E$3:$E$1315, AF$1)</f>
        <v>53</v>
      </c>
      <c r="AG105" s="2">
        <f>SUMIFS(DataRegularSeason20242025!$AA$3:$AA$1315,DataRegularSeason20242025!$B$3:$B$1315, "&lt;=" &amp; $A105, DataRegularSeason20242025!$D$3:$D$1315, AG$1)+SUMIFS(DataRegularSeason20242025!$AB$3:$AB$1315,DataRegularSeason20242025!$B$3:$B$1315, "&lt;=" &amp; $A105, DataRegularSeason20242025!$E$3:$E$1315, AG$1)</f>
        <v>50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30</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30</v>
      </c>
      <c r="E106" s="2">
        <f>SUMIFS(DataRegularSeason20242025!$AA$3:$AA$1315,DataRegularSeason20242025!$B$3:$B$1315, "&lt;=" &amp; $A106, DataRegularSeason20242025!$D$3:$D$1315, E$1)+SUMIFS(DataRegularSeason20242025!$AB$3:$AB$1315,DataRegularSeason20242025!$B$3:$B$1315, "&lt;=" &amp; $A106, DataRegularSeason20242025!$E$3:$E$1315, E$1)</f>
        <v>45</v>
      </c>
      <c r="F106" s="2">
        <f>SUMIFS(DataRegularSeason20242025!$AA$3:$AA$1315,DataRegularSeason20242025!$B$3:$B$1315, "&lt;=" &amp; $A106, DataRegularSeason20242025!$D$3:$D$1315, F$1)+SUMIFS(DataRegularSeason20242025!$AB$3:$AB$1315,DataRegularSeason20242025!$B$3:$B$1315, "&lt;=" &amp; $A106, DataRegularSeason20242025!$E$3:$E$1315, F$1)</f>
        <v>36</v>
      </c>
      <c r="G106" s="2">
        <f>SUMIFS(DataRegularSeason20242025!$AA$3:$AA$1315,DataRegularSeason20242025!$B$3:$B$1315, "&lt;=" &amp; $A106, DataRegularSeason20242025!$D$3:$D$1315, G$1)+SUMIFS(DataRegularSeason20242025!$AB$3:$AB$1315,DataRegularSeason20242025!$B$3:$B$1315, "&lt;=" &amp; $A106, DataRegularSeason20242025!$E$3:$E$1315, G$1)</f>
        <v>41</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44</v>
      </c>
      <c r="J106" s="2">
        <f>SUMIFS(DataRegularSeason20242025!$AA$3:$AA$1315,DataRegularSeason20242025!$B$3:$B$1315, "&lt;=" &amp; $A106, DataRegularSeason20242025!$D$3:$D$1315, J$1)+SUMIFS(DataRegularSeason20242025!$AB$3:$AB$1315,DataRegularSeason20242025!$B$3:$B$1315, "&lt;=" &amp; $A106, DataRegularSeason20242025!$E$3:$E$1315, J$1)</f>
        <v>43</v>
      </c>
      <c r="K106" s="2">
        <f>SUMIFS(DataRegularSeason20242025!$AA$3:$AA$1315,DataRegularSeason20242025!$B$3:$B$1315, "&lt;=" &amp; $A106, DataRegularSeason20242025!$D$3:$D$1315, K$1)+SUMIFS(DataRegularSeason20242025!$AB$3:$AB$1315,DataRegularSeason20242025!$B$3:$B$1315, "&lt;=" &amp; $A106, DataRegularSeason20242025!$E$3:$E$1315, K$1)</f>
        <v>30</v>
      </c>
      <c r="L106" s="2">
        <f>SUMIFS(DataRegularSeason20242025!$AA$3:$AA$1315,DataRegularSeason20242025!$B$3:$B$1315, "&lt;=" &amp; $A106, DataRegularSeason20242025!$D$3:$D$1315, L$1)+SUMIFS(DataRegularSeason20242025!$AB$3:$AB$1315,DataRegularSeason20242025!$B$3:$B$1315, "&lt;=" &amp; $A106, DataRegularSeason20242025!$E$3:$E$1315, L$1)</f>
        <v>45</v>
      </c>
      <c r="M106" s="2">
        <f>SUMIFS(DataRegularSeason20242025!$AA$3:$AA$1315,DataRegularSeason20242025!$B$3:$B$1315, "&lt;=" &amp; $A106, DataRegularSeason20242025!$D$3:$D$1315, M$1)+SUMIFS(DataRegularSeason20242025!$AB$3:$AB$1315,DataRegularSeason20242025!$B$3:$B$1315, "&lt;=" &amp; $A106, DataRegularSeason20242025!$E$3:$E$1315, M$1)</f>
        <v>46</v>
      </c>
      <c r="N106" s="2">
        <f>SUMIFS(DataRegularSeason20242025!$AA$3:$AA$1315,DataRegularSeason20242025!$B$3:$B$1315, "&lt;=" &amp; $A106, DataRegularSeason20242025!$D$3:$D$1315, N$1)+SUMIFS(DataRegularSeason20242025!$AB$3:$AB$1315,DataRegularSeason20242025!$B$3:$B$1315, "&lt;=" &amp; $A106, DataRegularSeason20242025!$E$3:$E$1315, N$1)</f>
        <v>45</v>
      </c>
      <c r="O106" s="2">
        <f>SUMIFS(DataRegularSeason20242025!$AA$3:$AA$1315,DataRegularSeason20242025!$B$3:$B$1315, "&lt;=" &amp; $A106, DataRegularSeason20242025!$D$3:$D$1315, O$1)+SUMIFS(DataRegularSeason20242025!$AB$3:$AB$1315,DataRegularSeason20242025!$B$3:$B$1315, "&lt;=" &amp; $A106, DataRegularSeason20242025!$E$3:$E$1315, O$1)</f>
        <v>48</v>
      </c>
      <c r="P106" s="2">
        <f>SUMIFS(DataRegularSeason20242025!$AA$3:$AA$1315,DataRegularSeason20242025!$B$3:$B$1315, "&lt;=" &amp; $A106, DataRegularSeason20242025!$D$3:$D$1315, P$1)+SUMIFS(DataRegularSeason20242025!$AB$3:$AB$1315,DataRegularSeason20242025!$B$3:$B$1315, "&lt;=" &amp; $A106, DataRegularSeason20242025!$E$3:$E$1315, P$1)</f>
        <v>33</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33</v>
      </c>
      <c r="U106" s="2">
        <f>SUMIFS(DataRegularSeason20242025!$AA$3:$AA$1315,DataRegularSeason20242025!$B$3:$B$1315, "&lt;=" &amp; $A106, DataRegularSeason20242025!$D$3:$D$1315, U$1)+SUMIFS(DataRegularSeason20242025!$AB$3:$AB$1315,DataRegularSeason20242025!$B$3:$B$1315, "&lt;=" &amp; $A106, DataRegularSeason20242025!$E$3:$E$1315, U$1)</f>
        <v>37</v>
      </c>
      <c r="V106" s="2">
        <f>SUMIFS(DataRegularSeason20242025!$AA$3:$AA$1315,DataRegularSeason20242025!$B$3:$B$1315, "&lt;=" &amp; $A106, DataRegularSeason20242025!$D$3:$D$1315, V$1)+SUMIFS(DataRegularSeason20242025!$AB$3:$AB$1315,DataRegularSeason20242025!$B$3:$B$1315, "&lt;=" &amp; $A106, DataRegularSeason20242025!$E$3:$E$1315, V$1)</f>
        <v>36</v>
      </c>
      <c r="W106" s="2">
        <f>SUMIFS(DataRegularSeason20242025!$AA$3:$AA$1315,DataRegularSeason20242025!$B$3:$B$1315, "&lt;=" &amp; $A106, DataRegularSeason20242025!$D$3:$D$1315, W$1)+SUMIFS(DataRegularSeason20242025!$AB$3:$AB$1315,DataRegularSeason20242025!$B$3:$B$1315, "&lt;=" &amp; $A106, DataRegularSeason20242025!$E$3:$E$1315, W$1)</f>
        <v>37</v>
      </c>
      <c r="X106" s="2">
        <f>SUMIFS(DataRegularSeason20242025!$AA$3:$AA$1315,DataRegularSeason20242025!$B$3:$B$1315, "&lt;=" &amp; $A106, DataRegularSeason20242025!$D$3:$D$1315, X$1)+SUMIFS(DataRegularSeason20242025!$AB$3:$AB$1315,DataRegularSeason20242025!$B$3:$B$1315, "&lt;=" &amp; $A106, DataRegularSeason20242025!$E$3:$E$1315, X$1)</f>
        <v>34</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38</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46</v>
      </c>
      <c r="AC106" s="2">
        <f>SUMIFS(DataRegularSeason20242025!$AA$3:$AA$1315,DataRegularSeason20242025!$B$3:$B$1315, "&lt;=" &amp; $A106, DataRegularSeason20242025!$D$3:$D$1315, AC$1)+SUMIFS(DataRegularSeason20242025!$AB$3:$AB$1315,DataRegularSeason20242025!$B$3:$B$1315, "&lt;=" &amp; $A106, DataRegularSeason20242025!$E$3:$E$1315, AC$1)</f>
        <v>38</v>
      </c>
      <c r="AD106" s="2">
        <f>SUMIFS(DataRegularSeason20242025!$AA$3:$AA$1315,DataRegularSeason20242025!$B$3:$B$1315, "&lt;=" &amp; $A106, DataRegularSeason20242025!$D$3:$D$1315, AD$1)+SUMIFS(DataRegularSeason20242025!$AB$3:$AB$1315,DataRegularSeason20242025!$B$3:$B$1315, "&lt;=" &amp; $A106, DataRegularSeason20242025!$E$3:$E$1315, AD$1)</f>
        <v>43</v>
      </c>
      <c r="AE106" s="2">
        <f>SUMIFS(DataRegularSeason20242025!$AA$3:$AA$1315,DataRegularSeason20242025!$B$3:$B$1315, "&lt;=" &amp; $A106, DataRegularSeason20242025!$D$3:$D$1315, AE$1)+SUMIFS(DataRegularSeason20242025!$AB$3:$AB$1315,DataRegularSeason20242025!$B$3:$B$1315, "&lt;=" &amp; $A106, DataRegularSeason20242025!$E$3:$E$1315, AE$1)</f>
        <v>51</v>
      </c>
      <c r="AF106" s="2">
        <f>SUMIFS(DataRegularSeason20242025!$AA$3:$AA$1315,DataRegularSeason20242025!$B$3:$B$1315, "&lt;=" &amp; $A106, DataRegularSeason20242025!$D$3:$D$1315, AF$1)+SUMIFS(DataRegularSeason20242025!$AB$3:$AB$1315,DataRegularSeason20242025!$B$3:$B$1315, "&lt;=" &amp; $A106, DataRegularSeason20242025!$E$3:$E$1315, AF$1)</f>
        <v>53</v>
      </c>
      <c r="AG106" s="2">
        <f>SUMIFS(DataRegularSeason20242025!$AA$3:$AA$1315,DataRegularSeason20242025!$B$3:$B$1315, "&lt;=" &amp; $A106, DataRegularSeason20242025!$D$3:$D$1315, AG$1)+SUMIFS(DataRegularSeason20242025!$AB$3:$AB$1315,DataRegularSeason20242025!$B$3:$B$1315, "&lt;=" &amp; $A106, DataRegularSeason20242025!$E$3:$E$1315, AG$1)</f>
        <v>50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30</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30</v>
      </c>
      <c r="E107" s="2">
        <f>SUMIFS(DataRegularSeason20242025!$AA$3:$AA$1315,DataRegularSeason20242025!$B$3:$B$1315, "&lt;=" &amp; $A107, DataRegularSeason20242025!$D$3:$D$1315, E$1)+SUMIFS(DataRegularSeason20242025!$AB$3:$AB$1315,DataRegularSeason20242025!$B$3:$B$1315, "&lt;=" &amp; $A107, DataRegularSeason20242025!$E$3:$E$1315, E$1)</f>
        <v>45</v>
      </c>
      <c r="F107" s="2">
        <f>SUMIFS(DataRegularSeason20242025!$AA$3:$AA$1315,DataRegularSeason20242025!$B$3:$B$1315, "&lt;=" &amp; $A107, DataRegularSeason20242025!$D$3:$D$1315, F$1)+SUMIFS(DataRegularSeason20242025!$AB$3:$AB$1315,DataRegularSeason20242025!$B$3:$B$1315, "&lt;=" &amp; $A107, DataRegularSeason20242025!$E$3:$E$1315, F$1)</f>
        <v>36</v>
      </c>
      <c r="G107" s="2">
        <f>SUMIFS(DataRegularSeason20242025!$AA$3:$AA$1315,DataRegularSeason20242025!$B$3:$B$1315, "&lt;=" &amp; $A107, DataRegularSeason20242025!$D$3:$D$1315, G$1)+SUMIFS(DataRegularSeason20242025!$AB$3:$AB$1315,DataRegularSeason20242025!$B$3:$B$1315, "&lt;=" &amp; $A107, DataRegularSeason20242025!$E$3:$E$1315, G$1)</f>
        <v>41</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44</v>
      </c>
      <c r="J107" s="2">
        <f>SUMIFS(DataRegularSeason20242025!$AA$3:$AA$1315,DataRegularSeason20242025!$B$3:$B$1315, "&lt;=" &amp; $A107, DataRegularSeason20242025!$D$3:$D$1315, J$1)+SUMIFS(DataRegularSeason20242025!$AB$3:$AB$1315,DataRegularSeason20242025!$B$3:$B$1315, "&lt;=" &amp; $A107, DataRegularSeason20242025!$E$3:$E$1315, J$1)</f>
        <v>43</v>
      </c>
      <c r="K107" s="2">
        <f>SUMIFS(DataRegularSeason20242025!$AA$3:$AA$1315,DataRegularSeason20242025!$B$3:$B$1315, "&lt;=" &amp; $A107, DataRegularSeason20242025!$D$3:$D$1315, K$1)+SUMIFS(DataRegularSeason20242025!$AB$3:$AB$1315,DataRegularSeason20242025!$B$3:$B$1315, "&lt;=" &amp; $A107, DataRegularSeason20242025!$E$3:$E$1315, K$1)</f>
        <v>30</v>
      </c>
      <c r="L107" s="2">
        <f>SUMIFS(DataRegularSeason20242025!$AA$3:$AA$1315,DataRegularSeason20242025!$B$3:$B$1315, "&lt;=" &amp; $A107, DataRegularSeason20242025!$D$3:$D$1315, L$1)+SUMIFS(DataRegularSeason20242025!$AB$3:$AB$1315,DataRegularSeason20242025!$B$3:$B$1315, "&lt;=" &amp; $A107, DataRegularSeason20242025!$E$3:$E$1315, L$1)</f>
        <v>45</v>
      </c>
      <c r="M107" s="2">
        <f>SUMIFS(DataRegularSeason20242025!$AA$3:$AA$1315,DataRegularSeason20242025!$B$3:$B$1315, "&lt;=" &amp; $A107, DataRegularSeason20242025!$D$3:$D$1315, M$1)+SUMIFS(DataRegularSeason20242025!$AB$3:$AB$1315,DataRegularSeason20242025!$B$3:$B$1315, "&lt;=" &amp; $A107, DataRegularSeason20242025!$E$3:$E$1315, M$1)</f>
        <v>46</v>
      </c>
      <c r="N107" s="2">
        <f>SUMIFS(DataRegularSeason20242025!$AA$3:$AA$1315,DataRegularSeason20242025!$B$3:$B$1315, "&lt;=" &amp; $A107, DataRegularSeason20242025!$D$3:$D$1315, N$1)+SUMIFS(DataRegularSeason20242025!$AB$3:$AB$1315,DataRegularSeason20242025!$B$3:$B$1315, "&lt;=" &amp; $A107, DataRegularSeason20242025!$E$3:$E$1315, N$1)</f>
        <v>45</v>
      </c>
      <c r="O107" s="2">
        <f>SUMIFS(DataRegularSeason20242025!$AA$3:$AA$1315,DataRegularSeason20242025!$B$3:$B$1315, "&lt;=" &amp; $A107, DataRegularSeason20242025!$D$3:$D$1315, O$1)+SUMIFS(DataRegularSeason20242025!$AB$3:$AB$1315,DataRegularSeason20242025!$B$3:$B$1315, "&lt;=" &amp; $A107, DataRegularSeason20242025!$E$3:$E$1315, O$1)</f>
        <v>48</v>
      </c>
      <c r="P107" s="2">
        <f>SUMIFS(DataRegularSeason20242025!$AA$3:$AA$1315,DataRegularSeason20242025!$B$3:$B$1315, "&lt;=" &amp; $A107, DataRegularSeason20242025!$D$3:$D$1315, P$1)+SUMIFS(DataRegularSeason20242025!$AB$3:$AB$1315,DataRegularSeason20242025!$B$3:$B$1315, "&lt;=" &amp; $A107, DataRegularSeason20242025!$E$3:$E$1315, P$1)</f>
        <v>33</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33</v>
      </c>
      <c r="U107" s="2">
        <f>SUMIFS(DataRegularSeason20242025!$AA$3:$AA$1315,DataRegularSeason20242025!$B$3:$B$1315, "&lt;=" &amp; $A107, DataRegularSeason20242025!$D$3:$D$1315, U$1)+SUMIFS(DataRegularSeason20242025!$AB$3:$AB$1315,DataRegularSeason20242025!$B$3:$B$1315, "&lt;=" &amp; $A107, DataRegularSeason20242025!$E$3:$E$1315, U$1)</f>
        <v>37</v>
      </c>
      <c r="V107" s="2">
        <f>SUMIFS(DataRegularSeason20242025!$AA$3:$AA$1315,DataRegularSeason20242025!$B$3:$B$1315, "&lt;=" &amp; $A107, DataRegularSeason20242025!$D$3:$D$1315, V$1)+SUMIFS(DataRegularSeason20242025!$AB$3:$AB$1315,DataRegularSeason20242025!$B$3:$B$1315, "&lt;=" &amp; $A107, DataRegularSeason20242025!$E$3:$E$1315, V$1)</f>
        <v>36</v>
      </c>
      <c r="W107" s="2">
        <f>SUMIFS(DataRegularSeason20242025!$AA$3:$AA$1315,DataRegularSeason20242025!$B$3:$B$1315, "&lt;=" &amp; $A107, DataRegularSeason20242025!$D$3:$D$1315, W$1)+SUMIFS(DataRegularSeason20242025!$AB$3:$AB$1315,DataRegularSeason20242025!$B$3:$B$1315, "&lt;=" &amp; $A107, DataRegularSeason20242025!$E$3:$E$1315, W$1)</f>
        <v>37</v>
      </c>
      <c r="X107" s="2">
        <f>SUMIFS(DataRegularSeason20242025!$AA$3:$AA$1315,DataRegularSeason20242025!$B$3:$B$1315, "&lt;=" &amp; $A107, DataRegularSeason20242025!$D$3:$D$1315, X$1)+SUMIFS(DataRegularSeason20242025!$AB$3:$AB$1315,DataRegularSeason20242025!$B$3:$B$1315, "&lt;=" &amp; $A107, DataRegularSeason20242025!$E$3:$E$1315, X$1)</f>
        <v>34</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38</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46</v>
      </c>
      <c r="AC107" s="2">
        <f>SUMIFS(DataRegularSeason20242025!$AA$3:$AA$1315,DataRegularSeason20242025!$B$3:$B$1315, "&lt;=" &amp; $A107, DataRegularSeason20242025!$D$3:$D$1315, AC$1)+SUMIFS(DataRegularSeason20242025!$AB$3:$AB$1315,DataRegularSeason20242025!$B$3:$B$1315, "&lt;=" &amp; $A107, DataRegularSeason20242025!$E$3:$E$1315, AC$1)</f>
        <v>38</v>
      </c>
      <c r="AD107" s="2">
        <f>SUMIFS(DataRegularSeason20242025!$AA$3:$AA$1315,DataRegularSeason20242025!$B$3:$B$1315, "&lt;=" &amp; $A107, DataRegularSeason20242025!$D$3:$D$1315, AD$1)+SUMIFS(DataRegularSeason20242025!$AB$3:$AB$1315,DataRegularSeason20242025!$B$3:$B$1315, "&lt;=" &amp; $A107, DataRegularSeason20242025!$E$3:$E$1315, AD$1)</f>
        <v>43</v>
      </c>
      <c r="AE107" s="2">
        <f>SUMIFS(DataRegularSeason20242025!$AA$3:$AA$1315,DataRegularSeason20242025!$B$3:$B$1315, "&lt;=" &amp; $A107, DataRegularSeason20242025!$D$3:$D$1315, AE$1)+SUMIFS(DataRegularSeason20242025!$AB$3:$AB$1315,DataRegularSeason20242025!$B$3:$B$1315, "&lt;=" &amp; $A107, DataRegularSeason20242025!$E$3:$E$1315, AE$1)</f>
        <v>51</v>
      </c>
      <c r="AF107" s="2">
        <f>SUMIFS(DataRegularSeason20242025!$AA$3:$AA$1315,DataRegularSeason20242025!$B$3:$B$1315, "&lt;=" &amp; $A107, DataRegularSeason20242025!$D$3:$D$1315, AF$1)+SUMIFS(DataRegularSeason20242025!$AB$3:$AB$1315,DataRegularSeason20242025!$B$3:$B$1315, "&lt;=" &amp; $A107, DataRegularSeason20242025!$E$3:$E$1315, AF$1)</f>
        <v>53</v>
      </c>
      <c r="AG107" s="2">
        <f>SUMIFS(DataRegularSeason20242025!$AA$3:$AA$1315,DataRegularSeason20242025!$B$3:$B$1315, "&lt;=" &amp; $A107, DataRegularSeason20242025!$D$3:$D$1315, AG$1)+SUMIFS(DataRegularSeason20242025!$AB$3:$AB$1315,DataRegularSeason20242025!$B$3:$B$1315, "&lt;=" &amp; $A107, DataRegularSeason20242025!$E$3:$E$1315, AG$1)</f>
        <v>50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30</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30</v>
      </c>
      <c r="E108" s="2">
        <f>SUMIFS(DataRegularSeason20242025!$AA$3:$AA$1315,DataRegularSeason20242025!$B$3:$B$1315, "&lt;=" &amp; $A108, DataRegularSeason20242025!$D$3:$D$1315, E$1)+SUMIFS(DataRegularSeason20242025!$AB$3:$AB$1315,DataRegularSeason20242025!$B$3:$B$1315, "&lt;=" &amp; $A108, DataRegularSeason20242025!$E$3:$E$1315, E$1)</f>
        <v>45</v>
      </c>
      <c r="F108" s="2">
        <f>SUMIFS(DataRegularSeason20242025!$AA$3:$AA$1315,DataRegularSeason20242025!$B$3:$B$1315, "&lt;=" &amp; $A108, DataRegularSeason20242025!$D$3:$D$1315, F$1)+SUMIFS(DataRegularSeason20242025!$AB$3:$AB$1315,DataRegularSeason20242025!$B$3:$B$1315, "&lt;=" &amp; $A108, DataRegularSeason20242025!$E$3:$E$1315, F$1)</f>
        <v>36</v>
      </c>
      <c r="G108" s="2">
        <f>SUMIFS(DataRegularSeason20242025!$AA$3:$AA$1315,DataRegularSeason20242025!$B$3:$B$1315, "&lt;=" &amp; $A108, DataRegularSeason20242025!$D$3:$D$1315, G$1)+SUMIFS(DataRegularSeason20242025!$AB$3:$AB$1315,DataRegularSeason20242025!$B$3:$B$1315, "&lt;=" &amp; $A108, DataRegularSeason20242025!$E$3:$E$1315, G$1)</f>
        <v>41</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44</v>
      </c>
      <c r="J108" s="2">
        <f>SUMIFS(DataRegularSeason20242025!$AA$3:$AA$1315,DataRegularSeason20242025!$B$3:$B$1315, "&lt;=" &amp; $A108, DataRegularSeason20242025!$D$3:$D$1315, J$1)+SUMIFS(DataRegularSeason20242025!$AB$3:$AB$1315,DataRegularSeason20242025!$B$3:$B$1315, "&lt;=" &amp; $A108, DataRegularSeason20242025!$E$3:$E$1315, J$1)</f>
        <v>43</v>
      </c>
      <c r="K108" s="2">
        <f>SUMIFS(DataRegularSeason20242025!$AA$3:$AA$1315,DataRegularSeason20242025!$B$3:$B$1315, "&lt;=" &amp; $A108, DataRegularSeason20242025!$D$3:$D$1315, K$1)+SUMIFS(DataRegularSeason20242025!$AB$3:$AB$1315,DataRegularSeason20242025!$B$3:$B$1315, "&lt;=" &amp; $A108, DataRegularSeason20242025!$E$3:$E$1315, K$1)</f>
        <v>30</v>
      </c>
      <c r="L108" s="2">
        <f>SUMIFS(DataRegularSeason20242025!$AA$3:$AA$1315,DataRegularSeason20242025!$B$3:$B$1315, "&lt;=" &amp; $A108, DataRegularSeason20242025!$D$3:$D$1315, L$1)+SUMIFS(DataRegularSeason20242025!$AB$3:$AB$1315,DataRegularSeason20242025!$B$3:$B$1315, "&lt;=" &amp; $A108, DataRegularSeason20242025!$E$3:$E$1315, L$1)</f>
        <v>45</v>
      </c>
      <c r="M108" s="2">
        <f>SUMIFS(DataRegularSeason20242025!$AA$3:$AA$1315,DataRegularSeason20242025!$B$3:$B$1315, "&lt;=" &amp; $A108, DataRegularSeason20242025!$D$3:$D$1315, M$1)+SUMIFS(DataRegularSeason20242025!$AB$3:$AB$1315,DataRegularSeason20242025!$B$3:$B$1315, "&lt;=" &amp; $A108, DataRegularSeason20242025!$E$3:$E$1315, M$1)</f>
        <v>46</v>
      </c>
      <c r="N108" s="2">
        <f>SUMIFS(DataRegularSeason20242025!$AA$3:$AA$1315,DataRegularSeason20242025!$B$3:$B$1315, "&lt;=" &amp; $A108, DataRegularSeason20242025!$D$3:$D$1315, N$1)+SUMIFS(DataRegularSeason20242025!$AB$3:$AB$1315,DataRegularSeason20242025!$B$3:$B$1315, "&lt;=" &amp; $A108, DataRegularSeason20242025!$E$3:$E$1315, N$1)</f>
        <v>45</v>
      </c>
      <c r="O108" s="2">
        <f>SUMIFS(DataRegularSeason20242025!$AA$3:$AA$1315,DataRegularSeason20242025!$B$3:$B$1315, "&lt;=" &amp; $A108, DataRegularSeason20242025!$D$3:$D$1315, O$1)+SUMIFS(DataRegularSeason20242025!$AB$3:$AB$1315,DataRegularSeason20242025!$B$3:$B$1315, "&lt;=" &amp; $A108, DataRegularSeason20242025!$E$3:$E$1315, O$1)</f>
        <v>48</v>
      </c>
      <c r="P108" s="2">
        <f>SUMIFS(DataRegularSeason20242025!$AA$3:$AA$1315,DataRegularSeason20242025!$B$3:$B$1315, "&lt;=" &amp; $A108, DataRegularSeason20242025!$D$3:$D$1315, P$1)+SUMIFS(DataRegularSeason20242025!$AB$3:$AB$1315,DataRegularSeason20242025!$B$3:$B$1315, "&lt;=" &amp; $A108, DataRegularSeason20242025!$E$3:$E$1315, P$1)</f>
        <v>33</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33</v>
      </c>
      <c r="U108" s="2">
        <f>SUMIFS(DataRegularSeason20242025!$AA$3:$AA$1315,DataRegularSeason20242025!$B$3:$B$1315, "&lt;=" &amp; $A108, DataRegularSeason20242025!$D$3:$D$1315, U$1)+SUMIFS(DataRegularSeason20242025!$AB$3:$AB$1315,DataRegularSeason20242025!$B$3:$B$1315, "&lt;=" &amp; $A108, DataRegularSeason20242025!$E$3:$E$1315, U$1)</f>
        <v>37</v>
      </c>
      <c r="V108" s="2">
        <f>SUMIFS(DataRegularSeason20242025!$AA$3:$AA$1315,DataRegularSeason20242025!$B$3:$B$1315, "&lt;=" &amp; $A108, DataRegularSeason20242025!$D$3:$D$1315, V$1)+SUMIFS(DataRegularSeason20242025!$AB$3:$AB$1315,DataRegularSeason20242025!$B$3:$B$1315, "&lt;=" &amp; $A108, DataRegularSeason20242025!$E$3:$E$1315, V$1)</f>
        <v>36</v>
      </c>
      <c r="W108" s="2">
        <f>SUMIFS(DataRegularSeason20242025!$AA$3:$AA$1315,DataRegularSeason20242025!$B$3:$B$1315, "&lt;=" &amp; $A108, DataRegularSeason20242025!$D$3:$D$1315, W$1)+SUMIFS(DataRegularSeason20242025!$AB$3:$AB$1315,DataRegularSeason20242025!$B$3:$B$1315, "&lt;=" &amp; $A108, DataRegularSeason20242025!$E$3:$E$1315, W$1)</f>
        <v>37</v>
      </c>
      <c r="X108" s="2">
        <f>SUMIFS(DataRegularSeason20242025!$AA$3:$AA$1315,DataRegularSeason20242025!$B$3:$B$1315, "&lt;=" &amp; $A108, DataRegularSeason20242025!$D$3:$D$1315, X$1)+SUMIFS(DataRegularSeason20242025!$AB$3:$AB$1315,DataRegularSeason20242025!$B$3:$B$1315, "&lt;=" &amp; $A108, DataRegularSeason20242025!$E$3:$E$1315, X$1)</f>
        <v>34</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38</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46</v>
      </c>
      <c r="AC108" s="2">
        <f>SUMIFS(DataRegularSeason20242025!$AA$3:$AA$1315,DataRegularSeason20242025!$B$3:$B$1315, "&lt;=" &amp; $A108, DataRegularSeason20242025!$D$3:$D$1315, AC$1)+SUMIFS(DataRegularSeason20242025!$AB$3:$AB$1315,DataRegularSeason20242025!$B$3:$B$1315, "&lt;=" &amp; $A108, DataRegularSeason20242025!$E$3:$E$1315, AC$1)</f>
        <v>38</v>
      </c>
      <c r="AD108" s="2">
        <f>SUMIFS(DataRegularSeason20242025!$AA$3:$AA$1315,DataRegularSeason20242025!$B$3:$B$1315, "&lt;=" &amp; $A108, DataRegularSeason20242025!$D$3:$D$1315, AD$1)+SUMIFS(DataRegularSeason20242025!$AB$3:$AB$1315,DataRegularSeason20242025!$B$3:$B$1315, "&lt;=" &amp; $A108, DataRegularSeason20242025!$E$3:$E$1315, AD$1)</f>
        <v>43</v>
      </c>
      <c r="AE108" s="2">
        <f>SUMIFS(DataRegularSeason20242025!$AA$3:$AA$1315,DataRegularSeason20242025!$B$3:$B$1315, "&lt;=" &amp; $A108, DataRegularSeason20242025!$D$3:$D$1315, AE$1)+SUMIFS(DataRegularSeason20242025!$AB$3:$AB$1315,DataRegularSeason20242025!$B$3:$B$1315, "&lt;=" &amp; $A108, DataRegularSeason20242025!$E$3:$E$1315, AE$1)</f>
        <v>51</v>
      </c>
      <c r="AF108" s="2">
        <f>SUMIFS(DataRegularSeason20242025!$AA$3:$AA$1315,DataRegularSeason20242025!$B$3:$B$1315, "&lt;=" &amp; $A108, DataRegularSeason20242025!$D$3:$D$1315, AF$1)+SUMIFS(DataRegularSeason20242025!$AB$3:$AB$1315,DataRegularSeason20242025!$B$3:$B$1315, "&lt;=" &amp; $A108, DataRegularSeason20242025!$E$3:$E$1315, AF$1)</f>
        <v>53</v>
      </c>
      <c r="AG108" s="2">
        <f>SUMIFS(DataRegularSeason20242025!$AA$3:$AA$1315,DataRegularSeason20242025!$B$3:$B$1315, "&lt;=" &amp; $A108, DataRegularSeason20242025!$D$3:$D$1315, AG$1)+SUMIFS(DataRegularSeason20242025!$AB$3:$AB$1315,DataRegularSeason20242025!$B$3:$B$1315, "&lt;=" &amp; $A108, DataRegularSeason20242025!$E$3:$E$1315, AG$1)</f>
        <v>50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30</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30</v>
      </c>
      <c r="E109" s="2">
        <f>SUMIFS(DataRegularSeason20242025!$AA$3:$AA$1315,DataRegularSeason20242025!$B$3:$B$1315, "&lt;=" &amp; $A109, DataRegularSeason20242025!$D$3:$D$1315, E$1)+SUMIFS(DataRegularSeason20242025!$AB$3:$AB$1315,DataRegularSeason20242025!$B$3:$B$1315, "&lt;=" &amp; $A109, DataRegularSeason20242025!$E$3:$E$1315, E$1)</f>
        <v>45</v>
      </c>
      <c r="F109" s="2">
        <f>SUMIFS(DataRegularSeason20242025!$AA$3:$AA$1315,DataRegularSeason20242025!$B$3:$B$1315, "&lt;=" &amp; $A109, DataRegularSeason20242025!$D$3:$D$1315, F$1)+SUMIFS(DataRegularSeason20242025!$AB$3:$AB$1315,DataRegularSeason20242025!$B$3:$B$1315, "&lt;=" &amp; $A109, DataRegularSeason20242025!$E$3:$E$1315, F$1)</f>
        <v>36</v>
      </c>
      <c r="G109" s="2">
        <f>SUMIFS(DataRegularSeason20242025!$AA$3:$AA$1315,DataRegularSeason20242025!$B$3:$B$1315, "&lt;=" &amp; $A109, DataRegularSeason20242025!$D$3:$D$1315, G$1)+SUMIFS(DataRegularSeason20242025!$AB$3:$AB$1315,DataRegularSeason20242025!$B$3:$B$1315, "&lt;=" &amp; $A109, DataRegularSeason20242025!$E$3:$E$1315, G$1)</f>
        <v>41</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44</v>
      </c>
      <c r="J109" s="2">
        <f>SUMIFS(DataRegularSeason20242025!$AA$3:$AA$1315,DataRegularSeason20242025!$B$3:$B$1315, "&lt;=" &amp; $A109, DataRegularSeason20242025!$D$3:$D$1315, J$1)+SUMIFS(DataRegularSeason20242025!$AB$3:$AB$1315,DataRegularSeason20242025!$B$3:$B$1315, "&lt;=" &amp; $A109, DataRegularSeason20242025!$E$3:$E$1315, J$1)</f>
        <v>43</v>
      </c>
      <c r="K109" s="2">
        <f>SUMIFS(DataRegularSeason20242025!$AA$3:$AA$1315,DataRegularSeason20242025!$B$3:$B$1315, "&lt;=" &amp; $A109, DataRegularSeason20242025!$D$3:$D$1315, K$1)+SUMIFS(DataRegularSeason20242025!$AB$3:$AB$1315,DataRegularSeason20242025!$B$3:$B$1315, "&lt;=" &amp; $A109, DataRegularSeason20242025!$E$3:$E$1315, K$1)</f>
        <v>30</v>
      </c>
      <c r="L109" s="2">
        <f>SUMIFS(DataRegularSeason20242025!$AA$3:$AA$1315,DataRegularSeason20242025!$B$3:$B$1315, "&lt;=" &amp; $A109, DataRegularSeason20242025!$D$3:$D$1315, L$1)+SUMIFS(DataRegularSeason20242025!$AB$3:$AB$1315,DataRegularSeason20242025!$B$3:$B$1315, "&lt;=" &amp; $A109, DataRegularSeason20242025!$E$3:$E$1315, L$1)</f>
        <v>45</v>
      </c>
      <c r="M109" s="2">
        <f>SUMIFS(DataRegularSeason20242025!$AA$3:$AA$1315,DataRegularSeason20242025!$B$3:$B$1315, "&lt;=" &amp; $A109, DataRegularSeason20242025!$D$3:$D$1315, M$1)+SUMIFS(DataRegularSeason20242025!$AB$3:$AB$1315,DataRegularSeason20242025!$B$3:$B$1315, "&lt;=" &amp; $A109, DataRegularSeason20242025!$E$3:$E$1315, M$1)</f>
        <v>46</v>
      </c>
      <c r="N109" s="2">
        <f>SUMIFS(DataRegularSeason20242025!$AA$3:$AA$1315,DataRegularSeason20242025!$B$3:$B$1315, "&lt;=" &amp; $A109, DataRegularSeason20242025!$D$3:$D$1315, N$1)+SUMIFS(DataRegularSeason20242025!$AB$3:$AB$1315,DataRegularSeason20242025!$B$3:$B$1315, "&lt;=" &amp; $A109, DataRegularSeason20242025!$E$3:$E$1315, N$1)</f>
        <v>45</v>
      </c>
      <c r="O109" s="2">
        <f>SUMIFS(DataRegularSeason20242025!$AA$3:$AA$1315,DataRegularSeason20242025!$B$3:$B$1315, "&lt;=" &amp; $A109, DataRegularSeason20242025!$D$3:$D$1315, O$1)+SUMIFS(DataRegularSeason20242025!$AB$3:$AB$1315,DataRegularSeason20242025!$B$3:$B$1315, "&lt;=" &amp; $A109, DataRegularSeason20242025!$E$3:$E$1315, O$1)</f>
        <v>48</v>
      </c>
      <c r="P109" s="2">
        <f>SUMIFS(DataRegularSeason20242025!$AA$3:$AA$1315,DataRegularSeason20242025!$B$3:$B$1315, "&lt;=" &amp; $A109, DataRegularSeason20242025!$D$3:$D$1315, P$1)+SUMIFS(DataRegularSeason20242025!$AB$3:$AB$1315,DataRegularSeason20242025!$B$3:$B$1315, "&lt;=" &amp; $A109, DataRegularSeason20242025!$E$3:$E$1315, P$1)</f>
        <v>33</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33</v>
      </c>
      <c r="U109" s="2">
        <f>SUMIFS(DataRegularSeason20242025!$AA$3:$AA$1315,DataRegularSeason20242025!$B$3:$B$1315, "&lt;=" &amp; $A109, DataRegularSeason20242025!$D$3:$D$1315, U$1)+SUMIFS(DataRegularSeason20242025!$AB$3:$AB$1315,DataRegularSeason20242025!$B$3:$B$1315, "&lt;=" &amp; $A109, DataRegularSeason20242025!$E$3:$E$1315, U$1)</f>
        <v>37</v>
      </c>
      <c r="V109" s="2">
        <f>SUMIFS(DataRegularSeason20242025!$AA$3:$AA$1315,DataRegularSeason20242025!$B$3:$B$1315, "&lt;=" &amp; $A109, DataRegularSeason20242025!$D$3:$D$1315, V$1)+SUMIFS(DataRegularSeason20242025!$AB$3:$AB$1315,DataRegularSeason20242025!$B$3:$B$1315, "&lt;=" &amp; $A109, DataRegularSeason20242025!$E$3:$E$1315, V$1)</f>
        <v>36</v>
      </c>
      <c r="W109" s="2">
        <f>SUMIFS(DataRegularSeason20242025!$AA$3:$AA$1315,DataRegularSeason20242025!$B$3:$B$1315, "&lt;=" &amp; $A109, DataRegularSeason20242025!$D$3:$D$1315, W$1)+SUMIFS(DataRegularSeason20242025!$AB$3:$AB$1315,DataRegularSeason20242025!$B$3:$B$1315, "&lt;=" &amp; $A109, DataRegularSeason20242025!$E$3:$E$1315, W$1)</f>
        <v>37</v>
      </c>
      <c r="X109" s="2">
        <f>SUMIFS(DataRegularSeason20242025!$AA$3:$AA$1315,DataRegularSeason20242025!$B$3:$B$1315, "&lt;=" &amp; $A109, DataRegularSeason20242025!$D$3:$D$1315, X$1)+SUMIFS(DataRegularSeason20242025!$AB$3:$AB$1315,DataRegularSeason20242025!$B$3:$B$1315, "&lt;=" &amp; $A109, DataRegularSeason20242025!$E$3:$E$1315, X$1)</f>
        <v>34</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38</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46</v>
      </c>
      <c r="AC109" s="2">
        <f>SUMIFS(DataRegularSeason20242025!$AA$3:$AA$1315,DataRegularSeason20242025!$B$3:$B$1315, "&lt;=" &amp; $A109, DataRegularSeason20242025!$D$3:$D$1315, AC$1)+SUMIFS(DataRegularSeason20242025!$AB$3:$AB$1315,DataRegularSeason20242025!$B$3:$B$1315, "&lt;=" &amp; $A109, DataRegularSeason20242025!$E$3:$E$1315, AC$1)</f>
        <v>38</v>
      </c>
      <c r="AD109" s="2">
        <f>SUMIFS(DataRegularSeason20242025!$AA$3:$AA$1315,DataRegularSeason20242025!$B$3:$B$1315, "&lt;=" &amp; $A109, DataRegularSeason20242025!$D$3:$D$1315, AD$1)+SUMIFS(DataRegularSeason20242025!$AB$3:$AB$1315,DataRegularSeason20242025!$B$3:$B$1315, "&lt;=" &amp; $A109, DataRegularSeason20242025!$E$3:$E$1315, AD$1)</f>
        <v>43</v>
      </c>
      <c r="AE109" s="2">
        <f>SUMIFS(DataRegularSeason20242025!$AA$3:$AA$1315,DataRegularSeason20242025!$B$3:$B$1315, "&lt;=" &amp; $A109, DataRegularSeason20242025!$D$3:$D$1315, AE$1)+SUMIFS(DataRegularSeason20242025!$AB$3:$AB$1315,DataRegularSeason20242025!$B$3:$B$1315, "&lt;=" &amp; $A109, DataRegularSeason20242025!$E$3:$E$1315, AE$1)</f>
        <v>51</v>
      </c>
      <c r="AF109" s="2">
        <f>SUMIFS(DataRegularSeason20242025!$AA$3:$AA$1315,DataRegularSeason20242025!$B$3:$B$1315, "&lt;=" &amp; $A109, DataRegularSeason20242025!$D$3:$D$1315, AF$1)+SUMIFS(DataRegularSeason20242025!$AB$3:$AB$1315,DataRegularSeason20242025!$B$3:$B$1315, "&lt;=" &amp; $A109, DataRegularSeason20242025!$E$3:$E$1315, AF$1)</f>
        <v>53</v>
      </c>
      <c r="AG109" s="2">
        <f>SUMIFS(DataRegularSeason20242025!$AA$3:$AA$1315,DataRegularSeason20242025!$B$3:$B$1315, "&lt;=" &amp; $A109, DataRegularSeason20242025!$D$3:$D$1315, AG$1)+SUMIFS(DataRegularSeason20242025!$AB$3:$AB$1315,DataRegularSeason20242025!$B$3:$B$1315, "&lt;=" &amp; $A109, DataRegularSeason20242025!$E$3:$E$1315, AG$1)</f>
        <v>50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30</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30</v>
      </c>
      <c r="E110" s="2">
        <f>SUMIFS(DataRegularSeason20242025!$AA$3:$AA$1315,DataRegularSeason20242025!$B$3:$B$1315, "&lt;=" &amp; $A110, DataRegularSeason20242025!$D$3:$D$1315, E$1)+SUMIFS(DataRegularSeason20242025!$AB$3:$AB$1315,DataRegularSeason20242025!$B$3:$B$1315, "&lt;=" &amp; $A110, DataRegularSeason20242025!$E$3:$E$1315, E$1)</f>
        <v>45</v>
      </c>
      <c r="F110" s="2">
        <f>SUMIFS(DataRegularSeason20242025!$AA$3:$AA$1315,DataRegularSeason20242025!$B$3:$B$1315, "&lt;=" &amp; $A110, DataRegularSeason20242025!$D$3:$D$1315, F$1)+SUMIFS(DataRegularSeason20242025!$AB$3:$AB$1315,DataRegularSeason20242025!$B$3:$B$1315, "&lt;=" &amp; $A110, DataRegularSeason20242025!$E$3:$E$1315, F$1)</f>
        <v>36</v>
      </c>
      <c r="G110" s="2">
        <f>SUMIFS(DataRegularSeason20242025!$AA$3:$AA$1315,DataRegularSeason20242025!$B$3:$B$1315, "&lt;=" &amp; $A110, DataRegularSeason20242025!$D$3:$D$1315, G$1)+SUMIFS(DataRegularSeason20242025!$AB$3:$AB$1315,DataRegularSeason20242025!$B$3:$B$1315, "&lt;=" &amp; $A110, DataRegularSeason20242025!$E$3:$E$1315, G$1)</f>
        <v>41</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44</v>
      </c>
      <c r="J110" s="2">
        <f>SUMIFS(DataRegularSeason20242025!$AA$3:$AA$1315,DataRegularSeason20242025!$B$3:$B$1315, "&lt;=" &amp; $A110, DataRegularSeason20242025!$D$3:$D$1315, J$1)+SUMIFS(DataRegularSeason20242025!$AB$3:$AB$1315,DataRegularSeason20242025!$B$3:$B$1315, "&lt;=" &amp; $A110, DataRegularSeason20242025!$E$3:$E$1315, J$1)</f>
        <v>43</v>
      </c>
      <c r="K110" s="2">
        <f>SUMIFS(DataRegularSeason20242025!$AA$3:$AA$1315,DataRegularSeason20242025!$B$3:$B$1315, "&lt;=" &amp; $A110, DataRegularSeason20242025!$D$3:$D$1315, K$1)+SUMIFS(DataRegularSeason20242025!$AB$3:$AB$1315,DataRegularSeason20242025!$B$3:$B$1315, "&lt;=" &amp; $A110, DataRegularSeason20242025!$E$3:$E$1315, K$1)</f>
        <v>30</v>
      </c>
      <c r="L110" s="2">
        <f>SUMIFS(DataRegularSeason20242025!$AA$3:$AA$1315,DataRegularSeason20242025!$B$3:$B$1315, "&lt;=" &amp; $A110, DataRegularSeason20242025!$D$3:$D$1315, L$1)+SUMIFS(DataRegularSeason20242025!$AB$3:$AB$1315,DataRegularSeason20242025!$B$3:$B$1315, "&lt;=" &amp; $A110, DataRegularSeason20242025!$E$3:$E$1315, L$1)</f>
        <v>45</v>
      </c>
      <c r="M110" s="2">
        <f>SUMIFS(DataRegularSeason20242025!$AA$3:$AA$1315,DataRegularSeason20242025!$B$3:$B$1315, "&lt;=" &amp; $A110, DataRegularSeason20242025!$D$3:$D$1315, M$1)+SUMIFS(DataRegularSeason20242025!$AB$3:$AB$1315,DataRegularSeason20242025!$B$3:$B$1315, "&lt;=" &amp; $A110, DataRegularSeason20242025!$E$3:$E$1315, M$1)</f>
        <v>46</v>
      </c>
      <c r="N110" s="2">
        <f>SUMIFS(DataRegularSeason20242025!$AA$3:$AA$1315,DataRegularSeason20242025!$B$3:$B$1315, "&lt;=" &amp; $A110, DataRegularSeason20242025!$D$3:$D$1315, N$1)+SUMIFS(DataRegularSeason20242025!$AB$3:$AB$1315,DataRegularSeason20242025!$B$3:$B$1315, "&lt;=" &amp; $A110, DataRegularSeason20242025!$E$3:$E$1315, N$1)</f>
        <v>45</v>
      </c>
      <c r="O110" s="2">
        <f>SUMIFS(DataRegularSeason20242025!$AA$3:$AA$1315,DataRegularSeason20242025!$B$3:$B$1315, "&lt;=" &amp; $A110, DataRegularSeason20242025!$D$3:$D$1315, O$1)+SUMIFS(DataRegularSeason20242025!$AB$3:$AB$1315,DataRegularSeason20242025!$B$3:$B$1315, "&lt;=" &amp; $A110, DataRegularSeason20242025!$E$3:$E$1315, O$1)</f>
        <v>48</v>
      </c>
      <c r="P110" s="2">
        <f>SUMIFS(DataRegularSeason20242025!$AA$3:$AA$1315,DataRegularSeason20242025!$B$3:$B$1315, "&lt;=" &amp; $A110, DataRegularSeason20242025!$D$3:$D$1315, P$1)+SUMIFS(DataRegularSeason20242025!$AB$3:$AB$1315,DataRegularSeason20242025!$B$3:$B$1315, "&lt;=" &amp; $A110, DataRegularSeason20242025!$E$3:$E$1315, P$1)</f>
        <v>33</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33</v>
      </c>
      <c r="U110" s="2">
        <f>SUMIFS(DataRegularSeason20242025!$AA$3:$AA$1315,DataRegularSeason20242025!$B$3:$B$1315, "&lt;=" &amp; $A110, DataRegularSeason20242025!$D$3:$D$1315, U$1)+SUMIFS(DataRegularSeason20242025!$AB$3:$AB$1315,DataRegularSeason20242025!$B$3:$B$1315, "&lt;=" &amp; $A110, DataRegularSeason20242025!$E$3:$E$1315, U$1)</f>
        <v>37</v>
      </c>
      <c r="V110" s="2">
        <f>SUMIFS(DataRegularSeason20242025!$AA$3:$AA$1315,DataRegularSeason20242025!$B$3:$B$1315, "&lt;=" &amp; $A110, DataRegularSeason20242025!$D$3:$D$1315, V$1)+SUMIFS(DataRegularSeason20242025!$AB$3:$AB$1315,DataRegularSeason20242025!$B$3:$B$1315, "&lt;=" &amp; $A110, DataRegularSeason20242025!$E$3:$E$1315, V$1)</f>
        <v>36</v>
      </c>
      <c r="W110" s="2">
        <f>SUMIFS(DataRegularSeason20242025!$AA$3:$AA$1315,DataRegularSeason20242025!$B$3:$B$1315, "&lt;=" &amp; $A110, DataRegularSeason20242025!$D$3:$D$1315, W$1)+SUMIFS(DataRegularSeason20242025!$AB$3:$AB$1315,DataRegularSeason20242025!$B$3:$B$1315, "&lt;=" &amp; $A110, DataRegularSeason20242025!$E$3:$E$1315, W$1)</f>
        <v>37</v>
      </c>
      <c r="X110" s="2">
        <f>SUMIFS(DataRegularSeason20242025!$AA$3:$AA$1315,DataRegularSeason20242025!$B$3:$B$1315, "&lt;=" &amp; $A110, DataRegularSeason20242025!$D$3:$D$1315, X$1)+SUMIFS(DataRegularSeason20242025!$AB$3:$AB$1315,DataRegularSeason20242025!$B$3:$B$1315, "&lt;=" &amp; $A110, DataRegularSeason20242025!$E$3:$E$1315, X$1)</f>
        <v>34</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38</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46</v>
      </c>
      <c r="AC110" s="2">
        <f>SUMIFS(DataRegularSeason20242025!$AA$3:$AA$1315,DataRegularSeason20242025!$B$3:$B$1315, "&lt;=" &amp; $A110, DataRegularSeason20242025!$D$3:$D$1315, AC$1)+SUMIFS(DataRegularSeason20242025!$AB$3:$AB$1315,DataRegularSeason20242025!$B$3:$B$1315, "&lt;=" &amp; $A110, DataRegularSeason20242025!$E$3:$E$1315, AC$1)</f>
        <v>38</v>
      </c>
      <c r="AD110" s="2">
        <f>SUMIFS(DataRegularSeason20242025!$AA$3:$AA$1315,DataRegularSeason20242025!$B$3:$B$1315, "&lt;=" &amp; $A110, DataRegularSeason20242025!$D$3:$D$1315, AD$1)+SUMIFS(DataRegularSeason20242025!$AB$3:$AB$1315,DataRegularSeason20242025!$B$3:$B$1315, "&lt;=" &amp; $A110, DataRegularSeason20242025!$E$3:$E$1315, AD$1)</f>
        <v>43</v>
      </c>
      <c r="AE110" s="2">
        <f>SUMIFS(DataRegularSeason20242025!$AA$3:$AA$1315,DataRegularSeason20242025!$B$3:$B$1315, "&lt;=" &amp; $A110, DataRegularSeason20242025!$D$3:$D$1315, AE$1)+SUMIFS(DataRegularSeason20242025!$AB$3:$AB$1315,DataRegularSeason20242025!$B$3:$B$1315, "&lt;=" &amp; $A110, DataRegularSeason20242025!$E$3:$E$1315, AE$1)</f>
        <v>51</v>
      </c>
      <c r="AF110" s="2">
        <f>SUMIFS(DataRegularSeason20242025!$AA$3:$AA$1315,DataRegularSeason20242025!$B$3:$B$1315, "&lt;=" &amp; $A110, DataRegularSeason20242025!$D$3:$D$1315, AF$1)+SUMIFS(DataRegularSeason20242025!$AB$3:$AB$1315,DataRegularSeason20242025!$B$3:$B$1315, "&lt;=" &amp; $A110, DataRegularSeason20242025!$E$3:$E$1315, AF$1)</f>
        <v>53</v>
      </c>
      <c r="AG110" s="2">
        <f>SUMIFS(DataRegularSeason20242025!$AA$3:$AA$1315,DataRegularSeason20242025!$B$3:$B$1315, "&lt;=" &amp; $A110, DataRegularSeason20242025!$D$3:$D$1315, AG$1)+SUMIFS(DataRegularSeason20242025!$AB$3:$AB$1315,DataRegularSeason20242025!$B$3:$B$1315, "&lt;=" &amp; $A110, DataRegularSeason20242025!$E$3:$E$1315, AG$1)</f>
        <v>50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30</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30</v>
      </c>
      <c r="E111" s="2">
        <f>SUMIFS(DataRegularSeason20242025!$AA$3:$AA$1315,DataRegularSeason20242025!$B$3:$B$1315, "&lt;=" &amp; $A111, DataRegularSeason20242025!$D$3:$D$1315, E$1)+SUMIFS(DataRegularSeason20242025!$AB$3:$AB$1315,DataRegularSeason20242025!$B$3:$B$1315, "&lt;=" &amp; $A111, DataRegularSeason20242025!$E$3:$E$1315, E$1)</f>
        <v>45</v>
      </c>
      <c r="F111" s="2">
        <f>SUMIFS(DataRegularSeason20242025!$AA$3:$AA$1315,DataRegularSeason20242025!$B$3:$B$1315, "&lt;=" &amp; $A111, DataRegularSeason20242025!$D$3:$D$1315, F$1)+SUMIFS(DataRegularSeason20242025!$AB$3:$AB$1315,DataRegularSeason20242025!$B$3:$B$1315, "&lt;=" &amp; $A111, DataRegularSeason20242025!$E$3:$E$1315, F$1)</f>
        <v>36</v>
      </c>
      <c r="G111" s="2">
        <f>SUMIFS(DataRegularSeason20242025!$AA$3:$AA$1315,DataRegularSeason20242025!$B$3:$B$1315, "&lt;=" &amp; $A111, DataRegularSeason20242025!$D$3:$D$1315, G$1)+SUMIFS(DataRegularSeason20242025!$AB$3:$AB$1315,DataRegularSeason20242025!$B$3:$B$1315, "&lt;=" &amp; $A111, DataRegularSeason20242025!$E$3:$E$1315, G$1)</f>
        <v>41</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44</v>
      </c>
      <c r="J111" s="2">
        <f>SUMIFS(DataRegularSeason20242025!$AA$3:$AA$1315,DataRegularSeason20242025!$B$3:$B$1315, "&lt;=" &amp; $A111, DataRegularSeason20242025!$D$3:$D$1315, J$1)+SUMIFS(DataRegularSeason20242025!$AB$3:$AB$1315,DataRegularSeason20242025!$B$3:$B$1315, "&lt;=" &amp; $A111, DataRegularSeason20242025!$E$3:$E$1315, J$1)</f>
        <v>43</v>
      </c>
      <c r="K111" s="2">
        <f>SUMIFS(DataRegularSeason20242025!$AA$3:$AA$1315,DataRegularSeason20242025!$B$3:$B$1315, "&lt;=" &amp; $A111, DataRegularSeason20242025!$D$3:$D$1315, K$1)+SUMIFS(DataRegularSeason20242025!$AB$3:$AB$1315,DataRegularSeason20242025!$B$3:$B$1315, "&lt;=" &amp; $A111, DataRegularSeason20242025!$E$3:$E$1315, K$1)</f>
        <v>30</v>
      </c>
      <c r="L111" s="2">
        <f>SUMIFS(DataRegularSeason20242025!$AA$3:$AA$1315,DataRegularSeason20242025!$B$3:$B$1315, "&lt;=" &amp; $A111, DataRegularSeason20242025!$D$3:$D$1315, L$1)+SUMIFS(DataRegularSeason20242025!$AB$3:$AB$1315,DataRegularSeason20242025!$B$3:$B$1315, "&lt;=" &amp; $A111, DataRegularSeason20242025!$E$3:$E$1315, L$1)</f>
        <v>45</v>
      </c>
      <c r="M111" s="2">
        <f>SUMIFS(DataRegularSeason20242025!$AA$3:$AA$1315,DataRegularSeason20242025!$B$3:$B$1315, "&lt;=" &amp; $A111, DataRegularSeason20242025!$D$3:$D$1315, M$1)+SUMIFS(DataRegularSeason20242025!$AB$3:$AB$1315,DataRegularSeason20242025!$B$3:$B$1315, "&lt;=" &amp; $A111, DataRegularSeason20242025!$E$3:$E$1315, M$1)</f>
        <v>46</v>
      </c>
      <c r="N111" s="2">
        <f>SUMIFS(DataRegularSeason20242025!$AA$3:$AA$1315,DataRegularSeason20242025!$B$3:$B$1315, "&lt;=" &amp; $A111, DataRegularSeason20242025!$D$3:$D$1315, N$1)+SUMIFS(DataRegularSeason20242025!$AB$3:$AB$1315,DataRegularSeason20242025!$B$3:$B$1315, "&lt;=" &amp; $A111, DataRegularSeason20242025!$E$3:$E$1315, N$1)</f>
        <v>45</v>
      </c>
      <c r="O111" s="2">
        <f>SUMIFS(DataRegularSeason20242025!$AA$3:$AA$1315,DataRegularSeason20242025!$B$3:$B$1315, "&lt;=" &amp; $A111, DataRegularSeason20242025!$D$3:$D$1315, O$1)+SUMIFS(DataRegularSeason20242025!$AB$3:$AB$1315,DataRegularSeason20242025!$B$3:$B$1315, "&lt;=" &amp; $A111, DataRegularSeason20242025!$E$3:$E$1315, O$1)</f>
        <v>48</v>
      </c>
      <c r="P111" s="2">
        <f>SUMIFS(DataRegularSeason20242025!$AA$3:$AA$1315,DataRegularSeason20242025!$B$3:$B$1315, "&lt;=" &amp; $A111, DataRegularSeason20242025!$D$3:$D$1315, P$1)+SUMIFS(DataRegularSeason20242025!$AB$3:$AB$1315,DataRegularSeason20242025!$B$3:$B$1315, "&lt;=" &amp; $A111, DataRegularSeason20242025!$E$3:$E$1315, P$1)</f>
        <v>33</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33</v>
      </c>
      <c r="U111" s="2">
        <f>SUMIFS(DataRegularSeason20242025!$AA$3:$AA$1315,DataRegularSeason20242025!$B$3:$B$1315, "&lt;=" &amp; $A111, DataRegularSeason20242025!$D$3:$D$1315, U$1)+SUMIFS(DataRegularSeason20242025!$AB$3:$AB$1315,DataRegularSeason20242025!$B$3:$B$1315, "&lt;=" &amp; $A111, DataRegularSeason20242025!$E$3:$E$1315, U$1)</f>
        <v>37</v>
      </c>
      <c r="V111" s="2">
        <f>SUMIFS(DataRegularSeason20242025!$AA$3:$AA$1315,DataRegularSeason20242025!$B$3:$B$1315, "&lt;=" &amp; $A111, DataRegularSeason20242025!$D$3:$D$1315, V$1)+SUMIFS(DataRegularSeason20242025!$AB$3:$AB$1315,DataRegularSeason20242025!$B$3:$B$1315, "&lt;=" &amp; $A111, DataRegularSeason20242025!$E$3:$E$1315, V$1)</f>
        <v>36</v>
      </c>
      <c r="W111" s="2">
        <f>SUMIFS(DataRegularSeason20242025!$AA$3:$AA$1315,DataRegularSeason20242025!$B$3:$B$1315, "&lt;=" &amp; $A111, DataRegularSeason20242025!$D$3:$D$1315, W$1)+SUMIFS(DataRegularSeason20242025!$AB$3:$AB$1315,DataRegularSeason20242025!$B$3:$B$1315, "&lt;=" &amp; $A111, DataRegularSeason20242025!$E$3:$E$1315, W$1)</f>
        <v>37</v>
      </c>
      <c r="X111" s="2">
        <f>SUMIFS(DataRegularSeason20242025!$AA$3:$AA$1315,DataRegularSeason20242025!$B$3:$B$1315, "&lt;=" &amp; $A111, DataRegularSeason20242025!$D$3:$D$1315, X$1)+SUMIFS(DataRegularSeason20242025!$AB$3:$AB$1315,DataRegularSeason20242025!$B$3:$B$1315, "&lt;=" &amp; $A111, DataRegularSeason20242025!$E$3:$E$1315, X$1)</f>
        <v>34</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38</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46</v>
      </c>
      <c r="AC111" s="2">
        <f>SUMIFS(DataRegularSeason20242025!$AA$3:$AA$1315,DataRegularSeason20242025!$B$3:$B$1315, "&lt;=" &amp; $A111, DataRegularSeason20242025!$D$3:$D$1315, AC$1)+SUMIFS(DataRegularSeason20242025!$AB$3:$AB$1315,DataRegularSeason20242025!$B$3:$B$1315, "&lt;=" &amp; $A111, DataRegularSeason20242025!$E$3:$E$1315, AC$1)</f>
        <v>38</v>
      </c>
      <c r="AD111" s="2">
        <f>SUMIFS(DataRegularSeason20242025!$AA$3:$AA$1315,DataRegularSeason20242025!$B$3:$B$1315, "&lt;=" &amp; $A111, DataRegularSeason20242025!$D$3:$D$1315, AD$1)+SUMIFS(DataRegularSeason20242025!$AB$3:$AB$1315,DataRegularSeason20242025!$B$3:$B$1315, "&lt;=" &amp; $A111, DataRegularSeason20242025!$E$3:$E$1315, AD$1)</f>
        <v>43</v>
      </c>
      <c r="AE111" s="2">
        <f>SUMIFS(DataRegularSeason20242025!$AA$3:$AA$1315,DataRegularSeason20242025!$B$3:$B$1315, "&lt;=" &amp; $A111, DataRegularSeason20242025!$D$3:$D$1315, AE$1)+SUMIFS(DataRegularSeason20242025!$AB$3:$AB$1315,DataRegularSeason20242025!$B$3:$B$1315, "&lt;=" &amp; $A111, DataRegularSeason20242025!$E$3:$E$1315, AE$1)</f>
        <v>51</v>
      </c>
      <c r="AF111" s="2">
        <f>SUMIFS(DataRegularSeason20242025!$AA$3:$AA$1315,DataRegularSeason20242025!$B$3:$B$1315, "&lt;=" &amp; $A111, DataRegularSeason20242025!$D$3:$D$1315, AF$1)+SUMIFS(DataRegularSeason20242025!$AB$3:$AB$1315,DataRegularSeason20242025!$B$3:$B$1315, "&lt;=" &amp; $A111, DataRegularSeason20242025!$E$3:$E$1315, AF$1)</f>
        <v>53</v>
      </c>
      <c r="AG111" s="2">
        <f>SUMIFS(DataRegularSeason20242025!$AA$3:$AA$1315,DataRegularSeason20242025!$B$3:$B$1315, "&lt;=" &amp; $A111, DataRegularSeason20242025!$D$3:$D$1315, AG$1)+SUMIFS(DataRegularSeason20242025!$AB$3:$AB$1315,DataRegularSeason20242025!$B$3:$B$1315, "&lt;=" &amp; $A111, DataRegularSeason20242025!$E$3:$E$1315, AG$1)</f>
        <v>50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30</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30</v>
      </c>
      <c r="E112" s="2">
        <f>SUMIFS(DataRegularSeason20242025!$AA$3:$AA$1315,DataRegularSeason20242025!$B$3:$B$1315, "&lt;=" &amp; $A112, DataRegularSeason20242025!$D$3:$D$1315, E$1)+SUMIFS(DataRegularSeason20242025!$AB$3:$AB$1315,DataRegularSeason20242025!$B$3:$B$1315, "&lt;=" &amp; $A112, DataRegularSeason20242025!$E$3:$E$1315, E$1)</f>
        <v>45</v>
      </c>
      <c r="F112" s="2">
        <f>SUMIFS(DataRegularSeason20242025!$AA$3:$AA$1315,DataRegularSeason20242025!$B$3:$B$1315, "&lt;=" &amp; $A112, DataRegularSeason20242025!$D$3:$D$1315, F$1)+SUMIFS(DataRegularSeason20242025!$AB$3:$AB$1315,DataRegularSeason20242025!$B$3:$B$1315, "&lt;=" &amp; $A112, DataRegularSeason20242025!$E$3:$E$1315, F$1)</f>
        <v>36</v>
      </c>
      <c r="G112" s="2">
        <f>SUMIFS(DataRegularSeason20242025!$AA$3:$AA$1315,DataRegularSeason20242025!$B$3:$B$1315, "&lt;=" &amp; $A112, DataRegularSeason20242025!$D$3:$D$1315, G$1)+SUMIFS(DataRegularSeason20242025!$AB$3:$AB$1315,DataRegularSeason20242025!$B$3:$B$1315, "&lt;=" &amp; $A112, DataRegularSeason20242025!$E$3:$E$1315, G$1)</f>
        <v>41</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44</v>
      </c>
      <c r="J112" s="2">
        <f>SUMIFS(DataRegularSeason20242025!$AA$3:$AA$1315,DataRegularSeason20242025!$B$3:$B$1315, "&lt;=" &amp; $A112, DataRegularSeason20242025!$D$3:$D$1315, J$1)+SUMIFS(DataRegularSeason20242025!$AB$3:$AB$1315,DataRegularSeason20242025!$B$3:$B$1315, "&lt;=" &amp; $A112, DataRegularSeason20242025!$E$3:$E$1315, J$1)</f>
        <v>43</v>
      </c>
      <c r="K112" s="2">
        <f>SUMIFS(DataRegularSeason20242025!$AA$3:$AA$1315,DataRegularSeason20242025!$B$3:$B$1315, "&lt;=" &amp; $A112, DataRegularSeason20242025!$D$3:$D$1315, K$1)+SUMIFS(DataRegularSeason20242025!$AB$3:$AB$1315,DataRegularSeason20242025!$B$3:$B$1315, "&lt;=" &amp; $A112, DataRegularSeason20242025!$E$3:$E$1315, K$1)</f>
        <v>30</v>
      </c>
      <c r="L112" s="2">
        <f>SUMIFS(DataRegularSeason20242025!$AA$3:$AA$1315,DataRegularSeason20242025!$B$3:$B$1315, "&lt;=" &amp; $A112, DataRegularSeason20242025!$D$3:$D$1315, L$1)+SUMIFS(DataRegularSeason20242025!$AB$3:$AB$1315,DataRegularSeason20242025!$B$3:$B$1315, "&lt;=" &amp; $A112, DataRegularSeason20242025!$E$3:$E$1315, L$1)</f>
        <v>45</v>
      </c>
      <c r="M112" s="2">
        <f>SUMIFS(DataRegularSeason20242025!$AA$3:$AA$1315,DataRegularSeason20242025!$B$3:$B$1315, "&lt;=" &amp; $A112, DataRegularSeason20242025!$D$3:$D$1315, M$1)+SUMIFS(DataRegularSeason20242025!$AB$3:$AB$1315,DataRegularSeason20242025!$B$3:$B$1315, "&lt;=" &amp; $A112, DataRegularSeason20242025!$E$3:$E$1315, M$1)</f>
        <v>46</v>
      </c>
      <c r="N112" s="2">
        <f>SUMIFS(DataRegularSeason20242025!$AA$3:$AA$1315,DataRegularSeason20242025!$B$3:$B$1315, "&lt;=" &amp; $A112, DataRegularSeason20242025!$D$3:$D$1315, N$1)+SUMIFS(DataRegularSeason20242025!$AB$3:$AB$1315,DataRegularSeason20242025!$B$3:$B$1315, "&lt;=" &amp; $A112, DataRegularSeason20242025!$E$3:$E$1315, N$1)</f>
        <v>45</v>
      </c>
      <c r="O112" s="2">
        <f>SUMIFS(DataRegularSeason20242025!$AA$3:$AA$1315,DataRegularSeason20242025!$B$3:$B$1315, "&lt;=" &amp; $A112, DataRegularSeason20242025!$D$3:$D$1315, O$1)+SUMIFS(DataRegularSeason20242025!$AB$3:$AB$1315,DataRegularSeason20242025!$B$3:$B$1315, "&lt;=" &amp; $A112, DataRegularSeason20242025!$E$3:$E$1315, O$1)</f>
        <v>48</v>
      </c>
      <c r="P112" s="2">
        <f>SUMIFS(DataRegularSeason20242025!$AA$3:$AA$1315,DataRegularSeason20242025!$B$3:$B$1315, "&lt;=" &amp; $A112, DataRegularSeason20242025!$D$3:$D$1315, P$1)+SUMIFS(DataRegularSeason20242025!$AB$3:$AB$1315,DataRegularSeason20242025!$B$3:$B$1315, "&lt;=" &amp; $A112, DataRegularSeason20242025!$E$3:$E$1315, P$1)</f>
        <v>33</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33</v>
      </c>
      <c r="U112" s="2">
        <f>SUMIFS(DataRegularSeason20242025!$AA$3:$AA$1315,DataRegularSeason20242025!$B$3:$B$1315, "&lt;=" &amp; $A112, DataRegularSeason20242025!$D$3:$D$1315, U$1)+SUMIFS(DataRegularSeason20242025!$AB$3:$AB$1315,DataRegularSeason20242025!$B$3:$B$1315, "&lt;=" &amp; $A112, DataRegularSeason20242025!$E$3:$E$1315, U$1)</f>
        <v>37</v>
      </c>
      <c r="V112" s="2">
        <f>SUMIFS(DataRegularSeason20242025!$AA$3:$AA$1315,DataRegularSeason20242025!$B$3:$B$1315, "&lt;=" &amp; $A112, DataRegularSeason20242025!$D$3:$D$1315, V$1)+SUMIFS(DataRegularSeason20242025!$AB$3:$AB$1315,DataRegularSeason20242025!$B$3:$B$1315, "&lt;=" &amp; $A112, DataRegularSeason20242025!$E$3:$E$1315, V$1)</f>
        <v>36</v>
      </c>
      <c r="W112" s="2">
        <f>SUMIFS(DataRegularSeason20242025!$AA$3:$AA$1315,DataRegularSeason20242025!$B$3:$B$1315, "&lt;=" &amp; $A112, DataRegularSeason20242025!$D$3:$D$1315, W$1)+SUMIFS(DataRegularSeason20242025!$AB$3:$AB$1315,DataRegularSeason20242025!$B$3:$B$1315, "&lt;=" &amp; $A112, DataRegularSeason20242025!$E$3:$E$1315, W$1)</f>
        <v>37</v>
      </c>
      <c r="X112" s="2">
        <f>SUMIFS(DataRegularSeason20242025!$AA$3:$AA$1315,DataRegularSeason20242025!$B$3:$B$1315, "&lt;=" &amp; $A112, DataRegularSeason20242025!$D$3:$D$1315, X$1)+SUMIFS(DataRegularSeason20242025!$AB$3:$AB$1315,DataRegularSeason20242025!$B$3:$B$1315, "&lt;=" &amp; $A112, DataRegularSeason20242025!$E$3:$E$1315, X$1)</f>
        <v>34</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38</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46</v>
      </c>
      <c r="AC112" s="2">
        <f>SUMIFS(DataRegularSeason20242025!$AA$3:$AA$1315,DataRegularSeason20242025!$B$3:$B$1315, "&lt;=" &amp; $A112, DataRegularSeason20242025!$D$3:$D$1315, AC$1)+SUMIFS(DataRegularSeason20242025!$AB$3:$AB$1315,DataRegularSeason20242025!$B$3:$B$1315, "&lt;=" &amp; $A112, DataRegularSeason20242025!$E$3:$E$1315, AC$1)</f>
        <v>38</v>
      </c>
      <c r="AD112" s="2">
        <f>SUMIFS(DataRegularSeason20242025!$AA$3:$AA$1315,DataRegularSeason20242025!$B$3:$B$1315, "&lt;=" &amp; $A112, DataRegularSeason20242025!$D$3:$D$1315, AD$1)+SUMIFS(DataRegularSeason20242025!$AB$3:$AB$1315,DataRegularSeason20242025!$B$3:$B$1315, "&lt;=" &amp; $A112, DataRegularSeason20242025!$E$3:$E$1315, AD$1)</f>
        <v>43</v>
      </c>
      <c r="AE112" s="2">
        <f>SUMIFS(DataRegularSeason20242025!$AA$3:$AA$1315,DataRegularSeason20242025!$B$3:$B$1315, "&lt;=" &amp; $A112, DataRegularSeason20242025!$D$3:$D$1315, AE$1)+SUMIFS(DataRegularSeason20242025!$AB$3:$AB$1315,DataRegularSeason20242025!$B$3:$B$1315, "&lt;=" &amp; $A112, DataRegularSeason20242025!$E$3:$E$1315, AE$1)</f>
        <v>51</v>
      </c>
      <c r="AF112" s="2">
        <f>SUMIFS(DataRegularSeason20242025!$AA$3:$AA$1315,DataRegularSeason20242025!$B$3:$B$1315, "&lt;=" &amp; $A112, DataRegularSeason20242025!$D$3:$D$1315, AF$1)+SUMIFS(DataRegularSeason20242025!$AB$3:$AB$1315,DataRegularSeason20242025!$B$3:$B$1315, "&lt;=" &amp; $A112, DataRegularSeason20242025!$E$3:$E$1315, AF$1)</f>
        <v>53</v>
      </c>
      <c r="AG112" s="2">
        <f>SUMIFS(DataRegularSeason20242025!$AA$3:$AA$1315,DataRegularSeason20242025!$B$3:$B$1315, "&lt;=" &amp; $A112, DataRegularSeason20242025!$D$3:$D$1315, AG$1)+SUMIFS(DataRegularSeason20242025!$AB$3:$AB$1315,DataRegularSeason20242025!$B$3:$B$1315, "&lt;=" &amp; $A112, DataRegularSeason20242025!$E$3:$E$1315, AG$1)</f>
        <v>50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30</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30</v>
      </c>
      <c r="E113" s="2">
        <f>SUMIFS(DataRegularSeason20242025!$AA$3:$AA$1315,DataRegularSeason20242025!$B$3:$B$1315, "&lt;=" &amp; $A113, DataRegularSeason20242025!$D$3:$D$1315, E$1)+SUMIFS(DataRegularSeason20242025!$AB$3:$AB$1315,DataRegularSeason20242025!$B$3:$B$1315, "&lt;=" &amp; $A113, DataRegularSeason20242025!$E$3:$E$1315, E$1)</f>
        <v>45</v>
      </c>
      <c r="F113" s="2">
        <f>SUMIFS(DataRegularSeason20242025!$AA$3:$AA$1315,DataRegularSeason20242025!$B$3:$B$1315, "&lt;=" &amp; $A113, DataRegularSeason20242025!$D$3:$D$1315, F$1)+SUMIFS(DataRegularSeason20242025!$AB$3:$AB$1315,DataRegularSeason20242025!$B$3:$B$1315, "&lt;=" &amp; $A113, DataRegularSeason20242025!$E$3:$E$1315, F$1)</f>
        <v>36</v>
      </c>
      <c r="G113" s="2">
        <f>SUMIFS(DataRegularSeason20242025!$AA$3:$AA$1315,DataRegularSeason20242025!$B$3:$B$1315, "&lt;=" &amp; $A113, DataRegularSeason20242025!$D$3:$D$1315, G$1)+SUMIFS(DataRegularSeason20242025!$AB$3:$AB$1315,DataRegularSeason20242025!$B$3:$B$1315, "&lt;=" &amp; $A113, DataRegularSeason20242025!$E$3:$E$1315, G$1)</f>
        <v>41</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44</v>
      </c>
      <c r="J113" s="2">
        <f>SUMIFS(DataRegularSeason20242025!$AA$3:$AA$1315,DataRegularSeason20242025!$B$3:$B$1315, "&lt;=" &amp; $A113, DataRegularSeason20242025!$D$3:$D$1315, J$1)+SUMIFS(DataRegularSeason20242025!$AB$3:$AB$1315,DataRegularSeason20242025!$B$3:$B$1315, "&lt;=" &amp; $A113, DataRegularSeason20242025!$E$3:$E$1315, J$1)</f>
        <v>43</v>
      </c>
      <c r="K113" s="2">
        <f>SUMIFS(DataRegularSeason20242025!$AA$3:$AA$1315,DataRegularSeason20242025!$B$3:$B$1315, "&lt;=" &amp; $A113, DataRegularSeason20242025!$D$3:$D$1315, K$1)+SUMIFS(DataRegularSeason20242025!$AB$3:$AB$1315,DataRegularSeason20242025!$B$3:$B$1315, "&lt;=" &amp; $A113, DataRegularSeason20242025!$E$3:$E$1315, K$1)</f>
        <v>30</v>
      </c>
      <c r="L113" s="2">
        <f>SUMIFS(DataRegularSeason20242025!$AA$3:$AA$1315,DataRegularSeason20242025!$B$3:$B$1315, "&lt;=" &amp; $A113, DataRegularSeason20242025!$D$3:$D$1315, L$1)+SUMIFS(DataRegularSeason20242025!$AB$3:$AB$1315,DataRegularSeason20242025!$B$3:$B$1315, "&lt;=" &amp; $A113, DataRegularSeason20242025!$E$3:$E$1315, L$1)</f>
        <v>45</v>
      </c>
      <c r="M113" s="2">
        <f>SUMIFS(DataRegularSeason20242025!$AA$3:$AA$1315,DataRegularSeason20242025!$B$3:$B$1315, "&lt;=" &amp; $A113, DataRegularSeason20242025!$D$3:$D$1315, M$1)+SUMIFS(DataRegularSeason20242025!$AB$3:$AB$1315,DataRegularSeason20242025!$B$3:$B$1315, "&lt;=" &amp; $A113, DataRegularSeason20242025!$E$3:$E$1315, M$1)</f>
        <v>46</v>
      </c>
      <c r="N113" s="2">
        <f>SUMIFS(DataRegularSeason20242025!$AA$3:$AA$1315,DataRegularSeason20242025!$B$3:$B$1315, "&lt;=" &amp; $A113, DataRegularSeason20242025!$D$3:$D$1315, N$1)+SUMIFS(DataRegularSeason20242025!$AB$3:$AB$1315,DataRegularSeason20242025!$B$3:$B$1315, "&lt;=" &amp; $A113, DataRegularSeason20242025!$E$3:$E$1315, N$1)</f>
        <v>45</v>
      </c>
      <c r="O113" s="2">
        <f>SUMIFS(DataRegularSeason20242025!$AA$3:$AA$1315,DataRegularSeason20242025!$B$3:$B$1315, "&lt;=" &amp; $A113, DataRegularSeason20242025!$D$3:$D$1315, O$1)+SUMIFS(DataRegularSeason20242025!$AB$3:$AB$1315,DataRegularSeason20242025!$B$3:$B$1315, "&lt;=" &amp; $A113, DataRegularSeason20242025!$E$3:$E$1315, O$1)</f>
        <v>48</v>
      </c>
      <c r="P113" s="2">
        <f>SUMIFS(DataRegularSeason20242025!$AA$3:$AA$1315,DataRegularSeason20242025!$B$3:$B$1315, "&lt;=" &amp; $A113, DataRegularSeason20242025!$D$3:$D$1315, P$1)+SUMIFS(DataRegularSeason20242025!$AB$3:$AB$1315,DataRegularSeason20242025!$B$3:$B$1315, "&lt;=" &amp; $A113, DataRegularSeason20242025!$E$3:$E$1315, P$1)</f>
        <v>33</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33</v>
      </c>
      <c r="U113" s="2">
        <f>SUMIFS(DataRegularSeason20242025!$AA$3:$AA$1315,DataRegularSeason20242025!$B$3:$B$1315, "&lt;=" &amp; $A113, DataRegularSeason20242025!$D$3:$D$1315, U$1)+SUMIFS(DataRegularSeason20242025!$AB$3:$AB$1315,DataRegularSeason20242025!$B$3:$B$1315, "&lt;=" &amp; $A113, DataRegularSeason20242025!$E$3:$E$1315, U$1)</f>
        <v>37</v>
      </c>
      <c r="V113" s="2">
        <f>SUMIFS(DataRegularSeason20242025!$AA$3:$AA$1315,DataRegularSeason20242025!$B$3:$B$1315, "&lt;=" &amp; $A113, DataRegularSeason20242025!$D$3:$D$1315, V$1)+SUMIFS(DataRegularSeason20242025!$AB$3:$AB$1315,DataRegularSeason20242025!$B$3:$B$1315, "&lt;=" &amp; $A113, DataRegularSeason20242025!$E$3:$E$1315, V$1)</f>
        <v>36</v>
      </c>
      <c r="W113" s="2">
        <f>SUMIFS(DataRegularSeason20242025!$AA$3:$AA$1315,DataRegularSeason20242025!$B$3:$B$1315, "&lt;=" &amp; $A113, DataRegularSeason20242025!$D$3:$D$1315, W$1)+SUMIFS(DataRegularSeason20242025!$AB$3:$AB$1315,DataRegularSeason20242025!$B$3:$B$1315, "&lt;=" &amp; $A113, DataRegularSeason20242025!$E$3:$E$1315, W$1)</f>
        <v>37</v>
      </c>
      <c r="X113" s="2">
        <f>SUMIFS(DataRegularSeason20242025!$AA$3:$AA$1315,DataRegularSeason20242025!$B$3:$B$1315, "&lt;=" &amp; $A113, DataRegularSeason20242025!$D$3:$D$1315, X$1)+SUMIFS(DataRegularSeason20242025!$AB$3:$AB$1315,DataRegularSeason20242025!$B$3:$B$1315, "&lt;=" &amp; $A113, DataRegularSeason20242025!$E$3:$E$1315, X$1)</f>
        <v>34</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38</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46</v>
      </c>
      <c r="AC113" s="2">
        <f>SUMIFS(DataRegularSeason20242025!$AA$3:$AA$1315,DataRegularSeason20242025!$B$3:$B$1315, "&lt;=" &amp; $A113, DataRegularSeason20242025!$D$3:$D$1315, AC$1)+SUMIFS(DataRegularSeason20242025!$AB$3:$AB$1315,DataRegularSeason20242025!$B$3:$B$1315, "&lt;=" &amp; $A113, DataRegularSeason20242025!$E$3:$E$1315, AC$1)</f>
        <v>38</v>
      </c>
      <c r="AD113" s="2">
        <f>SUMIFS(DataRegularSeason20242025!$AA$3:$AA$1315,DataRegularSeason20242025!$B$3:$B$1315, "&lt;=" &amp; $A113, DataRegularSeason20242025!$D$3:$D$1315, AD$1)+SUMIFS(DataRegularSeason20242025!$AB$3:$AB$1315,DataRegularSeason20242025!$B$3:$B$1315, "&lt;=" &amp; $A113, DataRegularSeason20242025!$E$3:$E$1315, AD$1)</f>
        <v>43</v>
      </c>
      <c r="AE113" s="2">
        <f>SUMIFS(DataRegularSeason20242025!$AA$3:$AA$1315,DataRegularSeason20242025!$B$3:$B$1315, "&lt;=" &amp; $A113, DataRegularSeason20242025!$D$3:$D$1315, AE$1)+SUMIFS(DataRegularSeason20242025!$AB$3:$AB$1315,DataRegularSeason20242025!$B$3:$B$1315, "&lt;=" &amp; $A113, DataRegularSeason20242025!$E$3:$E$1315, AE$1)</f>
        <v>51</v>
      </c>
      <c r="AF113" s="2">
        <f>SUMIFS(DataRegularSeason20242025!$AA$3:$AA$1315,DataRegularSeason20242025!$B$3:$B$1315, "&lt;=" &amp; $A113, DataRegularSeason20242025!$D$3:$D$1315, AF$1)+SUMIFS(DataRegularSeason20242025!$AB$3:$AB$1315,DataRegularSeason20242025!$B$3:$B$1315, "&lt;=" &amp; $A113, DataRegularSeason20242025!$E$3:$E$1315, AF$1)</f>
        <v>53</v>
      </c>
      <c r="AG113" s="2">
        <f>SUMIFS(DataRegularSeason20242025!$AA$3:$AA$1315,DataRegularSeason20242025!$B$3:$B$1315, "&lt;=" &amp; $A113, DataRegularSeason20242025!$D$3:$D$1315, AG$1)+SUMIFS(DataRegularSeason20242025!$AB$3:$AB$1315,DataRegularSeason20242025!$B$3:$B$1315, "&lt;=" &amp; $A113, DataRegularSeason20242025!$E$3:$E$1315, AG$1)</f>
        <v>50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30</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30</v>
      </c>
      <c r="E114" s="2">
        <f>SUMIFS(DataRegularSeason20242025!$AA$3:$AA$1315,DataRegularSeason20242025!$B$3:$B$1315, "&lt;=" &amp; $A114, DataRegularSeason20242025!$D$3:$D$1315, E$1)+SUMIFS(DataRegularSeason20242025!$AB$3:$AB$1315,DataRegularSeason20242025!$B$3:$B$1315, "&lt;=" &amp; $A114, DataRegularSeason20242025!$E$3:$E$1315, E$1)</f>
        <v>45</v>
      </c>
      <c r="F114" s="2">
        <f>SUMIFS(DataRegularSeason20242025!$AA$3:$AA$1315,DataRegularSeason20242025!$B$3:$B$1315, "&lt;=" &amp; $A114, DataRegularSeason20242025!$D$3:$D$1315, F$1)+SUMIFS(DataRegularSeason20242025!$AB$3:$AB$1315,DataRegularSeason20242025!$B$3:$B$1315, "&lt;=" &amp; $A114, DataRegularSeason20242025!$E$3:$E$1315, F$1)</f>
        <v>36</v>
      </c>
      <c r="G114" s="2">
        <f>SUMIFS(DataRegularSeason20242025!$AA$3:$AA$1315,DataRegularSeason20242025!$B$3:$B$1315, "&lt;=" &amp; $A114, DataRegularSeason20242025!$D$3:$D$1315, G$1)+SUMIFS(DataRegularSeason20242025!$AB$3:$AB$1315,DataRegularSeason20242025!$B$3:$B$1315, "&lt;=" &amp; $A114, DataRegularSeason20242025!$E$3:$E$1315, G$1)</f>
        <v>41</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44</v>
      </c>
      <c r="J114" s="2">
        <f>SUMIFS(DataRegularSeason20242025!$AA$3:$AA$1315,DataRegularSeason20242025!$B$3:$B$1315, "&lt;=" &amp; $A114, DataRegularSeason20242025!$D$3:$D$1315, J$1)+SUMIFS(DataRegularSeason20242025!$AB$3:$AB$1315,DataRegularSeason20242025!$B$3:$B$1315, "&lt;=" &amp; $A114, DataRegularSeason20242025!$E$3:$E$1315, J$1)</f>
        <v>43</v>
      </c>
      <c r="K114" s="2">
        <f>SUMIFS(DataRegularSeason20242025!$AA$3:$AA$1315,DataRegularSeason20242025!$B$3:$B$1315, "&lt;=" &amp; $A114, DataRegularSeason20242025!$D$3:$D$1315, K$1)+SUMIFS(DataRegularSeason20242025!$AB$3:$AB$1315,DataRegularSeason20242025!$B$3:$B$1315, "&lt;=" &amp; $A114, DataRegularSeason20242025!$E$3:$E$1315, K$1)</f>
        <v>30</v>
      </c>
      <c r="L114" s="2">
        <f>SUMIFS(DataRegularSeason20242025!$AA$3:$AA$1315,DataRegularSeason20242025!$B$3:$B$1315, "&lt;=" &amp; $A114, DataRegularSeason20242025!$D$3:$D$1315, L$1)+SUMIFS(DataRegularSeason20242025!$AB$3:$AB$1315,DataRegularSeason20242025!$B$3:$B$1315, "&lt;=" &amp; $A114, DataRegularSeason20242025!$E$3:$E$1315, L$1)</f>
        <v>45</v>
      </c>
      <c r="M114" s="2">
        <f>SUMIFS(DataRegularSeason20242025!$AA$3:$AA$1315,DataRegularSeason20242025!$B$3:$B$1315, "&lt;=" &amp; $A114, DataRegularSeason20242025!$D$3:$D$1315, M$1)+SUMIFS(DataRegularSeason20242025!$AB$3:$AB$1315,DataRegularSeason20242025!$B$3:$B$1315, "&lt;=" &amp; $A114, DataRegularSeason20242025!$E$3:$E$1315, M$1)</f>
        <v>46</v>
      </c>
      <c r="N114" s="2">
        <f>SUMIFS(DataRegularSeason20242025!$AA$3:$AA$1315,DataRegularSeason20242025!$B$3:$B$1315, "&lt;=" &amp; $A114, DataRegularSeason20242025!$D$3:$D$1315, N$1)+SUMIFS(DataRegularSeason20242025!$AB$3:$AB$1315,DataRegularSeason20242025!$B$3:$B$1315, "&lt;=" &amp; $A114, DataRegularSeason20242025!$E$3:$E$1315, N$1)</f>
        <v>45</v>
      </c>
      <c r="O114" s="2">
        <f>SUMIFS(DataRegularSeason20242025!$AA$3:$AA$1315,DataRegularSeason20242025!$B$3:$B$1315, "&lt;=" &amp; $A114, DataRegularSeason20242025!$D$3:$D$1315, O$1)+SUMIFS(DataRegularSeason20242025!$AB$3:$AB$1315,DataRegularSeason20242025!$B$3:$B$1315, "&lt;=" &amp; $A114, DataRegularSeason20242025!$E$3:$E$1315, O$1)</f>
        <v>48</v>
      </c>
      <c r="P114" s="2">
        <f>SUMIFS(DataRegularSeason20242025!$AA$3:$AA$1315,DataRegularSeason20242025!$B$3:$B$1315, "&lt;=" &amp; $A114, DataRegularSeason20242025!$D$3:$D$1315, P$1)+SUMIFS(DataRegularSeason20242025!$AB$3:$AB$1315,DataRegularSeason20242025!$B$3:$B$1315, "&lt;=" &amp; $A114, DataRegularSeason20242025!$E$3:$E$1315, P$1)</f>
        <v>33</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33</v>
      </c>
      <c r="U114" s="2">
        <f>SUMIFS(DataRegularSeason20242025!$AA$3:$AA$1315,DataRegularSeason20242025!$B$3:$B$1315, "&lt;=" &amp; $A114, DataRegularSeason20242025!$D$3:$D$1315, U$1)+SUMIFS(DataRegularSeason20242025!$AB$3:$AB$1315,DataRegularSeason20242025!$B$3:$B$1315, "&lt;=" &amp; $A114, DataRegularSeason20242025!$E$3:$E$1315, U$1)</f>
        <v>37</v>
      </c>
      <c r="V114" s="2">
        <f>SUMIFS(DataRegularSeason20242025!$AA$3:$AA$1315,DataRegularSeason20242025!$B$3:$B$1315, "&lt;=" &amp; $A114, DataRegularSeason20242025!$D$3:$D$1315, V$1)+SUMIFS(DataRegularSeason20242025!$AB$3:$AB$1315,DataRegularSeason20242025!$B$3:$B$1315, "&lt;=" &amp; $A114, DataRegularSeason20242025!$E$3:$E$1315, V$1)</f>
        <v>36</v>
      </c>
      <c r="W114" s="2">
        <f>SUMIFS(DataRegularSeason20242025!$AA$3:$AA$1315,DataRegularSeason20242025!$B$3:$B$1315, "&lt;=" &amp; $A114, DataRegularSeason20242025!$D$3:$D$1315, W$1)+SUMIFS(DataRegularSeason20242025!$AB$3:$AB$1315,DataRegularSeason20242025!$B$3:$B$1315, "&lt;=" &amp; $A114, DataRegularSeason20242025!$E$3:$E$1315, W$1)</f>
        <v>37</v>
      </c>
      <c r="X114" s="2">
        <f>SUMIFS(DataRegularSeason20242025!$AA$3:$AA$1315,DataRegularSeason20242025!$B$3:$B$1315, "&lt;=" &amp; $A114, DataRegularSeason20242025!$D$3:$D$1315, X$1)+SUMIFS(DataRegularSeason20242025!$AB$3:$AB$1315,DataRegularSeason20242025!$B$3:$B$1315, "&lt;=" &amp; $A114, DataRegularSeason20242025!$E$3:$E$1315, X$1)</f>
        <v>34</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38</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46</v>
      </c>
      <c r="AC114" s="2">
        <f>SUMIFS(DataRegularSeason20242025!$AA$3:$AA$1315,DataRegularSeason20242025!$B$3:$B$1315, "&lt;=" &amp; $A114, DataRegularSeason20242025!$D$3:$D$1315, AC$1)+SUMIFS(DataRegularSeason20242025!$AB$3:$AB$1315,DataRegularSeason20242025!$B$3:$B$1315, "&lt;=" &amp; $A114, DataRegularSeason20242025!$E$3:$E$1315, AC$1)</f>
        <v>38</v>
      </c>
      <c r="AD114" s="2">
        <f>SUMIFS(DataRegularSeason20242025!$AA$3:$AA$1315,DataRegularSeason20242025!$B$3:$B$1315, "&lt;=" &amp; $A114, DataRegularSeason20242025!$D$3:$D$1315, AD$1)+SUMIFS(DataRegularSeason20242025!$AB$3:$AB$1315,DataRegularSeason20242025!$B$3:$B$1315, "&lt;=" &amp; $A114, DataRegularSeason20242025!$E$3:$E$1315, AD$1)</f>
        <v>43</v>
      </c>
      <c r="AE114" s="2">
        <f>SUMIFS(DataRegularSeason20242025!$AA$3:$AA$1315,DataRegularSeason20242025!$B$3:$B$1315, "&lt;=" &amp; $A114, DataRegularSeason20242025!$D$3:$D$1315, AE$1)+SUMIFS(DataRegularSeason20242025!$AB$3:$AB$1315,DataRegularSeason20242025!$B$3:$B$1315, "&lt;=" &amp; $A114, DataRegularSeason20242025!$E$3:$E$1315, AE$1)</f>
        <v>51</v>
      </c>
      <c r="AF114" s="2">
        <f>SUMIFS(DataRegularSeason20242025!$AA$3:$AA$1315,DataRegularSeason20242025!$B$3:$B$1315, "&lt;=" &amp; $A114, DataRegularSeason20242025!$D$3:$D$1315, AF$1)+SUMIFS(DataRegularSeason20242025!$AB$3:$AB$1315,DataRegularSeason20242025!$B$3:$B$1315, "&lt;=" &amp; $A114, DataRegularSeason20242025!$E$3:$E$1315, AF$1)</f>
        <v>53</v>
      </c>
      <c r="AG114" s="2">
        <f>SUMIFS(DataRegularSeason20242025!$AA$3:$AA$1315,DataRegularSeason20242025!$B$3:$B$1315, "&lt;=" &amp; $A114, DataRegularSeason20242025!$D$3:$D$1315, AG$1)+SUMIFS(DataRegularSeason20242025!$AB$3:$AB$1315,DataRegularSeason20242025!$B$3:$B$1315, "&lt;=" &amp; $A114, DataRegularSeason20242025!$E$3:$E$1315, AG$1)</f>
        <v>50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30</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30</v>
      </c>
      <c r="E115" s="2">
        <f>SUMIFS(DataRegularSeason20242025!$AA$3:$AA$1315,DataRegularSeason20242025!$B$3:$B$1315, "&lt;=" &amp; $A115, DataRegularSeason20242025!$D$3:$D$1315, E$1)+SUMIFS(DataRegularSeason20242025!$AB$3:$AB$1315,DataRegularSeason20242025!$B$3:$B$1315, "&lt;=" &amp; $A115, DataRegularSeason20242025!$E$3:$E$1315, E$1)</f>
        <v>45</v>
      </c>
      <c r="F115" s="2">
        <f>SUMIFS(DataRegularSeason20242025!$AA$3:$AA$1315,DataRegularSeason20242025!$B$3:$B$1315, "&lt;=" &amp; $A115, DataRegularSeason20242025!$D$3:$D$1315, F$1)+SUMIFS(DataRegularSeason20242025!$AB$3:$AB$1315,DataRegularSeason20242025!$B$3:$B$1315, "&lt;=" &amp; $A115, DataRegularSeason20242025!$E$3:$E$1315, F$1)</f>
        <v>36</v>
      </c>
      <c r="G115" s="2">
        <f>SUMIFS(DataRegularSeason20242025!$AA$3:$AA$1315,DataRegularSeason20242025!$B$3:$B$1315, "&lt;=" &amp; $A115, DataRegularSeason20242025!$D$3:$D$1315, G$1)+SUMIFS(DataRegularSeason20242025!$AB$3:$AB$1315,DataRegularSeason20242025!$B$3:$B$1315, "&lt;=" &amp; $A115, DataRegularSeason20242025!$E$3:$E$1315, G$1)</f>
        <v>41</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44</v>
      </c>
      <c r="J115" s="2">
        <f>SUMIFS(DataRegularSeason20242025!$AA$3:$AA$1315,DataRegularSeason20242025!$B$3:$B$1315, "&lt;=" &amp; $A115, DataRegularSeason20242025!$D$3:$D$1315, J$1)+SUMIFS(DataRegularSeason20242025!$AB$3:$AB$1315,DataRegularSeason20242025!$B$3:$B$1315, "&lt;=" &amp; $A115, DataRegularSeason20242025!$E$3:$E$1315, J$1)</f>
        <v>43</v>
      </c>
      <c r="K115" s="2">
        <f>SUMIFS(DataRegularSeason20242025!$AA$3:$AA$1315,DataRegularSeason20242025!$B$3:$B$1315, "&lt;=" &amp; $A115, DataRegularSeason20242025!$D$3:$D$1315, K$1)+SUMIFS(DataRegularSeason20242025!$AB$3:$AB$1315,DataRegularSeason20242025!$B$3:$B$1315, "&lt;=" &amp; $A115, DataRegularSeason20242025!$E$3:$E$1315, K$1)</f>
        <v>30</v>
      </c>
      <c r="L115" s="2">
        <f>SUMIFS(DataRegularSeason20242025!$AA$3:$AA$1315,DataRegularSeason20242025!$B$3:$B$1315, "&lt;=" &amp; $A115, DataRegularSeason20242025!$D$3:$D$1315, L$1)+SUMIFS(DataRegularSeason20242025!$AB$3:$AB$1315,DataRegularSeason20242025!$B$3:$B$1315, "&lt;=" &amp; $A115, DataRegularSeason20242025!$E$3:$E$1315, L$1)</f>
        <v>45</v>
      </c>
      <c r="M115" s="2">
        <f>SUMIFS(DataRegularSeason20242025!$AA$3:$AA$1315,DataRegularSeason20242025!$B$3:$B$1315, "&lt;=" &amp; $A115, DataRegularSeason20242025!$D$3:$D$1315, M$1)+SUMIFS(DataRegularSeason20242025!$AB$3:$AB$1315,DataRegularSeason20242025!$B$3:$B$1315, "&lt;=" &amp; $A115, DataRegularSeason20242025!$E$3:$E$1315, M$1)</f>
        <v>46</v>
      </c>
      <c r="N115" s="2">
        <f>SUMIFS(DataRegularSeason20242025!$AA$3:$AA$1315,DataRegularSeason20242025!$B$3:$B$1315, "&lt;=" &amp; $A115, DataRegularSeason20242025!$D$3:$D$1315, N$1)+SUMIFS(DataRegularSeason20242025!$AB$3:$AB$1315,DataRegularSeason20242025!$B$3:$B$1315, "&lt;=" &amp; $A115, DataRegularSeason20242025!$E$3:$E$1315, N$1)</f>
        <v>45</v>
      </c>
      <c r="O115" s="2">
        <f>SUMIFS(DataRegularSeason20242025!$AA$3:$AA$1315,DataRegularSeason20242025!$B$3:$B$1315, "&lt;=" &amp; $A115, DataRegularSeason20242025!$D$3:$D$1315, O$1)+SUMIFS(DataRegularSeason20242025!$AB$3:$AB$1315,DataRegularSeason20242025!$B$3:$B$1315, "&lt;=" &amp; $A115, DataRegularSeason20242025!$E$3:$E$1315, O$1)</f>
        <v>48</v>
      </c>
      <c r="P115" s="2">
        <f>SUMIFS(DataRegularSeason20242025!$AA$3:$AA$1315,DataRegularSeason20242025!$B$3:$B$1315, "&lt;=" &amp; $A115, DataRegularSeason20242025!$D$3:$D$1315, P$1)+SUMIFS(DataRegularSeason20242025!$AB$3:$AB$1315,DataRegularSeason20242025!$B$3:$B$1315, "&lt;=" &amp; $A115, DataRegularSeason20242025!$E$3:$E$1315, P$1)</f>
        <v>33</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33</v>
      </c>
      <c r="U115" s="2">
        <f>SUMIFS(DataRegularSeason20242025!$AA$3:$AA$1315,DataRegularSeason20242025!$B$3:$B$1315, "&lt;=" &amp; $A115, DataRegularSeason20242025!$D$3:$D$1315, U$1)+SUMIFS(DataRegularSeason20242025!$AB$3:$AB$1315,DataRegularSeason20242025!$B$3:$B$1315, "&lt;=" &amp; $A115, DataRegularSeason20242025!$E$3:$E$1315, U$1)</f>
        <v>37</v>
      </c>
      <c r="V115" s="2">
        <f>SUMIFS(DataRegularSeason20242025!$AA$3:$AA$1315,DataRegularSeason20242025!$B$3:$B$1315, "&lt;=" &amp; $A115, DataRegularSeason20242025!$D$3:$D$1315, V$1)+SUMIFS(DataRegularSeason20242025!$AB$3:$AB$1315,DataRegularSeason20242025!$B$3:$B$1315, "&lt;=" &amp; $A115, DataRegularSeason20242025!$E$3:$E$1315, V$1)</f>
        <v>36</v>
      </c>
      <c r="W115" s="2">
        <f>SUMIFS(DataRegularSeason20242025!$AA$3:$AA$1315,DataRegularSeason20242025!$B$3:$B$1315, "&lt;=" &amp; $A115, DataRegularSeason20242025!$D$3:$D$1315, W$1)+SUMIFS(DataRegularSeason20242025!$AB$3:$AB$1315,DataRegularSeason20242025!$B$3:$B$1315, "&lt;=" &amp; $A115, DataRegularSeason20242025!$E$3:$E$1315, W$1)</f>
        <v>37</v>
      </c>
      <c r="X115" s="2">
        <f>SUMIFS(DataRegularSeason20242025!$AA$3:$AA$1315,DataRegularSeason20242025!$B$3:$B$1315, "&lt;=" &amp; $A115, DataRegularSeason20242025!$D$3:$D$1315, X$1)+SUMIFS(DataRegularSeason20242025!$AB$3:$AB$1315,DataRegularSeason20242025!$B$3:$B$1315, "&lt;=" &amp; $A115, DataRegularSeason20242025!$E$3:$E$1315, X$1)</f>
        <v>34</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38</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46</v>
      </c>
      <c r="AC115" s="2">
        <f>SUMIFS(DataRegularSeason20242025!$AA$3:$AA$1315,DataRegularSeason20242025!$B$3:$B$1315, "&lt;=" &amp; $A115, DataRegularSeason20242025!$D$3:$D$1315, AC$1)+SUMIFS(DataRegularSeason20242025!$AB$3:$AB$1315,DataRegularSeason20242025!$B$3:$B$1315, "&lt;=" &amp; $A115, DataRegularSeason20242025!$E$3:$E$1315, AC$1)</f>
        <v>38</v>
      </c>
      <c r="AD115" s="2">
        <f>SUMIFS(DataRegularSeason20242025!$AA$3:$AA$1315,DataRegularSeason20242025!$B$3:$B$1315, "&lt;=" &amp; $A115, DataRegularSeason20242025!$D$3:$D$1315, AD$1)+SUMIFS(DataRegularSeason20242025!$AB$3:$AB$1315,DataRegularSeason20242025!$B$3:$B$1315, "&lt;=" &amp; $A115, DataRegularSeason20242025!$E$3:$E$1315, AD$1)</f>
        <v>43</v>
      </c>
      <c r="AE115" s="2">
        <f>SUMIFS(DataRegularSeason20242025!$AA$3:$AA$1315,DataRegularSeason20242025!$B$3:$B$1315, "&lt;=" &amp; $A115, DataRegularSeason20242025!$D$3:$D$1315, AE$1)+SUMIFS(DataRegularSeason20242025!$AB$3:$AB$1315,DataRegularSeason20242025!$B$3:$B$1315, "&lt;=" &amp; $A115, DataRegularSeason20242025!$E$3:$E$1315, AE$1)</f>
        <v>51</v>
      </c>
      <c r="AF115" s="2">
        <f>SUMIFS(DataRegularSeason20242025!$AA$3:$AA$1315,DataRegularSeason20242025!$B$3:$B$1315, "&lt;=" &amp; $A115, DataRegularSeason20242025!$D$3:$D$1315, AF$1)+SUMIFS(DataRegularSeason20242025!$AB$3:$AB$1315,DataRegularSeason20242025!$B$3:$B$1315, "&lt;=" &amp; $A115, DataRegularSeason20242025!$E$3:$E$1315, AF$1)</f>
        <v>53</v>
      </c>
      <c r="AG115" s="2">
        <f>SUMIFS(DataRegularSeason20242025!$AA$3:$AA$1315,DataRegularSeason20242025!$B$3:$B$1315, "&lt;=" &amp; $A115, DataRegularSeason20242025!$D$3:$D$1315, AG$1)+SUMIFS(DataRegularSeason20242025!$AB$3:$AB$1315,DataRegularSeason20242025!$B$3:$B$1315, "&lt;=" &amp; $A115, DataRegularSeason20242025!$E$3:$E$1315, AG$1)</f>
        <v>50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30</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30</v>
      </c>
      <c r="E116" s="2">
        <f>SUMIFS(DataRegularSeason20242025!$AA$3:$AA$1315,DataRegularSeason20242025!$B$3:$B$1315, "&lt;=" &amp; $A116, DataRegularSeason20242025!$D$3:$D$1315, E$1)+SUMIFS(DataRegularSeason20242025!$AB$3:$AB$1315,DataRegularSeason20242025!$B$3:$B$1315, "&lt;=" &amp; $A116, DataRegularSeason20242025!$E$3:$E$1315, E$1)</f>
        <v>45</v>
      </c>
      <c r="F116" s="2">
        <f>SUMIFS(DataRegularSeason20242025!$AA$3:$AA$1315,DataRegularSeason20242025!$B$3:$B$1315, "&lt;=" &amp; $A116, DataRegularSeason20242025!$D$3:$D$1315, F$1)+SUMIFS(DataRegularSeason20242025!$AB$3:$AB$1315,DataRegularSeason20242025!$B$3:$B$1315, "&lt;=" &amp; $A116, DataRegularSeason20242025!$E$3:$E$1315, F$1)</f>
        <v>36</v>
      </c>
      <c r="G116" s="2">
        <f>SUMIFS(DataRegularSeason20242025!$AA$3:$AA$1315,DataRegularSeason20242025!$B$3:$B$1315, "&lt;=" &amp; $A116, DataRegularSeason20242025!$D$3:$D$1315, G$1)+SUMIFS(DataRegularSeason20242025!$AB$3:$AB$1315,DataRegularSeason20242025!$B$3:$B$1315, "&lt;=" &amp; $A116, DataRegularSeason20242025!$E$3:$E$1315, G$1)</f>
        <v>41</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44</v>
      </c>
      <c r="J116" s="2">
        <f>SUMIFS(DataRegularSeason20242025!$AA$3:$AA$1315,DataRegularSeason20242025!$B$3:$B$1315, "&lt;=" &amp; $A116, DataRegularSeason20242025!$D$3:$D$1315, J$1)+SUMIFS(DataRegularSeason20242025!$AB$3:$AB$1315,DataRegularSeason20242025!$B$3:$B$1315, "&lt;=" &amp; $A116, DataRegularSeason20242025!$E$3:$E$1315, J$1)</f>
        <v>43</v>
      </c>
      <c r="K116" s="2">
        <f>SUMIFS(DataRegularSeason20242025!$AA$3:$AA$1315,DataRegularSeason20242025!$B$3:$B$1315, "&lt;=" &amp; $A116, DataRegularSeason20242025!$D$3:$D$1315, K$1)+SUMIFS(DataRegularSeason20242025!$AB$3:$AB$1315,DataRegularSeason20242025!$B$3:$B$1315, "&lt;=" &amp; $A116, DataRegularSeason20242025!$E$3:$E$1315, K$1)</f>
        <v>30</v>
      </c>
      <c r="L116" s="2">
        <f>SUMIFS(DataRegularSeason20242025!$AA$3:$AA$1315,DataRegularSeason20242025!$B$3:$B$1315, "&lt;=" &amp; $A116, DataRegularSeason20242025!$D$3:$D$1315, L$1)+SUMIFS(DataRegularSeason20242025!$AB$3:$AB$1315,DataRegularSeason20242025!$B$3:$B$1315, "&lt;=" &amp; $A116, DataRegularSeason20242025!$E$3:$E$1315, L$1)</f>
        <v>45</v>
      </c>
      <c r="M116" s="2">
        <f>SUMIFS(DataRegularSeason20242025!$AA$3:$AA$1315,DataRegularSeason20242025!$B$3:$B$1315, "&lt;=" &amp; $A116, DataRegularSeason20242025!$D$3:$D$1315, M$1)+SUMIFS(DataRegularSeason20242025!$AB$3:$AB$1315,DataRegularSeason20242025!$B$3:$B$1315, "&lt;=" &amp; $A116, DataRegularSeason20242025!$E$3:$E$1315, M$1)</f>
        <v>46</v>
      </c>
      <c r="N116" s="2">
        <f>SUMIFS(DataRegularSeason20242025!$AA$3:$AA$1315,DataRegularSeason20242025!$B$3:$B$1315, "&lt;=" &amp; $A116, DataRegularSeason20242025!$D$3:$D$1315, N$1)+SUMIFS(DataRegularSeason20242025!$AB$3:$AB$1315,DataRegularSeason20242025!$B$3:$B$1315, "&lt;=" &amp; $A116, DataRegularSeason20242025!$E$3:$E$1315, N$1)</f>
        <v>45</v>
      </c>
      <c r="O116" s="2">
        <f>SUMIFS(DataRegularSeason20242025!$AA$3:$AA$1315,DataRegularSeason20242025!$B$3:$B$1315, "&lt;=" &amp; $A116, DataRegularSeason20242025!$D$3:$D$1315, O$1)+SUMIFS(DataRegularSeason20242025!$AB$3:$AB$1315,DataRegularSeason20242025!$B$3:$B$1315, "&lt;=" &amp; $A116, DataRegularSeason20242025!$E$3:$E$1315, O$1)</f>
        <v>48</v>
      </c>
      <c r="P116" s="2">
        <f>SUMIFS(DataRegularSeason20242025!$AA$3:$AA$1315,DataRegularSeason20242025!$B$3:$B$1315, "&lt;=" &amp; $A116, DataRegularSeason20242025!$D$3:$D$1315, P$1)+SUMIFS(DataRegularSeason20242025!$AB$3:$AB$1315,DataRegularSeason20242025!$B$3:$B$1315, "&lt;=" &amp; $A116, DataRegularSeason20242025!$E$3:$E$1315, P$1)</f>
        <v>33</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33</v>
      </c>
      <c r="U116" s="2">
        <f>SUMIFS(DataRegularSeason20242025!$AA$3:$AA$1315,DataRegularSeason20242025!$B$3:$B$1315, "&lt;=" &amp; $A116, DataRegularSeason20242025!$D$3:$D$1315, U$1)+SUMIFS(DataRegularSeason20242025!$AB$3:$AB$1315,DataRegularSeason20242025!$B$3:$B$1315, "&lt;=" &amp; $A116, DataRegularSeason20242025!$E$3:$E$1315, U$1)</f>
        <v>37</v>
      </c>
      <c r="V116" s="2">
        <f>SUMIFS(DataRegularSeason20242025!$AA$3:$AA$1315,DataRegularSeason20242025!$B$3:$B$1315, "&lt;=" &amp; $A116, DataRegularSeason20242025!$D$3:$D$1315, V$1)+SUMIFS(DataRegularSeason20242025!$AB$3:$AB$1315,DataRegularSeason20242025!$B$3:$B$1315, "&lt;=" &amp; $A116, DataRegularSeason20242025!$E$3:$E$1315, V$1)</f>
        <v>36</v>
      </c>
      <c r="W116" s="2">
        <f>SUMIFS(DataRegularSeason20242025!$AA$3:$AA$1315,DataRegularSeason20242025!$B$3:$B$1315, "&lt;=" &amp; $A116, DataRegularSeason20242025!$D$3:$D$1315, W$1)+SUMIFS(DataRegularSeason20242025!$AB$3:$AB$1315,DataRegularSeason20242025!$B$3:$B$1315, "&lt;=" &amp; $A116, DataRegularSeason20242025!$E$3:$E$1315, W$1)</f>
        <v>37</v>
      </c>
      <c r="X116" s="2">
        <f>SUMIFS(DataRegularSeason20242025!$AA$3:$AA$1315,DataRegularSeason20242025!$B$3:$B$1315, "&lt;=" &amp; $A116, DataRegularSeason20242025!$D$3:$D$1315, X$1)+SUMIFS(DataRegularSeason20242025!$AB$3:$AB$1315,DataRegularSeason20242025!$B$3:$B$1315, "&lt;=" &amp; $A116, DataRegularSeason20242025!$E$3:$E$1315, X$1)</f>
        <v>34</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38</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46</v>
      </c>
      <c r="AC116" s="2">
        <f>SUMIFS(DataRegularSeason20242025!$AA$3:$AA$1315,DataRegularSeason20242025!$B$3:$B$1315, "&lt;=" &amp; $A116, DataRegularSeason20242025!$D$3:$D$1315, AC$1)+SUMIFS(DataRegularSeason20242025!$AB$3:$AB$1315,DataRegularSeason20242025!$B$3:$B$1315, "&lt;=" &amp; $A116, DataRegularSeason20242025!$E$3:$E$1315, AC$1)</f>
        <v>38</v>
      </c>
      <c r="AD116" s="2">
        <f>SUMIFS(DataRegularSeason20242025!$AA$3:$AA$1315,DataRegularSeason20242025!$B$3:$B$1315, "&lt;=" &amp; $A116, DataRegularSeason20242025!$D$3:$D$1315, AD$1)+SUMIFS(DataRegularSeason20242025!$AB$3:$AB$1315,DataRegularSeason20242025!$B$3:$B$1315, "&lt;=" &amp; $A116, DataRegularSeason20242025!$E$3:$E$1315, AD$1)</f>
        <v>43</v>
      </c>
      <c r="AE116" s="2">
        <f>SUMIFS(DataRegularSeason20242025!$AA$3:$AA$1315,DataRegularSeason20242025!$B$3:$B$1315, "&lt;=" &amp; $A116, DataRegularSeason20242025!$D$3:$D$1315, AE$1)+SUMIFS(DataRegularSeason20242025!$AB$3:$AB$1315,DataRegularSeason20242025!$B$3:$B$1315, "&lt;=" &amp; $A116, DataRegularSeason20242025!$E$3:$E$1315, AE$1)</f>
        <v>51</v>
      </c>
      <c r="AF116" s="2">
        <f>SUMIFS(DataRegularSeason20242025!$AA$3:$AA$1315,DataRegularSeason20242025!$B$3:$B$1315, "&lt;=" &amp; $A116, DataRegularSeason20242025!$D$3:$D$1315, AF$1)+SUMIFS(DataRegularSeason20242025!$AB$3:$AB$1315,DataRegularSeason20242025!$B$3:$B$1315, "&lt;=" &amp; $A116, DataRegularSeason20242025!$E$3:$E$1315, AF$1)</f>
        <v>53</v>
      </c>
      <c r="AG116" s="2">
        <f>SUMIFS(DataRegularSeason20242025!$AA$3:$AA$1315,DataRegularSeason20242025!$B$3:$B$1315, "&lt;=" &amp; $A116, DataRegularSeason20242025!$D$3:$D$1315, AG$1)+SUMIFS(DataRegularSeason20242025!$AB$3:$AB$1315,DataRegularSeason20242025!$B$3:$B$1315, "&lt;=" &amp; $A116, DataRegularSeason20242025!$E$3:$E$1315, AG$1)</f>
        <v>50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30</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30</v>
      </c>
      <c r="E117" s="2">
        <f>SUMIFS(DataRegularSeason20242025!$AA$3:$AA$1315,DataRegularSeason20242025!$B$3:$B$1315, "&lt;=" &amp; $A117, DataRegularSeason20242025!$D$3:$D$1315, E$1)+SUMIFS(DataRegularSeason20242025!$AB$3:$AB$1315,DataRegularSeason20242025!$B$3:$B$1315, "&lt;=" &amp; $A117, DataRegularSeason20242025!$E$3:$E$1315, E$1)</f>
        <v>45</v>
      </c>
      <c r="F117" s="2">
        <f>SUMIFS(DataRegularSeason20242025!$AA$3:$AA$1315,DataRegularSeason20242025!$B$3:$B$1315, "&lt;=" &amp; $A117, DataRegularSeason20242025!$D$3:$D$1315, F$1)+SUMIFS(DataRegularSeason20242025!$AB$3:$AB$1315,DataRegularSeason20242025!$B$3:$B$1315, "&lt;=" &amp; $A117, DataRegularSeason20242025!$E$3:$E$1315, F$1)</f>
        <v>36</v>
      </c>
      <c r="G117" s="2">
        <f>SUMIFS(DataRegularSeason20242025!$AA$3:$AA$1315,DataRegularSeason20242025!$B$3:$B$1315, "&lt;=" &amp; $A117, DataRegularSeason20242025!$D$3:$D$1315, G$1)+SUMIFS(DataRegularSeason20242025!$AB$3:$AB$1315,DataRegularSeason20242025!$B$3:$B$1315, "&lt;=" &amp; $A117, DataRegularSeason20242025!$E$3:$E$1315, G$1)</f>
        <v>41</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44</v>
      </c>
      <c r="J117" s="2">
        <f>SUMIFS(DataRegularSeason20242025!$AA$3:$AA$1315,DataRegularSeason20242025!$B$3:$B$1315, "&lt;=" &amp; $A117, DataRegularSeason20242025!$D$3:$D$1315, J$1)+SUMIFS(DataRegularSeason20242025!$AB$3:$AB$1315,DataRegularSeason20242025!$B$3:$B$1315, "&lt;=" &amp; $A117, DataRegularSeason20242025!$E$3:$E$1315, J$1)</f>
        <v>43</v>
      </c>
      <c r="K117" s="2">
        <f>SUMIFS(DataRegularSeason20242025!$AA$3:$AA$1315,DataRegularSeason20242025!$B$3:$B$1315, "&lt;=" &amp; $A117, DataRegularSeason20242025!$D$3:$D$1315, K$1)+SUMIFS(DataRegularSeason20242025!$AB$3:$AB$1315,DataRegularSeason20242025!$B$3:$B$1315, "&lt;=" &amp; $A117, DataRegularSeason20242025!$E$3:$E$1315, K$1)</f>
        <v>30</v>
      </c>
      <c r="L117" s="2">
        <f>SUMIFS(DataRegularSeason20242025!$AA$3:$AA$1315,DataRegularSeason20242025!$B$3:$B$1315, "&lt;=" &amp; $A117, DataRegularSeason20242025!$D$3:$D$1315, L$1)+SUMIFS(DataRegularSeason20242025!$AB$3:$AB$1315,DataRegularSeason20242025!$B$3:$B$1315, "&lt;=" &amp; $A117, DataRegularSeason20242025!$E$3:$E$1315, L$1)</f>
        <v>45</v>
      </c>
      <c r="M117" s="2">
        <f>SUMIFS(DataRegularSeason20242025!$AA$3:$AA$1315,DataRegularSeason20242025!$B$3:$B$1315, "&lt;=" &amp; $A117, DataRegularSeason20242025!$D$3:$D$1315, M$1)+SUMIFS(DataRegularSeason20242025!$AB$3:$AB$1315,DataRegularSeason20242025!$B$3:$B$1315, "&lt;=" &amp; $A117, DataRegularSeason20242025!$E$3:$E$1315, M$1)</f>
        <v>46</v>
      </c>
      <c r="N117" s="2">
        <f>SUMIFS(DataRegularSeason20242025!$AA$3:$AA$1315,DataRegularSeason20242025!$B$3:$B$1315, "&lt;=" &amp; $A117, DataRegularSeason20242025!$D$3:$D$1315, N$1)+SUMIFS(DataRegularSeason20242025!$AB$3:$AB$1315,DataRegularSeason20242025!$B$3:$B$1315, "&lt;=" &amp; $A117, DataRegularSeason20242025!$E$3:$E$1315, N$1)</f>
        <v>45</v>
      </c>
      <c r="O117" s="2">
        <f>SUMIFS(DataRegularSeason20242025!$AA$3:$AA$1315,DataRegularSeason20242025!$B$3:$B$1315, "&lt;=" &amp; $A117, DataRegularSeason20242025!$D$3:$D$1315, O$1)+SUMIFS(DataRegularSeason20242025!$AB$3:$AB$1315,DataRegularSeason20242025!$B$3:$B$1315, "&lt;=" &amp; $A117, DataRegularSeason20242025!$E$3:$E$1315, O$1)</f>
        <v>48</v>
      </c>
      <c r="P117" s="2">
        <f>SUMIFS(DataRegularSeason20242025!$AA$3:$AA$1315,DataRegularSeason20242025!$B$3:$B$1315, "&lt;=" &amp; $A117, DataRegularSeason20242025!$D$3:$D$1315, P$1)+SUMIFS(DataRegularSeason20242025!$AB$3:$AB$1315,DataRegularSeason20242025!$B$3:$B$1315, "&lt;=" &amp; $A117, DataRegularSeason20242025!$E$3:$E$1315, P$1)</f>
        <v>33</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33</v>
      </c>
      <c r="U117" s="2">
        <f>SUMIFS(DataRegularSeason20242025!$AA$3:$AA$1315,DataRegularSeason20242025!$B$3:$B$1315, "&lt;=" &amp; $A117, DataRegularSeason20242025!$D$3:$D$1315, U$1)+SUMIFS(DataRegularSeason20242025!$AB$3:$AB$1315,DataRegularSeason20242025!$B$3:$B$1315, "&lt;=" &amp; $A117, DataRegularSeason20242025!$E$3:$E$1315, U$1)</f>
        <v>37</v>
      </c>
      <c r="V117" s="2">
        <f>SUMIFS(DataRegularSeason20242025!$AA$3:$AA$1315,DataRegularSeason20242025!$B$3:$B$1315, "&lt;=" &amp; $A117, DataRegularSeason20242025!$D$3:$D$1315, V$1)+SUMIFS(DataRegularSeason20242025!$AB$3:$AB$1315,DataRegularSeason20242025!$B$3:$B$1315, "&lt;=" &amp; $A117, DataRegularSeason20242025!$E$3:$E$1315, V$1)</f>
        <v>36</v>
      </c>
      <c r="W117" s="2">
        <f>SUMIFS(DataRegularSeason20242025!$AA$3:$AA$1315,DataRegularSeason20242025!$B$3:$B$1315, "&lt;=" &amp; $A117, DataRegularSeason20242025!$D$3:$D$1315, W$1)+SUMIFS(DataRegularSeason20242025!$AB$3:$AB$1315,DataRegularSeason20242025!$B$3:$B$1315, "&lt;=" &amp; $A117, DataRegularSeason20242025!$E$3:$E$1315, W$1)</f>
        <v>37</v>
      </c>
      <c r="X117" s="2">
        <f>SUMIFS(DataRegularSeason20242025!$AA$3:$AA$1315,DataRegularSeason20242025!$B$3:$B$1315, "&lt;=" &amp; $A117, DataRegularSeason20242025!$D$3:$D$1315, X$1)+SUMIFS(DataRegularSeason20242025!$AB$3:$AB$1315,DataRegularSeason20242025!$B$3:$B$1315, "&lt;=" &amp; $A117, DataRegularSeason20242025!$E$3:$E$1315, X$1)</f>
        <v>34</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38</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46</v>
      </c>
      <c r="AC117" s="2">
        <f>SUMIFS(DataRegularSeason20242025!$AA$3:$AA$1315,DataRegularSeason20242025!$B$3:$B$1315, "&lt;=" &amp; $A117, DataRegularSeason20242025!$D$3:$D$1315, AC$1)+SUMIFS(DataRegularSeason20242025!$AB$3:$AB$1315,DataRegularSeason20242025!$B$3:$B$1315, "&lt;=" &amp; $A117, DataRegularSeason20242025!$E$3:$E$1315, AC$1)</f>
        <v>38</v>
      </c>
      <c r="AD117" s="2">
        <f>SUMIFS(DataRegularSeason20242025!$AA$3:$AA$1315,DataRegularSeason20242025!$B$3:$B$1315, "&lt;=" &amp; $A117, DataRegularSeason20242025!$D$3:$D$1315, AD$1)+SUMIFS(DataRegularSeason20242025!$AB$3:$AB$1315,DataRegularSeason20242025!$B$3:$B$1315, "&lt;=" &amp; $A117, DataRegularSeason20242025!$E$3:$E$1315, AD$1)</f>
        <v>43</v>
      </c>
      <c r="AE117" s="2">
        <f>SUMIFS(DataRegularSeason20242025!$AA$3:$AA$1315,DataRegularSeason20242025!$B$3:$B$1315, "&lt;=" &amp; $A117, DataRegularSeason20242025!$D$3:$D$1315, AE$1)+SUMIFS(DataRegularSeason20242025!$AB$3:$AB$1315,DataRegularSeason20242025!$B$3:$B$1315, "&lt;=" &amp; $A117, DataRegularSeason20242025!$E$3:$E$1315, AE$1)</f>
        <v>51</v>
      </c>
      <c r="AF117" s="2">
        <f>SUMIFS(DataRegularSeason20242025!$AA$3:$AA$1315,DataRegularSeason20242025!$B$3:$B$1315, "&lt;=" &amp; $A117, DataRegularSeason20242025!$D$3:$D$1315, AF$1)+SUMIFS(DataRegularSeason20242025!$AB$3:$AB$1315,DataRegularSeason20242025!$B$3:$B$1315, "&lt;=" &amp; $A117, DataRegularSeason20242025!$E$3:$E$1315, AF$1)</f>
        <v>53</v>
      </c>
      <c r="AG117" s="2">
        <f>SUMIFS(DataRegularSeason20242025!$AA$3:$AA$1315,DataRegularSeason20242025!$B$3:$B$1315, "&lt;=" &amp; $A117, DataRegularSeason20242025!$D$3:$D$1315, AG$1)+SUMIFS(DataRegularSeason20242025!$AB$3:$AB$1315,DataRegularSeason20242025!$B$3:$B$1315, "&lt;=" &amp; $A117, DataRegularSeason20242025!$E$3:$E$1315, AG$1)</f>
        <v>50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30</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30</v>
      </c>
      <c r="E118" s="2">
        <f>SUMIFS(DataRegularSeason20242025!$AA$3:$AA$1315,DataRegularSeason20242025!$B$3:$B$1315, "&lt;=" &amp; $A118, DataRegularSeason20242025!$D$3:$D$1315, E$1)+SUMIFS(DataRegularSeason20242025!$AB$3:$AB$1315,DataRegularSeason20242025!$B$3:$B$1315, "&lt;=" &amp; $A118, DataRegularSeason20242025!$E$3:$E$1315, E$1)</f>
        <v>45</v>
      </c>
      <c r="F118" s="2">
        <f>SUMIFS(DataRegularSeason20242025!$AA$3:$AA$1315,DataRegularSeason20242025!$B$3:$B$1315, "&lt;=" &amp; $A118, DataRegularSeason20242025!$D$3:$D$1315, F$1)+SUMIFS(DataRegularSeason20242025!$AB$3:$AB$1315,DataRegularSeason20242025!$B$3:$B$1315, "&lt;=" &amp; $A118, DataRegularSeason20242025!$E$3:$E$1315, F$1)</f>
        <v>36</v>
      </c>
      <c r="G118" s="2">
        <f>SUMIFS(DataRegularSeason20242025!$AA$3:$AA$1315,DataRegularSeason20242025!$B$3:$B$1315, "&lt;=" &amp; $A118, DataRegularSeason20242025!$D$3:$D$1315, G$1)+SUMIFS(DataRegularSeason20242025!$AB$3:$AB$1315,DataRegularSeason20242025!$B$3:$B$1315, "&lt;=" &amp; $A118, DataRegularSeason20242025!$E$3:$E$1315, G$1)</f>
        <v>41</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44</v>
      </c>
      <c r="J118" s="2">
        <f>SUMIFS(DataRegularSeason20242025!$AA$3:$AA$1315,DataRegularSeason20242025!$B$3:$B$1315, "&lt;=" &amp; $A118, DataRegularSeason20242025!$D$3:$D$1315, J$1)+SUMIFS(DataRegularSeason20242025!$AB$3:$AB$1315,DataRegularSeason20242025!$B$3:$B$1315, "&lt;=" &amp; $A118, DataRegularSeason20242025!$E$3:$E$1315, J$1)</f>
        <v>43</v>
      </c>
      <c r="K118" s="2">
        <f>SUMIFS(DataRegularSeason20242025!$AA$3:$AA$1315,DataRegularSeason20242025!$B$3:$B$1315, "&lt;=" &amp; $A118, DataRegularSeason20242025!$D$3:$D$1315, K$1)+SUMIFS(DataRegularSeason20242025!$AB$3:$AB$1315,DataRegularSeason20242025!$B$3:$B$1315, "&lt;=" &amp; $A118, DataRegularSeason20242025!$E$3:$E$1315, K$1)</f>
        <v>30</v>
      </c>
      <c r="L118" s="2">
        <f>SUMIFS(DataRegularSeason20242025!$AA$3:$AA$1315,DataRegularSeason20242025!$B$3:$B$1315, "&lt;=" &amp; $A118, DataRegularSeason20242025!$D$3:$D$1315, L$1)+SUMIFS(DataRegularSeason20242025!$AB$3:$AB$1315,DataRegularSeason20242025!$B$3:$B$1315, "&lt;=" &amp; $A118, DataRegularSeason20242025!$E$3:$E$1315, L$1)</f>
        <v>45</v>
      </c>
      <c r="M118" s="2">
        <f>SUMIFS(DataRegularSeason20242025!$AA$3:$AA$1315,DataRegularSeason20242025!$B$3:$B$1315, "&lt;=" &amp; $A118, DataRegularSeason20242025!$D$3:$D$1315, M$1)+SUMIFS(DataRegularSeason20242025!$AB$3:$AB$1315,DataRegularSeason20242025!$B$3:$B$1315, "&lt;=" &amp; $A118, DataRegularSeason20242025!$E$3:$E$1315, M$1)</f>
        <v>46</v>
      </c>
      <c r="N118" s="2">
        <f>SUMIFS(DataRegularSeason20242025!$AA$3:$AA$1315,DataRegularSeason20242025!$B$3:$B$1315, "&lt;=" &amp; $A118, DataRegularSeason20242025!$D$3:$D$1315, N$1)+SUMIFS(DataRegularSeason20242025!$AB$3:$AB$1315,DataRegularSeason20242025!$B$3:$B$1315, "&lt;=" &amp; $A118, DataRegularSeason20242025!$E$3:$E$1315, N$1)</f>
        <v>45</v>
      </c>
      <c r="O118" s="2">
        <f>SUMIFS(DataRegularSeason20242025!$AA$3:$AA$1315,DataRegularSeason20242025!$B$3:$B$1315, "&lt;=" &amp; $A118, DataRegularSeason20242025!$D$3:$D$1315, O$1)+SUMIFS(DataRegularSeason20242025!$AB$3:$AB$1315,DataRegularSeason20242025!$B$3:$B$1315, "&lt;=" &amp; $A118, DataRegularSeason20242025!$E$3:$E$1315, O$1)</f>
        <v>48</v>
      </c>
      <c r="P118" s="2">
        <f>SUMIFS(DataRegularSeason20242025!$AA$3:$AA$1315,DataRegularSeason20242025!$B$3:$B$1315, "&lt;=" &amp; $A118, DataRegularSeason20242025!$D$3:$D$1315, P$1)+SUMIFS(DataRegularSeason20242025!$AB$3:$AB$1315,DataRegularSeason20242025!$B$3:$B$1315, "&lt;=" &amp; $A118, DataRegularSeason20242025!$E$3:$E$1315, P$1)</f>
        <v>33</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33</v>
      </c>
      <c r="U118" s="2">
        <f>SUMIFS(DataRegularSeason20242025!$AA$3:$AA$1315,DataRegularSeason20242025!$B$3:$B$1315, "&lt;=" &amp; $A118, DataRegularSeason20242025!$D$3:$D$1315, U$1)+SUMIFS(DataRegularSeason20242025!$AB$3:$AB$1315,DataRegularSeason20242025!$B$3:$B$1315, "&lt;=" &amp; $A118, DataRegularSeason20242025!$E$3:$E$1315, U$1)</f>
        <v>37</v>
      </c>
      <c r="V118" s="2">
        <f>SUMIFS(DataRegularSeason20242025!$AA$3:$AA$1315,DataRegularSeason20242025!$B$3:$B$1315, "&lt;=" &amp; $A118, DataRegularSeason20242025!$D$3:$D$1315, V$1)+SUMIFS(DataRegularSeason20242025!$AB$3:$AB$1315,DataRegularSeason20242025!$B$3:$B$1315, "&lt;=" &amp; $A118, DataRegularSeason20242025!$E$3:$E$1315, V$1)</f>
        <v>36</v>
      </c>
      <c r="W118" s="2">
        <f>SUMIFS(DataRegularSeason20242025!$AA$3:$AA$1315,DataRegularSeason20242025!$B$3:$B$1315, "&lt;=" &amp; $A118, DataRegularSeason20242025!$D$3:$D$1315, W$1)+SUMIFS(DataRegularSeason20242025!$AB$3:$AB$1315,DataRegularSeason20242025!$B$3:$B$1315, "&lt;=" &amp; $A118, DataRegularSeason20242025!$E$3:$E$1315, W$1)</f>
        <v>37</v>
      </c>
      <c r="X118" s="2">
        <f>SUMIFS(DataRegularSeason20242025!$AA$3:$AA$1315,DataRegularSeason20242025!$B$3:$B$1315, "&lt;=" &amp; $A118, DataRegularSeason20242025!$D$3:$D$1315, X$1)+SUMIFS(DataRegularSeason20242025!$AB$3:$AB$1315,DataRegularSeason20242025!$B$3:$B$1315, "&lt;=" &amp; $A118, DataRegularSeason20242025!$E$3:$E$1315, X$1)</f>
        <v>34</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38</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46</v>
      </c>
      <c r="AC118" s="2">
        <f>SUMIFS(DataRegularSeason20242025!$AA$3:$AA$1315,DataRegularSeason20242025!$B$3:$B$1315, "&lt;=" &amp; $A118, DataRegularSeason20242025!$D$3:$D$1315, AC$1)+SUMIFS(DataRegularSeason20242025!$AB$3:$AB$1315,DataRegularSeason20242025!$B$3:$B$1315, "&lt;=" &amp; $A118, DataRegularSeason20242025!$E$3:$E$1315, AC$1)</f>
        <v>38</v>
      </c>
      <c r="AD118" s="2">
        <f>SUMIFS(DataRegularSeason20242025!$AA$3:$AA$1315,DataRegularSeason20242025!$B$3:$B$1315, "&lt;=" &amp; $A118, DataRegularSeason20242025!$D$3:$D$1315, AD$1)+SUMIFS(DataRegularSeason20242025!$AB$3:$AB$1315,DataRegularSeason20242025!$B$3:$B$1315, "&lt;=" &amp; $A118, DataRegularSeason20242025!$E$3:$E$1315, AD$1)</f>
        <v>43</v>
      </c>
      <c r="AE118" s="2">
        <f>SUMIFS(DataRegularSeason20242025!$AA$3:$AA$1315,DataRegularSeason20242025!$B$3:$B$1315, "&lt;=" &amp; $A118, DataRegularSeason20242025!$D$3:$D$1315, AE$1)+SUMIFS(DataRegularSeason20242025!$AB$3:$AB$1315,DataRegularSeason20242025!$B$3:$B$1315, "&lt;=" &amp; $A118, DataRegularSeason20242025!$E$3:$E$1315, AE$1)</f>
        <v>51</v>
      </c>
      <c r="AF118" s="2">
        <f>SUMIFS(DataRegularSeason20242025!$AA$3:$AA$1315,DataRegularSeason20242025!$B$3:$B$1315, "&lt;=" &amp; $A118, DataRegularSeason20242025!$D$3:$D$1315, AF$1)+SUMIFS(DataRegularSeason20242025!$AB$3:$AB$1315,DataRegularSeason20242025!$B$3:$B$1315, "&lt;=" &amp; $A118, DataRegularSeason20242025!$E$3:$E$1315, AF$1)</f>
        <v>53</v>
      </c>
      <c r="AG118" s="2">
        <f>SUMIFS(DataRegularSeason20242025!$AA$3:$AA$1315,DataRegularSeason20242025!$B$3:$B$1315, "&lt;=" &amp; $A118, DataRegularSeason20242025!$D$3:$D$1315, AG$1)+SUMIFS(DataRegularSeason20242025!$AB$3:$AB$1315,DataRegularSeason20242025!$B$3:$B$1315, "&lt;=" &amp; $A118, DataRegularSeason20242025!$E$3:$E$1315, AG$1)</f>
        <v>50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30</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30</v>
      </c>
      <c r="E119" s="2">
        <f>SUMIFS(DataRegularSeason20242025!$AA$3:$AA$1315,DataRegularSeason20242025!$B$3:$B$1315, "&lt;=" &amp; $A119, DataRegularSeason20242025!$D$3:$D$1315, E$1)+SUMIFS(DataRegularSeason20242025!$AB$3:$AB$1315,DataRegularSeason20242025!$B$3:$B$1315, "&lt;=" &amp; $A119, DataRegularSeason20242025!$E$3:$E$1315, E$1)</f>
        <v>45</v>
      </c>
      <c r="F119" s="2">
        <f>SUMIFS(DataRegularSeason20242025!$AA$3:$AA$1315,DataRegularSeason20242025!$B$3:$B$1315, "&lt;=" &amp; $A119, DataRegularSeason20242025!$D$3:$D$1315, F$1)+SUMIFS(DataRegularSeason20242025!$AB$3:$AB$1315,DataRegularSeason20242025!$B$3:$B$1315, "&lt;=" &amp; $A119, DataRegularSeason20242025!$E$3:$E$1315, F$1)</f>
        <v>36</v>
      </c>
      <c r="G119" s="2">
        <f>SUMIFS(DataRegularSeason20242025!$AA$3:$AA$1315,DataRegularSeason20242025!$B$3:$B$1315, "&lt;=" &amp; $A119, DataRegularSeason20242025!$D$3:$D$1315, G$1)+SUMIFS(DataRegularSeason20242025!$AB$3:$AB$1315,DataRegularSeason20242025!$B$3:$B$1315, "&lt;=" &amp; $A119, DataRegularSeason20242025!$E$3:$E$1315, G$1)</f>
        <v>41</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44</v>
      </c>
      <c r="J119" s="2">
        <f>SUMIFS(DataRegularSeason20242025!$AA$3:$AA$1315,DataRegularSeason20242025!$B$3:$B$1315, "&lt;=" &amp; $A119, DataRegularSeason20242025!$D$3:$D$1315, J$1)+SUMIFS(DataRegularSeason20242025!$AB$3:$AB$1315,DataRegularSeason20242025!$B$3:$B$1315, "&lt;=" &amp; $A119, DataRegularSeason20242025!$E$3:$E$1315, J$1)</f>
        <v>43</v>
      </c>
      <c r="K119" s="2">
        <f>SUMIFS(DataRegularSeason20242025!$AA$3:$AA$1315,DataRegularSeason20242025!$B$3:$B$1315, "&lt;=" &amp; $A119, DataRegularSeason20242025!$D$3:$D$1315, K$1)+SUMIFS(DataRegularSeason20242025!$AB$3:$AB$1315,DataRegularSeason20242025!$B$3:$B$1315, "&lt;=" &amp; $A119, DataRegularSeason20242025!$E$3:$E$1315, K$1)</f>
        <v>30</v>
      </c>
      <c r="L119" s="2">
        <f>SUMIFS(DataRegularSeason20242025!$AA$3:$AA$1315,DataRegularSeason20242025!$B$3:$B$1315, "&lt;=" &amp; $A119, DataRegularSeason20242025!$D$3:$D$1315, L$1)+SUMIFS(DataRegularSeason20242025!$AB$3:$AB$1315,DataRegularSeason20242025!$B$3:$B$1315, "&lt;=" &amp; $A119, DataRegularSeason20242025!$E$3:$E$1315, L$1)</f>
        <v>45</v>
      </c>
      <c r="M119" s="2">
        <f>SUMIFS(DataRegularSeason20242025!$AA$3:$AA$1315,DataRegularSeason20242025!$B$3:$B$1315, "&lt;=" &amp; $A119, DataRegularSeason20242025!$D$3:$D$1315, M$1)+SUMIFS(DataRegularSeason20242025!$AB$3:$AB$1315,DataRegularSeason20242025!$B$3:$B$1315, "&lt;=" &amp; $A119, DataRegularSeason20242025!$E$3:$E$1315, M$1)</f>
        <v>46</v>
      </c>
      <c r="N119" s="2">
        <f>SUMIFS(DataRegularSeason20242025!$AA$3:$AA$1315,DataRegularSeason20242025!$B$3:$B$1315, "&lt;=" &amp; $A119, DataRegularSeason20242025!$D$3:$D$1315, N$1)+SUMIFS(DataRegularSeason20242025!$AB$3:$AB$1315,DataRegularSeason20242025!$B$3:$B$1315, "&lt;=" &amp; $A119, DataRegularSeason20242025!$E$3:$E$1315, N$1)</f>
        <v>45</v>
      </c>
      <c r="O119" s="2">
        <f>SUMIFS(DataRegularSeason20242025!$AA$3:$AA$1315,DataRegularSeason20242025!$B$3:$B$1315, "&lt;=" &amp; $A119, DataRegularSeason20242025!$D$3:$D$1315, O$1)+SUMIFS(DataRegularSeason20242025!$AB$3:$AB$1315,DataRegularSeason20242025!$B$3:$B$1315, "&lt;=" &amp; $A119, DataRegularSeason20242025!$E$3:$E$1315, O$1)</f>
        <v>48</v>
      </c>
      <c r="P119" s="2">
        <f>SUMIFS(DataRegularSeason20242025!$AA$3:$AA$1315,DataRegularSeason20242025!$B$3:$B$1315, "&lt;=" &amp; $A119, DataRegularSeason20242025!$D$3:$D$1315, P$1)+SUMIFS(DataRegularSeason20242025!$AB$3:$AB$1315,DataRegularSeason20242025!$B$3:$B$1315, "&lt;=" &amp; $A119, DataRegularSeason20242025!$E$3:$E$1315, P$1)</f>
        <v>33</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33</v>
      </c>
      <c r="U119" s="2">
        <f>SUMIFS(DataRegularSeason20242025!$AA$3:$AA$1315,DataRegularSeason20242025!$B$3:$B$1315, "&lt;=" &amp; $A119, DataRegularSeason20242025!$D$3:$D$1315, U$1)+SUMIFS(DataRegularSeason20242025!$AB$3:$AB$1315,DataRegularSeason20242025!$B$3:$B$1315, "&lt;=" &amp; $A119, DataRegularSeason20242025!$E$3:$E$1315, U$1)</f>
        <v>37</v>
      </c>
      <c r="V119" s="2">
        <f>SUMIFS(DataRegularSeason20242025!$AA$3:$AA$1315,DataRegularSeason20242025!$B$3:$B$1315, "&lt;=" &amp; $A119, DataRegularSeason20242025!$D$3:$D$1315, V$1)+SUMIFS(DataRegularSeason20242025!$AB$3:$AB$1315,DataRegularSeason20242025!$B$3:$B$1315, "&lt;=" &amp; $A119, DataRegularSeason20242025!$E$3:$E$1315, V$1)</f>
        <v>36</v>
      </c>
      <c r="W119" s="2">
        <f>SUMIFS(DataRegularSeason20242025!$AA$3:$AA$1315,DataRegularSeason20242025!$B$3:$B$1315, "&lt;=" &amp; $A119, DataRegularSeason20242025!$D$3:$D$1315, W$1)+SUMIFS(DataRegularSeason20242025!$AB$3:$AB$1315,DataRegularSeason20242025!$B$3:$B$1315, "&lt;=" &amp; $A119, DataRegularSeason20242025!$E$3:$E$1315, W$1)</f>
        <v>37</v>
      </c>
      <c r="X119" s="2">
        <f>SUMIFS(DataRegularSeason20242025!$AA$3:$AA$1315,DataRegularSeason20242025!$B$3:$B$1315, "&lt;=" &amp; $A119, DataRegularSeason20242025!$D$3:$D$1315, X$1)+SUMIFS(DataRegularSeason20242025!$AB$3:$AB$1315,DataRegularSeason20242025!$B$3:$B$1315, "&lt;=" &amp; $A119, DataRegularSeason20242025!$E$3:$E$1315, X$1)</f>
        <v>34</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38</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46</v>
      </c>
      <c r="AC119" s="2">
        <f>SUMIFS(DataRegularSeason20242025!$AA$3:$AA$1315,DataRegularSeason20242025!$B$3:$B$1315, "&lt;=" &amp; $A119, DataRegularSeason20242025!$D$3:$D$1315, AC$1)+SUMIFS(DataRegularSeason20242025!$AB$3:$AB$1315,DataRegularSeason20242025!$B$3:$B$1315, "&lt;=" &amp; $A119, DataRegularSeason20242025!$E$3:$E$1315, AC$1)</f>
        <v>38</v>
      </c>
      <c r="AD119" s="2">
        <f>SUMIFS(DataRegularSeason20242025!$AA$3:$AA$1315,DataRegularSeason20242025!$B$3:$B$1315, "&lt;=" &amp; $A119, DataRegularSeason20242025!$D$3:$D$1315, AD$1)+SUMIFS(DataRegularSeason20242025!$AB$3:$AB$1315,DataRegularSeason20242025!$B$3:$B$1315, "&lt;=" &amp; $A119, DataRegularSeason20242025!$E$3:$E$1315, AD$1)</f>
        <v>43</v>
      </c>
      <c r="AE119" s="2">
        <f>SUMIFS(DataRegularSeason20242025!$AA$3:$AA$1315,DataRegularSeason20242025!$B$3:$B$1315, "&lt;=" &amp; $A119, DataRegularSeason20242025!$D$3:$D$1315, AE$1)+SUMIFS(DataRegularSeason20242025!$AB$3:$AB$1315,DataRegularSeason20242025!$B$3:$B$1315, "&lt;=" &amp; $A119, DataRegularSeason20242025!$E$3:$E$1315, AE$1)</f>
        <v>51</v>
      </c>
      <c r="AF119" s="2">
        <f>SUMIFS(DataRegularSeason20242025!$AA$3:$AA$1315,DataRegularSeason20242025!$B$3:$B$1315, "&lt;=" &amp; $A119, DataRegularSeason20242025!$D$3:$D$1315, AF$1)+SUMIFS(DataRegularSeason20242025!$AB$3:$AB$1315,DataRegularSeason20242025!$B$3:$B$1315, "&lt;=" &amp; $A119, DataRegularSeason20242025!$E$3:$E$1315, AF$1)</f>
        <v>53</v>
      </c>
      <c r="AG119" s="2">
        <f>SUMIFS(DataRegularSeason20242025!$AA$3:$AA$1315,DataRegularSeason20242025!$B$3:$B$1315, "&lt;=" &amp; $A119, DataRegularSeason20242025!$D$3:$D$1315, AG$1)+SUMIFS(DataRegularSeason20242025!$AB$3:$AB$1315,DataRegularSeason20242025!$B$3:$B$1315, "&lt;=" &amp; $A119, DataRegularSeason20242025!$E$3:$E$1315, AG$1)</f>
        <v>50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30</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30</v>
      </c>
      <c r="E120" s="2">
        <f>SUMIFS(DataRegularSeason20242025!$AA$3:$AA$1315,DataRegularSeason20242025!$B$3:$B$1315, "&lt;=" &amp; $A120, DataRegularSeason20242025!$D$3:$D$1315, E$1)+SUMIFS(DataRegularSeason20242025!$AB$3:$AB$1315,DataRegularSeason20242025!$B$3:$B$1315, "&lt;=" &amp; $A120, DataRegularSeason20242025!$E$3:$E$1315, E$1)</f>
        <v>45</v>
      </c>
      <c r="F120" s="2">
        <f>SUMIFS(DataRegularSeason20242025!$AA$3:$AA$1315,DataRegularSeason20242025!$B$3:$B$1315, "&lt;=" &amp; $A120, DataRegularSeason20242025!$D$3:$D$1315, F$1)+SUMIFS(DataRegularSeason20242025!$AB$3:$AB$1315,DataRegularSeason20242025!$B$3:$B$1315, "&lt;=" &amp; $A120, DataRegularSeason20242025!$E$3:$E$1315, F$1)</f>
        <v>36</v>
      </c>
      <c r="G120" s="2">
        <f>SUMIFS(DataRegularSeason20242025!$AA$3:$AA$1315,DataRegularSeason20242025!$B$3:$B$1315, "&lt;=" &amp; $A120, DataRegularSeason20242025!$D$3:$D$1315, G$1)+SUMIFS(DataRegularSeason20242025!$AB$3:$AB$1315,DataRegularSeason20242025!$B$3:$B$1315, "&lt;=" &amp; $A120, DataRegularSeason20242025!$E$3:$E$1315, G$1)</f>
        <v>41</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44</v>
      </c>
      <c r="J120" s="2">
        <f>SUMIFS(DataRegularSeason20242025!$AA$3:$AA$1315,DataRegularSeason20242025!$B$3:$B$1315, "&lt;=" &amp; $A120, DataRegularSeason20242025!$D$3:$D$1315, J$1)+SUMIFS(DataRegularSeason20242025!$AB$3:$AB$1315,DataRegularSeason20242025!$B$3:$B$1315, "&lt;=" &amp; $A120, DataRegularSeason20242025!$E$3:$E$1315, J$1)</f>
        <v>43</v>
      </c>
      <c r="K120" s="2">
        <f>SUMIFS(DataRegularSeason20242025!$AA$3:$AA$1315,DataRegularSeason20242025!$B$3:$B$1315, "&lt;=" &amp; $A120, DataRegularSeason20242025!$D$3:$D$1315, K$1)+SUMIFS(DataRegularSeason20242025!$AB$3:$AB$1315,DataRegularSeason20242025!$B$3:$B$1315, "&lt;=" &amp; $A120, DataRegularSeason20242025!$E$3:$E$1315, K$1)</f>
        <v>30</v>
      </c>
      <c r="L120" s="2">
        <f>SUMIFS(DataRegularSeason20242025!$AA$3:$AA$1315,DataRegularSeason20242025!$B$3:$B$1315, "&lt;=" &amp; $A120, DataRegularSeason20242025!$D$3:$D$1315, L$1)+SUMIFS(DataRegularSeason20242025!$AB$3:$AB$1315,DataRegularSeason20242025!$B$3:$B$1315, "&lt;=" &amp; $A120, DataRegularSeason20242025!$E$3:$E$1315, L$1)</f>
        <v>45</v>
      </c>
      <c r="M120" s="2">
        <f>SUMIFS(DataRegularSeason20242025!$AA$3:$AA$1315,DataRegularSeason20242025!$B$3:$B$1315, "&lt;=" &amp; $A120, DataRegularSeason20242025!$D$3:$D$1315, M$1)+SUMIFS(DataRegularSeason20242025!$AB$3:$AB$1315,DataRegularSeason20242025!$B$3:$B$1315, "&lt;=" &amp; $A120, DataRegularSeason20242025!$E$3:$E$1315, M$1)</f>
        <v>46</v>
      </c>
      <c r="N120" s="2">
        <f>SUMIFS(DataRegularSeason20242025!$AA$3:$AA$1315,DataRegularSeason20242025!$B$3:$B$1315, "&lt;=" &amp; $A120, DataRegularSeason20242025!$D$3:$D$1315, N$1)+SUMIFS(DataRegularSeason20242025!$AB$3:$AB$1315,DataRegularSeason20242025!$B$3:$B$1315, "&lt;=" &amp; $A120, DataRegularSeason20242025!$E$3:$E$1315, N$1)</f>
        <v>45</v>
      </c>
      <c r="O120" s="2">
        <f>SUMIFS(DataRegularSeason20242025!$AA$3:$AA$1315,DataRegularSeason20242025!$B$3:$B$1315, "&lt;=" &amp; $A120, DataRegularSeason20242025!$D$3:$D$1315, O$1)+SUMIFS(DataRegularSeason20242025!$AB$3:$AB$1315,DataRegularSeason20242025!$B$3:$B$1315, "&lt;=" &amp; $A120, DataRegularSeason20242025!$E$3:$E$1315, O$1)</f>
        <v>48</v>
      </c>
      <c r="P120" s="2">
        <f>SUMIFS(DataRegularSeason20242025!$AA$3:$AA$1315,DataRegularSeason20242025!$B$3:$B$1315, "&lt;=" &amp; $A120, DataRegularSeason20242025!$D$3:$D$1315, P$1)+SUMIFS(DataRegularSeason20242025!$AB$3:$AB$1315,DataRegularSeason20242025!$B$3:$B$1315, "&lt;=" &amp; $A120, DataRegularSeason20242025!$E$3:$E$1315, P$1)</f>
        <v>33</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33</v>
      </c>
      <c r="U120" s="2">
        <f>SUMIFS(DataRegularSeason20242025!$AA$3:$AA$1315,DataRegularSeason20242025!$B$3:$B$1315, "&lt;=" &amp; $A120, DataRegularSeason20242025!$D$3:$D$1315, U$1)+SUMIFS(DataRegularSeason20242025!$AB$3:$AB$1315,DataRegularSeason20242025!$B$3:$B$1315, "&lt;=" &amp; $A120, DataRegularSeason20242025!$E$3:$E$1315, U$1)</f>
        <v>37</v>
      </c>
      <c r="V120" s="2">
        <f>SUMIFS(DataRegularSeason20242025!$AA$3:$AA$1315,DataRegularSeason20242025!$B$3:$B$1315, "&lt;=" &amp; $A120, DataRegularSeason20242025!$D$3:$D$1315, V$1)+SUMIFS(DataRegularSeason20242025!$AB$3:$AB$1315,DataRegularSeason20242025!$B$3:$B$1315, "&lt;=" &amp; $A120, DataRegularSeason20242025!$E$3:$E$1315, V$1)</f>
        <v>36</v>
      </c>
      <c r="W120" s="2">
        <f>SUMIFS(DataRegularSeason20242025!$AA$3:$AA$1315,DataRegularSeason20242025!$B$3:$B$1315, "&lt;=" &amp; $A120, DataRegularSeason20242025!$D$3:$D$1315, W$1)+SUMIFS(DataRegularSeason20242025!$AB$3:$AB$1315,DataRegularSeason20242025!$B$3:$B$1315, "&lt;=" &amp; $A120, DataRegularSeason20242025!$E$3:$E$1315, W$1)</f>
        <v>37</v>
      </c>
      <c r="X120" s="2">
        <f>SUMIFS(DataRegularSeason20242025!$AA$3:$AA$1315,DataRegularSeason20242025!$B$3:$B$1315, "&lt;=" &amp; $A120, DataRegularSeason20242025!$D$3:$D$1315, X$1)+SUMIFS(DataRegularSeason20242025!$AB$3:$AB$1315,DataRegularSeason20242025!$B$3:$B$1315, "&lt;=" &amp; $A120, DataRegularSeason20242025!$E$3:$E$1315, X$1)</f>
        <v>34</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38</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46</v>
      </c>
      <c r="AC120" s="2">
        <f>SUMIFS(DataRegularSeason20242025!$AA$3:$AA$1315,DataRegularSeason20242025!$B$3:$B$1315, "&lt;=" &amp; $A120, DataRegularSeason20242025!$D$3:$D$1315, AC$1)+SUMIFS(DataRegularSeason20242025!$AB$3:$AB$1315,DataRegularSeason20242025!$B$3:$B$1315, "&lt;=" &amp; $A120, DataRegularSeason20242025!$E$3:$E$1315, AC$1)</f>
        <v>38</v>
      </c>
      <c r="AD120" s="2">
        <f>SUMIFS(DataRegularSeason20242025!$AA$3:$AA$1315,DataRegularSeason20242025!$B$3:$B$1315, "&lt;=" &amp; $A120, DataRegularSeason20242025!$D$3:$D$1315, AD$1)+SUMIFS(DataRegularSeason20242025!$AB$3:$AB$1315,DataRegularSeason20242025!$B$3:$B$1315, "&lt;=" &amp; $A120, DataRegularSeason20242025!$E$3:$E$1315, AD$1)</f>
        <v>43</v>
      </c>
      <c r="AE120" s="2">
        <f>SUMIFS(DataRegularSeason20242025!$AA$3:$AA$1315,DataRegularSeason20242025!$B$3:$B$1315, "&lt;=" &amp; $A120, DataRegularSeason20242025!$D$3:$D$1315, AE$1)+SUMIFS(DataRegularSeason20242025!$AB$3:$AB$1315,DataRegularSeason20242025!$B$3:$B$1315, "&lt;=" &amp; $A120, DataRegularSeason20242025!$E$3:$E$1315, AE$1)</f>
        <v>51</v>
      </c>
      <c r="AF120" s="2">
        <f>SUMIFS(DataRegularSeason20242025!$AA$3:$AA$1315,DataRegularSeason20242025!$B$3:$B$1315, "&lt;=" &amp; $A120, DataRegularSeason20242025!$D$3:$D$1315, AF$1)+SUMIFS(DataRegularSeason20242025!$AB$3:$AB$1315,DataRegularSeason20242025!$B$3:$B$1315, "&lt;=" &amp; $A120, DataRegularSeason20242025!$E$3:$E$1315, AF$1)</f>
        <v>53</v>
      </c>
      <c r="AG120" s="2">
        <f>SUMIFS(DataRegularSeason20242025!$AA$3:$AA$1315,DataRegularSeason20242025!$B$3:$B$1315, "&lt;=" &amp; $A120, DataRegularSeason20242025!$D$3:$D$1315, AG$1)+SUMIFS(DataRegularSeason20242025!$AB$3:$AB$1315,DataRegularSeason20242025!$B$3:$B$1315, "&lt;=" &amp; $A120, DataRegularSeason20242025!$E$3:$E$1315, AG$1)</f>
        <v>50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30</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30</v>
      </c>
      <c r="E121" s="2">
        <f>SUMIFS(DataRegularSeason20242025!$AA$3:$AA$1315,DataRegularSeason20242025!$B$3:$B$1315, "&lt;=" &amp; $A121, DataRegularSeason20242025!$D$3:$D$1315, E$1)+SUMIFS(DataRegularSeason20242025!$AB$3:$AB$1315,DataRegularSeason20242025!$B$3:$B$1315, "&lt;=" &amp; $A121, DataRegularSeason20242025!$E$3:$E$1315, E$1)</f>
        <v>45</v>
      </c>
      <c r="F121" s="2">
        <f>SUMIFS(DataRegularSeason20242025!$AA$3:$AA$1315,DataRegularSeason20242025!$B$3:$B$1315, "&lt;=" &amp; $A121, DataRegularSeason20242025!$D$3:$D$1315, F$1)+SUMIFS(DataRegularSeason20242025!$AB$3:$AB$1315,DataRegularSeason20242025!$B$3:$B$1315, "&lt;=" &amp; $A121, DataRegularSeason20242025!$E$3:$E$1315, F$1)</f>
        <v>36</v>
      </c>
      <c r="G121" s="2">
        <f>SUMIFS(DataRegularSeason20242025!$AA$3:$AA$1315,DataRegularSeason20242025!$B$3:$B$1315, "&lt;=" &amp; $A121, DataRegularSeason20242025!$D$3:$D$1315, G$1)+SUMIFS(DataRegularSeason20242025!$AB$3:$AB$1315,DataRegularSeason20242025!$B$3:$B$1315, "&lt;=" &amp; $A121, DataRegularSeason20242025!$E$3:$E$1315, G$1)</f>
        <v>41</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44</v>
      </c>
      <c r="J121" s="2">
        <f>SUMIFS(DataRegularSeason20242025!$AA$3:$AA$1315,DataRegularSeason20242025!$B$3:$B$1315, "&lt;=" &amp; $A121, DataRegularSeason20242025!$D$3:$D$1315, J$1)+SUMIFS(DataRegularSeason20242025!$AB$3:$AB$1315,DataRegularSeason20242025!$B$3:$B$1315, "&lt;=" &amp; $A121, DataRegularSeason20242025!$E$3:$E$1315, J$1)</f>
        <v>43</v>
      </c>
      <c r="K121" s="2">
        <f>SUMIFS(DataRegularSeason20242025!$AA$3:$AA$1315,DataRegularSeason20242025!$B$3:$B$1315, "&lt;=" &amp; $A121, DataRegularSeason20242025!$D$3:$D$1315, K$1)+SUMIFS(DataRegularSeason20242025!$AB$3:$AB$1315,DataRegularSeason20242025!$B$3:$B$1315, "&lt;=" &amp; $A121, DataRegularSeason20242025!$E$3:$E$1315, K$1)</f>
        <v>30</v>
      </c>
      <c r="L121" s="2">
        <f>SUMIFS(DataRegularSeason20242025!$AA$3:$AA$1315,DataRegularSeason20242025!$B$3:$B$1315, "&lt;=" &amp; $A121, DataRegularSeason20242025!$D$3:$D$1315, L$1)+SUMIFS(DataRegularSeason20242025!$AB$3:$AB$1315,DataRegularSeason20242025!$B$3:$B$1315, "&lt;=" &amp; $A121, DataRegularSeason20242025!$E$3:$E$1315, L$1)</f>
        <v>45</v>
      </c>
      <c r="M121" s="2">
        <f>SUMIFS(DataRegularSeason20242025!$AA$3:$AA$1315,DataRegularSeason20242025!$B$3:$B$1315, "&lt;=" &amp; $A121, DataRegularSeason20242025!$D$3:$D$1315, M$1)+SUMIFS(DataRegularSeason20242025!$AB$3:$AB$1315,DataRegularSeason20242025!$B$3:$B$1315, "&lt;=" &amp; $A121, DataRegularSeason20242025!$E$3:$E$1315, M$1)</f>
        <v>46</v>
      </c>
      <c r="N121" s="2">
        <f>SUMIFS(DataRegularSeason20242025!$AA$3:$AA$1315,DataRegularSeason20242025!$B$3:$B$1315, "&lt;=" &amp; $A121, DataRegularSeason20242025!$D$3:$D$1315, N$1)+SUMIFS(DataRegularSeason20242025!$AB$3:$AB$1315,DataRegularSeason20242025!$B$3:$B$1315, "&lt;=" &amp; $A121, DataRegularSeason20242025!$E$3:$E$1315, N$1)</f>
        <v>45</v>
      </c>
      <c r="O121" s="2">
        <f>SUMIFS(DataRegularSeason20242025!$AA$3:$AA$1315,DataRegularSeason20242025!$B$3:$B$1315, "&lt;=" &amp; $A121, DataRegularSeason20242025!$D$3:$D$1315, O$1)+SUMIFS(DataRegularSeason20242025!$AB$3:$AB$1315,DataRegularSeason20242025!$B$3:$B$1315, "&lt;=" &amp; $A121, DataRegularSeason20242025!$E$3:$E$1315, O$1)</f>
        <v>48</v>
      </c>
      <c r="P121" s="2">
        <f>SUMIFS(DataRegularSeason20242025!$AA$3:$AA$1315,DataRegularSeason20242025!$B$3:$B$1315, "&lt;=" &amp; $A121, DataRegularSeason20242025!$D$3:$D$1315, P$1)+SUMIFS(DataRegularSeason20242025!$AB$3:$AB$1315,DataRegularSeason20242025!$B$3:$B$1315, "&lt;=" &amp; $A121, DataRegularSeason20242025!$E$3:$E$1315, P$1)</f>
        <v>33</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33</v>
      </c>
      <c r="U121" s="2">
        <f>SUMIFS(DataRegularSeason20242025!$AA$3:$AA$1315,DataRegularSeason20242025!$B$3:$B$1315, "&lt;=" &amp; $A121, DataRegularSeason20242025!$D$3:$D$1315, U$1)+SUMIFS(DataRegularSeason20242025!$AB$3:$AB$1315,DataRegularSeason20242025!$B$3:$B$1315, "&lt;=" &amp; $A121, DataRegularSeason20242025!$E$3:$E$1315, U$1)</f>
        <v>37</v>
      </c>
      <c r="V121" s="2">
        <f>SUMIFS(DataRegularSeason20242025!$AA$3:$AA$1315,DataRegularSeason20242025!$B$3:$B$1315, "&lt;=" &amp; $A121, DataRegularSeason20242025!$D$3:$D$1315, V$1)+SUMIFS(DataRegularSeason20242025!$AB$3:$AB$1315,DataRegularSeason20242025!$B$3:$B$1315, "&lt;=" &amp; $A121, DataRegularSeason20242025!$E$3:$E$1315, V$1)</f>
        <v>36</v>
      </c>
      <c r="W121" s="2">
        <f>SUMIFS(DataRegularSeason20242025!$AA$3:$AA$1315,DataRegularSeason20242025!$B$3:$B$1315, "&lt;=" &amp; $A121, DataRegularSeason20242025!$D$3:$D$1315, W$1)+SUMIFS(DataRegularSeason20242025!$AB$3:$AB$1315,DataRegularSeason20242025!$B$3:$B$1315, "&lt;=" &amp; $A121, DataRegularSeason20242025!$E$3:$E$1315, W$1)</f>
        <v>37</v>
      </c>
      <c r="X121" s="2">
        <f>SUMIFS(DataRegularSeason20242025!$AA$3:$AA$1315,DataRegularSeason20242025!$B$3:$B$1315, "&lt;=" &amp; $A121, DataRegularSeason20242025!$D$3:$D$1315, X$1)+SUMIFS(DataRegularSeason20242025!$AB$3:$AB$1315,DataRegularSeason20242025!$B$3:$B$1315, "&lt;=" &amp; $A121, DataRegularSeason20242025!$E$3:$E$1315, X$1)</f>
        <v>34</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38</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46</v>
      </c>
      <c r="AC121" s="2">
        <f>SUMIFS(DataRegularSeason20242025!$AA$3:$AA$1315,DataRegularSeason20242025!$B$3:$B$1315, "&lt;=" &amp; $A121, DataRegularSeason20242025!$D$3:$D$1315, AC$1)+SUMIFS(DataRegularSeason20242025!$AB$3:$AB$1315,DataRegularSeason20242025!$B$3:$B$1315, "&lt;=" &amp; $A121, DataRegularSeason20242025!$E$3:$E$1315, AC$1)</f>
        <v>38</v>
      </c>
      <c r="AD121" s="2">
        <f>SUMIFS(DataRegularSeason20242025!$AA$3:$AA$1315,DataRegularSeason20242025!$B$3:$B$1315, "&lt;=" &amp; $A121, DataRegularSeason20242025!$D$3:$D$1315, AD$1)+SUMIFS(DataRegularSeason20242025!$AB$3:$AB$1315,DataRegularSeason20242025!$B$3:$B$1315, "&lt;=" &amp; $A121, DataRegularSeason20242025!$E$3:$E$1315, AD$1)</f>
        <v>43</v>
      </c>
      <c r="AE121" s="2">
        <f>SUMIFS(DataRegularSeason20242025!$AA$3:$AA$1315,DataRegularSeason20242025!$B$3:$B$1315, "&lt;=" &amp; $A121, DataRegularSeason20242025!$D$3:$D$1315, AE$1)+SUMIFS(DataRegularSeason20242025!$AB$3:$AB$1315,DataRegularSeason20242025!$B$3:$B$1315, "&lt;=" &amp; $A121, DataRegularSeason20242025!$E$3:$E$1315, AE$1)</f>
        <v>51</v>
      </c>
      <c r="AF121" s="2">
        <f>SUMIFS(DataRegularSeason20242025!$AA$3:$AA$1315,DataRegularSeason20242025!$B$3:$B$1315, "&lt;=" &amp; $A121, DataRegularSeason20242025!$D$3:$D$1315, AF$1)+SUMIFS(DataRegularSeason20242025!$AB$3:$AB$1315,DataRegularSeason20242025!$B$3:$B$1315, "&lt;=" &amp; $A121, DataRegularSeason20242025!$E$3:$E$1315, AF$1)</f>
        <v>53</v>
      </c>
      <c r="AG121" s="2">
        <f>SUMIFS(DataRegularSeason20242025!$AA$3:$AA$1315,DataRegularSeason20242025!$B$3:$B$1315, "&lt;=" &amp; $A121, DataRegularSeason20242025!$D$3:$D$1315, AG$1)+SUMIFS(DataRegularSeason20242025!$AB$3:$AB$1315,DataRegularSeason20242025!$B$3:$B$1315, "&lt;=" &amp; $A121, DataRegularSeason20242025!$E$3:$E$1315, AG$1)</f>
        <v>50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30</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30</v>
      </c>
      <c r="E122" s="2">
        <f>SUMIFS(DataRegularSeason20242025!$AA$3:$AA$1315,DataRegularSeason20242025!$B$3:$B$1315, "&lt;=" &amp; $A122, DataRegularSeason20242025!$D$3:$D$1315, E$1)+SUMIFS(DataRegularSeason20242025!$AB$3:$AB$1315,DataRegularSeason20242025!$B$3:$B$1315, "&lt;=" &amp; $A122, DataRegularSeason20242025!$E$3:$E$1315, E$1)</f>
        <v>45</v>
      </c>
      <c r="F122" s="2">
        <f>SUMIFS(DataRegularSeason20242025!$AA$3:$AA$1315,DataRegularSeason20242025!$B$3:$B$1315, "&lt;=" &amp; $A122, DataRegularSeason20242025!$D$3:$D$1315, F$1)+SUMIFS(DataRegularSeason20242025!$AB$3:$AB$1315,DataRegularSeason20242025!$B$3:$B$1315, "&lt;=" &amp; $A122, DataRegularSeason20242025!$E$3:$E$1315, F$1)</f>
        <v>36</v>
      </c>
      <c r="G122" s="2">
        <f>SUMIFS(DataRegularSeason20242025!$AA$3:$AA$1315,DataRegularSeason20242025!$B$3:$B$1315, "&lt;=" &amp; $A122, DataRegularSeason20242025!$D$3:$D$1315, G$1)+SUMIFS(DataRegularSeason20242025!$AB$3:$AB$1315,DataRegularSeason20242025!$B$3:$B$1315, "&lt;=" &amp; $A122, DataRegularSeason20242025!$E$3:$E$1315, G$1)</f>
        <v>41</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44</v>
      </c>
      <c r="J122" s="2">
        <f>SUMIFS(DataRegularSeason20242025!$AA$3:$AA$1315,DataRegularSeason20242025!$B$3:$B$1315, "&lt;=" &amp; $A122, DataRegularSeason20242025!$D$3:$D$1315, J$1)+SUMIFS(DataRegularSeason20242025!$AB$3:$AB$1315,DataRegularSeason20242025!$B$3:$B$1315, "&lt;=" &amp; $A122, DataRegularSeason20242025!$E$3:$E$1315, J$1)</f>
        <v>43</v>
      </c>
      <c r="K122" s="2">
        <f>SUMIFS(DataRegularSeason20242025!$AA$3:$AA$1315,DataRegularSeason20242025!$B$3:$B$1315, "&lt;=" &amp; $A122, DataRegularSeason20242025!$D$3:$D$1315, K$1)+SUMIFS(DataRegularSeason20242025!$AB$3:$AB$1315,DataRegularSeason20242025!$B$3:$B$1315, "&lt;=" &amp; $A122, DataRegularSeason20242025!$E$3:$E$1315, K$1)</f>
        <v>30</v>
      </c>
      <c r="L122" s="2">
        <f>SUMIFS(DataRegularSeason20242025!$AA$3:$AA$1315,DataRegularSeason20242025!$B$3:$B$1315, "&lt;=" &amp; $A122, DataRegularSeason20242025!$D$3:$D$1315, L$1)+SUMIFS(DataRegularSeason20242025!$AB$3:$AB$1315,DataRegularSeason20242025!$B$3:$B$1315, "&lt;=" &amp; $A122, DataRegularSeason20242025!$E$3:$E$1315, L$1)</f>
        <v>45</v>
      </c>
      <c r="M122" s="2">
        <f>SUMIFS(DataRegularSeason20242025!$AA$3:$AA$1315,DataRegularSeason20242025!$B$3:$B$1315, "&lt;=" &amp; $A122, DataRegularSeason20242025!$D$3:$D$1315, M$1)+SUMIFS(DataRegularSeason20242025!$AB$3:$AB$1315,DataRegularSeason20242025!$B$3:$B$1315, "&lt;=" &amp; $A122, DataRegularSeason20242025!$E$3:$E$1315, M$1)</f>
        <v>46</v>
      </c>
      <c r="N122" s="2">
        <f>SUMIFS(DataRegularSeason20242025!$AA$3:$AA$1315,DataRegularSeason20242025!$B$3:$B$1315, "&lt;=" &amp; $A122, DataRegularSeason20242025!$D$3:$D$1315, N$1)+SUMIFS(DataRegularSeason20242025!$AB$3:$AB$1315,DataRegularSeason20242025!$B$3:$B$1315, "&lt;=" &amp; $A122, DataRegularSeason20242025!$E$3:$E$1315, N$1)</f>
        <v>45</v>
      </c>
      <c r="O122" s="2">
        <f>SUMIFS(DataRegularSeason20242025!$AA$3:$AA$1315,DataRegularSeason20242025!$B$3:$B$1315, "&lt;=" &amp; $A122, DataRegularSeason20242025!$D$3:$D$1315, O$1)+SUMIFS(DataRegularSeason20242025!$AB$3:$AB$1315,DataRegularSeason20242025!$B$3:$B$1315, "&lt;=" &amp; $A122, DataRegularSeason20242025!$E$3:$E$1315, O$1)</f>
        <v>48</v>
      </c>
      <c r="P122" s="2">
        <f>SUMIFS(DataRegularSeason20242025!$AA$3:$AA$1315,DataRegularSeason20242025!$B$3:$B$1315, "&lt;=" &amp; $A122, DataRegularSeason20242025!$D$3:$D$1315, P$1)+SUMIFS(DataRegularSeason20242025!$AB$3:$AB$1315,DataRegularSeason20242025!$B$3:$B$1315, "&lt;=" &amp; $A122, DataRegularSeason20242025!$E$3:$E$1315, P$1)</f>
        <v>33</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33</v>
      </c>
      <c r="U122" s="2">
        <f>SUMIFS(DataRegularSeason20242025!$AA$3:$AA$1315,DataRegularSeason20242025!$B$3:$B$1315, "&lt;=" &amp; $A122, DataRegularSeason20242025!$D$3:$D$1315, U$1)+SUMIFS(DataRegularSeason20242025!$AB$3:$AB$1315,DataRegularSeason20242025!$B$3:$B$1315, "&lt;=" &amp; $A122, DataRegularSeason20242025!$E$3:$E$1315, U$1)</f>
        <v>37</v>
      </c>
      <c r="V122" s="2">
        <f>SUMIFS(DataRegularSeason20242025!$AA$3:$AA$1315,DataRegularSeason20242025!$B$3:$B$1315, "&lt;=" &amp; $A122, DataRegularSeason20242025!$D$3:$D$1315, V$1)+SUMIFS(DataRegularSeason20242025!$AB$3:$AB$1315,DataRegularSeason20242025!$B$3:$B$1315, "&lt;=" &amp; $A122, DataRegularSeason20242025!$E$3:$E$1315, V$1)</f>
        <v>36</v>
      </c>
      <c r="W122" s="2">
        <f>SUMIFS(DataRegularSeason20242025!$AA$3:$AA$1315,DataRegularSeason20242025!$B$3:$B$1315, "&lt;=" &amp; $A122, DataRegularSeason20242025!$D$3:$D$1315, W$1)+SUMIFS(DataRegularSeason20242025!$AB$3:$AB$1315,DataRegularSeason20242025!$B$3:$B$1315, "&lt;=" &amp; $A122, DataRegularSeason20242025!$E$3:$E$1315, W$1)</f>
        <v>37</v>
      </c>
      <c r="X122" s="2">
        <f>SUMIFS(DataRegularSeason20242025!$AA$3:$AA$1315,DataRegularSeason20242025!$B$3:$B$1315, "&lt;=" &amp; $A122, DataRegularSeason20242025!$D$3:$D$1315, X$1)+SUMIFS(DataRegularSeason20242025!$AB$3:$AB$1315,DataRegularSeason20242025!$B$3:$B$1315, "&lt;=" &amp; $A122, DataRegularSeason20242025!$E$3:$E$1315, X$1)</f>
        <v>34</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38</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46</v>
      </c>
      <c r="AC122" s="2">
        <f>SUMIFS(DataRegularSeason20242025!$AA$3:$AA$1315,DataRegularSeason20242025!$B$3:$B$1315, "&lt;=" &amp; $A122, DataRegularSeason20242025!$D$3:$D$1315, AC$1)+SUMIFS(DataRegularSeason20242025!$AB$3:$AB$1315,DataRegularSeason20242025!$B$3:$B$1315, "&lt;=" &amp; $A122, DataRegularSeason20242025!$E$3:$E$1315, AC$1)</f>
        <v>38</v>
      </c>
      <c r="AD122" s="2">
        <f>SUMIFS(DataRegularSeason20242025!$AA$3:$AA$1315,DataRegularSeason20242025!$B$3:$B$1315, "&lt;=" &amp; $A122, DataRegularSeason20242025!$D$3:$D$1315, AD$1)+SUMIFS(DataRegularSeason20242025!$AB$3:$AB$1315,DataRegularSeason20242025!$B$3:$B$1315, "&lt;=" &amp; $A122, DataRegularSeason20242025!$E$3:$E$1315, AD$1)</f>
        <v>43</v>
      </c>
      <c r="AE122" s="2">
        <f>SUMIFS(DataRegularSeason20242025!$AA$3:$AA$1315,DataRegularSeason20242025!$B$3:$B$1315, "&lt;=" &amp; $A122, DataRegularSeason20242025!$D$3:$D$1315, AE$1)+SUMIFS(DataRegularSeason20242025!$AB$3:$AB$1315,DataRegularSeason20242025!$B$3:$B$1315, "&lt;=" &amp; $A122, DataRegularSeason20242025!$E$3:$E$1315, AE$1)</f>
        <v>51</v>
      </c>
      <c r="AF122" s="2">
        <f>SUMIFS(DataRegularSeason20242025!$AA$3:$AA$1315,DataRegularSeason20242025!$B$3:$B$1315, "&lt;=" &amp; $A122, DataRegularSeason20242025!$D$3:$D$1315, AF$1)+SUMIFS(DataRegularSeason20242025!$AB$3:$AB$1315,DataRegularSeason20242025!$B$3:$B$1315, "&lt;=" &amp; $A122, DataRegularSeason20242025!$E$3:$E$1315, AF$1)</f>
        <v>53</v>
      </c>
      <c r="AG122" s="2">
        <f>SUMIFS(DataRegularSeason20242025!$AA$3:$AA$1315,DataRegularSeason20242025!$B$3:$B$1315, "&lt;=" &amp; $A122, DataRegularSeason20242025!$D$3:$D$1315, AG$1)+SUMIFS(DataRegularSeason20242025!$AB$3:$AB$1315,DataRegularSeason20242025!$B$3:$B$1315, "&lt;=" &amp; $A122, DataRegularSeason20242025!$E$3:$E$1315, AG$1)</f>
        <v>50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30</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30</v>
      </c>
      <c r="E123" s="2">
        <f>SUMIFS(DataRegularSeason20242025!$AA$3:$AA$1315,DataRegularSeason20242025!$B$3:$B$1315, "&lt;=" &amp; $A123, DataRegularSeason20242025!$D$3:$D$1315, E$1)+SUMIFS(DataRegularSeason20242025!$AB$3:$AB$1315,DataRegularSeason20242025!$B$3:$B$1315, "&lt;=" &amp; $A123, DataRegularSeason20242025!$E$3:$E$1315, E$1)</f>
        <v>45</v>
      </c>
      <c r="F123" s="2">
        <f>SUMIFS(DataRegularSeason20242025!$AA$3:$AA$1315,DataRegularSeason20242025!$B$3:$B$1315, "&lt;=" &amp; $A123, DataRegularSeason20242025!$D$3:$D$1315, F$1)+SUMIFS(DataRegularSeason20242025!$AB$3:$AB$1315,DataRegularSeason20242025!$B$3:$B$1315, "&lt;=" &amp; $A123, DataRegularSeason20242025!$E$3:$E$1315, F$1)</f>
        <v>36</v>
      </c>
      <c r="G123" s="2">
        <f>SUMIFS(DataRegularSeason20242025!$AA$3:$AA$1315,DataRegularSeason20242025!$B$3:$B$1315, "&lt;=" &amp; $A123, DataRegularSeason20242025!$D$3:$D$1315, G$1)+SUMIFS(DataRegularSeason20242025!$AB$3:$AB$1315,DataRegularSeason20242025!$B$3:$B$1315, "&lt;=" &amp; $A123, DataRegularSeason20242025!$E$3:$E$1315, G$1)</f>
        <v>41</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44</v>
      </c>
      <c r="J123" s="2">
        <f>SUMIFS(DataRegularSeason20242025!$AA$3:$AA$1315,DataRegularSeason20242025!$B$3:$B$1315, "&lt;=" &amp; $A123, DataRegularSeason20242025!$D$3:$D$1315, J$1)+SUMIFS(DataRegularSeason20242025!$AB$3:$AB$1315,DataRegularSeason20242025!$B$3:$B$1315, "&lt;=" &amp; $A123, DataRegularSeason20242025!$E$3:$E$1315, J$1)</f>
        <v>43</v>
      </c>
      <c r="K123" s="2">
        <f>SUMIFS(DataRegularSeason20242025!$AA$3:$AA$1315,DataRegularSeason20242025!$B$3:$B$1315, "&lt;=" &amp; $A123, DataRegularSeason20242025!$D$3:$D$1315, K$1)+SUMIFS(DataRegularSeason20242025!$AB$3:$AB$1315,DataRegularSeason20242025!$B$3:$B$1315, "&lt;=" &amp; $A123, DataRegularSeason20242025!$E$3:$E$1315, K$1)</f>
        <v>30</v>
      </c>
      <c r="L123" s="2">
        <f>SUMIFS(DataRegularSeason20242025!$AA$3:$AA$1315,DataRegularSeason20242025!$B$3:$B$1315, "&lt;=" &amp; $A123, DataRegularSeason20242025!$D$3:$D$1315, L$1)+SUMIFS(DataRegularSeason20242025!$AB$3:$AB$1315,DataRegularSeason20242025!$B$3:$B$1315, "&lt;=" &amp; $A123, DataRegularSeason20242025!$E$3:$E$1315, L$1)</f>
        <v>45</v>
      </c>
      <c r="M123" s="2">
        <f>SUMIFS(DataRegularSeason20242025!$AA$3:$AA$1315,DataRegularSeason20242025!$B$3:$B$1315, "&lt;=" &amp; $A123, DataRegularSeason20242025!$D$3:$D$1315, M$1)+SUMIFS(DataRegularSeason20242025!$AB$3:$AB$1315,DataRegularSeason20242025!$B$3:$B$1315, "&lt;=" &amp; $A123, DataRegularSeason20242025!$E$3:$E$1315, M$1)</f>
        <v>46</v>
      </c>
      <c r="N123" s="2">
        <f>SUMIFS(DataRegularSeason20242025!$AA$3:$AA$1315,DataRegularSeason20242025!$B$3:$B$1315, "&lt;=" &amp; $A123, DataRegularSeason20242025!$D$3:$D$1315, N$1)+SUMIFS(DataRegularSeason20242025!$AB$3:$AB$1315,DataRegularSeason20242025!$B$3:$B$1315, "&lt;=" &amp; $A123, DataRegularSeason20242025!$E$3:$E$1315, N$1)</f>
        <v>45</v>
      </c>
      <c r="O123" s="2">
        <f>SUMIFS(DataRegularSeason20242025!$AA$3:$AA$1315,DataRegularSeason20242025!$B$3:$B$1315, "&lt;=" &amp; $A123, DataRegularSeason20242025!$D$3:$D$1315, O$1)+SUMIFS(DataRegularSeason20242025!$AB$3:$AB$1315,DataRegularSeason20242025!$B$3:$B$1315, "&lt;=" &amp; $A123, DataRegularSeason20242025!$E$3:$E$1315, O$1)</f>
        <v>48</v>
      </c>
      <c r="P123" s="2">
        <f>SUMIFS(DataRegularSeason20242025!$AA$3:$AA$1315,DataRegularSeason20242025!$B$3:$B$1315, "&lt;=" &amp; $A123, DataRegularSeason20242025!$D$3:$D$1315, P$1)+SUMIFS(DataRegularSeason20242025!$AB$3:$AB$1315,DataRegularSeason20242025!$B$3:$B$1315, "&lt;=" &amp; $A123, DataRegularSeason20242025!$E$3:$E$1315, P$1)</f>
        <v>33</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33</v>
      </c>
      <c r="U123" s="2">
        <f>SUMIFS(DataRegularSeason20242025!$AA$3:$AA$1315,DataRegularSeason20242025!$B$3:$B$1315, "&lt;=" &amp; $A123, DataRegularSeason20242025!$D$3:$D$1315, U$1)+SUMIFS(DataRegularSeason20242025!$AB$3:$AB$1315,DataRegularSeason20242025!$B$3:$B$1315, "&lt;=" &amp; $A123, DataRegularSeason20242025!$E$3:$E$1315, U$1)</f>
        <v>37</v>
      </c>
      <c r="V123" s="2">
        <f>SUMIFS(DataRegularSeason20242025!$AA$3:$AA$1315,DataRegularSeason20242025!$B$3:$B$1315, "&lt;=" &amp; $A123, DataRegularSeason20242025!$D$3:$D$1315, V$1)+SUMIFS(DataRegularSeason20242025!$AB$3:$AB$1315,DataRegularSeason20242025!$B$3:$B$1315, "&lt;=" &amp; $A123, DataRegularSeason20242025!$E$3:$E$1315, V$1)</f>
        <v>36</v>
      </c>
      <c r="W123" s="2">
        <f>SUMIFS(DataRegularSeason20242025!$AA$3:$AA$1315,DataRegularSeason20242025!$B$3:$B$1315, "&lt;=" &amp; $A123, DataRegularSeason20242025!$D$3:$D$1315, W$1)+SUMIFS(DataRegularSeason20242025!$AB$3:$AB$1315,DataRegularSeason20242025!$B$3:$B$1315, "&lt;=" &amp; $A123, DataRegularSeason20242025!$E$3:$E$1315, W$1)</f>
        <v>37</v>
      </c>
      <c r="X123" s="2">
        <f>SUMIFS(DataRegularSeason20242025!$AA$3:$AA$1315,DataRegularSeason20242025!$B$3:$B$1315, "&lt;=" &amp; $A123, DataRegularSeason20242025!$D$3:$D$1315, X$1)+SUMIFS(DataRegularSeason20242025!$AB$3:$AB$1315,DataRegularSeason20242025!$B$3:$B$1315, "&lt;=" &amp; $A123, DataRegularSeason20242025!$E$3:$E$1315, X$1)</f>
        <v>34</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38</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46</v>
      </c>
      <c r="AC123" s="2">
        <f>SUMIFS(DataRegularSeason20242025!$AA$3:$AA$1315,DataRegularSeason20242025!$B$3:$B$1315, "&lt;=" &amp; $A123, DataRegularSeason20242025!$D$3:$D$1315, AC$1)+SUMIFS(DataRegularSeason20242025!$AB$3:$AB$1315,DataRegularSeason20242025!$B$3:$B$1315, "&lt;=" &amp; $A123, DataRegularSeason20242025!$E$3:$E$1315, AC$1)</f>
        <v>38</v>
      </c>
      <c r="AD123" s="2">
        <f>SUMIFS(DataRegularSeason20242025!$AA$3:$AA$1315,DataRegularSeason20242025!$B$3:$B$1315, "&lt;=" &amp; $A123, DataRegularSeason20242025!$D$3:$D$1315, AD$1)+SUMIFS(DataRegularSeason20242025!$AB$3:$AB$1315,DataRegularSeason20242025!$B$3:$B$1315, "&lt;=" &amp; $A123, DataRegularSeason20242025!$E$3:$E$1315, AD$1)</f>
        <v>43</v>
      </c>
      <c r="AE123" s="2">
        <f>SUMIFS(DataRegularSeason20242025!$AA$3:$AA$1315,DataRegularSeason20242025!$B$3:$B$1315, "&lt;=" &amp; $A123, DataRegularSeason20242025!$D$3:$D$1315, AE$1)+SUMIFS(DataRegularSeason20242025!$AB$3:$AB$1315,DataRegularSeason20242025!$B$3:$B$1315, "&lt;=" &amp; $A123, DataRegularSeason20242025!$E$3:$E$1315, AE$1)</f>
        <v>51</v>
      </c>
      <c r="AF123" s="2">
        <f>SUMIFS(DataRegularSeason20242025!$AA$3:$AA$1315,DataRegularSeason20242025!$B$3:$B$1315, "&lt;=" &amp; $A123, DataRegularSeason20242025!$D$3:$D$1315, AF$1)+SUMIFS(DataRegularSeason20242025!$AB$3:$AB$1315,DataRegularSeason20242025!$B$3:$B$1315, "&lt;=" &amp; $A123, DataRegularSeason20242025!$E$3:$E$1315, AF$1)</f>
        <v>53</v>
      </c>
      <c r="AG123" s="2">
        <f>SUMIFS(DataRegularSeason20242025!$AA$3:$AA$1315,DataRegularSeason20242025!$B$3:$B$1315, "&lt;=" &amp; $A123, DataRegularSeason20242025!$D$3:$D$1315, AG$1)+SUMIFS(DataRegularSeason20242025!$AB$3:$AB$1315,DataRegularSeason20242025!$B$3:$B$1315, "&lt;=" &amp; $A123, DataRegularSeason20242025!$E$3:$E$1315, AG$1)</f>
        <v>50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30</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30</v>
      </c>
      <c r="E124" s="2">
        <f>SUMIFS(DataRegularSeason20242025!$AA$3:$AA$1315,DataRegularSeason20242025!$B$3:$B$1315, "&lt;=" &amp; $A124, DataRegularSeason20242025!$D$3:$D$1315, E$1)+SUMIFS(DataRegularSeason20242025!$AB$3:$AB$1315,DataRegularSeason20242025!$B$3:$B$1315, "&lt;=" &amp; $A124, DataRegularSeason20242025!$E$3:$E$1315, E$1)</f>
        <v>45</v>
      </c>
      <c r="F124" s="2">
        <f>SUMIFS(DataRegularSeason20242025!$AA$3:$AA$1315,DataRegularSeason20242025!$B$3:$B$1315, "&lt;=" &amp; $A124, DataRegularSeason20242025!$D$3:$D$1315, F$1)+SUMIFS(DataRegularSeason20242025!$AB$3:$AB$1315,DataRegularSeason20242025!$B$3:$B$1315, "&lt;=" &amp; $A124, DataRegularSeason20242025!$E$3:$E$1315, F$1)</f>
        <v>36</v>
      </c>
      <c r="G124" s="2">
        <f>SUMIFS(DataRegularSeason20242025!$AA$3:$AA$1315,DataRegularSeason20242025!$B$3:$B$1315, "&lt;=" &amp; $A124, DataRegularSeason20242025!$D$3:$D$1315, G$1)+SUMIFS(DataRegularSeason20242025!$AB$3:$AB$1315,DataRegularSeason20242025!$B$3:$B$1315, "&lt;=" &amp; $A124, DataRegularSeason20242025!$E$3:$E$1315, G$1)</f>
        <v>41</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44</v>
      </c>
      <c r="J124" s="2">
        <f>SUMIFS(DataRegularSeason20242025!$AA$3:$AA$1315,DataRegularSeason20242025!$B$3:$B$1315, "&lt;=" &amp; $A124, DataRegularSeason20242025!$D$3:$D$1315, J$1)+SUMIFS(DataRegularSeason20242025!$AB$3:$AB$1315,DataRegularSeason20242025!$B$3:$B$1315, "&lt;=" &amp; $A124, DataRegularSeason20242025!$E$3:$E$1315, J$1)</f>
        <v>43</v>
      </c>
      <c r="K124" s="2">
        <f>SUMIFS(DataRegularSeason20242025!$AA$3:$AA$1315,DataRegularSeason20242025!$B$3:$B$1315, "&lt;=" &amp; $A124, DataRegularSeason20242025!$D$3:$D$1315, K$1)+SUMIFS(DataRegularSeason20242025!$AB$3:$AB$1315,DataRegularSeason20242025!$B$3:$B$1315, "&lt;=" &amp; $A124, DataRegularSeason20242025!$E$3:$E$1315, K$1)</f>
        <v>30</v>
      </c>
      <c r="L124" s="2">
        <f>SUMIFS(DataRegularSeason20242025!$AA$3:$AA$1315,DataRegularSeason20242025!$B$3:$B$1315, "&lt;=" &amp; $A124, DataRegularSeason20242025!$D$3:$D$1315, L$1)+SUMIFS(DataRegularSeason20242025!$AB$3:$AB$1315,DataRegularSeason20242025!$B$3:$B$1315, "&lt;=" &amp; $A124, DataRegularSeason20242025!$E$3:$E$1315, L$1)</f>
        <v>45</v>
      </c>
      <c r="M124" s="2">
        <f>SUMIFS(DataRegularSeason20242025!$AA$3:$AA$1315,DataRegularSeason20242025!$B$3:$B$1315, "&lt;=" &amp; $A124, DataRegularSeason20242025!$D$3:$D$1315, M$1)+SUMIFS(DataRegularSeason20242025!$AB$3:$AB$1315,DataRegularSeason20242025!$B$3:$B$1315, "&lt;=" &amp; $A124, DataRegularSeason20242025!$E$3:$E$1315, M$1)</f>
        <v>46</v>
      </c>
      <c r="N124" s="2">
        <f>SUMIFS(DataRegularSeason20242025!$AA$3:$AA$1315,DataRegularSeason20242025!$B$3:$B$1315, "&lt;=" &amp; $A124, DataRegularSeason20242025!$D$3:$D$1315, N$1)+SUMIFS(DataRegularSeason20242025!$AB$3:$AB$1315,DataRegularSeason20242025!$B$3:$B$1315, "&lt;=" &amp; $A124, DataRegularSeason20242025!$E$3:$E$1315, N$1)</f>
        <v>45</v>
      </c>
      <c r="O124" s="2">
        <f>SUMIFS(DataRegularSeason20242025!$AA$3:$AA$1315,DataRegularSeason20242025!$B$3:$B$1315, "&lt;=" &amp; $A124, DataRegularSeason20242025!$D$3:$D$1315, O$1)+SUMIFS(DataRegularSeason20242025!$AB$3:$AB$1315,DataRegularSeason20242025!$B$3:$B$1315, "&lt;=" &amp; $A124, DataRegularSeason20242025!$E$3:$E$1315, O$1)</f>
        <v>48</v>
      </c>
      <c r="P124" s="2">
        <f>SUMIFS(DataRegularSeason20242025!$AA$3:$AA$1315,DataRegularSeason20242025!$B$3:$B$1315, "&lt;=" &amp; $A124, DataRegularSeason20242025!$D$3:$D$1315, P$1)+SUMIFS(DataRegularSeason20242025!$AB$3:$AB$1315,DataRegularSeason20242025!$B$3:$B$1315, "&lt;=" &amp; $A124, DataRegularSeason20242025!$E$3:$E$1315, P$1)</f>
        <v>33</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33</v>
      </c>
      <c r="U124" s="2">
        <f>SUMIFS(DataRegularSeason20242025!$AA$3:$AA$1315,DataRegularSeason20242025!$B$3:$B$1315, "&lt;=" &amp; $A124, DataRegularSeason20242025!$D$3:$D$1315, U$1)+SUMIFS(DataRegularSeason20242025!$AB$3:$AB$1315,DataRegularSeason20242025!$B$3:$B$1315, "&lt;=" &amp; $A124, DataRegularSeason20242025!$E$3:$E$1315, U$1)</f>
        <v>37</v>
      </c>
      <c r="V124" s="2">
        <f>SUMIFS(DataRegularSeason20242025!$AA$3:$AA$1315,DataRegularSeason20242025!$B$3:$B$1315, "&lt;=" &amp; $A124, DataRegularSeason20242025!$D$3:$D$1315, V$1)+SUMIFS(DataRegularSeason20242025!$AB$3:$AB$1315,DataRegularSeason20242025!$B$3:$B$1315, "&lt;=" &amp; $A124, DataRegularSeason20242025!$E$3:$E$1315, V$1)</f>
        <v>36</v>
      </c>
      <c r="W124" s="2">
        <f>SUMIFS(DataRegularSeason20242025!$AA$3:$AA$1315,DataRegularSeason20242025!$B$3:$B$1315, "&lt;=" &amp; $A124, DataRegularSeason20242025!$D$3:$D$1315, W$1)+SUMIFS(DataRegularSeason20242025!$AB$3:$AB$1315,DataRegularSeason20242025!$B$3:$B$1315, "&lt;=" &amp; $A124, DataRegularSeason20242025!$E$3:$E$1315, W$1)</f>
        <v>37</v>
      </c>
      <c r="X124" s="2">
        <f>SUMIFS(DataRegularSeason20242025!$AA$3:$AA$1315,DataRegularSeason20242025!$B$3:$B$1315, "&lt;=" &amp; $A124, DataRegularSeason20242025!$D$3:$D$1315, X$1)+SUMIFS(DataRegularSeason20242025!$AB$3:$AB$1315,DataRegularSeason20242025!$B$3:$B$1315, "&lt;=" &amp; $A124, DataRegularSeason20242025!$E$3:$E$1315, X$1)</f>
        <v>34</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38</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46</v>
      </c>
      <c r="AC124" s="2">
        <f>SUMIFS(DataRegularSeason20242025!$AA$3:$AA$1315,DataRegularSeason20242025!$B$3:$B$1315, "&lt;=" &amp; $A124, DataRegularSeason20242025!$D$3:$D$1315, AC$1)+SUMIFS(DataRegularSeason20242025!$AB$3:$AB$1315,DataRegularSeason20242025!$B$3:$B$1315, "&lt;=" &amp; $A124, DataRegularSeason20242025!$E$3:$E$1315, AC$1)</f>
        <v>38</v>
      </c>
      <c r="AD124" s="2">
        <f>SUMIFS(DataRegularSeason20242025!$AA$3:$AA$1315,DataRegularSeason20242025!$B$3:$B$1315, "&lt;=" &amp; $A124, DataRegularSeason20242025!$D$3:$D$1315, AD$1)+SUMIFS(DataRegularSeason20242025!$AB$3:$AB$1315,DataRegularSeason20242025!$B$3:$B$1315, "&lt;=" &amp; $A124, DataRegularSeason20242025!$E$3:$E$1315, AD$1)</f>
        <v>43</v>
      </c>
      <c r="AE124" s="2">
        <f>SUMIFS(DataRegularSeason20242025!$AA$3:$AA$1315,DataRegularSeason20242025!$B$3:$B$1315, "&lt;=" &amp; $A124, DataRegularSeason20242025!$D$3:$D$1315, AE$1)+SUMIFS(DataRegularSeason20242025!$AB$3:$AB$1315,DataRegularSeason20242025!$B$3:$B$1315, "&lt;=" &amp; $A124, DataRegularSeason20242025!$E$3:$E$1315, AE$1)</f>
        <v>51</v>
      </c>
      <c r="AF124" s="2">
        <f>SUMIFS(DataRegularSeason20242025!$AA$3:$AA$1315,DataRegularSeason20242025!$B$3:$B$1315, "&lt;=" &amp; $A124, DataRegularSeason20242025!$D$3:$D$1315, AF$1)+SUMIFS(DataRegularSeason20242025!$AB$3:$AB$1315,DataRegularSeason20242025!$B$3:$B$1315, "&lt;=" &amp; $A124, DataRegularSeason20242025!$E$3:$E$1315, AF$1)</f>
        <v>53</v>
      </c>
      <c r="AG124" s="2">
        <f>SUMIFS(DataRegularSeason20242025!$AA$3:$AA$1315,DataRegularSeason20242025!$B$3:$B$1315, "&lt;=" &amp; $A124, DataRegularSeason20242025!$D$3:$D$1315, AG$1)+SUMIFS(DataRegularSeason20242025!$AB$3:$AB$1315,DataRegularSeason20242025!$B$3:$B$1315, "&lt;=" &amp; $A124, DataRegularSeason20242025!$E$3:$E$1315, AG$1)</f>
        <v>50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30</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30</v>
      </c>
      <c r="E125" s="2">
        <f>SUMIFS(DataRegularSeason20242025!$AA$3:$AA$1315,DataRegularSeason20242025!$B$3:$B$1315, "&lt;=" &amp; $A125, DataRegularSeason20242025!$D$3:$D$1315, E$1)+SUMIFS(DataRegularSeason20242025!$AB$3:$AB$1315,DataRegularSeason20242025!$B$3:$B$1315, "&lt;=" &amp; $A125, DataRegularSeason20242025!$E$3:$E$1315, E$1)</f>
        <v>45</v>
      </c>
      <c r="F125" s="2">
        <f>SUMIFS(DataRegularSeason20242025!$AA$3:$AA$1315,DataRegularSeason20242025!$B$3:$B$1315, "&lt;=" &amp; $A125, DataRegularSeason20242025!$D$3:$D$1315, F$1)+SUMIFS(DataRegularSeason20242025!$AB$3:$AB$1315,DataRegularSeason20242025!$B$3:$B$1315, "&lt;=" &amp; $A125, DataRegularSeason20242025!$E$3:$E$1315, F$1)</f>
        <v>36</v>
      </c>
      <c r="G125" s="2">
        <f>SUMIFS(DataRegularSeason20242025!$AA$3:$AA$1315,DataRegularSeason20242025!$B$3:$B$1315, "&lt;=" &amp; $A125, DataRegularSeason20242025!$D$3:$D$1315, G$1)+SUMIFS(DataRegularSeason20242025!$AB$3:$AB$1315,DataRegularSeason20242025!$B$3:$B$1315, "&lt;=" &amp; $A125, DataRegularSeason20242025!$E$3:$E$1315, G$1)</f>
        <v>41</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44</v>
      </c>
      <c r="J125" s="2">
        <f>SUMIFS(DataRegularSeason20242025!$AA$3:$AA$1315,DataRegularSeason20242025!$B$3:$B$1315, "&lt;=" &amp; $A125, DataRegularSeason20242025!$D$3:$D$1315, J$1)+SUMIFS(DataRegularSeason20242025!$AB$3:$AB$1315,DataRegularSeason20242025!$B$3:$B$1315, "&lt;=" &amp; $A125, DataRegularSeason20242025!$E$3:$E$1315, J$1)</f>
        <v>43</v>
      </c>
      <c r="K125" s="2">
        <f>SUMIFS(DataRegularSeason20242025!$AA$3:$AA$1315,DataRegularSeason20242025!$B$3:$B$1315, "&lt;=" &amp; $A125, DataRegularSeason20242025!$D$3:$D$1315, K$1)+SUMIFS(DataRegularSeason20242025!$AB$3:$AB$1315,DataRegularSeason20242025!$B$3:$B$1315, "&lt;=" &amp; $A125, DataRegularSeason20242025!$E$3:$E$1315, K$1)</f>
        <v>30</v>
      </c>
      <c r="L125" s="2">
        <f>SUMIFS(DataRegularSeason20242025!$AA$3:$AA$1315,DataRegularSeason20242025!$B$3:$B$1315, "&lt;=" &amp; $A125, DataRegularSeason20242025!$D$3:$D$1315, L$1)+SUMIFS(DataRegularSeason20242025!$AB$3:$AB$1315,DataRegularSeason20242025!$B$3:$B$1315, "&lt;=" &amp; $A125, DataRegularSeason20242025!$E$3:$E$1315, L$1)</f>
        <v>45</v>
      </c>
      <c r="M125" s="2">
        <f>SUMIFS(DataRegularSeason20242025!$AA$3:$AA$1315,DataRegularSeason20242025!$B$3:$B$1315, "&lt;=" &amp; $A125, DataRegularSeason20242025!$D$3:$D$1315, M$1)+SUMIFS(DataRegularSeason20242025!$AB$3:$AB$1315,DataRegularSeason20242025!$B$3:$B$1315, "&lt;=" &amp; $A125, DataRegularSeason20242025!$E$3:$E$1315, M$1)</f>
        <v>46</v>
      </c>
      <c r="N125" s="2">
        <f>SUMIFS(DataRegularSeason20242025!$AA$3:$AA$1315,DataRegularSeason20242025!$B$3:$B$1315, "&lt;=" &amp; $A125, DataRegularSeason20242025!$D$3:$D$1315, N$1)+SUMIFS(DataRegularSeason20242025!$AB$3:$AB$1315,DataRegularSeason20242025!$B$3:$B$1315, "&lt;=" &amp; $A125, DataRegularSeason20242025!$E$3:$E$1315, N$1)</f>
        <v>45</v>
      </c>
      <c r="O125" s="2">
        <f>SUMIFS(DataRegularSeason20242025!$AA$3:$AA$1315,DataRegularSeason20242025!$B$3:$B$1315, "&lt;=" &amp; $A125, DataRegularSeason20242025!$D$3:$D$1315, O$1)+SUMIFS(DataRegularSeason20242025!$AB$3:$AB$1315,DataRegularSeason20242025!$B$3:$B$1315, "&lt;=" &amp; $A125, DataRegularSeason20242025!$E$3:$E$1315, O$1)</f>
        <v>48</v>
      </c>
      <c r="P125" s="2">
        <f>SUMIFS(DataRegularSeason20242025!$AA$3:$AA$1315,DataRegularSeason20242025!$B$3:$B$1315, "&lt;=" &amp; $A125, DataRegularSeason20242025!$D$3:$D$1315, P$1)+SUMIFS(DataRegularSeason20242025!$AB$3:$AB$1315,DataRegularSeason20242025!$B$3:$B$1315, "&lt;=" &amp; $A125, DataRegularSeason20242025!$E$3:$E$1315, P$1)</f>
        <v>33</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33</v>
      </c>
      <c r="U125" s="2">
        <f>SUMIFS(DataRegularSeason20242025!$AA$3:$AA$1315,DataRegularSeason20242025!$B$3:$B$1315, "&lt;=" &amp; $A125, DataRegularSeason20242025!$D$3:$D$1315, U$1)+SUMIFS(DataRegularSeason20242025!$AB$3:$AB$1315,DataRegularSeason20242025!$B$3:$B$1315, "&lt;=" &amp; $A125, DataRegularSeason20242025!$E$3:$E$1315, U$1)</f>
        <v>37</v>
      </c>
      <c r="V125" s="2">
        <f>SUMIFS(DataRegularSeason20242025!$AA$3:$AA$1315,DataRegularSeason20242025!$B$3:$B$1315, "&lt;=" &amp; $A125, DataRegularSeason20242025!$D$3:$D$1315, V$1)+SUMIFS(DataRegularSeason20242025!$AB$3:$AB$1315,DataRegularSeason20242025!$B$3:$B$1315, "&lt;=" &amp; $A125, DataRegularSeason20242025!$E$3:$E$1315, V$1)</f>
        <v>36</v>
      </c>
      <c r="W125" s="2">
        <f>SUMIFS(DataRegularSeason20242025!$AA$3:$AA$1315,DataRegularSeason20242025!$B$3:$B$1315, "&lt;=" &amp; $A125, DataRegularSeason20242025!$D$3:$D$1315, W$1)+SUMIFS(DataRegularSeason20242025!$AB$3:$AB$1315,DataRegularSeason20242025!$B$3:$B$1315, "&lt;=" &amp; $A125, DataRegularSeason20242025!$E$3:$E$1315, W$1)</f>
        <v>37</v>
      </c>
      <c r="X125" s="2">
        <f>SUMIFS(DataRegularSeason20242025!$AA$3:$AA$1315,DataRegularSeason20242025!$B$3:$B$1315, "&lt;=" &amp; $A125, DataRegularSeason20242025!$D$3:$D$1315, X$1)+SUMIFS(DataRegularSeason20242025!$AB$3:$AB$1315,DataRegularSeason20242025!$B$3:$B$1315, "&lt;=" &amp; $A125, DataRegularSeason20242025!$E$3:$E$1315, X$1)</f>
        <v>34</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38</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46</v>
      </c>
      <c r="AC125" s="2">
        <f>SUMIFS(DataRegularSeason20242025!$AA$3:$AA$1315,DataRegularSeason20242025!$B$3:$B$1315, "&lt;=" &amp; $A125, DataRegularSeason20242025!$D$3:$D$1315, AC$1)+SUMIFS(DataRegularSeason20242025!$AB$3:$AB$1315,DataRegularSeason20242025!$B$3:$B$1315, "&lt;=" &amp; $A125, DataRegularSeason20242025!$E$3:$E$1315, AC$1)</f>
        <v>38</v>
      </c>
      <c r="AD125" s="2">
        <f>SUMIFS(DataRegularSeason20242025!$AA$3:$AA$1315,DataRegularSeason20242025!$B$3:$B$1315, "&lt;=" &amp; $A125, DataRegularSeason20242025!$D$3:$D$1315, AD$1)+SUMIFS(DataRegularSeason20242025!$AB$3:$AB$1315,DataRegularSeason20242025!$B$3:$B$1315, "&lt;=" &amp; $A125, DataRegularSeason20242025!$E$3:$E$1315, AD$1)</f>
        <v>43</v>
      </c>
      <c r="AE125" s="2">
        <f>SUMIFS(DataRegularSeason20242025!$AA$3:$AA$1315,DataRegularSeason20242025!$B$3:$B$1315, "&lt;=" &amp; $A125, DataRegularSeason20242025!$D$3:$D$1315, AE$1)+SUMIFS(DataRegularSeason20242025!$AB$3:$AB$1315,DataRegularSeason20242025!$B$3:$B$1315, "&lt;=" &amp; $A125, DataRegularSeason20242025!$E$3:$E$1315, AE$1)</f>
        <v>51</v>
      </c>
      <c r="AF125" s="2">
        <f>SUMIFS(DataRegularSeason20242025!$AA$3:$AA$1315,DataRegularSeason20242025!$B$3:$B$1315, "&lt;=" &amp; $A125, DataRegularSeason20242025!$D$3:$D$1315, AF$1)+SUMIFS(DataRegularSeason20242025!$AB$3:$AB$1315,DataRegularSeason20242025!$B$3:$B$1315, "&lt;=" &amp; $A125, DataRegularSeason20242025!$E$3:$E$1315, AF$1)</f>
        <v>53</v>
      </c>
      <c r="AG125" s="2">
        <f>SUMIFS(DataRegularSeason20242025!$AA$3:$AA$1315,DataRegularSeason20242025!$B$3:$B$1315, "&lt;=" &amp; $A125, DataRegularSeason20242025!$D$3:$D$1315, AG$1)+SUMIFS(DataRegularSeason20242025!$AB$3:$AB$1315,DataRegularSeason20242025!$B$3:$B$1315, "&lt;=" &amp; $A125, DataRegularSeason20242025!$E$3:$E$1315, AG$1)</f>
        <v>50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30</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30</v>
      </c>
      <c r="E126" s="2">
        <f>SUMIFS(DataRegularSeason20242025!$AA$3:$AA$1315,DataRegularSeason20242025!$B$3:$B$1315, "&lt;=" &amp; $A126, DataRegularSeason20242025!$D$3:$D$1315, E$1)+SUMIFS(DataRegularSeason20242025!$AB$3:$AB$1315,DataRegularSeason20242025!$B$3:$B$1315, "&lt;=" &amp; $A126, DataRegularSeason20242025!$E$3:$E$1315, E$1)</f>
        <v>45</v>
      </c>
      <c r="F126" s="2">
        <f>SUMIFS(DataRegularSeason20242025!$AA$3:$AA$1315,DataRegularSeason20242025!$B$3:$B$1315, "&lt;=" &amp; $A126, DataRegularSeason20242025!$D$3:$D$1315, F$1)+SUMIFS(DataRegularSeason20242025!$AB$3:$AB$1315,DataRegularSeason20242025!$B$3:$B$1315, "&lt;=" &amp; $A126, DataRegularSeason20242025!$E$3:$E$1315, F$1)</f>
        <v>36</v>
      </c>
      <c r="G126" s="2">
        <f>SUMIFS(DataRegularSeason20242025!$AA$3:$AA$1315,DataRegularSeason20242025!$B$3:$B$1315, "&lt;=" &amp; $A126, DataRegularSeason20242025!$D$3:$D$1315, G$1)+SUMIFS(DataRegularSeason20242025!$AB$3:$AB$1315,DataRegularSeason20242025!$B$3:$B$1315, "&lt;=" &amp; $A126, DataRegularSeason20242025!$E$3:$E$1315, G$1)</f>
        <v>41</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44</v>
      </c>
      <c r="J126" s="2">
        <f>SUMIFS(DataRegularSeason20242025!$AA$3:$AA$1315,DataRegularSeason20242025!$B$3:$B$1315, "&lt;=" &amp; $A126, DataRegularSeason20242025!$D$3:$D$1315, J$1)+SUMIFS(DataRegularSeason20242025!$AB$3:$AB$1315,DataRegularSeason20242025!$B$3:$B$1315, "&lt;=" &amp; $A126, DataRegularSeason20242025!$E$3:$E$1315, J$1)</f>
        <v>43</v>
      </c>
      <c r="K126" s="2">
        <f>SUMIFS(DataRegularSeason20242025!$AA$3:$AA$1315,DataRegularSeason20242025!$B$3:$B$1315, "&lt;=" &amp; $A126, DataRegularSeason20242025!$D$3:$D$1315, K$1)+SUMIFS(DataRegularSeason20242025!$AB$3:$AB$1315,DataRegularSeason20242025!$B$3:$B$1315, "&lt;=" &amp; $A126, DataRegularSeason20242025!$E$3:$E$1315, K$1)</f>
        <v>30</v>
      </c>
      <c r="L126" s="2">
        <f>SUMIFS(DataRegularSeason20242025!$AA$3:$AA$1315,DataRegularSeason20242025!$B$3:$B$1315, "&lt;=" &amp; $A126, DataRegularSeason20242025!$D$3:$D$1315, L$1)+SUMIFS(DataRegularSeason20242025!$AB$3:$AB$1315,DataRegularSeason20242025!$B$3:$B$1315, "&lt;=" &amp; $A126, DataRegularSeason20242025!$E$3:$E$1315, L$1)</f>
        <v>45</v>
      </c>
      <c r="M126" s="2">
        <f>SUMIFS(DataRegularSeason20242025!$AA$3:$AA$1315,DataRegularSeason20242025!$B$3:$B$1315, "&lt;=" &amp; $A126, DataRegularSeason20242025!$D$3:$D$1315, M$1)+SUMIFS(DataRegularSeason20242025!$AB$3:$AB$1315,DataRegularSeason20242025!$B$3:$B$1315, "&lt;=" &amp; $A126, DataRegularSeason20242025!$E$3:$E$1315, M$1)</f>
        <v>46</v>
      </c>
      <c r="N126" s="2">
        <f>SUMIFS(DataRegularSeason20242025!$AA$3:$AA$1315,DataRegularSeason20242025!$B$3:$B$1315, "&lt;=" &amp; $A126, DataRegularSeason20242025!$D$3:$D$1315, N$1)+SUMIFS(DataRegularSeason20242025!$AB$3:$AB$1315,DataRegularSeason20242025!$B$3:$B$1315, "&lt;=" &amp; $A126, DataRegularSeason20242025!$E$3:$E$1315, N$1)</f>
        <v>45</v>
      </c>
      <c r="O126" s="2">
        <f>SUMIFS(DataRegularSeason20242025!$AA$3:$AA$1315,DataRegularSeason20242025!$B$3:$B$1315, "&lt;=" &amp; $A126, DataRegularSeason20242025!$D$3:$D$1315, O$1)+SUMIFS(DataRegularSeason20242025!$AB$3:$AB$1315,DataRegularSeason20242025!$B$3:$B$1315, "&lt;=" &amp; $A126, DataRegularSeason20242025!$E$3:$E$1315, O$1)</f>
        <v>48</v>
      </c>
      <c r="P126" s="2">
        <f>SUMIFS(DataRegularSeason20242025!$AA$3:$AA$1315,DataRegularSeason20242025!$B$3:$B$1315, "&lt;=" &amp; $A126, DataRegularSeason20242025!$D$3:$D$1315, P$1)+SUMIFS(DataRegularSeason20242025!$AB$3:$AB$1315,DataRegularSeason20242025!$B$3:$B$1315, "&lt;=" &amp; $A126, DataRegularSeason20242025!$E$3:$E$1315, P$1)</f>
        <v>33</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33</v>
      </c>
      <c r="U126" s="2">
        <f>SUMIFS(DataRegularSeason20242025!$AA$3:$AA$1315,DataRegularSeason20242025!$B$3:$B$1315, "&lt;=" &amp; $A126, DataRegularSeason20242025!$D$3:$D$1315, U$1)+SUMIFS(DataRegularSeason20242025!$AB$3:$AB$1315,DataRegularSeason20242025!$B$3:$B$1315, "&lt;=" &amp; $A126, DataRegularSeason20242025!$E$3:$E$1315, U$1)</f>
        <v>37</v>
      </c>
      <c r="V126" s="2">
        <f>SUMIFS(DataRegularSeason20242025!$AA$3:$AA$1315,DataRegularSeason20242025!$B$3:$B$1315, "&lt;=" &amp; $A126, DataRegularSeason20242025!$D$3:$D$1315, V$1)+SUMIFS(DataRegularSeason20242025!$AB$3:$AB$1315,DataRegularSeason20242025!$B$3:$B$1315, "&lt;=" &amp; $A126, DataRegularSeason20242025!$E$3:$E$1315, V$1)</f>
        <v>36</v>
      </c>
      <c r="W126" s="2">
        <f>SUMIFS(DataRegularSeason20242025!$AA$3:$AA$1315,DataRegularSeason20242025!$B$3:$B$1315, "&lt;=" &amp; $A126, DataRegularSeason20242025!$D$3:$D$1315, W$1)+SUMIFS(DataRegularSeason20242025!$AB$3:$AB$1315,DataRegularSeason20242025!$B$3:$B$1315, "&lt;=" &amp; $A126, DataRegularSeason20242025!$E$3:$E$1315, W$1)</f>
        <v>37</v>
      </c>
      <c r="X126" s="2">
        <f>SUMIFS(DataRegularSeason20242025!$AA$3:$AA$1315,DataRegularSeason20242025!$B$3:$B$1315, "&lt;=" &amp; $A126, DataRegularSeason20242025!$D$3:$D$1315, X$1)+SUMIFS(DataRegularSeason20242025!$AB$3:$AB$1315,DataRegularSeason20242025!$B$3:$B$1315, "&lt;=" &amp; $A126, DataRegularSeason20242025!$E$3:$E$1315, X$1)</f>
        <v>34</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38</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46</v>
      </c>
      <c r="AC126" s="2">
        <f>SUMIFS(DataRegularSeason20242025!$AA$3:$AA$1315,DataRegularSeason20242025!$B$3:$B$1315, "&lt;=" &amp; $A126, DataRegularSeason20242025!$D$3:$D$1315, AC$1)+SUMIFS(DataRegularSeason20242025!$AB$3:$AB$1315,DataRegularSeason20242025!$B$3:$B$1315, "&lt;=" &amp; $A126, DataRegularSeason20242025!$E$3:$E$1315, AC$1)</f>
        <v>38</v>
      </c>
      <c r="AD126" s="2">
        <f>SUMIFS(DataRegularSeason20242025!$AA$3:$AA$1315,DataRegularSeason20242025!$B$3:$B$1315, "&lt;=" &amp; $A126, DataRegularSeason20242025!$D$3:$D$1315, AD$1)+SUMIFS(DataRegularSeason20242025!$AB$3:$AB$1315,DataRegularSeason20242025!$B$3:$B$1315, "&lt;=" &amp; $A126, DataRegularSeason20242025!$E$3:$E$1315, AD$1)</f>
        <v>43</v>
      </c>
      <c r="AE126" s="2">
        <f>SUMIFS(DataRegularSeason20242025!$AA$3:$AA$1315,DataRegularSeason20242025!$B$3:$B$1315, "&lt;=" &amp; $A126, DataRegularSeason20242025!$D$3:$D$1315, AE$1)+SUMIFS(DataRegularSeason20242025!$AB$3:$AB$1315,DataRegularSeason20242025!$B$3:$B$1315, "&lt;=" &amp; $A126, DataRegularSeason20242025!$E$3:$E$1315, AE$1)</f>
        <v>51</v>
      </c>
      <c r="AF126" s="2">
        <f>SUMIFS(DataRegularSeason20242025!$AA$3:$AA$1315,DataRegularSeason20242025!$B$3:$B$1315, "&lt;=" &amp; $A126, DataRegularSeason20242025!$D$3:$D$1315, AF$1)+SUMIFS(DataRegularSeason20242025!$AB$3:$AB$1315,DataRegularSeason20242025!$B$3:$B$1315, "&lt;=" &amp; $A126, DataRegularSeason20242025!$E$3:$E$1315, AF$1)</f>
        <v>53</v>
      </c>
      <c r="AG126" s="2">
        <f>SUMIFS(DataRegularSeason20242025!$AA$3:$AA$1315,DataRegularSeason20242025!$B$3:$B$1315, "&lt;=" &amp; $A126, DataRegularSeason20242025!$D$3:$D$1315, AG$1)+SUMIFS(DataRegularSeason20242025!$AB$3:$AB$1315,DataRegularSeason20242025!$B$3:$B$1315, "&lt;=" &amp; $A126, DataRegularSeason20242025!$E$3:$E$1315, AG$1)</f>
        <v>50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30</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30</v>
      </c>
      <c r="E127" s="2">
        <f>SUMIFS(DataRegularSeason20242025!$AA$3:$AA$1315,DataRegularSeason20242025!$B$3:$B$1315, "&lt;=" &amp; $A127, DataRegularSeason20242025!$D$3:$D$1315, E$1)+SUMIFS(DataRegularSeason20242025!$AB$3:$AB$1315,DataRegularSeason20242025!$B$3:$B$1315, "&lt;=" &amp; $A127, DataRegularSeason20242025!$E$3:$E$1315, E$1)</f>
        <v>45</v>
      </c>
      <c r="F127" s="2">
        <f>SUMIFS(DataRegularSeason20242025!$AA$3:$AA$1315,DataRegularSeason20242025!$B$3:$B$1315, "&lt;=" &amp; $A127, DataRegularSeason20242025!$D$3:$D$1315, F$1)+SUMIFS(DataRegularSeason20242025!$AB$3:$AB$1315,DataRegularSeason20242025!$B$3:$B$1315, "&lt;=" &amp; $A127, DataRegularSeason20242025!$E$3:$E$1315, F$1)</f>
        <v>36</v>
      </c>
      <c r="G127" s="2">
        <f>SUMIFS(DataRegularSeason20242025!$AA$3:$AA$1315,DataRegularSeason20242025!$B$3:$B$1315, "&lt;=" &amp; $A127, DataRegularSeason20242025!$D$3:$D$1315, G$1)+SUMIFS(DataRegularSeason20242025!$AB$3:$AB$1315,DataRegularSeason20242025!$B$3:$B$1315, "&lt;=" &amp; $A127, DataRegularSeason20242025!$E$3:$E$1315, G$1)</f>
        <v>41</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44</v>
      </c>
      <c r="J127" s="2">
        <f>SUMIFS(DataRegularSeason20242025!$AA$3:$AA$1315,DataRegularSeason20242025!$B$3:$B$1315, "&lt;=" &amp; $A127, DataRegularSeason20242025!$D$3:$D$1315, J$1)+SUMIFS(DataRegularSeason20242025!$AB$3:$AB$1315,DataRegularSeason20242025!$B$3:$B$1315, "&lt;=" &amp; $A127, DataRegularSeason20242025!$E$3:$E$1315, J$1)</f>
        <v>43</v>
      </c>
      <c r="K127" s="2">
        <f>SUMIFS(DataRegularSeason20242025!$AA$3:$AA$1315,DataRegularSeason20242025!$B$3:$B$1315, "&lt;=" &amp; $A127, DataRegularSeason20242025!$D$3:$D$1315, K$1)+SUMIFS(DataRegularSeason20242025!$AB$3:$AB$1315,DataRegularSeason20242025!$B$3:$B$1315, "&lt;=" &amp; $A127, DataRegularSeason20242025!$E$3:$E$1315, K$1)</f>
        <v>30</v>
      </c>
      <c r="L127" s="2">
        <f>SUMIFS(DataRegularSeason20242025!$AA$3:$AA$1315,DataRegularSeason20242025!$B$3:$B$1315, "&lt;=" &amp; $A127, DataRegularSeason20242025!$D$3:$D$1315, L$1)+SUMIFS(DataRegularSeason20242025!$AB$3:$AB$1315,DataRegularSeason20242025!$B$3:$B$1315, "&lt;=" &amp; $A127, DataRegularSeason20242025!$E$3:$E$1315, L$1)</f>
        <v>45</v>
      </c>
      <c r="M127" s="2">
        <f>SUMIFS(DataRegularSeason20242025!$AA$3:$AA$1315,DataRegularSeason20242025!$B$3:$B$1315, "&lt;=" &amp; $A127, DataRegularSeason20242025!$D$3:$D$1315, M$1)+SUMIFS(DataRegularSeason20242025!$AB$3:$AB$1315,DataRegularSeason20242025!$B$3:$B$1315, "&lt;=" &amp; $A127, DataRegularSeason20242025!$E$3:$E$1315, M$1)</f>
        <v>46</v>
      </c>
      <c r="N127" s="2">
        <f>SUMIFS(DataRegularSeason20242025!$AA$3:$AA$1315,DataRegularSeason20242025!$B$3:$B$1315, "&lt;=" &amp; $A127, DataRegularSeason20242025!$D$3:$D$1315, N$1)+SUMIFS(DataRegularSeason20242025!$AB$3:$AB$1315,DataRegularSeason20242025!$B$3:$B$1315, "&lt;=" &amp; $A127, DataRegularSeason20242025!$E$3:$E$1315, N$1)</f>
        <v>45</v>
      </c>
      <c r="O127" s="2">
        <f>SUMIFS(DataRegularSeason20242025!$AA$3:$AA$1315,DataRegularSeason20242025!$B$3:$B$1315, "&lt;=" &amp; $A127, DataRegularSeason20242025!$D$3:$D$1315, O$1)+SUMIFS(DataRegularSeason20242025!$AB$3:$AB$1315,DataRegularSeason20242025!$B$3:$B$1315, "&lt;=" &amp; $A127, DataRegularSeason20242025!$E$3:$E$1315, O$1)</f>
        <v>48</v>
      </c>
      <c r="P127" s="2">
        <f>SUMIFS(DataRegularSeason20242025!$AA$3:$AA$1315,DataRegularSeason20242025!$B$3:$B$1315, "&lt;=" &amp; $A127, DataRegularSeason20242025!$D$3:$D$1315, P$1)+SUMIFS(DataRegularSeason20242025!$AB$3:$AB$1315,DataRegularSeason20242025!$B$3:$B$1315, "&lt;=" &amp; $A127, DataRegularSeason20242025!$E$3:$E$1315, P$1)</f>
        <v>33</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33</v>
      </c>
      <c r="U127" s="2">
        <f>SUMIFS(DataRegularSeason20242025!$AA$3:$AA$1315,DataRegularSeason20242025!$B$3:$B$1315, "&lt;=" &amp; $A127, DataRegularSeason20242025!$D$3:$D$1315, U$1)+SUMIFS(DataRegularSeason20242025!$AB$3:$AB$1315,DataRegularSeason20242025!$B$3:$B$1315, "&lt;=" &amp; $A127, DataRegularSeason20242025!$E$3:$E$1315, U$1)</f>
        <v>37</v>
      </c>
      <c r="V127" s="2">
        <f>SUMIFS(DataRegularSeason20242025!$AA$3:$AA$1315,DataRegularSeason20242025!$B$3:$B$1315, "&lt;=" &amp; $A127, DataRegularSeason20242025!$D$3:$D$1315, V$1)+SUMIFS(DataRegularSeason20242025!$AB$3:$AB$1315,DataRegularSeason20242025!$B$3:$B$1315, "&lt;=" &amp; $A127, DataRegularSeason20242025!$E$3:$E$1315, V$1)</f>
        <v>36</v>
      </c>
      <c r="W127" s="2">
        <f>SUMIFS(DataRegularSeason20242025!$AA$3:$AA$1315,DataRegularSeason20242025!$B$3:$B$1315, "&lt;=" &amp; $A127, DataRegularSeason20242025!$D$3:$D$1315, W$1)+SUMIFS(DataRegularSeason20242025!$AB$3:$AB$1315,DataRegularSeason20242025!$B$3:$B$1315, "&lt;=" &amp; $A127, DataRegularSeason20242025!$E$3:$E$1315, W$1)</f>
        <v>37</v>
      </c>
      <c r="X127" s="2">
        <f>SUMIFS(DataRegularSeason20242025!$AA$3:$AA$1315,DataRegularSeason20242025!$B$3:$B$1315, "&lt;=" &amp; $A127, DataRegularSeason20242025!$D$3:$D$1315, X$1)+SUMIFS(DataRegularSeason20242025!$AB$3:$AB$1315,DataRegularSeason20242025!$B$3:$B$1315, "&lt;=" &amp; $A127, DataRegularSeason20242025!$E$3:$E$1315, X$1)</f>
        <v>34</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38</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46</v>
      </c>
      <c r="AC127" s="2">
        <f>SUMIFS(DataRegularSeason20242025!$AA$3:$AA$1315,DataRegularSeason20242025!$B$3:$B$1315, "&lt;=" &amp; $A127, DataRegularSeason20242025!$D$3:$D$1315, AC$1)+SUMIFS(DataRegularSeason20242025!$AB$3:$AB$1315,DataRegularSeason20242025!$B$3:$B$1315, "&lt;=" &amp; $A127, DataRegularSeason20242025!$E$3:$E$1315, AC$1)</f>
        <v>38</v>
      </c>
      <c r="AD127" s="2">
        <f>SUMIFS(DataRegularSeason20242025!$AA$3:$AA$1315,DataRegularSeason20242025!$B$3:$B$1315, "&lt;=" &amp; $A127, DataRegularSeason20242025!$D$3:$D$1315, AD$1)+SUMIFS(DataRegularSeason20242025!$AB$3:$AB$1315,DataRegularSeason20242025!$B$3:$B$1315, "&lt;=" &amp; $A127, DataRegularSeason20242025!$E$3:$E$1315, AD$1)</f>
        <v>43</v>
      </c>
      <c r="AE127" s="2">
        <f>SUMIFS(DataRegularSeason20242025!$AA$3:$AA$1315,DataRegularSeason20242025!$B$3:$B$1315, "&lt;=" &amp; $A127, DataRegularSeason20242025!$D$3:$D$1315, AE$1)+SUMIFS(DataRegularSeason20242025!$AB$3:$AB$1315,DataRegularSeason20242025!$B$3:$B$1315, "&lt;=" &amp; $A127, DataRegularSeason20242025!$E$3:$E$1315, AE$1)</f>
        <v>51</v>
      </c>
      <c r="AF127" s="2">
        <f>SUMIFS(DataRegularSeason20242025!$AA$3:$AA$1315,DataRegularSeason20242025!$B$3:$B$1315, "&lt;=" &amp; $A127, DataRegularSeason20242025!$D$3:$D$1315, AF$1)+SUMIFS(DataRegularSeason20242025!$AB$3:$AB$1315,DataRegularSeason20242025!$B$3:$B$1315, "&lt;=" &amp; $A127, DataRegularSeason20242025!$E$3:$E$1315, AF$1)</f>
        <v>53</v>
      </c>
      <c r="AG127" s="2">
        <f>SUMIFS(DataRegularSeason20242025!$AA$3:$AA$1315,DataRegularSeason20242025!$B$3:$B$1315, "&lt;=" &amp; $A127, DataRegularSeason20242025!$D$3:$D$1315, AG$1)+SUMIFS(DataRegularSeason20242025!$AB$3:$AB$1315,DataRegularSeason20242025!$B$3:$B$1315, "&lt;=" &amp; $A127, DataRegularSeason20242025!$E$3:$E$1315, AG$1)</f>
        <v>50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30</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30</v>
      </c>
      <c r="E128" s="2">
        <f>SUMIFS(DataRegularSeason20242025!$AA$3:$AA$1315,DataRegularSeason20242025!$B$3:$B$1315, "&lt;=" &amp; $A128, DataRegularSeason20242025!$D$3:$D$1315, E$1)+SUMIFS(DataRegularSeason20242025!$AB$3:$AB$1315,DataRegularSeason20242025!$B$3:$B$1315, "&lt;=" &amp; $A128, DataRegularSeason20242025!$E$3:$E$1315, E$1)</f>
        <v>45</v>
      </c>
      <c r="F128" s="2">
        <f>SUMIFS(DataRegularSeason20242025!$AA$3:$AA$1315,DataRegularSeason20242025!$B$3:$B$1315, "&lt;=" &amp; $A128, DataRegularSeason20242025!$D$3:$D$1315, F$1)+SUMIFS(DataRegularSeason20242025!$AB$3:$AB$1315,DataRegularSeason20242025!$B$3:$B$1315, "&lt;=" &amp; $A128, DataRegularSeason20242025!$E$3:$E$1315, F$1)</f>
        <v>36</v>
      </c>
      <c r="G128" s="2">
        <f>SUMIFS(DataRegularSeason20242025!$AA$3:$AA$1315,DataRegularSeason20242025!$B$3:$B$1315, "&lt;=" &amp; $A128, DataRegularSeason20242025!$D$3:$D$1315, G$1)+SUMIFS(DataRegularSeason20242025!$AB$3:$AB$1315,DataRegularSeason20242025!$B$3:$B$1315, "&lt;=" &amp; $A128, DataRegularSeason20242025!$E$3:$E$1315, G$1)</f>
        <v>41</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44</v>
      </c>
      <c r="J128" s="2">
        <f>SUMIFS(DataRegularSeason20242025!$AA$3:$AA$1315,DataRegularSeason20242025!$B$3:$B$1315, "&lt;=" &amp; $A128, DataRegularSeason20242025!$D$3:$D$1315, J$1)+SUMIFS(DataRegularSeason20242025!$AB$3:$AB$1315,DataRegularSeason20242025!$B$3:$B$1315, "&lt;=" &amp; $A128, DataRegularSeason20242025!$E$3:$E$1315, J$1)</f>
        <v>43</v>
      </c>
      <c r="K128" s="2">
        <f>SUMIFS(DataRegularSeason20242025!$AA$3:$AA$1315,DataRegularSeason20242025!$B$3:$B$1315, "&lt;=" &amp; $A128, DataRegularSeason20242025!$D$3:$D$1315, K$1)+SUMIFS(DataRegularSeason20242025!$AB$3:$AB$1315,DataRegularSeason20242025!$B$3:$B$1315, "&lt;=" &amp; $A128, DataRegularSeason20242025!$E$3:$E$1315, K$1)</f>
        <v>30</v>
      </c>
      <c r="L128" s="2">
        <f>SUMIFS(DataRegularSeason20242025!$AA$3:$AA$1315,DataRegularSeason20242025!$B$3:$B$1315, "&lt;=" &amp; $A128, DataRegularSeason20242025!$D$3:$D$1315, L$1)+SUMIFS(DataRegularSeason20242025!$AB$3:$AB$1315,DataRegularSeason20242025!$B$3:$B$1315, "&lt;=" &amp; $A128, DataRegularSeason20242025!$E$3:$E$1315, L$1)</f>
        <v>45</v>
      </c>
      <c r="M128" s="2">
        <f>SUMIFS(DataRegularSeason20242025!$AA$3:$AA$1315,DataRegularSeason20242025!$B$3:$B$1315, "&lt;=" &amp; $A128, DataRegularSeason20242025!$D$3:$D$1315, M$1)+SUMIFS(DataRegularSeason20242025!$AB$3:$AB$1315,DataRegularSeason20242025!$B$3:$B$1315, "&lt;=" &amp; $A128, DataRegularSeason20242025!$E$3:$E$1315, M$1)</f>
        <v>46</v>
      </c>
      <c r="N128" s="2">
        <f>SUMIFS(DataRegularSeason20242025!$AA$3:$AA$1315,DataRegularSeason20242025!$B$3:$B$1315, "&lt;=" &amp; $A128, DataRegularSeason20242025!$D$3:$D$1315, N$1)+SUMIFS(DataRegularSeason20242025!$AB$3:$AB$1315,DataRegularSeason20242025!$B$3:$B$1315, "&lt;=" &amp; $A128, DataRegularSeason20242025!$E$3:$E$1315, N$1)</f>
        <v>45</v>
      </c>
      <c r="O128" s="2">
        <f>SUMIFS(DataRegularSeason20242025!$AA$3:$AA$1315,DataRegularSeason20242025!$B$3:$B$1315, "&lt;=" &amp; $A128, DataRegularSeason20242025!$D$3:$D$1315, O$1)+SUMIFS(DataRegularSeason20242025!$AB$3:$AB$1315,DataRegularSeason20242025!$B$3:$B$1315, "&lt;=" &amp; $A128, DataRegularSeason20242025!$E$3:$E$1315, O$1)</f>
        <v>48</v>
      </c>
      <c r="P128" s="2">
        <f>SUMIFS(DataRegularSeason20242025!$AA$3:$AA$1315,DataRegularSeason20242025!$B$3:$B$1315, "&lt;=" &amp; $A128, DataRegularSeason20242025!$D$3:$D$1315, P$1)+SUMIFS(DataRegularSeason20242025!$AB$3:$AB$1315,DataRegularSeason20242025!$B$3:$B$1315, "&lt;=" &amp; $A128, DataRegularSeason20242025!$E$3:$E$1315, P$1)</f>
        <v>33</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33</v>
      </c>
      <c r="U128" s="2">
        <f>SUMIFS(DataRegularSeason20242025!$AA$3:$AA$1315,DataRegularSeason20242025!$B$3:$B$1315, "&lt;=" &amp; $A128, DataRegularSeason20242025!$D$3:$D$1315, U$1)+SUMIFS(DataRegularSeason20242025!$AB$3:$AB$1315,DataRegularSeason20242025!$B$3:$B$1315, "&lt;=" &amp; $A128, DataRegularSeason20242025!$E$3:$E$1315, U$1)</f>
        <v>37</v>
      </c>
      <c r="V128" s="2">
        <f>SUMIFS(DataRegularSeason20242025!$AA$3:$AA$1315,DataRegularSeason20242025!$B$3:$B$1315, "&lt;=" &amp; $A128, DataRegularSeason20242025!$D$3:$D$1315, V$1)+SUMIFS(DataRegularSeason20242025!$AB$3:$AB$1315,DataRegularSeason20242025!$B$3:$B$1315, "&lt;=" &amp; $A128, DataRegularSeason20242025!$E$3:$E$1315, V$1)</f>
        <v>36</v>
      </c>
      <c r="W128" s="2">
        <f>SUMIFS(DataRegularSeason20242025!$AA$3:$AA$1315,DataRegularSeason20242025!$B$3:$B$1315, "&lt;=" &amp; $A128, DataRegularSeason20242025!$D$3:$D$1315, W$1)+SUMIFS(DataRegularSeason20242025!$AB$3:$AB$1315,DataRegularSeason20242025!$B$3:$B$1315, "&lt;=" &amp; $A128, DataRegularSeason20242025!$E$3:$E$1315, W$1)</f>
        <v>37</v>
      </c>
      <c r="X128" s="2">
        <f>SUMIFS(DataRegularSeason20242025!$AA$3:$AA$1315,DataRegularSeason20242025!$B$3:$B$1315, "&lt;=" &amp; $A128, DataRegularSeason20242025!$D$3:$D$1315, X$1)+SUMIFS(DataRegularSeason20242025!$AB$3:$AB$1315,DataRegularSeason20242025!$B$3:$B$1315, "&lt;=" &amp; $A128, DataRegularSeason20242025!$E$3:$E$1315, X$1)</f>
        <v>34</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38</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46</v>
      </c>
      <c r="AC128" s="2">
        <f>SUMIFS(DataRegularSeason20242025!$AA$3:$AA$1315,DataRegularSeason20242025!$B$3:$B$1315, "&lt;=" &amp; $A128, DataRegularSeason20242025!$D$3:$D$1315, AC$1)+SUMIFS(DataRegularSeason20242025!$AB$3:$AB$1315,DataRegularSeason20242025!$B$3:$B$1315, "&lt;=" &amp; $A128, DataRegularSeason20242025!$E$3:$E$1315, AC$1)</f>
        <v>38</v>
      </c>
      <c r="AD128" s="2">
        <f>SUMIFS(DataRegularSeason20242025!$AA$3:$AA$1315,DataRegularSeason20242025!$B$3:$B$1315, "&lt;=" &amp; $A128, DataRegularSeason20242025!$D$3:$D$1315, AD$1)+SUMIFS(DataRegularSeason20242025!$AB$3:$AB$1315,DataRegularSeason20242025!$B$3:$B$1315, "&lt;=" &amp; $A128, DataRegularSeason20242025!$E$3:$E$1315, AD$1)</f>
        <v>43</v>
      </c>
      <c r="AE128" s="2">
        <f>SUMIFS(DataRegularSeason20242025!$AA$3:$AA$1315,DataRegularSeason20242025!$B$3:$B$1315, "&lt;=" &amp; $A128, DataRegularSeason20242025!$D$3:$D$1315, AE$1)+SUMIFS(DataRegularSeason20242025!$AB$3:$AB$1315,DataRegularSeason20242025!$B$3:$B$1315, "&lt;=" &amp; $A128, DataRegularSeason20242025!$E$3:$E$1315, AE$1)</f>
        <v>51</v>
      </c>
      <c r="AF128" s="2">
        <f>SUMIFS(DataRegularSeason20242025!$AA$3:$AA$1315,DataRegularSeason20242025!$B$3:$B$1315, "&lt;=" &amp; $A128, DataRegularSeason20242025!$D$3:$D$1315, AF$1)+SUMIFS(DataRegularSeason20242025!$AB$3:$AB$1315,DataRegularSeason20242025!$B$3:$B$1315, "&lt;=" &amp; $A128, DataRegularSeason20242025!$E$3:$E$1315, AF$1)</f>
        <v>53</v>
      </c>
      <c r="AG128" s="2">
        <f>SUMIFS(DataRegularSeason20242025!$AA$3:$AA$1315,DataRegularSeason20242025!$B$3:$B$1315, "&lt;=" &amp; $A128, DataRegularSeason20242025!$D$3:$D$1315, AG$1)+SUMIFS(DataRegularSeason20242025!$AB$3:$AB$1315,DataRegularSeason20242025!$B$3:$B$1315, "&lt;=" &amp; $A128, DataRegularSeason20242025!$E$3:$E$1315, AG$1)</f>
        <v>50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30</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30</v>
      </c>
      <c r="E129" s="2">
        <f>SUMIFS(DataRegularSeason20242025!$AA$3:$AA$1315,DataRegularSeason20242025!$B$3:$B$1315, "&lt;=" &amp; $A129, DataRegularSeason20242025!$D$3:$D$1315, E$1)+SUMIFS(DataRegularSeason20242025!$AB$3:$AB$1315,DataRegularSeason20242025!$B$3:$B$1315, "&lt;=" &amp; $A129, DataRegularSeason20242025!$E$3:$E$1315, E$1)</f>
        <v>45</v>
      </c>
      <c r="F129" s="2">
        <f>SUMIFS(DataRegularSeason20242025!$AA$3:$AA$1315,DataRegularSeason20242025!$B$3:$B$1315, "&lt;=" &amp; $A129, DataRegularSeason20242025!$D$3:$D$1315, F$1)+SUMIFS(DataRegularSeason20242025!$AB$3:$AB$1315,DataRegularSeason20242025!$B$3:$B$1315, "&lt;=" &amp; $A129, DataRegularSeason20242025!$E$3:$E$1315, F$1)</f>
        <v>36</v>
      </c>
      <c r="G129" s="2">
        <f>SUMIFS(DataRegularSeason20242025!$AA$3:$AA$1315,DataRegularSeason20242025!$B$3:$B$1315, "&lt;=" &amp; $A129, DataRegularSeason20242025!$D$3:$D$1315, G$1)+SUMIFS(DataRegularSeason20242025!$AB$3:$AB$1315,DataRegularSeason20242025!$B$3:$B$1315, "&lt;=" &amp; $A129, DataRegularSeason20242025!$E$3:$E$1315, G$1)</f>
        <v>41</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44</v>
      </c>
      <c r="J129" s="2">
        <f>SUMIFS(DataRegularSeason20242025!$AA$3:$AA$1315,DataRegularSeason20242025!$B$3:$B$1315, "&lt;=" &amp; $A129, DataRegularSeason20242025!$D$3:$D$1315, J$1)+SUMIFS(DataRegularSeason20242025!$AB$3:$AB$1315,DataRegularSeason20242025!$B$3:$B$1315, "&lt;=" &amp; $A129, DataRegularSeason20242025!$E$3:$E$1315, J$1)</f>
        <v>43</v>
      </c>
      <c r="K129" s="2">
        <f>SUMIFS(DataRegularSeason20242025!$AA$3:$AA$1315,DataRegularSeason20242025!$B$3:$B$1315, "&lt;=" &amp; $A129, DataRegularSeason20242025!$D$3:$D$1315, K$1)+SUMIFS(DataRegularSeason20242025!$AB$3:$AB$1315,DataRegularSeason20242025!$B$3:$B$1315, "&lt;=" &amp; $A129, DataRegularSeason20242025!$E$3:$E$1315, K$1)</f>
        <v>30</v>
      </c>
      <c r="L129" s="2">
        <f>SUMIFS(DataRegularSeason20242025!$AA$3:$AA$1315,DataRegularSeason20242025!$B$3:$B$1315, "&lt;=" &amp; $A129, DataRegularSeason20242025!$D$3:$D$1315, L$1)+SUMIFS(DataRegularSeason20242025!$AB$3:$AB$1315,DataRegularSeason20242025!$B$3:$B$1315, "&lt;=" &amp; $A129, DataRegularSeason20242025!$E$3:$E$1315, L$1)</f>
        <v>45</v>
      </c>
      <c r="M129" s="2">
        <f>SUMIFS(DataRegularSeason20242025!$AA$3:$AA$1315,DataRegularSeason20242025!$B$3:$B$1315, "&lt;=" &amp; $A129, DataRegularSeason20242025!$D$3:$D$1315, M$1)+SUMIFS(DataRegularSeason20242025!$AB$3:$AB$1315,DataRegularSeason20242025!$B$3:$B$1315, "&lt;=" &amp; $A129, DataRegularSeason20242025!$E$3:$E$1315, M$1)</f>
        <v>46</v>
      </c>
      <c r="N129" s="2">
        <f>SUMIFS(DataRegularSeason20242025!$AA$3:$AA$1315,DataRegularSeason20242025!$B$3:$B$1315, "&lt;=" &amp; $A129, DataRegularSeason20242025!$D$3:$D$1315, N$1)+SUMIFS(DataRegularSeason20242025!$AB$3:$AB$1315,DataRegularSeason20242025!$B$3:$B$1315, "&lt;=" &amp; $A129, DataRegularSeason20242025!$E$3:$E$1315, N$1)</f>
        <v>45</v>
      </c>
      <c r="O129" s="2">
        <f>SUMIFS(DataRegularSeason20242025!$AA$3:$AA$1315,DataRegularSeason20242025!$B$3:$B$1315, "&lt;=" &amp; $A129, DataRegularSeason20242025!$D$3:$D$1315, O$1)+SUMIFS(DataRegularSeason20242025!$AB$3:$AB$1315,DataRegularSeason20242025!$B$3:$B$1315, "&lt;=" &amp; $A129, DataRegularSeason20242025!$E$3:$E$1315, O$1)</f>
        <v>48</v>
      </c>
      <c r="P129" s="2">
        <f>SUMIFS(DataRegularSeason20242025!$AA$3:$AA$1315,DataRegularSeason20242025!$B$3:$B$1315, "&lt;=" &amp; $A129, DataRegularSeason20242025!$D$3:$D$1315, P$1)+SUMIFS(DataRegularSeason20242025!$AB$3:$AB$1315,DataRegularSeason20242025!$B$3:$B$1315, "&lt;=" &amp; $A129, DataRegularSeason20242025!$E$3:$E$1315, P$1)</f>
        <v>33</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33</v>
      </c>
      <c r="U129" s="2">
        <f>SUMIFS(DataRegularSeason20242025!$AA$3:$AA$1315,DataRegularSeason20242025!$B$3:$B$1315, "&lt;=" &amp; $A129, DataRegularSeason20242025!$D$3:$D$1315, U$1)+SUMIFS(DataRegularSeason20242025!$AB$3:$AB$1315,DataRegularSeason20242025!$B$3:$B$1315, "&lt;=" &amp; $A129, DataRegularSeason20242025!$E$3:$E$1315, U$1)</f>
        <v>37</v>
      </c>
      <c r="V129" s="2">
        <f>SUMIFS(DataRegularSeason20242025!$AA$3:$AA$1315,DataRegularSeason20242025!$B$3:$B$1315, "&lt;=" &amp; $A129, DataRegularSeason20242025!$D$3:$D$1315, V$1)+SUMIFS(DataRegularSeason20242025!$AB$3:$AB$1315,DataRegularSeason20242025!$B$3:$B$1315, "&lt;=" &amp; $A129, DataRegularSeason20242025!$E$3:$E$1315, V$1)</f>
        <v>36</v>
      </c>
      <c r="W129" s="2">
        <f>SUMIFS(DataRegularSeason20242025!$AA$3:$AA$1315,DataRegularSeason20242025!$B$3:$B$1315, "&lt;=" &amp; $A129, DataRegularSeason20242025!$D$3:$D$1315, W$1)+SUMIFS(DataRegularSeason20242025!$AB$3:$AB$1315,DataRegularSeason20242025!$B$3:$B$1315, "&lt;=" &amp; $A129, DataRegularSeason20242025!$E$3:$E$1315, W$1)</f>
        <v>37</v>
      </c>
      <c r="X129" s="2">
        <f>SUMIFS(DataRegularSeason20242025!$AA$3:$AA$1315,DataRegularSeason20242025!$B$3:$B$1315, "&lt;=" &amp; $A129, DataRegularSeason20242025!$D$3:$D$1315, X$1)+SUMIFS(DataRegularSeason20242025!$AB$3:$AB$1315,DataRegularSeason20242025!$B$3:$B$1315, "&lt;=" &amp; $A129, DataRegularSeason20242025!$E$3:$E$1315, X$1)</f>
        <v>34</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38</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46</v>
      </c>
      <c r="AC129" s="2">
        <f>SUMIFS(DataRegularSeason20242025!$AA$3:$AA$1315,DataRegularSeason20242025!$B$3:$B$1315, "&lt;=" &amp; $A129, DataRegularSeason20242025!$D$3:$D$1315, AC$1)+SUMIFS(DataRegularSeason20242025!$AB$3:$AB$1315,DataRegularSeason20242025!$B$3:$B$1315, "&lt;=" &amp; $A129, DataRegularSeason20242025!$E$3:$E$1315, AC$1)</f>
        <v>38</v>
      </c>
      <c r="AD129" s="2">
        <f>SUMIFS(DataRegularSeason20242025!$AA$3:$AA$1315,DataRegularSeason20242025!$B$3:$B$1315, "&lt;=" &amp; $A129, DataRegularSeason20242025!$D$3:$D$1315, AD$1)+SUMIFS(DataRegularSeason20242025!$AB$3:$AB$1315,DataRegularSeason20242025!$B$3:$B$1315, "&lt;=" &amp; $A129, DataRegularSeason20242025!$E$3:$E$1315, AD$1)</f>
        <v>43</v>
      </c>
      <c r="AE129" s="2">
        <f>SUMIFS(DataRegularSeason20242025!$AA$3:$AA$1315,DataRegularSeason20242025!$B$3:$B$1315, "&lt;=" &amp; $A129, DataRegularSeason20242025!$D$3:$D$1315, AE$1)+SUMIFS(DataRegularSeason20242025!$AB$3:$AB$1315,DataRegularSeason20242025!$B$3:$B$1315, "&lt;=" &amp; $A129, DataRegularSeason20242025!$E$3:$E$1315, AE$1)</f>
        <v>51</v>
      </c>
      <c r="AF129" s="2">
        <f>SUMIFS(DataRegularSeason20242025!$AA$3:$AA$1315,DataRegularSeason20242025!$B$3:$B$1315, "&lt;=" &amp; $A129, DataRegularSeason20242025!$D$3:$D$1315, AF$1)+SUMIFS(DataRegularSeason20242025!$AB$3:$AB$1315,DataRegularSeason20242025!$B$3:$B$1315, "&lt;=" &amp; $A129, DataRegularSeason20242025!$E$3:$E$1315, AF$1)</f>
        <v>53</v>
      </c>
      <c r="AG129" s="2">
        <f>SUMIFS(DataRegularSeason20242025!$AA$3:$AA$1315,DataRegularSeason20242025!$B$3:$B$1315, "&lt;=" &amp; $A129, DataRegularSeason20242025!$D$3:$D$1315, AG$1)+SUMIFS(DataRegularSeason20242025!$AB$3:$AB$1315,DataRegularSeason20242025!$B$3:$B$1315, "&lt;=" &amp; $A129, DataRegularSeason20242025!$E$3:$E$1315, AG$1)</f>
        <v>50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30</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30</v>
      </c>
      <c r="E130" s="2">
        <f>SUMIFS(DataRegularSeason20242025!$AA$3:$AA$1315,DataRegularSeason20242025!$B$3:$B$1315, "&lt;=" &amp; $A130, DataRegularSeason20242025!$D$3:$D$1315, E$1)+SUMIFS(DataRegularSeason20242025!$AB$3:$AB$1315,DataRegularSeason20242025!$B$3:$B$1315, "&lt;=" &amp; $A130, DataRegularSeason20242025!$E$3:$E$1315, E$1)</f>
        <v>45</v>
      </c>
      <c r="F130" s="2">
        <f>SUMIFS(DataRegularSeason20242025!$AA$3:$AA$1315,DataRegularSeason20242025!$B$3:$B$1315, "&lt;=" &amp; $A130, DataRegularSeason20242025!$D$3:$D$1315, F$1)+SUMIFS(DataRegularSeason20242025!$AB$3:$AB$1315,DataRegularSeason20242025!$B$3:$B$1315, "&lt;=" &amp; $A130, DataRegularSeason20242025!$E$3:$E$1315, F$1)</f>
        <v>36</v>
      </c>
      <c r="G130" s="2">
        <f>SUMIFS(DataRegularSeason20242025!$AA$3:$AA$1315,DataRegularSeason20242025!$B$3:$B$1315, "&lt;=" &amp; $A130, DataRegularSeason20242025!$D$3:$D$1315, G$1)+SUMIFS(DataRegularSeason20242025!$AB$3:$AB$1315,DataRegularSeason20242025!$B$3:$B$1315, "&lt;=" &amp; $A130, DataRegularSeason20242025!$E$3:$E$1315, G$1)</f>
        <v>41</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44</v>
      </c>
      <c r="J130" s="2">
        <f>SUMIFS(DataRegularSeason20242025!$AA$3:$AA$1315,DataRegularSeason20242025!$B$3:$B$1315, "&lt;=" &amp; $A130, DataRegularSeason20242025!$D$3:$D$1315, J$1)+SUMIFS(DataRegularSeason20242025!$AB$3:$AB$1315,DataRegularSeason20242025!$B$3:$B$1315, "&lt;=" &amp; $A130, DataRegularSeason20242025!$E$3:$E$1315, J$1)</f>
        <v>43</v>
      </c>
      <c r="K130" s="2">
        <f>SUMIFS(DataRegularSeason20242025!$AA$3:$AA$1315,DataRegularSeason20242025!$B$3:$B$1315, "&lt;=" &amp; $A130, DataRegularSeason20242025!$D$3:$D$1315, K$1)+SUMIFS(DataRegularSeason20242025!$AB$3:$AB$1315,DataRegularSeason20242025!$B$3:$B$1315, "&lt;=" &amp; $A130, DataRegularSeason20242025!$E$3:$E$1315, K$1)</f>
        <v>30</v>
      </c>
      <c r="L130" s="2">
        <f>SUMIFS(DataRegularSeason20242025!$AA$3:$AA$1315,DataRegularSeason20242025!$B$3:$B$1315, "&lt;=" &amp; $A130, DataRegularSeason20242025!$D$3:$D$1315, L$1)+SUMIFS(DataRegularSeason20242025!$AB$3:$AB$1315,DataRegularSeason20242025!$B$3:$B$1315, "&lt;=" &amp; $A130, DataRegularSeason20242025!$E$3:$E$1315, L$1)</f>
        <v>45</v>
      </c>
      <c r="M130" s="2">
        <f>SUMIFS(DataRegularSeason20242025!$AA$3:$AA$1315,DataRegularSeason20242025!$B$3:$B$1315, "&lt;=" &amp; $A130, DataRegularSeason20242025!$D$3:$D$1315, M$1)+SUMIFS(DataRegularSeason20242025!$AB$3:$AB$1315,DataRegularSeason20242025!$B$3:$B$1315, "&lt;=" &amp; $A130, DataRegularSeason20242025!$E$3:$E$1315, M$1)</f>
        <v>46</v>
      </c>
      <c r="N130" s="2">
        <f>SUMIFS(DataRegularSeason20242025!$AA$3:$AA$1315,DataRegularSeason20242025!$B$3:$B$1315, "&lt;=" &amp; $A130, DataRegularSeason20242025!$D$3:$D$1315, N$1)+SUMIFS(DataRegularSeason20242025!$AB$3:$AB$1315,DataRegularSeason20242025!$B$3:$B$1315, "&lt;=" &amp; $A130, DataRegularSeason20242025!$E$3:$E$1315, N$1)</f>
        <v>45</v>
      </c>
      <c r="O130" s="2">
        <f>SUMIFS(DataRegularSeason20242025!$AA$3:$AA$1315,DataRegularSeason20242025!$B$3:$B$1315, "&lt;=" &amp; $A130, DataRegularSeason20242025!$D$3:$D$1315, O$1)+SUMIFS(DataRegularSeason20242025!$AB$3:$AB$1315,DataRegularSeason20242025!$B$3:$B$1315, "&lt;=" &amp; $A130, DataRegularSeason20242025!$E$3:$E$1315, O$1)</f>
        <v>48</v>
      </c>
      <c r="P130" s="2">
        <f>SUMIFS(DataRegularSeason20242025!$AA$3:$AA$1315,DataRegularSeason20242025!$B$3:$B$1315, "&lt;=" &amp; $A130, DataRegularSeason20242025!$D$3:$D$1315, P$1)+SUMIFS(DataRegularSeason20242025!$AB$3:$AB$1315,DataRegularSeason20242025!$B$3:$B$1315, "&lt;=" &amp; $A130, DataRegularSeason20242025!$E$3:$E$1315, P$1)</f>
        <v>33</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33</v>
      </c>
      <c r="U130" s="2">
        <f>SUMIFS(DataRegularSeason20242025!$AA$3:$AA$1315,DataRegularSeason20242025!$B$3:$B$1315, "&lt;=" &amp; $A130, DataRegularSeason20242025!$D$3:$D$1315, U$1)+SUMIFS(DataRegularSeason20242025!$AB$3:$AB$1315,DataRegularSeason20242025!$B$3:$B$1315, "&lt;=" &amp; $A130, DataRegularSeason20242025!$E$3:$E$1315, U$1)</f>
        <v>37</v>
      </c>
      <c r="V130" s="2">
        <f>SUMIFS(DataRegularSeason20242025!$AA$3:$AA$1315,DataRegularSeason20242025!$B$3:$B$1315, "&lt;=" &amp; $A130, DataRegularSeason20242025!$D$3:$D$1315, V$1)+SUMIFS(DataRegularSeason20242025!$AB$3:$AB$1315,DataRegularSeason20242025!$B$3:$B$1315, "&lt;=" &amp; $A130, DataRegularSeason20242025!$E$3:$E$1315, V$1)</f>
        <v>36</v>
      </c>
      <c r="W130" s="2">
        <f>SUMIFS(DataRegularSeason20242025!$AA$3:$AA$1315,DataRegularSeason20242025!$B$3:$B$1315, "&lt;=" &amp; $A130, DataRegularSeason20242025!$D$3:$D$1315, W$1)+SUMIFS(DataRegularSeason20242025!$AB$3:$AB$1315,DataRegularSeason20242025!$B$3:$B$1315, "&lt;=" &amp; $A130, DataRegularSeason20242025!$E$3:$E$1315, W$1)</f>
        <v>37</v>
      </c>
      <c r="X130" s="2">
        <f>SUMIFS(DataRegularSeason20242025!$AA$3:$AA$1315,DataRegularSeason20242025!$B$3:$B$1315, "&lt;=" &amp; $A130, DataRegularSeason20242025!$D$3:$D$1315, X$1)+SUMIFS(DataRegularSeason20242025!$AB$3:$AB$1315,DataRegularSeason20242025!$B$3:$B$1315, "&lt;=" &amp; $A130, DataRegularSeason20242025!$E$3:$E$1315, X$1)</f>
        <v>34</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38</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46</v>
      </c>
      <c r="AC130" s="2">
        <f>SUMIFS(DataRegularSeason20242025!$AA$3:$AA$1315,DataRegularSeason20242025!$B$3:$B$1315, "&lt;=" &amp; $A130, DataRegularSeason20242025!$D$3:$D$1315, AC$1)+SUMIFS(DataRegularSeason20242025!$AB$3:$AB$1315,DataRegularSeason20242025!$B$3:$B$1315, "&lt;=" &amp; $A130, DataRegularSeason20242025!$E$3:$E$1315, AC$1)</f>
        <v>38</v>
      </c>
      <c r="AD130" s="2">
        <f>SUMIFS(DataRegularSeason20242025!$AA$3:$AA$1315,DataRegularSeason20242025!$B$3:$B$1315, "&lt;=" &amp; $A130, DataRegularSeason20242025!$D$3:$D$1315, AD$1)+SUMIFS(DataRegularSeason20242025!$AB$3:$AB$1315,DataRegularSeason20242025!$B$3:$B$1315, "&lt;=" &amp; $A130, DataRegularSeason20242025!$E$3:$E$1315, AD$1)</f>
        <v>43</v>
      </c>
      <c r="AE130" s="2">
        <f>SUMIFS(DataRegularSeason20242025!$AA$3:$AA$1315,DataRegularSeason20242025!$B$3:$B$1315, "&lt;=" &amp; $A130, DataRegularSeason20242025!$D$3:$D$1315, AE$1)+SUMIFS(DataRegularSeason20242025!$AB$3:$AB$1315,DataRegularSeason20242025!$B$3:$B$1315, "&lt;=" &amp; $A130, DataRegularSeason20242025!$E$3:$E$1315, AE$1)</f>
        <v>51</v>
      </c>
      <c r="AF130" s="2">
        <f>SUMIFS(DataRegularSeason20242025!$AA$3:$AA$1315,DataRegularSeason20242025!$B$3:$B$1315, "&lt;=" &amp; $A130, DataRegularSeason20242025!$D$3:$D$1315, AF$1)+SUMIFS(DataRegularSeason20242025!$AB$3:$AB$1315,DataRegularSeason20242025!$B$3:$B$1315, "&lt;=" &amp; $A130, DataRegularSeason20242025!$E$3:$E$1315, AF$1)</f>
        <v>53</v>
      </c>
      <c r="AG130" s="2">
        <f>SUMIFS(DataRegularSeason20242025!$AA$3:$AA$1315,DataRegularSeason20242025!$B$3:$B$1315, "&lt;=" &amp; $A130, DataRegularSeason20242025!$D$3:$D$1315, AG$1)+SUMIFS(DataRegularSeason20242025!$AB$3:$AB$1315,DataRegularSeason20242025!$B$3:$B$1315, "&lt;=" &amp; $A130, DataRegularSeason20242025!$E$3:$E$1315, AG$1)</f>
        <v>50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30</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30</v>
      </c>
      <c r="E131" s="2">
        <f>SUMIFS(DataRegularSeason20242025!$AA$3:$AA$1315,DataRegularSeason20242025!$B$3:$B$1315, "&lt;=" &amp; $A131, DataRegularSeason20242025!$D$3:$D$1315, E$1)+SUMIFS(DataRegularSeason20242025!$AB$3:$AB$1315,DataRegularSeason20242025!$B$3:$B$1315, "&lt;=" &amp; $A131, DataRegularSeason20242025!$E$3:$E$1315, E$1)</f>
        <v>45</v>
      </c>
      <c r="F131" s="2">
        <f>SUMIFS(DataRegularSeason20242025!$AA$3:$AA$1315,DataRegularSeason20242025!$B$3:$B$1315, "&lt;=" &amp; $A131, DataRegularSeason20242025!$D$3:$D$1315, F$1)+SUMIFS(DataRegularSeason20242025!$AB$3:$AB$1315,DataRegularSeason20242025!$B$3:$B$1315, "&lt;=" &amp; $A131, DataRegularSeason20242025!$E$3:$E$1315, F$1)</f>
        <v>36</v>
      </c>
      <c r="G131" s="2">
        <f>SUMIFS(DataRegularSeason20242025!$AA$3:$AA$1315,DataRegularSeason20242025!$B$3:$B$1315, "&lt;=" &amp; $A131, DataRegularSeason20242025!$D$3:$D$1315, G$1)+SUMIFS(DataRegularSeason20242025!$AB$3:$AB$1315,DataRegularSeason20242025!$B$3:$B$1315, "&lt;=" &amp; $A131, DataRegularSeason20242025!$E$3:$E$1315, G$1)</f>
        <v>41</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44</v>
      </c>
      <c r="J131" s="2">
        <f>SUMIFS(DataRegularSeason20242025!$AA$3:$AA$1315,DataRegularSeason20242025!$B$3:$B$1315, "&lt;=" &amp; $A131, DataRegularSeason20242025!$D$3:$D$1315, J$1)+SUMIFS(DataRegularSeason20242025!$AB$3:$AB$1315,DataRegularSeason20242025!$B$3:$B$1315, "&lt;=" &amp; $A131, DataRegularSeason20242025!$E$3:$E$1315, J$1)</f>
        <v>43</v>
      </c>
      <c r="K131" s="2">
        <f>SUMIFS(DataRegularSeason20242025!$AA$3:$AA$1315,DataRegularSeason20242025!$B$3:$B$1315, "&lt;=" &amp; $A131, DataRegularSeason20242025!$D$3:$D$1315, K$1)+SUMIFS(DataRegularSeason20242025!$AB$3:$AB$1315,DataRegularSeason20242025!$B$3:$B$1315, "&lt;=" &amp; $A131, DataRegularSeason20242025!$E$3:$E$1315, K$1)</f>
        <v>30</v>
      </c>
      <c r="L131" s="2">
        <f>SUMIFS(DataRegularSeason20242025!$AA$3:$AA$1315,DataRegularSeason20242025!$B$3:$B$1315, "&lt;=" &amp; $A131, DataRegularSeason20242025!$D$3:$D$1315, L$1)+SUMIFS(DataRegularSeason20242025!$AB$3:$AB$1315,DataRegularSeason20242025!$B$3:$B$1315, "&lt;=" &amp; $A131, DataRegularSeason20242025!$E$3:$E$1315, L$1)</f>
        <v>45</v>
      </c>
      <c r="M131" s="2">
        <f>SUMIFS(DataRegularSeason20242025!$AA$3:$AA$1315,DataRegularSeason20242025!$B$3:$B$1315, "&lt;=" &amp; $A131, DataRegularSeason20242025!$D$3:$D$1315, M$1)+SUMIFS(DataRegularSeason20242025!$AB$3:$AB$1315,DataRegularSeason20242025!$B$3:$B$1315, "&lt;=" &amp; $A131, DataRegularSeason20242025!$E$3:$E$1315, M$1)</f>
        <v>46</v>
      </c>
      <c r="N131" s="2">
        <f>SUMIFS(DataRegularSeason20242025!$AA$3:$AA$1315,DataRegularSeason20242025!$B$3:$B$1315, "&lt;=" &amp; $A131, DataRegularSeason20242025!$D$3:$D$1315, N$1)+SUMIFS(DataRegularSeason20242025!$AB$3:$AB$1315,DataRegularSeason20242025!$B$3:$B$1315, "&lt;=" &amp; $A131, DataRegularSeason20242025!$E$3:$E$1315, N$1)</f>
        <v>45</v>
      </c>
      <c r="O131" s="2">
        <f>SUMIFS(DataRegularSeason20242025!$AA$3:$AA$1315,DataRegularSeason20242025!$B$3:$B$1315, "&lt;=" &amp; $A131, DataRegularSeason20242025!$D$3:$D$1315, O$1)+SUMIFS(DataRegularSeason20242025!$AB$3:$AB$1315,DataRegularSeason20242025!$B$3:$B$1315, "&lt;=" &amp; $A131, DataRegularSeason20242025!$E$3:$E$1315, O$1)</f>
        <v>48</v>
      </c>
      <c r="P131" s="2">
        <f>SUMIFS(DataRegularSeason20242025!$AA$3:$AA$1315,DataRegularSeason20242025!$B$3:$B$1315, "&lt;=" &amp; $A131, DataRegularSeason20242025!$D$3:$D$1315, P$1)+SUMIFS(DataRegularSeason20242025!$AB$3:$AB$1315,DataRegularSeason20242025!$B$3:$B$1315, "&lt;=" &amp; $A131, DataRegularSeason20242025!$E$3:$E$1315, P$1)</f>
        <v>33</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33</v>
      </c>
      <c r="U131" s="2">
        <f>SUMIFS(DataRegularSeason20242025!$AA$3:$AA$1315,DataRegularSeason20242025!$B$3:$B$1315, "&lt;=" &amp; $A131, DataRegularSeason20242025!$D$3:$D$1315, U$1)+SUMIFS(DataRegularSeason20242025!$AB$3:$AB$1315,DataRegularSeason20242025!$B$3:$B$1315, "&lt;=" &amp; $A131, DataRegularSeason20242025!$E$3:$E$1315, U$1)</f>
        <v>37</v>
      </c>
      <c r="V131" s="2">
        <f>SUMIFS(DataRegularSeason20242025!$AA$3:$AA$1315,DataRegularSeason20242025!$B$3:$B$1315, "&lt;=" &amp; $A131, DataRegularSeason20242025!$D$3:$D$1315, V$1)+SUMIFS(DataRegularSeason20242025!$AB$3:$AB$1315,DataRegularSeason20242025!$B$3:$B$1315, "&lt;=" &amp; $A131, DataRegularSeason20242025!$E$3:$E$1315, V$1)</f>
        <v>36</v>
      </c>
      <c r="W131" s="2">
        <f>SUMIFS(DataRegularSeason20242025!$AA$3:$AA$1315,DataRegularSeason20242025!$B$3:$B$1315, "&lt;=" &amp; $A131, DataRegularSeason20242025!$D$3:$D$1315, W$1)+SUMIFS(DataRegularSeason20242025!$AB$3:$AB$1315,DataRegularSeason20242025!$B$3:$B$1315, "&lt;=" &amp; $A131, DataRegularSeason20242025!$E$3:$E$1315, W$1)</f>
        <v>37</v>
      </c>
      <c r="X131" s="2">
        <f>SUMIFS(DataRegularSeason20242025!$AA$3:$AA$1315,DataRegularSeason20242025!$B$3:$B$1315, "&lt;=" &amp; $A131, DataRegularSeason20242025!$D$3:$D$1315, X$1)+SUMIFS(DataRegularSeason20242025!$AB$3:$AB$1315,DataRegularSeason20242025!$B$3:$B$1315, "&lt;=" &amp; $A131, DataRegularSeason20242025!$E$3:$E$1315, X$1)</f>
        <v>34</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38</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46</v>
      </c>
      <c r="AC131" s="2">
        <f>SUMIFS(DataRegularSeason20242025!$AA$3:$AA$1315,DataRegularSeason20242025!$B$3:$B$1315, "&lt;=" &amp; $A131, DataRegularSeason20242025!$D$3:$D$1315, AC$1)+SUMIFS(DataRegularSeason20242025!$AB$3:$AB$1315,DataRegularSeason20242025!$B$3:$B$1315, "&lt;=" &amp; $A131, DataRegularSeason20242025!$E$3:$E$1315, AC$1)</f>
        <v>38</v>
      </c>
      <c r="AD131" s="2">
        <f>SUMIFS(DataRegularSeason20242025!$AA$3:$AA$1315,DataRegularSeason20242025!$B$3:$B$1315, "&lt;=" &amp; $A131, DataRegularSeason20242025!$D$3:$D$1315, AD$1)+SUMIFS(DataRegularSeason20242025!$AB$3:$AB$1315,DataRegularSeason20242025!$B$3:$B$1315, "&lt;=" &amp; $A131, DataRegularSeason20242025!$E$3:$E$1315, AD$1)</f>
        <v>43</v>
      </c>
      <c r="AE131" s="2">
        <f>SUMIFS(DataRegularSeason20242025!$AA$3:$AA$1315,DataRegularSeason20242025!$B$3:$B$1315, "&lt;=" &amp; $A131, DataRegularSeason20242025!$D$3:$D$1315, AE$1)+SUMIFS(DataRegularSeason20242025!$AB$3:$AB$1315,DataRegularSeason20242025!$B$3:$B$1315, "&lt;=" &amp; $A131, DataRegularSeason20242025!$E$3:$E$1315, AE$1)</f>
        <v>51</v>
      </c>
      <c r="AF131" s="2">
        <f>SUMIFS(DataRegularSeason20242025!$AA$3:$AA$1315,DataRegularSeason20242025!$B$3:$B$1315, "&lt;=" &amp; $A131, DataRegularSeason20242025!$D$3:$D$1315, AF$1)+SUMIFS(DataRegularSeason20242025!$AB$3:$AB$1315,DataRegularSeason20242025!$B$3:$B$1315, "&lt;=" &amp; $A131, DataRegularSeason20242025!$E$3:$E$1315, AF$1)</f>
        <v>53</v>
      </c>
      <c r="AG131" s="2">
        <f>SUMIFS(DataRegularSeason20242025!$AA$3:$AA$1315,DataRegularSeason20242025!$B$3:$B$1315, "&lt;=" &amp; $A131, DataRegularSeason20242025!$D$3:$D$1315, AG$1)+SUMIFS(DataRegularSeason20242025!$AB$3:$AB$1315,DataRegularSeason20242025!$B$3:$B$1315, "&lt;=" &amp; $A131, DataRegularSeason20242025!$E$3:$E$1315, AG$1)</f>
        <v>50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30</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30</v>
      </c>
      <c r="E132" s="2">
        <f>SUMIFS(DataRegularSeason20242025!$AA$3:$AA$1315,DataRegularSeason20242025!$B$3:$B$1315, "&lt;=" &amp; $A132, DataRegularSeason20242025!$D$3:$D$1315, E$1)+SUMIFS(DataRegularSeason20242025!$AB$3:$AB$1315,DataRegularSeason20242025!$B$3:$B$1315, "&lt;=" &amp; $A132, DataRegularSeason20242025!$E$3:$E$1315, E$1)</f>
        <v>45</v>
      </c>
      <c r="F132" s="2">
        <f>SUMIFS(DataRegularSeason20242025!$AA$3:$AA$1315,DataRegularSeason20242025!$B$3:$B$1315, "&lt;=" &amp; $A132, DataRegularSeason20242025!$D$3:$D$1315, F$1)+SUMIFS(DataRegularSeason20242025!$AB$3:$AB$1315,DataRegularSeason20242025!$B$3:$B$1315, "&lt;=" &amp; $A132, DataRegularSeason20242025!$E$3:$E$1315, F$1)</f>
        <v>36</v>
      </c>
      <c r="G132" s="2">
        <f>SUMIFS(DataRegularSeason20242025!$AA$3:$AA$1315,DataRegularSeason20242025!$B$3:$B$1315, "&lt;=" &amp; $A132, DataRegularSeason20242025!$D$3:$D$1315, G$1)+SUMIFS(DataRegularSeason20242025!$AB$3:$AB$1315,DataRegularSeason20242025!$B$3:$B$1315, "&lt;=" &amp; $A132, DataRegularSeason20242025!$E$3:$E$1315, G$1)</f>
        <v>41</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44</v>
      </c>
      <c r="J132" s="2">
        <f>SUMIFS(DataRegularSeason20242025!$AA$3:$AA$1315,DataRegularSeason20242025!$B$3:$B$1315, "&lt;=" &amp; $A132, DataRegularSeason20242025!$D$3:$D$1315, J$1)+SUMIFS(DataRegularSeason20242025!$AB$3:$AB$1315,DataRegularSeason20242025!$B$3:$B$1315, "&lt;=" &amp; $A132, DataRegularSeason20242025!$E$3:$E$1315, J$1)</f>
        <v>43</v>
      </c>
      <c r="K132" s="2">
        <f>SUMIFS(DataRegularSeason20242025!$AA$3:$AA$1315,DataRegularSeason20242025!$B$3:$B$1315, "&lt;=" &amp; $A132, DataRegularSeason20242025!$D$3:$D$1315, K$1)+SUMIFS(DataRegularSeason20242025!$AB$3:$AB$1315,DataRegularSeason20242025!$B$3:$B$1315, "&lt;=" &amp; $A132, DataRegularSeason20242025!$E$3:$E$1315, K$1)</f>
        <v>30</v>
      </c>
      <c r="L132" s="2">
        <f>SUMIFS(DataRegularSeason20242025!$AA$3:$AA$1315,DataRegularSeason20242025!$B$3:$B$1315, "&lt;=" &amp; $A132, DataRegularSeason20242025!$D$3:$D$1315, L$1)+SUMIFS(DataRegularSeason20242025!$AB$3:$AB$1315,DataRegularSeason20242025!$B$3:$B$1315, "&lt;=" &amp; $A132, DataRegularSeason20242025!$E$3:$E$1315, L$1)</f>
        <v>45</v>
      </c>
      <c r="M132" s="2">
        <f>SUMIFS(DataRegularSeason20242025!$AA$3:$AA$1315,DataRegularSeason20242025!$B$3:$B$1315, "&lt;=" &amp; $A132, DataRegularSeason20242025!$D$3:$D$1315, M$1)+SUMIFS(DataRegularSeason20242025!$AB$3:$AB$1315,DataRegularSeason20242025!$B$3:$B$1315, "&lt;=" &amp; $A132, DataRegularSeason20242025!$E$3:$E$1315, M$1)</f>
        <v>46</v>
      </c>
      <c r="N132" s="2">
        <f>SUMIFS(DataRegularSeason20242025!$AA$3:$AA$1315,DataRegularSeason20242025!$B$3:$B$1315, "&lt;=" &amp; $A132, DataRegularSeason20242025!$D$3:$D$1315, N$1)+SUMIFS(DataRegularSeason20242025!$AB$3:$AB$1315,DataRegularSeason20242025!$B$3:$B$1315, "&lt;=" &amp; $A132, DataRegularSeason20242025!$E$3:$E$1315, N$1)</f>
        <v>45</v>
      </c>
      <c r="O132" s="2">
        <f>SUMIFS(DataRegularSeason20242025!$AA$3:$AA$1315,DataRegularSeason20242025!$B$3:$B$1315, "&lt;=" &amp; $A132, DataRegularSeason20242025!$D$3:$D$1315, O$1)+SUMIFS(DataRegularSeason20242025!$AB$3:$AB$1315,DataRegularSeason20242025!$B$3:$B$1315, "&lt;=" &amp; $A132, DataRegularSeason20242025!$E$3:$E$1315, O$1)</f>
        <v>48</v>
      </c>
      <c r="P132" s="2">
        <f>SUMIFS(DataRegularSeason20242025!$AA$3:$AA$1315,DataRegularSeason20242025!$B$3:$B$1315, "&lt;=" &amp; $A132, DataRegularSeason20242025!$D$3:$D$1315, P$1)+SUMIFS(DataRegularSeason20242025!$AB$3:$AB$1315,DataRegularSeason20242025!$B$3:$B$1315, "&lt;=" &amp; $A132, DataRegularSeason20242025!$E$3:$E$1315, P$1)</f>
        <v>33</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33</v>
      </c>
      <c r="U132" s="2">
        <f>SUMIFS(DataRegularSeason20242025!$AA$3:$AA$1315,DataRegularSeason20242025!$B$3:$B$1315, "&lt;=" &amp; $A132, DataRegularSeason20242025!$D$3:$D$1315, U$1)+SUMIFS(DataRegularSeason20242025!$AB$3:$AB$1315,DataRegularSeason20242025!$B$3:$B$1315, "&lt;=" &amp; $A132, DataRegularSeason20242025!$E$3:$E$1315, U$1)</f>
        <v>37</v>
      </c>
      <c r="V132" s="2">
        <f>SUMIFS(DataRegularSeason20242025!$AA$3:$AA$1315,DataRegularSeason20242025!$B$3:$B$1315, "&lt;=" &amp; $A132, DataRegularSeason20242025!$D$3:$D$1315, V$1)+SUMIFS(DataRegularSeason20242025!$AB$3:$AB$1315,DataRegularSeason20242025!$B$3:$B$1315, "&lt;=" &amp; $A132, DataRegularSeason20242025!$E$3:$E$1315, V$1)</f>
        <v>36</v>
      </c>
      <c r="W132" s="2">
        <f>SUMIFS(DataRegularSeason20242025!$AA$3:$AA$1315,DataRegularSeason20242025!$B$3:$B$1315, "&lt;=" &amp; $A132, DataRegularSeason20242025!$D$3:$D$1315, W$1)+SUMIFS(DataRegularSeason20242025!$AB$3:$AB$1315,DataRegularSeason20242025!$B$3:$B$1315, "&lt;=" &amp; $A132, DataRegularSeason20242025!$E$3:$E$1315, W$1)</f>
        <v>37</v>
      </c>
      <c r="X132" s="2">
        <f>SUMIFS(DataRegularSeason20242025!$AA$3:$AA$1315,DataRegularSeason20242025!$B$3:$B$1315, "&lt;=" &amp; $A132, DataRegularSeason20242025!$D$3:$D$1315, X$1)+SUMIFS(DataRegularSeason20242025!$AB$3:$AB$1315,DataRegularSeason20242025!$B$3:$B$1315, "&lt;=" &amp; $A132, DataRegularSeason20242025!$E$3:$E$1315, X$1)</f>
        <v>34</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38</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46</v>
      </c>
      <c r="AC132" s="2">
        <f>SUMIFS(DataRegularSeason20242025!$AA$3:$AA$1315,DataRegularSeason20242025!$B$3:$B$1315, "&lt;=" &amp; $A132, DataRegularSeason20242025!$D$3:$D$1315, AC$1)+SUMIFS(DataRegularSeason20242025!$AB$3:$AB$1315,DataRegularSeason20242025!$B$3:$B$1315, "&lt;=" &amp; $A132, DataRegularSeason20242025!$E$3:$E$1315, AC$1)</f>
        <v>38</v>
      </c>
      <c r="AD132" s="2">
        <f>SUMIFS(DataRegularSeason20242025!$AA$3:$AA$1315,DataRegularSeason20242025!$B$3:$B$1315, "&lt;=" &amp; $A132, DataRegularSeason20242025!$D$3:$D$1315, AD$1)+SUMIFS(DataRegularSeason20242025!$AB$3:$AB$1315,DataRegularSeason20242025!$B$3:$B$1315, "&lt;=" &amp; $A132, DataRegularSeason20242025!$E$3:$E$1315, AD$1)</f>
        <v>43</v>
      </c>
      <c r="AE132" s="2">
        <f>SUMIFS(DataRegularSeason20242025!$AA$3:$AA$1315,DataRegularSeason20242025!$B$3:$B$1315, "&lt;=" &amp; $A132, DataRegularSeason20242025!$D$3:$D$1315, AE$1)+SUMIFS(DataRegularSeason20242025!$AB$3:$AB$1315,DataRegularSeason20242025!$B$3:$B$1315, "&lt;=" &amp; $A132, DataRegularSeason20242025!$E$3:$E$1315, AE$1)</f>
        <v>51</v>
      </c>
      <c r="AF132" s="2">
        <f>SUMIFS(DataRegularSeason20242025!$AA$3:$AA$1315,DataRegularSeason20242025!$B$3:$B$1315, "&lt;=" &amp; $A132, DataRegularSeason20242025!$D$3:$D$1315, AF$1)+SUMIFS(DataRegularSeason20242025!$AB$3:$AB$1315,DataRegularSeason20242025!$B$3:$B$1315, "&lt;=" &amp; $A132, DataRegularSeason20242025!$E$3:$E$1315, AF$1)</f>
        <v>53</v>
      </c>
      <c r="AG132" s="2">
        <f>SUMIFS(DataRegularSeason20242025!$AA$3:$AA$1315,DataRegularSeason20242025!$B$3:$B$1315, "&lt;=" &amp; $A132, DataRegularSeason20242025!$D$3:$D$1315, AG$1)+SUMIFS(DataRegularSeason20242025!$AB$3:$AB$1315,DataRegularSeason20242025!$B$3:$B$1315, "&lt;=" &amp; $A132, DataRegularSeason20242025!$E$3:$E$1315, AG$1)</f>
        <v>50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30</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30</v>
      </c>
      <c r="E133" s="2">
        <f>SUMIFS(DataRegularSeason20242025!$AA$3:$AA$1315,DataRegularSeason20242025!$B$3:$B$1315, "&lt;=" &amp; $A133, DataRegularSeason20242025!$D$3:$D$1315, E$1)+SUMIFS(DataRegularSeason20242025!$AB$3:$AB$1315,DataRegularSeason20242025!$B$3:$B$1315, "&lt;=" &amp; $A133, DataRegularSeason20242025!$E$3:$E$1315, E$1)</f>
        <v>45</v>
      </c>
      <c r="F133" s="2">
        <f>SUMIFS(DataRegularSeason20242025!$AA$3:$AA$1315,DataRegularSeason20242025!$B$3:$B$1315, "&lt;=" &amp; $A133, DataRegularSeason20242025!$D$3:$D$1315, F$1)+SUMIFS(DataRegularSeason20242025!$AB$3:$AB$1315,DataRegularSeason20242025!$B$3:$B$1315, "&lt;=" &amp; $A133, DataRegularSeason20242025!$E$3:$E$1315, F$1)</f>
        <v>36</v>
      </c>
      <c r="G133" s="2">
        <f>SUMIFS(DataRegularSeason20242025!$AA$3:$AA$1315,DataRegularSeason20242025!$B$3:$B$1315, "&lt;=" &amp; $A133, DataRegularSeason20242025!$D$3:$D$1315, G$1)+SUMIFS(DataRegularSeason20242025!$AB$3:$AB$1315,DataRegularSeason20242025!$B$3:$B$1315, "&lt;=" &amp; $A133, DataRegularSeason20242025!$E$3:$E$1315, G$1)</f>
        <v>41</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44</v>
      </c>
      <c r="J133" s="2">
        <f>SUMIFS(DataRegularSeason20242025!$AA$3:$AA$1315,DataRegularSeason20242025!$B$3:$B$1315, "&lt;=" &amp; $A133, DataRegularSeason20242025!$D$3:$D$1315, J$1)+SUMIFS(DataRegularSeason20242025!$AB$3:$AB$1315,DataRegularSeason20242025!$B$3:$B$1315, "&lt;=" &amp; $A133, DataRegularSeason20242025!$E$3:$E$1315, J$1)</f>
        <v>43</v>
      </c>
      <c r="K133" s="2">
        <f>SUMIFS(DataRegularSeason20242025!$AA$3:$AA$1315,DataRegularSeason20242025!$B$3:$B$1315, "&lt;=" &amp; $A133, DataRegularSeason20242025!$D$3:$D$1315, K$1)+SUMIFS(DataRegularSeason20242025!$AB$3:$AB$1315,DataRegularSeason20242025!$B$3:$B$1315, "&lt;=" &amp; $A133, DataRegularSeason20242025!$E$3:$E$1315, K$1)</f>
        <v>30</v>
      </c>
      <c r="L133" s="2">
        <f>SUMIFS(DataRegularSeason20242025!$AA$3:$AA$1315,DataRegularSeason20242025!$B$3:$B$1315, "&lt;=" &amp; $A133, DataRegularSeason20242025!$D$3:$D$1315, L$1)+SUMIFS(DataRegularSeason20242025!$AB$3:$AB$1315,DataRegularSeason20242025!$B$3:$B$1315, "&lt;=" &amp; $A133, DataRegularSeason20242025!$E$3:$E$1315, L$1)</f>
        <v>45</v>
      </c>
      <c r="M133" s="2">
        <f>SUMIFS(DataRegularSeason20242025!$AA$3:$AA$1315,DataRegularSeason20242025!$B$3:$B$1315, "&lt;=" &amp; $A133, DataRegularSeason20242025!$D$3:$D$1315, M$1)+SUMIFS(DataRegularSeason20242025!$AB$3:$AB$1315,DataRegularSeason20242025!$B$3:$B$1315, "&lt;=" &amp; $A133, DataRegularSeason20242025!$E$3:$E$1315, M$1)</f>
        <v>46</v>
      </c>
      <c r="N133" s="2">
        <f>SUMIFS(DataRegularSeason20242025!$AA$3:$AA$1315,DataRegularSeason20242025!$B$3:$B$1315, "&lt;=" &amp; $A133, DataRegularSeason20242025!$D$3:$D$1315, N$1)+SUMIFS(DataRegularSeason20242025!$AB$3:$AB$1315,DataRegularSeason20242025!$B$3:$B$1315, "&lt;=" &amp; $A133, DataRegularSeason20242025!$E$3:$E$1315, N$1)</f>
        <v>45</v>
      </c>
      <c r="O133" s="2">
        <f>SUMIFS(DataRegularSeason20242025!$AA$3:$AA$1315,DataRegularSeason20242025!$B$3:$B$1315, "&lt;=" &amp; $A133, DataRegularSeason20242025!$D$3:$D$1315, O$1)+SUMIFS(DataRegularSeason20242025!$AB$3:$AB$1315,DataRegularSeason20242025!$B$3:$B$1315, "&lt;=" &amp; $A133, DataRegularSeason20242025!$E$3:$E$1315, O$1)</f>
        <v>48</v>
      </c>
      <c r="P133" s="2">
        <f>SUMIFS(DataRegularSeason20242025!$AA$3:$AA$1315,DataRegularSeason20242025!$B$3:$B$1315, "&lt;=" &amp; $A133, DataRegularSeason20242025!$D$3:$D$1315, P$1)+SUMIFS(DataRegularSeason20242025!$AB$3:$AB$1315,DataRegularSeason20242025!$B$3:$B$1315, "&lt;=" &amp; $A133, DataRegularSeason20242025!$E$3:$E$1315, P$1)</f>
        <v>33</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33</v>
      </c>
      <c r="U133" s="2">
        <f>SUMIFS(DataRegularSeason20242025!$AA$3:$AA$1315,DataRegularSeason20242025!$B$3:$B$1315, "&lt;=" &amp; $A133, DataRegularSeason20242025!$D$3:$D$1315, U$1)+SUMIFS(DataRegularSeason20242025!$AB$3:$AB$1315,DataRegularSeason20242025!$B$3:$B$1315, "&lt;=" &amp; $A133, DataRegularSeason20242025!$E$3:$E$1315, U$1)</f>
        <v>37</v>
      </c>
      <c r="V133" s="2">
        <f>SUMIFS(DataRegularSeason20242025!$AA$3:$AA$1315,DataRegularSeason20242025!$B$3:$B$1315, "&lt;=" &amp; $A133, DataRegularSeason20242025!$D$3:$D$1315, V$1)+SUMIFS(DataRegularSeason20242025!$AB$3:$AB$1315,DataRegularSeason20242025!$B$3:$B$1315, "&lt;=" &amp; $A133, DataRegularSeason20242025!$E$3:$E$1315, V$1)</f>
        <v>36</v>
      </c>
      <c r="W133" s="2">
        <f>SUMIFS(DataRegularSeason20242025!$AA$3:$AA$1315,DataRegularSeason20242025!$B$3:$B$1315, "&lt;=" &amp; $A133, DataRegularSeason20242025!$D$3:$D$1315, W$1)+SUMIFS(DataRegularSeason20242025!$AB$3:$AB$1315,DataRegularSeason20242025!$B$3:$B$1315, "&lt;=" &amp; $A133, DataRegularSeason20242025!$E$3:$E$1315, W$1)</f>
        <v>37</v>
      </c>
      <c r="X133" s="2">
        <f>SUMIFS(DataRegularSeason20242025!$AA$3:$AA$1315,DataRegularSeason20242025!$B$3:$B$1315, "&lt;=" &amp; $A133, DataRegularSeason20242025!$D$3:$D$1315, X$1)+SUMIFS(DataRegularSeason20242025!$AB$3:$AB$1315,DataRegularSeason20242025!$B$3:$B$1315, "&lt;=" &amp; $A133, DataRegularSeason20242025!$E$3:$E$1315, X$1)</f>
        <v>34</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38</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46</v>
      </c>
      <c r="AC133" s="2">
        <f>SUMIFS(DataRegularSeason20242025!$AA$3:$AA$1315,DataRegularSeason20242025!$B$3:$B$1315, "&lt;=" &amp; $A133, DataRegularSeason20242025!$D$3:$D$1315, AC$1)+SUMIFS(DataRegularSeason20242025!$AB$3:$AB$1315,DataRegularSeason20242025!$B$3:$B$1315, "&lt;=" &amp; $A133, DataRegularSeason20242025!$E$3:$E$1315, AC$1)</f>
        <v>38</v>
      </c>
      <c r="AD133" s="2">
        <f>SUMIFS(DataRegularSeason20242025!$AA$3:$AA$1315,DataRegularSeason20242025!$B$3:$B$1315, "&lt;=" &amp; $A133, DataRegularSeason20242025!$D$3:$D$1315, AD$1)+SUMIFS(DataRegularSeason20242025!$AB$3:$AB$1315,DataRegularSeason20242025!$B$3:$B$1315, "&lt;=" &amp; $A133, DataRegularSeason20242025!$E$3:$E$1315, AD$1)</f>
        <v>43</v>
      </c>
      <c r="AE133" s="2">
        <f>SUMIFS(DataRegularSeason20242025!$AA$3:$AA$1315,DataRegularSeason20242025!$B$3:$B$1315, "&lt;=" &amp; $A133, DataRegularSeason20242025!$D$3:$D$1315, AE$1)+SUMIFS(DataRegularSeason20242025!$AB$3:$AB$1315,DataRegularSeason20242025!$B$3:$B$1315, "&lt;=" &amp; $A133, DataRegularSeason20242025!$E$3:$E$1315, AE$1)</f>
        <v>51</v>
      </c>
      <c r="AF133" s="2">
        <f>SUMIFS(DataRegularSeason20242025!$AA$3:$AA$1315,DataRegularSeason20242025!$B$3:$B$1315, "&lt;=" &amp; $A133, DataRegularSeason20242025!$D$3:$D$1315, AF$1)+SUMIFS(DataRegularSeason20242025!$AB$3:$AB$1315,DataRegularSeason20242025!$B$3:$B$1315, "&lt;=" &amp; $A133, DataRegularSeason20242025!$E$3:$E$1315, AF$1)</f>
        <v>53</v>
      </c>
      <c r="AG133" s="2">
        <f>SUMIFS(DataRegularSeason20242025!$AA$3:$AA$1315,DataRegularSeason20242025!$B$3:$B$1315, "&lt;=" &amp; $A133, DataRegularSeason20242025!$D$3:$D$1315, AG$1)+SUMIFS(DataRegularSeason20242025!$AB$3:$AB$1315,DataRegularSeason20242025!$B$3:$B$1315, "&lt;=" &amp; $A133, DataRegularSeason20242025!$E$3:$E$1315, AG$1)</f>
        <v>50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30</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30</v>
      </c>
      <c r="E134" s="2">
        <f>SUMIFS(DataRegularSeason20242025!$AA$3:$AA$1315,DataRegularSeason20242025!$B$3:$B$1315, "&lt;=" &amp; $A134, DataRegularSeason20242025!$D$3:$D$1315, E$1)+SUMIFS(DataRegularSeason20242025!$AB$3:$AB$1315,DataRegularSeason20242025!$B$3:$B$1315, "&lt;=" &amp; $A134, DataRegularSeason20242025!$E$3:$E$1315, E$1)</f>
        <v>45</v>
      </c>
      <c r="F134" s="2">
        <f>SUMIFS(DataRegularSeason20242025!$AA$3:$AA$1315,DataRegularSeason20242025!$B$3:$B$1315, "&lt;=" &amp; $A134, DataRegularSeason20242025!$D$3:$D$1315, F$1)+SUMIFS(DataRegularSeason20242025!$AB$3:$AB$1315,DataRegularSeason20242025!$B$3:$B$1315, "&lt;=" &amp; $A134, DataRegularSeason20242025!$E$3:$E$1315, F$1)</f>
        <v>36</v>
      </c>
      <c r="G134" s="2">
        <f>SUMIFS(DataRegularSeason20242025!$AA$3:$AA$1315,DataRegularSeason20242025!$B$3:$B$1315, "&lt;=" &amp; $A134, DataRegularSeason20242025!$D$3:$D$1315, G$1)+SUMIFS(DataRegularSeason20242025!$AB$3:$AB$1315,DataRegularSeason20242025!$B$3:$B$1315, "&lt;=" &amp; $A134, DataRegularSeason20242025!$E$3:$E$1315, G$1)</f>
        <v>41</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44</v>
      </c>
      <c r="J134" s="2">
        <f>SUMIFS(DataRegularSeason20242025!$AA$3:$AA$1315,DataRegularSeason20242025!$B$3:$B$1315, "&lt;=" &amp; $A134, DataRegularSeason20242025!$D$3:$D$1315, J$1)+SUMIFS(DataRegularSeason20242025!$AB$3:$AB$1315,DataRegularSeason20242025!$B$3:$B$1315, "&lt;=" &amp; $A134, DataRegularSeason20242025!$E$3:$E$1315, J$1)</f>
        <v>43</v>
      </c>
      <c r="K134" s="2">
        <f>SUMIFS(DataRegularSeason20242025!$AA$3:$AA$1315,DataRegularSeason20242025!$B$3:$B$1315, "&lt;=" &amp; $A134, DataRegularSeason20242025!$D$3:$D$1315, K$1)+SUMIFS(DataRegularSeason20242025!$AB$3:$AB$1315,DataRegularSeason20242025!$B$3:$B$1315, "&lt;=" &amp; $A134, DataRegularSeason20242025!$E$3:$E$1315, K$1)</f>
        <v>30</v>
      </c>
      <c r="L134" s="2">
        <f>SUMIFS(DataRegularSeason20242025!$AA$3:$AA$1315,DataRegularSeason20242025!$B$3:$B$1315, "&lt;=" &amp; $A134, DataRegularSeason20242025!$D$3:$D$1315, L$1)+SUMIFS(DataRegularSeason20242025!$AB$3:$AB$1315,DataRegularSeason20242025!$B$3:$B$1315, "&lt;=" &amp; $A134, DataRegularSeason20242025!$E$3:$E$1315, L$1)</f>
        <v>45</v>
      </c>
      <c r="M134" s="2">
        <f>SUMIFS(DataRegularSeason20242025!$AA$3:$AA$1315,DataRegularSeason20242025!$B$3:$B$1315, "&lt;=" &amp; $A134, DataRegularSeason20242025!$D$3:$D$1315, M$1)+SUMIFS(DataRegularSeason20242025!$AB$3:$AB$1315,DataRegularSeason20242025!$B$3:$B$1315, "&lt;=" &amp; $A134, DataRegularSeason20242025!$E$3:$E$1315, M$1)</f>
        <v>46</v>
      </c>
      <c r="N134" s="2">
        <f>SUMIFS(DataRegularSeason20242025!$AA$3:$AA$1315,DataRegularSeason20242025!$B$3:$B$1315, "&lt;=" &amp; $A134, DataRegularSeason20242025!$D$3:$D$1315, N$1)+SUMIFS(DataRegularSeason20242025!$AB$3:$AB$1315,DataRegularSeason20242025!$B$3:$B$1315, "&lt;=" &amp; $A134, DataRegularSeason20242025!$E$3:$E$1315, N$1)</f>
        <v>45</v>
      </c>
      <c r="O134" s="2">
        <f>SUMIFS(DataRegularSeason20242025!$AA$3:$AA$1315,DataRegularSeason20242025!$B$3:$B$1315, "&lt;=" &amp; $A134, DataRegularSeason20242025!$D$3:$D$1315, O$1)+SUMIFS(DataRegularSeason20242025!$AB$3:$AB$1315,DataRegularSeason20242025!$B$3:$B$1315, "&lt;=" &amp; $A134, DataRegularSeason20242025!$E$3:$E$1315, O$1)</f>
        <v>48</v>
      </c>
      <c r="P134" s="2">
        <f>SUMIFS(DataRegularSeason20242025!$AA$3:$AA$1315,DataRegularSeason20242025!$B$3:$B$1315, "&lt;=" &amp; $A134, DataRegularSeason20242025!$D$3:$D$1315, P$1)+SUMIFS(DataRegularSeason20242025!$AB$3:$AB$1315,DataRegularSeason20242025!$B$3:$B$1315, "&lt;=" &amp; $A134, DataRegularSeason20242025!$E$3:$E$1315, P$1)</f>
        <v>33</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33</v>
      </c>
      <c r="U134" s="2">
        <f>SUMIFS(DataRegularSeason20242025!$AA$3:$AA$1315,DataRegularSeason20242025!$B$3:$B$1315, "&lt;=" &amp; $A134, DataRegularSeason20242025!$D$3:$D$1315, U$1)+SUMIFS(DataRegularSeason20242025!$AB$3:$AB$1315,DataRegularSeason20242025!$B$3:$B$1315, "&lt;=" &amp; $A134, DataRegularSeason20242025!$E$3:$E$1315, U$1)</f>
        <v>37</v>
      </c>
      <c r="V134" s="2">
        <f>SUMIFS(DataRegularSeason20242025!$AA$3:$AA$1315,DataRegularSeason20242025!$B$3:$B$1315, "&lt;=" &amp; $A134, DataRegularSeason20242025!$D$3:$D$1315, V$1)+SUMIFS(DataRegularSeason20242025!$AB$3:$AB$1315,DataRegularSeason20242025!$B$3:$B$1315, "&lt;=" &amp; $A134, DataRegularSeason20242025!$E$3:$E$1315, V$1)</f>
        <v>36</v>
      </c>
      <c r="W134" s="2">
        <f>SUMIFS(DataRegularSeason20242025!$AA$3:$AA$1315,DataRegularSeason20242025!$B$3:$B$1315, "&lt;=" &amp; $A134, DataRegularSeason20242025!$D$3:$D$1315, W$1)+SUMIFS(DataRegularSeason20242025!$AB$3:$AB$1315,DataRegularSeason20242025!$B$3:$B$1315, "&lt;=" &amp; $A134, DataRegularSeason20242025!$E$3:$E$1315, W$1)</f>
        <v>37</v>
      </c>
      <c r="X134" s="2">
        <f>SUMIFS(DataRegularSeason20242025!$AA$3:$AA$1315,DataRegularSeason20242025!$B$3:$B$1315, "&lt;=" &amp; $A134, DataRegularSeason20242025!$D$3:$D$1315, X$1)+SUMIFS(DataRegularSeason20242025!$AB$3:$AB$1315,DataRegularSeason20242025!$B$3:$B$1315, "&lt;=" &amp; $A134, DataRegularSeason20242025!$E$3:$E$1315, X$1)</f>
        <v>34</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38</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46</v>
      </c>
      <c r="AC134" s="2">
        <f>SUMIFS(DataRegularSeason20242025!$AA$3:$AA$1315,DataRegularSeason20242025!$B$3:$B$1315, "&lt;=" &amp; $A134, DataRegularSeason20242025!$D$3:$D$1315, AC$1)+SUMIFS(DataRegularSeason20242025!$AB$3:$AB$1315,DataRegularSeason20242025!$B$3:$B$1315, "&lt;=" &amp; $A134, DataRegularSeason20242025!$E$3:$E$1315, AC$1)</f>
        <v>38</v>
      </c>
      <c r="AD134" s="2">
        <f>SUMIFS(DataRegularSeason20242025!$AA$3:$AA$1315,DataRegularSeason20242025!$B$3:$B$1315, "&lt;=" &amp; $A134, DataRegularSeason20242025!$D$3:$D$1315, AD$1)+SUMIFS(DataRegularSeason20242025!$AB$3:$AB$1315,DataRegularSeason20242025!$B$3:$B$1315, "&lt;=" &amp; $A134, DataRegularSeason20242025!$E$3:$E$1315, AD$1)</f>
        <v>43</v>
      </c>
      <c r="AE134" s="2">
        <f>SUMIFS(DataRegularSeason20242025!$AA$3:$AA$1315,DataRegularSeason20242025!$B$3:$B$1315, "&lt;=" &amp; $A134, DataRegularSeason20242025!$D$3:$D$1315, AE$1)+SUMIFS(DataRegularSeason20242025!$AB$3:$AB$1315,DataRegularSeason20242025!$B$3:$B$1315, "&lt;=" &amp; $A134, DataRegularSeason20242025!$E$3:$E$1315, AE$1)</f>
        <v>51</v>
      </c>
      <c r="AF134" s="2">
        <f>SUMIFS(DataRegularSeason20242025!$AA$3:$AA$1315,DataRegularSeason20242025!$B$3:$B$1315, "&lt;=" &amp; $A134, DataRegularSeason20242025!$D$3:$D$1315, AF$1)+SUMIFS(DataRegularSeason20242025!$AB$3:$AB$1315,DataRegularSeason20242025!$B$3:$B$1315, "&lt;=" &amp; $A134, DataRegularSeason20242025!$E$3:$E$1315, AF$1)</f>
        <v>53</v>
      </c>
      <c r="AG134" s="2">
        <f>SUMIFS(DataRegularSeason20242025!$AA$3:$AA$1315,DataRegularSeason20242025!$B$3:$B$1315, "&lt;=" &amp; $A134, DataRegularSeason20242025!$D$3:$D$1315, AG$1)+SUMIFS(DataRegularSeason20242025!$AB$3:$AB$1315,DataRegularSeason20242025!$B$3:$B$1315, "&lt;=" &amp; $A134, DataRegularSeason20242025!$E$3:$E$1315, AG$1)</f>
        <v>50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30</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30</v>
      </c>
      <c r="E135" s="2">
        <f>SUMIFS(DataRegularSeason20242025!$AA$3:$AA$1315,DataRegularSeason20242025!$B$3:$B$1315, "&lt;=" &amp; $A135, DataRegularSeason20242025!$D$3:$D$1315, E$1)+SUMIFS(DataRegularSeason20242025!$AB$3:$AB$1315,DataRegularSeason20242025!$B$3:$B$1315, "&lt;=" &amp; $A135, DataRegularSeason20242025!$E$3:$E$1315, E$1)</f>
        <v>45</v>
      </c>
      <c r="F135" s="2">
        <f>SUMIFS(DataRegularSeason20242025!$AA$3:$AA$1315,DataRegularSeason20242025!$B$3:$B$1315, "&lt;=" &amp; $A135, DataRegularSeason20242025!$D$3:$D$1315, F$1)+SUMIFS(DataRegularSeason20242025!$AB$3:$AB$1315,DataRegularSeason20242025!$B$3:$B$1315, "&lt;=" &amp; $A135, DataRegularSeason20242025!$E$3:$E$1315, F$1)</f>
        <v>36</v>
      </c>
      <c r="G135" s="2">
        <f>SUMIFS(DataRegularSeason20242025!$AA$3:$AA$1315,DataRegularSeason20242025!$B$3:$B$1315, "&lt;=" &amp; $A135, DataRegularSeason20242025!$D$3:$D$1315, G$1)+SUMIFS(DataRegularSeason20242025!$AB$3:$AB$1315,DataRegularSeason20242025!$B$3:$B$1315, "&lt;=" &amp; $A135, DataRegularSeason20242025!$E$3:$E$1315, G$1)</f>
        <v>41</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44</v>
      </c>
      <c r="J135" s="2">
        <f>SUMIFS(DataRegularSeason20242025!$AA$3:$AA$1315,DataRegularSeason20242025!$B$3:$B$1315, "&lt;=" &amp; $A135, DataRegularSeason20242025!$D$3:$D$1315, J$1)+SUMIFS(DataRegularSeason20242025!$AB$3:$AB$1315,DataRegularSeason20242025!$B$3:$B$1315, "&lt;=" &amp; $A135, DataRegularSeason20242025!$E$3:$E$1315, J$1)</f>
        <v>43</v>
      </c>
      <c r="K135" s="2">
        <f>SUMIFS(DataRegularSeason20242025!$AA$3:$AA$1315,DataRegularSeason20242025!$B$3:$B$1315, "&lt;=" &amp; $A135, DataRegularSeason20242025!$D$3:$D$1315, K$1)+SUMIFS(DataRegularSeason20242025!$AB$3:$AB$1315,DataRegularSeason20242025!$B$3:$B$1315, "&lt;=" &amp; $A135, DataRegularSeason20242025!$E$3:$E$1315, K$1)</f>
        <v>30</v>
      </c>
      <c r="L135" s="2">
        <f>SUMIFS(DataRegularSeason20242025!$AA$3:$AA$1315,DataRegularSeason20242025!$B$3:$B$1315, "&lt;=" &amp; $A135, DataRegularSeason20242025!$D$3:$D$1315, L$1)+SUMIFS(DataRegularSeason20242025!$AB$3:$AB$1315,DataRegularSeason20242025!$B$3:$B$1315, "&lt;=" &amp; $A135, DataRegularSeason20242025!$E$3:$E$1315, L$1)</f>
        <v>45</v>
      </c>
      <c r="M135" s="2">
        <f>SUMIFS(DataRegularSeason20242025!$AA$3:$AA$1315,DataRegularSeason20242025!$B$3:$B$1315, "&lt;=" &amp; $A135, DataRegularSeason20242025!$D$3:$D$1315, M$1)+SUMIFS(DataRegularSeason20242025!$AB$3:$AB$1315,DataRegularSeason20242025!$B$3:$B$1315, "&lt;=" &amp; $A135, DataRegularSeason20242025!$E$3:$E$1315, M$1)</f>
        <v>46</v>
      </c>
      <c r="N135" s="2">
        <f>SUMIFS(DataRegularSeason20242025!$AA$3:$AA$1315,DataRegularSeason20242025!$B$3:$B$1315, "&lt;=" &amp; $A135, DataRegularSeason20242025!$D$3:$D$1315, N$1)+SUMIFS(DataRegularSeason20242025!$AB$3:$AB$1315,DataRegularSeason20242025!$B$3:$B$1315, "&lt;=" &amp; $A135, DataRegularSeason20242025!$E$3:$E$1315, N$1)</f>
        <v>45</v>
      </c>
      <c r="O135" s="2">
        <f>SUMIFS(DataRegularSeason20242025!$AA$3:$AA$1315,DataRegularSeason20242025!$B$3:$B$1315, "&lt;=" &amp; $A135, DataRegularSeason20242025!$D$3:$D$1315, O$1)+SUMIFS(DataRegularSeason20242025!$AB$3:$AB$1315,DataRegularSeason20242025!$B$3:$B$1315, "&lt;=" &amp; $A135, DataRegularSeason20242025!$E$3:$E$1315, O$1)</f>
        <v>48</v>
      </c>
      <c r="P135" s="2">
        <f>SUMIFS(DataRegularSeason20242025!$AA$3:$AA$1315,DataRegularSeason20242025!$B$3:$B$1315, "&lt;=" &amp; $A135, DataRegularSeason20242025!$D$3:$D$1315, P$1)+SUMIFS(DataRegularSeason20242025!$AB$3:$AB$1315,DataRegularSeason20242025!$B$3:$B$1315, "&lt;=" &amp; $A135, DataRegularSeason20242025!$E$3:$E$1315, P$1)</f>
        <v>33</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33</v>
      </c>
      <c r="U135" s="2">
        <f>SUMIFS(DataRegularSeason20242025!$AA$3:$AA$1315,DataRegularSeason20242025!$B$3:$B$1315, "&lt;=" &amp; $A135, DataRegularSeason20242025!$D$3:$D$1315, U$1)+SUMIFS(DataRegularSeason20242025!$AB$3:$AB$1315,DataRegularSeason20242025!$B$3:$B$1315, "&lt;=" &amp; $A135, DataRegularSeason20242025!$E$3:$E$1315, U$1)</f>
        <v>37</v>
      </c>
      <c r="V135" s="2">
        <f>SUMIFS(DataRegularSeason20242025!$AA$3:$AA$1315,DataRegularSeason20242025!$B$3:$B$1315, "&lt;=" &amp; $A135, DataRegularSeason20242025!$D$3:$D$1315, V$1)+SUMIFS(DataRegularSeason20242025!$AB$3:$AB$1315,DataRegularSeason20242025!$B$3:$B$1315, "&lt;=" &amp; $A135, DataRegularSeason20242025!$E$3:$E$1315, V$1)</f>
        <v>36</v>
      </c>
      <c r="W135" s="2">
        <f>SUMIFS(DataRegularSeason20242025!$AA$3:$AA$1315,DataRegularSeason20242025!$B$3:$B$1315, "&lt;=" &amp; $A135, DataRegularSeason20242025!$D$3:$D$1315, W$1)+SUMIFS(DataRegularSeason20242025!$AB$3:$AB$1315,DataRegularSeason20242025!$B$3:$B$1315, "&lt;=" &amp; $A135, DataRegularSeason20242025!$E$3:$E$1315, W$1)</f>
        <v>37</v>
      </c>
      <c r="X135" s="2">
        <f>SUMIFS(DataRegularSeason20242025!$AA$3:$AA$1315,DataRegularSeason20242025!$B$3:$B$1315, "&lt;=" &amp; $A135, DataRegularSeason20242025!$D$3:$D$1315, X$1)+SUMIFS(DataRegularSeason20242025!$AB$3:$AB$1315,DataRegularSeason20242025!$B$3:$B$1315, "&lt;=" &amp; $A135, DataRegularSeason20242025!$E$3:$E$1315, X$1)</f>
        <v>34</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38</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46</v>
      </c>
      <c r="AC135" s="2">
        <f>SUMIFS(DataRegularSeason20242025!$AA$3:$AA$1315,DataRegularSeason20242025!$B$3:$B$1315, "&lt;=" &amp; $A135, DataRegularSeason20242025!$D$3:$D$1315, AC$1)+SUMIFS(DataRegularSeason20242025!$AB$3:$AB$1315,DataRegularSeason20242025!$B$3:$B$1315, "&lt;=" &amp; $A135, DataRegularSeason20242025!$E$3:$E$1315, AC$1)</f>
        <v>38</v>
      </c>
      <c r="AD135" s="2">
        <f>SUMIFS(DataRegularSeason20242025!$AA$3:$AA$1315,DataRegularSeason20242025!$B$3:$B$1315, "&lt;=" &amp; $A135, DataRegularSeason20242025!$D$3:$D$1315, AD$1)+SUMIFS(DataRegularSeason20242025!$AB$3:$AB$1315,DataRegularSeason20242025!$B$3:$B$1315, "&lt;=" &amp; $A135, DataRegularSeason20242025!$E$3:$E$1315, AD$1)</f>
        <v>43</v>
      </c>
      <c r="AE135" s="2">
        <f>SUMIFS(DataRegularSeason20242025!$AA$3:$AA$1315,DataRegularSeason20242025!$B$3:$B$1315, "&lt;=" &amp; $A135, DataRegularSeason20242025!$D$3:$D$1315, AE$1)+SUMIFS(DataRegularSeason20242025!$AB$3:$AB$1315,DataRegularSeason20242025!$B$3:$B$1315, "&lt;=" &amp; $A135, DataRegularSeason20242025!$E$3:$E$1315, AE$1)</f>
        <v>51</v>
      </c>
      <c r="AF135" s="2">
        <f>SUMIFS(DataRegularSeason20242025!$AA$3:$AA$1315,DataRegularSeason20242025!$B$3:$B$1315, "&lt;=" &amp; $A135, DataRegularSeason20242025!$D$3:$D$1315, AF$1)+SUMIFS(DataRegularSeason20242025!$AB$3:$AB$1315,DataRegularSeason20242025!$B$3:$B$1315, "&lt;=" &amp; $A135, DataRegularSeason20242025!$E$3:$E$1315, AF$1)</f>
        <v>53</v>
      </c>
      <c r="AG135" s="2">
        <f>SUMIFS(DataRegularSeason20242025!$AA$3:$AA$1315,DataRegularSeason20242025!$B$3:$B$1315, "&lt;=" &amp; $A135, DataRegularSeason20242025!$D$3:$D$1315, AG$1)+SUMIFS(DataRegularSeason20242025!$AB$3:$AB$1315,DataRegularSeason20242025!$B$3:$B$1315, "&lt;=" &amp; $A135, DataRegularSeason20242025!$E$3:$E$1315, AG$1)</f>
        <v>50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30</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30</v>
      </c>
      <c r="E136" s="2">
        <f>SUMIFS(DataRegularSeason20242025!$AA$3:$AA$1315,DataRegularSeason20242025!$B$3:$B$1315, "&lt;=" &amp; $A136, DataRegularSeason20242025!$D$3:$D$1315, E$1)+SUMIFS(DataRegularSeason20242025!$AB$3:$AB$1315,DataRegularSeason20242025!$B$3:$B$1315, "&lt;=" &amp; $A136, DataRegularSeason20242025!$E$3:$E$1315, E$1)</f>
        <v>45</v>
      </c>
      <c r="F136" s="2">
        <f>SUMIFS(DataRegularSeason20242025!$AA$3:$AA$1315,DataRegularSeason20242025!$B$3:$B$1315, "&lt;=" &amp; $A136, DataRegularSeason20242025!$D$3:$D$1315, F$1)+SUMIFS(DataRegularSeason20242025!$AB$3:$AB$1315,DataRegularSeason20242025!$B$3:$B$1315, "&lt;=" &amp; $A136, DataRegularSeason20242025!$E$3:$E$1315, F$1)</f>
        <v>36</v>
      </c>
      <c r="G136" s="2">
        <f>SUMIFS(DataRegularSeason20242025!$AA$3:$AA$1315,DataRegularSeason20242025!$B$3:$B$1315, "&lt;=" &amp; $A136, DataRegularSeason20242025!$D$3:$D$1315, G$1)+SUMIFS(DataRegularSeason20242025!$AB$3:$AB$1315,DataRegularSeason20242025!$B$3:$B$1315, "&lt;=" &amp; $A136, DataRegularSeason20242025!$E$3:$E$1315, G$1)</f>
        <v>41</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44</v>
      </c>
      <c r="J136" s="2">
        <f>SUMIFS(DataRegularSeason20242025!$AA$3:$AA$1315,DataRegularSeason20242025!$B$3:$B$1315, "&lt;=" &amp; $A136, DataRegularSeason20242025!$D$3:$D$1315, J$1)+SUMIFS(DataRegularSeason20242025!$AB$3:$AB$1315,DataRegularSeason20242025!$B$3:$B$1315, "&lt;=" &amp; $A136, DataRegularSeason20242025!$E$3:$E$1315, J$1)</f>
        <v>43</v>
      </c>
      <c r="K136" s="2">
        <f>SUMIFS(DataRegularSeason20242025!$AA$3:$AA$1315,DataRegularSeason20242025!$B$3:$B$1315, "&lt;=" &amp; $A136, DataRegularSeason20242025!$D$3:$D$1315, K$1)+SUMIFS(DataRegularSeason20242025!$AB$3:$AB$1315,DataRegularSeason20242025!$B$3:$B$1315, "&lt;=" &amp; $A136, DataRegularSeason20242025!$E$3:$E$1315, K$1)</f>
        <v>30</v>
      </c>
      <c r="L136" s="2">
        <f>SUMIFS(DataRegularSeason20242025!$AA$3:$AA$1315,DataRegularSeason20242025!$B$3:$B$1315, "&lt;=" &amp; $A136, DataRegularSeason20242025!$D$3:$D$1315, L$1)+SUMIFS(DataRegularSeason20242025!$AB$3:$AB$1315,DataRegularSeason20242025!$B$3:$B$1315, "&lt;=" &amp; $A136, DataRegularSeason20242025!$E$3:$E$1315, L$1)</f>
        <v>45</v>
      </c>
      <c r="M136" s="2">
        <f>SUMIFS(DataRegularSeason20242025!$AA$3:$AA$1315,DataRegularSeason20242025!$B$3:$B$1315, "&lt;=" &amp; $A136, DataRegularSeason20242025!$D$3:$D$1315, M$1)+SUMIFS(DataRegularSeason20242025!$AB$3:$AB$1315,DataRegularSeason20242025!$B$3:$B$1315, "&lt;=" &amp; $A136, DataRegularSeason20242025!$E$3:$E$1315, M$1)</f>
        <v>46</v>
      </c>
      <c r="N136" s="2">
        <f>SUMIFS(DataRegularSeason20242025!$AA$3:$AA$1315,DataRegularSeason20242025!$B$3:$B$1315, "&lt;=" &amp; $A136, DataRegularSeason20242025!$D$3:$D$1315, N$1)+SUMIFS(DataRegularSeason20242025!$AB$3:$AB$1315,DataRegularSeason20242025!$B$3:$B$1315, "&lt;=" &amp; $A136, DataRegularSeason20242025!$E$3:$E$1315, N$1)</f>
        <v>45</v>
      </c>
      <c r="O136" s="2">
        <f>SUMIFS(DataRegularSeason20242025!$AA$3:$AA$1315,DataRegularSeason20242025!$B$3:$B$1315, "&lt;=" &amp; $A136, DataRegularSeason20242025!$D$3:$D$1315, O$1)+SUMIFS(DataRegularSeason20242025!$AB$3:$AB$1315,DataRegularSeason20242025!$B$3:$B$1315, "&lt;=" &amp; $A136, DataRegularSeason20242025!$E$3:$E$1315, O$1)</f>
        <v>48</v>
      </c>
      <c r="P136" s="2">
        <f>SUMIFS(DataRegularSeason20242025!$AA$3:$AA$1315,DataRegularSeason20242025!$B$3:$B$1315, "&lt;=" &amp; $A136, DataRegularSeason20242025!$D$3:$D$1315, P$1)+SUMIFS(DataRegularSeason20242025!$AB$3:$AB$1315,DataRegularSeason20242025!$B$3:$B$1315, "&lt;=" &amp; $A136, DataRegularSeason20242025!$E$3:$E$1315, P$1)</f>
        <v>33</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33</v>
      </c>
      <c r="U136" s="2">
        <f>SUMIFS(DataRegularSeason20242025!$AA$3:$AA$1315,DataRegularSeason20242025!$B$3:$B$1315, "&lt;=" &amp; $A136, DataRegularSeason20242025!$D$3:$D$1315, U$1)+SUMIFS(DataRegularSeason20242025!$AB$3:$AB$1315,DataRegularSeason20242025!$B$3:$B$1315, "&lt;=" &amp; $A136, DataRegularSeason20242025!$E$3:$E$1315, U$1)</f>
        <v>37</v>
      </c>
      <c r="V136" s="2">
        <f>SUMIFS(DataRegularSeason20242025!$AA$3:$AA$1315,DataRegularSeason20242025!$B$3:$B$1315, "&lt;=" &amp; $A136, DataRegularSeason20242025!$D$3:$D$1315, V$1)+SUMIFS(DataRegularSeason20242025!$AB$3:$AB$1315,DataRegularSeason20242025!$B$3:$B$1315, "&lt;=" &amp; $A136, DataRegularSeason20242025!$E$3:$E$1315, V$1)</f>
        <v>36</v>
      </c>
      <c r="W136" s="2">
        <f>SUMIFS(DataRegularSeason20242025!$AA$3:$AA$1315,DataRegularSeason20242025!$B$3:$B$1315, "&lt;=" &amp; $A136, DataRegularSeason20242025!$D$3:$D$1315, W$1)+SUMIFS(DataRegularSeason20242025!$AB$3:$AB$1315,DataRegularSeason20242025!$B$3:$B$1315, "&lt;=" &amp; $A136, DataRegularSeason20242025!$E$3:$E$1315, W$1)</f>
        <v>37</v>
      </c>
      <c r="X136" s="2">
        <f>SUMIFS(DataRegularSeason20242025!$AA$3:$AA$1315,DataRegularSeason20242025!$B$3:$B$1315, "&lt;=" &amp; $A136, DataRegularSeason20242025!$D$3:$D$1315, X$1)+SUMIFS(DataRegularSeason20242025!$AB$3:$AB$1315,DataRegularSeason20242025!$B$3:$B$1315, "&lt;=" &amp; $A136, DataRegularSeason20242025!$E$3:$E$1315, X$1)</f>
        <v>34</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38</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46</v>
      </c>
      <c r="AC136" s="2">
        <f>SUMIFS(DataRegularSeason20242025!$AA$3:$AA$1315,DataRegularSeason20242025!$B$3:$B$1315, "&lt;=" &amp; $A136, DataRegularSeason20242025!$D$3:$D$1315, AC$1)+SUMIFS(DataRegularSeason20242025!$AB$3:$AB$1315,DataRegularSeason20242025!$B$3:$B$1315, "&lt;=" &amp; $A136, DataRegularSeason20242025!$E$3:$E$1315, AC$1)</f>
        <v>38</v>
      </c>
      <c r="AD136" s="2">
        <f>SUMIFS(DataRegularSeason20242025!$AA$3:$AA$1315,DataRegularSeason20242025!$B$3:$B$1315, "&lt;=" &amp; $A136, DataRegularSeason20242025!$D$3:$D$1315, AD$1)+SUMIFS(DataRegularSeason20242025!$AB$3:$AB$1315,DataRegularSeason20242025!$B$3:$B$1315, "&lt;=" &amp; $A136, DataRegularSeason20242025!$E$3:$E$1315, AD$1)</f>
        <v>43</v>
      </c>
      <c r="AE136" s="2">
        <f>SUMIFS(DataRegularSeason20242025!$AA$3:$AA$1315,DataRegularSeason20242025!$B$3:$B$1315, "&lt;=" &amp; $A136, DataRegularSeason20242025!$D$3:$D$1315, AE$1)+SUMIFS(DataRegularSeason20242025!$AB$3:$AB$1315,DataRegularSeason20242025!$B$3:$B$1315, "&lt;=" &amp; $A136, DataRegularSeason20242025!$E$3:$E$1315, AE$1)</f>
        <v>51</v>
      </c>
      <c r="AF136" s="2">
        <f>SUMIFS(DataRegularSeason20242025!$AA$3:$AA$1315,DataRegularSeason20242025!$B$3:$B$1315, "&lt;=" &amp; $A136, DataRegularSeason20242025!$D$3:$D$1315, AF$1)+SUMIFS(DataRegularSeason20242025!$AB$3:$AB$1315,DataRegularSeason20242025!$B$3:$B$1315, "&lt;=" &amp; $A136, DataRegularSeason20242025!$E$3:$E$1315, AF$1)</f>
        <v>53</v>
      </c>
      <c r="AG136" s="2">
        <f>SUMIFS(DataRegularSeason20242025!$AA$3:$AA$1315,DataRegularSeason20242025!$B$3:$B$1315, "&lt;=" &amp; $A136, DataRegularSeason20242025!$D$3:$D$1315, AG$1)+SUMIFS(DataRegularSeason20242025!$AB$3:$AB$1315,DataRegularSeason20242025!$B$3:$B$1315, "&lt;=" &amp; $A136, DataRegularSeason20242025!$E$3:$E$1315, AG$1)</f>
        <v>50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30</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30</v>
      </c>
      <c r="E137" s="2">
        <f>SUMIFS(DataRegularSeason20242025!$AA$3:$AA$1315,DataRegularSeason20242025!$B$3:$B$1315, "&lt;=" &amp; $A137, DataRegularSeason20242025!$D$3:$D$1315, E$1)+SUMIFS(DataRegularSeason20242025!$AB$3:$AB$1315,DataRegularSeason20242025!$B$3:$B$1315, "&lt;=" &amp; $A137, DataRegularSeason20242025!$E$3:$E$1315, E$1)</f>
        <v>45</v>
      </c>
      <c r="F137" s="2">
        <f>SUMIFS(DataRegularSeason20242025!$AA$3:$AA$1315,DataRegularSeason20242025!$B$3:$B$1315, "&lt;=" &amp; $A137, DataRegularSeason20242025!$D$3:$D$1315, F$1)+SUMIFS(DataRegularSeason20242025!$AB$3:$AB$1315,DataRegularSeason20242025!$B$3:$B$1315, "&lt;=" &amp; $A137, DataRegularSeason20242025!$E$3:$E$1315, F$1)</f>
        <v>36</v>
      </c>
      <c r="G137" s="2">
        <f>SUMIFS(DataRegularSeason20242025!$AA$3:$AA$1315,DataRegularSeason20242025!$B$3:$B$1315, "&lt;=" &amp; $A137, DataRegularSeason20242025!$D$3:$D$1315, G$1)+SUMIFS(DataRegularSeason20242025!$AB$3:$AB$1315,DataRegularSeason20242025!$B$3:$B$1315, "&lt;=" &amp; $A137, DataRegularSeason20242025!$E$3:$E$1315, G$1)</f>
        <v>41</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44</v>
      </c>
      <c r="J137" s="2">
        <f>SUMIFS(DataRegularSeason20242025!$AA$3:$AA$1315,DataRegularSeason20242025!$B$3:$B$1315, "&lt;=" &amp; $A137, DataRegularSeason20242025!$D$3:$D$1315, J$1)+SUMIFS(DataRegularSeason20242025!$AB$3:$AB$1315,DataRegularSeason20242025!$B$3:$B$1315, "&lt;=" &amp; $A137, DataRegularSeason20242025!$E$3:$E$1315, J$1)</f>
        <v>43</v>
      </c>
      <c r="K137" s="2">
        <f>SUMIFS(DataRegularSeason20242025!$AA$3:$AA$1315,DataRegularSeason20242025!$B$3:$B$1315, "&lt;=" &amp; $A137, DataRegularSeason20242025!$D$3:$D$1315, K$1)+SUMIFS(DataRegularSeason20242025!$AB$3:$AB$1315,DataRegularSeason20242025!$B$3:$B$1315, "&lt;=" &amp; $A137, DataRegularSeason20242025!$E$3:$E$1315, K$1)</f>
        <v>30</v>
      </c>
      <c r="L137" s="2">
        <f>SUMIFS(DataRegularSeason20242025!$AA$3:$AA$1315,DataRegularSeason20242025!$B$3:$B$1315, "&lt;=" &amp; $A137, DataRegularSeason20242025!$D$3:$D$1315, L$1)+SUMIFS(DataRegularSeason20242025!$AB$3:$AB$1315,DataRegularSeason20242025!$B$3:$B$1315, "&lt;=" &amp; $A137, DataRegularSeason20242025!$E$3:$E$1315, L$1)</f>
        <v>45</v>
      </c>
      <c r="M137" s="2">
        <f>SUMIFS(DataRegularSeason20242025!$AA$3:$AA$1315,DataRegularSeason20242025!$B$3:$B$1315, "&lt;=" &amp; $A137, DataRegularSeason20242025!$D$3:$D$1315, M$1)+SUMIFS(DataRegularSeason20242025!$AB$3:$AB$1315,DataRegularSeason20242025!$B$3:$B$1315, "&lt;=" &amp; $A137, DataRegularSeason20242025!$E$3:$E$1315, M$1)</f>
        <v>46</v>
      </c>
      <c r="N137" s="2">
        <f>SUMIFS(DataRegularSeason20242025!$AA$3:$AA$1315,DataRegularSeason20242025!$B$3:$B$1315, "&lt;=" &amp; $A137, DataRegularSeason20242025!$D$3:$D$1315, N$1)+SUMIFS(DataRegularSeason20242025!$AB$3:$AB$1315,DataRegularSeason20242025!$B$3:$B$1315, "&lt;=" &amp; $A137, DataRegularSeason20242025!$E$3:$E$1315, N$1)</f>
        <v>45</v>
      </c>
      <c r="O137" s="2">
        <f>SUMIFS(DataRegularSeason20242025!$AA$3:$AA$1315,DataRegularSeason20242025!$B$3:$B$1315, "&lt;=" &amp; $A137, DataRegularSeason20242025!$D$3:$D$1315, O$1)+SUMIFS(DataRegularSeason20242025!$AB$3:$AB$1315,DataRegularSeason20242025!$B$3:$B$1315, "&lt;=" &amp; $A137, DataRegularSeason20242025!$E$3:$E$1315, O$1)</f>
        <v>48</v>
      </c>
      <c r="P137" s="2">
        <f>SUMIFS(DataRegularSeason20242025!$AA$3:$AA$1315,DataRegularSeason20242025!$B$3:$B$1315, "&lt;=" &amp; $A137, DataRegularSeason20242025!$D$3:$D$1315, P$1)+SUMIFS(DataRegularSeason20242025!$AB$3:$AB$1315,DataRegularSeason20242025!$B$3:$B$1315, "&lt;=" &amp; $A137, DataRegularSeason20242025!$E$3:$E$1315, P$1)</f>
        <v>33</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33</v>
      </c>
      <c r="U137" s="2">
        <f>SUMIFS(DataRegularSeason20242025!$AA$3:$AA$1315,DataRegularSeason20242025!$B$3:$B$1315, "&lt;=" &amp; $A137, DataRegularSeason20242025!$D$3:$D$1315, U$1)+SUMIFS(DataRegularSeason20242025!$AB$3:$AB$1315,DataRegularSeason20242025!$B$3:$B$1315, "&lt;=" &amp; $A137, DataRegularSeason20242025!$E$3:$E$1315, U$1)</f>
        <v>37</v>
      </c>
      <c r="V137" s="2">
        <f>SUMIFS(DataRegularSeason20242025!$AA$3:$AA$1315,DataRegularSeason20242025!$B$3:$B$1315, "&lt;=" &amp; $A137, DataRegularSeason20242025!$D$3:$D$1315, V$1)+SUMIFS(DataRegularSeason20242025!$AB$3:$AB$1315,DataRegularSeason20242025!$B$3:$B$1315, "&lt;=" &amp; $A137, DataRegularSeason20242025!$E$3:$E$1315, V$1)</f>
        <v>36</v>
      </c>
      <c r="W137" s="2">
        <f>SUMIFS(DataRegularSeason20242025!$AA$3:$AA$1315,DataRegularSeason20242025!$B$3:$B$1315, "&lt;=" &amp; $A137, DataRegularSeason20242025!$D$3:$D$1315, W$1)+SUMIFS(DataRegularSeason20242025!$AB$3:$AB$1315,DataRegularSeason20242025!$B$3:$B$1315, "&lt;=" &amp; $A137, DataRegularSeason20242025!$E$3:$E$1315, W$1)</f>
        <v>37</v>
      </c>
      <c r="X137" s="2">
        <f>SUMIFS(DataRegularSeason20242025!$AA$3:$AA$1315,DataRegularSeason20242025!$B$3:$B$1315, "&lt;=" &amp; $A137, DataRegularSeason20242025!$D$3:$D$1315, X$1)+SUMIFS(DataRegularSeason20242025!$AB$3:$AB$1315,DataRegularSeason20242025!$B$3:$B$1315, "&lt;=" &amp; $A137, DataRegularSeason20242025!$E$3:$E$1315, X$1)</f>
        <v>34</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38</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46</v>
      </c>
      <c r="AC137" s="2">
        <f>SUMIFS(DataRegularSeason20242025!$AA$3:$AA$1315,DataRegularSeason20242025!$B$3:$B$1315, "&lt;=" &amp; $A137, DataRegularSeason20242025!$D$3:$D$1315, AC$1)+SUMIFS(DataRegularSeason20242025!$AB$3:$AB$1315,DataRegularSeason20242025!$B$3:$B$1315, "&lt;=" &amp; $A137, DataRegularSeason20242025!$E$3:$E$1315, AC$1)</f>
        <v>38</v>
      </c>
      <c r="AD137" s="2">
        <f>SUMIFS(DataRegularSeason20242025!$AA$3:$AA$1315,DataRegularSeason20242025!$B$3:$B$1315, "&lt;=" &amp; $A137, DataRegularSeason20242025!$D$3:$D$1315, AD$1)+SUMIFS(DataRegularSeason20242025!$AB$3:$AB$1315,DataRegularSeason20242025!$B$3:$B$1315, "&lt;=" &amp; $A137, DataRegularSeason20242025!$E$3:$E$1315, AD$1)</f>
        <v>43</v>
      </c>
      <c r="AE137" s="2">
        <f>SUMIFS(DataRegularSeason20242025!$AA$3:$AA$1315,DataRegularSeason20242025!$B$3:$B$1315, "&lt;=" &amp; $A137, DataRegularSeason20242025!$D$3:$D$1315, AE$1)+SUMIFS(DataRegularSeason20242025!$AB$3:$AB$1315,DataRegularSeason20242025!$B$3:$B$1315, "&lt;=" &amp; $A137, DataRegularSeason20242025!$E$3:$E$1315, AE$1)</f>
        <v>51</v>
      </c>
      <c r="AF137" s="2">
        <f>SUMIFS(DataRegularSeason20242025!$AA$3:$AA$1315,DataRegularSeason20242025!$B$3:$B$1315, "&lt;=" &amp; $A137, DataRegularSeason20242025!$D$3:$D$1315, AF$1)+SUMIFS(DataRegularSeason20242025!$AB$3:$AB$1315,DataRegularSeason20242025!$B$3:$B$1315, "&lt;=" &amp; $A137, DataRegularSeason20242025!$E$3:$E$1315, AF$1)</f>
        <v>53</v>
      </c>
      <c r="AG137" s="2">
        <f>SUMIFS(DataRegularSeason20242025!$AA$3:$AA$1315,DataRegularSeason20242025!$B$3:$B$1315, "&lt;=" &amp; $A137, DataRegularSeason20242025!$D$3:$D$1315, AG$1)+SUMIFS(DataRegularSeason20242025!$AB$3:$AB$1315,DataRegularSeason20242025!$B$3:$B$1315, "&lt;=" &amp; $A137, DataRegularSeason20242025!$E$3:$E$1315, AG$1)</f>
        <v>50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30</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30</v>
      </c>
      <c r="E138" s="2">
        <f>SUMIFS(DataRegularSeason20242025!$AA$3:$AA$1315,DataRegularSeason20242025!$B$3:$B$1315, "&lt;=" &amp; $A138, DataRegularSeason20242025!$D$3:$D$1315, E$1)+SUMIFS(DataRegularSeason20242025!$AB$3:$AB$1315,DataRegularSeason20242025!$B$3:$B$1315, "&lt;=" &amp; $A138, DataRegularSeason20242025!$E$3:$E$1315, E$1)</f>
        <v>45</v>
      </c>
      <c r="F138" s="2">
        <f>SUMIFS(DataRegularSeason20242025!$AA$3:$AA$1315,DataRegularSeason20242025!$B$3:$B$1315, "&lt;=" &amp; $A138, DataRegularSeason20242025!$D$3:$D$1315, F$1)+SUMIFS(DataRegularSeason20242025!$AB$3:$AB$1315,DataRegularSeason20242025!$B$3:$B$1315, "&lt;=" &amp; $A138, DataRegularSeason20242025!$E$3:$E$1315, F$1)</f>
        <v>36</v>
      </c>
      <c r="G138" s="2">
        <f>SUMIFS(DataRegularSeason20242025!$AA$3:$AA$1315,DataRegularSeason20242025!$B$3:$B$1315, "&lt;=" &amp; $A138, DataRegularSeason20242025!$D$3:$D$1315, G$1)+SUMIFS(DataRegularSeason20242025!$AB$3:$AB$1315,DataRegularSeason20242025!$B$3:$B$1315, "&lt;=" &amp; $A138, DataRegularSeason20242025!$E$3:$E$1315, G$1)</f>
        <v>41</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44</v>
      </c>
      <c r="J138" s="2">
        <f>SUMIFS(DataRegularSeason20242025!$AA$3:$AA$1315,DataRegularSeason20242025!$B$3:$B$1315, "&lt;=" &amp; $A138, DataRegularSeason20242025!$D$3:$D$1315, J$1)+SUMIFS(DataRegularSeason20242025!$AB$3:$AB$1315,DataRegularSeason20242025!$B$3:$B$1315, "&lt;=" &amp; $A138, DataRegularSeason20242025!$E$3:$E$1315, J$1)</f>
        <v>43</v>
      </c>
      <c r="K138" s="2">
        <f>SUMIFS(DataRegularSeason20242025!$AA$3:$AA$1315,DataRegularSeason20242025!$B$3:$B$1315, "&lt;=" &amp; $A138, DataRegularSeason20242025!$D$3:$D$1315, K$1)+SUMIFS(DataRegularSeason20242025!$AB$3:$AB$1315,DataRegularSeason20242025!$B$3:$B$1315, "&lt;=" &amp; $A138, DataRegularSeason20242025!$E$3:$E$1315, K$1)</f>
        <v>30</v>
      </c>
      <c r="L138" s="2">
        <f>SUMIFS(DataRegularSeason20242025!$AA$3:$AA$1315,DataRegularSeason20242025!$B$3:$B$1315, "&lt;=" &amp; $A138, DataRegularSeason20242025!$D$3:$D$1315, L$1)+SUMIFS(DataRegularSeason20242025!$AB$3:$AB$1315,DataRegularSeason20242025!$B$3:$B$1315, "&lt;=" &amp; $A138, DataRegularSeason20242025!$E$3:$E$1315, L$1)</f>
        <v>45</v>
      </c>
      <c r="M138" s="2">
        <f>SUMIFS(DataRegularSeason20242025!$AA$3:$AA$1315,DataRegularSeason20242025!$B$3:$B$1315, "&lt;=" &amp; $A138, DataRegularSeason20242025!$D$3:$D$1315, M$1)+SUMIFS(DataRegularSeason20242025!$AB$3:$AB$1315,DataRegularSeason20242025!$B$3:$B$1315, "&lt;=" &amp; $A138, DataRegularSeason20242025!$E$3:$E$1315, M$1)</f>
        <v>46</v>
      </c>
      <c r="N138" s="2">
        <f>SUMIFS(DataRegularSeason20242025!$AA$3:$AA$1315,DataRegularSeason20242025!$B$3:$B$1315, "&lt;=" &amp; $A138, DataRegularSeason20242025!$D$3:$D$1315, N$1)+SUMIFS(DataRegularSeason20242025!$AB$3:$AB$1315,DataRegularSeason20242025!$B$3:$B$1315, "&lt;=" &amp; $A138, DataRegularSeason20242025!$E$3:$E$1315, N$1)</f>
        <v>45</v>
      </c>
      <c r="O138" s="2">
        <f>SUMIFS(DataRegularSeason20242025!$AA$3:$AA$1315,DataRegularSeason20242025!$B$3:$B$1315, "&lt;=" &amp; $A138, DataRegularSeason20242025!$D$3:$D$1315, O$1)+SUMIFS(DataRegularSeason20242025!$AB$3:$AB$1315,DataRegularSeason20242025!$B$3:$B$1315, "&lt;=" &amp; $A138, DataRegularSeason20242025!$E$3:$E$1315, O$1)</f>
        <v>48</v>
      </c>
      <c r="P138" s="2">
        <f>SUMIFS(DataRegularSeason20242025!$AA$3:$AA$1315,DataRegularSeason20242025!$B$3:$B$1315, "&lt;=" &amp; $A138, DataRegularSeason20242025!$D$3:$D$1315, P$1)+SUMIFS(DataRegularSeason20242025!$AB$3:$AB$1315,DataRegularSeason20242025!$B$3:$B$1315, "&lt;=" &amp; $A138, DataRegularSeason20242025!$E$3:$E$1315, P$1)</f>
        <v>33</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33</v>
      </c>
      <c r="U138" s="2">
        <f>SUMIFS(DataRegularSeason20242025!$AA$3:$AA$1315,DataRegularSeason20242025!$B$3:$B$1315, "&lt;=" &amp; $A138, DataRegularSeason20242025!$D$3:$D$1315, U$1)+SUMIFS(DataRegularSeason20242025!$AB$3:$AB$1315,DataRegularSeason20242025!$B$3:$B$1315, "&lt;=" &amp; $A138, DataRegularSeason20242025!$E$3:$E$1315, U$1)</f>
        <v>37</v>
      </c>
      <c r="V138" s="2">
        <f>SUMIFS(DataRegularSeason20242025!$AA$3:$AA$1315,DataRegularSeason20242025!$B$3:$B$1315, "&lt;=" &amp; $A138, DataRegularSeason20242025!$D$3:$D$1315, V$1)+SUMIFS(DataRegularSeason20242025!$AB$3:$AB$1315,DataRegularSeason20242025!$B$3:$B$1315, "&lt;=" &amp; $A138, DataRegularSeason20242025!$E$3:$E$1315, V$1)</f>
        <v>36</v>
      </c>
      <c r="W138" s="2">
        <f>SUMIFS(DataRegularSeason20242025!$AA$3:$AA$1315,DataRegularSeason20242025!$B$3:$B$1315, "&lt;=" &amp; $A138, DataRegularSeason20242025!$D$3:$D$1315, W$1)+SUMIFS(DataRegularSeason20242025!$AB$3:$AB$1315,DataRegularSeason20242025!$B$3:$B$1315, "&lt;=" &amp; $A138, DataRegularSeason20242025!$E$3:$E$1315, W$1)</f>
        <v>37</v>
      </c>
      <c r="X138" s="2">
        <f>SUMIFS(DataRegularSeason20242025!$AA$3:$AA$1315,DataRegularSeason20242025!$B$3:$B$1315, "&lt;=" &amp; $A138, DataRegularSeason20242025!$D$3:$D$1315, X$1)+SUMIFS(DataRegularSeason20242025!$AB$3:$AB$1315,DataRegularSeason20242025!$B$3:$B$1315, "&lt;=" &amp; $A138, DataRegularSeason20242025!$E$3:$E$1315, X$1)</f>
        <v>34</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38</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46</v>
      </c>
      <c r="AC138" s="2">
        <f>SUMIFS(DataRegularSeason20242025!$AA$3:$AA$1315,DataRegularSeason20242025!$B$3:$B$1315, "&lt;=" &amp; $A138, DataRegularSeason20242025!$D$3:$D$1315, AC$1)+SUMIFS(DataRegularSeason20242025!$AB$3:$AB$1315,DataRegularSeason20242025!$B$3:$B$1315, "&lt;=" &amp; $A138, DataRegularSeason20242025!$E$3:$E$1315, AC$1)</f>
        <v>38</v>
      </c>
      <c r="AD138" s="2">
        <f>SUMIFS(DataRegularSeason20242025!$AA$3:$AA$1315,DataRegularSeason20242025!$B$3:$B$1315, "&lt;=" &amp; $A138, DataRegularSeason20242025!$D$3:$D$1315, AD$1)+SUMIFS(DataRegularSeason20242025!$AB$3:$AB$1315,DataRegularSeason20242025!$B$3:$B$1315, "&lt;=" &amp; $A138, DataRegularSeason20242025!$E$3:$E$1315, AD$1)</f>
        <v>43</v>
      </c>
      <c r="AE138" s="2">
        <f>SUMIFS(DataRegularSeason20242025!$AA$3:$AA$1315,DataRegularSeason20242025!$B$3:$B$1315, "&lt;=" &amp; $A138, DataRegularSeason20242025!$D$3:$D$1315, AE$1)+SUMIFS(DataRegularSeason20242025!$AB$3:$AB$1315,DataRegularSeason20242025!$B$3:$B$1315, "&lt;=" &amp; $A138, DataRegularSeason20242025!$E$3:$E$1315, AE$1)</f>
        <v>51</v>
      </c>
      <c r="AF138" s="2">
        <f>SUMIFS(DataRegularSeason20242025!$AA$3:$AA$1315,DataRegularSeason20242025!$B$3:$B$1315, "&lt;=" &amp; $A138, DataRegularSeason20242025!$D$3:$D$1315, AF$1)+SUMIFS(DataRegularSeason20242025!$AB$3:$AB$1315,DataRegularSeason20242025!$B$3:$B$1315, "&lt;=" &amp; $A138, DataRegularSeason20242025!$E$3:$E$1315, AF$1)</f>
        <v>53</v>
      </c>
      <c r="AG138" s="2">
        <f>SUMIFS(DataRegularSeason20242025!$AA$3:$AA$1315,DataRegularSeason20242025!$B$3:$B$1315, "&lt;=" &amp; $A138, DataRegularSeason20242025!$D$3:$D$1315, AG$1)+SUMIFS(DataRegularSeason20242025!$AB$3:$AB$1315,DataRegularSeason20242025!$B$3:$B$1315, "&lt;=" &amp; $A138, DataRegularSeason20242025!$E$3:$E$1315, AG$1)</f>
        <v>50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30</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30</v>
      </c>
      <c r="E139" s="2">
        <f>SUMIFS(DataRegularSeason20242025!$AA$3:$AA$1315,DataRegularSeason20242025!$B$3:$B$1315, "&lt;=" &amp; $A139, DataRegularSeason20242025!$D$3:$D$1315, E$1)+SUMIFS(DataRegularSeason20242025!$AB$3:$AB$1315,DataRegularSeason20242025!$B$3:$B$1315, "&lt;=" &amp; $A139, DataRegularSeason20242025!$E$3:$E$1315, E$1)</f>
        <v>45</v>
      </c>
      <c r="F139" s="2">
        <f>SUMIFS(DataRegularSeason20242025!$AA$3:$AA$1315,DataRegularSeason20242025!$B$3:$B$1315, "&lt;=" &amp; $A139, DataRegularSeason20242025!$D$3:$D$1315, F$1)+SUMIFS(DataRegularSeason20242025!$AB$3:$AB$1315,DataRegularSeason20242025!$B$3:$B$1315, "&lt;=" &amp; $A139, DataRegularSeason20242025!$E$3:$E$1315, F$1)</f>
        <v>36</v>
      </c>
      <c r="G139" s="2">
        <f>SUMIFS(DataRegularSeason20242025!$AA$3:$AA$1315,DataRegularSeason20242025!$B$3:$B$1315, "&lt;=" &amp; $A139, DataRegularSeason20242025!$D$3:$D$1315, G$1)+SUMIFS(DataRegularSeason20242025!$AB$3:$AB$1315,DataRegularSeason20242025!$B$3:$B$1315, "&lt;=" &amp; $A139, DataRegularSeason20242025!$E$3:$E$1315, G$1)</f>
        <v>41</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44</v>
      </c>
      <c r="J139" s="2">
        <f>SUMIFS(DataRegularSeason20242025!$AA$3:$AA$1315,DataRegularSeason20242025!$B$3:$B$1315, "&lt;=" &amp; $A139, DataRegularSeason20242025!$D$3:$D$1315, J$1)+SUMIFS(DataRegularSeason20242025!$AB$3:$AB$1315,DataRegularSeason20242025!$B$3:$B$1315, "&lt;=" &amp; $A139, DataRegularSeason20242025!$E$3:$E$1315, J$1)</f>
        <v>43</v>
      </c>
      <c r="K139" s="2">
        <f>SUMIFS(DataRegularSeason20242025!$AA$3:$AA$1315,DataRegularSeason20242025!$B$3:$B$1315, "&lt;=" &amp; $A139, DataRegularSeason20242025!$D$3:$D$1315, K$1)+SUMIFS(DataRegularSeason20242025!$AB$3:$AB$1315,DataRegularSeason20242025!$B$3:$B$1315, "&lt;=" &amp; $A139, DataRegularSeason20242025!$E$3:$E$1315, K$1)</f>
        <v>30</v>
      </c>
      <c r="L139" s="2">
        <f>SUMIFS(DataRegularSeason20242025!$AA$3:$AA$1315,DataRegularSeason20242025!$B$3:$B$1315, "&lt;=" &amp; $A139, DataRegularSeason20242025!$D$3:$D$1315, L$1)+SUMIFS(DataRegularSeason20242025!$AB$3:$AB$1315,DataRegularSeason20242025!$B$3:$B$1315, "&lt;=" &amp; $A139, DataRegularSeason20242025!$E$3:$E$1315, L$1)</f>
        <v>45</v>
      </c>
      <c r="M139" s="2">
        <f>SUMIFS(DataRegularSeason20242025!$AA$3:$AA$1315,DataRegularSeason20242025!$B$3:$B$1315, "&lt;=" &amp; $A139, DataRegularSeason20242025!$D$3:$D$1315, M$1)+SUMIFS(DataRegularSeason20242025!$AB$3:$AB$1315,DataRegularSeason20242025!$B$3:$B$1315, "&lt;=" &amp; $A139, DataRegularSeason20242025!$E$3:$E$1315, M$1)</f>
        <v>46</v>
      </c>
      <c r="N139" s="2">
        <f>SUMIFS(DataRegularSeason20242025!$AA$3:$AA$1315,DataRegularSeason20242025!$B$3:$B$1315, "&lt;=" &amp; $A139, DataRegularSeason20242025!$D$3:$D$1315, N$1)+SUMIFS(DataRegularSeason20242025!$AB$3:$AB$1315,DataRegularSeason20242025!$B$3:$B$1315, "&lt;=" &amp; $A139, DataRegularSeason20242025!$E$3:$E$1315, N$1)</f>
        <v>45</v>
      </c>
      <c r="O139" s="2">
        <f>SUMIFS(DataRegularSeason20242025!$AA$3:$AA$1315,DataRegularSeason20242025!$B$3:$B$1315, "&lt;=" &amp; $A139, DataRegularSeason20242025!$D$3:$D$1315, O$1)+SUMIFS(DataRegularSeason20242025!$AB$3:$AB$1315,DataRegularSeason20242025!$B$3:$B$1315, "&lt;=" &amp; $A139, DataRegularSeason20242025!$E$3:$E$1315, O$1)</f>
        <v>48</v>
      </c>
      <c r="P139" s="2">
        <f>SUMIFS(DataRegularSeason20242025!$AA$3:$AA$1315,DataRegularSeason20242025!$B$3:$B$1315, "&lt;=" &amp; $A139, DataRegularSeason20242025!$D$3:$D$1315, P$1)+SUMIFS(DataRegularSeason20242025!$AB$3:$AB$1315,DataRegularSeason20242025!$B$3:$B$1315, "&lt;=" &amp; $A139, DataRegularSeason20242025!$E$3:$E$1315, P$1)</f>
        <v>33</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33</v>
      </c>
      <c r="U139" s="2">
        <f>SUMIFS(DataRegularSeason20242025!$AA$3:$AA$1315,DataRegularSeason20242025!$B$3:$B$1315, "&lt;=" &amp; $A139, DataRegularSeason20242025!$D$3:$D$1315, U$1)+SUMIFS(DataRegularSeason20242025!$AB$3:$AB$1315,DataRegularSeason20242025!$B$3:$B$1315, "&lt;=" &amp; $A139, DataRegularSeason20242025!$E$3:$E$1315, U$1)</f>
        <v>37</v>
      </c>
      <c r="V139" s="2">
        <f>SUMIFS(DataRegularSeason20242025!$AA$3:$AA$1315,DataRegularSeason20242025!$B$3:$B$1315, "&lt;=" &amp; $A139, DataRegularSeason20242025!$D$3:$D$1315, V$1)+SUMIFS(DataRegularSeason20242025!$AB$3:$AB$1315,DataRegularSeason20242025!$B$3:$B$1315, "&lt;=" &amp; $A139, DataRegularSeason20242025!$E$3:$E$1315, V$1)</f>
        <v>36</v>
      </c>
      <c r="W139" s="2">
        <f>SUMIFS(DataRegularSeason20242025!$AA$3:$AA$1315,DataRegularSeason20242025!$B$3:$B$1315, "&lt;=" &amp; $A139, DataRegularSeason20242025!$D$3:$D$1315, W$1)+SUMIFS(DataRegularSeason20242025!$AB$3:$AB$1315,DataRegularSeason20242025!$B$3:$B$1315, "&lt;=" &amp; $A139, DataRegularSeason20242025!$E$3:$E$1315, W$1)</f>
        <v>37</v>
      </c>
      <c r="X139" s="2">
        <f>SUMIFS(DataRegularSeason20242025!$AA$3:$AA$1315,DataRegularSeason20242025!$B$3:$B$1315, "&lt;=" &amp; $A139, DataRegularSeason20242025!$D$3:$D$1315, X$1)+SUMIFS(DataRegularSeason20242025!$AB$3:$AB$1315,DataRegularSeason20242025!$B$3:$B$1315, "&lt;=" &amp; $A139, DataRegularSeason20242025!$E$3:$E$1315, X$1)</f>
        <v>34</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38</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46</v>
      </c>
      <c r="AC139" s="2">
        <f>SUMIFS(DataRegularSeason20242025!$AA$3:$AA$1315,DataRegularSeason20242025!$B$3:$B$1315, "&lt;=" &amp; $A139, DataRegularSeason20242025!$D$3:$D$1315, AC$1)+SUMIFS(DataRegularSeason20242025!$AB$3:$AB$1315,DataRegularSeason20242025!$B$3:$B$1315, "&lt;=" &amp; $A139, DataRegularSeason20242025!$E$3:$E$1315, AC$1)</f>
        <v>38</v>
      </c>
      <c r="AD139" s="2">
        <f>SUMIFS(DataRegularSeason20242025!$AA$3:$AA$1315,DataRegularSeason20242025!$B$3:$B$1315, "&lt;=" &amp; $A139, DataRegularSeason20242025!$D$3:$D$1315, AD$1)+SUMIFS(DataRegularSeason20242025!$AB$3:$AB$1315,DataRegularSeason20242025!$B$3:$B$1315, "&lt;=" &amp; $A139, DataRegularSeason20242025!$E$3:$E$1315, AD$1)</f>
        <v>43</v>
      </c>
      <c r="AE139" s="2">
        <f>SUMIFS(DataRegularSeason20242025!$AA$3:$AA$1315,DataRegularSeason20242025!$B$3:$B$1315, "&lt;=" &amp; $A139, DataRegularSeason20242025!$D$3:$D$1315, AE$1)+SUMIFS(DataRegularSeason20242025!$AB$3:$AB$1315,DataRegularSeason20242025!$B$3:$B$1315, "&lt;=" &amp; $A139, DataRegularSeason20242025!$E$3:$E$1315, AE$1)</f>
        <v>51</v>
      </c>
      <c r="AF139" s="2">
        <f>SUMIFS(DataRegularSeason20242025!$AA$3:$AA$1315,DataRegularSeason20242025!$B$3:$B$1315, "&lt;=" &amp; $A139, DataRegularSeason20242025!$D$3:$D$1315, AF$1)+SUMIFS(DataRegularSeason20242025!$AB$3:$AB$1315,DataRegularSeason20242025!$B$3:$B$1315, "&lt;=" &amp; $A139, DataRegularSeason20242025!$E$3:$E$1315, AF$1)</f>
        <v>53</v>
      </c>
      <c r="AG139" s="2">
        <f>SUMIFS(DataRegularSeason20242025!$AA$3:$AA$1315,DataRegularSeason20242025!$B$3:$B$1315, "&lt;=" &amp; $A139, DataRegularSeason20242025!$D$3:$D$1315, AG$1)+SUMIFS(DataRegularSeason20242025!$AB$3:$AB$1315,DataRegularSeason20242025!$B$3:$B$1315, "&lt;=" &amp; $A139, DataRegularSeason20242025!$E$3:$E$1315, AG$1)</f>
        <v>50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30</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30</v>
      </c>
      <c r="E140" s="2">
        <f>SUMIFS(DataRegularSeason20242025!$AA$3:$AA$1315,DataRegularSeason20242025!$B$3:$B$1315, "&lt;=" &amp; $A140, DataRegularSeason20242025!$D$3:$D$1315, E$1)+SUMIFS(DataRegularSeason20242025!$AB$3:$AB$1315,DataRegularSeason20242025!$B$3:$B$1315, "&lt;=" &amp; $A140, DataRegularSeason20242025!$E$3:$E$1315, E$1)</f>
        <v>45</v>
      </c>
      <c r="F140" s="2">
        <f>SUMIFS(DataRegularSeason20242025!$AA$3:$AA$1315,DataRegularSeason20242025!$B$3:$B$1315, "&lt;=" &amp; $A140, DataRegularSeason20242025!$D$3:$D$1315, F$1)+SUMIFS(DataRegularSeason20242025!$AB$3:$AB$1315,DataRegularSeason20242025!$B$3:$B$1315, "&lt;=" &amp; $A140, DataRegularSeason20242025!$E$3:$E$1315, F$1)</f>
        <v>36</v>
      </c>
      <c r="G140" s="2">
        <f>SUMIFS(DataRegularSeason20242025!$AA$3:$AA$1315,DataRegularSeason20242025!$B$3:$B$1315, "&lt;=" &amp; $A140, DataRegularSeason20242025!$D$3:$D$1315, G$1)+SUMIFS(DataRegularSeason20242025!$AB$3:$AB$1315,DataRegularSeason20242025!$B$3:$B$1315, "&lt;=" &amp; $A140, DataRegularSeason20242025!$E$3:$E$1315, G$1)</f>
        <v>41</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44</v>
      </c>
      <c r="J140" s="2">
        <f>SUMIFS(DataRegularSeason20242025!$AA$3:$AA$1315,DataRegularSeason20242025!$B$3:$B$1315, "&lt;=" &amp; $A140, DataRegularSeason20242025!$D$3:$D$1315, J$1)+SUMIFS(DataRegularSeason20242025!$AB$3:$AB$1315,DataRegularSeason20242025!$B$3:$B$1315, "&lt;=" &amp; $A140, DataRegularSeason20242025!$E$3:$E$1315, J$1)</f>
        <v>43</v>
      </c>
      <c r="K140" s="2">
        <f>SUMIFS(DataRegularSeason20242025!$AA$3:$AA$1315,DataRegularSeason20242025!$B$3:$B$1315, "&lt;=" &amp; $A140, DataRegularSeason20242025!$D$3:$D$1315, K$1)+SUMIFS(DataRegularSeason20242025!$AB$3:$AB$1315,DataRegularSeason20242025!$B$3:$B$1315, "&lt;=" &amp; $A140, DataRegularSeason20242025!$E$3:$E$1315, K$1)</f>
        <v>30</v>
      </c>
      <c r="L140" s="2">
        <f>SUMIFS(DataRegularSeason20242025!$AA$3:$AA$1315,DataRegularSeason20242025!$B$3:$B$1315, "&lt;=" &amp; $A140, DataRegularSeason20242025!$D$3:$D$1315, L$1)+SUMIFS(DataRegularSeason20242025!$AB$3:$AB$1315,DataRegularSeason20242025!$B$3:$B$1315, "&lt;=" &amp; $A140, DataRegularSeason20242025!$E$3:$E$1315, L$1)</f>
        <v>45</v>
      </c>
      <c r="M140" s="2">
        <f>SUMIFS(DataRegularSeason20242025!$AA$3:$AA$1315,DataRegularSeason20242025!$B$3:$B$1315, "&lt;=" &amp; $A140, DataRegularSeason20242025!$D$3:$D$1315, M$1)+SUMIFS(DataRegularSeason20242025!$AB$3:$AB$1315,DataRegularSeason20242025!$B$3:$B$1315, "&lt;=" &amp; $A140, DataRegularSeason20242025!$E$3:$E$1315, M$1)</f>
        <v>46</v>
      </c>
      <c r="N140" s="2">
        <f>SUMIFS(DataRegularSeason20242025!$AA$3:$AA$1315,DataRegularSeason20242025!$B$3:$B$1315, "&lt;=" &amp; $A140, DataRegularSeason20242025!$D$3:$D$1315, N$1)+SUMIFS(DataRegularSeason20242025!$AB$3:$AB$1315,DataRegularSeason20242025!$B$3:$B$1315, "&lt;=" &amp; $A140, DataRegularSeason20242025!$E$3:$E$1315, N$1)</f>
        <v>45</v>
      </c>
      <c r="O140" s="2">
        <f>SUMIFS(DataRegularSeason20242025!$AA$3:$AA$1315,DataRegularSeason20242025!$B$3:$B$1315, "&lt;=" &amp; $A140, DataRegularSeason20242025!$D$3:$D$1315, O$1)+SUMIFS(DataRegularSeason20242025!$AB$3:$AB$1315,DataRegularSeason20242025!$B$3:$B$1315, "&lt;=" &amp; $A140, DataRegularSeason20242025!$E$3:$E$1315, O$1)</f>
        <v>48</v>
      </c>
      <c r="P140" s="2">
        <f>SUMIFS(DataRegularSeason20242025!$AA$3:$AA$1315,DataRegularSeason20242025!$B$3:$B$1315, "&lt;=" &amp; $A140, DataRegularSeason20242025!$D$3:$D$1315, P$1)+SUMIFS(DataRegularSeason20242025!$AB$3:$AB$1315,DataRegularSeason20242025!$B$3:$B$1315, "&lt;=" &amp; $A140, DataRegularSeason20242025!$E$3:$E$1315, P$1)</f>
        <v>33</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33</v>
      </c>
      <c r="U140" s="2">
        <f>SUMIFS(DataRegularSeason20242025!$AA$3:$AA$1315,DataRegularSeason20242025!$B$3:$B$1315, "&lt;=" &amp; $A140, DataRegularSeason20242025!$D$3:$D$1315, U$1)+SUMIFS(DataRegularSeason20242025!$AB$3:$AB$1315,DataRegularSeason20242025!$B$3:$B$1315, "&lt;=" &amp; $A140, DataRegularSeason20242025!$E$3:$E$1315, U$1)</f>
        <v>37</v>
      </c>
      <c r="V140" s="2">
        <f>SUMIFS(DataRegularSeason20242025!$AA$3:$AA$1315,DataRegularSeason20242025!$B$3:$B$1315, "&lt;=" &amp; $A140, DataRegularSeason20242025!$D$3:$D$1315, V$1)+SUMIFS(DataRegularSeason20242025!$AB$3:$AB$1315,DataRegularSeason20242025!$B$3:$B$1315, "&lt;=" &amp; $A140, DataRegularSeason20242025!$E$3:$E$1315, V$1)</f>
        <v>36</v>
      </c>
      <c r="W140" s="2">
        <f>SUMIFS(DataRegularSeason20242025!$AA$3:$AA$1315,DataRegularSeason20242025!$B$3:$B$1315, "&lt;=" &amp; $A140, DataRegularSeason20242025!$D$3:$D$1315, W$1)+SUMIFS(DataRegularSeason20242025!$AB$3:$AB$1315,DataRegularSeason20242025!$B$3:$B$1315, "&lt;=" &amp; $A140, DataRegularSeason20242025!$E$3:$E$1315, W$1)</f>
        <v>37</v>
      </c>
      <c r="X140" s="2">
        <f>SUMIFS(DataRegularSeason20242025!$AA$3:$AA$1315,DataRegularSeason20242025!$B$3:$B$1315, "&lt;=" &amp; $A140, DataRegularSeason20242025!$D$3:$D$1315, X$1)+SUMIFS(DataRegularSeason20242025!$AB$3:$AB$1315,DataRegularSeason20242025!$B$3:$B$1315, "&lt;=" &amp; $A140, DataRegularSeason20242025!$E$3:$E$1315, X$1)</f>
        <v>34</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38</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46</v>
      </c>
      <c r="AC140" s="2">
        <f>SUMIFS(DataRegularSeason20242025!$AA$3:$AA$1315,DataRegularSeason20242025!$B$3:$B$1315, "&lt;=" &amp; $A140, DataRegularSeason20242025!$D$3:$D$1315, AC$1)+SUMIFS(DataRegularSeason20242025!$AB$3:$AB$1315,DataRegularSeason20242025!$B$3:$B$1315, "&lt;=" &amp; $A140, DataRegularSeason20242025!$E$3:$E$1315, AC$1)</f>
        <v>38</v>
      </c>
      <c r="AD140" s="2">
        <f>SUMIFS(DataRegularSeason20242025!$AA$3:$AA$1315,DataRegularSeason20242025!$B$3:$B$1315, "&lt;=" &amp; $A140, DataRegularSeason20242025!$D$3:$D$1315, AD$1)+SUMIFS(DataRegularSeason20242025!$AB$3:$AB$1315,DataRegularSeason20242025!$B$3:$B$1315, "&lt;=" &amp; $A140, DataRegularSeason20242025!$E$3:$E$1315, AD$1)</f>
        <v>43</v>
      </c>
      <c r="AE140" s="2">
        <f>SUMIFS(DataRegularSeason20242025!$AA$3:$AA$1315,DataRegularSeason20242025!$B$3:$B$1315, "&lt;=" &amp; $A140, DataRegularSeason20242025!$D$3:$D$1315, AE$1)+SUMIFS(DataRegularSeason20242025!$AB$3:$AB$1315,DataRegularSeason20242025!$B$3:$B$1315, "&lt;=" &amp; $A140, DataRegularSeason20242025!$E$3:$E$1315, AE$1)</f>
        <v>51</v>
      </c>
      <c r="AF140" s="2">
        <f>SUMIFS(DataRegularSeason20242025!$AA$3:$AA$1315,DataRegularSeason20242025!$B$3:$B$1315, "&lt;=" &amp; $A140, DataRegularSeason20242025!$D$3:$D$1315, AF$1)+SUMIFS(DataRegularSeason20242025!$AB$3:$AB$1315,DataRegularSeason20242025!$B$3:$B$1315, "&lt;=" &amp; $A140, DataRegularSeason20242025!$E$3:$E$1315, AF$1)</f>
        <v>53</v>
      </c>
      <c r="AG140" s="2">
        <f>SUMIFS(DataRegularSeason20242025!$AA$3:$AA$1315,DataRegularSeason20242025!$B$3:$B$1315, "&lt;=" &amp; $A140, DataRegularSeason20242025!$D$3:$D$1315, AG$1)+SUMIFS(DataRegularSeason20242025!$AB$3:$AB$1315,DataRegularSeason20242025!$B$3:$B$1315, "&lt;=" &amp; $A140, DataRegularSeason20242025!$E$3:$E$1315, AG$1)</f>
        <v>50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30</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30</v>
      </c>
      <c r="E141" s="2">
        <f>SUMIFS(DataRegularSeason20242025!$AA$3:$AA$1315,DataRegularSeason20242025!$B$3:$B$1315, "&lt;=" &amp; $A141, DataRegularSeason20242025!$D$3:$D$1315, E$1)+SUMIFS(DataRegularSeason20242025!$AB$3:$AB$1315,DataRegularSeason20242025!$B$3:$B$1315, "&lt;=" &amp; $A141, DataRegularSeason20242025!$E$3:$E$1315, E$1)</f>
        <v>45</v>
      </c>
      <c r="F141" s="2">
        <f>SUMIFS(DataRegularSeason20242025!$AA$3:$AA$1315,DataRegularSeason20242025!$B$3:$B$1315, "&lt;=" &amp; $A141, DataRegularSeason20242025!$D$3:$D$1315, F$1)+SUMIFS(DataRegularSeason20242025!$AB$3:$AB$1315,DataRegularSeason20242025!$B$3:$B$1315, "&lt;=" &amp; $A141, DataRegularSeason20242025!$E$3:$E$1315, F$1)</f>
        <v>36</v>
      </c>
      <c r="G141" s="2">
        <f>SUMIFS(DataRegularSeason20242025!$AA$3:$AA$1315,DataRegularSeason20242025!$B$3:$B$1315, "&lt;=" &amp; $A141, DataRegularSeason20242025!$D$3:$D$1315, G$1)+SUMIFS(DataRegularSeason20242025!$AB$3:$AB$1315,DataRegularSeason20242025!$B$3:$B$1315, "&lt;=" &amp; $A141, DataRegularSeason20242025!$E$3:$E$1315, G$1)</f>
        <v>41</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44</v>
      </c>
      <c r="J141" s="2">
        <f>SUMIFS(DataRegularSeason20242025!$AA$3:$AA$1315,DataRegularSeason20242025!$B$3:$B$1315, "&lt;=" &amp; $A141, DataRegularSeason20242025!$D$3:$D$1315, J$1)+SUMIFS(DataRegularSeason20242025!$AB$3:$AB$1315,DataRegularSeason20242025!$B$3:$B$1315, "&lt;=" &amp; $A141, DataRegularSeason20242025!$E$3:$E$1315, J$1)</f>
        <v>43</v>
      </c>
      <c r="K141" s="2">
        <f>SUMIFS(DataRegularSeason20242025!$AA$3:$AA$1315,DataRegularSeason20242025!$B$3:$B$1315, "&lt;=" &amp; $A141, DataRegularSeason20242025!$D$3:$D$1315, K$1)+SUMIFS(DataRegularSeason20242025!$AB$3:$AB$1315,DataRegularSeason20242025!$B$3:$B$1315, "&lt;=" &amp; $A141, DataRegularSeason20242025!$E$3:$E$1315, K$1)</f>
        <v>30</v>
      </c>
      <c r="L141" s="2">
        <f>SUMIFS(DataRegularSeason20242025!$AA$3:$AA$1315,DataRegularSeason20242025!$B$3:$B$1315, "&lt;=" &amp; $A141, DataRegularSeason20242025!$D$3:$D$1315, L$1)+SUMIFS(DataRegularSeason20242025!$AB$3:$AB$1315,DataRegularSeason20242025!$B$3:$B$1315, "&lt;=" &amp; $A141, DataRegularSeason20242025!$E$3:$E$1315, L$1)</f>
        <v>45</v>
      </c>
      <c r="M141" s="2">
        <f>SUMIFS(DataRegularSeason20242025!$AA$3:$AA$1315,DataRegularSeason20242025!$B$3:$B$1315, "&lt;=" &amp; $A141, DataRegularSeason20242025!$D$3:$D$1315, M$1)+SUMIFS(DataRegularSeason20242025!$AB$3:$AB$1315,DataRegularSeason20242025!$B$3:$B$1315, "&lt;=" &amp; $A141, DataRegularSeason20242025!$E$3:$E$1315, M$1)</f>
        <v>46</v>
      </c>
      <c r="N141" s="2">
        <f>SUMIFS(DataRegularSeason20242025!$AA$3:$AA$1315,DataRegularSeason20242025!$B$3:$B$1315, "&lt;=" &amp; $A141, DataRegularSeason20242025!$D$3:$D$1315, N$1)+SUMIFS(DataRegularSeason20242025!$AB$3:$AB$1315,DataRegularSeason20242025!$B$3:$B$1315, "&lt;=" &amp; $A141, DataRegularSeason20242025!$E$3:$E$1315, N$1)</f>
        <v>45</v>
      </c>
      <c r="O141" s="2">
        <f>SUMIFS(DataRegularSeason20242025!$AA$3:$AA$1315,DataRegularSeason20242025!$B$3:$B$1315, "&lt;=" &amp; $A141, DataRegularSeason20242025!$D$3:$D$1315, O$1)+SUMIFS(DataRegularSeason20242025!$AB$3:$AB$1315,DataRegularSeason20242025!$B$3:$B$1315, "&lt;=" &amp; $A141, DataRegularSeason20242025!$E$3:$E$1315, O$1)</f>
        <v>48</v>
      </c>
      <c r="P141" s="2">
        <f>SUMIFS(DataRegularSeason20242025!$AA$3:$AA$1315,DataRegularSeason20242025!$B$3:$B$1315, "&lt;=" &amp; $A141, DataRegularSeason20242025!$D$3:$D$1315, P$1)+SUMIFS(DataRegularSeason20242025!$AB$3:$AB$1315,DataRegularSeason20242025!$B$3:$B$1315, "&lt;=" &amp; $A141, DataRegularSeason20242025!$E$3:$E$1315, P$1)</f>
        <v>33</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33</v>
      </c>
      <c r="U141" s="2">
        <f>SUMIFS(DataRegularSeason20242025!$AA$3:$AA$1315,DataRegularSeason20242025!$B$3:$B$1315, "&lt;=" &amp; $A141, DataRegularSeason20242025!$D$3:$D$1315, U$1)+SUMIFS(DataRegularSeason20242025!$AB$3:$AB$1315,DataRegularSeason20242025!$B$3:$B$1315, "&lt;=" &amp; $A141, DataRegularSeason20242025!$E$3:$E$1315, U$1)</f>
        <v>37</v>
      </c>
      <c r="V141" s="2">
        <f>SUMIFS(DataRegularSeason20242025!$AA$3:$AA$1315,DataRegularSeason20242025!$B$3:$B$1315, "&lt;=" &amp; $A141, DataRegularSeason20242025!$D$3:$D$1315, V$1)+SUMIFS(DataRegularSeason20242025!$AB$3:$AB$1315,DataRegularSeason20242025!$B$3:$B$1315, "&lt;=" &amp; $A141, DataRegularSeason20242025!$E$3:$E$1315, V$1)</f>
        <v>36</v>
      </c>
      <c r="W141" s="2">
        <f>SUMIFS(DataRegularSeason20242025!$AA$3:$AA$1315,DataRegularSeason20242025!$B$3:$B$1315, "&lt;=" &amp; $A141, DataRegularSeason20242025!$D$3:$D$1315, W$1)+SUMIFS(DataRegularSeason20242025!$AB$3:$AB$1315,DataRegularSeason20242025!$B$3:$B$1315, "&lt;=" &amp; $A141, DataRegularSeason20242025!$E$3:$E$1315, W$1)</f>
        <v>37</v>
      </c>
      <c r="X141" s="2">
        <f>SUMIFS(DataRegularSeason20242025!$AA$3:$AA$1315,DataRegularSeason20242025!$B$3:$B$1315, "&lt;=" &amp; $A141, DataRegularSeason20242025!$D$3:$D$1315, X$1)+SUMIFS(DataRegularSeason20242025!$AB$3:$AB$1315,DataRegularSeason20242025!$B$3:$B$1315, "&lt;=" &amp; $A141, DataRegularSeason20242025!$E$3:$E$1315, X$1)</f>
        <v>34</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38</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46</v>
      </c>
      <c r="AC141" s="2">
        <f>SUMIFS(DataRegularSeason20242025!$AA$3:$AA$1315,DataRegularSeason20242025!$B$3:$B$1315, "&lt;=" &amp; $A141, DataRegularSeason20242025!$D$3:$D$1315, AC$1)+SUMIFS(DataRegularSeason20242025!$AB$3:$AB$1315,DataRegularSeason20242025!$B$3:$B$1315, "&lt;=" &amp; $A141, DataRegularSeason20242025!$E$3:$E$1315, AC$1)</f>
        <v>38</v>
      </c>
      <c r="AD141" s="2">
        <f>SUMIFS(DataRegularSeason20242025!$AA$3:$AA$1315,DataRegularSeason20242025!$B$3:$B$1315, "&lt;=" &amp; $A141, DataRegularSeason20242025!$D$3:$D$1315, AD$1)+SUMIFS(DataRegularSeason20242025!$AB$3:$AB$1315,DataRegularSeason20242025!$B$3:$B$1315, "&lt;=" &amp; $A141, DataRegularSeason20242025!$E$3:$E$1315, AD$1)</f>
        <v>43</v>
      </c>
      <c r="AE141" s="2">
        <f>SUMIFS(DataRegularSeason20242025!$AA$3:$AA$1315,DataRegularSeason20242025!$B$3:$B$1315, "&lt;=" &amp; $A141, DataRegularSeason20242025!$D$3:$D$1315, AE$1)+SUMIFS(DataRegularSeason20242025!$AB$3:$AB$1315,DataRegularSeason20242025!$B$3:$B$1315, "&lt;=" &amp; $A141, DataRegularSeason20242025!$E$3:$E$1315, AE$1)</f>
        <v>51</v>
      </c>
      <c r="AF141" s="2">
        <f>SUMIFS(DataRegularSeason20242025!$AA$3:$AA$1315,DataRegularSeason20242025!$B$3:$B$1315, "&lt;=" &amp; $A141, DataRegularSeason20242025!$D$3:$D$1315, AF$1)+SUMIFS(DataRegularSeason20242025!$AB$3:$AB$1315,DataRegularSeason20242025!$B$3:$B$1315, "&lt;=" &amp; $A141, DataRegularSeason20242025!$E$3:$E$1315, AF$1)</f>
        <v>53</v>
      </c>
      <c r="AG141" s="2">
        <f>SUMIFS(DataRegularSeason20242025!$AA$3:$AA$1315,DataRegularSeason20242025!$B$3:$B$1315, "&lt;=" &amp; $A141, DataRegularSeason20242025!$D$3:$D$1315, AG$1)+SUMIFS(DataRegularSeason20242025!$AB$3:$AB$1315,DataRegularSeason20242025!$B$3:$B$1315, "&lt;=" &amp; $A141, DataRegularSeason20242025!$E$3:$E$1315, AG$1)</f>
        <v>50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30</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30</v>
      </c>
      <c r="E142" s="2">
        <f>SUMIFS(DataRegularSeason20242025!$AA$3:$AA$1315,DataRegularSeason20242025!$B$3:$B$1315, "&lt;=" &amp; $A142, DataRegularSeason20242025!$D$3:$D$1315, E$1)+SUMIFS(DataRegularSeason20242025!$AB$3:$AB$1315,DataRegularSeason20242025!$B$3:$B$1315, "&lt;=" &amp; $A142, DataRegularSeason20242025!$E$3:$E$1315, E$1)</f>
        <v>45</v>
      </c>
      <c r="F142" s="2">
        <f>SUMIFS(DataRegularSeason20242025!$AA$3:$AA$1315,DataRegularSeason20242025!$B$3:$B$1315, "&lt;=" &amp; $A142, DataRegularSeason20242025!$D$3:$D$1315, F$1)+SUMIFS(DataRegularSeason20242025!$AB$3:$AB$1315,DataRegularSeason20242025!$B$3:$B$1315, "&lt;=" &amp; $A142, DataRegularSeason20242025!$E$3:$E$1315, F$1)</f>
        <v>36</v>
      </c>
      <c r="G142" s="2">
        <f>SUMIFS(DataRegularSeason20242025!$AA$3:$AA$1315,DataRegularSeason20242025!$B$3:$B$1315, "&lt;=" &amp; $A142, DataRegularSeason20242025!$D$3:$D$1315, G$1)+SUMIFS(DataRegularSeason20242025!$AB$3:$AB$1315,DataRegularSeason20242025!$B$3:$B$1315, "&lt;=" &amp; $A142, DataRegularSeason20242025!$E$3:$E$1315, G$1)</f>
        <v>41</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44</v>
      </c>
      <c r="J142" s="2">
        <f>SUMIFS(DataRegularSeason20242025!$AA$3:$AA$1315,DataRegularSeason20242025!$B$3:$B$1315, "&lt;=" &amp; $A142, DataRegularSeason20242025!$D$3:$D$1315, J$1)+SUMIFS(DataRegularSeason20242025!$AB$3:$AB$1315,DataRegularSeason20242025!$B$3:$B$1315, "&lt;=" &amp; $A142, DataRegularSeason20242025!$E$3:$E$1315, J$1)</f>
        <v>43</v>
      </c>
      <c r="K142" s="2">
        <f>SUMIFS(DataRegularSeason20242025!$AA$3:$AA$1315,DataRegularSeason20242025!$B$3:$B$1315, "&lt;=" &amp; $A142, DataRegularSeason20242025!$D$3:$D$1315, K$1)+SUMIFS(DataRegularSeason20242025!$AB$3:$AB$1315,DataRegularSeason20242025!$B$3:$B$1315, "&lt;=" &amp; $A142, DataRegularSeason20242025!$E$3:$E$1315, K$1)</f>
        <v>30</v>
      </c>
      <c r="L142" s="2">
        <f>SUMIFS(DataRegularSeason20242025!$AA$3:$AA$1315,DataRegularSeason20242025!$B$3:$B$1315, "&lt;=" &amp; $A142, DataRegularSeason20242025!$D$3:$D$1315, L$1)+SUMIFS(DataRegularSeason20242025!$AB$3:$AB$1315,DataRegularSeason20242025!$B$3:$B$1315, "&lt;=" &amp; $A142, DataRegularSeason20242025!$E$3:$E$1315, L$1)</f>
        <v>45</v>
      </c>
      <c r="M142" s="2">
        <f>SUMIFS(DataRegularSeason20242025!$AA$3:$AA$1315,DataRegularSeason20242025!$B$3:$B$1315, "&lt;=" &amp; $A142, DataRegularSeason20242025!$D$3:$D$1315, M$1)+SUMIFS(DataRegularSeason20242025!$AB$3:$AB$1315,DataRegularSeason20242025!$B$3:$B$1315, "&lt;=" &amp; $A142, DataRegularSeason20242025!$E$3:$E$1315, M$1)</f>
        <v>46</v>
      </c>
      <c r="N142" s="2">
        <f>SUMIFS(DataRegularSeason20242025!$AA$3:$AA$1315,DataRegularSeason20242025!$B$3:$B$1315, "&lt;=" &amp; $A142, DataRegularSeason20242025!$D$3:$D$1315, N$1)+SUMIFS(DataRegularSeason20242025!$AB$3:$AB$1315,DataRegularSeason20242025!$B$3:$B$1315, "&lt;=" &amp; $A142, DataRegularSeason20242025!$E$3:$E$1315, N$1)</f>
        <v>45</v>
      </c>
      <c r="O142" s="2">
        <f>SUMIFS(DataRegularSeason20242025!$AA$3:$AA$1315,DataRegularSeason20242025!$B$3:$B$1315, "&lt;=" &amp; $A142, DataRegularSeason20242025!$D$3:$D$1315, O$1)+SUMIFS(DataRegularSeason20242025!$AB$3:$AB$1315,DataRegularSeason20242025!$B$3:$B$1315, "&lt;=" &amp; $A142, DataRegularSeason20242025!$E$3:$E$1315, O$1)</f>
        <v>48</v>
      </c>
      <c r="P142" s="2">
        <f>SUMIFS(DataRegularSeason20242025!$AA$3:$AA$1315,DataRegularSeason20242025!$B$3:$B$1315, "&lt;=" &amp; $A142, DataRegularSeason20242025!$D$3:$D$1315, P$1)+SUMIFS(DataRegularSeason20242025!$AB$3:$AB$1315,DataRegularSeason20242025!$B$3:$B$1315, "&lt;=" &amp; $A142, DataRegularSeason20242025!$E$3:$E$1315, P$1)</f>
        <v>33</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33</v>
      </c>
      <c r="U142" s="2">
        <f>SUMIFS(DataRegularSeason20242025!$AA$3:$AA$1315,DataRegularSeason20242025!$B$3:$B$1315, "&lt;=" &amp; $A142, DataRegularSeason20242025!$D$3:$D$1315, U$1)+SUMIFS(DataRegularSeason20242025!$AB$3:$AB$1315,DataRegularSeason20242025!$B$3:$B$1315, "&lt;=" &amp; $A142, DataRegularSeason20242025!$E$3:$E$1315, U$1)</f>
        <v>37</v>
      </c>
      <c r="V142" s="2">
        <f>SUMIFS(DataRegularSeason20242025!$AA$3:$AA$1315,DataRegularSeason20242025!$B$3:$B$1315, "&lt;=" &amp; $A142, DataRegularSeason20242025!$D$3:$D$1315, V$1)+SUMIFS(DataRegularSeason20242025!$AB$3:$AB$1315,DataRegularSeason20242025!$B$3:$B$1315, "&lt;=" &amp; $A142, DataRegularSeason20242025!$E$3:$E$1315, V$1)</f>
        <v>36</v>
      </c>
      <c r="W142" s="2">
        <f>SUMIFS(DataRegularSeason20242025!$AA$3:$AA$1315,DataRegularSeason20242025!$B$3:$B$1315, "&lt;=" &amp; $A142, DataRegularSeason20242025!$D$3:$D$1315, W$1)+SUMIFS(DataRegularSeason20242025!$AB$3:$AB$1315,DataRegularSeason20242025!$B$3:$B$1315, "&lt;=" &amp; $A142, DataRegularSeason20242025!$E$3:$E$1315, W$1)</f>
        <v>37</v>
      </c>
      <c r="X142" s="2">
        <f>SUMIFS(DataRegularSeason20242025!$AA$3:$AA$1315,DataRegularSeason20242025!$B$3:$B$1315, "&lt;=" &amp; $A142, DataRegularSeason20242025!$D$3:$D$1315, X$1)+SUMIFS(DataRegularSeason20242025!$AB$3:$AB$1315,DataRegularSeason20242025!$B$3:$B$1315, "&lt;=" &amp; $A142, DataRegularSeason20242025!$E$3:$E$1315, X$1)</f>
        <v>34</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38</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46</v>
      </c>
      <c r="AC142" s="2">
        <f>SUMIFS(DataRegularSeason20242025!$AA$3:$AA$1315,DataRegularSeason20242025!$B$3:$B$1315, "&lt;=" &amp; $A142, DataRegularSeason20242025!$D$3:$D$1315, AC$1)+SUMIFS(DataRegularSeason20242025!$AB$3:$AB$1315,DataRegularSeason20242025!$B$3:$B$1315, "&lt;=" &amp; $A142, DataRegularSeason20242025!$E$3:$E$1315, AC$1)</f>
        <v>38</v>
      </c>
      <c r="AD142" s="2">
        <f>SUMIFS(DataRegularSeason20242025!$AA$3:$AA$1315,DataRegularSeason20242025!$B$3:$B$1315, "&lt;=" &amp; $A142, DataRegularSeason20242025!$D$3:$D$1315, AD$1)+SUMIFS(DataRegularSeason20242025!$AB$3:$AB$1315,DataRegularSeason20242025!$B$3:$B$1315, "&lt;=" &amp; $A142, DataRegularSeason20242025!$E$3:$E$1315, AD$1)</f>
        <v>43</v>
      </c>
      <c r="AE142" s="2">
        <f>SUMIFS(DataRegularSeason20242025!$AA$3:$AA$1315,DataRegularSeason20242025!$B$3:$B$1315, "&lt;=" &amp; $A142, DataRegularSeason20242025!$D$3:$D$1315, AE$1)+SUMIFS(DataRegularSeason20242025!$AB$3:$AB$1315,DataRegularSeason20242025!$B$3:$B$1315, "&lt;=" &amp; $A142, DataRegularSeason20242025!$E$3:$E$1315, AE$1)</f>
        <v>51</v>
      </c>
      <c r="AF142" s="2">
        <f>SUMIFS(DataRegularSeason20242025!$AA$3:$AA$1315,DataRegularSeason20242025!$B$3:$B$1315, "&lt;=" &amp; $A142, DataRegularSeason20242025!$D$3:$D$1315, AF$1)+SUMIFS(DataRegularSeason20242025!$AB$3:$AB$1315,DataRegularSeason20242025!$B$3:$B$1315, "&lt;=" &amp; $A142, DataRegularSeason20242025!$E$3:$E$1315, AF$1)</f>
        <v>53</v>
      </c>
      <c r="AG142" s="2">
        <f>SUMIFS(DataRegularSeason20242025!$AA$3:$AA$1315,DataRegularSeason20242025!$B$3:$B$1315, "&lt;=" &amp; $A142, DataRegularSeason20242025!$D$3:$D$1315, AG$1)+SUMIFS(DataRegularSeason20242025!$AB$3:$AB$1315,DataRegularSeason20242025!$B$3:$B$1315, "&lt;=" &amp; $A142, DataRegularSeason20242025!$E$3:$E$1315, AG$1)</f>
        <v>50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30</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30</v>
      </c>
      <c r="E143" s="2">
        <f>SUMIFS(DataRegularSeason20242025!$AA$3:$AA$1315,DataRegularSeason20242025!$B$3:$B$1315, "&lt;=" &amp; $A143, DataRegularSeason20242025!$D$3:$D$1315, E$1)+SUMIFS(DataRegularSeason20242025!$AB$3:$AB$1315,DataRegularSeason20242025!$B$3:$B$1315, "&lt;=" &amp; $A143, DataRegularSeason20242025!$E$3:$E$1315, E$1)</f>
        <v>45</v>
      </c>
      <c r="F143" s="2">
        <f>SUMIFS(DataRegularSeason20242025!$AA$3:$AA$1315,DataRegularSeason20242025!$B$3:$B$1315, "&lt;=" &amp; $A143, DataRegularSeason20242025!$D$3:$D$1315, F$1)+SUMIFS(DataRegularSeason20242025!$AB$3:$AB$1315,DataRegularSeason20242025!$B$3:$B$1315, "&lt;=" &amp; $A143, DataRegularSeason20242025!$E$3:$E$1315, F$1)</f>
        <v>36</v>
      </c>
      <c r="G143" s="2">
        <f>SUMIFS(DataRegularSeason20242025!$AA$3:$AA$1315,DataRegularSeason20242025!$B$3:$B$1315, "&lt;=" &amp; $A143, DataRegularSeason20242025!$D$3:$D$1315, G$1)+SUMIFS(DataRegularSeason20242025!$AB$3:$AB$1315,DataRegularSeason20242025!$B$3:$B$1315, "&lt;=" &amp; $A143, DataRegularSeason20242025!$E$3:$E$1315, G$1)</f>
        <v>41</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44</v>
      </c>
      <c r="J143" s="2">
        <f>SUMIFS(DataRegularSeason20242025!$AA$3:$AA$1315,DataRegularSeason20242025!$B$3:$B$1315, "&lt;=" &amp; $A143, DataRegularSeason20242025!$D$3:$D$1315, J$1)+SUMIFS(DataRegularSeason20242025!$AB$3:$AB$1315,DataRegularSeason20242025!$B$3:$B$1315, "&lt;=" &amp; $A143, DataRegularSeason20242025!$E$3:$E$1315, J$1)</f>
        <v>43</v>
      </c>
      <c r="K143" s="2">
        <f>SUMIFS(DataRegularSeason20242025!$AA$3:$AA$1315,DataRegularSeason20242025!$B$3:$B$1315, "&lt;=" &amp; $A143, DataRegularSeason20242025!$D$3:$D$1315, K$1)+SUMIFS(DataRegularSeason20242025!$AB$3:$AB$1315,DataRegularSeason20242025!$B$3:$B$1315, "&lt;=" &amp; $A143, DataRegularSeason20242025!$E$3:$E$1315, K$1)</f>
        <v>30</v>
      </c>
      <c r="L143" s="2">
        <f>SUMIFS(DataRegularSeason20242025!$AA$3:$AA$1315,DataRegularSeason20242025!$B$3:$B$1315, "&lt;=" &amp; $A143, DataRegularSeason20242025!$D$3:$D$1315, L$1)+SUMIFS(DataRegularSeason20242025!$AB$3:$AB$1315,DataRegularSeason20242025!$B$3:$B$1315, "&lt;=" &amp; $A143, DataRegularSeason20242025!$E$3:$E$1315, L$1)</f>
        <v>45</v>
      </c>
      <c r="M143" s="2">
        <f>SUMIFS(DataRegularSeason20242025!$AA$3:$AA$1315,DataRegularSeason20242025!$B$3:$B$1315, "&lt;=" &amp; $A143, DataRegularSeason20242025!$D$3:$D$1315, M$1)+SUMIFS(DataRegularSeason20242025!$AB$3:$AB$1315,DataRegularSeason20242025!$B$3:$B$1315, "&lt;=" &amp; $A143, DataRegularSeason20242025!$E$3:$E$1315, M$1)</f>
        <v>46</v>
      </c>
      <c r="N143" s="2">
        <f>SUMIFS(DataRegularSeason20242025!$AA$3:$AA$1315,DataRegularSeason20242025!$B$3:$B$1315, "&lt;=" &amp; $A143, DataRegularSeason20242025!$D$3:$D$1315, N$1)+SUMIFS(DataRegularSeason20242025!$AB$3:$AB$1315,DataRegularSeason20242025!$B$3:$B$1315, "&lt;=" &amp; $A143, DataRegularSeason20242025!$E$3:$E$1315, N$1)</f>
        <v>45</v>
      </c>
      <c r="O143" s="2">
        <f>SUMIFS(DataRegularSeason20242025!$AA$3:$AA$1315,DataRegularSeason20242025!$B$3:$B$1315, "&lt;=" &amp; $A143, DataRegularSeason20242025!$D$3:$D$1315, O$1)+SUMIFS(DataRegularSeason20242025!$AB$3:$AB$1315,DataRegularSeason20242025!$B$3:$B$1315, "&lt;=" &amp; $A143, DataRegularSeason20242025!$E$3:$E$1315, O$1)</f>
        <v>48</v>
      </c>
      <c r="P143" s="2">
        <f>SUMIFS(DataRegularSeason20242025!$AA$3:$AA$1315,DataRegularSeason20242025!$B$3:$B$1315, "&lt;=" &amp; $A143, DataRegularSeason20242025!$D$3:$D$1315, P$1)+SUMIFS(DataRegularSeason20242025!$AB$3:$AB$1315,DataRegularSeason20242025!$B$3:$B$1315, "&lt;=" &amp; $A143, DataRegularSeason20242025!$E$3:$E$1315, P$1)</f>
        <v>33</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33</v>
      </c>
      <c r="U143" s="2">
        <f>SUMIFS(DataRegularSeason20242025!$AA$3:$AA$1315,DataRegularSeason20242025!$B$3:$B$1315, "&lt;=" &amp; $A143, DataRegularSeason20242025!$D$3:$D$1315, U$1)+SUMIFS(DataRegularSeason20242025!$AB$3:$AB$1315,DataRegularSeason20242025!$B$3:$B$1315, "&lt;=" &amp; $A143, DataRegularSeason20242025!$E$3:$E$1315, U$1)</f>
        <v>37</v>
      </c>
      <c r="V143" s="2">
        <f>SUMIFS(DataRegularSeason20242025!$AA$3:$AA$1315,DataRegularSeason20242025!$B$3:$B$1315, "&lt;=" &amp; $A143, DataRegularSeason20242025!$D$3:$D$1315, V$1)+SUMIFS(DataRegularSeason20242025!$AB$3:$AB$1315,DataRegularSeason20242025!$B$3:$B$1315, "&lt;=" &amp; $A143, DataRegularSeason20242025!$E$3:$E$1315, V$1)</f>
        <v>36</v>
      </c>
      <c r="W143" s="2">
        <f>SUMIFS(DataRegularSeason20242025!$AA$3:$AA$1315,DataRegularSeason20242025!$B$3:$B$1315, "&lt;=" &amp; $A143, DataRegularSeason20242025!$D$3:$D$1315, W$1)+SUMIFS(DataRegularSeason20242025!$AB$3:$AB$1315,DataRegularSeason20242025!$B$3:$B$1315, "&lt;=" &amp; $A143, DataRegularSeason20242025!$E$3:$E$1315, W$1)</f>
        <v>37</v>
      </c>
      <c r="X143" s="2">
        <f>SUMIFS(DataRegularSeason20242025!$AA$3:$AA$1315,DataRegularSeason20242025!$B$3:$B$1315, "&lt;=" &amp; $A143, DataRegularSeason20242025!$D$3:$D$1315, X$1)+SUMIFS(DataRegularSeason20242025!$AB$3:$AB$1315,DataRegularSeason20242025!$B$3:$B$1315, "&lt;=" &amp; $A143, DataRegularSeason20242025!$E$3:$E$1315, X$1)</f>
        <v>34</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38</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46</v>
      </c>
      <c r="AC143" s="2">
        <f>SUMIFS(DataRegularSeason20242025!$AA$3:$AA$1315,DataRegularSeason20242025!$B$3:$B$1315, "&lt;=" &amp; $A143, DataRegularSeason20242025!$D$3:$D$1315, AC$1)+SUMIFS(DataRegularSeason20242025!$AB$3:$AB$1315,DataRegularSeason20242025!$B$3:$B$1315, "&lt;=" &amp; $A143, DataRegularSeason20242025!$E$3:$E$1315, AC$1)</f>
        <v>38</v>
      </c>
      <c r="AD143" s="2">
        <f>SUMIFS(DataRegularSeason20242025!$AA$3:$AA$1315,DataRegularSeason20242025!$B$3:$B$1315, "&lt;=" &amp; $A143, DataRegularSeason20242025!$D$3:$D$1315, AD$1)+SUMIFS(DataRegularSeason20242025!$AB$3:$AB$1315,DataRegularSeason20242025!$B$3:$B$1315, "&lt;=" &amp; $A143, DataRegularSeason20242025!$E$3:$E$1315, AD$1)</f>
        <v>43</v>
      </c>
      <c r="AE143" s="2">
        <f>SUMIFS(DataRegularSeason20242025!$AA$3:$AA$1315,DataRegularSeason20242025!$B$3:$B$1315, "&lt;=" &amp; $A143, DataRegularSeason20242025!$D$3:$D$1315, AE$1)+SUMIFS(DataRegularSeason20242025!$AB$3:$AB$1315,DataRegularSeason20242025!$B$3:$B$1315, "&lt;=" &amp; $A143, DataRegularSeason20242025!$E$3:$E$1315, AE$1)</f>
        <v>51</v>
      </c>
      <c r="AF143" s="2">
        <f>SUMIFS(DataRegularSeason20242025!$AA$3:$AA$1315,DataRegularSeason20242025!$B$3:$B$1315, "&lt;=" &amp; $A143, DataRegularSeason20242025!$D$3:$D$1315, AF$1)+SUMIFS(DataRegularSeason20242025!$AB$3:$AB$1315,DataRegularSeason20242025!$B$3:$B$1315, "&lt;=" &amp; $A143, DataRegularSeason20242025!$E$3:$E$1315, AF$1)</f>
        <v>53</v>
      </c>
      <c r="AG143" s="2">
        <f>SUMIFS(DataRegularSeason20242025!$AA$3:$AA$1315,DataRegularSeason20242025!$B$3:$B$1315, "&lt;=" &amp; $A143, DataRegularSeason20242025!$D$3:$D$1315, AG$1)+SUMIFS(DataRegularSeason20242025!$AB$3:$AB$1315,DataRegularSeason20242025!$B$3:$B$1315, "&lt;=" &amp; $A143, DataRegularSeason20242025!$E$3:$E$1315, AG$1)</f>
        <v>50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30</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30</v>
      </c>
      <c r="E144" s="2">
        <f>SUMIFS(DataRegularSeason20242025!$AA$3:$AA$1315,DataRegularSeason20242025!$B$3:$B$1315, "&lt;=" &amp; $A144, DataRegularSeason20242025!$D$3:$D$1315, E$1)+SUMIFS(DataRegularSeason20242025!$AB$3:$AB$1315,DataRegularSeason20242025!$B$3:$B$1315, "&lt;=" &amp; $A144, DataRegularSeason20242025!$E$3:$E$1315, E$1)</f>
        <v>45</v>
      </c>
      <c r="F144" s="2">
        <f>SUMIFS(DataRegularSeason20242025!$AA$3:$AA$1315,DataRegularSeason20242025!$B$3:$B$1315, "&lt;=" &amp; $A144, DataRegularSeason20242025!$D$3:$D$1315, F$1)+SUMIFS(DataRegularSeason20242025!$AB$3:$AB$1315,DataRegularSeason20242025!$B$3:$B$1315, "&lt;=" &amp; $A144, DataRegularSeason20242025!$E$3:$E$1315, F$1)</f>
        <v>36</v>
      </c>
      <c r="G144" s="2">
        <f>SUMIFS(DataRegularSeason20242025!$AA$3:$AA$1315,DataRegularSeason20242025!$B$3:$B$1315, "&lt;=" &amp; $A144, DataRegularSeason20242025!$D$3:$D$1315, G$1)+SUMIFS(DataRegularSeason20242025!$AB$3:$AB$1315,DataRegularSeason20242025!$B$3:$B$1315, "&lt;=" &amp; $A144, DataRegularSeason20242025!$E$3:$E$1315, G$1)</f>
        <v>41</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44</v>
      </c>
      <c r="J144" s="2">
        <f>SUMIFS(DataRegularSeason20242025!$AA$3:$AA$1315,DataRegularSeason20242025!$B$3:$B$1315, "&lt;=" &amp; $A144, DataRegularSeason20242025!$D$3:$D$1315, J$1)+SUMIFS(DataRegularSeason20242025!$AB$3:$AB$1315,DataRegularSeason20242025!$B$3:$B$1315, "&lt;=" &amp; $A144, DataRegularSeason20242025!$E$3:$E$1315, J$1)</f>
        <v>43</v>
      </c>
      <c r="K144" s="2">
        <f>SUMIFS(DataRegularSeason20242025!$AA$3:$AA$1315,DataRegularSeason20242025!$B$3:$B$1315, "&lt;=" &amp; $A144, DataRegularSeason20242025!$D$3:$D$1315, K$1)+SUMIFS(DataRegularSeason20242025!$AB$3:$AB$1315,DataRegularSeason20242025!$B$3:$B$1315, "&lt;=" &amp; $A144, DataRegularSeason20242025!$E$3:$E$1315, K$1)</f>
        <v>30</v>
      </c>
      <c r="L144" s="2">
        <f>SUMIFS(DataRegularSeason20242025!$AA$3:$AA$1315,DataRegularSeason20242025!$B$3:$B$1315, "&lt;=" &amp; $A144, DataRegularSeason20242025!$D$3:$D$1315, L$1)+SUMIFS(DataRegularSeason20242025!$AB$3:$AB$1315,DataRegularSeason20242025!$B$3:$B$1315, "&lt;=" &amp; $A144, DataRegularSeason20242025!$E$3:$E$1315, L$1)</f>
        <v>45</v>
      </c>
      <c r="M144" s="2">
        <f>SUMIFS(DataRegularSeason20242025!$AA$3:$AA$1315,DataRegularSeason20242025!$B$3:$B$1315, "&lt;=" &amp; $A144, DataRegularSeason20242025!$D$3:$D$1315, M$1)+SUMIFS(DataRegularSeason20242025!$AB$3:$AB$1315,DataRegularSeason20242025!$B$3:$B$1315, "&lt;=" &amp; $A144, DataRegularSeason20242025!$E$3:$E$1315, M$1)</f>
        <v>46</v>
      </c>
      <c r="N144" s="2">
        <f>SUMIFS(DataRegularSeason20242025!$AA$3:$AA$1315,DataRegularSeason20242025!$B$3:$B$1315, "&lt;=" &amp; $A144, DataRegularSeason20242025!$D$3:$D$1315, N$1)+SUMIFS(DataRegularSeason20242025!$AB$3:$AB$1315,DataRegularSeason20242025!$B$3:$B$1315, "&lt;=" &amp; $A144, DataRegularSeason20242025!$E$3:$E$1315, N$1)</f>
        <v>45</v>
      </c>
      <c r="O144" s="2">
        <f>SUMIFS(DataRegularSeason20242025!$AA$3:$AA$1315,DataRegularSeason20242025!$B$3:$B$1315, "&lt;=" &amp; $A144, DataRegularSeason20242025!$D$3:$D$1315, O$1)+SUMIFS(DataRegularSeason20242025!$AB$3:$AB$1315,DataRegularSeason20242025!$B$3:$B$1315, "&lt;=" &amp; $A144, DataRegularSeason20242025!$E$3:$E$1315, O$1)</f>
        <v>48</v>
      </c>
      <c r="P144" s="2">
        <f>SUMIFS(DataRegularSeason20242025!$AA$3:$AA$1315,DataRegularSeason20242025!$B$3:$B$1315, "&lt;=" &amp; $A144, DataRegularSeason20242025!$D$3:$D$1315, P$1)+SUMIFS(DataRegularSeason20242025!$AB$3:$AB$1315,DataRegularSeason20242025!$B$3:$B$1315, "&lt;=" &amp; $A144, DataRegularSeason20242025!$E$3:$E$1315, P$1)</f>
        <v>33</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33</v>
      </c>
      <c r="U144" s="2">
        <f>SUMIFS(DataRegularSeason20242025!$AA$3:$AA$1315,DataRegularSeason20242025!$B$3:$B$1315, "&lt;=" &amp; $A144, DataRegularSeason20242025!$D$3:$D$1315, U$1)+SUMIFS(DataRegularSeason20242025!$AB$3:$AB$1315,DataRegularSeason20242025!$B$3:$B$1315, "&lt;=" &amp; $A144, DataRegularSeason20242025!$E$3:$E$1315, U$1)</f>
        <v>37</v>
      </c>
      <c r="V144" s="2">
        <f>SUMIFS(DataRegularSeason20242025!$AA$3:$AA$1315,DataRegularSeason20242025!$B$3:$B$1315, "&lt;=" &amp; $A144, DataRegularSeason20242025!$D$3:$D$1315, V$1)+SUMIFS(DataRegularSeason20242025!$AB$3:$AB$1315,DataRegularSeason20242025!$B$3:$B$1315, "&lt;=" &amp; $A144, DataRegularSeason20242025!$E$3:$E$1315, V$1)</f>
        <v>36</v>
      </c>
      <c r="W144" s="2">
        <f>SUMIFS(DataRegularSeason20242025!$AA$3:$AA$1315,DataRegularSeason20242025!$B$3:$B$1315, "&lt;=" &amp; $A144, DataRegularSeason20242025!$D$3:$D$1315, W$1)+SUMIFS(DataRegularSeason20242025!$AB$3:$AB$1315,DataRegularSeason20242025!$B$3:$B$1315, "&lt;=" &amp; $A144, DataRegularSeason20242025!$E$3:$E$1315, W$1)</f>
        <v>37</v>
      </c>
      <c r="X144" s="2">
        <f>SUMIFS(DataRegularSeason20242025!$AA$3:$AA$1315,DataRegularSeason20242025!$B$3:$B$1315, "&lt;=" &amp; $A144, DataRegularSeason20242025!$D$3:$D$1315, X$1)+SUMIFS(DataRegularSeason20242025!$AB$3:$AB$1315,DataRegularSeason20242025!$B$3:$B$1315, "&lt;=" &amp; $A144, DataRegularSeason20242025!$E$3:$E$1315, X$1)</f>
        <v>34</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38</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46</v>
      </c>
      <c r="AC144" s="2">
        <f>SUMIFS(DataRegularSeason20242025!$AA$3:$AA$1315,DataRegularSeason20242025!$B$3:$B$1315, "&lt;=" &amp; $A144, DataRegularSeason20242025!$D$3:$D$1315, AC$1)+SUMIFS(DataRegularSeason20242025!$AB$3:$AB$1315,DataRegularSeason20242025!$B$3:$B$1315, "&lt;=" &amp; $A144, DataRegularSeason20242025!$E$3:$E$1315, AC$1)</f>
        <v>38</v>
      </c>
      <c r="AD144" s="2">
        <f>SUMIFS(DataRegularSeason20242025!$AA$3:$AA$1315,DataRegularSeason20242025!$B$3:$B$1315, "&lt;=" &amp; $A144, DataRegularSeason20242025!$D$3:$D$1315, AD$1)+SUMIFS(DataRegularSeason20242025!$AB$3:$AB$1315,DataRegularSeason20242025!$B$3:$B$1315, "&lt;=" &amp; $A144, DataRegularSeason20242025!$E$3:$E$1315, AD$1)</f>
        <v>43</v>
      </c>
      <c r="AE144" s="2">
        <f>SUMIFS(DataRegularSeason20242025!$AA$3:$AA$1315,DataRegularSeason20242025!$B$3:$B$1315, "&lt;=" &amp; $A144, DataRegularSeason20242025!$D$3:$D$1315, AE$1)+SUMIFS(DataRegularSeason20242025!$AB$3:$AB$1315,DataRegularSeason20242025!$B$3:$B$1315, "&lt;=" &amp; $A144, DataRegularSeason20242025!$E$3:$E$1315, AE$1)</f>
        <v>51</v>
      </c>
      <c r="AF144" s="2">
        <f>SUMIFS(DataRegularSeason20242025!$AA$3:$AA$1315,DataRegularSeason20242025!$B$3:$B$1315, "&lt;=" &amp; $A144, DataRegularSeason20242025!$D$3:$D$1315, AF$1)+SUMIFS(DataRegularSeason20242025!$AB$3:$AB$1315,DataRegularSeason20242025!$B$3:$B$1315, "&lt;=" &amp; $A144, DataRegularSeason20242025!$E$3:$E$1315, AF$1)</f>
        <v>53</v>
      </c>
      <c r="AG144" s="2">
        <f>SUMIFS(DataRegularSeason20242025!$AA$3:$AA$1315,DataRegularSeason20242025!$B$3:$B$1315, "&lt;=" &amp; $A144, DataRegularSeason20242025!$D$3:$D$1315, AG$1)+SUMIFS(DataRegularSeason20242025!$AB$3:$AB$1315,DataRegularSeason20242025!$B$3:$B$1315, "&lt;=" &amp; $A144, DataRegularSeason20242025!$E$3:$E$1315, AG$1)</f>
        <v>50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30</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30</v>
      </c>
      <c r="E145" s="2">
        <f>SUMIFS(DataRegularSeason20242025!$AA$3:$AA$1315,DataRegularSeason20242025!$B$3:$B$1315, "&lt;=" &amp; $A145, DataRegularSeason20242025!$D$3:$D$1315, E$1)+SUMIFS(DataRegularSeason20242025!$AB$3:$AB$1315,DataRegularSeason20242025!$B$3:$B$1315, "&lt;=" &amp; $A145, DataRegularSeason20242025!$E$3:$E$1315, E$1)</f>
        <v>45</v>
      </c>
      <c r="F145" s="2">
        <f>SUMIFS(DataRegularSeason20242025!$AA$3:$AA$1315,DataRegularSeason20242025!$B$3:$B$1315, "&lt;=" &amp; $A145, DataRegularSeason20242025!$D$3:$D$1315, F$1)+SUMIFS(DataRegularSeason20242025!$AB$3:$AB$1315,DataRegularSeason20242025!$B$3:$B$1315, "&lt;=" &amp; $A145, DataRegularSeason20242025!$E$3:$E$1315, F$1)</f>
        <v>36</v>
      </c>
      <c r="G145" s="2">
        <f>SUMIFS(DataRegularSeason20242025!$AA$3:$AA$1315,DataRegularSeason20242025!$B$3:$B$1315, "&lt;=" &amp; $A145, DataRegularSeason20242025!$D$3:$D$1315, G$1)+SUMIFS(DataRegularSeason20242025!$AB$3:$AB$1315,DataRegularSeason20242025!$B$3:$B$1315, "&lt;=" &amp; $A145, DataRegularSeason20242025!$E$3:$E$1315, G$1)</f>
        <v>41</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44</v>
      </c>
      <c r="J145" s="2">
        <f>SUMIFS(DataRegularSeason20242025!$AA$3:$AA$1315,DataRegularSeason20242025!$B$3:$B$1315, "&lt;=" &amp; $A145, DataRegularSeason20242025!$D$3:$D$1315, J$1)+SUMIFS(DataRegularSeason20242025!$AB$3:$AB$1315,DataRegularSeason20242025!$B$3:$B$1315, "&lt;=" &amp; $A145, DataRegularSeason20242025!$E$3:$E$1315, J$1)</f>
        <v>43</v>
      </c>
      <c r="K145" s="2">
        <f>SUMIFS(DataRegularSeason20242025!$AA$3:$AA$1315,DataRegularSeason20242025!$B$3:$B$1315, "&lt;=" &amp; $A145, DataRegularSeason20242025!$D$3:$D$1315, K$1)+SUMIFS(DataRegularSeason20242025!$AB$3:$AB$1315,DataRegularSeason20242025!$B$3:$B$1315, "&lt;=" &amp; $A145, DataRegularSeason20242025!$E$3:$E$1315, K$1)</f>
        <v>30</v>
      </c>
      <c r="L145" s="2">
        <f>SUMIFS(DataRegularSeason20242025!$AA$3:$AA$1315,DataRegularSeason20242025!$B$3:$B$1315, "&lt;=" &amp; $A145, DataRegularSeason20242025!$D$3:$D$1315, L$1)+SUMIFS(DataRegularSeason20242025!$AB$3:$AB$1315,DataRegularSeason20242025!$B$3:$B$1315, "&lt;=" &amp; $A145, DataRegularSeason20242025!$E$3:$E$1315, L$1)</f>
        <v>45</v>
      </c>
      <c r="M145" s="2">
        <f>SUMIFS(DataRegularSeason20242025!$AA$3:$AA$1315,DataRegularSeason20242025!$B$3:$B$1315, "&lt;=" &amp; $A145, DataRegularSeason20242025!$D$3:$D$1315, M$1)+SUMIFS(DataRegularSeason20242025!$AB$3:$AB$1315,DataRegularSeason20242025!$B$3:$B$1315, "&lt;=" &amp; $A145, DataRegularSeason20242025!$E$3:$E$1315, M$1)</f>
        <v>46</v>
      </c>
      <c r="N145" s="2">
        <f>SUMIFS(DataRegularSeason20242025!$AA$3:$AA$1315,DataRegularSeason20242025!$B$3:$B$1315, "&lt;=" &amp; $A145, DataRegularSeason20242025!$D$3:$D$1315, N$1)+SUMIFS(DataRegularSeason20242025!$AB$3:$AB$1315,DataRegularSeason20242025!$B$3:$B$1315, "&lt;=" &amp; $A145, DataRegularSeason20242025!$E$3:$E$1315, N$1)</f>
        <v>45</v>
      </c>
      <c r="O145" s="2">
        <f>SUMIFS(DataRegularSeason20242025!$AA$3:$AA$1315,DataRegularSeason20242025!$B$3:$B$1315, "&lt;=" &amp; $A145, DataRegularSeason20242025!$D$3:$D$1315, O$1)+SUMIFS(DataRegularSeason20242025!$AB$3:$AB$1315,DataRegularSeason20242025!$B$3:$B$1315, "&lt;=" &amp; $A145, DataRegularSeason20242025!$E$3:$E$1315, O$1)</f>
        <v>48</v>
      </c>
      <c r="P145" s="2">
        <f>SUMIFS(DataRegularSeason20242025!$AA$3:$AA$1315,DataRegularSeason20242025!$B$3:$B$1315, "&lt;=" &amp; $A145, DataRegularSeason20242025!$D$3:$D$1315, P$1)+SUMIFS(DataRegularSeason20242025!$AB$3:$AB$1315,DataRegularSeason20242025!$B$3:$B$1315, "&lt;=" &amp; $A145, DataRegularSeason20242025!$E$3:$E$1315, P$1)</f>
        <v>33</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33</v>
      </c>
      <c r="U145" s="2">
        <f>SUMIFS(DataRegularSeason20242025!$AA$3:$AA$1315,DataRegularSeason20242025!$B$3:$B$1315, "&lt;=" &amp; $A145, DataRegularSeason20242025!$D$3:$D$1315, U$1)+SUMIFS(DataRegularSeason20242025!$AB$3:$AB$1315,DataRegularSeason20242025!$B$3:$B$1315, "&lt;=" &amp; $A145, DataRegularSeason20242025!$E$3:$E$1315, U$1)</f>
        <v>37</v>
      </c>
      <c r="V145" s="2">
        <f>SUMIFS(DataRegularSeason20242025!$AA$3:$AA$1315,DataRegularSeason20242025!$B$3:$B$1315, "&lt;=" &amp; $A145, DataRegularSeason20242025!$D$3:$D$1315, V$1)+SUMIFS(DataRegularSeason20242025!$AB$3:$AB$1315,DataRegularSeason20242025!$B$3:$B$1315, "&lt;=" &amp; $A145, DataRegularSeason20242025!$E$3:$E$1315, V$1)</f>
        <v>36</v>
      </c>
      <c r="W145" s="2">
        <f>SUMIFS(DataRegularSeason20242025!$AA$3:$AA$1315,DataRegularSeason20242025!$B$3:$B$1315, "&lt;=" &amp; $A145, DataRegularSeason20242025!$D$3:$D$1315, W$1)+SUMIFS(DataRegularSeason20242025!$AB$3:$AB$1315,DataRegularSeason20242025!$B$3:$B$1315, "&lt;=" &amp; $A145, DataRegularSeason20242025!$E$3:$E$1315, W$1)</f>
        <v>37</v>
      </c>
      <c r="X145" s="2">
        <f>SUMIFS(DataRegularSeason20242025!$AA$3:$AA$1315,DataRegularSeason20242025!$B$3:$B$1315, "&lt;=" &amp; $A145, DataRegularSeason20242025!$D$3:$D$1315, X$1)+SUMIFS(DataRegularSeason20242025!$AB$3:$AB$1315,DataRegularSeason20242025!$B$3:$B$1315, "&lt;=" &amp; $A145, DataRegularSeason20242025!$E$3:$E$1315, X$1)</f>
        <v>34</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38</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46</v>
      </c>
      <c r="AC145" s="2">
        <f>SUMIFS(DataRegularSeason20242025!$AA$3:$AA$1315,DataRegularSeason20242025!$B$3:$B$1315, "&lt;=" &amp; $A145, DataRegularSeason20242025!$D$3:$D$1315, AC$1)+SUMIFS(DataRegularSeason20242025!$AB$3:$AB$1315,DataRegularSeason20242025!$B$3:$B$1315, "&lt;=" &amp; $A145, DataRegularSeason20242025!$E$3:$E$1315, AC$1)</f>
        <v>38</v>
      </c>
      <c r="AD145" s="2">
        <f>SUMIFS(DataRegularSeason20242025!$AA$3:$AA$1315,DataRegularSeason20242025!$B$3:$B$1315, "&lt;=" &amp; $A145, DataRegularSeason20242025!$D$3:$D$1315, AD$1)+SUMIFS(DataRegularSeason20242025!$AB$3:$AB$1315,DataRegularSeason20242025!$B$3:$B$1315, "&lt;=" &amp; $A145, DataRegularSeason20242025!$E$3:$E$1315, AD$1)</f>
        <v>43</v>
      </c>
      <c r="AE145" s="2">
        <f>SUMIFS(DataRegularSeason20242025!$AA$3:$AA$1315,DataRegularSeason20242025!$B$3:$B$1315, "&lt;=" &amp; $A145, DataRegularSeason20242025!$D$3:$D$1315, AE$1)+SUMIFS(DataRegularSeason20242025!$AB$3:$AB$1315,DataRegularSeason20242025!$B$3:$B$1315, "&lt;=" &amp; $A145, DataRegularSeason20242025!$E$3:$E$1315, AE$1)</f>
        <v>51</v>
      </c>
      <c r="AF145" s="2">
        <f>SUMIFS(DataRegularSeason20242025!$AA$3:$AA$1315,DataRegularSeason20242025!$B$3:$B$1315, "&lt;=" &amp; $A145, DataRegularSeason20242025!$D$3:$D$1315, AF$1)+SUMIFS(DataRegularSeason20242025!$AB$3:$AB$1315,DataRegularSeason20242025!$B$3:$B$1315, "&lt;=" &amp; $A145, DataRegularSeason20242025!$E$3:$E$1315, AF$1)</f>
        <v>53</v>
      </c>
      <c r="AG145" s="2">
        <f>SUMIFS(DataRegularSeason20242025!$AA$3:$AA$1315,DataRegularSeason20242025!$B$3:$B$1315, "&lt;=" &amp; $A145, DataRegularSeason20242025!$D$3:$D$1315, AG$1)+SUMIFS(DataRegularSeason20242025!$AB$3:$AB$1315,DataRegularSeason20242025!$B$3:$B$1315, "&lt;=" &amp; $A145, DataRegularSeason20242025!$E$3:$E$1315, AG$1)</f>
        <v>50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30</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30</v>
      </c>
      <c r="E146" s="2">
        <f>SUMIFS(DataRegularSeason20242025!$AA$3:$AA$1315,DataRegularSeason20242025!$B$3:$B$1315, "&lt;=" &amp; $A146, DataRegularSeason20242025!$D$3:$D$1315, E$1)+SUMIFS(DataRegularSeason20242025!$AB$3:$AB$1315,DataRegularSeason20242025!$B$3:$B$1315, "&lt;=" &amp; $A146, DataRegularSeason20242025!$E$3:$E$1315, E$1)</f>
        <v>45</v>
      </c>
      <c r="F146" s="2">
        <f>SUMIFS(DataRegularSeason20242025!$AA$3:$AA$1315,DataRegularSeason20242025!$B$3:$B$1315, "&lt;=" &amp; $A146, DataRegularSeason20242025!$D$3:$D$1315, F$1)+SUMIFS(DataRegularSeason20242025!$AB$3:$AB$1315,DataRegularSeason20242025!$B$3:$B$1315, "&lt;=" &amp; $A146, DataRegularSeason20242025!$E$3:$E$1315, F$1)</f>
        <v>36</v>
      </c>
      <c r="G146" s="2">
        <f>SUMIFS(DataRegularSeason20242025!$AA$3:$AA$1315,DataRegularSeason20242025!$B$3:$B$1315, "&lt;=" &amp; $A146, DataRegularSeason20242025!$D$3:$D$1315, G$1)+SUMIFS(DataRegularSeason20242025!$AB$3:$AB$1315,DataRegularSeason20242025!$B$3:$B$1315, "&lt;=" &amp; $A146, DataRegularSeason20242025!$E$3:$E$1315, G$1)</f>
        <v>41</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44</v>
      </c>
      <c r="J146" s="2">
        <f>SUMIFS(DataRegularSeason20242025!$AA$3:$AA$1315,DataRegularSeason20242025!$B$3:$B$1315, "&lt;=" &amp; $A146, DataRegularSeason20242025!$D$3:$D$1315, J$1)+SUMIFS(DataRegularSeason20242025!$AB$3:$AB$1315,DataRegularSeason20242025!$B$3:$B$1315, "&lt;=" &amp; $A146, DataRegularSeason20242025!$E$3:$E$1315, J$1)</f>
        <v>43</v>
      </c>
      <c r="K146" s="2">
        <f>SUMIFS(DataRegularSeason20242025!$AA$3:$AA$1315,DataRegularSeason20242025!$B$3:$B$1315, "&lt;=" &amp; $A146, DataRegularSeason20242025!$D$3:$D$1315, K$1)+SUMIFS(DataRegularSeason20242025!$AB$3:$AB$1315,DataRegularSeason20242025!$B$3:$B$1315, "&lt;=" &amp; $A146, DataRegularSeason20242025!$E$3:$E$1315, K$1)</f>
        <v>30</v>
      </c>
      <c r="L146" s="2">
        <f>SUMIFS(DataRegularSeason20242025!$AA$3:$AA$1315,DataRegularSeason20242025!$B$3:$B$1315, "&lt;=" &amp; $A146, DataRegularSeason20242025!$D$3:$D$1315, L$1)+SUMIFS(DataRegularSeason20242025!$AB$3:$AB$1315,DataRegularSeason20242025!$B$3:$B$1315, "&lt;=" &amp; $A146, DataRegularSeason20242025!$E$3:$E$1315, L$1)</f>
        <v>45</v>
      </c>
      <c r="M146" s="2">
        <f>SUMIFS(DataRegularSeason20242025!$AA$3:$AA$1315,DataRegularSeason20242025!$B$3:$B$1315, "&lt;=" &amp; $A146, DataRegularSeason20242025!$D$3:$D$1315, M$1)+SUMIFS(DataRegularSeason20242025!$AB$3:$AB$1315,DataRegularSeason20242025!$B$3:$B$1315, "&lt;=" &amp; $A146, DataRegularSeason20242025!$E$3:$E$1315, M$1)</f>
        <v>46</v>
      </c>
      <c r="N146" s="2">
        <f>SUMIFS(DataRegularSeason20242025!$AA$3:$AA$1315,DataRegularSeason20242025!$B$3:$B$1315, "&lt;=" &amp; $A146, DataRegularSeason20242025!$D$3:$D$1315, N$1)+SUMIFS(DataRegularSeason20242025!$AB$3:$AB$1315,DataRegularSeason20242025!$B$3:$B$1315, "&lt;=" &amp; $A146, DataRegularSeason20242025!$E$3:$E$1315, N$1)</f>
        <v>45</v>
      </c>
      <c r="O146" s="2">
        <f>SUMIFS(DataRegularSeason20242025!$AA$3:$AA$1315,DataRegularSeason20242025!$B$3:$B$1315, "&lt;=" &amp; $A146, DataRegularSeason20242025!$D$3:$D$1315, O$1)+SUMIFS(DataRegularSeason20242025!$AB$3:$AB$1315,DataRegularSeason20242025!$B$3:$B$1315, "&lt;=" &amp; $A146, DataRegularSeason20242025!$E$3:$E$1315, O$1)</f>
        <v>48</v>
      </c>
      <c r="P146" s="2">
        <f>SUMIFS(DataRegularSeason20242025!$AA$3:$AA$1315,DataRegularSeason20242025!$B$3:$B$1315, "&lt;=" &amp; $A146, DataRegularSeason20242025!$D$3:$D$1315, P$1)+SUMIFS(DataRegularSeason20242025!$AB$3:$AB$1315,DataRegularSeason20242025!$B$3:$B$1315, "&lt;=" &amp; $A146, DataRegularSeason20242025!$E$3:$E$1315, P$1)</f>
        <v>33</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33</v>
      </c>
      <c r="U146" s="2">
        <f>SUMIFS(DataRegularSeason20242025!$AA$3:$AA$1315,DataRegularSeason20242025!$B$3:$B$1315, "&lt;=" &amp; $A146, DataRegularSeason20242025!$D$3:$D$1315, U$1)+SUMIFS(DataRegularSeason20242025!$AB$3:$AB$1315,DataRegularSeason20242025!$B$3:$B$1315, "&lt;=" &amp; $A146, DataRegularSeason20242025!$E$3:$E$1315, U$1)</f>
        <v>37</v>
      </c>
      <c r="V146" s="2">
        <f>SUMIFS(DataRegularSeason20242025!$AA$3:$AA$1315,DataRegularSeason20242025!$B$3:$B$1315, "&lt;=" &amp; $A146, DataRegularSeason20242025!$D$3:$D$1315, V$1)+SUMIFS(DataRegularSeason20242025!$AB$3:$AB$1315,DataRegularSeason20242025!$B$3:$B$1315, "&lt;=" &amp; $A146, DataRegularSeason20242025!$E$3:$E$1315, V$1)</f>
        <v>36</v>
      </c>
      <c r="W146" s="2">
        <f>SUMIFS(DataRegularSeason20242025!$AA$3:$AA$1315,DataRegularSeason20242025!$B$3:$B$1315, "&lt;=" &amp; $A146, DataRegularSeason20242025!$D$3:$D$1315, W$1)+SUMIFS(DataRegularSeason20242025!$AB$3:$AB$1315,DataRegularSeason20242025!$B$3:$B$1315, "&lt;=" &amp; $A146, DataRegularSeason20242025!$E$3:$E$1315, W$1)</f>
        <v>37</v>
      </c>
      <c r="X146" s="2">
        <f>SUMIFS(DataRegularSeason20242025!$AA$3:$AA$1315,DataRegularSeason20242025!$B$3:$B$1315, "&lt;=" &amp; $A146, DataRegularSeason20242025!$D$3:$D$1315, X$1)+SUMIFS(DataRegularSeason20242025!$AB$3:$AB$1315,DataRegularSeason20242025!$B$3:$B$1315, "&lt;=" &amp; $A146, DataRegularSeason20242025!$E$3:$E$1315, X$1)</f>
        <v>34</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38</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46</v>
      </c>
      <c r="AC146" s="2">
        <f>SUMIFS(DataRegularSeason20242025!$AA$3:$AA$1315,DataRegularSeason20242025!$B$3:$B$1315, "&lt;=" &amp; $A146, DataRegularSeason20242025!$D$3:$D$1315, AC$1)+SUMIFS(DataRegularSeason20242025!$AB$3:$AB$1315,DataRegularSeason20242025!$B$3:$B$1315, "&lt;=" &amp; $A146, DataRegularSeason20242025!$E$3:$E$1315, AC$1)</f>
        <v>38</v>
      </c>
      <c r="AD146" s="2">
        <f>SUMIFS(DataRegularSeason20242025!$AA$3:$AA$1315,DataRegularSeason20242025!$B$3:$B$1315, "&lt;=" &amp; $A146, DataRegularSeason20242025!$D$3:$D$1315, AD$1)+SUMIFS(DataRegularSeason20242025!$AB$3:$AB$1315,DataRegularSeason20242025!$B$3:$B$1315, "&lt;=" &amp; $A146, DataRegularSeason20242025!$E$3:$E$1315, AD$1)</f>
        <v>43</v>
      </c>
      <c r="AE146" s="2">
        <f>SUMIFS(DataRegularSeason20242025!$AA$3:$AA$1315,DataRegularSeason20242025!$B$3:$B$1315, "&lt;=" &amp; $A146, DataRegularSeason20242025!$D$3:$D$1315, AE$1)+SUMIFS(DataRegularSeason20242025!$AB$3:$AB$1315,DataRegularSeason20242025!$B$3:$B$1315, "&lt;=" &amp; $A146, DataRegularSeason20242025!$E$3:$E$1315, AE$1)</f>
        <v>51</v>
      </c>
      <c r="AF146" s="2">
        <f>SUMIFS(DataRegularSeason20242025!$AA$3:$AA$1315,DataRegularSeason20242025!$B$3:$B$1315, "&lt;=" &amp; $A146, DataRegularSeason20242025!$D$3:$D$1315, AF$1)+SUMIFS(DataRegularSeason20242025!$AB$3:$AB$1315,DataRegularSeason20242025!$B$3:$B$1315, "&lt;=" &amp; $A146, DataRegularSeason20242025!$E$3:$E$1315, AF$1)</f>
        <v>53</v>
      </c>
      <c r="AG146" s="2">
        <f>SUMIFS(DataRegularSeason20242025!$AA$3:$AA$1315,DataRegularSeason20242025!$B$3:$B$1315, "&lt;=" &amp; $A146, DataRegularSeason20242025!$D$3:$D$1315, AG$1)+SUMIFS(DataRegularSeason20242025!$AB$3:$AB$1315,DataRegularSeason20242025!$B$3:$B$1315, "&lt;=" &amp; $A146, DataRegularSeason20242025!$E$3:$E$1315, AG$1)</f>
        <v>50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30</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30</v>
      </c>
      <c r="E147" s="2">
        <f>SUMIFS(DataRegularSeason20242025!$AA$3:$AA$1315,DataRegularSeason20242025!$B$3:$B$1315, "&lt;=" &amp; $A147, DataRegularSeason20242025!$D$3:$D$1315, E$1)+SUMIFS(DataRegularSeason20242025!$AB$3:$AB$1315,DataRegularSeason20242025!$B$3:$B$1315, "&lt;=" &amp; $A147, DataRegularSeason20242025!$E$3:$E$1315, E$1)</f>
        <v>45</v>
      </c>
      <c r="F147" s="2">
        <f>SUMIFS(DataRegularSeason20242025!$AA$3:$AA$1315,DataRegularSeason20242025!$B$3:$B$1315, "&lt;=" &amp; $A147, DataRegularSeason20242025!$D$3:$D$1315, F$1)+SUMIFS(DataRegularSeason20242025!$AB$3:$AB$1315,DataRegularSeason20242025!$B$3:$B$1315, "&lt;=" &amp; $A147, DataRegularSeason20242025!$E$3:$E$1315, F$1)</f>
        <v>36</v>
      </c>
      <c r="G147" s="2">
        <f>SUMIFS(DataRegularSeason20242025!$AA$3:$AA$1315,DataRegularSeason20242025!$B$3:$B$1315, "&lt;=" &amp; $A147, DataRegularSeason20242025!$D$3:$D$1315, G$1)+SUMIFS(DataRegularSeason20242025!$AB$3:$AB$1315,DataRegularSeason20242025!$B$3:$B$1315, "&lt;=" &amp; $A147, DataRegularSeason20242025!$E$3:$E$1315, G$1)</f>
        <v>41</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44</v>
      </c>
      <c r="J147" s="2">
        <f>SUMIFS(DataRegularSeason20242025!$AA$3:$AA$1315,DataRegularSeason20242025!$B$3:$B$1315, "&lt;=" &amp; $A147, DataRegularSeason20242025!$D$3:$D$1315, J$1)+SUMIFS(DataRegularSeason20242025!$AB$3:$AB$1315,DataRegularSeason20242025!$B$3:$B$1315, "&lt;=" &amp; $A147, DataRegularSeason20242025!$E$3:$E$1315, J$1)</f>
        <v>43</v>
      </c>
      <c r="K147" s="2">
        <f>SUMIFS(DataRegularSeason20242025!$AA$3:$AA$1315,DataRegularSeason20242025!$B$3:$B$1315, "&lt;=" &amp; $A147, DataRegularSeason20242025!$D$3:$D$1315, K$1)+SUMIFS(DataRegularSeason20242025!$AB$3:$AB$1315,DataRegularSeason20242025!$B$3:$B$1315, "&lt;=" &amp; $A147, DataRegularSeason20242025!$E$3:$E$1315, K$1)</f>
        <v>30</v>
      </c>
      <c r="L147" s="2">
        <f>SUMIFS(DataRegularSeason20242025!$AA$3:$AA$1315,DataRegularSeason20242025!$B$3:$B$1315, "&lt;=" &amp; $A147, DataRegularSeason20242025!$D$3:$D$1315, L$1)+SUMIFS(DataRegularSeason20242025!$AB$3:$AB$1315,DataRegularSeason20242025!$B$3:$B$1315, "&lt;=" &amp; $A147, DataRegularSeason20242025!$E$3:$E$1315, L$1)</f>
        <v>45</v>
      </c>
      <c r="M147" s="2">
        <f>SUMIFS(DataRegularSeason20242025!$AA$3:$AA$1315,DataRegularSeason20242025!$B$3:$B$1315, "&lt;=" &amp; $A147, DataRegularSeason20242025!$D$3:$D$1315, M$1)+SUMIFS(DataRegularSeason20242025!$AB$3:$AB$1315,DataRegularSeason20242025!$B$3:$B$1315, "&lt;=" &amp; $A147, DataRegularSeason20242025!$E$3:$E$1315, M$1)</f>
        <v>46</v>
      </c>
      <c r="N147" s="2">
        <f>SUMIFS(DataRegularSeason20242025!$AA$3:$AA$1315,DataRegularSeason20242025!$B$3:$B$1315, "&lt;=" &amp; $A147, DataRegularSeason20242025!$D$3:$D$1315, N$1)+SUMIFS(DataRegularSeason20242025!$AB$3:$AB$1315,DataRegularSeason20242025!$B$3:$B$1315, "&lt;=" &amp; $A147, DataRegularSeason20242025!$E$3:$E$1315, N$1)</f>
        <v>45</v>
      </c>
      <c r="O147" s="2">
        <f>SUMIFS(DataRegularSeason20242025!$AA$3:$AA$1315,DataRegularSeason20242025!$B$3:$B$1315, "&lt;=" &amp; $A147, DataRegularSeason20242025!$D$3:$D$1315, O$1)+SUMIFS(DataRegularSeason20242025!$AB$3:$AB$1315,DataRegularSeason20242025!$B$3:$B$1315, "&lt;=" &amp; $A147, DataRegularSeason20242025!$E$3:$E$1315, O$1)</f>
        <v>48</v>
      </c>
      <c r="P147" s="2">
        <f>SUMIFS(DataRegularSeason20242025!$AA$3:$AA$1315,DataRegularSeason20242025!$B$3:$B$1315, "&lt;=" &amp; $A147, DataRegularSeason20242025!$D$3:$D$1315, P$1)+SUMIFS(DataRegularSeason20242025!$AB$3:$AB$1315,DataRegularSeason20242025!$B$3:$B$1315, "&lt;=" &amp; $A147, DataRegularSeason20242025!$E$3:$E$1315, P$1)</f>
        <v>33</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33</v>
      </c>
      <c r="U147" s="2">
        <f>SUMIFS(DataRegularSeason20242025!$AA$3:$AA$1315,DataRegularSeason20242025!$B$3:$B$1315, "&lt;=" &amp; $A147, DataRegularSeason20242025!$D$3:$D$1315, U$1)+SUMIFS(DataRegularSeason20242025!$AB$3:$AB$1315,DataRegularSeason20242025!$B$3:$B$1315, "&lt;=" &amp; $A147, DataRegularSeason20242025!$E$3:$E$1315, U$1)</f>
        <v>37</v>
      </c>
      <c r="V147" s="2">
        <f>SUMIFS(DataRegularSeason20242025!$AA$3:$AA$1315,DataRegularSeason20242025!$B$3:$B$1315, "&lt;=" &amp; $A147, DataRegularSeason20242025!$D$3:$D$1315, V$1)+SUMIFS(DataRegularSeason20242025!$AB$3:$AB$1315,DataRegularSeason20242025!$B$3:$B$1315, "&lt;=" &amp; $A147, DataRegularSeason20242025!$E$3:$E$1315, V$1)</f>
        <v>36</v>
      </c>
      <c r="W147" s="2">
        <f>SUMIFS(DataRegularSeason20242025!$AA$3:$AA$1315,DataRegularSeason20242025!$B$3:$B$1315, "&lt;=" &amp; $A147, DataRegularSeason20242025!$D$3:$D$1315, W$1)+SUMIFS(DataRegularSeason20242025!$AB$3:$AB$1315,DataRegularSeason20242025!$B$3:$B$1315, "&lt;=" &amp; $A147, DataRegularSeason20242025!$E$3:$E$1315, W$1)</f>
        <v>37</v>
      </c>
      <c r="X147" s="2">
        <f>SUMIFS(DataRegularSeason20242025!$AA$3:$AA$1315,DataRegularSeason20242025!$B$3:$B$1315, "&lt;=" &amp; $A147, DataRegularSeason20242025!$D$3:$D$1315, X$1)+SUMIFS(DataRegularSeason20242025!$AB$3:$AB$1315,DataRegularSeason20242025!$B$3:$B$1315, "&lt;=" &amp; $A147, DataRegularSeason20242025!$E$3:$E$1315, X$1)</f>
        <v>34</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38</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46</v>
      </c>
      <c r="AC147" s="2">
        <f>SUMIFS(DataRegularSeason20242025!$AA$3:$AA$1315,DataRegularSeason20242025!$B$3:$B$1315, "&lt;=" &amp; $A147, DataRegularSeason20242025!$D$3:$D$1315, AC$1)+SUMIFS(DataRegularSeason20242025!$AB$3:$AB$1315,DataRegularSeason20242025!$B$3:$B$1315, "&lt;=" &amp; $A147, DataRegularSeason20242025!$E$3:$E$1315, AC$1)</f>
        <v>38</v>
      </c>
      <c r="AD147" s="2">
        <f>SUMIFS(DataRegularSeason20242025!$AA$3:$AA$1315,DataRegularSeason20242025!$B$3:$B$1315, "&lt;=" &amp; $A147, DataRegularSeason20242025!$D$3:$D$1315, AD$1)+SUMIFS(DataRegularSeason20242025!$AB$3:$AB$1315,DataRegularSeason20242025!$B$3:$B$1315, "&lt;=" &amp; $A147, DataRegularSeason20242025!$E$3:$E$1315, AD$1)</f>
        <v>43</v>
      </c>
      <c r="AE147" s="2">
        <f>SUMIFS(DataRegularSeason20242025!$AA$3:$AA$1315,DataRegularSeason20242025!$B$3:$B$1315, "&lt;=" &amp; $A147, DataRegularSeason20242025!$D$3:$D$1315, AE$1)+SUMIFS(DataRegularSeason20242025!$AB$3:$AB$1315,DataRegularSeason20242025!$B$3:$B$1315, "&lt;=" &amp; $A147, DataRegularSeason20242025!$E$3:$E$1315, AE$1)</f>
        <v>51</v>
      </c>
      <c r="AF147" s="2">
        <f>SUMIFS(DataRegularSeason20242025!$AA$3:$AA$1315,DataRegularSeason20242025!$B$3:$B$1315, "&lt;=" &amp; $A147, DataRegularSeason20242025!$D$3:$D$1315, AF$1)+SUMIFS(DataRegularSeason20242025!$AB$3:$AB$1315,DataRegularSeason20242025!$B$3:$B$1315, "&lt;=" &amp; $A147, DataRegularSeason20242025!$E$3:$E$1315, AF$1)</f>
        <v>53</v>
      </c>
      <c r="AG147" s="2">
        <f>SUMIFS(DataRegularSeason20242025!$AA$3:$AA$1315,DataRegularSeason20242025!$B$3:$B$1315, "&lt;=" &amp; $A147, DataRegularSeason20242025!$D$3:$D$1315, AG$1)+SUMIFS(DataRegularSeason20242025!$AB$3:$AB$1315,DataRegularSeason20242025!$B$3:$B$1315, "&lt;=" &amp; $A147, DataRegularSeason20242025!$E$3:$E$1315, AG$1)</f>
        <v>50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30</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30</v>
      </c>
      <c r="E148" s="2">
        <f>SUMIFS(DataRegularSeason20242025!$AA$3:$AA$1315,DataRegularSeason20242025!$B$3:$B$1315, "&lt;=" &amp; $A148, DataRegularSeason20242025!$D$3:$D$1315, E$1)+SUMIFS(DataRegularSeason20242025!$AB$3:$AB$1315,DataRegularSeason20242025!$B$3:$B$1315, "&lt;=" &amp; $A148, DataRegularSeason20242025!$E$3:$E$1315, E$1)</f>
        <v>45</v>
      </c>
      <c r="F148" s="2">
        <f>SUMIFS(DataRegularSeason20242025!$AA$3:$AA$1315,DataRegularSeason20242025!$B$3:$B$1315, "&lt;=" &amp; $A148, DataRegularSeason20242025!$D$3:$D$1315, F$1)+SUMIFS(DataRegularSeason20242025!$AB$3:$AB$1315,DataRegularSeason20242025!$B$3:$B$1315, "&lt;=" &amp; $A148, DataRegularSeason20242025!$E$3:$E$1315, F$1)</f>
        <v>36</v>
      </c>
      <c r="G148" s="2">
        <f>SUMIFS(DataRegularSeason20242025!$AA$3:$AA$1315,DataRegularSeason20242025!$B$3:$B$1315, "&lt;=" &amp; $A148, DataRegularSeason20242025!$D$3:$D$1315, G$1)+SUMIFS(DataRegularSeason20242025!$AB$3:$AB$1315,DataRegularSeason20242025!$B$3:$B$1315, "&lt;=" &amp; $A148, DataRegularSeason20242025!$E$3:$E$1315, G$1)</f>
        <v>41</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44</v>
      </c>
      <c r="J148" s="2">
        <f>SUMIFS(DataRegularSeason20242025!$AA$3:$AA$1315,DataRegularSeason20242025!$B$3:$B$1315, "&lt;=" &amp; $A148, DataRegularSeason20242025!$D$3:$D$1315, J$1)+SUMIFS(DataRegularSeason20242025!$AB$3:$AB$1315,DataRegularSeason20242025!$B$3:$B$1315, "&lt;=" &amp; $A148, DataRegularSeason20242025!$E$3:$E$1315, J$1)</f>
        <v>43</v>
      </c>
      <c r="K148" s="2">
        <f>SUMIFS(DataRegularSeason20242025!$AA$3:$AA$1315,DataRegularSeason20242025!$B$3:$B$1315, "&lt;=" &amp; $A148, DataRegularSeason20242025!$D$3:$D$1315, K$1)+SUMIFS(DataRegularSeason20242025!$AB$3:$AB$1315,DataRegularSeason20242025!$B$3:$B$1315, "&lt;=" &amp; $A148, DataRegularSeason20242025!$E$3:$E$1315, K$1)</f>
        <v>30</v>
      </c>
      <c r="L148" s="2">
        <f>SUMIFS(DataRegularSeason20242025!$AA$3:$AA$1315,DataRegularSeason20242025!$B$3:$B$1315, "&lt;=" &amp; $A148, DataRegularSeason20242025!$D$3:$D$1315, L$1)+SUMIFS(DataRegularSeason20242025!$AB$3:$AB$1315,DataRegularSeason20242025!$B$3:$B$1315, "&lt;=" &amp; $A148, DataRegularSeason20242025!$E$3:$E$1315, L$1)</f>
        <v>45</v>
      </c>
      <c r="M148" s="2">
        <f>SUMIFS(DataRegularSeason20242025!$AA$3:$AA$1315,DataRegularSeason20242025!$B$3:$B$1315, "&lt;=" &amp; $A148, DataRegularSeason20242025!$D$3:$D$1315, M$1)+SUMIFS(DataRegularSeason20242025!$AB$3:$AB$1315,DataRegularSeason20242025!$B$3:$B$1315, "&lt;=" &amp; $A148, DataRegularSeason20242025!$E$3:$E$1315, M$1)</f>
        <v>46</v>
      </c>
      <c r="N148" s="2">
        <f>SUMIFS(DataRegularSeason20242025!$AA$3:$AA$1315,DataRegularSeason20242025!$B$3:$B$1315, "&lt;=" &amp; $A148, DataRegularSeason20242025!$D$3:$D$1315, N$1)+SUMIFS(DataRegularSeason20242025!$AB$3:$AB$1315,DataRegularSeason20242025!$B$3:$B$1315, "&lt;=" &amp; $A148, DataRegularSeason20242025!$E$3:$E$1315, N$1)</f>
        <v>45</v>
      </c>
      <c r="O148" s="2">
        <f>SUMIFS(DataRegularSeason20242025!$AA$3:$AA$1315,DataRegularSeason20242025!$B$3:$B$1315, "&lt;=" &amp; $A148, DataRegularSeason20242025!$D$3:$D$1315, O$1)+SUMIFS(DataRegularSeason20242025!$AB$3:$AB$1315,DataRegularSeason20242025!$B$3:$B$1315, "&lt;=" &amp; $A148, DataRegularSeason20242025!$E$3:$E$1315, O$1)</f>
        <v>48</v>
      </c>
      <c r="P148" s="2">
        <f>SUMIFS(DataRegularSeason20242025!$AA$3:$AA$1315,DataRegularSeason20242025!$B$3:$B$1315, "&lt;=" &amp; $A148, DataRegularSeason20242025!$D$3:$D$1315, P$1)+SUMIFS(DataRegularSeason20242025!$AB$3:$AB$1315,DataRegularSeason20242025!$B$3:$B$1315, "&lt;=" &amp; $A148, DataRegularSeason20242025!$E$3:$E$1315, P$1)</f>
        <v>33</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33</v>
      </c>
      <c r="U148" s="2">
        <f>SUMIFS(DataRegularSeason20242025!$AA$3:$AA$1315,DataRegularSeason20242025!$B$3:$B$1315, "&lt;=" &amp; $A148, DataRegularSeason20242025!$D$3:$D$1315, U$1)+SUMIFS(DataRegularSeason20242025!$AB$3:$AB$1315,DataRegularSeason20242025!$B$3:$B$1315, "&lt;=" &amp; $A148, DataRegularSeason20242025!$E$3:$E$1315, U$1)</f>
        <v>37</v>
      </c>
      <c r="V148" s="2">
        <f>SUMIFS(DataRegularSeason20242025!$AA$3:$AA$1315,DataRegularSeason20242025!$B$3:$B$1315, "&lt;=" &amp; $A148, DataRegularSeason20242025!$D$3:$D$1315, V$1)+SUMIFS(DataRegularSeason20242025!$AB$3:$AB$1315,DataRegularSeason20242025!$B$3:$B$1315, "&lt;=" &amp; $A148, DataRegularSeason20242025!$E$3:$E$1315, V$1)</f>
        <v>36</v>
      </c>
      <c r="W148" s="2">
        <f>SUMIFS(DataRegularSeason20242025!$AA$3:$AA$1315,DataRegularSeason20242025!$B$3:$B$1315, "&lt;=" &amp; $A148, DataRegularSeason20242025!$D$3:$D$1315, W$1)+SUMIFS(DataRegularSeason20242025!$AB$3:$AB$1315,DataRegularSeason20242025!$B$3:$B$1315, "&lt;=" &amp; $A148, DataRegularSeason20242025!$E$3:$E$1315, W$1)</f>
        <v>37</v>
      </c>
      <c r="X148" s="2">
        <f>SUMIFS(DataRegularSeason20242025!$AA$3:$AA$1315,DataRegularSeason20242025!$B$3:$B$1315, "&lt;=" &amp; $A148, DataRegularSeason20242025!$D$3:$D$1315, X$1)+SUMIFS(DataRegularSeason20242025!$AB$3:$AB$1315,DataRegularSeason20242025!$B$3:$B$1315, "&lt;=" &amp; $A148, DataRegularSeason20242025!$E$3:$E$1315, X$1)</f>
        <v>34</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38</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46</v>
      </c>
      <c r="AC148" s="2">
        <f>SUMIFS(DataRegularSeason20242025!$AA$3:$AA$1315,DataRegularSeason20242025!$B$3:$B$1315, "&lt;=" &amp; $A148, DataRegularSeason20242025!$D$3:$D$1315, AC$1)+SUMIFS(DataRegularSeason20242025!$AB$3:$AB$1315,DataRegularSeason20242025!$B$3:$B$1315, "&lt;=" &amp; $A148, DataRegularSeason20242025!$E$3:$E$1315, AC$1)</f>
        <v>38</v>
      </c>
      <c r="AD148" s="2">
        <f>SUMIFS(DataRegularSeason20242025!$AA$3:$AA$1315,DataRegularSeason20242025!$B$3:$B$1315, "&lt;=" &amp; $A148, DataRegularSeason20242025!$D$3:$D$1315, AD$1)+SUMIFS(DataRegularSeason20242025!$AB$3:$AB$1315,DataRegularSeason20242025!$B$3:$B$1315, "&lt;=" &amp; $A148, DataRegularSeason20242025!$E$3:$E$1315, AD$1)</f>
        <v>43</v>
      </c>
      <c r="AE148" s="2">
        <f>SUMIFS(DataRegularSeason20242025!$AA$3:$AA$1315,DataRegularSeason20242025!$B$3:$B$1315, "&lt;=" &amp; $A148, DataRegularSeason20242025!$D$3:$D$1315, AE$1)+SUMIFS(DataRegularSeason20242025!$AB$3:$AB$1315,DataRegularSeason20242025!$B$3:$B$1315, "&lt;=" &amp; $A148, DataRegularSeason20242025!$E$3:$E$1315, AE$1)</f>
        <v>51</v>
      </c>
      <c r="AF148" s="2">
        <f>SUMIFS(DataRegularSeason20242025!$AA$3:$AA$1315,DataRegularSeason20242025!$B$3:$B$1315, "&lt;=" &amp; $A148, DataRegularSeason20242025!$D$3:$D$1315, AF$1)+SUMIFS(DataRegularSeason20242025!$AB$3:$AB$1315,DataRegularSeason20242025!$B$3:$B$1315, "&lt;=" &amp; $A148, DataRegularSeason20242025!$E$3:$E$1315, AF$1)</f>
        <v>53</v>
      </c>
      <c r="AG148" s="2">
        <f>SUMIFS(DataRegularSeason20242025!$AA$3:$AA$1315,DataRegularSeason20242025!$B$3:$B$1315, "&lt;=" &amp; $A148, DataRegularSeason20242025!$D$3:$D$1315, AG$1)+SUMIFS(DataRegularSeason20242025!$AB$3:$AB$1315,DataRegularSeason20242025!$B$3:$B$1315, "&lt;=" &amp; $A148, DataRegularSeason20242025!$E$3:$E$1315, AG$1)</f>
        <v>50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30</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30</v>
      </c>
      <c r="E149" s="2">
        <f>SUMIFS(DataRegularSeason20242025!$AA$3:$AA$1315,DataRegularSeason20242025!$B$3:$B$1315, "&lt;=" &amp; $A149, DataRegularSeason20242025!$D$3:$D$1315, E$1)+SUMIFS(DataRegularSeason20242025!$AB$3:$AB$1315,DataRegularSeason20242025!$B$3:$B$1315, "&lt;=" &amp; $A149, DataRegularSeason20242025!$E$3:$E$1315, E$1)</f>
        <v>45</v>
      </c>
      <c r="F149" s="2">
        <f>SUMIFS(DataRegularSeason20242025!$AA$3:$AA$1315,DataRegularSeason20242025!$B$3:$B$1315, "&lt;=" &amp; $A149, DataRegularSeason20242025!$D$3:$D$1315, F$1)+SUMIFS(DataRegularSeason20242025!$AB$3:$AB$1315,DataRegularSeason20242025!$B$3:$B$1315, "&lt;=" &amp; $A149, DataRegularSeason20242025!$E$3:$E$1315, F$1)</f>
        <v>36</v>
      </c>
      <c r="G149" s="2">
        <f>SUMIFS(DataRegularSeason20242025!$AA$3:$AA$1315,DataRegularSeason20242025!$B$3:$B$1315, "&lt;=" &amp; $A149, DataRegularSeason20242025!$D$3:$D$1315, G$1)+SUMIFS(DataRegularSeason20242025!$AB$3:$AB$1315,DataRegularSeason20242025!$B$3:$B$1315, "&lt;=" &amp; $A149, DataRegularSeason20242025!$E$3:$E$1315, G$1)</f>
        <v>41</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44</v>
      </c>
      <c r="J149" s="2">
        <f>SUMIFS(DataRegularSeason20242025!$AA$3:$AA$1315,DataRegularSeason20242025!$B$3:$B$1315, "&lt;=" &amp; $A149, DataRegularSeason20242025!$D$3:$D$1315, J$1)+SUMIFS(DataRegularSeason20242025!$AB$3:$AB$1315,DataRegularSeason20242025!$B$3:$B$1315, "&lt;=" &amp; $A149, DataRegularSeason20242025!$E$3:$E$1315, J$1)</f>
        <v>43</v>
      </c>
      <c r="K149" s="2">
        <f>SUMIFS(DataRegularSeason20242025!$AA$3:$AA$1315,DataRegularSeason20242025!$B$3:$B$1315, "&lt;=" &amp; $A149, DataRegularSeason20242025!$D$3:$D$1315, K$1)+SUMIFS(DataRegularSeason20242025!$AB$3:$AB$1315,DataRegularSeason20242025!$B$3:$B$1315, "&lt;=" &amp; $A149, DataRegularSeason20242025!$E$3:$E$1315, K$1)</f>
        <v>30</v>
      </c>
      <c r="L149" s="2">
        <f>SUMIFS(DataRegularSeason20242025!$AA$3:$AA$1315,DataRegularSeason20242025!$B$3:$B$1315, "&lt;=" &amp; $A149, DataRegularSeason20242025!$D$3:$D$1315, L$1)+SUMIFS(DataRegularSeason20242025!$AB$3:$AB$1315,DataRegularSeason20242025!$B$3:$B$1315, "&lt;=" &amp; $A149, DataRegularSeason20242025!$E$3:$E$1315, L$1)</f>
        <v>45</v>
      </c>
      <c r="M149" s="2">
        <f>SUMIFS(DataRegularSeason20242025!$AA$3:$AA$1315,DataRegularSeason20242025!$B$3:$B$1315, "&lt;=" &amp; $A149, DataRegularSeason20242025!$D$3:$D$1315, M$1)+SUMIFS(DataRegularSeason20242025!$AB$3:$AB$1315,DataRegularSeason20242025!$B$3:$B$1315, "&lt;=" &amp; $A149, DataRegularSeason20242025!$E$3:$E$1315, M$1)</f>
        <v>46</v>
      </c>
      <c r="N149" s="2">
        <f>SUMIFS(DataRegularSeason20242025!$AA$3:$AA$1315,DataRegularSeason20242025!$B$3:$B$1315, "&lt;=" &amp; $A149, DataRegularSeason20242025!$D$3:$D$1315, N$1)+SUMIFS(DataRegularSeason20242025!$AB$3:$AB$1315,DataRegularSeason20242025!$B$3:$B$1315, "&lt;=" &amp; $A149, DataRegularSeason20242025!$E$3:$E$1315, N$1)</f>
        <v>45</v>
      </c>
      <c r="O149" s="2">
        <f>SUMIFS(DataRegularSeason20242025!$AA$3:$AA$1315,DataRegularSeason20242025!$B$3:$B$1315, "&lt;=" &amp; $A149, DataRegularSeason20242025!$D$3:$D$1315, O$1)+SUMIFS(DataRegularSeason20242025!$AB$3:$AB$1315,DataRegularSeason20242025!$B$3:$B$1315, "&lt;=" &amp; $A149, DataRegularSeason20242025!$E$3:$E$1315, O$1)</f>
        <v>48</v>
      </c>
      <c r="P149" s="2">
        <f>SUMIFS(DataRegularSeason20242025!$AA$3:$AA$1315,DataRegularSeason20242025!$B$3:$B$1315, "&lt;=" &amp; $A149, DataRegularSeason20242025!$D$3:$D$1315, P$1)+SUMIFS(DataRegularSeason20242025!$AB$3:$AB$1315,DataRegularSeason20242025!$B$3:$B$1315, "&lt;=" &amp; $A149, DataRegularSeason20242025!$E$3:$E$1315, P$1)</f>
        <v>33</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33</v>
      </c>
      <c r="U149" s="2">
        <f>SUMIFS(DataRegularSeason20242025!$AA$3:$AA$1315,DataRegularSeason20242025!$B$3:$B$1315, "&lt;=" &amp; $A149, DataRegularSeason20242025!$D$3:$D$1315, U$1)+SUMIFS(DataRegularSeason20242025!$AB$3:$AB$1315,DataRegularSeason20242025!$B$3:$B$1315, "&lt;=" &amp; $A149, DataRegularSeason20242025!$E$3:$E$1315, U$1)</f>
        <v>37</v>
      </c>
      <c r="V149" s="2">
        <f>SUMIFS(DataRegularSeason20242025!$AA$3:$AA$1315,DataRegularSeason20242025!$B$3:$B$1315, "&lt;=" &amp; $A149, DataRegularSeason20242025!$D$3:$D$1315, V$1)+SUMIFS(DataRegularSeason20242025!$AB$3:$AB$1315,DataRegularSeason20242025!$B$3:$B$1315, "&lt;=" &amp; $A149, DataRegularSeason20242025!$E$3:$E$1315, V$1)</f>
        <v>36</v>
      </c>
      <c r="W149" s="2">
        <f>SUMIFS(DataRegularSeason20242025!$AA$3:$AA$1315,DataRegularSeason20242025!$B$3:$B$1315, "&lt;=" &amp; $A149, DataRegularSeason20242025!$D$3:$D$1315, W$1)+SUMIFS(DataRegularSeason20242025!$AB$3:$AB$1315,DataRegularSeason20242025!$B$3:$B$1315, "&lt;=" &amp; $A149, DataRegularSeason20242025!$E$3:$E$1315, W$1)</f>
        <v>37</v>
      </c>
      <c r="X149" s="2">
        <f>SUMIFS(DataRegularSeason20242025!$AA$3:$AA$1315,DataRegularSeason20242025!$B$3:$B$1315, "&lt;=" &amp; $A149, DataRegularSeason20242025!$D$3:$D$1315, X$1)+SUMIFS(DataRegularSeason20242025!$AB$3:$AB$1315,DataRegularSeason20242025!$B$3:$B$1315, "&lt;=" &amp; $A149, DataRegularSeason20242025!$E$3:$E$1315, X$1)</f>
        <v>34</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38</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46</v>
      </c>
      <c r="AC149" s="2">
        <f>SUMIFS(DataRegularSeason20242025!$AA$3:$AA$1315,DataRegularSeason20242025!$B$3:$B$1315, "&lt;=" &amp; $A149, DataRegularSeason20242025!$D$3:$D$1315, AC$1)+SUMIFS(DataRegularSeason20242025!$AB$3:$AB$1315,DataRegularSeason20242025!$B$3:$B$1315, "&lt;=" &amp; $A149, DataRegularSeason20242025!$E$3:$E$1315, AC$1)</f>
        <v>38</v>
      </c>
      <c r="AD149" s="2">
        <f>SUMIFS(DataRegularSeason20242025!$AA$3:$AA$1315,DataRegularSeason20242025!$B$3:$B$1315, "&lt;=" &amp; $A149, DataRegularSeason20242025!$D$3:$D$1315, AD$1)+SUMIFS(DataRegularSeason20242025!$AB$3:$AB$1315,DataRegularSeason20242025!$B$3:$B$1315, "&lt;=" &amp; $A149, DataRegularSeason20242025!$E$3:$E$1315, AD$1)</f>
        <v>43</v>
      </c>
      <c r="AE149" s="2">
        <f>SUMIFS(DataRegularSeason20242025!$AA$3:$AA$1315,DataRegularSeason20242025!$B$3:$B$1315, "&lt;=" &amp; $A149, DataRegularSeason20242025!$D$3:$D$1315, AE$1)+SUMIFS(DataRegularSeason20242025!$AB$3:$AB$1315,DataRegularSeason20242025!$B$3:$B$1315, "&lt;=" &amp; $A149, DataRegularSeason20242025!$E$3:$E$1315, AE$1)</f>
        <v>51</v>
      </c>
      <c r="AF149" s="2">
        <f>SUMIFS(DataRegularSeason20242025!$AA$3:$AA$1315,DataRegularSeason20242025!$B$3:$B$1315, "&lt;=" &amp; $A149, DataRegularSeason20242025!$D$3:$D$1315, AF$1)+SUMIFS(DataRegularSeason20242025!$AB$3:$AB$1315,DataRegularSeason20242025!$B$3:$B$1315, "&lt;=" &amp; $A149, DataRegularSeason20242025!$E$3:$E$1315, AF$1)</f>
        <v>53</v>
      </c>
      <c r="AG149" s="2">
        <f>SUMIFS(DataRegularSeason20242025!$AA$3:$AA$1315,DataRegularSeason20242025!$B$3:$B$1315, "&lt;=" &amp; $A149, DataRegularSeason20242025!$D$3:$D$1315, AG$1)+SUMIFS(DataRegularSeason20242025!$AB$3:$AB$1315,DataRegularSeason20242025!$B$3:$B$1315, "&lt;=" &amp; $A149, DataRegularSeason20242025!$E$3:$E$1315, AG$1)</f>
        <v>50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30</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30</v>
      </c>
      <c r="E150" s="2">
        <f>SUMIFS(DataRegularSeason20242025!$AA$3:$AA$1315,DataRegularSeason20242025!$B$3:$B$1315, "&lt;=" &amp; $A150, DataRegularSeason20242025!$D$3:$D$1315, E$1)+SUMIFS(DataRegularSeason20242025!$AB$3:$AB$1315,DataRegularSeason20242025!$B$3:$B$1315, "&lt;=" &amp; $A150, DataRegularSeason20242025!$E$3:$E$1315, E$1)</f>
        <v>45</v>
      </c>
      <c r="F150" s="2">
        <f>SUMIFS(DataRegularSeason20242025!$AA$3:$AA$1315,DataRegularSeason20242025!$B$3:$B$1315, "&lt;=" &amp; $A150, DataRegularSeason20242025!$D$3:$D$1315, F$1)+SUMIFS(DataRegularSeason20242025!$AB$3:$AB$1315,DataRegularSeason20242025!$B$3:$B$1315, "&lt;=" &amp; $A150, DataRegularSeason20242025!$E$3:$E$1315, F$1)</f>
        <v>36</v>
      </c>
      <c r="G150" s="2">
        <f>SUMIFS(DataRegularSeason20242025!$AA$3:$AA$1315,DataRegularSeason20242025!$B$3:$B$1315, "&lt;=" &amp; $A150, DataRegularSeason20242025!$D$3:$D$1315, G$1)+SUMIFS(DataRegularSeason20242025!$AB$3:$AB$1315,DataRegularSeason20242025!$B$3:$B$1315, "&lt;=" &amp; $A150, DataRegularSeason20242025!$E$3:$E$1315, G$1)</f>
        <v>41</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44</v>
      </c>
      <c r="J150" s="2">
        <f>SUMIFS(DataRegularSeason20242025!$AA$3:$AA$1315,DataRegularSeason20242025!$B$3:$B$1315, "&lt;=" &amp; $A150, DataRegularSeason20242025!$D$3:$D$1315, J$1)+SUMIFS(DataRegularSeason20242025!$AB$3:$AB$1315,DataRegularSeason20242025!$B$3:$B$1315, "&lt;=" &amp; $A150, DataRegularSeason20242025!$E$3:$E$1315, J$1)</f>
        <v>43</v>
      </c>
      <c r="K150" s="2">
        <f>SUMIFS(DataRegularSeason20242025!$AA$3:$AA$1315,DataRegularSeason20242025!$B$3:$B$1315, "&lt;=" &amp; $A150, DataRegularSeason20242025!$D$3:$D$1315, K$1)+SUMIFS(DataRegularSeason20242025!$AB$3:$AB$1315,DataRegularSeason20242025!$B$3:$B$1315, "&lt;=" &amp; $A150, DataRegularSeason20242025!$E$3:$E$1315, K$1)</f>
        <v>30</v>
      </c>
      <c r="L150" s="2">
        <f>SUMIFS(DataRegularSeason20242025!$AA$3:$AA$1315,DataRegularSeason20242025!$B$3:$B$1315, "&lt;=" &amp; $A150, DataRegularSeason20242025!$D$3:$D$1315, L$1)+SUMIFS(DataRegularSeason20242025!$AB$3:$AB$1315,DataRegularSeason20242025!$B$3:$B$1315, "&lt;=" &amp; $A150, DataRegularSeason20242025!$E$3:$E$1315, L$1)</f>
        <v>45</v>
      </c>
      <c r="M150" s="2">
        <f>SUMIFS(DataRegularSeason20242025!$AA$3:$AA$1315,DataRegularSeason20242025!$B$3:$B$1315, "&lt;=" &amp; $A150, DataRegularSeason20242025!$D$3:$D$1315, M$1)+SUMIFS(DataRegularSeason20242025!$AB$3:$AB$1315,DataRegularSeason20242025!$B$3:$B$1315, "&lt;=" &amp; $A150, DataRegularSeason20242025!$E$3:$E$1315, M$1)</f>
        <v>46</v>
      </c>
      <c r="N150" s="2">
        <f>SUMIFS(DataRegularSeason20242025!$AA$3:$AA$1315,DataRegularSeason20242025!$B$3:$B$1315, "&lt;=" &amp; $A150, DataRegularSeason20242025!$D$3:$D$1315, N$1)+SUMIFS(DataRegularSeason20242025!$AB$3:$AB$1315,DataRegularSeason20242025!$B$3:$B$1315, "&lt;=" &amp; $A150, DataRegularSeason20242025!$E$3:$E$1315, N$1)</f>
        <v>45</v>
      </c>
      <c r="O150" s="2">
        <f>SUMIFS(DataRegularSeason20242025!$AA$3:$AA$1315,DataRegularSeason20242025!$B$3:$B$1315, "&lt;=" &amp; $A150, DataRegularSeason20242025!$D$3:$D$1315, O$1)+SUMIFS(DataRegularSeason20242025!$AB$3:$AB$1315,DataRegularSeason20242025!$B$3:$B$1315, "&lt;=" &amp; $A150, DataRegularSeason20242025!$E$3:$E$1315, O$1)</f>
        <v>48</v>
      </c>
      <c r="P150" s="2">
        <f>SUMIFS(DataRegularSeason20242025!$AA$3:$AA$1315,DataRegularSeason20242025!$B$3:$B$1315, "&lt;=" &amp; $A150, DataRegularSeason20242025!$D$3:$D$1315, P$1)+SUMIFS(DataRegularSeason20242025!$AB$3:$AB$1315,DataRegularSeason20242025!$B$3:$B$1315, "&lt;=" &amp; $A150, DataRegularSeason20242025!$E$3:$E$1315, P$1)</f>
        <v>33</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33</v>
      </c>
      <c r="U150" s="2">
        <f>SUMIFS(DataRegularSeason20242025!$AA$3:$AA$1315,DataRegularSeason20242025!$B$3:$B$1315, "&lt;=" &amp; $A150, DataRegularSeason20242025!$D$3:$D$1315, U$1)+SUMIFS(DataRegularSeason20242025!$AB$3:$AB$1315,DataRegularSeason20242025!$B$3:$B$1315, "&lt;=" &amp; $A150, DataRegularSeason20242025!$E$3:$E$1315, U$1)</f>
        <v>37</v>
      </c>
      <c r="V150" s="2">
        <f>SUMIFS(DataRegularSeason20242025!$AA$3:$AA$1315,DataRegularSeason20242025!$B$3:$B$1315, "&lt;=" &amp; $A150, DataRegularSeason20242025!$D$3:$D$1315, V$1)+SUMIFS(DataRegularSeason20242025!$AB$3:$AB$1315,DataRegularSeason20242025!$B$3:$B$1315, "&lt;=" &amp; $A150, DataRegularSeason20242025!$E$3:$E$1315, V$1)</f>
        <v>36</v>
      </c>
      <c r="W150" s="2">
        <f>SUMIFS(DataRegularSeason20242025!$AA$3:$AA$1315,DataRegularSeason20242025!$B$3:$B$1315, "&lt;=" &amp; $A150, DataRegularSeason20242025!$D$3:$D$1315, W$1)+SUMIFS(DataRegularSeason20242025!$AB$3:$AB$1315,DataRegularSeason20242025!$B$3:$B$1315, "&lt;=" &amp; $A150, DataRegularSeason20242025!$E$3:$E$1315, W$1)</f>
        <v>37</v>
      </c>
      <c r="X150" s="2">
        <f>SUMIFS(DataRegularSeason20242025!$AA$3:$AA$1315,DataRegularSeason20242025!$B$3:$B$1315, "&lt;=" &amp; $A150, DataRegularSeason20242025!$D$3:$D$1315, X$1)+SUMIFS(DataRegularSeason20242025!$AB$3:$AB$1315,DataRegularSeason20242025!$B$3:$B$1315, "&lt;=" &amp; $A150, DataRegularSeason20242025!$E$3:$E$1315, X$1)</f>
        <v>34</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38</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46</v>
      </c>
      <c r="AC150" s="2">
        <f>SUMIFS(DataRegularSeason20242025!$AA$3:$AA$1315,DataRegularSeason20242025!$B$3:$B$1315, "&lt;=" &amp; $A150, DataRegularSeason20242025!$D$3:$D$1315, AC$1)+SUMIFS(DataRegularSeason20242025!$AB$3:$AB$1315,DataRegularSeason20242025!$B$3:$B$1315, "&lt;=" &amp; $A150, DataRegularSeason20242025!$E$3:$E$1315, AC$1)</f>
        <v>38</v>
      </c>
      <c r="AD150" s="2">
        <f>SUMIFS(DataRegularSeason20242025!$AA$3:$AA$1315,DataRegularSeason20242025!$B$3:$B$1315, "&lt;=" &amp; $A150, DataRegularSeason20242025!$D$3:$D$1315, AD$1)+SUMIFS(DataRegularSeason20242025!$AB$3:$AB$1315,DataRegularSeason20242025!$B$3:$B$1315, "&lt;=" &amp; $A150, DataRegularSeason20242025!$E$3:$E$1315, AD$1)</f>
        <v>43</v>
      </c>
      <c r="AE150" s="2">
        <f>SUMIFS(DataRegularSeason20242025!$AA$3:$AA$1315,DataRegularSeason20242025!$B$3:$B$1315, "&lt;=" &amp; $A150, DataRegularSeason20242025!$D$3:$D$1315, AE$1)+SUMIFS(DataRegularSeason20242025!$AB$3:$AB$1315,DataRegularSeason20242025!$B$3:$B$1315, "&lt;=" &amp; $A150, DataRegularSeason20242025!$E$3:$E$1315, AE$1)</f>
        <v>51</v>
      </c>
      <c r="AF150" s="2">
        <f>SUMIFS(DataRegularSeason20242025!$AA$3:$AA$1315,DataRegularSeason20242025!$B$3:$B$1315, "&lt;=" &amp; $A150, DataRegularSeason20242025!$D$3:$D$1315, AF$1)+SUMIFS(DataRegularSeason20242025!$AB$3:$AB$1315,DataRegularSeason20242025!$B$3:$B$1315, "&lt;=" &amp; $A150, DataRegularSeason20242025!$E$3:$E$1315, AF$1)</f>
        <v>53</v>
      </c>
      <c r="AG150" s="2">
        <f>SUMIFS(DataRegularSeason20242025!$AA$3:$AA$1315,DataRegularSeason20242025!$B$3:$B$1315, "&lt;=" &amp; $A150, DataRegularSeason20242025!$D$3:$D$1315, AG$1)+SUMIFS(DataRegularSeason20242025!$AB$3:$AB$1315,DataRegularSeason20242025!$B$3:$B$1315, "&lt;=" &amp; $A150, DataRegularSeason20242025!$E$3:$E$1315, AG$1)</f>
        <v>50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30</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30</v>
      </c>
      <c r="E151" s="2">
        <f>SUMIFS(DataRegularSeason20242025!$AA$3:$AA$1315,DataRegularSeason20242025!$B$3:$B$1315, "&lt;=" &amp; $A151, DataRegularSeason20242025!$D$3:$D$1315, E$1)+SUMIFS(DataRegularSeason20242025!$AB$3:$AB$1315,DataRegularSeason20242025!$B$3:$B$1315, "&lt;=" &amp; $A151, DataRegularSeason20242025!$E$3:$E$1315, E$1)</f>
        <v>45</v>
      </c>
      <c r="F151" s="2">
        <f>SUMIFS(DataRegularSeason20242025!$AA$3:$AA$1315,DataRegularSeason20242025!$B$3:$B$1315, "&lt;=" &amp; $A151, DataRegularSeason20242025!$D$3:$D$1315, F$1)+SUMIFS(DataRegularSeason20242025!$AB$3:$AB$1315,DataRegularSeason20242025!$B$3:$B$1315, "&lt;=" &amp; $A151, DataRegularSeason20242025!$E$3:$E$1315, F$1)</f>
        <v>36</v>
      </c>
      <c r="G151" s="2">
        <f>SUMIFS(DataRegularSeason20242025!$AA$3:$AA$1315,DataRegularSeason20242025!$B$3:$B$1315, "&lt;=" &amp; $A151, DataRegularSeason20242025!$D$3:$D$1315, G$1)+SUMIFS(DataRegularSeason20242025!$AB$3:$AB$1315,DataRegularSeason20242025!$B$3:$B$1315, "&lt;=" &amp; $A151, DataRegularSeason20242025!$E$3:$E$1315, G$1)</f>
        <v>41</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44</v>
      </c>
      <c r="J151" s="2">
        <f>SUMIFS(DataRegularSeason20242025!$AA$3:$AA$1315,DataRegularSeason20242025!$B$3:$B$1315, "&lt;=" &amp; $A151, DataRegularSeason20242025!$D$3:$D$1315, J$1)+SUMIFS(DataRegularSeason20242025!$AB$3:$AB$1315,DataRegularSeason20242025!$B$3:$B$1315, "&lt;=" &amp; $A151, DataRegularSeason20242025!$E$3:$E$1315, J$1)</f>
        <v>43</v>
      </c>
      <c r="K151" s="2">
        <f>SUMIFS(DataRegularSeason20242025!$AA$3:$AA$1315,DataRegularSeason20242025!$B$3:$B$1315, "&lt;=" &amp; $A151, DataRegularSeason20242025!$D$3:$D$1315, K$1)+SUMIFS(DataRegularSeason20242025!$AB$3:$AB$1315,DataRegularSeason20242025!$B$3:$B$1315, "&lt;=" &amp; $A151, DataRegularSeason20242025!$E$3:$E$1315, K$1)</f>
        <v>30</v>
      </c>
      <c r="L151" s="2">
        <f>SUMIFS(DataRegularSeason20242025!$AA$3:$AA$1315,DataRegularSeason20242025!$B$3:$B$1315, "&lt;=" &amp; $A151, DataRegularSeason20242025!$D$3:$D$1315, L$1)+SUMIFS(DataRegularSeason20242025!$AB$3:$AB$1315,DataRegularSeason20242025!$B$3:$B$1315, "&lt;=" &amp; $A151, DataRegularSeason20242025!$E$3:$E$1315, L$1)</f>
        <v>45</v>
      </c>
      <c r="M151" s="2">
        <f>SUMIFS(DataRegularSeason20242025!$AA$3:$AA$1315,DataRegularSeason20242025!$B$3:$B$1315, "&lt;=" &amp; $A151, DataRegularSeason20242025!$D$3:$D$1315, M$1)+SUMIFS(DataRegularSeason20242025!$AB$3:$AB$1315,DataRegularSeason20242025!$B$3:$B$1315, "&lt;=" &amp; $A151, DataRegularSeason20242025!$E$3:$E$1315, M$1)</f>
        <v>46</v>
      </c>
      <c r="N151" s="2">
        <f>SUMIFS(DataRegularSeason20242025!$AA$3:$AA$1315,DataRegularSeason20242025!$B$3:$B$1315, "&lt;=" &amp; $A151, DataRegularSeason20242025!$D$3:$D$1315, N$1)+SUMIFS(DataRegularSeason20242025!$AB$3:$AB$1315,DataRegularSeason20242025!$B$3:$B$1315, "&lt;=" &amp; $A151, DataRegularSeason20242025!$E$3:$E$1315, N$1)</f>
        <v>45</v>
      </c>
      <c r="O151" s="2">
        <f>SUMIFS(DataRegularSeason20242025!$AA$3:$AA$1315,DataRegularSeason20242025!$B$3:$B$1315, "&lt;=" &amp; $A151, DataRegularSeason20242025!$D$3:$D$1315, O$1)+SUMIFS(DataRegularSeason20242025!$AB$3:$AB$1315,DataRegularSeason20242025!$B$3:$B$1315, "&lt;=" &amp; $A151, DataRegularSeason20242025!$E$3:$E$1315, O$1)</f>
        <v>48</v>
      </c>
      <c r="P151" s="2">
        <f>SUMIFS(DataRegularSeason20242025!$AA$3:$AA$1315,DataRegularSeason20242025!$B$3:$B$1315, "&lt;=" &amp; $A151, DataRegularSeason20242025!$D$3:$D$1315, P$1)+SUMIFS(DataRegularSeason20242025!$AB$3:$AB$1315,DataRegularSeason20242025!$B$3:$B$1315, "&lt;=" &amp; $A151, DataRegularSeason20242025!$E$3:$E$1315, P$1)</f>
        <v>33</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33</v>
      </c>
      <c r="U151" s="2">
        <f>SUMIFS(DataRegularSeason20242025!$AA$3:$AA$1315,DataRegularSeason20242025!$B$3:$B$1315, "&lt;=" &amp; $A151, DataRegularSeason20242025!$D$3:$D$1315, U$1)+SUMIFS(DataRegularSeason20242025!$AB$3:$AB$1315,DataRegularSeason20242025!$B$3:$B$1315, "&lt;=" &amp; $A151, DataRegularSeason20242025!$E$3:$E$1315, U$1)</f>
        <v>37</v>
      </c>
      <c r="V151" s="2">
        <f>SUMIFS(DataRegularSeason20242025!$AA$3:$AA$1315,DataRegularSeason20242025!$B$3:$B$1315, "&lt;=" &amp; $A151, DataRegularSeason20242025!$D$3:$D$1315, V$1)+SUMIFS(DataRegularSeason20242025!$AB$3:$AB$1315,DataRegularSeason20242025!$B$3:$B$1315, "&lt;=" &amp; $A151, DataRegularSeason20242025!$E$3:$E$1315, V$1)</f>
        <v>36</v>
      </c>
      <c r="W151" s="2">
        <f>SUMIFS(DataRegularSeason20242025!$AA$3:$AA$1315,DataRegularSeason20242025!$B$3:$B$1315, "&lt;=" &amp; $A151, DataRegularSeason20242025!$D$3:$D$1315, W$1)+SUMIFS(DataRegularSeason20242025!$AB$3:$AB$1315,DataRegularSeason20242025!$B$3:$B$1315, "&lt;=" &amp; $A151, DataRegularSeason20242025!$E$3:$E$1315, W$1)</f>
        <v>37</v>
      </c>
      <c r="X151" s="2">
        <f>SUMIFS(DataRegularSeason20242025!$AA$3:$AA$1315,DataRegularSeason20242025!$B$3:$B$1315, "&lt;=" &amp; $A151, DataRegularSeason20242025!$D$3:$D$1315, X$1)+SUMIFS(DataRegularSeason20242025!$AB$3:$AB$1315,DataRegularSeason20242025!$B$3:$B$1315, "&lt;=" &amp; $A151, DataRegularSeason20242025!$E$3:$E$1315, X$1)</f>
        <v>34</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38</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46</v>
      </c>
      <c r="AC151" s="2">
        <f>SUMIFS(DataRegularSeason20242025!$AA$3:$AA$1315,DataRegularSeason20242025!$B$3:$B$1315, "&lt;=" &amp; $A151, DataRegularSeason20242025!$D$3:$D$1315, AC$1)+SUMIFS(DataRegularSeason20242025!$AB$3:$AB$1315,DataRegularSeason20242025!$B$3:$B$1315, "&lt;=" &amp; $A151, DataRegularSeason20242025!$E$3:$E$1315, AC$1)</f>
        <v>38</v>
      </c>
      <c r="AD151" s="2">
        <f>SUMIFS(DataRegularSeason20242025!$AA$3:$AA$1315,DataRegularSeason20242025!$B$3:$B$1315, "&lt;=" &amp; $A151, DataRegularSeason20242025!$D$3:$D$1315, AD$1)+SUMIFS(DataRegularSeason20242025!$AB$3:$AB$1315,DataRegularSeason20242025!$B$3:$B$1315, "&lt;=" &amp; $A151, DataRegularSeason20242025!$E$3:$E$1315, AD$1)</f>
        <v>43</v>
      </c>
      <c r="AE151" s="2">
        <f>SUMIFS(DataRegularSeason20242025!$AA$3:$AA$1315,DataRegularSeason20242025!$B$3:$B$1315, "&lt;=" &amp; $A151, DataRegularSeason20242025!$D$3:$D$1315, AE$1)+SUMIFS(DataRegularSeason20242025!$AB$3:$AB$1315,DataRegularSeason20242025!$B$3:$B$1315, "&lt;=" &amp; $A151, DataRegularSeason20242025!$E$3:$E$1315, AE$1)</f>
        <v>51</v>
      </c>
      <c r="AF151" s="2">
        <f>SUMIFS(DataRegularSeason20242025!$AA$3:$AA$1315,DataRegularSeason20242025!$B$3:$B$1315, "&lt;=" &amp; $A151, DataRegularSeason20242025!$D$3:$D$1315, AF$1)+SUMIFS(DataRegularSeason20242025!$AB$3:$AB$1315,DataRegularSeason20242025!$B$3:$B$1315, "&lt;=" &amp; $A151, DataRegularSeason20242025!$E$3:$E$1315, AF$1)</f>
        <v>53</v>
      </c>
      <c r="AG151" s="2">
        <f>SUMIFS(DataRegularSeason20242025!$AA$3:$AA$1315,DataRegularSeason20242025!$B$3:$B$1315, "&lt;=" &amp; $A151, DataRegularSeason20242025!$D$3:$D$1315, AG$1)+SUMIFS(DataRegularSeason20242025!$AB$3:$AB$1315,DataRegularSeason20242025!$B$3:$B$1315, "&lt;=" &amp; $A151, DataRegularSeason20242025!$E$3:$E$1315, AG$1)</f>
        <v>50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30</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30</v>
      </c>
      <c r="E152" s="2">
        <f>SUMIFS(DataRegularSeason20242025!$AA$3:$AA$1315,DataRegularSeason20242025!$B$3:$B$1315, "&lt;=" &amp; $A152, DataRegularSeason20242025!$D$3:$D$1315, E$1)+SUMIFS(DataRegularSeason20242025!$AB$3:$AB$1315,DataRegularSeason20242025!$B$3:$B$1315, "&lt;=" &amp; $A152, DataRegularSeason20242025!$E$3:$E$1315, E$1)</f>
        <v>45</v>
      </c>
      <c r="F152" s="2">
        <f>SUMIFS(DataRegularSeason20242025!$AA$3:$AA$1315,DataRegularSeason20242025!$B$3:$B$1315, "&lt;=" &amp; $A152, DataRegularSeason20242025!$D$3:$D$1315, F$1)+SUMIFS(DataRegularSeason20242025!$AB$3:$AB$1315,DataRegularSeason20242025!$B$3:$B$1315, "&lt;=" &amp; $A152, DataRegularSeason20242025!$E$3:$E$1315, F$1)</f>
        <v>36</v>
      </c>
      <c r="G152" s="2">
        <f>SUMIFS(DataRegularSeason20242025!$AA$3:$AA$1315,DataRegularSeason20242025!$B$3:$B$1315, "&lt;=" &amp; $A152, DataRegularSeason20242025!$D$3:$D$1315, G$1)+SUMIFS(DataRegularSeason20242025!$AB$3:$AB$1315,DataRegularSeason20242025!$B$3:$B$1315, "&lt;=" &amp; $A152, DataRegularSeason20242025!$E$3:$E$1315, G$1)</f>
        <v>41</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44</v>
      </c>
      <c r="J152" s="2">
        <f>SUMIFS(DataRegularSeason20242025!$AA$3:$AA$1315,DataRegularSeason20242025!$B$3:$B$1315, "&lt;=" &amp; $A152, DataRegularSeason20242025!$D$3:$D$1315, J$1)+SUMIFS(DataRegularSeason20242025!$AB$3:$AB$1315,DataRegularSeason20242025!$B$3:$B$1315, "&lt;=" &amp; $A152, DataRegularSeason20242025!$E$3:$E$1315, J$1)</f>
        <v>43</v>
      </c>
      <c r="K152" s="2">
        <f>SUMIFS(DataRegularSeason20242025!$AA$3:$AA$1315,DataRegularSeason20242025!$B$3:$B$1315, "&lt;=" &amp; $A152, DataRegularSeason20242025!$D$3:$D$1315, K$1)+SUMIFS(DataRegularSeason20242025!$AB$3:$AB$1315,DataRegularSeason20242025!$B$3:$B$1315, "&lt;=" &amp; $A152, DataRegularSeason20242025!$E$3:$E$1315, K$1)</f>
        <v>30</v>
      </c>
      <c r="L152" s="2">
        <f>SUMIFS(DataRegularSeason20242025!$AA$3:$AA$1315,DataRegularSeason20242025!$B$3:$B$1315, "&lt;=" &amp; $A152, DataRegularSeason20242025!$D$3:$D$1315, L$1)+SUMIFS(DataRegularSeason20242025!$AB$3:$AB$1315,DataRegularSeason20242025!$B$3:$B$1315, "&lt;=" &amp; $A152, DataRegularSeason20242025!$E$3:$E$1315, L$1)</f>
        <v>45</v>
      </c>
      <c r="M152" s="2">
        <f>SUMIFS(DataRegularSeason20242025!$AA$3:$AA$1315,DataRegularSeason20242025!$B$3:$B$1315, "&lt;=" &amp; $A152, DataRegularSeason20242025!$D$3:$D$1315, M$1)+SUMIFS(DataRegularSeason20242025!$AB$3:$AB$1315,DataRegularSeason20242025!$B$3:$B$1315, "&lt;=" &amp; $A152, DataRegularSeason20242025!$E$3:$E$1315, M$1)</f>
        <v>46</v>
      </c>
      <c r="N152" s="2">
        <f>SUMIFS(DataRegularSeason20242025!$AA$3:$AA$1315,DataRegularSeason20242025!$B$3:$B$1315, "&lt;=" &amp; $A152, DataRegularSeason20242025!$D$3:$D$1315, N$1)+SUMIFS(DataRegularSeason20242025!$AB$3:$AB$1315,DataRegularSeason20242025!$B$3:$B$1315, "&lt;=" &amp; $A152, DataRegularSeason20242025!$E$3:$E$1315, N$1)</f>
        <v>45</v>
      </c>
      <c r="O152" s="2">
        <f>SUMIFS(DataRegularSeason20242025!$AA$3:$AA$1315,DataRegularSeason20242025!$B$3:$B$1315, "&lt;=" &amp; $A152, DataRegularSeason20242025!$D$3:$D$1315, O$1)+SUMIFS(DataRegularSeason20242025!$AB$3:$AB$1315,DataRegularSeason20242025!$B$3:$B$1315, "&lt;=" &amp; $A152, DataRegularSeason20242025!$E$3:$E$1315, O$1)</f>
        <v>48</v>
      </c>
      <c r="P152" s="2">
        <f>SUMIFS(DataRegularSeason20242025!$AA$3:$AA$1315,DataRegularSeason20242025!$B$3:$B$1315, "&lt;=" &amp; $A152, DataRegularSeason20242025!$D$3:$D$1315, P$1)+SUMIFS(DataRegularSeason20242025!$AB$3:$AB$1315,DataRegularSeason20242025!$B$3:$B$1315, "&lt;=" &amp; $A152, DataRegularSeason20242025!$E$3:$E$1315, P$1)</f>
        <v>33</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33</v>
      </c>
      <c r="U152" s="2">
        <f>SUMIFS(DataRegularSeason20242025!$AA$3:$AA$1315,DataRegularSeason20242025!$B$3:$B$1315, "&lt;=" &amp; $A152, DataRegularSeason20242025!$D$3:$D$1315, U$1)+SUMIFS(DataRegularSeason20242025!$AB$3:$AB$1315,DataRegularSeason20242025!$B$3:$B$1315, "&lt;=" &amp; $A152, DataRegularSeason20242025!$E$3:$E$1315, U$1)</f>
        <v>37</v>
      </c>
      <c r="V152" s="2">
        <f>SUMIFS(DataRegularSeason20242025!$AA$3:$AA$1315,DataRegularSeason20242025!$B$3:$B$1315, "&lt;=" &amp; $A152, DataRegularSeason20242025!$D$3:$D$1315, V$1)+SUMIFS(DataRegularSeason20242025!$AB$3:$AB$1315,DataRegularSeason20242025!$B$3:$B$1315, "&lt;=" &amp; $A152, DataRegularSeason20242025!$E$3:$E$1315, V$1)</f>
        <v>36</v>
      </c>
      <c r="W152" s="2">
        <f>SUMIFS(DataRegularSeason20242025!$AA$3:$AA$1315,DataRegularSeason20242025!$B$3:$B$1315, "&lt;=" &amp; $A152, DataRegularSeason20242025!$D$3:$D$1315, W$1)+SUMIFS(DataRegularSeason20242025!$AB$3:$AB$1315,DataRegularSeason20242025!$B$3:$B$1315, "&lt;=" &amp; $A152, DataRegularSeason20242025!$E$3:$E$1315, W$1)</f>
        <v>37</v>
      </c>
      <c r="X152" s="2">
        <f>SUMIFS(DataRegularSeason20242025!$AA$3:$AA$1315,DataRegularSeason20242025!$B$3:$B$1315, "&lt;=" &amp; $A152, DataRegularSeason20242025!$D$3:$D$1315, X$1)+SUMIFS(DataRegularSeason20242025!$AB$3:$AB$1315,DataRegularSeason20242025!$B$3:$B$1315, "&lt;=" &amp; $A152, DataRegularSeason20242025!$E$3:$E$1315, X$1)</f>
        <v>34</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38</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46</v>
      </c>
      <c r="AC152" s="2">
        <f>SUMIFS(DataRegularSeason20242025!$AA$3:$AA$1315,DataRegularSeason20242025!$B$3:$B$1315, "&lt;=" &amp; $A152, DataRegularSeason20242025!$D$3:$D$1315, AC$1)+SUMIFS(DataRegularSeason20242025!$AB$3:$AB$1315,DataRegularSeason20242025!$B$3:$B$1315, "&lt;=" &amp; $A152, DataRegularSeason20242025!$E$3:$E$1315, AC$1)</f>
        <v>38</v>
      </c>
      <c r="AD152" s="2">
        <f>SUMIFS(DataRegularSeason20242025!$AA$3:$AA$1315,DataRegularSeason20242025!$B$3:$B$1315, "&lt;=" &amp; $A152, DataRegularSeason20242025!$D$3:$D$1315, AD$1)+SUMIFS(DataRegularSeason20242025!$AB$3:$AB$1315,DataRegularSeason20242025!$B$3:$B$1315, "&lt;=" &amp; $A152, DataRegularSeason20242025!$E$3:$E$1315, AD$1)</f>
        <v>43</v>
      </c>
      <c r="AE152" s="2">
        <f>SUMIFS(DataRegularSeason20242025!$AA$3:$AA$1315,DataRegularSeason20242025!$B$3:$B$1315, "&lt;=" &amp; $A152, DataRegularSeason20242025!$D$3:$D$1315, AE$1)+SUMIFS(DataRegularSeason20242025!$AB$3:$AB$1315,DataRegularSeason20242025!$B$3:$B$1315, "&lt;=" &amp; $A152, DataRegularSeason20242025!$E$3:$E$1315, AE$1)</f>
        <v>51</v>
      </c>
      <c r="AF152" s="2">
        <f>SUMIFS(DataRegularSeason20242025!$AA$3:$AA$1315,DataRegularSeason20242025!$B$3:$B$1315, "&lt;=" &amp; $A152, DataRegularSeason20242025!$D$3:$D$1315, AF$1)+SUMIFS(DataRegularSeason20242025!$AB$3:$AB$1315,DataRegularSeason20242025!$B$3:$B$1315, "&lt;=" &amp; $A152, DataRegularSeason20242025!$E$3:$E$1315, AF$1)</f>
        <v>53</v>
      </c>
      <c r="AG152" s="2">
        <f>SUMIFS(DataRegularSeason20242025!$AA$3:$AA$1315,DataRegularSeason20242025!$B$3:$B$1315, "&lt;=" &amp; $A152, DataRegularSeason20242025!$D$3:$D$1315, AG$1)+SUMIFS(DataRegularSeason20242025!$AB$3:$AB$1315,DataRegularSeason20242025!$B$3:$B$1315, "&lt;=" &amp; $A152, DataRegularSeason20242025!$E$3:$E$1315, AG$1)</f>
        <v>50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30</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30</v>
      </c>
      <c r="E153" s="2">
        <f>SUMIFS(DataRegularSeason20242025!$AA$3:$AA$1315,DataRegularSeason20242025!$B$3:$B$1315, "&lt;=" &amp; $A153, DataRegularSeason20242025!$D$3:$D$1315, E$1)+SUMIFS(DataRegularSeason20242025!$AB$3:$AB$1315,DataRegularSeason20242025!$B$3:$B$1315, "&lt;=" &amp; $A153, DataRegularSeason20242025!$E$3:$E$1315, E$1)</f>
        <v>45</v>
      </c>
      <c r="F153" s="2">
        <f>SUMIFS(DataRegularSeason20242025!$AA$3:$AA$1315,DataRegularSeason20242025!$B$3:$B$1315, "&lt;=" &amp; $A153, DataRegularSeason20242025!$D$3:$D$1315, F$1)+SUMIFS(DataRegularSeason20242025!$AB$3:$AB$1315,DataRegularSeason20242025!$B$3:$B$1315, "&lt;=" &amp; $A153, DataRegularSeason20242025!$E$3:$E$1315, F$1)</f>
        <v>36</v>
      </c>
      <c r="G153" s="2">
        <f>SUMIFS(DataRegularSeason20242025!$AA$3:$AA$1315,DataRegularSeason20242025!$B$3:$B$1315, "&lt;=" &amp; $A153, DataRegularSeason20242025!$D$3:$D$1315, G$1)+SUMIFS(DataRegularSeason20242025!$AB$3:$AB$1315,DataRegularSeason20242025!$B$3:$B$1315, "&lt;=" &amp; $A153, DataRegularSeason20242025!$E$3:$E$1315, G$1)</f>
        <v>41</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44</v>
      </c>
      <c r="J153" s="2">
        <f>SUMIFS(DataRegularSeason20242025!$AA$3:$AA$1315,DataRegularSeason20242025!$B$3:$B$1315, "&lt;=" &amp; $A153, DataRegularSeason20242025!$D$3:$D$1315, J$1)+SUMIFS(DataRegularSeason20242025!$AB$3:$AB$1315,DataRegularSeason20242025!$B$3:$B$1315, "&lt;=" &amp; $A153, DataRegularSeason20242025!$E$3:$E$1315, J$1)</f>
        <v>43</v>
      </c>
      <c r="K153" s="2">
        <f>SUMIFS(DataRegularSeason20242025!$AA$3:$AA$1315,DataRegularSeason20242025!$B$3:$B$1315, "&lt;=" &amp; $A153, DataRegularSeason20242025!$D$3:$D$1315, K$1)+SUMIFS(DataRegularSeason20242025!$AB$3:$AB$1315,DataRegularSeason20242025!$B$3:$B$1315, "&lt;=" &amp; $A153, DataRegularSeason20242025!$E$3:$E$1315, K$1)</f>
        <v>30</v>
      </c>
      <c r="L153" s="2">
        <f>SUMIFS(DataRegularSeason20242025!$AA$3:$AA$1315,DataRegularSeason20242025!$B$3:$B$1315, "&lt;=" &amp; $A153, DataRegularSeason20242025!$D$3:$D$1315, L$1)+SUMIFS(DataRegularSeason20242025!$AB$3:$AB$1315,DataRegularSeason20242025!$B$3:$B$1315, "&lt;=" &amp; $A153, DataRegularSeason20242025!$E$3:$E$1315, L$1)</f>
        <v>45</v>
      </c>
      <c r="M153" s="2">
        <f>SUMIFS(DataRegularSeason20242025!$AA$3:$AA$1315,DataRegularSeason20242025!$B$3:$B$1315, "&lt;=" &amp; $A153, DataRegularSeason20242025!$D$3:$D$1315, M$1)+SUMIFS(DataRegularSeason20242025!$AB$3:$AB$1315,DataRegularSeason20242025!$B$3:$B$1315, "&lt;=" &amp; $A153, DataRegularSeason20242025!$E$3:$E$1315, M$1)</f>
        <v>46</v>
      </c>
      <c r="N153" s="2">
        <f>SUMIFS(DataRegularSeason20242025!$AA$3:$AA$1315,DataRegularSeason20242025!$B$3:$B$1315, "&lt;=" &amp; $A153, DataRegularSeason20242025!$D$3:$D$1315, N$1)+SUMIFS(DataRegularSeason20242025!$AB$3:$AB$1315,DataRegularSeason20242025!$B$3:$B$1315, "&lt;=" &amp; $A153, DataRegularSeason20242025!$E$3:$E$1315, N$1)</f>
        <v>45</v>
      </c>
      <c r="O153" s="2">
        <f>SUMIFS(DataRegularSeason20242025!$AA$3:$AA$1315,DataRegularSeason20242025!$B$3:$B$1315, "&lt;=" &amp; $A153, DataRegularSeason20242025!$D$3:$D$1315, O$1)+SUMIFS(DataRegularSeason20242025!$AB$3:$AB$1315,DataRegularSeason20242025!$B$3:$B$1315, "&lt;=" &amp; $A153, DataRegularSeason20242025!$E$3:$E$1315, O$1)</f>
        <v>48</v>
      </c>
      <c r="P153" s="2">
        <f>SUMIFS(DataRegularSeason20242025!$AA$3:$AA$1315,DataRegularSeason20242025!$B$3:$B$1315, "&lt;=" &amp; $A153, DataRegularSeason20242025!$D$3:$D$1315, P$1)+SUMIFS(DataRegularSeason20242025!$AB$3:$AB$1315,DataRegularSeason20242025!$B$3:$B$1315, "&lt;=" &amp; $A153, DataRegularSeason20242025!$E$3:$E$1315, P$1)</f>
        <v>33</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33</v>
      </c>
      <c r="U153" s="2">
        <f>SUMIFS(DataRegularSeason20242025!$AA$3:$AA$1315,DataRegularSeason20242025!$B$3:$B$1315, "&lt;=" &amp; $A153, DataRegularSeason20242025!$D$3:$D$1315, U$1)+SUMIFS(DataRegularSeason20242025!$AB$3:$AB$1315,DataRegularSeason20242025!$B$3:$B$1315, "&lt;=" &amp; $A153, DataRegularSeason20242025!$E$3:$E$1315, U$1)</f>
        <v>37</v>
      </c>
      <c r="V153" s="2">
        <f>SUMIFS(DataRegularSeason20242025!$AA$3:$AA$1315,DataRegularSeason20242025!$B$3:$B$1315, "&lt;=" &amp; $A153, DataRegularSeason20242025!$D$3:$D$1315, V$1)+SUMIFS(DataRegularSeason20242025!$AB$3:$AB$1315,DataRegularSeason20242025!$B$3:$B$1315, "&lt;=" &amp; $A153, DataRegularSeason20242025!$E$3:$E$1315, V$1)</f>
        <v>36</v>
      </c>
      <c r="W153" s="2">
        <f>SUMIFS(DataRegularSeason20242025!$AA$3:$AA$1315,DataRegularSeason20242025!$B$3:$B$1315, "&lt;=" &amp; $A153, DataRegularSeason20242025!$D$3:$D$1315, W$1)+SUMIFS(DataRegularSeason20242025!$AB$3:$AB$1315,DataRegularSeason20242025!$B$3:$B$1315, "&lt;=" &amp; $A153, DataRegularSeason20242025!$E$3:$E$1315, W$1)</f>
        <v>37</v>
      </c>
      <c r="X153" s="2">
        <f>SUMIFS(DataRegularSeason20242025!$AA$3:$AA$1315,DataRegularSeason20242025!$B$3:$B$1315, "&lt;=" &amp; $A153, DataRegularSeason20242025!$D$3:$D$1315, X$1)+SUMIFS(DataRegularSeason20242025!$AB$3:$AB$1315,DataRegularSeason20242025!$B$3:$B$1315, "&lt;=" &amp; $A153, DataRegularSeason20242025!$E$3:$E$1315, X$1)</f>
        <v>34</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38</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46</v>
      </c>
      <c r="AC153" s="2">
        <f>SUMIFS(DataRegularSeason20242025!$AA$3:$AA$1315,DataRegularSeason20242025!$B$3:$B$1315, "&lt;=" &amp; $A153, DataRegularSeason20242025!$D$3:$D$1315, AC$1)+SUMIFS(DataRegularSeason20242025!$AB$3:$AB$1315,DataRegularSeason20242025!$B$3:$B$1315, "&lt;=" &amp; $A153, DataRegularSeason20242025!$E$3:$E$1315, AC$1)</f>
        <v>38</v>
      </c>
      <c r="AD153" s="2">
        <f>SUMIFS(DataRegularSeason20242025!$AA$3:$AA$1315,DataRegularSeason20242025!$B$3:$B$1315, "&lt;=" &amp; $A153, DataRegularSeason20242025!$D$3:$D$1315, AD$1)+SUMIFS(DataRegularSeason20242025!$AB$3:$AB$1315,DataRegularSeason20242025!$B$3:$B$1315, "&lt;=" &amp; $A153, DataRegularSeason20242025!$E$3:$E$1315, AD$1)</f>
        <v>43</v>
      </c>
      <c r="AE153" s="2">
        <f>SUMIFS(DataRegularSeason20242025!$AA$3:$AA$1315,DataRegularSeason20242025!$B$3:$B$1315, "&lt;=" &amp; $A153, DataRegularSeason20242025!$D$3:$D$1315, AE$1)+SUMIFS(DataRegularSeason20242025!$AB$3:$AB$1315,DataRegularSeason20242025!$B$3:$B$1315, "&lt;=" &amp; $A153, DataRegularSeason20242025!$E$3:$E$1315, AE$1)</f>
        <v>51</v>
      </c>
      <c r="AF153" s="2">
        <f>SUMIFS(DataRegularSeason20242025!$AA$3:$AA$1315,DataRegularSeason20242025!$B$3:$B$1315, "&lt;=" &amp; $A153, DataRegularSeason20242025!$D$3:$D$1315, AF$1)+SUMIFS(DataRegularSeason20242025!$AB$3:$AB$1315,DataRegularSeason20242025!$B$3:$B$1315, "&lt;=" &amp; $A153, DataRegularSeason20242025!$E$3:$E$1315, AF$1)</f>
        <v>53</v>
      </c>
      <c r="AG153" s="2">
        <f>SUMIFS(DataRegularSeason20242025!$AA$3:$AA$1315,DataRegularSeason20242025!$B$3:$B$1315, "&lt;=" &amp; $A153, DataRegularSeason20242025!$D$3:$D$1315, AG$1)+SUMIFS(DataRegularSeason20242025!$AB$3:$AB$1315,DataRegularSeason20242025!$B$3:$B$1315, "&lt;=" &amp; $A153, DataRegularSeason20242025!$E$3:$E$1315, AG$1)</f>
        <v>50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30</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30</v>
      </c>
      <c r="E154" s="2">
        <f>SUMIFS(DataRegularSeason20242025!$AA$3:$AA$1315,DataRegularSeason20242025!$B$3:$B$1315, "&lt;=" &amp; $A154, DataRegularSeason20242025!$D$3:$D$1315, E$1)+SUMIFS(DataRegularSeason20242025!$AB$3:$AB$1315,DataRegularSeason20242025!$B$3:$B$1315, "&lt;=" &amp; $A154, DataRegularSeason20242025!$E$3:$E$1315, E$1)</f>
        <v>45</v>
      </c>
      <c r="F154" s="2">
        <f>SUMIFS(DataRegularSeason20242025!$AA$3:$AA$1315,DataRegularSeason20242025!$B$3:$B$1315, "&lt;=" &amp; $A154, DataRegularSeason20242025!$D$3:$D$1315, F$1)+SUMIFS(DataRegularSeason20242025!$AB$3:$AB$1315,DataRegularSeason20242025!$B$3:$B$1315, "&lt;=" &amp; $A154, DataRegularSeason20242025!$E$3:$E$1315, F$1)</f>
        <v>36</v>
      </c>
      <c r="G154" s="2">
        <f>SUMIFS(DataRegularSeason20242025!$AA$3:$AA$1315,DataRegularSeason20242025!$B$3:$B$1315, "&lt;=" &amp; $A154, DataRegularSeason20242025!$D$3:$D$1315, G$1)+SUMIFS(DataRegularSeason20242025!$AB$3:$AB$1315,DataRegularSeason20242025!$B$3:$B$1315, "&lt;=" &amp; $A154, DataRegularSeason20242025!$E$3:$E$1315, G$1)</f>
        <v>41</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44</v>
      </c>
      <c r="J154" s="2">
        <f>SUMIFS(DataRegularSeason20242025!$AA$3:$AA$1315,DataRegularSeason20242025!$B$3:$B$1315, "&lt;=" &amp; $A154, DataRegularSeason20242025!$D$3:$D$1315, J$1)+SUMIFS(DataRegularSeason20242025!$AB$3:$AB$1315,DataRegularSeason20242025!$B$3:$B$1315, "&lt;=" &amp; $A154, DataRegularSeason20242025!$E$3:$E$1315, J$1)</f>
        <v>43</v>
      </c>
      <c r="K154" s="2">
        <f>SUMIFS(DataRegularSeason20242025!$AA$3:$AA$1315,DataRegularSeason20242025!$B$3:$B$1315, "&lt;=" &amp; $A154, DataRegularSeason20242025!$D$3:$D$1315, K$1)+SUMIFS(DataRegularSeason20242025!$AB$3:$AB$1315,DataRegularSeason20242025!$B$3:$B$1315, "&lt;=" &amp; $A154, DataRegularSeason20242025!$E$3:$E$1315, K$1)</f>
        <v>30</v>
      </c>
      <c r="L154" s="2">
        <f>SUMIFS(DataRegularSeason20242025!$AA$3:$AA$1315,DataRegularSeason20242025!$B$3:$B$1315, "&lt;=" &amp; $A154, DataRegularSeason20242025!$D$3:$D$1315, L$1)+SUMIFS(DataRegularSeason20242025!$AB$3:$AB$1315,DataRegularSeason20242025!$B$3:$B$1315, "&lt;=" &amp; $A154, DataRegularSeason20242025!$E$3:$E$1315, L$1)</f>
        <v>45</v>
      </c>
      <c r="M154" s="2">
        <f>SUMIFS(DataRegularSeason20242025!$AA$3:$AA$1315,DataRegularSeason20242025!$B$3:$B$1315, "&lt;=" &amp; $A154, DataRegularSeason20242025!$D$3:$D$1315, M$1)+SUMIFS(DataRegularSeason20242025!$AB$3:$AB$1315,DataRegularSeason20242025!$B$3:$B$1315, "&lt;=" &amp; $A154, DataRegularSeason20242025!$E$3:$E$1315, M$1)</f>
        <v>46</v>
      </c>
      <c r="N154" s="2">
        <f>SUMIFS(DataRegularSeason20242025!$AA$3:$AA$1315,DataRegularSeason20242025!$B$3:$B$1315, "&lt;=" &amp; $A154, DataRegularSeason20242025!$D$3:$D$1315, N$1)+SUMIFS(DataRegularSeason20242025!$AB$3:$AB$1315,DataRegularSeason20242025!$B$3:$B$1315, "&lt;=" &amp; $A154, DataRegularSeason20242025!$E$3:$E$1315, N$1)</f>
        <v>45</v>
      </c>
      <c r="O154" s="2">
        <f>SUMIFS(DataRegularSeason20242025!$AA$3:$AA$1315,DataRegularSeason20242025!$B$3:$B$1315, "&lt;=" &amp; $A154, DataRegularSeason20242025!$D$3:$D$1315, O$1)+SUMIFS(DataRegularSeason20242025!$AB$3:$AB$1315,DataRegularSeason20242025!$B$3:$B$1315, "&lt;=" &amp; $A154, DataRegularSeason20242025!$E$3:$E$1315, O$1)</f>
        <v>48</v>
      </c>
      <c r="P154" s="2">
        <f>SUMIFS(DataRegularSeason20242025!$AA$3:$AA$1315,DataRegularSeason20242025!$B$3:$B$1315, "&lt;=" &amp; $A154, DataRegularSeason20242025!$D$3:$D$1315, P$1)+SUMIFS(DataRegularSeason20242025!$AB$3:$AB$1315,DataRegularSeason20242025!$B$3:$B$1315, "&lt;=" &amp; $A154, DataRegularSeason20242025!$E$3:$E$1315, P$1)</f>
        <v>33</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33</v>
      </c>
      <c r="U154" s="2">
        <f>SUMIFS(DataRegularSeason20242025!$AA$3:$AA$1315,DataRegularSeason20242025!$B$3:$B$1315, "&lt;=" &amp; $A154, DataRegularSeason20242025!$D$3:$D$1315, U$1)+SUMIFS(DataRegularSeason20242025!$AB$3:$AB$1315,DataRegularSeason20242025!$B$3:$B$1315, "&lt;=" &amp; $A154, DataRegularSeason20242025!$E$3:$E$1315, U$1)</f>
        <v>37</v>
      </c>
      <c r="V154" s="2">
        <f>SUMIFS(DataRegularSeason20242025!$AA$3:$AA$1315,DataRegularSeason20242025!$B$3:$B$1315, "&lt;=" &amp; $A154, DataRegularSeason20242025!$D$3:$D$1315, V$1)+SUMIFS(DataRegularSeason20242025!$AB$3:$AB$1315,DataRegularSeason20242025!$B$3:$B$1315, "&lt;=" &amp; $A154, DataRegularSeason20242025!$E$3:$E$1315, V$1)</f>
        <v>36</v>
      </c>
      <c r="W154" s="2">
        <f>SUMIFS(DataRegularSeason20242025!$AA$3:$AA$1315,DataRegularSeason20242025!$B$3:$B$1315, "&lt;=" &amp; $A154, DataRegularSeason20242025!$D$3:$D$1315, W$1)+SUMIFS(DataRegularSeason20242025!$AB$3:$AB$1315,DataRegularSeason20242025!$B$3:$B$1315, "&lt;=" &amp; $A154, DataRegularSeason20242025!$E$3:$E$1315, W$1)</f>
        <v>37</v>
      </c>
      <c r="X154" s="2">
        <f>SUMIFS(DataRegularSeason20242025!$AA$3:$AA$1315,DataRegularSeason20242025!$B$3:$B$1315, "&lt;=" &amp; $A154, DataRegularSeason20242025!$D$3:$D$1315, X$1)+SUMIFS(DataRegularSeason20242025!$AB$3:$AB$1315,DataRegularSeason20242025!$B$3:$B$1315, "&lt;=" &amp; $A154, DataRegularSeason20242025!$E$3:$E$1315, X$1)</f>
        <v>34</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38</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46</v>
      </c>
      <c r="AC154" s="2">
        <f>SUMIFS(DataRegularSeason20242025!$AA$3:$AA$1315,DataRegularSeason20242025!$B$3:$B$1315, "&lt;=" &amp; $A154, DataRegularSeason20242025!$D$3:$D$1315, AC$1)+SUMIFS(DataRegularSeason20242025!$AB$3:$AB$1315,DataRegularSeason20242025!$B$3:$B$1315, "&lt;=" &amp; $A154, DataRegularSeason20242025!$E$3:$E$1315, AC$1)</f>
        <v>38</v>
      </c>
      <c r="AD154" s="2">
        <f>SUMIFS(DataRegularSeason20242025!$AA$3:$AA$1315,DataRegularSeason20242025!$B$3:$B$1315, "&lt;=" &amp; $A154, DataRegularSeason20242025!$D$3:$D$1315, AD$1)+SUMIFS(DataRegularSeason20242025!$AB$3:$AB$1315,DataRegularSeason20242025!$B$3:$B$1315, "&lt;=" &amp; $A154, DataRegularSeason20242025!$E$3:$E$1315, AD$1)</f>
        <v>43</v>
      </c>
      <c r="AE154" s="2">
        <f>SUMIFS(DataRegularSeason20242025!$AA$3:$AA$1315,DataRegularSeason20242025!$B$3:$B$1315, "&lt;=" &amp; $A154, DataRegularSeason20242025!$D$3:$D$1315, AE$1)+SUMIFS(DataRegularSeason20242025!$AB$3:$AB$1315,DataRegularSeason20242025!$B$3:$B$1315, "&lt;=" &amp; $A154, DataRegularSeason20242025!$E$3:$E$1315, AE$1)</f>
        <v>51</v>
      </c>
      <c r="AF154" s="2">
        <f>SUMIFS(DataRegularSeason20242025!$AA$3:$AA$1315,DataRegularSeason20242025!$B$3:$B$1315, "&lt;=" &amp; $A154, DataRegularSeason20242025!$D$3:$D$1315, AF$1)+SUMIFS(DataRegularSeason20242025!$AB$3:$AB$1315,DataRegularSeason20242025!$B$3:$B$1315, "&lt;=" &amp; $A154, DataRegularSeason20242025!$E$3:$E$1315, AF$1)</f>
        <v>53</v>
      </c>
      <c r="AG154" s="2">
        <f>SUMIFS(DataRegularSeason20242025!$AA$3:$AA$1315,DataRegularSeason20242025!$B$3:$B$1315, "&lt;=" &amp; $A154, DataRegularSeason20242025!$D$3:$D$1315, AG$1)+SUMIFS(DataRegularSeason20242025!$AB$3:$AB$1315,DataRegularSeason20242025!$B$3:$B$1315, "&lt;=" &amp; $A154, DataRegularSeason20242025!$E$3:$E$1315, AG$1)</f>
        <v>50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30</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30</v>
      </c>
      <c r="E155" s="2">
        <f>SUMIFS(DataRegularSeason20242025!$AA$3:$AA$1315,DataRegularSeason20242025!$B$3:$B$1315, "&lt;=" &amp; $A155, DataRegularSeason20242025!$D$3:$D$1315, E$1)+SUMIFS(DataRegularSeason20242025!$AB$3:$AB$1315,DataRegularSeason20242025!$B$3:$B$1315, "&lt;=" &amp; $A155, DataRegularSeason20242025!$E$3:$E$1315, E$1)</f>
        <v>45</v>
      </c>
      <c r="F155" s="2">
        <f>SUMIFS(DataRegularSeason20242025!$AA$3:$AA$1315,DataRegularSeason20242025!$B$3:$B$1315, "&lt;=" &amp; $A155, DataRegularSeason20242025!$D$3:$D$1315, F$1)+SUMIFS(DataRegularSeason20242025!$AB$3:$AB$1315,DataRegularSeason20242025!$B$3:$B$1315, "&lt;=" &amp; $A155, DataRegularSeason20242025!$E$3:$E$1315, F$1)</f>
        <v>36</v>
      </c>
      <c r="G155" s="2">
        <f>SUMIFS(DataRegularSeason20242025!$AA$3:$AA$1315,DataRegularSeason20242025!$B$3:$B$1315, "&lt;=" &amp; $A155, DataRegularSeason20242025!$D$3:$D$1315, G$1)+SUMIFS(DataRegularSeason20242025!$AB$3:$AB$1315,DataRegularSeason20242025!$B$3:$B$1315, "&lt;=" &amp; $A155, DataRegularSeason20242025!$E$3:$E$1315, G$1)</f>
        <v>41</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44</v>
      </c>
      <c r="J155" s="2">
        <f>SUMIFS(DataRegularSeason20242025!$AA$3:$AA$1315,DataRegularSeason20242025!$B$3:$B$1315, "&lt;=" &amp; $A155, DataRegularSeason20242025!$D$3:$D$1315, J$1)+SUMIFS(DataRegularSeason20242025!$AB$3:$AB$1315,DataRegularSeason20242025!$B$3:$B$1315, "&lt;=" &amp; $A155, DataRegularSeason20242025!$E$3:$E$1315, J$1)</f>
        <v>43</v>
      </c>
      <c r="K155" s="2">
        <f>SUMIFS(DataRegularSeason20242025!$AA$3:$AA$1315,DataRegularSeason20242025!$B$3:$B$1315, "&lt;=" &amp; $A155, DataRegularSeason20242025!$D$3:$D$1315, K$1)+SUMIFS(DataRegularSeason20242025!$AB$3:$AB$1315,DataRegularSeason20242025!$B$3:$B$1315, "&lt;=" &amp; $A155, DataRegularSeason20242025!$E$3:$E$1315, K$1)</f>
        <v>30</v>
      </c>
      <c r="L155" s="2">
        <f>SUMIFS(DataRegularSeason20242025!$AA$3:$AA$1315,DataRegularSeason20242025!$B$3:$B$1315, "&lt;=" &amp; $A155, DataRegularSeason20242025!$D$3:$D$1315, L$1)+SUMIFS(DataRegularSeason20242025!$AB$3:$AB$1315,DataRegularSeason20242025!$B$3:$B$1315, "&lt;=" &amp; $A155, DataRegularSeason20242025!$E$3:$E$1315, L$1)</f>
        <v>45</v>
      </c>
      <c r="M155" s="2">
        <f>SUMIFS(DataRegularSeason20242025!$AA$3:$AA$1315,DataRegularSeason20242025!$B$3:$B$1315, "&lt;=" &amp; $A155, DataRegularSeason20242025!$D$3:$D$1315, M$1)+SUMIFS(DataRegularSeason20242025!$AB$3:$AB$1315,DataRegularSeason20242025!$B$3:$B$1315, "&lt;=" &amp; $A155, DataRegularSeason20242025!$E$3:$E$1315, M$1)</f>
        <v>46</v>
      </c>
      <c r="N155" s="2">
        <f>SUMIFS(DataRegularSeason20242025!$AA$3:$AA$1315,DataRegularSeason20242025!$B$3:$B$1315, "&lt;=" &amp; $A155, DataRegularSeason20242025!$D$3:$D$1315, N$1)+SUMIFS(DataRegularSeason20242025!$AB$3:$AB$1315,DataRegularSeason20242025!$B$3:$B$1315, "&lt;=" &amp; $A155, DataRegularSeason20242025!$E$3:$E$1315, N$1)</f>
        <v>45</v>
      </c>
      <c r="O155" s="2">
        <f>SUMIFS(DataRegularSeason20242025!$AA$3:$AA$1315,DataRegularSeason20242025!$B$3:$B$1315, "&lt;=" &amp; $A155, DataRegularSeason20242025!$D$3:$D$1315, O$1)+SUMIFS(DataRegularSeason20242025!$AB$3:$AB$1315,DataRegularSeason20242025!$B$3:$B$1315, "&lt;=" &amp; $A155, DataRegularSeason20242025!$E$3:$E$1315, O$1)</f>
        <v>48</v>
      </c>
      <c r="P155" s="2">
        <f>SUMIFS(DataRegularSeason20242025!$AA$3:$AA$1315,DataRegularSeason20242025!$B$3:$B$1315, "&lt;=" &amp; $A155, DataRegularSeason20242025!$D$3:$D$1315, P$1)+SUMIFS(DataRegularSeason20242025!$AB$3:$AB$1315,DataRegularSeason20242025!$B$3:$B$1315, "&lt;=" &amp; $A155, DataRegularSeason20242025!$E$3:$E$1315, P$1)</f>
        <v>33</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33</v>
      </c>
      <c r="U155" s="2">
        <f>SUMIFS(DataRegularSeason20242025!$AA$3:$AA$1315,DataRegularSeason20242025!$B$3:$B$1315, "&lt;=" &amp; $A155, DataRegularSeason20242025!$D$3:$D$1315, U$1)+SUMIFS(DataRegularSeason20242025!$AB$3:$AB$1315,DataRegularSeason20242025!$B$3:$B$1315, "&lt;=" &amp; $A155, DataRegularSeason20242025!$E$3:$E$1315, U$1)</f>
        <v>37</v>
      </c>
      <c r="V155" s="2">
        <f>SUMIFS(DataRegularSeason20242025!$AA$3:$AA$1315,DataRegularSeason20242025!$B$3:$B$1315, "&lt;=" &amp; $A155, DataRegularSeason20242025!$D$3:$D$1315, V$1)+SUMIFS(DataRegularSeason20242025!$AB$3:$AB$1315,DataRegularSeason20242025!$B$3:$B$1315, "&lt;=" &amp; $A155, DataRegularSeason20242025!$E$3:$E$1315, V$1)</f>
        <v>36</v>
      </c>
      <c r="W155" s="2">
        <f>SUMIFS(DataRegularSeason20242025!$AA$3:$AA$1315,DataRegularSeason20242025!$B$3:$B$1315, "&lt;=" &amp; $A155, DataRegularSeason20242025!$D$3:$D$1315, W$1)+SUMIFS(DataRegularSeason20242025!$AB$3:$AB$1315,DataRegularSeason20242025!$B$3:$B$1315, "&lt;=" &amp; $A155, DataRegularSeason20242025!$E$3:$E$1315, W$1)</f>
        <v>37</v>
      </c>
      <c r="X155" s="2">
        <f>SUMIFS(DataRegularSeason20242025!$AA$3:$AA$1315,DataRegularSeason20242025!$B$3:$B$1315, "&lt;=" &amp; $A155, DataRegularSeason20242025!$D$3:$D$1315, X$1)+SUMIFS(DataRegularSeason20242025!$AB$3:$AB$1315,DataRegularSeason20242025!$B$3:$B$1315, "&lt;=" &amp; $A155, DataRegularSeason20242025!$E$3:$E$1315, X$1)</f>
        <v>34</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38</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46</v>
      </c>
      <c r="AC155" s="2">
        <f>SUMIFS(DataRegularSeason20242025!$AA$3:$AA$1315,DataRegularSeason20242025!$B$3:$B$1315, "&lt;=" &amp; $A155, DataRegularSeason20242025!$D$3:$D$1315, AC$1)+SUMIFS(DataRegularSeason20242025!$AB$3:$AB$1315,DataRegularSeason20242025!$B$3:$B$1315, "&lt;=" &amp; $A155, DataRegularSeason20242025!$E$3:$E$1315, AC$1)</f>
        <v>38</v>
      </c>
      <c r="AD155" s="2">
        <f>SUMIFS(DataRegularSeason20242025!$AA$3:$AA$1315,DataRegularSeason20242025!$B$3:$B$1315, "&lt;=" &amp; $A155, DataRegularSeason20242025!$D$3:$D$1315, AD$1)+SUMIFS(DataRegularSeason20242025!$AB$3:$AB$1315,DataRegularSeason20242025!$B$3:$B$1315, "&lt;=" &amp; $A155, DataRegularSeason20242025!$E$3:$E$1315, AD$1)</f>
        <v>43</v>
      </c>
      <c r="AE155" s="2">
        <f>SUMIFS(DataRegularSeason20242025!$AA$3:$AA$1315,DataRegularSeason20242025!$B$3:$B$1315, "&lt;=" &amp; $A155, DataRegularSeason20242025!$D$3:$D$1315, AE$1)+SUMIFS(DataRegularSeason20242025!$AB$3:$AB$1315,DataRegularSeason20242025!$B$3:$B$1315, "&lt;=" &amp; $A155, DataRegularSeason20242025!$E$3:$E$1315, AE$1)</f>
        <v>51</v>
      </c>
      <c r="AF155" s="2">
        <f>SUMIFS(DataRegularSeason20242025!$AA$3:$AA$1315,DataRegularSeason20242025!$B$3:$B$1315, "&lt;=" &amp; $A155, DataRegularSeason20242025!$D$3:$D$1315, AF$1)+SUMIFS(DataRegularSeason20242025!$AB$3:$AB$1315,DataRegularSeason20242025!$B$3:$B$1315, "&lt;=" &amp; $A155, DataRegularSeason20242025!$E$3:$E$1315, AF$1)</f>
        <v>53</v>
      </c>
      <c r="AG155" s="2">
        <f>SUMIFS(DataRegularSeason20242025!$AA$3:$AA$1315,DataRegularSeason20242025!$B$3:$B$1315, "&lt;=" &amp; $A155, DataRegularSeason20242025!$D$3:$D$1315, AG$1)+SUMIFS(DataRegularSeason20242025!$AB$3:$AB$1315,DataRegularSeason20242025!$B$3:$B$1315, "&lt;=" &amp; $A155, DataRegularSeason20242025!$E$3:$E$1315, AG$1)</f>
        <v>50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30</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30</v>
      </c>
      <c r="E156" s="2">
        <f>SUMIFS(DataRegularSeason20242025!$AA$3:$AA$1315,DataRegularSeason20242025!$B$3:$B$1315, "&lt;=" &amp; $A156, DataRegularSeason20242025!$D$3:$D$1315, E$1)+SUMIFS(DataRegularSeason20242025!$AB$3:$AB$1315,DataRegularSeason20242025!$B$3:$B$1315, "&lt;=" &amp; $A156, DataRegularSeason20242025!$E$3:$E$1315, E$1)</f>
        <v>45</v>
      </c>
      <c r="F156" s="2">
        <f>SUMIFS(DataRegularSeason20242025!$AA$3:$AA$1315,DataRegularSeason20242025!$B$3:$B$1315, "&lt;=" &amp; $A156, DataRegularSeason20242025!$D$3:$D$1315, F$1)+SUMIFS(DataRegularSeason20242025!$AB$3:$AB$1315,DataRegularSeason20242025!$B$3:$B$1315, "&lt;=" &amp; $A156, DataRegularSeason20242025!$E$3:$E$1315, F$1)</f>
        <v>36</v>
      </c>
      <c r="G156" s="2">
        <f>SUMIFS(DataRegularSeason20242025!$AA$3:$AA$1315,DataRegularSeason20242025!$B$3:$B$1315, "&lt;=" &amp; $A156, DataRegularSeason20242025!$D$3:$D$1315, G$1)+SUMIFS(DataRegularSeason20242025!$AB$3:$AB$1315,DataRegularSeason20242025!$B$3:$B$1315, "&lt;=" &amp; $A156, DataRegularSeason20242025!$E$3:$E$1315, G$1)</f>
        <v>41</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44</v>
      </c>
      <c r="J156" s="2">
        <f>SUMIFS(DataRegularSeason20242025!$AA$3:$AA$1315,DataRegularSeason20242025!$B$3:$B$1315, "&lt;=" &amp; $A156, DataRegularSeason20242025!$D$3:$D$1315, J$1)+SUMIFS(DataRegularSeason20242025!$AB$3:$AB$1315,DataRegularSeason20242025!$B$3:$B$1315, "&lt;=" &amp; $A156, DataRegularSeason20242025!$E$3:$E$1315, J$1)</f>
        <v>43</v>
      </c>
      <c r="K156" s="2">
        <f>SUMIFS(DataRegularSeason20242025!$AA$3:$AA$1315,DataRegularSeason20242025!$B$3:$B$1315, "&lt;=" &amp; $A156, DataRegularSeason20242025!$D$3:$D$1315, K$1)+SUMIFS(DataRegularSeason20242025!$AB$3:$AB$1315,DataRegularSeason20242025!$B$3:$B$1315, "&lt;=" &amp; $A156, DataRegularSeason20242025!$E$3:$E$1315, K$1)</f>
        <v>30</v>
      </c>
      <c r="L156" s="2">
        <f>SUMIFS(DataRegularSeason20242025!$AA$3:$AA$1315,DataRegularSeason20242025!$B$3:$B$1315, "&lt;=" &amp; $A156, DataRegularSeason20242025!$D$3:$D$1315, L$1)+SUMIFS(DataRegularSeason20242025!$AB$3:$AB$1315,DataRegularSeason20242025!$B$3:$B$1315, "&lt;=" &amp; $A156, DataRegularSeason20242025!$E$3:$E$1315, L$1)</f>
        <v>45</v>
      </c>
      <c r="M156" s="2">
        <f>SUMIFS(DataRegularSeason20242025!$AA$3:$AA$1315,DataRegularSeason20242025!$B$3:$B$1315, "&lt;=" &amp; $A156, DataRegularSeason20242025!$D$3:$D$1315, M$1)+SUMIFS(DataRegularSeason20242025!$AB$3:$AB$1315,DataRegularSeason20242025!$B$3:$B$1315, "&lt;=" &amp; $A156, DataRegularSeason20242025!$E$3:$E$1315, M$1)</f>
        <v>46</v>
      </c>
      <c r="N156" s="2">
        <f>SUMIFS(DataRegularSeason20242025!$AA$3:$AA$1315,DataRegularSeason20242025!$B$3:$B$1315, "&lt;=" &amp; $A156, DataRegularSeason20242025!$D$3:$D$1315, N$1)+SUMIFS(DataRegularSeason20242025!$AB$3:$AB$1315,DataRegularSeason20242025!$B$3:$B$1315, "&lt;=" &amp; $A156, DataRegularSeason20242025!$E$3:$E$1315, N$1)</f>
        <v>45</v>
      </c>
      <c r="O156" s="2">
        <f>SUMIFS(DataRegularSeason20242025!$AA$3:$AA$1315,DataRegularSeason20242025!$B$3:$B$1315, "&lt;=" &amp; $A156, DataRegularSeason20242025!$D$3:$D$1315, O$1)+SUMIFS(DataRegularSeason20242025!$AB$3:$AB$1315,DataRegularSeason20242025!$B$3:$B$1315, "&lt;=" &amp; $A156, DataRegularSeason20242025!$E$3:$E$1315, O$1)</f>
        <v>48</v>
      </c>
      <c r="P156" s="2">
        <f>SUMIFS(DataRegularSeason20242025!$AA$3:$AA$1315,DataRegularSeason20242025!$B$3:$B$1315, "&lt;=" &amp; $A156, DataRegularSeason20242025!$D$3:$D$1315, P$1)+SUMIFS(DataRegularSeason20242025!$AB$3:$AB$1315,DataRegularSeason20242025!$B$3:$B$1315, "&lt;=" &amp; $A156, DataRegularSeason20242025!$E$3:$E$1315, P$1)</f>
        <v>33</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33</v>
      </c>
      <c r="U156" s="2">
        <f>SUMIFS(DataRegularSeason20242025!$AA$3:$AA$1315,DataRegularSeason20242025!$B$3:$B$1315, "&lt;=" &amp; $A156, DataRegularSeason20242025!$D$3:$D$1315, U$1)+SUMIFS(DataRegularSeason20242025!$AB$3:$AB$1315,DataRegularSeason20242025!$B$3:$B$1315, "&lt;=" &amp; $A156, DataRegularSeason20242025!$E$3:$E$1315, U$1)</f>
        <v>37</v>
      </c>
      <c r="V156" s="2">
        <f>SUMIFS(DataRegularSeason20242025!$AA$3:$AA$1315,DataRegularSeason20242025!$B$3:$B$1315, "&lt;=" &amp; $A156, DataRegularSeason20242025!$D$3:$D$1315, V$1)+SUMIFS(DataRegularSeason20242025!$AB$3:$AB$1315,DataRegularSeason20242025!$B$3:$B$1315, "&lt;=" &amp; $A156, DataRegularSeason20242025!$E$3:$E$1315, V$1)</f>
        <v>36</v>
      </c>
      <c r="W156" s="2">
        <f>SUMIFS(DataRegularSeason20242025!$AA$3:$AA$1315,DataRegularSeason20242025!$B$3:$B$1315, "&lt;=" &amp; $A156, DataRegularSeason20242025!$D$3:$D$1315, W$1)+SUMIFS(DataRegularSeason20242025!$AB$3:$AB$1315,DataRegularSeason20242025!$B$3:$B$1315, "&lt;=" &amp; $A156, DataRegularSeason20242025!$E$3:$E$1315, W$1)</f>
        <v>37</v>
      </c>
      <c r="X156" s="2">
        <f>SUMIFS(DataRegularSeason20242025!$AA$3:$AA$1315,DataRegularSeason20242025!$B$3:$B$1315, "&lt;=" &amp; $A156, DataRegularSeason20242025!$D$3:$D$1315, X$1)+SUMIFS(DataRegularSeason20242025!$AB$3:$AB$1315,DataRegularSeason20242025!$B$3:$B$1315, "&lt;=" &amp; $A156, DataRegularSeason20242025!$E$3:$E$1315, X$1)</f>
        <v>34</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38</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46</v>
      </c>
      <c r="AC156" s="2">
        <f>SUMIFS(DataRegularSeason20242025!$AA$3:$AA$1315,DataRegularSeason20242025!$B$3:$B$1315, "&lt;=" &amp; $A156, DataRegularSeason20242025!$D$3:$D$1315, AC$1)+SUMIFS(DataRegularSeason20242025!$AB$3:$AB$1315,DataRegularSeason20242025!$B$3:$B$1315, "&lt;=" &amp; $A156, DataRegularSeason20242025!$E$3:$E$1315, AC$1)</f>
        <v>38</v>
      </c>
      <c r="AD156" s="2">
        <f>SUMIFS(DataRegularSeason20242025!$AA$3:$AA$1315,DataRegularSeason20242025!$B$3:$B$1315, "&lt;=" &amp; $A156, DataRegularSeason20242025!$D$3:$D$1315, AD$1)+SUMIFS(DataRegularSeason20242025!$AB$3:$AB$1315,DataRegularSeason20242025!$B$3:$B$1315, "&lt;=" &amp; $A156, DataRegularSeason20242025!$E$3:$E$1315, AD$1)</f>
        <v>43</v>
      </c>
      <c r="AE156" s="2">
        <f>SUMIFS(DataRegularSeason20242025!$AA$3:$AA$1315,DataRegularSeason20242025!$B$3:$B$1315, "&lt;=" &amp; $A156, DataRegularSeason20242025!$D$3:$D$1315, AE$1)+SUMIFS(DataRegularSeason20242025!$AB$3:$AB$1315,DataRegularSeason20242025!$B$3:$B$1315, "&lt;=" &amp; $A156, DataRegularSeason20242025!$E$3:$E$1315, AE$1)</f>
        <v>51</v>
      </c>
      <c r="AF156" s="2">
        <f>SUMIFS(DataRegularSeason20242025!$AA$3:$AA$1315,DataRegularSeason20242025!$B$3:$B$1315, "&lt;=" &amp; $A156, DataRegularSeason20242025!$D$3:$D$1315, AF$1)+SUMIFS(DataRegularSeason20242025!$AB$3:$AB$1315,DataRegularSeason20242025!$B$3:$B$1315, "&lt;=" &amp; $A156, DataRegularSeason20242025!$E$3:$E$1315, AF$1)</f>
        <v>53</v>
      </c>
      <c r="AG156" s="2">
        <f>SUMIFS(DataRegularSeason20242025!$AA$3:$AA$1315,DataRegularSeason20242025!$B$3:$B$1315, "&lt;=" &amp; $A156, DataRegularSeason20242025!$D$3:$D$1315, AG$1)+SUMIFS(DataRegularSeason20242025!$AB$3:$AB$1315,DataRegularSeason20242025!$B$3:$B$1315, "&lt;=" &amp; $A156, DataRegularSeason20242025!$E$3:$E$1315, AG$1)</f>
        <v>50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30</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30</v>
      </c>
      <c r="E157" s="2">
        <f>SUMIFS(DataRegularSeason20242025!$AA$3:$AA$1315,DataRegularSeason20242025!$B$3:$B$1315, "&lt;=" &amp; $A157, DataRegularSeason20242025!$D$3:$D$1315, E$1)+SUMIFS(DataRegularSeason20242025!$AB$3:$AB$1315,DataRegularSeason20242025!$B$3:$B$1315, "&lt;=" &amp; $A157, DataRegularSeason20242025!$E$3:$E$1315, E$1)</f>
        <v>45</v>
      </c>
      <c r="F157" s="2">
        <f>SUMIFS(DataRegularSeason20242025!$AA$3:$AA$1315,DataRegularSeason20242025!$B$3:$B$1315, "&lt;=" &amp; $A157, DataRegularSeason20242025!$D$3:$D$1315, F$1)+SUMIFS(DataRegularSeason20242025!$AB$3:$AB$1315,DataRegularSeason20242025!$B$3:$B$1315, "&lt;=" &amp; $A157, DataRegularSeason20242025!$E$3:$E$1315, F$1)</f>
        <v>36</v>
      </c>
      <c r="G157" s="2">
        <f>SUMIFS(DataRegularSeason20242025!$AA$3:$AA$1315,DataRegularSeason20242025!$B$3:$B$1315, "&lt;=" &amp; $A157, DataRegularSeason20242025!$D$3:$D$1315, G$1)+SUMIFS(DataRegularSeason20242025!$AB$3:$AB$1315,DataRegularSeason20242025!$B$3:$B$1315, "&lt;=" &amp; $A157, DataRegularSeason20242025!$E$3:$E$1315, G$1)</f>
        <v>41</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44</v>
      </c>
      <c r="J157" s="2">
        <f>SUMIFS(DataRegularSeason20242025!$AA$3:$AA$1315,DataRegularSeason20242025!$B$3:$B$1315, "&lt;=" &amp; $A157, DataRegularSeason20242025!$D$3:$D$1315, J$1)+SUMIFS(DataRegularSeason20242025!$AB$3:$AB$1315,DataRegularSeason20242025!$B$3:$B$1315, "&lt;=" &amp; $A157, DataRegularSeason20242025!$E$3:$E$1315, J$1)</f>
        <v>43</v>
      </c>
      <c r="K157" s="2">
        <f>SUMIFS(DataRegularSeason20242025!$AA$3:$AA$1315,DataRegularSeason20242025!$B$3:$B$1315, "&lt;=" &amp; $A157, DataRegularSeason20242025!$D$3:$D$1315, K$1)+SUMIFS(DataRegularSeason20242025!$AB$3:$AB$1315,DataRegularSeason20242025!$B$3:$B$1315, "&lt;=" &amp; $A157, DataRegularSeason20242025!$E$3:$E$1315, K$1)</f>
        <v>30</v>
      </c>
      <c r="L157" s="2">
        <f>SUMIFS(DataRegularSeason20242025!$AA$3:$AA$1315,DataRegularSeason20242025!$B$3:$B$1315, "&lt;=" &amp; $A157, DataRegularSeason20242025!$D$3:$D$1315, L$1)+SUMIFS(DataRegularSeason20242025!$AB$3:$AB$1315,DataRegularSeason20242025!$B$3:$B$1315, "&lt;=" &amp; $A157, DataRegularSeason20242025!$E$3:$E$1315, L$1)</f>
        <v>45</v>
      </c>
      <c r="M157" s="2">
        <f>SUMIFS(DataRegularSeason20242025!$AA$3:$AA$1315,DataRegularSeason20242025!$B$3:$B$1315, "&lt;=" &amp; $A157, DataRegularSeason20242025!$D$3:$D$1315, M$1)+SUMIFS(DataRegularSeason20242025!$AB$3:$AB$1315,DataRegularSeason20242025!$B$3:$B$1315, "&lt;=" &amp; $A157, DataRegularSeason20242025!$E$3:$E$1315, M$1)</f>
        <v>46</v>
      </c>
      <c r="N157" s="2">
        <f>SUMIFS(DataRegularSeason20242025!$AA$3:$AA$1315,DataRegularSeason20242025!$B$3:$B$1315, "&lt;=" &amp; $A157, DataRegularSeason20242025!$D$3:$D$1315, N$1)+SUMIFS(DataRegularSeason20242025!$AB$3:$AB$1315,DataRegularSeason20242025!$B$3:$B$1315, "&lt;=" &amp; $A157, DataRegularSeason20242025!$E$3:$E$1315, N$1)</f>
        <v>45</v>
      </c>
      <c r="O157" s="2">
        <f>SUMIFS(DataRegularSeason20242025!$AA$3:$AA$1315,DataRegularSeason20242025!$B$3:$B$1315, "&lt;=" &amp; $A157, DataRegularSeason20242025!$D$3:$D$1315, O$1)+SUMIFS(DataRegularSeason20242025!$AB$3:$AB$1315,DataRegularSeason20242025!$B$3:$B$1315, "&lt;=" &amp; $A157, DataRegularSeason20242025!$E$3:$E$1315, O$1)</f>
        <v>48</v>
      </c>
      <c r="P157" s="2">
        <f>SUMIFS(DataRegularSeason20242025!$AA$3:$AA$1315,DataRegularSeason20242025!$B$3:$B$1315, "&lt;=" &amp; $A157, DataRegularSeason20242025!$D$3:$D$1315, P$1)+SUMIFS(DataRegularSeason20242025!$AB$3:$AB$1315,DataRegularSeason20242025!$B$3:$B$1315, "&lt;=" &amp; $A157, DataRegularSeason20242025!$E$3:$E$1315, P$1)</f>
        <v>33</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33</v>
      </c>
      <c r="U157" s="2">
        <f>SUMIFS(DataRegularSeason20242025!$AA$3:$AA$1315,DataRegularSeason20242025!$B$3:$B$1315, "&lt;=" &amp; $A157, DataRegularSeason20242025!$D$3:$D$1315, U$1)+SUMIFS(DataRegularSeason20242025!$AB$3:$AB$1315,DataRegularSeason20242025!$B$3:$B$1315, "&lt;=" &amp; $A157, DataRegularSeason20242025!$E$3:$E$1315, U$1)</f>
        <v>37</v>
      </c>
      <c r="V157" s="2">
        <f>SUMIFS(DataRegularSeason20242025!$AA$3:$AA$1315,DataRegularSeason20242025!$B$3:$B$1315, "&lt;=" &amp; $A157, DataRegularSeason20242025!$D$3:$D$1315, V$1)+SUMIFS(DataRegularSeason20242025!$AB$3:$AB$1315,DataRegularSeason20242025!$B$3:$B$1315, "&lt;=" &amp; $A157, DataRegularSeason20242025!$E$3:$E$1315, V$1)</f>
        <v>36</v>
      </c>
      <c r="W157" s="2">
        <f>SUMIFS(DataRegularSeason20242025!$AA$3:$AA$1315,DataRegularSeason20242025!$B$3:$B$1315, "&lt;=" &amp; $A157, DataRegularSeason20242025!$D$3:$D$1315, W$1)+SUMIFS(DataRegularSeason20242025!$AB$3:$AB$1315,DataRegularSeason20242025!$B$3:$B$1315, "&lt;=" &amp; $A157, DataRegularSeason20242025!$E$3:$E$1315, W$1)</f>
        <v>37</v>
      </c>
      <c r="X157" s="2">
        <f>SUMIFS(DataRegularSeason20242025!$AA$3:$AA$1315,DataRegularSeason20242025!$B$3:$B$1315, "&lt;=" &amp; $A157, DataRegularSeason20242025!$D$3:$D$1315, X$1)+SUMIFS(DataRegularSeason20242025!$AB$3:$AB$1315,DataRegularSeason20242025!$B$3:$B$1315, "&lt;=" &amp; $A157, DataRegularSeason20242025!$E$3:$E$1315, X$1)</f>
        <v>34</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38</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46</v>
      </c>
      <c r="AC157" s="2">
        <f>SUMIFS(DataRegularSeason20242025!$AA$3:$AA$1315,DataRegularSeason20242025!$B$3:$B$1315, "&lt;=" &amp; $A157, DataRegularSeason20242025!$D$3:$D$1315, AC$1)+SUMIFS(DataRegularSeason20242025!$AB$3:$AB$1315,DataRegularSeason20242025!$B$3:$B$1315, "&lt;=" &amp; $A157, DataRegularSeason20242025!$E$3:$E$1315, AC$1)</f>
        <v>38</v>
      </c>
      <c r="AD157" s="2">
        <f>SUMIFS(DataRegularSeason20242025!$AA$3:$AA$1315,DataRegularSeason20242025!$B$3:$B$1315, "&lt;=" &amp; $A157, DataRegularSeason20242025!$D$3:$D$1315, AD$1)+SUMIFS(DataRegularSeason20242025!$AB$3:$AB$1315,DataRegularSeason20242025!$B$3:$B$1315, "&lt;=" &amp; $A157, DataRegularSeason20242025!$E$3:$E$1315, AD$1)</f>
        <v>43</v>
      </c>
      <c r="AE157" s="2">
        <f>SUMIFS(DataRegularSeason20242025!$AA$3:$AA$1315,DataRegularSeason20242025!$B$3:$B$1315, "&lt;=" &amp; $A157, DataRegularSeason20242025!$D$3:$D$1315, AE$1)+SUMIFS(DataRegularSeason20242025!$AB$3:$AB$1315,DataRegularSeason20242025!$B$3:$B$1315, "&lt;=" &amp; $A157, DataRegularSeason20242025!$E$3:$E$1315, AE$1)</f>
        <v>51</v>
      </c>
      <c r="AF157" s="2">
        <f>SUMIFS(DataRegularSeason20242025!$AA$3:$AA$1315,DataRegularSeason20242025!$B$3:$B$1315, "&lt;=" &amp; $A157, DataRegularSeason20242025!$D$3:$D$1315, AF$1)+SUMIFS(DataRegularSeason20242025!$AB$3:$AB$1315,DataRegularSeason20242025!$B$3:$B$1315, "&lt;=" &amp; $A157, DataRegularSeason20242025!$E$3:$E$1315, AF$1)</f>
        <v>53</v>
      </c>
      <c r="AG157" s="2">
        <f>SUMIFS(DataRegularSeason20242025!$AA$3:$AA$1315,DataRegularSeason20242025!$B$3:$B$1315, "&lt;=" &amp; $A157, DataRegularSeason20242025!$D$3:$D$1315, AG$1)+SUMIFS(DataRegularSeason20242025!$AB$3:$AB$1315,DataRegularSeason20242025!$B$3:$B$1315, "&lt;=" &amp; $A157, DataRegularSeason20242025!$E$3:$E$1315, AG$1)</f>
        <v>50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30</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30</v>
      </c>
      <c r="E158" s="2">
        <f>SUMIFS(DataRegularSeason20242025!$AA$3:$AA$1315,DataRegularSeason20242025!$B$3:$B$1315, "&lt;=" &amp; $A158, DataRegularSeason20242025!$D$3:$D$1315, E$1)+SUMIFS(DataRegularSeason20242025!$AB$3:$AB$1315,DataRegularSeason20242025!$B$3:$B$1315, "&lt;=" &amp; $A158, DataRegularSeason20242025!$E$3:$E$1315, E$1)</f>
        <v>45</v>
      </c>
      <c r="F158" s="2">
        <f>SUMIFS(DataRegularSeason20242025!$AA$3:$AA$1315,DataRegularSeason20242025!$B$3:$B$1315, "&lt;=" &amp; $A158, DataRegularSeason20242025!$D$3:$D$1315, F$1)+SUMIFS(DataRegularSeason20242025!$AB$3:$AB$1315,DataRegularSeason20242025!$B$3:$B$1315, "&lt;=" &amp; $A158, DataRegularSeason20242025!$E$3:$E$1315, F$1)</f>
        <v>36</v>
      </c>
      <c r="G158" s="2">
        <f>SUMIFS(DataRegularSeason20242025!$AA$3:$AA$1315,DataRegularSeason20242025!$B$3:$B$1315, "&lt;=" &amp; $A158, DataRegularSeason20242025!$D$3:$D$1315, G$1)+SUMIFS(DataRegularSeason20242025!$AB$3:$AB$1315,DataRegularSeason20242025!$B$3:$B$1315, "&lt;=" &amp; $A158, DataRegularSeason20242025!$E$3:$E$1315, G$1)</f>
        <v>41</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44</v>
      </c>
      <c r="J158" s="2">
        <f>SUMIFS(DataRegularSeason20242025!$AA$3:$AA$1315,DataRegularSeason20242025!$B$3:$B$1315, "&lt;=" &amp; $A158, DataRegularSeason20242025!$D$3:$D$1315, J$1)+SUMIFS(DataRegularSeason20242025!$AB$3:$AB$1315,DataRegularSeason20242025!$B$3:$B$1315, "&lt;=" &amp; $A158, DataRegularSeason20242025!$E$3:$E$1315, J$1)</f>
        <v>43</v>
      </c>
      <c r="K158" s="2">
        <f>SUMIFS(DataRegularSeason20242025!$AA$3:$AA$1315,DataRegularSeason20242025!$B$3:$B$1315, "&lt;=" &amp; $A158, DataRegularSeason20242025!$D$3:$D$1315, K$1)+SUMIFS(DataRegularSeason20242025!$AB$3:$AB$1315,DataRegularSeason20242025!$B$3:$B$1315, "&lt;=" &amp; $A158, DataRegularSeason20242025!$E$3:$E$1315, K$1)</f>
        <v>30</v>
      </c>
      <c r="L158" s="2">
        <f>SUMIFS(DataRegularSeason20242025!$AA$3:$AA$1315,DataRegularSeason20242025!$B$3:$B$1315, "&lt;=" &amp; $A158, DataRegularSeason20242025!$D$3:$D$1315, L$1)+SUMIFS(DataRegularSeason20242025!$AB$3:$AB$1315,DataRegularSeason20242025!$B$3:$B$1315, "&lt;=" &amp; $A158, DataRegularSeason20242025!$E$3:$E$1315, L$1)</f>
        <v>45</v>
      </c>
      <c r="M158" s="2">
        <f>SUMIFS(DataRegularSeason20242025!$AA$3:$AA$1315,DataRegularSeason20242025!$B$3:$B$1315, "&lt;=" &amp; $A158, DataRegularSeason20242025!$D$3:$D$1315, M$1)+SUMIFS(DataRegularSeason20242025!$AB$3:$AB$1315,DataRegularSeason20242025!$B$3:$B$1315, "&lt;=" &amp; $A158, DataRegularSeason20242025!$E$3:$E$1315, M$1)</f>
        <v>46</v>
      </c>
      <c r="N158" s="2">
        <f>SUMIFS(DataRegularSeason20242025!$AA$3:$AA$1315,DataRegularSeason20242025!$B$3:$B$1315, "&lt;=" &amp; $A158, DataRegularSeason20242025!$D$3:$D$1315, N$1)+SUMIFS(DataRegularSeason20242025!$AB$3:$AB$1315,DataRegularSeason20242025!$B$3:$B$1315, "&lt;=" &amp; $A158, DataRegularSeason20242025!$E$3:$E$1315, N$1)</f>
        <v>45</v>
      </c>
      <c r="O158" s="2">
        <f>SUMIFS(DataRegularSeason20242025!$AA$3:$AA$1315,DataRegularSeason20242025!$B$3:$B$1315, "&lt;=" &amp; $A158, DataRegularSeason20242025!$D$3:$D$1315, O$1)+SUMIFS(DataRegularSeason20242025!$AB$3:$AB$1315,DataRegularSeason20242025!$B$3:$B$1315, "&lt;=" &amp; $A158, DataRegularSeason20242025!$E$3:$E$1315, O$1)</f>
        <v>48</v>
      </c>
      <c r="P158" s="2">
        <f>SUMIFS(DataRegularSeason20242025!$AA$3:$AA$1315,DataRegularSeason20242025!$B$3:$B$1315, "&lt;=" &amp; $A158, DataRegularSeason20242025!$D$3:$D$1315, P$1)+SUMIFS(DataRegularSeason20242025!$AB$3:$AB$1315,DataRegularSeason20242025!$B$3:$B$1315, "&lt;=" &amp; $A158, DataRegularSeason20242025!$E$3:$E$1315, P$1)</f>
        <v>33</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33</v>
      </c>
      <c r="U158" s="2">
        <f>SUMIFS(DataRegularSeason20242025!$AA$3:$AA$1315,DataRegularSeason20242025!$B$3:$B$1315, "&lt;=" &amp; $A158, DataRegularSeason20242025!$D$3:$D$1315, U$1)+SUMIFS(DataRegularSeason20242025!$AB$3:$AB$1315,DataRegularSeason20242025!$B$3:$B$1315, "&lt;=" &amp; $A158, DataRegularSeason20242025!$E$3:$E$1315, U$1)</f>
        <v>37</v>
      </c>
      <c r="V158" s="2">
        <f>SUMIFS(DataRegularSeason20242025!$AA$3:$AA$1315,DataRegularSeason20242025!$B$3:$B$1315, "&lt;=" &amp; $A158, DataRegularSeason20242025!$D$3:$D$1315, V$1)+SUMIFS(DataRegularSeason20242025!$AB$3:$AB$1315,DataRegularSeason20242025!$B$3:$B$1315, "&lt;=" &amp; $A158, DataRegularSeason20242025!$E$3:$E$1315, V$1)</f>
        <v>36</v>
      </c>
      <c r="W158" s="2">
        <f>SUMIFS(DataRegularSeason20242025!$AA$3:$AA$1315,DataRegularSeason20242025!$B$3:$B$1315, "&lt;=" &amp; $A158, DataRegularSeason20242025!$D$3:$D$1315, W$1)+SUMIFS(DataRegularSeason20242025!$AB$3:$AB$1315,DataRegularSeason20242025!$B$3:$B$1315, "&lt;=" &amp; $A158, DataRegularSeason20242025!$E$3:$E$1315, W$1)</f>
        <v>37</v>
      </c>
      <c r="X158" s="2">
        <f>SUMIFS(DataRegularSeason20242025!$AA$3:$AA$1315,DataRegularSeason20242025!$B$3:$B$1315, "&lt;=" &amp; $A158, DataRegularSeason20242025!$D$3:$D$1315, X$1)+SUMIFS(DataRegularSeason20242025!$AB$3:$AB$1315,DataRegularSeason20242025!$B$3:$B$1315, "&lt;=" &amp; $A158, DataRegularSeason20242025!$E$3:$E$1315, X$1)</f>
        <v>34</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38</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46</v>
      </c>
      <c r="AC158" s="2">
        <f>SUMIFS(DataRegularSeason20242025!$AA$3:$AA$1315,DataRegularSeason20242025!$B$3:$B$1315, "&lt;=" &amp; $A158, DataRegularSeason20242025!$D$3:$D$1315, AC$1)+SUMIFS(DataRegularSeason20242025!$AB$3:$AB$1315,DataRegularSeason20242025!$B$3:$B$1315, "&lt;=" &amp; $A158, DataRegularSeason20242025!$E$3:$E$1315, AC$1)</f>
        <v>38</v>
      </c>
      <c r="AD158" s="2">
        <f>SUMIFS(DataRegularSeason20242025!$AA$3:$AA$1315,DataRegularSeason20242025!$B$3:$B$1315, "&lt;=" &amp; $A158, DataRegularSeason20242025!$D$3:$D$1315, AD$1)+SUMIFS(DataRegularSeason20242025!$AB$3:$AB$1315,DataRegularSeason20242025!$B$3:$B$1315, "&lt;=" &amp; $A158, DataRegularSeason20242025!$E$3:$E$1315, AD$1)</f>
        <v>43</v>
      </c>
      <c r="AE158" s="2">
        <f>SUMIFS(DataRegularSeason20242025!$AA$3:$AA$1315,DataRegularSeason20242025!$B$3:$B$1315, "&lt;=" &amp; $A158, DataRegularSeason20242025!$D$3:$D$1315, AE$1)+SUMIFS(DataRegularSeason20242025!$AB$3:$AB$1315,DataRegularSeason20242025!$B$3:$B$1315, "&lt;=" &amp; $A158, DataRegularSeason20242025!$E$3:$E$1315, AE$1)</f>
        <v>51</v>
      </c>
      <c r="AF158" s="2">
        <f>SUMIFS(DataRegularSeason20242025!$AA$3:$AA$1315,DataRegularSeason20242025!$B$3:$B$1315, "&lt;=" &amp; $A158, DataRegularSeason20242025!$D$3:$D$1315, AF$1)+SUMIFS(DataRegularSeason20242025!$AB$3:$AB$1315,DataRegularSeason20242025!$B$3:$B$1315, "&lt;=" &amp; $A158, DataRegularSeason20242025!$E$3:$E$1315, AF$1)</f>
        <v>53</v>
      </c>
      <c r="AG158" s="2">
        <f>SUMIFS(DataRegularSeason20242025!$AA$3:$AA$1315,DataRegularSeason20242025!$B$3:$B$1315, "&lt;=" &amp; $A158, DataRegularSeason20242025!$D$3:$D$1315, AG$1)+SUMIFS(DataRegularSeason20242025!$AB$3:$AB$1315,DataRegularSeason20242025!$B$3:$B$1315, "&lt;=" &amp; $A158, DataRegularSeason20242025!$E$3:$E$1315, AG$1)</f>
        <v>50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30</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30</v>
      </c>
      <c r="E159" s="2">
        <f>SUMIFS(DataRegularSeason20242025!$AA$3:$AA$1315,DataRegularSeason20242025!$B$3:$B$1315, "&lt;=" &amp; $A159, DataRegularSeason20242025!$D$3:$D$1315, E$1)+SUMIFS(DataRegularSeason20242025!$AB$3:$AB$1315,DataRegularSeason20242025!$B$3:$B$1315, "&lt;=" &amp; $A159, DataRegularSeason20242025!$E$3:$E$1315, E$1)</f>
        <v>45</v>
      </c>
      <c r="F159" s="2">
        <f>SUMIFS(DataRegularSeason20242025!$AA$3:$AA$1315,DataRegularSeason20242025!$B$3:$B$1315, "&lt;=" &amp; $A159, DataRegularSeason20242025!$D$3:$D$1315, F$1)+SUMIFS(DataRegularSeason20242025!$AB$3:$AB$1315,DataRegularSeason20242025!$B$3:$B$1315, "&lt;=" &amp; $A159, DataRegularSeason20242025!$E$3:$E$1315, F$1)</f>
        <v>36</v>
      </c>
      <c r="G159" s="2">
        <f>SUMIFS(DataRegularSeason20242025!$AA$3:$AA$1315,DataRegularSeason20242025!$B$3:$B$1315, "&lt;=" &amp; $A159, DataRegularSeason20242025!$D$3:$D$1315, G$1)+SUMIFS(DataRegularSeason20242025!$AB$3:$AB$1315,DataRegularSeason20242025!$B$3:$B$1315, "&lt;=" &amp; $A159, DataRegularSeason20242025!$E$3:$E$1315, G$1)</f>
        <v>41</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44</v>
      </c>
      <c r="J159" s="2">
        <f>SUMIFS(DataRegularSeason20242025!$AA$3:$AA$1315,DataRegularSeason20242025!$B$3:$B$1315, "&lt;=" &amp; $A159, DataRegularSeason20242025!$D$3:$D$1315, J$1)+SUMIFS(DataRegularSeason20242025!$AB$3:$AB$1315,DataRegularSeason20242025!$B$3:$B$1315, "&lt;=" &amp; $A159, DataRegularSeason20242025!$E$3:$E$1315, J$1)</f>
        <v>43</v>
      </c>
      <c r="K159" s="2">
        <f>SUMIFS(DataRegularSeason20242025!$AA$3:$AA$1315,DataRegularSeason20242025!$B$3:$B$1315, "&lt;=" &amp; $A159, DataRegularSeason20242025!$D$3:$D$1315, K$1)+SUMIFS(DataRegularSeason20242025!$AB$3:$AB$1315,DataRegularSeason20242025!$B$3:$B$1315, "&lt;=" &amp; $A159, DataRegularSeason20242025!$E$3:$E$1315, K$1)</f>
        <v>30</v>
      </c>
      <c r="L159" s="2">
        <f>SUMIFS(DataRegularSeason20242025!$AA$3:$AA$1315,DataRegularSeason20242025!$B$3:$B$1315, "&lt;=" &amp; $A159, DataRegularSeason20242025!$D$3:$D$1315, L$1)+SUMIFS(DataRegularSeason20242025!$AB$3:$AB$1315,DataRegularSeason20242025!$B$3:$B$1315, "&lt;=" &amp; $A159, DataRegularSeason20242025!$E$3:$E$1315, L$1)</f>
        <v>45</v>
      </c>
      <c r="M159" s="2">
        <f>SUMIFS(DataRegularSeason20242025!$AA$3:$AA$1315,DataRegularSeason20242025!$B$3:$B$1315, "&lt;=" &amp; $A159, DataRegularSeason20242025!$D$3:$D$1315, M$1)+SUMIFS(DataRegularSeason20242025!$AB$3:$AB$1315,DataRegularSeason20242025!$B$3:$B$1315, "&lt;=" &amp; $A159, DataRegularSeason20242025!$E$3:$E$1315, M$1)</f>
        <v>46</v>
      </c>
      <c r="N159" s="2">
        <f>SUMIFS(DataRegularSeason20242025!$AA$3:$AA$1315,DataRegularSeason20242025!$B$3:$B$1315, "&lt;=" &amp; $A159, DataRegularSeason20242025!$D$3:$D$1315, N$1)+SUMIFS(DataRegularSeason20242025!$AB$3:$AB$1315,DataRegularSeason20242025!$B$3:$B$1315, "&lt;=" &amp; $A159, DataRegularSeason20242025!$E$3:$E$1315, N$1)</f>
        <v>45</v>
      </c>
      <c r="O159" s="2">
        <f>SUMIFS(DataRegularSeason20242025!$AA$3:$AA$1315,DataRegularSeason20242025!$B$3:$B$1315, "&lt;=" &amp; $A159, DataRegularSeason20242025!$D$3:$D$1315, O$1)+SUMIFS(DataRegularSeason20242025!$AB$3:$AB$1315,DataRegularSeason20242025!$B$3:$B$1315, "&lt;=" &amp; $A159, DataRegularSeason20242025!$E$3:$E$1315, O$1)</f>
        <v>48</v>
      </c>
      <c r="P159" s="2">
        <f>SUMIFS(DataRegularSeason20242025!$AA$3:$AA$1315,DataRegularSeason20242025!$B$3:$B$1315, "&lt;=" &amp; $A159, DataRegularSeason20242025!$D$3:$D$1315, P$1)+SUMIFS(DataRegularSeason20242025!$AB$3:$AB$1315,DataRegularSeason20242025!$B$3:$B$1315, "&lt;=" &amp; $A159, DataRegularSeason20242025!$E$3:$E$1315, P$1)</f>
        <v>33</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33</v>
      </c>
      <c r="U159" s="2">
        <f>SUMIFS(DataRegularSeason20242025!$AA$3:$AA$1315,DataRegularSeason20242025!$B$3:$B$1315, "&lt;=" &amp; $A159, DataRegularSeason20242025!$D$3:$D$1315, U$1)+SUMIFS(DataRegularSeason20242025!$AB$3:$AB$1315,DataRegularSeason20242025!$B$3:$B$1315, "&lt;=" &amp; $A159, DataRegularSeason20242025!$E$3:$E$1315, U$1)</f>
        <v>37</v>
      </c>
      <c r="V159" s="2">
        <f>SUMIFS(DataRegularSeason20242025!$AA$3:$AA$1315,DataRegularSeason20242025!$B$3:$B$1315, "&lt;=" &amp; $A159, DataRegularSeason20242025!$D$3:$D$1315, V$1)+SUMIFS(DataRegularSeason20242025!$AB$3:$AB$1315,DataRegularSeason20242025!$B$3:$B$1315, "&lt;=" &amp; $A159, DataRegularSeason20242025!$E$3:$E$1315, V$1)</f>
        <v>36</v>
      </c>
      <c r="W159" s="2">
        <f>SUMIFS(DataRegularSeason20242025!$AA$3:$AA$1315,DataRegularSeason20242025!$B$3:$B$1315, "&lt;=" &amp; $A159, DataRegularSeason20242025!$D$3:$D$1315, W$1)+SUMIFS(DataRegularSeason20242025!$AB$3:$AB$1315,DataRegularSeason20242025!$B$3:$B$1315, "&lt;=" &amp; $A159, DataRegularSeason20242025!$E$3:$E$1315, W$1)</f>
        <v>37</v>
      </c>
      <c r="X159" s="2">
        <f>SUMIFS(DataRegularSeason20242025!$AA$3:$AA$1315,DataRegularSeason20242025!$B$3:$B$1315, "&lt;=" &amp; $A159, DataRegularSeason20242025!$D$3:$D$1315, X$1)+SUMIFS(DataRegularSeason20242025!$AB$3:$AB$1315,DataRegularSeason20242025!$B$3:$B$1315, "&lt;=" &amp; $A159, DataRegularSeason20242025!$E$3:$E$1315, X$1)</f>
        <v>34</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38</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46</v>
      </c>
      <c r="AC159" s="2">
        <f>SUMIFS(DataRegularSeason20242025!$AA$3:$AA$1315,DataRegularSeason20242025!$B$3:$B$1315, "&lt;=" &amp; $A159, DataRegularSeason20242025!$D$3:$D$1315, AC$1)+SUMIFS(DataRegularSeason20242025!$AB$3:$AB$1315,DataRegularSeason20242025!$B$3:$B$1315, "&lt;=" &amp; $A159, DataRegularSeason20242025!$E$3:$E$1315, AC$1)</f>
        <v>38</v>
      </c>
      <c r="AD159" s="2">
        <f>SUMIFS(DataRegularSeason20242025!$AA$3:$AA$1315,DataRegularSeason20242025!$B$3:$B$1315, "&lt;=" &amp; $A159, DataRegularSeason20242025!$D$3:$D$1315, AD$1)+SUMIFS(DataRegularSeason20242025!$AB$3:$AB$1315,DataRegularSeason20242025!$B$3:$B$1315, "&lt;=" &amp; $A159, DataRegularSeason20242025!$E$3:$E$1315, AD$1)</f>
        <v>43</v>
      </c>
      <c r="AE159" s="2">
        <f>SUMIFS(DataRegularSeason20242025!$AA$3:$AA$1315,DataRegularSeason20242025!$B$3:$B$1315, "&lt;=" &amp; $A159, DataRegularSeason20242025!$D$3:$D$1315, AE$1)+SUMIFS(DataRegularSeason20242025!$AB$3:$AB$1315,DataRegularSeason20242025!$B$3:$B$1315, "&lt;=" &amp; $A159, DataRegularSeason20242025!$E$3:$E$1315, AE$1)</f>
        <v>51</v>
      </c>
      <c r="AF159" s="2">
        <f>SUMIFS(DataRegularSeason20242025!$AA$3:$AA$1315,DataRegularSeason20242025!$B$3:$B$1315, "&lt;=" &amp; $A159, DataRegularSeason20242025!$D$3:$D$1315, AF$1)+SUMIFS(DataRegularSeason20242025!$AB$3:$AB$1315,DataRegularSeason20242025!$B$3:$B$1315, "&lt;=" &amp; $A159, DataRegularSeason20242025!$E$3:$E$1315, AF$1)</f>
        <v>53</v>
      </c>
      <c r="AG159" s="2">
        <f>SUMIFS(DataRegularSeason20242025!$AA$3:$AA$1315,DataRegularSeason20242025!$B$3:$B$1315, "&lt;=" &amp; $A159, DataRegularSeason20242025!$D$3:$D$1315, AG$1)+SUMIFS(DataRegularSeason20242025!$AB$3:$AB$1315,DataRegularSeason20242025!$B$3:$B$1315, "&lt;=" &amp; $A159, DataRegularSeason20242025!$E$3:$E$1315, AG$1)</f>
        <v>50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30</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30</v>
      </c>
      <c r="E160" s="2">
        <f>SUMIFS(DataRegularSeason20242025!$AA$3:$AA$1315,DataRegularSeason20242025!$B$3:$B$1315, "&lt;=" &amp; $A160, DataRegularSeason20242025!$D$3:$D$1315, E$1)+SUMIFS(DataRegularSeason20242025!$AB$3:$AB$1315,DataRegularSeason20242025!$B$3:$B$1315, "&lt;=" &amp; $A160, DataRegularSeason20242025!$E$3:$E$1315, E$1)</f>
        <v>45</v>
      </c>
      <c r="F160" s="2">
        <f>SUMIFS(DataRegularSeason20242025!$AA$3:$AA$1315,DataRegularSeason20242025!$B$3:$B$1315, "&lt;=" &amp; $A160, DataRegularSeason20242025!$D$3:$D$1315, F$1)+SUMIFS(DataRegularSeason20242025!$AB$3:$AB$1315,DataRegularSeason20242025!$B$3:$B$1315, "&lt;=" &amp; $A160, DataRegularSeason20242025!$E$3:$E$1315, F$1)</f>
        <v>36</v>
      </c>
      <c r="G160" s="2">
        <f>SUMIFS(DataRegularSeason20242025!$AA$3:$AA$1315,DataRegularSeason20242025!$B$3:$B$1315, "&lt;=" &amp; $A160, DataRegularSeason20242025!$D$3:$D$1315, G$1)+SUMIFS(DataRegularSeason20242025!$AB$3:$AB$1315,DataRegularSeason20242025!$B$3:$B$1315, "&lt;=" &amp; $A160, DataRegularSeason20242025!$E$3:$E$1315, G$1)</f>
        <v>41</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44</v>
      </c>
      <c r="J160" s="2">
        <f>SUMIFS(DataRegularSeason20242025!$AA$3:$AA$1315,DataRegularSeason20242025!$B$3:$B$1315, "&lt;=" &amp; $A160, DataRegularSeason20242025!$D$3:$D$1315, J$1)+SUMIFS(DataRegularSeason20242025!$AB$3:$AB$1315,DataRegularSeason20242025!$B$3:$B$1315, "&lt;=" &amp; $A160, DataRegularSeason20242025!$E$3:$E$1315, J$1)</f>
        <v>43</v>
      </c>
      <c r="K160" s="2">
        <f>SUMIFS(DataRegularSeason20242025!$AA$3:$AA$1315,DataRegularSeason20242025!$B$3:$B$1315, "&lt;=" &amp; $A160, DataRegularSeason20242025!$D$3:$D$1315, K$1)+SUMIFS(DataRegularSeason20242025!$AB$3:$AB$1315,DataRegularSeason20242025!$B$3:$B$1315, "&lt;=" &amp; $A160, DataRegularSeason20242025!$E$3:$E$1315, K$1)</f>
        <v>30</v>
      </c>
      <c r="L160" s="2">
        <f>SUMIFS(DataRegularSeason20242025!$AA$3:$AA$1315,DataRegularSeason20242025!$B$3:$B$1315, "&lt;=" &amp; $A160, DataRegularSeason20242025!$D$3:$D$1315, L$1)+SUMIFS(DataRegularSeason20242025!$AB$3:$AB$1315,DataRegularSeason20242025!$B$3:$B$1315, "&lt;=" &amp; $A160, DataRegularSeason20242025!$E$3:$E$1315, L$1)</f>
        <v>45</v>
      </c>
      <c r="M160" s="2">
        <f>SUMIFS(DataRegularSeason20242025!$AA$3:$AA$1315,DataRegularSeason20242025!$B$3:$B$1315, "&lt;=" &amp; $A160, DataRegularSeason20242025!$D$3:$D$1315, M$1)+SUMIFS(DataRegularSeason20242025!$AB$3:$AB$1315,DataRegularSeason20242025!$B$3:$B$1315, "&lt;=" &amp; $A160, DataRegularSeason20242025!$E$3:$E$1315, M$1)</f>
        <v>46</v>
      </c>
      <c r="N160" s="2">
        <f>SUMIFS(DataRegularSeason20242025!$AA$3:$AA$1315,DataRegularSeason20242025!$B$3:$B$1315, "&lt;=" &amp; $A160, DataRegularSeason20242025!$D$3:$D$1315, N$1)+SUMIFS(DataRegularSeason20242025!$AB$3:$AB$1315,DataRegularSeason20242025!$B$3:$B$1315, "&lt;=" &amp; $A160, DataRegularSeason20242025!$E$3:$E$1315, N$1)</f>
        <v>45</v>
      </c>
      <c r="O160" s="2">
        <f>SUMIFS(DataRegularSeason20242025!$AA$3:$AA$1315,DataRegularSeason20242025!$B$3:$B$1315, "&lt;=" &amp; $A160, DataRegularSeason20242025!$D$3:$D$1315, O$1)+SUMIFS(DataRegularSeason20242025!$AB$3:$AB$1315,DataRegularSeason20242025!$B$3:$B$1315, "&lt;=" &amp; $A160, DataRegularSeason20242025!$E$3:$E$1315, O$1)</f>
        <v>48</v>
      </c>
      <c r="P160" s="2">
        <f>SUMIFS(DataRegularSeason20242025!$AA$3:$AA$1315,DataRegularSeason20242025!$B$3:$B$1315, "&lt;=" &amp; $A160, DataRegularSeason20242025!$D$3:$D$1315, P$1)+SUMIFS(DataRegularSeason20242025!$AB$3:$AB$1315,DataRegularSeason20242025!$B$3:$B$1315, "&lt;=" &amp; $A160, DataRegularSeason20242025!$E$3:$E$1315, P$1)</f>
        <v>33</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33</v>
      </c>
      <c r="U160" s="2">
        <f>SUMIFS(DataRegularSeason20242025!$AA$3:$AA$1315,DataRegularSeason20242025!$B$3:$B$1315, "&lt;=" &amp; $A160, DataRegularSeason20242025!$D$3:$D$1315, U$1)+SUMIFS(DataRegularSeason20242025!$AB$3:$AB$1315,DataRegularSeason20242025!$B$3:$B$1315, "&lt;=" &amp; $A160, DataRegularSeason20242025!$E$3:$E$1315, U$1)</f>
        <v>37</v>
      </c>
      <c r="V160" s="2">
        <f>SUMIFS(DataRegularSeason20242025!$AA$3:$AA$1315,DataRegularSeason20242025!$B$3:$B$1315, "&lt;=" &amp; $A160, DataRegularSeason20242025!$D$3:$D$1315, V$1)+SUMIFS(DataRegularSeason20242025!$AB$3:$AB$1315,DataRegularSeason20242025!$B$3:$B$1315, "&lt;=" &amp; $A160, DataRegularSeason20242025!$E$3:$E$1315, V$1)</f>
        <v>36</v>
      </c>
      <c r="W160" s="2">
        <f>SUMIFS(DataRegularSeason20242025!$AA$3:$AA$1315,DataRegularSeason20242025!$B$3:$B$1315, "&lt;=" &amp; $A160, DataRegularSeason20242025!$D$3:$D$1315, W$1)+SUMIFS(DataRegularSeason20242025!$AB$3:$AB$1315,DataRegularSeason20242025!$B$3:$B$1315, "&lt;=" &amp; $A160, DataRegularSeason20242025!$E$3:$E$1315, W$1)</f>
        <v>37</v>
      </c>
      <c r="X160" s="2">
        <f>SUMIFS(DataRegularSeason20242025!$AA$3:$AA$1315,DataRegularSeason20242025!$B$3:$B$1315, "&lt;=" &amp; $A160, DataRegularSeason20242025!$D$3:$D$1315, X$1)+SUMIFS(DataRegularSeason20242025!$AB$3:$AB$1315,DataRegularSeason20242025!$B$3:$B$1315, "&lt;=" &amp; $A160, DataRegularSeason20242025!$E$3:$E$1315, X$1)</f>
        <v>34</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38</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46</v>
      </c>
      <c r="AC160" s="2">
        <f>SUMIFS(DataRegularSeason20242025!$AA$3:$AA$1315,DataRegularSeason20242025!$B$3:$B$1315, "&lt;=" &amp; $A160, DataRegularSeason20242025!$D$3:$D$1315, AC$1)+SUMIFS(DataRegularSeason20242025!$AB$3:$AB$1315,DataRegularSeason20242025!$B$3:$B$1315, "&lt;=" &amp; $A160, DataRegularSeason20242025!$E$3:$E$1315, AC$1)</f>
        <v>38</v>
      </c>
      <c r="AD160" s="2">
        <f>SUMIFS(DataRegularSeason20242025!$AA$3:$AA$1315,DataRegularSeason20242025!$B$3:$B$1315, "&lt;=" &amp; $A160, DataRegularSeason20242025!$D$3:$D$1315, AD$1)+SUMIFS(DataRegularSeason20242025!$AB$3:$AB$1315,DataRegularSeason20242025!$B$3:$B$1315, "&lt;=" &amp; $A160, DataRegularSeason20242025!$E$3:$E$1315, AD$1)</f>
        <v>43</v>
      </c>
      <c r="AE160" s="2">
        <f>SUMIFS(DataRegularSeason20242025!$AA$3:$AA$1315,DataRegularSeason20242025!$B$3:$B$1315, "&lt;=" &amp; $A160, DataRegularSeason20242025!$D$3:$D$1315, AE$1)+SUMIFS(DataRegularSeason20242025!$AB$3:$AB$1315,DataRegularSeason20242025!$B$3:$B$1315, "&lt;=" &amp; $A160, DataRegularSeason20242025!$E$3:$E$1315, AE$1)</f>
        <v>51</v>
      </c>
      <c r="AF160" s="2">
        <f>SUMIFS(DataRegularSeason20242025!$AA$3:$AA$1315,DataRegularSeason20242025!$B$3:$B$1315, "&lt;=" &amp; $A160, DataRegularSeason20242025!$D$3:$D$1315, AF$1)+SUMIFS(DataRegularSeason20242025!$AB$3:$AB$1315,DataRegularSeason20242025!$B$3:$B$1315, "&lt;=" &amp; $A160, DataRegularSeason20242025!$E$3:$E$1315, AF$1)</f>
        <v>53</v>
      </c>
      <c r="AG160" s="2">
        <f>SUMIFS(DataRegularSeason20242025!$AA$3:$AA$1315,DataRegularSeason20242025!$B$3:$B$1315, "&lt;=" &amp; $A160, DataRegularSeason20242025!$D$3:$D$1315, AG$1)+SUMIFS(DataRegularSeason20242025!$AB$3:$AB$1315,DataRegularSeason20242025!$B$3:$B$1315, "&lt;=" &amp; $A160, DataRegularSeason20242025!$E$3:$E$1315, AG$1)</f>
        <v>50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30</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30</v>
      </c>
      <c r="E161" s="2">
        <f>SUMIFS(DataRegularSeason20242025!$AA$3:$AA$1315,DataRegularSeason20242025!$B$3:$B$1315, "&lt;=" &amp; $A161, DataRegularSeason20242025!$D$3:$D$1315, E$1)+SUMIFS(DataRegularSeason20242025!$AB$3:$AB$1315,DataRegularSeason20242025!$B$3:$B$1315, "&lt;=" &amp; $A161, DataRegularSeason20242025!$E$3:$E$1315, E$1)</f>
        <v>45</v>
      </c>
      <c r="F161" s="2">
        <f>SUMIFS(DataRegularSeason20242025!$AA$3:$AA$1315,DataRegularSeason20242025!$B$3:$B$1315, "&lt;=" &amp; $A161, DataRegularSeason20242025!$D$3:$D$1315, F$1)+SUMIFS(DataRegularSeason20242025!$AB$3:$AB$1315,DataRegularSeason20242025!$B$3:$B$1315, "&lt;=" &amp; $A161, DataRegularSeason20242025!$E$3:$E$1315, F$1)</f>
        <v>36</v>
      </c>
      <c r="G161" s="2">
        <f>SUMIFS(DataRegularSeason20242025!$AA$3:$AA$1315,DataRegularSeason20242025!$B$3:$B$1315, "&lt;=" &amp; $A161, DataRegularSeason20242025!$D$3:$D$1315, G$1)+SUMIFS(DataRegularSeason20242025!$AB$3:$AB$1315,DataRegularSeason20242025!$B$3:$B$1315, "&lt;=" &amp; $A161, DataRegularSeason20242025!$E$3:$E$1315, G$1)</f>
        <v>41</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44</v>
      </c>
      <c r="J161" s="2">
        <f>SUMIFS(DataRegularSeason20242025!$AA$3:$AA$1315,DataRegularSeason20242025!$B$3:$B$1315, "&lt;=" &amp; $A161, DataRegularSeason20242025!$D$3:$D$1315, J$1)+SUMIFS(DataRegularSeason20242025!$AB$3:$AB$1315,DataRegularSeason20242025!$B$3:$B$1315, "&lt;=" &amp; $A161, DataRegularSeason20242025!$E$3:$E$1315, J$1)</f>
        <v>43</v>
      </c>
      <c r="K161" s="2">
        <f>SUMIFS(DataRegularSeason20242025!$AA$3:$AA$1315,DataRegularSeason20242025!$B$3:$B$1315, "&lt;=" &amp; $A161, DataRegularSeason20242025!$D$3:$D$1315, K$1)+SUMIFS(DataRegularSeason20242025!$AB$3:$AB$1315,DataRegularSeason20242025!$B$3:$B$1315, "&lt;=" &amp; $A161, DataRegularSeason20242025!$E$3:$E$1315, K$1)</f>
        <v>30</v>
      </c>
      <c r="L161" s="2">
        <f>SUMIFS(DataRegularSeason20242025!$AA$3:$AA$1315,DataRegularSeason20242025!$B$3:$B$1315, "&lt;=" &amp; $A161, DataRegularSeason20242025!$D$3:$D$1315, L$1)+SUMIFS(DataRegularSeason20242025!$AB$3:$AB$1315,DataRegularSeason20242025!$B$3:$B$1315, "&lt;=" &amp; $A161, DataRegularSeason20242025!$E$3:$E$1315, L$1)</f>
        <v>45</v>
      </c>
      <c r="M161" s="2">
        <f>SUMIFS(DataRegularSeason20242025!$AA$3:$AA$1315,DataRegularSeason20242025!$B$3:$B$1315, "&lt;=" &amp; $A161, DataRegularSeason20242025!$D$3:$D$1315, M$1)+SUMIFS(DataRegularSeason20242025!$AB$3:$AB$1315,DataRegularSeason20242025!$B$3:$B$1315, "&lt;=" &amp; $A161, DataRegularSeason20242025!$E$3:$E$1315, M$1)</f>
        <v>46</v>
      </c>
      <c r="N161" s="2">
        <f>SUMIFS(DataRegularSeason20242025!$AA$3:$AA$1315,DataRegularSeason20242025!$B$3:$B$1315, "&lt;=" &amp; $A161, DataRegularSeason20242025!$D$3:$D$1315, N$1)+SUMIFS(DataRegularSeason20242025!$AB$3:$AB$1315,DataRegularSeason20242025!$B$3:$B$1315, "&lt;=" &amp; $A161, DataRegularSeason20242025!$E$3:$E$1315, N$1)</f>
        <v>45</v>
      </c>
      <c r="O161" s="2">
        <f>SUMIFS(DataRegularSeason20242025!$AA$3:$AA$1315,DataRegularSeason20242025!$B$3:$B$1315, "&lt;=" &amp; $A161, DataRegularSeason20242025!$D$3:$D$1315, O$1)+SUMIFS(DataRegularSeason20242025!$AB$3:$AB$1315,DataRegularSeason20242025!$B$3:$B$1315, "&lt;=" &amp; $A161, DataRegularSeason20242025!$E$3:$E$1315, O$1)</f>
        <v>48</v>
      </c>
      <c r="P161" s="2">
        <f>SUMIFS(DataRegularSeason20242025!$AA$3:$AA$1315,DataRegularSeason20242025!$B$3:$B$1315, "&lt;=" &amp; $A161, DataRegularSeason20242025!$D$3:$D$1315, P$1)+SUMIFS(DataRegularSeason20242025!$AB$3:$AB$1315,DataRegularSeason20242025!$B$3:$B$1315, "&lt;=" &amp; $A161, DataRegularSeason20242025!$E$3:$E$1315, P$1)</f>
        <v>33</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33</v>
      </c>
      <c r="U161" s="2">
        <f>SUMIFS(DataRegularSeason20242025!$AA$3:$AA$1315,DataRegularSeason20242025!$B$3:$B$1315, "&lt;=" &amp; $A161, DataRegularSeason20242025!$D$3:$D$1315, U$1)+SUMIFS(DataRegularSeason20242025!$AB$3:$AB$1315,DataRegularSeason20242025!$B$3:$B$1315, "&lt;=" &amp; $A161, DataRegularSeason20242025!$E$3:$E$1315, U$1)</f>
        <v>37</v>
      </c>
      <c r="V161" s="2">
        <f>SUMIFS(DataRegularSeason20242025!$AA$3:$AA$1315,DataRegularSeason20242025!$B$3:$B$1315, "&lt;=" &amp; $A161, DataRegularSeason20242025!$D$3:$D$1315, V$1)+SUMIFS(DataRegularSeason20242025!$AB$3:$AB$1315,DataRegularSeason20242025!$B$3:$B$1315, "&lt;=" &amp; $A161, DataRegularSeason20242025!$E$3:$E$1315, V$1)</f>
        <v>36</v>
      </c>
      <c r="W161" s="2">
        <f>SUMIFS(DataRegularSeason20242025!$AA$3:$AA$1315,DataRegularSeason20242025!$B$3:$B$1315, "&lt;=" &amp; $A161, DataRegularSeason20242025!$D$3:$D$1315, W$1)+SUMIFS(DataRegularSeason20242025!$AB$3:$AB$1315,DataRegularSeason20242025!$B$3:$B$1315, "&lt;=" &amp; $A161, DataRegularSeason20242025!$E$3:$E$1315, W$1)</f>
        <v>37</v>
      </c>
      <c r="X161" s="2">
        <f>SUMIFS(DataRegularSeason20242025!$AA$3:$AA$1315,DataRegularSeason20242025!$B$3:$B$1315, "&lt;=" &amp; $A161, DataRegularSeason20242025!$D$3:$D$1315, X$1)+SUMIFS(DataRegularSeason20242025!$AB$3:$AB$1315,DataRegularSeason20242025!$B$3:$B$1315, "&lt;=" &amp; $A161, DataRegularSeason20242025!$E$3:$E$1315, X$1)</f>
        <v>34</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38</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46</v>
      </c>
      <c r="AC161" s="2">
        <f>SUMIFS(DataRegularSeason20242025!$AA$3:$AA$1315,DataRegularSeason20242025!$B$3:$B$1315, "&lt;=" &amp; $A161, DataRegularSeason20242025!$D$3:$D$1315, AC$1)+SUMIFS(DataRegularSeason20242025!$AB$3:$AB$1315,DataRegularSeason20242025!$B$3:$B$1315, "&lt;=" &amp; $A161, DataRegularSeason20242025!$E$3:$E$1315, AC$1)</f>
        <v>38</v>
      </c>
      <c r="AD161" s="2">
        <f>SUMIFS(DataRegularSeason20242025!$AA$3:$AA$1315,DataRegularSeason20242025!$B$3:$B$1315, "&lt;=" &amp; $A161, DataRegularSeason20242025!$D$3:$D$1315, AD$1)+SUMIFS(DataRegularSeason20242025!$AB$3:$AB$1315,DataRegularSeason20242025!$B$3:$B$1315, "&lt;=" &amp; $A161, DataRegularSeason20242025!$E$3:$E$1315, AD$1)</f>
        <v>43</v>
      </c>
      <c r="AE161" s="2">
        <f>SUMIFS(DataRegularSeason20242025!$AA$3:$AA$1315,DataRegularSeason20242025!$B$3:$B$1315, "&lt;=" &amp; $A161, DataRegularSeason20242025!$D$3:$D$1315, AE$1)+SUMIFS(DataRegularSeason20242025!$AB$3:$AB$1315,DataRegularSeason20242025!$B$3:$B$1315, "&lt;=" &amp; $A161, DataRegularSeason20242025!$E$3:$E$1315, AE$1)</f>
        <v>51</v>
      </c>
      <c r="AF161" s="2">
        <f>SUMIFS(DataRegularSeason20242025!$AA$3:$AA$1315,DataRegularSeason20242025!$B$3:$B$1315, "&lt;=" &amp; $A161, DataRegularSeason20242025!$D$3:$D$1315, AF$1)+SUMIFS(DataRegularSeason20242025!$AB$3:$AB$1315,DataRegularSeason20242025!$B$3:$B$1315, "&lt;=" &amp; $A161, DataRegularSeason20242025!$E$3:$E$1315, AF$1)</f>
        <v>53</v>
      </c>
      <c r="AG161" s="2">
        <f>SUMIFS(DataRegularSeason20242025!$AA$3:$AA$1315,DataRegularSeason20242025!$B$3:$B$1315, "&lt;=" &amp; $A161, DataRegularSeason20242025!$D$3:$D$1315, AG$1)+SUMIFS(DataRegularSeason20242025!$AB$3:$AB$1315,DataRegularSeason20242025!$B$3:$B$1315, "&lt;=" &amp; $A161, DataRegularSeason20242025!$E$3:$E$1315, AG$1)</f>
        <v>50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30</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30</v>
      </c>
      <c r="E162" s="2">
        <f>SUMIFS(DataRegularSeason20242025!$AA$3:$AA$1315,DataRegularSeason20242025!$B$3:$B$1315, "&lt;=" &amp; $A162, DataRegularSeason20242025!$D$3:$D$1315, E$1)+SUMIFS(DataRegularSeason20242025!$AB$3:$AB$1315,DataRegularSeason20242025!$B$3:$B$1315, "&lt;=" &amp; $A162, DataRegularSeason20242025!$E$3:$E$1315, E$1)</f>
        <v>45</v>
      </c>
      <c r="F162" s="2">
        <f>SUMIFS(DataRegularSeason20242025!$AA$3:$AA$1315,DataRegularSeason20242025!$B$3:$B$1315, "&lt;=" &amp; $A162, DataRegularSeason20242025!$D$3:$D$1315, F$1)+SUMIFS(DataRegularSeason20242025!$AB$3:$AB$1315,DataRegularSeason20242025!$B$3:$B$1315, "&lt;=" &amp; $A162, DataRegularSeason20242025!$E$3:$E$1315, F$1)</f>
        <v>36</v>
      </c>
      <c r="G162" s="2">
        <f>SUMIFS(DataRegularSeason20242025!$AA$3:$AA$1315,DataRegularSeason20242025!$B$3:$B$1315, "&lt;=" &amp; $A162, DataRegularSeason20242025!$D$3:$D$1315, G$1)+SUMIFS(DataRegularSeason20242025!$AB$3:$AB$1315,DataRegularSeason20242025!$B$3:$B$1315, "&lt;=" &amp; $A162, DataRegularSeason20242025!$E$3:$E$1315, G$1)</f>
        <v>41</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44</v>
      </c>
      <c r="J162" s="2">
        <f>SUMIFS(DataRegularSeason20242025!$AA$3:$AA$1315,DataRegularSeason20242025!$B$3:$B$1315, "&lt;=" &amp; $A162, DataRegularSeason20242025!$D$3:$D$1315, J$1)+SUMIFS(DataRegularSeason20242025!$AB$3:$AB$1315,DataRegularSeason20242025!$B$3:$B$1315, "&lt;=" &amp; $A162, DataRegularSeason20242025!$E$3:$E$1315, J$1)</f>
        <v>43</v>
      </c>
      <c r="K162" s="2">
        <f>SUMIFS(DataRegularSeason20242025!$AA$3:$AA$1315,DataRegularSeason20242025!$B$3:$B$1315, "&lt;=" &amp; $A162, DataRegularSeason20242025!$D$3:$D$1315, K$1)+SUMIFS(DataRegularSeason20242025!$AB$3:$AB$1315,DataRegularSeason20242025!$B$3:$B$1315, "&lt;=" &amp; $A162, DataRegularSeason20242025!$E$3:$E$1315, K$1)</f>
        <v>30</v>
      </c>
      <c r="L162" s="2">
        <f>SUMIFS(DataRegularSeason20242025!$AA$3:$AA$1315,DataRegularSeason20242025!$B$3:$B$1315, "&lt;=" &amp; $A162, DataRegularSeason20242025!$D$3:$D$1315, L$1)+SUMIFS(DataRegularSeason20242025!$AB$3:$AB$1315,DataRegularSeason20242025!$B$3:$B$1315, "&lt;=" &amp; $A162, DataRegularSeason20242025!$E$3:$E$1315, L$1)</f>
        <v>45</v>
      </c>
      <c r="M162" s="2">
        <f>SUMIFS(DataRegularSeason20242025!$AA$3:$AA$1315,DataRegularSeason20242025!$B$3:$B$1315, "&lt;=" &amp; $A162, DataRegularSeason20242025!$D$3:$D$1315, M$1)+SUMIFS(DataRegularSeason20242025!$AB$3:$AB$1315,DataRegularSeason20242025!$B$3:$B$1315, "&lt;=" &amp; $A162, DataRegularSeason20242025!$E$3:$E$1315, M$1)</f>
        <v>46</v>
      </c>
      <c r="N162" s="2">
        <f>SUMIFS(DataRegularSeason20242025!$AA$3:$AA$1315,DataRegularSeason20242025!$B$3:$B$1315, "&lt;=" &amp; $A162, DataRegularSeason20242025!$D$3:$D$1315, N$1)+SUMIFS(DataRegularSeason20242025!$AB$3:$AB$1315,DataRegularSeason20242025!$B$3:$B$1315, "&lt;=" &amp; $A162, DataRegularSeason20242025!$E$3:$E$1315, N$1)</f>
        <v>45</v>
      </c>
      <c r="O162" s="2">
        <f>SUMIFS(DataRegularSeason20242025!$AA$3:$AA$1315,DataRegularSeason20242025!$B$3:$B$1315, "&lt;=" &amp; $A162, DataRegularSeason20242025!$D$3:$D$1315, O$1)+SUMIFS(DataRegularSeason20242025!$AB$3:$AB$1315,DataRegularSeason20242025!$B$3:$B$1315, "&lt;=" &amp; $A162, DataRegularSeason20242025!$E$3:$E$1315, O$1)</f>
        <v>48</v>
      </c>
      <c r="P162" s="2">
        <f>SUMIFS(DataRegularSeason20242025!$AA$3:$AA$1315,DataRegularSeason20242025!$B$3:$B$1315, "&lt;=" &amp; $A162, DataRegularSeason20242025!$D$3:$D$1315, P$1)+SUMIFS(DataRegularSeason20242025!$AB$3:$AB$1315,DataRegularSeason20242025!$B$3:$B$1315, "&lt;=" &amp; $A162, DataRegularSeason20242025!$E$3:$E$1315, P$1)</f>
        <v>33</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33</v>
      </c>
      <c r="U162" s="2">
        <f>SUMIFS(DataRegularSeason20242025!$AA$3:$AA$1315,DataRegularSeason20242025!$B$3:$B$1315, "&lt;=" &amp; $A162, DataRegularSeason20242025!$D$3:$D$1315, U$1)+SUMIFS(DataRegularSeason20242025!$AB$3:$AB$1315,DataRegularSeason20242025!$B$3:$B$1315, "&lt;=" &amp; $A162, DataRegularSeason20242025!$E$3:$E$1315, U$1)</f>
        <v>37</v>
      </c>
      <c r="V162" s="2">
        <f>SUMIFS(DataRegularSeason20242025!$AA$3:$AA$1315,DataRegularSeason20242025!$B$3:$B$1315, "&lt;=" &amp; $A162, DataRegularSeason20242025!$D$3:$D$1315, V$1)+SUMIFS(DataRegularSeason20242025!$AB$3:$AB$1315,DataRegularSeason20242025!$B$3:$B$1315, "&lt;=" &amp; $A162, DataRegularSeason20242025!$E$3:$E$1315, V$1)</f>
        <v>36</v>
      </c>
      <c r="W162" s="2">
        <f>SUMIFS(DataRegularSeason20242025!$AA$3:$AA$1315,DataRegularSeason20242025!$B$3:$B$1315, "&lt;=" &amp; $A162, DataRegularSeason20242025!$D$3:$D$1315, W$1)+SUMIFS(DataRegularSeason20242025!$AB$3:$AB$1315,DataRegularSeason20242025!$B$3:$B$1315, "&lt;=" &amp; $A162, DataRegularSeason20242025!$E$3:$E$1315, W$1)</f>
        <v>37</v>
      </c>
      <c r="X162" s="2">
        <f>SUMIFS(DataRegularSeason20242025!$AA$3:$AA$1315,DataRegularSeason20242025!$B$3:$B$1315, "&lt;=" &amp; $A162, DataRegularSeason20242025!$D$3:$D$1315, X$1)+SUMIFS(DataRegularSeason20242025!$AB$3:$AB$1315,DataRegularSeason20242025!$B$3:$B$1315, "&lt;=" &amp; $A162, DataRegularSeason20242025!$E$3:$E$1315, X$1)</f>
        <v>34</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38</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46</v>
      </c>
      <c r="AC162" s="2">
        <f>SUMIFS(DataRegularSeason20242025!$AA$3:$AA$1315,DataRegularSeason20242025!$B$3:$B$1315, "&lt;=" &amp; $A162, DataRegularSeason20242025!$D$3:$D$1315, AC$1)+SUMIFS(DataRegularSeason20242025!$AB$3:$AB$1315,DataRegularSeason20242025!$B$3:$B$1315, "&lt;=" &amp; $A162, DataRegularSeason20242025!$E$3:$E$1315, AC$1)</f>
        <v>38</v>
      </c>
      <c r="AD162" s="2">
        <f>SUMIFS(DataRegularSeason20242025!$AA$3:$AA$1315,DataRegularSeason20242025!$B$3:$B$1315, "&lt;=" &amp; $A162, DataRegularSeason20242025!$D$3:$D$1315, AD$1)+SUMIFS(DataRegularSeason20242025!$AB$3:$AB$1315,DataRegularSeason20242025!$B$3:$B$1315, "&lt;=" &amp; $A162, DataRegularSeason20242025!$E$3:$E$1315, AD$1)</f>
        <v>43</v>
      </c>
      <c r="AE162" s="2">
        <f>SUMIFS(DataRegularSeason20242025!$AA$3:$AA$1315,DataRegularSeason20242025!$B$3:$B$1315, "&lt;=" &amp; $A162, DataRegularSeason20242025!$D$3:$D$1315, AE$1)+SUMIFS(DataRegularSeason20242025!$AB$3:$AB$1315,DataRegularSeason20242025!$B$3:$B$1315, "&lt;=" &amp; $A162, DataRegularSeason20242025!$E$3:$E$1315, AE$1)</f>
        <v>51</v>
      </c>
      <c r="AF162" s="2">
        <f>SUMIFS(DataRegularSeason20242025!$AA$3:$AA$1315,DataRegularSeason20242025!$B$3:$B$1315, "&lt;=" &amp; $A162, DataRegularSeason20242025!$D$3:$D$1315, AF$1)+SUMIFS(DataRegularSeason20242025!$AB$3:$AB$1315,DataRegularSeason20242025!$B$3:$B$1315, "&lt;=" &amp; $A162, DataRegularSeason20242025!$E$3:$E$1315, AF$1)</f>
        <v>53</v>
      </c>
      <c r="AG162" s="2">
        <f>SUMIFS(DataRegularSeason20242025!$AA$3:$AA$1315,DataRegularSeason20242025!$B$3:$B$1315, "&lt;=" &amp; $A162, DataRegularSeason20242025!$D$3:$D$1315, AG$1)+SUMIFS(DataRegularSeason20242025!$AB$3:$AB$1315,DataRegularSeason20242025!$B$3:$B$1315, "&lt;=" &amp; $A162, DataRegularSeason20242025!$E$3:$E$1315, AG$1)</f>
        <v>50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30</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30</v>
      </c>
      <c r="E163" s="2">
        <f>SUMIFS(DataRegularSeason20242025!$AA$3:$AA$1315,DataRegularSeason20242025!$B$3:$B$1315, "&lt;=" &amp; $A163, DataRegularSeason20242025!$D$3:$D$1315, E$1)+SUMIFS(DataRegularSeason20242025!$AB$3:$AB$1315,DataRegularSeason20242025!$B$3:$B$1315, "&lt;=" &amp; $A163, DataRegularSeason20242025!$E$3:$E$1315, E$1)</f>
        <v>45</v>
      </c>
      <c r="F163" s="2">
        <f>SUMIFS(DataRegularSeason20242025!$AA$3:$AA$1315,DataRegularSeason20242025!$B$3:$B$1315, "&lt;=" &amp; $A163, DataRegularSeason20242025!$D$3:$D$1315, F$1)+SUMIFS(DataRegularSeason20242025!$AB$3:$AB$1315,DataRegularSeason20242025!$B$3:$B$1315, "&lt;=" &amp; $A163, DataRegularSeason20242025!$E$3:$E$1315, F$1)</f>
        <v>36</v>
      </c>
      <c r="G163" s="2">
        <f>SUMIFS(DataRegularSeason20242025!$AA$3:$AA$1315,DataRegularSeason20242025!$B$3:$B$1315, "&lt;=" &amp; $A163, DataRegularSeason20242025!$D$3:$D$1315, G$1)+SUMIFS(DataRegularSeason20242025!$AB$3:$AB$1315,DataRegularSeason20242025!$B$3:$B$1315, "&lt;=" &amp; $A163, DataRegularSeason20242025!$E$3:$E$1315, G$1)</f>
        <v>41</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44</v>
      </c>
      <c r="J163" s="2">
        <f>SUMIFS(DataRegularSeason20242025!$AA$3:$AA$1315,DataRegularSeason20242025!$B$3:$B$1315, "&lt;=" &amp; $A163, DataRegularSeason20242025!$D$3:$D$1315, J$1)+SUMIFS(DataRegularSeason20242025!$AB$3:$AB$1315,DataRegularSeason20242025!$B$3:$B$1315, "&lt;=" &amp; $A163, DataRegularSeason20242025!$E$3:$E$1315, J$1)</f>
        <v>43</v>
      </c>
      <c r="K163" s="2">
        <f>SUMIFS(DataRegularSeason20242025!$AA$3:$AA$1315,DataRegularSeason20242025!$B$3:$B$1315, "&lt;=" &amp; $A163, DataRegularSeason20242025!$D$3:$D$1315, K$1)+SUMIFS(DataRegularSeason20242025!$AB$3:$AB$1315,DataRegularSeason20242025!$B$3:$B$1315, "&lt;=" &amp; $A163, DataRegularSeason20242025!$E$3:$E$1315, K$1)</f>
        <v>30</v>
      </c>
      <c r="L163" s="2">
        <f>SUMIFS(DataRegularSeason20242025!$AA$3:$AA$1315,DataRegularSeason20242025!$B$3:$B$1315, "&lt;=" &amp; $A163, DataRegularSeason20242025!$D$3:$D$1315, L$1)+SUMIFS(DataRegularSeason20242025!$AB$3:$AB$1315,DataRegularSeason20242025!$B$3:$B$1315, "&lt;=" &amp; $A163, DataRegularSeason20242025!$E$3:$E$1315, L$1)</f>
        <v>45</v>
      </c>
      <c r="M163" s="2">
        <f>SUMIFS(DataRegularSeason20242025!$AA$3:$AA$1315,DataRegularSeason20242025!$B$3:$B$1315, "&lt;=" &amp; $A163, DataRegularSeason20242025!$D$3:$D$1315, M$1)+SUMIFS(DataRegularSeason20242025!$AB$3:$AB$1315,DataRegularSeason20242025!$B$3:$B$1315, "&lt;=" &amp; $A163, DataRegularSeason20242025!$E$3:$E$1315, M$1)</f>
        <v>46</v>
      </c>
      <c r="N163" s="2">
        <f>SUMIFS(DataRegularSeason20242025!$AA$3:$AA$1315,DataRegularSeason20242025!$B$3:$B$1315, "&lt;=" &amp; $A163, DataRegularSeason20242025!$D$3:$D$1315, N$1)+SUMIFS(DataRegularSeason20242025!$AB$3:$AB$1315,DataRegularSeason20242025!$B$3:$B$1315, "&lt;=" &amp; $A163, DataRegularSeason20242025!$E$3:$E$1315, N$1)</f>
        <v>45</v>
      </c>
      <c r="O163" s="2">
        <f>SUMIFS(DataRegularSeason20242025!$AA$3:$AA$1315,DataRegularSeason20242025!$B$3:$B$1315, "&lt;=" &amp; $A163, DataRegularSeason20242025!$D$3:$D$1315, O$1)+SUMIFS(DataRegularSeason20242025!$AB$3:$AB$1315,DataRegularSeason20242025!$B$3:$B$1315, "&lt;=" &amp; $A163, DataRegularSeason20242025!$E$3:$E$1315, O$1)</f>
        <v>48</v>
      </c>
      <c r="P163" s="2">
        <f>SUMIFS(DataRegularSeason20242025!$AA$3:$AA$1315,DataRegularSeason20242025!$B$3:$B$1315, "&lt;=" &amp; $A163, DataRegularSeason20242025!$D$3:$D$1315, P$1)+SUMIFS(DataRegularSeason20242025!$AB$3:$AB$1315,DataRegularSeason20242025!$B$3:$B$1315, "&lt;=" &amp; $A163, DataRegularSeason20242025!$E$3:$E$1315, P$1)</f>
        <v>33</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33</v>
      </c>
      <c r="U163" s="2">
        <f>SUMIFS(DataRegularSeason20242025!$AA$3:$AA$1315,DataRegularSeason20242025!$B$3:$B$1315, "&lt;=" &amp; $A163, DataRegularSeason20242025!$D$3:$D$1315, U$1)+SUMIFS(DataRegularSeason20242025!$AB$3:$AB$1315,DataRegularSeason20242025!$B$3:$B$1315, "&lt;=" &amp; $A163, DataRegularSeason20242025!$E$3:$E$1315, U$1)</f>
        <v>37</v>
      </c>
      <c r="V163" s="2">
        <f>SUMIFS(DataRegularSeason20242025!$AA$3:$AA$1315,DataRegularSeason20242025!$B$3:$B$1315, "&lt;=" &amp; $A163, DataRegularSeason20242025!$D$3:$D$1315, V$1)+SUMIFS(DataRegularSeason20242025!$AB$3:$AB$1315,DataRegularSeason20242025!$B$3:$B$1315, "&lt;=" &amp; $A163, DataRegularSeason20242025!$E$3:$E$1315, V$1)</f>
        <v>36</v>
      </c>
      <c r="W163" s="2">
        <f>SUMIFS(DataRegularSeason20242025!$AA$3:$AA$1315,DataRegularSeason20242025!$B$3:$B$1315, "&lt;=" &amp; $A163, DataRegularSeason20242025!$D$3:$D$1315, W$1)+SUMIFS(DataRegularSeason20242025!$AB$3:$AB$1315,DataRegularSeason20242025!$B$3:$B$1315, "&lt;=" &amp; $A163, DataRegularSeason20242025!$E$3:$E$1315, W$1)</f>
        <v>37</v>
      </c>
      <c r="X163" s="2">
        <f>SUMIFS(DataRegularSeason20242025!$AA$3:$AA$1315,DataRegularSeason20242025!$B$3:$B$1315, "&lt;=" &amp; $A163, DataRegularSeason20242025!$D$3:$D$1315, X$1)+SUMIFS(DataRegularSeason20242025!$AB$3:$AB$1315,DataRegularSeason20242025!$B$3:$B$1315, "&lt;=" &amp; $A163, DataRegularSeason20242025!$E$3:$E$1315, X$1)</f>
        <v>34</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38</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46</v>
      </c>
      <c r="AC163" s="2">
        <f>SUMIFS(DataRegularSeason20242025!$AA$3:$AA$1315,DataRegularSeason20242025!$B$3:$B$1315, "&lt;=" &amp; $A163, DataRegularSeason20242025!$D$3:$D$1315, AC$1)+SUMIFS(DataRegularSeason20242025!$AB$3:$AB$1315,DataRegularSeason20242025!$B$3:$B$1315, "&lt;=" &amp; $A163, DataRegularSeason20242025!$E$3:$E$1315, AC$1)</f>
        <v>38</v>
      </c>
      <c r="AD163" s="2">
        <f>SUMIFS(DataRegularSeason20242025!$AA$3:$AA$1315,DataRegularSeason20242025!$B$3:$B$1315, "&lt;=" &amp; $A163, DataRegularSeason20242025!$D$3:$D$1315, AD$1)+SUMIFS(DataRegularSeason20242025!$AB$3:$AB$1315,DataRegularSeason20242025!$B$3:$B$1315, "&lt;=" &amp; $A163, DataRegularSeason20242025!$E$3:$E$1315, AD$1)</f>
        <v>43</v>
      </c>
      <c r="AE163" s="2">
        <f>SUMIFS(DataRegularSeason20242025!$AA$3:$AA$1315,DataRegularSeason20242025!$B$3:$B$1315, "&lt;=" &amp; $A163, DataRegularSeason20242025!$D$3:$D$1315, AE$1)+SUMIFS(DataRegularSeason20242025!$AB$3:$AB$1315,DataRegularSeason20242025!$B$3:$B$1315, "&lt;=" &amp; $A163, DataRegularSeason20242025!$E$3:$E$1315, AE$1)</f>
        <v>51</v>
      </c>
      <c r="AF163" s="2">
        <f>SUMIFS(DataRegularSeason20242025!$AA$3:$AA$1315,DataRegularSeason20242025!$B$3:$B$1315, "&lt;=" &amp; $A163, DataRegularSeason20242025!$D$3:$D$1315, AF$1)+SUMIFS(DataRegularSeason20242025!$AB$3:$AB$1315,DataRegularSeason20242025!$B$3:$B$1315, "&lt;=" &amp; $A163, DataRegularSeason20242025!$E$3:$E$1315, AF$1)</f>
        <v>53</v>
      </c>
      <c r="AG163" s="2">
        <f>SUMIFS(DataRegularSeason20242025!$AA$3:$AA$1315,DataRegularSeason20242025!$B$3:$B$1315, "&lt;=" &amp; $A163, DataRegularSeason20242025!$D$3:$D$1315, AG$1)+SUMIFS(DataRegularSeason20242025!$AB$3:$AB$1315,DataRegularSeason20242025!$B$3:$B$1315, "&lt;=" &amp; $A163, DataRegularSeason20242025!$E$3:$E$1315, AG$1)</f>
        <v>50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30</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30</v>
      </c>
      <c r="E164" s="2">
        <f>SUMIFS(DataRegularSeason20242025!$AA$3:$AA$1315,DataRegularSeason20242025!$B$3:$B$1315, "&lt;=" &amp; $A164, DataRegularSeason20242025!$D$3:$D$1315, E$1)+SUMIFS(DataRegularSeason20242025!$AB$3:$AB$1315,DataRegularSeason20242025!$B$3:$B$1315, "&lt;=" &amp; $A164, DataRegularSeason20242025!$E$3:$E$1315, E$1)</f>
        <v>45</v>
      </c>
      <c r="F164" s="2">
        <f>SUMIFS(DataRegularSeason20242025!$AA$3:$AA$1315,DataRegularSeason20242025!$B$3:$B$1315, "&lt;=" &amp; $A164, DataRegularSeason20242025!$D$3:$D$1315, F$1)+SUMIFS(DataRegularSeason20242025!$AB$3:$AB$1315,DataRegularSeason20242025!$B$3:$B$1315, "&lt;=" &amp; $A164, DataRegularSeason20242025!$E$3:$E$1315, F$1)</f>
        <v>36</v>
      </c>
      <c r="G164" s="2">
        <f>SUMIFS(DataRegularSeason20242025!$AA$3:$AA$1315,DataRegularSeason20242025!$B$3:$B$1315, "&lt;=" &amp; $A164, DataRegularSeason20242025!$D$3:$D$1315, G$1)+SUMIFS(DataRegularSeason20242025!$AB$3:$AB$1315,DataRegularSeason20242025!$B$3:$B$1315, "&lt;=" &amp; $A164, DataRegularSeason20242025!$E$3:$E$1315, G$1)</f>
        <v>41</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44</v>
      </c>
      <c r="J164" s="2">
        <f>SUMIFS(DataRegularSeason20242025!$AA$3:$AA$1315,DataRegularSeason20242025!$B$3:$B$1315, "&lt;=" &amp; $A164, DataRegularSeason20242025!$D$3:$D$1315, J$1)+SUMIFS(DataRegularSeason20242025!$AB$3:$AB$1315,DataRegularSeason20242025!$B$3:$B$1315, "&lt;=" &amp; $A164, DataRegularSeason20242025!$E$3:$E$1315, J$1)</f>
        <v>43</v>
      </c>
      <c r="K164" s="2">
        <f>SUMIFS(DataRegularSeason20242025!$AA$3:$AA$1315,DataRegularSeason20242025!$B$3:$B$1315, "&lt;=" &amp; $A164, DataRegularSeason20242025!$D$3:$D$1315, K$1)+SUMIFS(DataRegularSeason20242025!$AB$3:$AB$1315,DataRegularSeason20242025!$B$3:$B$1315, "&lt;=" &amp; $A164, DataRegularSeason20242025!$E$3:$E$1315, K$1)</f>
        <v>30</v>
      </c>
      <c r="L164" s="2">
        <f>SUMIFS(DataRegularSeason20242025!$AA$3:$AA$1315,DataRegularSeason20242025!$B$3:$B$1315, "&lt;=" &amp; $A164, DataRegularSeason20242025!$D$3:$D$1315, L$1)+SUMIFS(DataRegularSeason20242025!$AB$3:$AB$1315,DataRegularSeason20242025!$B$3:$B$1315, "&lt;=" &amp; $A164, DataRegularSeason20242025!$E$3:$E$1315, L$1)</f>
        <v>45</v>
      </c>
      <c r="M164" s="2">
        <f>SUMIFS(DataRegularSeason20242025!$AA$3:$AA$1315,DataRegularSeason20242025!$B$3:$B$1315, "&lt;=" &amp; $A164, DataRegularSeason20242025!$D$3:$D$1315, M$1)+SUMIFS(DataRegularSeason20242025!$AB$3:$AB$1315,DataRegularSeason20242025!$B$3:$B$1315, "&lt;=" &amp; $A164, DataRegularSeason20242025!$E$3:$E$1315, M$1)</f>
        <v>46</v>
      </c>
      <c r="N164" s="2">
        <f>SUMIFS(DataRegularSeason20242025!$AA$3:$AA$1315,DataRegularSeason20242025!$B$3:$B$1315, "&lt;=" &amp; $A164, DataRegularSeason20242025!$D$3:$D$1315, N$1)+SUMIFS(DataRegularSeason20242025!$AB$3:$AB$1315,DataRegularSeason20242025!$B$3:$B$1315, "&lt;=" &amp; $A164, DataRegularSeason20242025!$E$3:$E$1315, N$1)</f>
        <v>45</v>
      </c>
      <c r="O164" s="2">
        <f>SUMIFS(DataRegularSeason20242025!$AA$3:$AA$1315,DataRegularSeason20242025!$B$3:$B$1315, "&lt;=" &amp; $A164, DataRegularSeason20242025!$D$3:$D$1315, O$1)+SUMIFS(DataRegularSeason20242025!$AB$3:$AB$1315,DataRegularSeason20242025!$B$3:$B$1315, "&lt;=" &amp; $A164, DataRegularSeason20242025!$E$3:$E$1315, O$1)</f>
        <v>48</v>
      </c>
      <c r="P164" s="2">
        <f>SUMIFS(DataRegularSeason20242025!$AA$3:$AA$1315,DataRegularSeason20242025!$B$3:$B$1315, "&lt;=" &amp; $A164, DataRegularSeason20242025!$D$3:$D$1315, P$1)+SUMIFS(DataRegularSeason20242025!$AB$3:$AB$1315,DataRegularSeason20242025!$B$3:$B$1315, "&lt;=" &amp; $A164, DataRegularSeason20242025!$E$3:$E$1315, P$1)</f>
        <v>33</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33</v>
      </c>
      <c r="U164" s="2">
        <f>SUMIFS(DataRegularSeason20242025!$AA$3:$AA$1315,DataRegularSeason20242025!$B$3:$B$1315, "&lt;=" &amp; $A164, DataRegularSeason20242025!$D$3:$D$1315, U$1)+SUMIFS(DataRegularSeason20242025!$AB$3:$AB$1315,DataRegularSeason20242025!$B$3:$B$1315, "&lt;=" &amp; $A164, DataRegularSeason20242025!$E$3:$E$1315, U$1)</f>
        <v>37</v>
      </c>
      <c r="V164" s="2">
        <f>SUMIFS(DataRegularSeason20242025!$AA$3:$AA$1315,DataRegularSeason20242025!$B$3:$B$1315, "&lt;=" &amp; $A164, DataRegularSeason20242025!$D$3:$D$1315, V$1)+SUMIFS(DataRegularSeason20242025!$AB$3:$AB$1315,DataRegularSeason20242025!$B$3:$B$1315, "&lt;=" &amp; $A164, DataRegularSeason20242025!$E$3:$E$1315, V$1)</f>
        <v>36</v>
      </c>
      <c r="W164" s="2">
        <f>SUMIFS(DataRegularSeason20242025!$AA$3:$AA$1315,DataRegularSeason20242025!$B$3:$B$1315, "&lt;=" &amp; $A164, DataRegularSeason20242025!$D$3:$D$1315, W$1)+SUMIFS(DataRegularSeason20242025!$AB$3:$AB$1315,DataRegularSeason20242025!$B$3:$B$1315, "&lt;=" &amp; $A164, DataRegularSeason20242025!$E$3:$E$1315, W$1)</f>
        <v>37</v>
      </c>
      <c r="X164" s="2">
        <f>SUMIFS(DataRegularSeason20242025!$AA$3:$AA$1315,DataRegularSeason20242025!$B$3:$B$1315, "&lt;=" &amp; $A164, DataRegularSeason20242025!$D$3:$D$1315, X$1)+SUMIFS(DataRegularSeason20242025!$AB$3:$AB$1315,DataRegularSeason20242025!$B$3:$B$1315, "&lt;=" &amp; $A164, DataRegularSeason20242025!$E$3:$E$1315, X$1)</f>
        <v>34</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38</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46</v>
      </c>
      <c r="AC164" s="2">
        <f>SUMIFS(DataRegularSeason20242025!$AA$3:$AA$1315,DataRegularSeason20242025!$B$3:$B$1315, "&lt;=" &amp; $A164, DataRegularSeason20242025!$D$3:$D$1315, AC$1)+SUMIFS(DataRegularSeason20242025!$AB$3:$AB$1315,DataRegularSeason20242025!$B$3:$B$1315, "&lt;=" &amp; $A164, DataRegularSeason20242025!$E$3:$E$1315, AC$1)</f>
        <v>38</v>
      </c>
      <c r="AD164" s="2">
        <f>SUMIFS(DataRegularSeason20242025!$AA$3:$AA$1315,DataRegularSeason20242025!$B$3:$B$1315, "&lt;=" &amp; $A164, DataRegularSeason20242025!$D$3:$D$1315, AD$1)+SUMIFS(DataRegularSeason20242025!$AB$3:$AB$1315,DataRegularSeason20242025!$B$3:$B$1315, "&lt;=" &amp; $A164, DataRegularSeason20242025!$E$3:$E$1315, AD$1)</f>
        <v>43</v>
      </c>
      <c r="AE164" s="2">
        <f>SUMIFS(DataRegularSeason20242025!$AA$3:$AA$1315,DataRegularSeason20242025!$B$3:$B$1315, "&lt;=" &amp; $A164, DataRegularSeason20242025!$D$3:$D$1315, AE$1)+SUMIFS(DataRegularSeason20242025!$AB$3:$AB$1315,DataRegularSeason20242025!$B$3:$B$1315, "&lt;=" &amp; $A164, DataRegularSeason20242025!$E$3:$E$1315, AE$1)</f>
        <v>51</v>
      </c>
      <c r="AF164" s="2">
        <f>SUMIFS(DataRegularSeason20242025!$AA$3:$AA$1315,DataRegularSeason20242025!$B$3:$B$1315, "&lt;=" &amp; $A164, DataRegularSeason20242025!$D$3:$D$1315, AF$1)+SUMIFS(DataRegularSeason20242025!$AB$3:$AB$1315,DataRegularSeason20242025!$B$3:$B$1315, "&lt;=" &amp; $A164, DataRegularSeason20242025!$E$3:$E$1315, AF$1)</f>
        <v>53</v>
      </c>
      <c r="AG164" s="2">
        <f>SUMIFS(DataRegularSeason20242025!$AA$3:$AA$1315,DataRegularSeason20242025!$B$3:$B$1315, "&lt;=" &amp; $A164, DataRegularSeason20242025!$D$3:$D$1315, AG$1)+SUMIFS(DataRegularSeason20242025!$AB$3:$AB$1315,DataRegularSeason20242025!$B$3:$B$1315, "&lt;=" &amp; $A164, DataRegularSeason20242025!$E$3:$E$1315, AG$1)</f>
        <v>50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30</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30</v>
      </c>
      <c r="E165" s="2">
        <f>SUMIFS(DataRegularSeason20242025!$AA$3:$AA$1315,DataRegularSeason20242025!$B$3:$B$1315, "&lt;=" &amp; $A165, DataRegularSeason20242025!$D$3:$D$1315, E$1)+SUMIFS(DataRegularSeason20242025!$AB$3:$AB$1315,DataRegularSeason20242025!$B$3:$B$1315, "&lt;=" &amp; $A165, DataRegularSeason20242025!$E$3:$E$1315, E$1)</f>
        <v>45</v>
      </c>
      <c r="F165" s="2">
        <f>SUMIFS(DataRegularSeason20242025!$AA$3:$AA$1315,DataRegularSeason20242025!$B$3:$B$1315, "&lt;=" &amp; $A165, DataRegularSeason20242025!$D$3:$D$1315, F$1)+SUMIFS(DataRegularSeason20242025!$AB$3:$AB$1315,DataRegularSeason20242025!$B$3:$B$1315, "&lt;=" &amp; $A165, DataRegularSeason20242025!$E$3:$E$1315, F$1)</f>
        <v>36</v>
      </c>
      <c r="G165" s="2">
        <f>SUMIFS(DataRegularSeason20242025!$AA$3:$AA$1315,DataRegularSeason20242025!$B$3:$B$1315, "&lt;=" &amp; $A165, DataRegularSeason20242025!$D$3:$D$1315, G$1)+SUMIFS(DataRegularSeason20242025!$AB$3:$AB$1315,DataRegularSeason20242025!$B$3:$B$1315, "&lt;=" &amp; $A165, DataRegularSeason20242025!$E$3:$E$1315, G$1)</f>
        <v>41</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44</v>
      </c>
      <c r="J165" s="2">
        <f>SUMIFS(DataRegularSeason20242025!$AA$3:$AA$1315,DataRegularSeason20242025!$B$3:$B$1315, "&lt;=" &amp; $A165, DataRegularSeason20242025!$D$3:$D$1315, J$1)+SUMIFS(DataRegularSeason20242025!$AB$3:$AB$1315,DataRegularSeason20242025!$B$3:$B$1315, "&lt;=" &amp; $A165, DataRegularSeason20242025!$E$3:$E$1315, J$1)</f>
        <v>43</v>
      </c>
      <c r="K165" s="2">
        <f>SUMIFS(DataRegularSeason20242025!$AA$3:$AA$1315,DataRegularSeason20242025!$B$3:$B$1315, "&lt;=" &amp; $A165, DataRegularSeason20242025!$D$3:$D$1315, K$1)+SUMIFS(DataRegularSeason20242025!$AB$3:$AB$1315,DataRegularSeason20242025!$B$3:$B$1315, "&lt;=" &amp; $A165, DataRegularSeason20242025!$E$3:$E$1315, K$1)</f>
        <v>30</v>
      </c>
      <c r="L165" s="2">
        <f>SUMIFS(DataRegularSeason20242025!$AA$3:$AA$1315,DataRegularSeason20242025!$B$3:$B$1315, "&lt;=" &amp; $A165, DataRegularSeason20242025!$D$3:$D$1315, L$1)+SUMIFS(DataRegularSeason20242025!$AB$3:$AB$1315,DataRegularSeason20242025!$B$3:$B$1315, "&lt;=" &amp; $A165, DataRegularSeason20242025!$E$3:$E$1315, L$1)</f>
        <v>45</v>
      </c>
      <c r="M165" s="2">
        <f>SUMIFS(DataRegularSeason20242025!$AA$3:$AA$1315,DataRegularSeason20242025!$B$3:$B$1315, "&lt;=" &amp; $A165, DataRegularSeason20242025!$D$3:$D$1315, M$1)+SUMIFS(DataRegularSeason20242025!$AB$3:$AB$1315,DataRegularSeason20242025!$B$3:$B$1315, "&lt;=" &amp; $A165, DataRegularSeason20242025!$E$3:$E$1315, M$1)</f>
        <v>46</v>
      </c>
      <c r="N165" s="2">
        <f>SUMIFS(DataRegularSeason20242025!$AA$3:$AA$1315,DataRegularSeason20242025!$B$3:$B$1315, "&lt;=" &amp; $A165, DataRegularSeason20242025!$D$3:$D$1315, N$1)+SUMIFS(DataRegularSeason20242025!$AB$3:$AB$1315,DataRegularSeason20242025!$B$3:$B$1315, "&lt;=" &amp; $A165, DataRegularSeason20242025!$E$3:$E$1315, N$1)</f>
        <v>45</v>
      </c>
      <c r="O165" s="2">
        <f>SUMIFS(DataRegularSeason20242025!$AA$3:$AA$1315,DataRegularSeason20242025!$B$3:$B$1315, "&lt;=" &amp; $A165, DataRegularSeason20242025!$D$3:$D$1315, O$1)+SUMIFS(DataRegularSeason20242025!$AB$3:$AB$1315,DataRegularSeason20242025!$B$3:$B$1315, "&lt;=" &amp; $A165, DataRegularSeason20242025!$E$3:$E$1315, O$1)</f>
        <v>48</v>
      </c>
      <c r="P165" s="2">
        <f>SUMIFS(DataRegularSeason20242025!$AA$3:$AA$1315,DataRegularSeason20242025!$B$3:$B$1315, "&lt;=" &amp; $A165, DataRegularSeason20242025!$D$3:$D$1315, P$1)+SUMIFS(DataRegularSeason20242025!$AB$3:$AB$1315,DataRegularSeason20242025!$B$3:$B$1315, "&lt;=" &amp; $A165, DataRegularSeason20242025!$E$3:$E$1315, P$1)</f>
        <v>33</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33</v>
      </c>
      <c r="U165" s="2">
        <f>SUMIFS(DataRegularSeason20242025!$AA$3:$AA$1315,DataRegularSeason20242025!$B$3:$B$1315, "&lt;=" &amp; $A165, DataRegularSeason20242025!$D$3:$D$1315, U$1)+SUMIFS(DataRegularSeason20242025!$AB$3:$AB$1315,DataRegularSeason20242025!$B$3:$B$1315, "&lt;=" &amp; $A165, DataRegularSeason20242025!$E$3:$E$1315, U$1)</f>
        <v>37</v>
      </c>
      <c r="V165" s="2">
        <f>SUMIFS(DataRegularSeason20242025!$AA$3:$AA$1315,DataRegularSeason20242025!$B$3:$B$1315, "&lt;=" &amp; $A165, DataRegularSeason20242025!$D$3:$D$1315, V$1)+SUMIFS(DataRegularSeason20242025!$AB$3:$AB$1315,DataRegularSeason20242025!$B$3:$B$1315, "&lt;=" &amp; $A165, DataRegularSeason20242025!$E$3:$E$1315, V$1)</f>
        <v>36</v>
      </c>
      <c r="W165" s="2">
        <f>SUMIFS(DataRegularSeason20242025!$AA$3:$AA$1315,DataRegularSeason20242025!$B$3:$B$1315, "&lt;=" &amp; $A165, DataRegularSeason20242025!$D$3:$D$1315, W$1)+SUMIFS(DataRegularSeason20242025!$AB$3:$AB$1315,DataRegularSeason20242025!$B$3:$B$1315, "&lt;=" &amp; $A165, DataRegularSeason20242025!$E$3:$E$1315, W$1)</f>
        <v>37</v>
      </c>
      <c r="X165" s="2">
        <f>SUMIFS(DataRegularSeason20242025!$AA$3:$AA$1315,DataRegularSeason20242025!$B$3:$B$1315, "&lt;=" &amp; $A165, DataRegularSeason20242025!$D$3:$D$1315, X$1)+SUMIFS(DataRegularSeason20242025!$AB$3:$AB$1315,DataRegularSeason20242025!$B$3:$B$1315, "&lt;=" &amp; $A165, DataRegularSeason20242025!$E$3:$E$1315, X$1)</f>
        <v>34</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38</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46</v>
      </c>
      <c r="AC165" s="2">
        <f>SUMIFS(DataRegularSeason20242025!$AA$3:$AA$1315,DataRegularSeason20242025!$B$3:$B$1315, "&lt;=" &amp; $A165, DataRegularSeason20242025!$D$3:$D$1315, AC$1)+SUMIFS(DataRegularSeason20242025!$AB$3:$AB$1315,DataRegularSeason20242025!$B$3:$B$1315, "&lt;=" &amp; $A165, DataRegularSeason20242025!$E$3:$E$1315, AC$1)</f>
        <v>38</v>
      </c>
      <c r="AD165" s="2">
        <f>SUMIFS(DataRegularSeason20242025!$AA$3:$AA$1315,DataRegularSeason20242025!$B$3:$B$1315, "&lt;=" &amp; $A165, DataRegularSeason20242025!$D$3:$D$1315, AD$1)+SUMIFS(DataRegularSeason20242025!$AB$3:$AB$1315,DataRegularSeason20242025!$B$3:$B$1315, "&lt;=" &amp; $A165, DataRegularSeason20242025!$E$3:$E$1315, AD$1)</f>
        <v>43</v>
      </c>
      <c r="AE165" s="2">
        <f>SUMIFS(DataRegularSeason20242025!$AA$3:$AA$1315,DataRegularSeason20242025!$B$3:$B$1315, "&lt;=" &amp; $A165, DataRegularSeason20242025!$D$3:$D$1315, AE$1)+SUMIFS(DataRegularSeason20242025!$AB$3:$AB$1315,DataRegularSeason20242025!$B$3:$B$1315, "&lt;=" &amp; $A165, DataRegularSeason20242025!$E$3:$E$1315, AE$1)</f>
        <v>51</v>
      </c>
      <c r="AF165" s="2">
        <f>SUMIFS(DataRegularSeason20242025!$AA$3:$AA$1315,DataRegularSeason20242025!$B$3:$B$1315, "&lt;=" &amp; $A165, DataRegularSeason20242025!$D$3:$D$1315, AF$1)+SUMIFS(DataRegularSeason20242025!$AB$3:$AB$1315,DataRegularSeason20242025!$B$3:$B$1315, "&lt;=" &amp; $A165, DataRegularSeason20242025!$E$3:$E$1315, AF$1)</f>
        <v>53</v>
      </c>
      <c r="AG165" s="2">
        <f>SUMIFS(DataRegularSeason20242025!$AA$3:$AA$1315,DataRegularSeason20242025!$B$3:$B$1315, "&lt;=" &amp; $A165, DataRegularSeason20242025!$D$3:$D$1315, AG$1)+SUMIFS(DataRegularSeason20242025!$AB$3:$AB$1315,DataRegularSeason20242025!$B$3:$B$1315, "&lt;=" &amp; $A165, DataRegularSeason20242025!$E$3:$E$1315, AG$1)</f>
        <v>50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30</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30</v>
      </c>
      <c r="E166" s="2">
        <f>SUMIFS(DataRegularSeason20242025!$AA$3:$AA$1315,DataRegularSeason20242025!$B$3:$B$1315, "&lt;=" &amp; $A166, DataRegularSeason20242025!$D$3:$D$1315, E$1)+SUMIFS(DataRegularSeason20242025!$AB$3:$AB$1315,DataRegularSeason20242025!$B$3:$B$1315, "&lt;=" &amp; $A166, DataRegularSeason20242025!$E$3:$E$1315, E$1)</f>
        <v>45</v>
      </c>
      <c r="F166" s="2">
        <f>SUMIFS(DataRegularSeason20242025!$AA$3:$AA$1315,DataRegularSeason20242025!$B$3:$B$1315, "&lt;=" &amp; $A166, DataRegularSeason20242025!$D$3:$D$1315, F$1)+SUMIFS(DataRegularSeason20242025!$AB$3:$AB$1315,DataRegularSeason20242025!$B$3:$B$1315, "&lt;=" &amp; $A166, DataRegularSeason20242025!$E$3:$E$1315, F$1)</f>
        <v>36</v>
      </c>
      <c r="G166" s="2">
        <f>SUMIFS(DataRegularSeason20242025!$AA$3:$AA$1315,DataRegularSeason20242025!$B$3:$B$1315, "&lt;=" &amp; $A166, DataRegularSeason20242025!$D$3:$D$1315, G$1)+SUMIFS(DataRegularSeason20242025!$AB$3:$AB$1315,DataRegularSeason20242025!$B$3:$B$1315, "&lt;=" &amp; $A166, DataRegularSeason20242025!$E$3:$E$1315, G$1)</f>
        <v>41</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44</v>
      </c>
      <c r="J166" s="2">
        <f>SUMIFS(DataRegularSeason20242025!$AA$3:$AA$1315,DataRegularSeason20242025!$B$3:$B$1315, "&lt;=" &amp; $A166, DataRegularSeason20242025!$D$3:$D$1315, J$1)+SUMIFS(DataRegularSeason20242025!$AB$3:$AB$1315,DataRegularSeason20242025!$B$3:$B$1315, "&lt;=" &amp; $A166, DataRegularSeason20242025!$E$3:$E$1315, J$1)</f>
        <v>43</v>
      </c>
      <c r="K166" s="2">
        <f>SUMIFS(DataRegularSeason20242025!$AA$3:$AA$1315,DataRegularSeason20242025!$B$3:$B$1315, "&lt;=" &amp; $A166, DataRegularSeason20242025!$D$3:$D$1315, K$1)+SUMIFS(DataRegularSeason20242025!$AB$3:$AB$1315,DataRegularSeason20242025!$B$3:$B$1315, "&lt;=" &amp; $A166, DataRegularSeason20242025!$E$3:$E$1315, K$1)</f>
        <v>30</v>
      </c>
      <c r="L166" s="2">
        <f>SUMIFS(DataRegularSeason20242025!$AA$3:$AA$1315,DataRegularSeason20242025!$B$3:$B$1315, "&lt;=" &amp; $A166, DataRegularSeason20242025!$D$3:$D$1315, L$1)+SUMIFS(DataRegularSeason20242025!$AB$3:$AB$1315,DataRegularSeason20242025!$B$3:$B$1315, "&lt;=" &amp; $A166, DataRegularSeason20242025!$E$3:$E$1315, L$1)</f>
        <v>45</v>
      </c>
      <c r="M166" s="2">
        <f>SUMIFS(DataRegularSeason20242025!$AA$3:$AA$1315,DataRegularSeason20242025!$B$3:$B$1315, "&lt;=" &amp; $A166, DataRegularSeason20242025!$D$3:$D$1315, M$1)+SUMIFS(DataRegularSeason20242025!$AB$3:$AB$1315,DataRegularSeason20242025!$B$3:$B$1315, "&lt;=" &amp; $A166, DataRegularSeason20242025!$E$3:$E$1315, M$1)</f>
        <v>46</v>
      </c>
      <c r="N166" s="2">
        <f>SUMIFS(DataRegularSeason20242025!$AA$3:$AA$1315,DataRegularSeason20242025!$B$3:$B$1315, "&lt;=" &amp; $A166, DataRegularSeason20242025!$D$3:$D$1315, N$1)+SUMIFS(DataRegularSeason20242025!$AB$3:$AB$1315,DataRegularSeason20242025!$B$3:$B$1315, "&lt;=" &amp; $A166, DataRegularSeason20242025!$E$3:$E$1315, N$1)</f>
        <v>45</v>
      </c>
      <c r="O166" s="2">
        <f>SUMIFS(DataRegularSeason20242025!$AA$3:$AA$1315,DataRegularSeason20242025!$B$3:$B$1315, "&lt;=" &amp; $A166, DataRegularSeason20242025!$D$3:$D$1315, O$1)+SUMIFS(DataRegularSeason20242025!$AB$3:$AB$1315,DataRegularSeason20242025!$B$3:$B$1315, "&lt;=" &amp; $A166, DataRegularSeason20242025!$E$3:$E$1315, O$1)</f>
        <v>48</v>
      </c>
      <c r="P166" s="2">
        <f>SUMIFS(DataRegularSeason20242025!$AA$3:$AA$1315,DataRegularSeason20242025!$B$3:$B$1315, "&lt;=" &amp; $A166, DataRegularSeason20242025!$D$3:$D$1315, P$1)+SUMIFS(DataRegularSeason20242025!$AB$3:$AB$1315,DataRegularSeason20242025!$B$3:$B$1315, "&lt;=" &amp; $A166, DataRegularSeason20242025!$E$3:$E$1315, P$1)</f>
        <v>33</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33</v>
      </c>
      <c r="U166" s="2">
        <f>SUMIFS(DataRegularSeason20242025!$AA$3:$AA$1315,DataRegularSeason20242025!$B$3:$B$1315, "&lt;=" &amp; $A166, DataRegularSeason20242025!$D$3:$D$1315, U$1)+SUMIFS(DataRegularSeason20242025!$AB$3:$AB$1315,DataRegularSeason20242025!$B$3:$B$1315, "&lt;=" &amp; $A166, DataRegularSeason20242025!$E$3:$E$1315, U$1)</f>
        <v>37</v>
      </c>
      <c r="V166" s="2">
        <f>SUMIFS(DataRegularSeason20242025!$AA$3:$AA$1315,DataRegularSeason20242025!$B$3:$B$1315, "&lt;=" &amp; $A166, DataRegularSeason20242025!$D$3:$D$1315, V$1)+SUMIFS(DataRegularSeason20242025!$AB$3:$AB$1315,DataRegularSeason20242025!$B$3:$B$1315, "&lt;=" &amp; $A166, DataRegularSeason20242025!$E$3:$E$1315, V$1)</f>
        <v>36</v>
      </c>
      <c r="W166" s="2">
        <f>SUMIFS(DataRegularSeason20242025!$AA$3:$AA$1315,DataRegularSeason20242025!$B$3:$B$1315, "&lt;=" &amp; $A166, DataRegularSeason20242025!$D$3:$D$1315, W$1)+SUMIFS(DataRegularSeason20242025!$AB$3:$AB$1315,DataRegularSeason20242025!$B$3:$B$1315, "&lt;=" &amp; $A166, DataRegularSeason20242025!$E$3:$E$1315, W$1)</f>
        <v>37</v>
      </c>
      <c r="X166" s="2">
        <f>SUMIFS(DataRegularSeason20242025!$AA$3:$AA$1315,DataRegularSeason20242025!$B$3:$B$1315, "&lt;=" &amp; $A166, DataRegularSeason20242025!$D$3:$D$1315, X$1)+SUMIFS(DataRegularSeason20242025!$AB$3:$AB$1315,DataRegularSeason20242025!$B$3:$B$1315, "&lt;=" &amp; $A166, DataRegularSeason20242025!$E$3:$E$1315, X$1)</f>
        <v>34</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38</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46</v>
      </c>
      <c r="AC166" s="2">
        <f>SUMIFS(DataRegularSeason20242025!$AA$3:$AA$1315,DataRegularSeason20242025!$B$3:$B$1315, "&lt;=" &amp; $A166, DataRegularSeason20242025!$D$3:$D$1315, AC$1)+SUMIFS(DataRegularSeason20242025!$AB$3:$AB$1315,DataRegularSeason20242025!$B$3:$B$1315, "&lt;=" &amp; $A166, DataRegularSeason20242025!$E$3:$E$1315, AC$1)</f>
        <v>38</v>
      </c>
      <c r="AD166" s="2">
        <f>SUMIFS(DataRegularSeason20242025!$AA$3:$AA$1315,DataRegularSeason20242025!$B$3:$B$1315, "&lt;=" &amp; $A166, DataRegularSeason20242025!$D$3:$D$1315, AD$1)+SUMIFS(DataRegularSeason20242025!$AB$3:$AB$1315,DataRegularSeason20242025!$B$3:$B$1315, "&lt;=" &amp; $A166, DataRegularSeason20242025!$E$3:$E$1315, AD$1)</f>
        <v>43</v>
      </c>
      <c r="AE166" s="2">
        <f>SUMIFS(DataRegularSeason20242025!$AA$3:$AA$1315,DataRegularSeason20242025!$B$3:$B$1315, "&lt;=" &amp; $A166, DataRegularSeason20242025!$D$3:$D$1315, AE$1)+SUMIFS(DataRegularSeason20242025!$AB$3:$AB$1315,DataRegularSeason20242025!$B$3:$B$1315, "&lt;=" &amp; $A166, DataRegularSeason20242025!$E$3:$E$1315, AE$1)</f>
        <v>51</v>
      </c>
      <c r="AF166" s="2">
        <f>SUMIFS(DataRegularSeason20242025!$AA$3:$AA$1315,DataRegularSeason20242025!$B$3:$B$1315, "&lt;=" &amp; $A166, DataRegularSeason20242025!$D$3:$D$1315, AF$1)+SUMIFS(DataRegularSeason20242025!$AB$3:$AB$1315,DataRegularSeason20242025!$B$3:$B$1315, "&lt;=" &amp; $A166, DataRegularSeason20242025!$E$3:$E$1315, AF$1)</f>
        <v>53</v>
      </c>
      <c r="AG166" s="2">
        <f>SUMIFS(DataRegularSeason20242025!$AA$3:$AA$1315,DataRegularSeason20242025!$B$3:$B$1315, "&lt;=" &amp; $A166, DataRegularSeason20242025!$D$3:$D$1315, AG$1)+SUMIFS(DataRegularSeason20242025!$AB$3:$AB$1315,DataRegularSeason20242025!$B$3:$B$1315, "&lt;=" &amp; $A166, DataRegularSeason20242025!$E$3:$E$1315, AG$1)</f>
        <v>50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30</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30</v>
      </c>
      <c r="E167" s="2">
        <f>SUMIFS(DataRegularSeason20242025!$AA$3:$AA$1315,DataRegularSeason20242025!$B$3:$B$1315, "&lt;=" &amp; $A167, DataRegularSeason20242025!$D$3:$D$1315, E$1)+SUMIFS(DataRegularSeason20242025!$AB$3:$AB$1315,DataRegularSeason20242025!$B$3:$B$1315, "&lt;=" &amp; $A167, DataRegularSeason20242025!$E$3:$E$1315, E$1)</f>
        <v>45</v>
      </c>
      <c r="F167" s="2">
        <f>SUMIFS(DataRegularSeason20242025!$AA$3:$AA$1315,DataRegularSeason20242025!$B$3:$B$1315, "&lt;=" &amp; $A167, DataRegularSeason20242025!$D$3:$D$1315, F$1)+SUMIFS(DataRegularSeason20242025!$AB$3:$AB$1315,DataRegularSeason20242025!$B$3:$B$1315, "&lt;=" &amp; $A167, DataRegularSeason20242025!$E$3:$E$1315, F$1)</f>
        <v>36</v>
      </c>
      <c r="G167" s="2">
        <f>SUMIFS(DataRegularSeason20242025!$AA$3:$AA$1315,DataRegularSeason20242025!$B$3:$B$1315, "&lt;=" &amp; $A167, DataRegularSeason20242025!$D$3:$D$1315, G$1)+SUMIFS(DataRegularSeason20242025!$AB$3:$AB$1315,DataRegularSeason20242025!$B$3:$B$1315, "&lt;=" &amp; $A167, DataRegularSeason20242025!$E$3:$E$1315, G$1)</f>
        <v>41</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44</v>
      </c>
      <c r="J167" s="2">
        <f>SUMIFS(DataRegularSeason20242025!$AA$3:$AA$1315,DataRegularSeason20242025!$B$3:$B$1315, "&lt;=" &amp; $A167, DataRegularSeason20242025!$D$3:$D$1315, J$1)+SUMIFS(DataRegularSeason20242025!$AB$3:$AB$1315,DataRegularSeason20242025!$B$3:$B$1315, "&lt;=" &amp; $A167, DataRegularSeason20242025!$E$3:$E$1315, J$1)</f>
        <v>43</v>
      </c>
      <c r="K167" s="2">
        <f>SUMIFS(DataRegularSeason20242025!$AA$3:$AA$1315,DataRegularSeason20242025!$B$3:$B$1315, "&lt;=" &amp; $A167, DataRegularSeason20242025!$D$3:$D$1315, K$1)+SUMIFS(DataRegularSeason20242025!$AB$3:$AB$1315,DataRegularSeason20242025!$B$3:$B$1315, "&lt;=" &amp; $A167, DataRegularSeason20242025!$E$3:$E$1315, K$1)</f>
        <v>30</v>
      </c>
      <c r="L167" s="2">
        <f>SUMIFS(DataRegularSeason20242025!$AA$3:$AA$1315,DataRegularSeason20242025!$B$3:$B$1315, "&lt;=" &amp; $A167, DataRegularSeason20242025!$D$3:$D$1315, L$1)+SUMIFS(DataRegularSeason20242025!$AB$3:$AB$1315,DataRegularSeason20242025!$B$3:$B$1315, "&lt;=" &amp; $A167, DataRegularSeason20242025!$E$3:$E$1315, L$1)</f>
        <v>45</v>
      </c>
      <c r="M167" s="2">
        <f>SUMIFS(DataRegularSeason20242025!$AA$3:$AA$1315,DataRegularSeason20242025!$B$3:$B$1315, "&lt;=" &amp; $A167, DataRegularSeason20242025!$D$3:$D$1315, M$1)+SUMIFS(DataRegularSeason20242025!$AB$3:$AB$1315,DataRegularSeason20242025!$B$3:$B$1315, "&lt;=" &amp; $A167, DataRegularSeason20242025!$E$3:$E$1315, M$1)</f>
        <v>46</v>
      </c>
      <c r="N167" s="2">
        <f>SUMIFS(DataRegularSeason20242025!$AA$3:$AA$1315,DataRegularSeason20242025!$B$3:$B$1315, "&lt;=" &amp; $A167, DataRegularSeason20242025!$D$3:$D$1315, N$1)+SUMIFS(DataRegularSeason20242025!$AB$3:$AB$1315,DataRegularSeason20242025!$B$3:$B$1315, "&lt;=" &amp; $A167, DataRegularSeason20242025!$E$3:$E$1315, N$1)</f>
        <v>45</v>
      </c>
      <c r="O167" s="2">
        <f>SUMIFS(DataRegularSeason20242025!$AA$3:$AA$1315,DataRegularSeason20242025!$B$3:$B$1315, "&lt;=" &amp; $A167, DataRegularSeason20242025!$D$3:$D$1315, O$1)+SUMIFS(DataRegularSeason20242025!$AB$3:$AB$1315,DataRegularSeason20242025!$B$3:$B$1315, "&lt;=" &amp; $A167, DataRegularSeason20242025!$E$3:$E$1315, O$1)</f>
        <v>48</v>
      </c>
      <c r="P167" s="2">
        <f>SUMIFS(DataRegularSeason20242025!$AA$3:$AA$1315,DataRegularSeason20242025!$B$3:$B$1315, "&lt;=" &amp; $A167, DataRegularSeason20242025!$D$3:$D$1315, P$1)+SUMIFS(DataRegularSeason20242025!$AB$3:$AB$1315,DataRegularSeason20242025!$B$3:$B$1315, "&lt;=" &amp; $A167, DataRegularSeason20242025!$E$3:$E$1315, P$1)</f>
        <v>33</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33</v>
      </c>
      <c r="U167" s="2">
        <f>SUMIFS(DataRegularSeason20242025!$AA$3:$AA$1315,DataRegularSeason20242025!$B$3:$B$1315, "&lt;=" &amp; $A167, DataRegularSeason20242025!$D$3:$D$1315, U$1)+SUMIFS(DataRegularSeason20242025!$AB$3:$AB$1315,DataRegularSeason20242025!$B$3:$B$1315, "&lt;=" &amp; $A167, DataRegularSeason20242025!$E$3:$E$1315, U$1)</f>
        <v>37</v>
      </c>
      <c r="V167" s="2">
        <f>SUMIFS(DataRegularSeason20242025!$AA$3:$AA$1315,DataRegularSeason20242025!$B$3:$B$1315, "&lt;=" &amp; $A167, DataRegularSeason20242025!$D$3:$D$1315, V$1)+SUMIFS(DataRegularSeason20242025!$AB$3:$AB$1315,DataRegularSeason20242025!$B$3:$B$1315, "&lt;=" &amp; $A167, DataRegularSeason20242025!$E$3:$E$1315, V$1)</f>
        <v>36</v>
      </c>
      <c r="W167" s="2">
        <f>SUMIFS(DataRegularSeason20242025!$AA$3:$AA$1315,DataRegularSeason20242025!$B$3:$B$1315, "&lt;=" &amp; $A167, DataRegularSeason20242025!$D$3:$D$1315, W$1)+SUMIFS(DataRegularSeason20242025!$AB$3:$AB$1315,DataRegularSeason20242025!$B$3:$B$1315, "&lt;=" &amp; $A167, DataRegularSeason20242025!$E$3:$E$1315, W$1)</f>
        <v>37</v>
      </c>
      <c r="X167" s="2">
        <f>SUMIFS(DataRegularSeason20242025!$AA$3:$AA$1315,DataRegularSeason20242025!$B$3:$B$1315, "&lt;=" &amp; $A167, DataRegularSeason20242025!$D$3:$D$1315, X$1)+SUMIFS(DataRegularSeason20242025!$AB$3:$AB$1315,DataRegularSeason20242025!$B$3:$B$1315, "&lt;=" &amp; $A167, DataRegularSeason20242025!$E$3:$E$1315, X$1)</f>
        <v>34</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38</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46</v>
      </c>
      <c r="AC167" s="2">
        <f>SUMIFS(DataRegularSeason20242025!$AA$3:$AA$1315,DataRegularSeason20242025!$B$3:$B$1315, "&lt;=" &amp; $A167, DataRegularSeason20242025!$D$3:$D$1315, AC$1)+SUMIFS(DataRegularSeason20242025!$AB$3:$AB$1315,DataRegularSeason20242025!$B$3:$B$1315, "&lt;=" &amp; $A167, DataRegularSeason20242025!$E$3:$E$1315, AC$1)</f>
        <v>38</v>
      </c>
      <c r="AD167" s="2">
        <f>SUMIFS(DataRegularSeason20242025!$AA$3:$AA$1315,DataRegularSeason20242025!$B$3:$B$1315, "&lt;=" &amp; $A167, DataRegularSeason20242025!$D$3:$D$1315, AD$1)+SUMIFS(DataRegularSeason20242025!$AB$3:$AB$1315,DataRegularSeason20242025!$B$3:$B$1315, "&lt;=" &amp; $A167, DataRegularSeason20242025!$E$3:$E$1315, AD$1)</f>
        <v>43</v>
      </c>
      <c r="AE167" s="2">
        <f>SUMIFS(DataRegularSeason20242025!$AA$3:$AA$1315,DataRegularSeason20242025!$B$3:$B$1315, "&lt;=" &amp; $A167, DataRegularSeason20242025!$D$3:$D$1315, AE$1)+SUMIFS(DataRegularSeason20242025!$AB$3:$AB$1315,DataRegularSeason20242025!$B$3:$B$1315, "&lt;=" &amp; $A167, DataRegularSeason20242025!$E$3:$E$1315, AE$1)</f>
        <v>51</v>
      </c>
      <c r="AF167" s="2">
        <f>SUMIFS(DataRegularSeason20242025!$AA$3:$AA$1315,DataRegularSeason20242025!$B$3:$B$1315, "&lt;=" &amp; $A167, DataRegularSeason20242025!$D$3:$D$1315, AF$1)+SUMIFS(DataRegularSeason20242025!$AB$3:$AB$1315,DataRegularSeason20242025!$B$3:$B$1315, "&lt;=" &amp; $A167, DataRegularSeason20242025!$E$3:$E$1315, AF$1)</f>
        <v>53</v>
      </c>
      <c r="AG167" s="2">
        <f>SUMIFS(DataRegularSeason20242025!$AA$3:$AA$1315,DataRegularSeason20242025!$B$3:$B$1315, "&lt;=" &amp; $A167, DataRegularSeason20242025!$D$3:$D$1315, AG$1)+SUMIFS(DataRegularSeason20242025!$AB$3:$AB$1315,DataRegularSeason20242025!$B$3:$B$1315, "&lt;=" &amp; $A167, DataRegularSeason20242025!$E$3:$E$1315, AG$1)</f>
        <v>50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30</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30</v>
      </c>
      <c r="E168" s="2">
        <f>SUMIFS(DataRegularSeason20242025!$AA$3:$AA$1315,DataRegularSeason20242025!$B$3:$B$1315, "&lt;=" &amp; $A168, DataRegularSeason20242025!$D$3:$D$1315, E$1)+SUMIFS(DataRegularSeason20242025!$AB$3:$AB$1315,DataRegularSeason20242025!$B$3:$B$1315, "&lt;=" &amp; $A168, DataRegularSeason20242025!$E$3:$E$1315, E$1)</f>
        <v>45</v>
      </c>
      <c r="F168" s="2">
        <f>SUMIFS(DataRegularSeason20242025!$AA$3:$AA$1315,DataRegularSeason20242025!$B$3:$B$1315, "&lt;=" &amp; $A168, DataRegularSeason20242025!$D$3:$D$1315, F$1)+SUMIFS(DataRegularSeason20242025!$AB$3:$AB$1315,DataRegularSeason20242025!$B$3:$B$1315, "&lt;=" &amp; $A168, DataRegularSeason20242025!$E$3:$E$1315, F$1)</f>
        <v>36</v>
      </c>
      <c r="G168" s="2">
        <f>SUMIFS(DataRegularSeason20242025!$AA$3:$AA$1315,DataRegularSeason20242025!$B$3:$B$1315, "&lt;=" &amp; $A168, DataRegularSeason20242025!$D$3:$D$1315, G$1)+SUMIFS(DataRegularSeason20242025!$AB$3:$AB$1315,DataRegularSeason20242025!$B$3:$B$1315, "&lt;=" &amp; $A168, DataRegularSeason20242025!$E$3:$E$1315, G$1)</f>
        <v>41</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44</v>
      </c>
      <c r="J168" s="2">
        <f>SUMIFS(DataRegularSeason20242025!$AA$3:$AA$1315,DataRegularSeason20242025!$B$3:$B$1315, "&lt;=" &amp; $A168, DataRegularSeason20242025!$D$3:$D$1315, J$1)+SUMIFS(DataRegularSeason20242025!$AB$3:$AB$1315,DataRegularSeason20242025!$B$3:$B$1315, "&lt;=" &amp; $A168, DataRegularSeason20242025!$E$3:$E$1315, J$1)</f>
        <v>43</v>
      </c>
      <c r="K168" s="2">
        <f>SUMIFS(DataRegularSeason20242025!$AA$3:$AA$1315,DataRegularSeason20242025!$B$3:$B$1315, "&lt;=" &amp; $A168, DataRegularSeason20242025!$D$3:$D$1315, K$1)+SUMIFS(DataRegularSeason20242025!$AB$3:$AB$1315,DataRegularSeason20242025!$B$3:$B$1315, "&lt;=" &amp; $A168, DataRegularSeason20242025!$E$3:$E$1315, K$1)</f>
        <v>30</v>
      </c>
      <c r="L168" s="2">
        <f>SUMIFS(DataRegularSeason20242025!$AA$3:$AA$1315,DataRegularSeason20242025!$B$3:$B$1315, "&lt;=" &amp; $A168, DataRegularSeason20242025!$D$3:$D$1315, L$1)+SUMIFS(DataRegularSeason20242025!$AB$3:$AB$1315,DataRegularSeason20242025!$B$3:$B$1315, "&lt;=" &amp; $A168, DataRegularSeason20242025!$E$3:$E$1315, L$1)</f>
        <v>45</v>
      </c>
      <c r="M168" s="2">
        <f>SUMIFS(DataRegularSeason20242025!$AA$3:$AA$1315,DataRegularSeason20242025!$B$3:$B$1315, "&lt;=" &amp; $A168, DataRegularSeason20242025!$D$3:$D$1315, M$1)+SUMIFS(DataRegularSeason20242025!$AB$3:$AB$1315,DataRegularSeason20242025!$B$3:$B$1315, "&lt;=" &amp; $A168, DataRegularSeason20242025!$E$3:$E$1315, M$1)</f>
        <v>46</v>
      </c>
      <c r="N168" s="2">
        <f>SUMIFS(DataRegularSeason20242025!$AA$3:$AA$1315,DataRegularSeason20242025!$B$3:$B$1315, "&lt;=" &amp; $A168, DataRegularSeason20242025!$D$3:$D$1315, N$1)+SUMIFS(DataRegularSeason20242025!$AB$3:$AB$1315,DataRegularSeason20242025!$B$3:$B$1315, "&lt;=" &amp; $A168, DataRegularSeason20242025!$E$3:$E$1315, N$1)</f>
        <v>45</v>
      </c>
      <c r="O168" s="2">
        <f>SUMIFS(DataRegularSeason20242025!$AA$3:$AA$1315,DataRegularSeason20242025!$B$3:$B$1315, "&lt;=" &amp; $A168, DataRegularSeason20242025!$D$3:$D$1315, O$1)+SUMIFS(DataRegularSeason20242025!$AB$3:$AB$1315,DataRegularSeason20242025!$B$3:$B$1315, "&lt;=" &amp; $A168, DataRegularSeason20242025!$E$3:$E$1315, O$1)</f>
        <v>48</v>
      </c>
      <c r="P168" s="2">
        <f>SUMIFS(DataRegularSeason20242025!$AA$3:$AA$1315,DataRegularSeason20242025!$B$3:$B$1315, "&lt;=" &amp; $A168, DataRegularSeason20242025!$D$3:$D$1315, P$1)+SUMIFS(DataRegularSeason20242025!$AB$3:$AB$1315,DataRegularSeason20242025!$B$3:$B$1315, "&lt;=" &amp; $A168, DataRegularSeason20242025!$E$3:$E$1315, P$1)</f>
        <v>33</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33</v>
      </c>
      <c r="U168" s="2">
        <f>SUMIFS(DataRegularSeason20242025!$AA$3:$AA$1315,DataRegularSeason20242025!$B$3:$B$1315, "&lt;=" &amp; $A168, DataRegularSeason20242025!$D$3:$D$1315, U$1)+SUMIFS(DataRegularSeason20242025!$AB$3:$AB$1315,DataRegularSeason20242025!$B$3:$B$1315, "&lt;=" &amp; $A168, DataRegularSeason20242025!$E$3:$E$1315, U$1)</f>
        <v>37</v>
      </c>
      <c r="V168" s="2">
        <f>SUMIFS(DataRegularSeason20242025!$AA$3:$AA$1315,DataRegularSeason20242025!$B$3:$B$1315, "&lt;=" &amp; $A168, DataRegularSeason20242025!$D$3:$D$1315, V$1)+SUMIFS(DataRegularSeason20242025!$AB$3:$AB$1315,DataRegularSeason20242025!$B$3:$B$1315, "&lt;=" &amp; $A168, DataRegularSeason20242025!$E$3:$E$1315, V$1)</f>
        <v>36</v>
      </c>
      <c r="W168" s="2">
        <f>SUMIFS(DataRegularSeason20242025!$AA$3:$AA$1315,DataRegularSeason20242025!$B$3:$B$1315, "&lt;=" &amp; $A168, DataRegularSeason20242025!$D$3:$D$1315, W$1)+SUMIFS(DataRegularSeason20242025!$AB$3:$AB$1315,DataRegularSeason20242025!$B$3:$B$1315, "&lt;=" &amp; $A168, DataRegularSeason20242025!$E$3:$E$1315, W$1)</f>
        <v>37</v>
      </c>
      <c r="X168" s="2">
        <f>SUMIFS(DataRegularSeason20242025!$AA$3:$AA$1315,DataRegularSeason20242025!$B$3:$B$1315, "&lt;=" &amp; $A168, DataRegularSeason20242025!$D$3:$D$1315, X$1)+SUMIFS(DataRegularSeason20242025!$AB$3:$AB$1315,DataRegularSeason20242025!$B$3:$B$1315, "&lt;=" &amp; $A168, DataRegularSeason20242025!$E$3:$E$1315, X$1)</f>
        <v>34</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38</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46</v>
      </c>
      <c r="AC168" s="2">
        <f>SUMIFS(DataRegularSeason20242025!$AA$3:$AA$1315,DataRegularSeason20242025!$B$3:$B$1315, "&lt;=" &amp; $A168, DataRegularSeason20242025!$D$3:$D$1315, AC$1)+SUMIFS(DataRegularSeason20242025!$AB$3:$AB$1315,DataRegularSeason20242025!$B$3:$B$1315, "&lt;=" &amp; $A168, DataRegularSeason20242025!$E$3:$E$1315, AC$1)</f>
        <v>38</v>
      </c>
      <c r="AD168" s="2">
        <f>SUMIFS(DataRegularSeason20242025!$AA$3:$AA$1315,DataRegularSeason20242025!$B$3:$B$1315, "&lt;=" &amp; $A168, DataRegularSeason20242025!$D$3:$D$1315, AD$1)+SUMIFS(DataRegularSeason20242025!$AB$3:$AB$1315,DataRegularSeason20242025!$B$3:$B$1315, "&lt;=" &amp; $A168, DataRegularSeason20242025!$E$3:$E$1315, AD$1)</f>
        <v>43</v>
      </c>
      <c r="AE168" s="2">
        <f>SUMIFS(DataRegularSeason20242025!$AA$3:$AA$1315,DataRegularSeason20242025!$B$3:$B$1315, "&lt;=" &amp; $A168, DataRegularSeason20242025!$D$3:$D$1315, AE$1)+SUMIFS(DataRegularSeason20242025!$AB$3:$AB$1315,DataRegularSeason20242025!$B$3:$B$1315, "&lt;=" &amp; $A168, DataRegularSeason20242025!$E$3:$E$1315, AE$1)</f>
        <v>51</v>
      </c>
      <c r="AF168" s="2">
        <f>SUMIFS(DataRegularSeason20242025!$AA$3:$AA$1315,DataRegularSeason20242025!$B$3:$B$1315, "&lt;=" &amp; $A168, DataRegularSeason20242025!$D$3:$D$1315, AF$1)+SUMIFS(DataRegularSeason20242025!$AB$3:$AB$1315,DataRegularSeason20242025!$B$3:$B$1315, "&lt;=" &amp; $A168, DataRegularSeason20242025!$E$3:$E$1315, AF$1)</f>
        <v>53</v>
      </c>
      <c r="AG168" s="2">
        <f>SUMIFS(DataRegularSeason20242025!$AA$3:$AA$1315,DataRegularSeason20242025!$B$3:$B$1315, "&lt;=" &amp; $A168, DataRegularSeason20242025!$D$3:$D$1315, AG$1)+SUMIFS(DataRegularSeason20242025!$AB$3:$AB$1315,DataRegularSeason20242025!$B$3:$B$1315, "&lt;=" &amp; $A168, DataRegularSeason20242025!$E$3:$E$1315, AG$1)</f>
        <v>50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30</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30</v>
      </c>
      <c r="E169" s="2">
        <f>SUMIFS(DataRegularSeason20242025!$AA$3:$AA$1315,DataRegularSeason20242025!$B$3:$B$1315, "&lt;=" &amp; $A169, DataRegularSeason20242025!$D$3:$D$1315, E$1)+SUMIFS(DataRegularSeason20242025!$AB$3:$AB$1315,DataRegularSeason20242025!$B$3:$B$1315, "&lt;=" &amp; $A169, DataRegularSeason20242025!$E$3:$E$1315, E$1)</f>
        <v>45</v>
      </c>
      <c r="F169" s="2">
        <f>SUMIFS(DataRegularSeason20242025!$AA$3:$AA$1315,DataRegularSeason20242025!$B$3:$B$1315, "&lt;=" &amp; $A169, DataRegularSeason20242025!$D$3:$D$1315, F$1)+SUMIFS(DataRegularSeason20242025!$AB$3:$AB$1315,DataRegularSeason20242025!$B$3:$B$1315, "&lt;=" &amp; $A169, DataRegularSeason20242025!$E$3:$E$1315, F$1)</f>
        <v>36</v>
      </c>
      <c r="G169" s="2">
        <f>SUMIFS(DataRegularSeason20242025!$AA$3:$AA$1315,DataRegularSeason20242025!$B$3:$B$1315, "&lt;=" &amp; $A169, DataRegularSeason20242025!$D$3:$D$1315, G$1)+SUMIFS(DataRegularSeason20242025!$AB$3:$AB$1315,DataRegularSeason20242025!$B$3:$B$1315, "&lt;=" &amp; $A169, DataRegularSeason20242025!$E$3:$E$1315, G$1)</f>
        <v>41</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44</v>
      </c>
      <c r="J169" s="2">
        <f>SUMIFS(DataRegularSeason20242025!$AA$3:$AA$1315,DataRegularSeason20242025!$B$3:$B$1315, "&lt;=" &amp; $A169, DataRegularSeason20242025!$D$3:$D$1315, J$1)+SUMIFS(DataRegularSeason20242025!$AB$3:$AB$1315,DataRegularSeason20242025!$B$3:$B$1315, "&lt;=" &amp; $A169, DataRegularSeason20242025!$E$3:$E$1315, J$1)</f>
        <v>43</v>
      </c>
      <c r="K169" s="2">
        <f>SUMIFS(DataRegularSeason20242025!$AA$3:$AA$1315,DataRegularSeason20242025!$B$3:$B$1315, "&lt;=" &amp; $A169, DataRegularSeason20242025!$D$3:$D$1315, K$1)+SUMIFS(DataRegularSeason20242025!$AB$3:$AB$1315,DataRegularSeason20242025!$B$3:$B$1315, "&lt;=" &amp; $A169, DataRegularSeason20242025!$E$3:$E$1315, K$1)</f>
        <v>30</v>
      </c>
      <c r="L169" s="2">
        <f>SUMIFS(DataRegularSeason20242025!$AA$3:$AA$1315,DataRegularSeason20242025!$B$3:$B$1315, "&lt;=" &amp; $A169, DataRegularSeason20242025!$D$3:$D$1315, L$1)+SUMIFS(DataRegularSeason20242025!$AB$3:$AB$1315,DataRegularSeason20242025!$B$3:$B$1315, "&lt;=" &amp; $A169, DataRegularSeason20242025!$E$3:$E$1315, L$1)</f>
        <v>45</v>
      </c>
      <c r="M169" s="2">
        <f>SUMIFS(DataRegularSeason20242025!$AA$3:$AA$1315,DataRegularSeason20242025!$B$3:$B$1315, "&lt;=" &amp; $A169, DataRegularSeason20242025!$D$3:$D$1315, M$1)+SUMIFS(DataRegularSeason20242025!$AB$3:$AB$1315,DataRegularSeason20242025!$B$3:$B$1315, "&lt;=" &amp; $A169, DataRegularSeason20242025!$E$3:$E$1315, M$1)</f>
        <v>46</v>
      </c>
      <c r="N169" s="2">
        <f>SUMIFS(DataRegularSeason20242025!$AA$3:$AA$1315,DataRegularSeason20242025!$B$3:$B$1315, "&lt;=" &amp; $A169, DataRegularSeason20242025!$D$3:$D$1315, N$1)+SUMIFS(DataRegularSeason20242025!$AB$3:$AB$1315,DataRegularSeason20242025!$B$3:$B$1315, "&lt;=" &amp; $A169, DataRegularSeason20242025!$E$3:$E$1315, N$1)</f>
        <v>45</v>
      </c>
      <c r="O169" s="2">
        <f>SUMIFS(DataRegularSeason20242025!$AA$3:$AA$1315,DataRegularSeason20242025!$B$3:$B$1315, "&lt;=" &amp; $A169, DataRegularSeason20242025!$D$3:$D$1315, O$1)+SUMIFS(DataRegularSeason20242025!$AB$3:$AB$1315,DataRegularSeason20242025!$B$3:$B$1315, "&lt;=" &amp; $A169, DataRegularSeason20242025!$E$3:$E$1315, O$1)</f>
        <v>48</v>
      </c>
      <c r="P169" s="2">
        <f>SUMIFS(DataRegularSeason20242025!$AA$3:$AA$1315,DataRegularSeason20242025!$B$3:$B$1315, "&lt;=" &amp; $A169, DataRegularSeason20242025!$D$3:$D$1315, P$1)+SUMIFS(DataRegularSeason20242025!$AB$3:$AB$1315,DataRegularSeason20242025!$B$3:$B$1315, "&lt;=" &amp; $A169, DataRegularSeason20242025!$E$3:$E$1315, P$1)</f>
        <v>33</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33</v>
      </c>
      <c r="U169" s="2">
        <f>SUMIFS(DataRegularSeason20242025!$AA$3:$AA$1315,DataRegularSeason20242025!$B$3:$B$1315, "&lt;=" &amp; $A169, DataRegularSeason20242025!$D$3:$D$1315, U$1)+SUMIFS(DataRegularSeason20242025!$AB$3:$AB$1315,DataRegularSeason20242025!$B$3:$B$1315, "&lt;=" &amp; $A169, DataRegularSeason20242025!$E$3:$E$1315, U$1)</f>
        <v>37</v>
      </c>
      <c r="V169" s="2">
        <f>SUMIFS(DataRegularSeason20242025!$AA$3:$AA$1315,DataRegularSeason20242025!$B$3:$B$1315, "&lt;=" &amp; $A169, DataRegularSeason20242025!$D$3:$D$1315, V$1)+SUMIFS(DataRegularSeason20242025!$AB$3:$AB$1315,DataRegularSeason20242025!$B$3:$B$1315, "&lt;=" &amp; $A169, DataRegularSeason20242025!$E$3:$E$1315, V$1)</f>
        <v>36</v>
      </c>
      <c r="W169" s="2">
        <f>SUMIFS(DataRegularSeason20242025!$AA$3:$AA$1315,DataRegularSeason20242025!$B$3:$B$1315, "&lt;=" &amp; $A169, DataRegularSeason20242025!$D$3:$D$1315, W$1)+SUMIFS(DataRegularSeason20242025!$AB$3:$AB$1315,DataRegularSeason20242025!$B$3:$B$1315, "&lt;=" &amp; $A169, DataRegularSeason20242025!$E$3:$E$1315, W$1)</f>
        <v>37</v>
      </c>
      <c r="X169" s="2">
        <f>SUMIFS(DataRegularSeason20242025!$AA$3:$AA$1315,DataRegularSeason20242025!$B$3:$B$1315, "&lt;=" &amp; $A169, DataRegularSeason20242025!$D$3:$D$1315, X$1)+SUMIFS(DataRegularSeason20242025!$AB$3:$AB$1315,DataRegularSeason20242025!$B$3:$B$1315, "&lt;=" &amp; $A169, DataRegularSeason20242025!$E$3:$E$1315, X$1)</f>
        <v>34</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38</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46</v>
      </c>
      <c r="AC169" s="2">
        <f>SUMIFS(DataRegularSeason20242025!$AA$3:$AA$1315,DataRegularSeason20242025!$B$3:$B$1315, "&lt;=" &amp; $A169, DataRegularSeason20242025!$D$3:$D$1315, AC$1)+SUMIFS(DataRegularSeason20242025!$AB$3:$AB$1315,DataRegularSeason20242025!$B$3:$B$1315, "&lt;=" &amp; $A169, DataRegularSeason20242025!$E$3:$E$1315, AC$1)</f>
        <v>38</v>
      </c>
      <c r="AD169" s="2">
        <f>SUMIFS(DataRegularSeason20242025!$AA$3:$AA$1315,DataRegularSeason20242025!$B$3:$B$1315, "&lt;=" &amp; $A169, DataRegularSeason20242025!$D$3:$D$1315, AD$1)+SUMIFS(DataRegularSeason20242025!$AB$3:$AB$1315,DataRegularSeason20242025!$B$3:$B$1315, "&lt;=" &amp; $A169, DataRegularSeason20242025!$E$3:$E$1315, AD$1)</f>
        <v>43</v>
      </c>
      <c r="AE169" s="2">
        <f>SUMIFS(DataRegularSeason20242025!$AA$3:$AA$1315,DataRegularSeason20242025!$B$3:$B$1315, "&lt;=" &amp; $A169, DataRegularSeason20242025!$D$3:$D$1315, AE$1)+SUMIFS(DataRegularSeason20242025!$AB$3:$AB$1315,DataRegularSeason20242025!$B$3:$B$1315, "&lt;=" &amp; $A169, DataRegularSeason20242025!$E$3:$E$1315, AE$1)</f>
        <v>51</v>
      </c>
      <c r="AF169" s="2">
        <f>SUMIFS(DataRegularSeason20242025!$AA$3:$AA$1315,DataRegularSeason20242025!$B$3:$B$1315, "&lt;=" &amp; $A169, DataRegularSeason20242025!$D$3:$D$1315, AF$1)+SUMIFS(DataRegularSeason20242025!$AB$3:$AB$1315,DataRegularSeason20242025!$B$3:$B$1315, "&lt;=" &amp; $A169, DataRegularSeason20242025!$E$3:$E$1315, AF$1)</f>
        <v>53</v>
      </c>
      <c r="AG169" s="2">
        <f>SUMIFS(DataRegularSeason20242025!$AA$3:$AA$1315,DataRegularSeason20242025!$B$3:$B$1315, "&lt;=" &amp; $A169, DataRegularSeason20242025!$D$3:$D$1315, AG$1)+SUMIFS(DataRegularSeason20242025!$AB$3:$AB$1315,DataRegularSeason20242025!$B$3:$B$1315, "&lt;=" &amp; $A169, DataRegularSeason20242025!$E$3:$E$1315, AG$1)</f>
        <v>50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30</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30</v>
      </c>
      <c r="E170" s="2">
        <f>SUMIFS(DataRegularSeason20242025!$AA$3:$AA$1315,DataRegularSeason20242025!$B$3:$B$1315, "&lt;=" &amp; $A170, DataRegularSeason20242025!$D$3:$D$1315, E$1)+SUMIFS(DataRegularSeason20242025!$AB$3:$AB$1315,DataRegularSeason20242025!$B$3:$B$1315, "&lt;=" &amp; $A170, DataRegularSeason20242025!$E$3:$E$1315, E$1)</f>
        <v>45</v>
      </c>
      <c r="F170" s="2">
        <f>SUMIFS(DataRegularSeason20242025!$AA$3:$AA$1315,DataRegularSeason20242025!$B$3:$B$1315, "&lt;=" &amp; $A170, DataRegularSeason20242025!$D$3:$D$1315, F$1)+SUMIFS(DataRegularSeason20242025!$AB$3:$AB$1315,DataRegularSeason20242025!$B$3:$B$1315, "&lt;=" &amp; $A170, DataRegularSeason20242025!$E$3:$E$1315, F$1)</f>
        <v>36</v>
      </c>
      <c r="G170" s="2">
        <f>SUMIFS(DataRegularSeason20242025!$AA$3:$AA$1315,DataRegularSeason20242025!$B$3:$B$1315, "&lt;=" &amp; $A170, DataRegularSeason20242025!$D$3:$D$1315, G$1)+SUMIFS(DataRegularSeason20242025!$AB$3:$AB$1315,DataRegularSeason20242025!$B$3:$B$1315, "&lt;=" &amp; $A170, DataRegularSeason20242025!$E$3:$E$1315, G$1)</f>
        <v>41</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44</v>
      </c>
      <c r="J170" s="2">
        <f>SUMIFS(DataRegularSeason20242025!$AA$3:$AA$1315,DataRegularSeason20242025!$B$3:$B$1315, "&lt;=" &amp; $A170, DataRegularSeason20242025!$D$3:$D$1315, J$1)+SUMIFS(DataRegularSeason20242025!$AB$3:$AB$1315,DataRegularSeason20242025!$B$3:$B$1315, "&lt;=" &amp; $A170, DataRegularSeason20242025!$E$3:$E$1315, J$1)</f>
        <v>43</v>
      </c>
      <c r="K170" s="2">
        <f>SUMIFS(DataRegularSeason20242025!$AA$3:$AA$1315,DataRegularSeason20242025!$B$3:$B$1315, "&lt;=" &amp; $A170, DataRegularSeason20242025!$D$3:$D$1315, K$1)+SUMIFS(DataRegularSeason20242025!$AB$3:$AB$1315,DataRegularSeason20242025!$B$3:$B$1315, "&lt;=" &amp; $A170, DataRegularSeason20242025!$E$3:$E$1315, K$1)</f>
        <v>30</v>
      </c>
      <c r="L170" s="2">
        <f>SUMIFS(DataRegularSeason20242025!$AA$3:$AA$1315,DataRegularSeason20242025!$B$3:$B$1315, "&lt;=" &amp; $A170, DataRegularSeason20242025!$D$3:$D$1315, L$1)+SUMIFS(DataRegularSeason20242025!$AB$3:$AB$1315,DataRegularSeason20242025!$B$3:$B$1315, "&lt;=" &amp; $A170, DataRegularSeason20242025!$E$3:$E$1315, L$1)</f>
        <v>45</v>
      </c>
      <c r="M170" s="2">
        <f>SUMIFS(DataRegularSeason20242025!$AA$3:$AA$1315,DataRegularSeason20242025!$B$3:$B$1315, "&lt;=" &amp; $A170, DataRegularSeason20242025!$D$3:$D$1315, M$1)+SUMIFS(DataRegularSeason20242025!$AB$3:$AB$1315,DataRegularSeason20242025!$B$3:$B$1315, "&lt;=" &amp; $A170, DataRegularSeason20242025!$E$3:$E$1315, M$1)</f>
        <v>46</v>
      </c>
      <c r="N170" s="2">
        <f>SUMIFS(DataRegularSeason20242025!$AA$3:$AA$1315,DataRegularSeason20242025!$B$3:$B$1315, "&lt;=" &amp; $A170, DataRegularSeason20242025!$D$3:$D$1315, N$1)+SUMIFS(DataRegularSeason20242025!$AB$3:$AB$1315,DataRegularSeason20242025!$B$3:$B$1315, "&lt;=" &amp; $A170, DataRegularSeason20242025!$E$3:$E$1315, N$1)</f>
        <v>45</v>
      </c>
      <c r="O170" s="2">
        <f>SUMIFS(DataRegularSeason20242025!$AA$3:$AA$1315,DataRegularSeason20242025!$B$3:$B$1315, "&lt;=" &amp; $A170, DataRegularSeason20242025!$D$3:$D$1315, O$1)+SUMIFS(DataRegularSeason20242025!$AB$3:$AB$1315,DataRegularSeason20242025!$B$3:$B$1315, "&lt;=" &amp; $A170, DataRegularSeason20242025!$E$3:$E$1315, O$1)</f>
        <v>48</v>
      </c>
      <c r="P170" s="2">
        <f>SUMIFS(DataRegularSeason20242025!$AA$3:$AA$1315,DataRegularSeason20242025!$B$3:$B$1315, "&lt;=" &amp; $A170, DataRegularSeason20242025!$D$3:$D$1315, P$1)+SUMIFS(DataRegularSeason20242025!$AB$3:$AB$1315,DataRegularSeason20242025!$B$3:$B$1315, "&lt;=" &amp; $A170, DataRegularSeason20242025!$E$3:$E$1315, P$1)</f>
        <v>33</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33</v>
      </c>
      <c r="U170" s="2">
        <f>SUMIFS(DataRegularSeason20242025!$AA$3:$AA$1315,DataRegularSeason20242025!$B$3:$B$1315, "&lt;=" &amp; $A170, DataRegularSeason20242025!$D$3:$D$1315, U$1)+SUMIFS(DataRegularSeason20242025!$AB$3:$AB$1315,DataRegularSeason20242025!$B$3:$B$1315, "&lt;=" &amp; $A170, DataRegularSeason20242025!$E$3:$E$1315, U$1)</f>
        <v>37</v>
      </c>
      <c r="V170" s="2">
        <f>SUMIFS(DataRegularSeason20242025!$AA$3:$AA$1315,DataRegularSeason20242025!$B$3:$B$1315, "&lt;=" &amp; $A170, DataRegularSeason20242025!$D$3:$D$1315, V$1)+SUMIFS(DataRegularSeason20242025!$AB$3:$AB$1315,DataRegularSeason20242025!$B$3:$B$1315, "&lt;=" &amp; $A170, DataRegularSeason20242025!$E$3:$E$1315, V$1)</f>
        <v>36</v>
      </c>
      <c r="W170" s="2">
        <f>SUMIFS(DataRegularSeason20242025!$AA$3:$AA$1315,DataRegularSeason20242025!$B$3:$B$1315, "&lt;=" &amp; $A170, DataRegularSeason20242025!$D$3:$D$1315, W$1)+SUMIFS(DataRegularSeason20242025!$AB$3:$AB$1315,DataRegularSeason20242025!$B$3:$B$1315, "&lt;=" &amp; $A170, DataRegularSeason20242025!$E$3:$E$1315, W$1)</f>
        <v>37</v>
      </c>
      <c r="X170" s="2">
        <f>SUMIFS(DataRegularSeason20242025!$AA$3:$AA$1315,DataRegularSeason20242025!$B$3:$B$1315, "&lt;=" &amp; $A170, DataRegularSeason20242025!$D$3:$D$1315, X$1)+SUMIFS(DataRegularSeason20242025!$AB$3:$AB$1315,DataRegularSeason20242025!$B$3:$B$1315, "&lt;=" &amp; $A170, DataRegularSeason20242025!$E$3:$E$1315, X$1)</f>
        <v>34</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38</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46</v>
      </c>
      <c r="AC170" s="2">
        <f>SUMIFS(DataRegularSeason20242025!$AA$3:$AA$1315,DataRegularSeason20242025!$B$3:$B$1315, "&lt;=" &amp; $A170, DataRegularSeason20242025!$D$3:$D$1315, AC$1)+SUMIFS(DataRegularSeason20242025!$AB$3:$AB$1315,DataRegularSeason20242025!$B$3:$B$1315, "&lt;=" &amp; $A170, DataRegularSeason20242025!$E$3:$E$1315, AC$1)</f>
        <v>38</v>
      </c>
      <c r="AD170" s="2">
        <f>SUMIFS(DataRegularSeason20242025!$AA$3:$AA$1315,DataRegularSeason20242025!$B$3:$B$1315, "&lt;=" &amp; $A170, DataRegularSeason20242025!$D$3:$D$1315, AD$1)+SUMIFS(DataRegularSeason20242025!$AB$3:$AB$1315,DataRegularSeason20242025!$B$3:$B$1315, "&lt;=" &amp; $A170, DataRegularSeason20242025!$E$3:$E$1315, AD$1)</f>
        <v>43</v>
      </c>
      <c r="AE170" s="2">
        <f>SUMIFS(DataRegularSeason20242025!$AA$3:$AA$1315,DataRegularSeason20242025!$B$3:$B$1315, "&lt;=" &amp; $A170, DataRegularSeason20242025!$D$3:$D$1315, AE$1)+SUMIFS(DataRegularSeason20242025!$AB$3:$AB$1315,DataRegularSeason20242025!$B$3:$B$1315, "&lt;=" &amp; $A170, DataRegularSeason20242025!$E$3:$E$1315, AE$1)</f>
        <v>51</v>
      </c>
      <c r="AF170" s="2">
        <f>SUMIFS(DataRegularSeason20242025!$AA$3:$AA$1315,DataRegularSeason20242025!$B$3:$B$1315, "&lt;=" &amp; $A170, DataRegularSeason20242025!$D$3:$D$1315, AF$1)+SUMIFS(DataRegularSeason20242025!$AB$3:$AB$1315,DataRegularSeason20242025!$B$3:$B$1315, "&lt;=" &amp; $A170, DataRegularSeason20242025!$E$3:$E$1315, AF$1)</f>
        <v>53</v>
      </c>
      <c r="AG170" s="2">
        <f>SUMIFS(DataRegularSeason20242025!$AA$3:$AA$1315,DataRegularSeason20242025!$B$3:$B$1315, "&lt;=" &amp; $A170, DataRegularSeason20242025!$D$3:$D$1315, AG$1)+SUMIFS(DataRegularSeason20242025!$AB$3:$AB$1315,DataRegularSeason20242025!$B$3:$B$1315, "&lt;=" &amp; $A170, DataRegularSeason20242025!$E$3:$E$1315, AG$1)</f>
        <v>50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30</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30</v>
      </c>
      <c r="E171" s="2">
        <f>SUMIFS(DataRegularSeason20242025!$AA$3:$AA$1315,DataRegularSeason20242025!$B$3:$B$1315, "&lt;=" &amp; $A171, DataRegularSeason20242025!$D$3:$D$1315, E$1)+SUMIFS(DataRegularSeason20242025!$AB$3:$AB$1315,DataRegularSeason20242025!$B$3:$B$1315, "&lt;=" &amp; $A171, DataRegularSeason20242025!$E$3:$E$1315, E$1)</f>
        <v>45</v>
      </c>
      <c r="F171" s="2">
        <f>SUMIFS(DataRegularSeason20242025!$AA$3:$AA$1315,DataRegularSeason20242025!$B$3:$B$1315, "&lt;=" &amp; $A171, DataRegularSeason20242025!$D$3:$D$1315, F$1)+SUMIFS(DataRegularSeason20242025!$AB$3:$AB$1315,DataRegularSeason20242025!$B$3:$B$1315, "&lt;=" &amp; $A171, DataRegularSeason20242025!$E$3:$E$1315, F$1)</f>
        <v>36</v>
      </c>
      <c r="G171" s="2">
        <f>SUMIFS(DataRegularSeason20242025!$AA$3:$AA$1315,DataRegularSeason20242025!$B$3:$B$1315, "&lt;=" &amp; $A171, DataRegularSeason20242025!$D$3:$D$1315, G$1)+SUMIFS(DataRegularSeason20242025!$AB$3:$AB$1315,DataRegularSeason20242025!$B$3:$B$1315, "&lt;=" &amp; $A171, DataRegularSeason20242025!$E$3:$E$1315, G$1)</f>
        <v>41</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44</v>
      </c>
      <c r="J171" s="2">
        <f>SUMIFS(DataRegularSeason20242025!$AA$3:$AA$1315,DataRegularSeason20242025!$B$3:$B$1315, "&lt;=" &amp; $A171, DataRegularSeason20242025!$D$3:$D$1315, J$1)+SUMIFS(DataRegularSeason20242025!$AB$3:$AB$1315,DataRegularSeason20242025!$B$3:$B$1315, "&lt;=" &amp; $A171, DataRegularSeason20242025!$E$3:$E$1315, J$1)</f>
        <v>43</v>
      </c>
      <c r="K171" s="2">
        <f>SUMIFS(DataRegularSeason20242025!$AA$3:$AA$1315,DataRegularSeason20242025!$B$3:$B$1315, "&lt;=" &amp; $A171, DataRegularSeason20242025!$D$3:$D$1315, K$1)+SUMIFS(DataRegularSeason20242025!$AB$3:$AB$1315,DataRegularSeason20242025!$B$3:$B$1315, "&lt;=" &amp; $A171, DataRegularSeason20242025!$E$3:$E$1315, K$1)</f>
        <v>30</v>
      </c>
      <c r="L171" s="2">
        <f>SUMIFS(DataRegularSeason20242025!$AA$3:$AA$1315,DataRegularSeason20242025!$B$3:$B$1315, "&lt;=" &amp; $A171, DataRegularSeason20242025!$D$3:$D$1315, L$1)+SUMIFS(DataRegularSeason20242025!$AB$3:$AB$1315,DataRegularSeason20242025!$B$3:$B$1315, "&lt;=" &amp; $A171, DataRegularSeason20242025!$E$3:$E$1315, L$1)</f>
        <v>45</v>
      </c>
      <c r="M171" s="2">
        <f>SUMIFS(DataRegularSeason20242025!$AA$3:$AA$1315,DataRegularSeason20242025!$B$3:$B$1315, "&lt;=" &amp; $A171, DataRegularSeason20242025!$D$3:$D$1315, M$1)+SUMIFS(DataRegularSeason20242025!$AB$3:$AB$1315,DataRegularSeason20242025!$B$3:$B$1315, "&lt;=" &amp; $A171, DataRegularSeason20242025!$E$3:$E$1315, M$1)</f>
        <v>46</v>
      </c>
      <c r="N171" s="2">
        <f>SUMIFS(DataRegularSeason20242025!$AA$3:$AA$1315,DataRegularSeason20242025!$B$3:$B$1315, "&lt;=" &amp; $A171, DataRegularSeason20242025!$D$3:$D$1315, N$1)+SUMIFS(DataRegularSeason20242025!$AB$3:$AB$1315,DataRegularSeason20242025!$B$3:$B$1315, "&lt;=" &amp; $A171, DataRegularSeason20242025!$E$3:$E$1315, N$1)</f>
        <v>45</v>
      </c>
      <c r="O171" s="2">
        <f>SUMIFS(DataRegularSeason20242025!$AA$3:$AA$1315,DataRegularSeason20242025!$B$3:$B$1315, "&lt;=" &amp; $A171, DataRegularSeason20242025!$D$3:$D$1315, O$1)+SUMIFS(DataRegularSeason20242025!$AB$3:$AB$1315,DataRegularSeason20242025!$B$3:$B$1315, "&lt;=" &amp; $A171, DataRegularSeason20242025!$E$3:$E$1315, O$1)</f>
        <v>48</v>
      </c>
      <c r="P171" s="2">
        <f>SUMIFS(DataRegularSeason20242025!$AA$3:$AA$1315,DataRegularSeason20242025!$B$3:$B$1315, "&lt;=" &amp; $A171, DataRegularSeason20242025!$D$3:$D$1315, P$1)+SUMIFS(DataRegularSeason20242025!$AB$3:$AB$1315,DataRegularSeason20242025!$B$3:$B$1315, "&lt;=" &amp; $A171, DataRegularSeason20242025!$E$3:$E$1315, P$1)</f>
        <v>33</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33</v>
      </c>
      <c r="U171" s="2">
        <f>SUMIFS(DataRegularSeason20242025!$AA$3:$AA$1315,DataRegularSeason20242025!$B$3:$B$1315, "&lt;=" &amp; $A171, DataRegularSeason20242025!$D$3:$D$1315, U$1)+SUMIFS(DataRegularSeason20242025!$AB$3:$AB$1315,DataRegularSeason20242025!$B$3:$B$1315, "&lt;=" &amp; $A171, DataRegularSeason20242025!$E$3:$E$1315, U$1)</f>
        <v>37</v>
      </c>
      <c r="V171" s="2">
        <f>SUMIFS(DataRegularSeason20242025!$AA$3:$AA$1315,DataRegularSeason20242025!$B$3:$B$1315, "&lt;=" &amp; $A171, DataRegularSeason20242025!$D$3:$D$1315, V$1)+SUMIFS(DataRegularSeason20242025!$AB$3:$AB$1315,DataRegularSeason20242025!$B$3:$B$1315, "&lt;=" &amp; $A171, DataRegularSeason20242025!$E$3:$E$1315, V$1)</f>
        <v>36</v>
      </c>
      <c r="W171" s="2">
        <f>SUMIFS(DataRegularSeason20242025!$AA$3:$AA$1315,DataRegularSeason20242025!$B$3:$B$1315, "&lt;=" &amp; $A171, DataRegularSeason20242025!$D$3:$D$1315, W$1)+SUMIFS(DataRegularSeason20242025!$AB$3:$AB$1315,DataRegularSeason20242025!$B$3:$B$1315, "&lt;=" &amp; $A171, DataRegularSeason20242025!$E$3:$E$1315, W$1)</f>
        <v>37</v>
      </c>
      <c r="X171" s="2">
        <f>SUMIFS(DataRegularSeason20242025!$AA$3:$AA$1315,DataRegularSeason20242025!$B$3:$B$1315, "&lt;=" &amp; $A171, DataRegularSeason20242025!$D$3:$D$1315, X$1)+SUMIFS(DataRegularSeason20242025!$AB$3:$AB$1315,DataRegularSeason20242025!$B$3:$B$1315, "&lt;=" &amp; $A171, DataRegularSeason20242025!$E$3:$E$1315, X$1)</f>
        <v>34</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38</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46</v>
      </c>
      <c r="AC171" s="2">
        <f>SUMIFS(DataRegularSeason20242025!$AA$3:$AA$1315,DataRegularSeason20242025!$B$3:$B$1315, "&lt;=" &amp; $A171, DataRegularSeason20242025!$D$3:$D$1315, AC$1)+SUMIFS(DataRegularSeason20242025!$AB$3:$AB$1315,DataRegularSeason20242025!$B$3:$B$1315, "&lt;=" &amp; $A171, DataRegularSeason20242025!$E$3:$E$1315, AC$1)</f>
        <v>38</v>
      </c>
      <c r="AD171" s="2">
        <f>SUMIFS(DataRegularSeason20242025!$AA$3:$AA$1315,DataRegularSeason20242025!$B$3:$B$1315, "&lt;=" &amp; $A171, DataRegularSeason20242025!$D$3:$D$1315, AD$1)+SUMIFS(DataRegularSeason20242025!$AB$3:$AB$1315,DataRegularSeason20242025!$B$3:$B$1315, "&lt;=" &amp; $A171, DataRegularSeason20242025!$E$3:$E$1315, AD$1)</f>
        <v>43</v>
      </c>
      <c r="AE171" s="2">
        <f>SUMIFS(DataRegularSeason20242025!$AA$3:$AA$1315,DataRegularSeason20242025!$B$3:$B$1315, "&lt;=" &amp; $A171, DataRegularSeason20242025!$D$3:$D$1315, AE$1)+SUMIFS(DataRegularSeason20242025!$AB$3:$AB$1315,DataRegularSeason20242025!$B$3:$B$1315, "&lt;=" &amp; $A171, DataRegularSeason20242025!$E$3:$E$1315, AE$1)</f>
        <v>51</v>
      </c>
      <c r="AF171" s="2">
        <f>SUMIFS(DataRegularSeason20242025!$AA$3:$AA$1315,DataRegularSeason20242025!$B$3:$B$1315, "&lt;=" &amp; $A171, DataRegularSeason20242025!$D$3:$D$1315, AF$1)+SUMIFS(DataRegularSeason20242025!$AB$3:$AB$1315,DataRegularSeason20242025!$B$3:$B$1315, "&lt;=" &amp; $A171, DataRegularSeason20242025!$E$3:$E$1315, AF$1)</f>
        <v>53</v>
      </c>
      <c r="AG171" s="2">
        <f>SUMIFS(DataRegularSeason20242025!$AA$3:$AA$1315,DataRegularSeason20242025!$B$3:$B$1315, "&lt;=" &amp; $A171, DataRegularSeason20242025!$D$3:$D$1315, AG$1)+SUMIFS(DataRegularSeason20242025!$AB$3:$AB$1315,DataRegularSeason20242025!$B$3:$B$1315, "&lt;=" &amp; $A171, DataRegularSeason20242025!$E$3:$E$1315, AG$1)</f>
        <v>50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30</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30</v>
      </c>
      <c r="E172" s="2">
        <f>SUMIFS(DataRegularSeason20242025!$AA$3:$AA$1315,DataRegularSeason20242025!$B$3:$B$1315, "&lt;=" &amp; $A172, DataRegularSeason20242025!$D$3:$D$1315, E$1)+SUMIFS(DataRegularSeason20242025!$AB$3:$AB$1315,DataRegularSeason20242025!$B$3:$B$1315, "&lt;=" &amp; $A172, DataRegularSeason20242025!$E$3:$E$1315, E$1)</f>
        <v>45</v>
      </c>
      <c r="F172" s="2">
        <f>SUMIFS(DataRegularSeason20242025!$AA$3:$AA$1315,DataRegularSeason20242025!$B$3:$B$1315, "&lt;=" &amp; $A172, DataRegularSeason20242025!$D$3:$D$1315, F$1)+SUMIFS(DataRegularSeason20242025!$AB$3:$AB$1315,DataRegularSeason20242025!$B$3:$B$1315, "&lt;=" &amp; $A172, DataRegularSeason20242025!$E$3:$E$1315, F$1)</f>
        <v>36</v>
      </c>
      <c r="G172" s="2">
        <f>SUMIFS(DataRegularSeason20242025!$AA$3:$AA$1315,DataRegularSeason20242025!$B$3:$B$1315, "&lt;=" &amp; $A172, DataRegularSeason20242025!$D$3:$D$1315, G$1)+SUMIFS(DataRegularSeason20242025!$AB$3:$AB$1315,DataRegularSeason20242025!$B$3:$B$1315, "&lt;=" &amp; $A172, DataRegularSeason20242025!$E$3:$E$1315, G$1)</f>
        <v>41</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44</v>
      </c>
      <c r="J172" s="2">
        <f>SUMIFS(DataRegularSeason20242025!$AA$3:$AA$1315,DataRegularSeason20242025!$B$3:$B$1315, "&lt;=" &amp; $A172, DataRegularSeason20242025!$D$3:$D$1315, J$1)+SUMIFS(DataRegularSeason20242025!$AB$3:$AB$1315,DataRegularSeason20242025!$B$3:$B$1315, "&lt;=" &amp; $A172, DataRegularSeason20242025!$E$3:$E$1315, J$1)</f>
        <v>43</v>
      </c>
      <c r="K172" s="2">
        <f>SUMIFS(DataRegularSeason20242025!$AA$3:$AA$1315,DataRegularSeason20242025!$B$3:$B$1315, "&lt;=" &amp; $A172, DataRegularSeason20242025!$D$3:$D$1315, K$1)+SUMIFS(DataRegularSeason20242025!$AB$3:$AB$1315,DataRegularSeason20242025!$B$3:$B$1315, "&lt;=" &amp; $A172, DataRegularSeason20242025!$E$3:$E$1315, K$1)</f>
        <v>30</v>
      </c>
      <c r="L172" s="2">
        <f>SUMIFS(DataRegularSeason20242025!$AA$3:$AA$1315,DataRegularSeason20242025!$B$3:$B$1315, "&lt;=" &amp; $A172, DataRegularSeason20242025!$D$3:$D$1315, L$1)+SUMIFS(DataRegularSeason20242025!$AB$3:$AB$1315,DataRegularSeason20242025!$B$3:$B$1315, "&lt;=" &amp; $A172, DataRegularSeason20242025!$E$3:$E$1315, L$1)</f>
        <v>45</v>
      </c>
      <c r="M172" s="2">
        <f>SUMIFS(DataRegularSeason20242025!$AA$3:$AA$1315,DataRegularSeason20242025!$B$3:$B$1315, "&lt;=" &amp; $A172, DataRegularSeason20242025!$D$3:$D$1315, M$1)+SUMIFS(DataRegularSeason20242025!$AB$3:$AB$1315,DataRegularSeason20242025!$B$3:$B$1315, "&lt;=" &amp; $A172, DataRegularSeason20242025!$E$3:$E$1315, M$1)</f>
        <v>46</v>
      </c>
      <c r="N172" s="2">
        <f>SUMIFS(DataRegularSeason20242025!$AA$3:$AA$1315,DataRegularSeason20242025!$B$3:$B$1315, "&lt;=" &amp; $A172, DataRegularSeason20242025!$D$3:$D$1315, N$1)+SUMIFS(DataRegularSeason20242025!$AB$3:$AB$1315,DataRegularSeason20242025!$B$3:$B$1315, "&lt;=" &amp; $A172, DataRegularSeason20242025!$E$3:$E$1315, N$1)</f>
        <v>45</v>
      </c>
      <c r="O172" s="2">
        <f>SUMIFS(DataRegularSeason20242025!$AA$3:$AA$1315,DataRegularSeason20242025!$B$3:$B$1315, "&lt;=" &amp; $A172, DataRegularSeason20242025!$D$3:$D$1315, O$1)+SUMIFS(DataRegularSeason20242025!$AB$3:$AB$1315,DataRegularSeason20242025!$B$3:$B$1315, "&lt;=" &amp; $A172, DataRegularSeason20242025!$E$3:$E$1315, O$1)</f>
        <v>48</v>
      </c>
      <c r="P172" s="2">
        <f>SUMIFS(DataRegularSeason20242025!$AA$3:$AA$1315,DataRegularSeason20242025!$B$3:$B$1315, "&lt;=" &amp; $A172, DataRegularSeason20242025!$D$3:$D$1315, P$1)+SUMIFS(DataRegularSeason20242025!$AB$3:$AB$1315,DataRegularSeason20242025!$B$3:$B$1315, "&lt;=" &amp; $A172, DataRegularSeason20242025!$E$3:$E$1315, P$1)</f>
        <v>33</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33</v>
      </c>
      <c r="U172" s="2">
        <f>SUMIFS(DataRegularSeason20242025!$AA$3:$AA$1315,DataRegularSeason20242025!$B$3:$B$1315, "&lt;=" &amp; $A172, DataRegularSeason20242025!$D$3:$D$1315, U$1)+SUMIFS(DataRegularSeason20242025!$AB$3:$AB$1315,DataRegularSeason20242025!$B$3:$B$1315, "&lt;=" &amp; $A172, DataRegularSeason20242025!$E$3:$E$1315, U$1)</f>
        <v>37</v>
      </c>
      <c r="V172" s="2">
        <f>SUMIFS(DataRegularSeason20242025!$AA$3:$AA$1315,DataRegularSeason20242025!$B$3:$B$1315, "&lt;=" &amp; $A172, DataRegularSeason20242025!$D$3:$D$1315, V$1)+SUMIFS(DataRegularSeason20242025!$AB$3:$AB$1315,DataRegularSeason20242025!$B$3:$B$1315, "&lt;=" &amp; $A172, DataRegularSeason20242025!$E$3:$E$1315, V$1)</f>
        <v>36</v>
      </c>
      <c r="W172" s="2">
        <f>SUMIFS(DataRegularSeason20242025!$AA$3:$AA$1315,DataRegularSeason20242025!$B$3:$B$1315, "&lt;=" &amp; $A172, DataRegularSeason20242025!$D$3:$D$1315, W$1)+SUMIFS(DataRegularSeason20242025!$AB$3:$AB$1315,DataRegularSeason20242025!$B$3:$B$1315, "&lt;=" &amp; $A172, DataRegularSeason20242025!$E$3:$E$1315, W$1)</f>
        <v>37</v>
      </c>
      <c r="X172" s="2">
        <f>SUMIFS(DataRegularSeason20242025!$AA$3:$AA$1315,DataRegularSeason20242025!$B$3:$B$1315, "&lt;=" &amp; $A172, DataRegularSeason20242025!$D$3:$D$1315, X$1)+SUMIFS(DataRegularSeason20242025!$AB$3:$AB$1315,DataRegularSeason20242025!$B$3:$B$1315, "&lt;=" &amp; $A172, DataRegularSeason20242025!$E$3:$E$1315, X$1)</f>
        <v>34</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38</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46</v>
      </c>
      <c r="AC172" s="2">
        <f>SUMIFS(DataRegularSeason20242025!$AA$3:$AA$1315,DataRegularSeason20242025!$B$3:$B$1315, "&lt;=" &amp; $A172, DataRegularSeason20242025!$D$3:$D$1315, AC$1)+SUMIFS(DataRegularSeason20242025!$AB$3:$AB$1315,DataRegularSeason20242025!$B$3:$B$1315, "&lt;=" &amp; $A172, DataRegularSeason20242025!$E$3:$E$1315, AC$1)</f>
        <v>38</v>
      </c>
      <c r="AD172" s="2">
        <f>SUMIFS(DataRegularSeason20242025!$AA$3:$AA$1315,DataRegularSeason20242025!$B$3:$B$1315, "&lt;=" &amp; $A172, DataRegularSeason20242025!$D$3:$D$1315, AD$1)+SUMIFS(DataRegularSeason20242025!$AB$3:$AB$1315,DataRegularSeason20242025!$B$3:$B$1315, "&lt;=" &amp; $A172, DataRegularSeason20242025!$E$3:$E$1315, AD$1)</f>
        <v>43</v>
      </c>
      <c r="AE172" s="2">
        <f>SUMIFS(DataRegularSeason20242025!$AA$3:$AA$1315,DataRegularSeason20242025!$B$3:$B$1315, "&lt;=" &amp; $A172, DataRegularSeason20242025!$D$3:$D$1315, AE$1)+SUMIFS(DataRegularSeason20242025!$AB$3:$AB$1315,DataRegularSeason20242025!$B$3:$B$1315, "&lt;=" &amp; $A172, DataRegularSeason20242025!$E$3:$E$1315, AE$1)</f>
        <v>51</v>
      </c>
      <c r="AF172" s="2">
        <f>SUMIFS(DataRegularSeason20242025!$AA$3:$AA$1315,DataRegularSeason20242025!$B$3:$B$1315, "&lt;=" &amp; $A172, DataRegularSeason20242025!$D$3:$D$1315, AF$1)+SUMIFS(DataRegularSeason20242025!$AB$3:$AB$1315,DataRegularSeason20242025!$B$3:$B$1315, "&lt;=" &amp; $A172, DataRegularSeason20242025!$E$3:$E$1315, AF$1)</f>
        <v>53</v>
      </c>
      <c r="AG172" s="2">
        <f>SUMIFS(DataRegularSeason20242025!$AA$3:$AA$1315,DataRegularSeason20242025!$B$3:$B$1315, "&lt;=" &amp; $A172, DataRegularSeason20242025!$D$3:$D$1315, AG$1)+SUMIFS(DataRegularSeason20242025!$AB$3:$AB$1315,DataRegularSeason20242025!$B$3:$B$1315, "&lt;=" &amp; $A172, DataRegularSeason20242025!$E$3:$E$1315, AG$1)</f>
        <v>50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30</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30</v>
      </c>
      <c r="E173" s="2">
        <f>SUMIFS(DataRegularSeason20242025!$AA$3:$AA$1315,DataRegularSeason20242025!$B$3:$B$1315, "&lt;=" &amp; $A173, DataRegularSeason20242025!$D$3:$D$1315, E$1)+SUMIFS(DataRegularSeason20242025!$AB$3:$AB$1315,DataRegularSeason20242025!$B$3:$B$1315, "&lt;=" &amp; $A173, DataRegularSeason20242025!$E$3:$E$1315, E$1)</f>
        <v>45</v>
      </c>
      <c r="F173" s="2">
        <f>SUMIFS(DataRegularSeason20242025!$AA$3:$AA$1315,DataRegularSeason20242025!$B$3:$B$1315, "&lt;=" &amp; $A173, DataRegularSeason20242025!$D$3:$D$1315, F$1)+SUMIFS(DataRegularSeason20242025!$AB$3:$AB$1315,DataRegularSeason20242025!$B$3:$B$1315, "&lt;=" &amp; $A173, DataRegularSeason20242025!$E$3:$E$1315, F$1)</f>
        <v>36</v>
      </c>
      <c r="G173" s="2">
        <f>SUMIFS(DataRegularSeason20242025!$AA$3:$AA$1315,DataRegularSeason20242025!$B$3:$B$1315, "&lt;=" &amp; $A173, DataRegularSeason20242025!$D$3:$D$1315, G$1)+SUMIFS(DataRegularSeason20242025!$AB$3:$AB$1315,DataRegularSeason20242025!$B$3:$B$1315, "&lt;=" &amp; $A173, DataRegularSeason20242025!$E$3:$E$1315, G$1)</f>
        <v>41</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44</v>
      </c>
      <c r="J173" s="2">
        <f>SUMIFS(DataRegularSeason20242025!$AA$3:$AA$1315,DataRegularSeason20242025!$B$3:$B$1315, "&lt;=" &amp; $A173, DataRegularSeason20242025!$D$3:$D$1315, J$1)+SUMIFS(DataRegularSeason20242025!$AB$3:$AB$1315,DataRegularSeason20242025!$B$3:$B$1315, "&lt;=" &amp; $A173, DataRegularSeason20242025!$E$3:$E$1315, J$1)</f>
        <v>43</v>
      </c>
      <c r="K173" s="2">
        <f>SUMIFS(DataRegularSeason20242025!$AA$3:$AA$1315,DataRegularSeason20242025!$B$3:$B$1315, "&lt;=" &amp; $A173, DataRegularSeason20242025!$D$3:$D$1315, K$1)+SUMIFS(DataRegularSeason20242025!$AB$3:$AB$1315,DataRegularSeason20242025!$B$3:$B$1315, "&lt;=" &amp; $A173, DataRegularSeason20242025!$E$3:$E$1315, K$1)</f>
        <v>30</v>
      </c>
      <c r="L173" s="2">
        <f>SUMIFS(DataRegularSeason20242025!$AA$3:$AA$1315,DataRegularSeason20242025!$B$3:$B$1315, "&lt;=" &amp; $A173, DataRegularSeason20242025!$D$3:$D$1315, L$1)+SUMIFS(DataRegularSeason20242025!$AB$3:$AB$1315,DataRegularSeason20242025!$B$3:$B$1315, "&lt;=" &amp; $A173, DataRegularSeason20242025!$E$3:$E$1315, L$1)</f>
        <v>45</v>
      </c>
      <c r="M173" s="2">
        <f>SUMIFS(DataRegularSeason20242025!$AA$3:$AA$1315,DataRegularSeason20242025!$B$3:$B$1315, "&lt;=" &amp; $A173, DataRegularSeason20242025!$D$3:$D$1315, M$1)+SUMIFS(DataRegularSeason20242025!$AB$3:$AB$1315,DataRegularSeason20242025!$B$3:$B$1315, "&lt;=" &amp; $A173, DataRegularSeason20242025!$E$3:$E$1315, M$1)</f>
        <v>46</v>
      </c>
      <c r="N173" s="2">
        <f>SUMIFS(DataRegularSeason20242025!$AA$3:$AA$1315,DataRegularSeason20242025!$B$3:$B$1315, "&lt;=" &amp; $A173, DataRegularSeason20242025!$D$3:$D$1315, N$1)+SUMIFS(DataRegularSeason20242025!$AB$3:$AB$1315,DataRegularSeason20242025!$B$3:$B$1315, "&lt;=" &amp; $A173, DataRegularSeason20242025!$E$3:$E$1315, N$1)</f>
        <v>45</v>
      </c>
      <c r="O173" s="2">
        <f>SUMIFS(DataRegularSeason20242025!$AA$3:$AA$1315,DataRegularSeason20242025!$B$3:$B$1315, "&lt;=" &amp; $A173, DataRegularSeason20242025!$D$3:$D$1315, O$1)+SUMIFS(DataRegularSeason20242025!$AB$3:$AB$1315,DataRegularSeason20242025!$B$3:$B$1315, "&lt;=" &amp; $A173, DataRegularSeason20242025!$E$3:$E$1315, O$1)</f>
        <v>48</v>
      </c>
      <c r="P173" s="2">
        <f>SUMIFS(DataRegularSeason20242025!$AA$3:$AA$1315,DataRegularSeason20242025!$B$3:$B$1315, "&lt;=" &amp; $A173, DataRegularSeason20242025!$D$3:$D$1315, P$1)+SUMIFS(DataRegularSeason20242025!$AB$3:$AB$1315,DataRegularSeason20242025!$B$3:$B$1315, "&lt;=" &amp; $A173, DataRegularSeason20242025!$E$3:$E$1315, P$1)</f>
        <v>33</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33</v>
      </c>
      <c r="U173" s="2">
        <f>SUMIFS(DataRegularSeason20242025!$AA$3:$AA$1315,DataRegularSeason20242025!$B$3:$B$1315, "&lt;=" &amp; $A173, DataRegularSeason20242025!$D$3:$D$1315, U$1)+SUMIFS(DataRegularSeason20242025!$AB$3:$AB$1315,DataRegularSeason20242025!$B$3:$B$1315, "&lt;=" &amp; $A173, DataRegularSeason20242025!$E$3:$E$1315, U$1)</f>
        <v>37</v>
      </c>
      <c r="V173" s="2">
        <f>SUMIFS(DataRegularSeason20242025!$AA$3:$AA$1315,DataRegularSeason20242025!$B$3:$B$1315, "&lt;=" &amp; $A173, DataRegularSeason20242025!$D$3:$D$1315, V$1)+SUMIFS(DataRegularSeason20242025!$AB$3:$AB$1315,DataRegularSeason20242025!$B$3:$B$1315, "&lt;=" &amp; $A173, DataRegularSeason20242025!$E$3:$E$1315, V$1)</f>
        <v>36</v>
      </c>
      <c r="W173" s="2">
        <f>SUMIFS(DataRegularSeason20242025!$AA$3:$AA$1315,DataRegularSeason20242025!$B$3:$B$1315, "&lt;=" &amp; $A173, DataRegularSeason20242025!$D$3:$D$1315, W$1)+SUMIFS(DataRegularSeason20242025!$AB$3:$AB$1315,DataRegularSeason20242025!$B$3:$B$1315, "&lt;=" &amp; $A173, DataRegularSeason20242025!$E$3:$E$1315, W$1)</f>
        <v>37</v>
      </c>
      <c r="X173" s="2">
        <f>SUMIFS(DataRegularSeason20242025!$AA$3:$AA$1315,DataRegularSeason20242025!$B$3:$B$1315, "&lt;=" &amp; $A173, DataRegularSeason20242025!$D$3:$D$1315, X$1)+SUMIFS(DataRegularSeason20242025!$AB$3:$AB$1315,DataRegularSeason20242025!$B$3:$B$1315, "&lt;=" &amp; $A173, DataRegularSeason20242025!$E$3:$E$1315, X$1)</f>
        <v>34</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38</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46</v>
      </c>
      <c r="AC173" s="2">
        <f>SUMIFS(DataRegularSeason20242025!$AA$3:$AA$1315,DataRegularSeason20242025!$B$3:$B$1315, "&lt;=" &amp; $A173, DataRegularSeason20242025!$D$3:$D$1315, AC$1)+SUMIFS(DataRegularSeason20242025!$AB$3:$AB$1315,DataRegularSeason20242025!$B$3:$B$1315, "&lt;=" &amp; $A173, DataRegularSeason20242025!$E$3:$E$1315, AC$1)</f>
        <v>38</v>
      </c>
      <c r="AD173" s="2">
        <f>SUMIFS(DataRegularSeason20242025!$AA$3:$AA$1315,DataRegularSeason20242025!$B$3:$B$1315, "&lt;=" &amp; $A173, DataRegularSeason20242025!$D$3:$D$1315, AD$1)+SUMIFS(DataRegularSeason20242025!$AB$3:$AB$1315,DataRegularSeason20242025!$B$3:$B$1315, "&lt;=" &amp; $A173, DataRegularSeason20242025!$E$3:$E$1315, AD$1)</f>
        <v>43</v>
      </c>
      <c r="AE173" s="2">
        <f>SUMIFS(DataRegularSeason20242025!$AA$3:$AA$1315,DataRegularSeason20242025!$B$3:$B$1315, "&lt;=" &amp; $A173, DataRegularSeason20242025!$D$3:$D$1315, AE$1)+SUMIFS(DataRegularSeason20242025!$AB$3:$AB$1315,DataRegularSeason20242025!$B$3:$B$1315, "&lt;=" &amp; $A173, DataRegularSeason20242025!$E$3:$E$1315, AE$1)</f>
        <v>51</v>
      </c>
      <c r="AF173" s="2">
        <f>SUMIFS(DataRegularSeason20242025!$AA$3:$AA$1315,DataRegularSeason20242025!$B$3:$B$1315, "&lt;=" &amp; $A173, DataRegularSeason20242025!$D$3:$D$1315, AF$1)+SUMIFS(DataRegularSeason20242025!$AB$3:$AB$1315,DataRegularSeason20242025!$B$3:$B$1315, "&lt;=" &amp; $A173, DataRegularSeason20242025!$E$3:$E$1315, AF$1)</f>
        <v>53</v>
      </c>
      <c r="AG173" s="2">
        <f>SUMIFS(DataRegularSeason20242025!$AA$3:$AA$1315,DataRegularSeason20242025!$B$3:$B$1315, "&lt;=" &amp; $A173, DataRegularSeason20242025!$D$3:$D$1315, AG$1)+SUMIFS(DataRegularSeason20242025!$AB$3:$AB$1315,DataRegularSeason20242025!$B$3:$B$1315, "&lt;=" &amp; $A173, DataRegularSeason20242025!$E$3:$E$1315, AG$1)</f>
        <v>50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30</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30</v>
      </c>
      <c r="E174" s="2">
        <f>SUMIFS(DataRegularSeason20242025!$AA$3:$AA$1315,DataRegularSeason20242025!$B$3:$B$1315, "&lt;=" &amp; $A174, DataRegularSeason20242025!$D$3:$D$1315, E$1)+SUMIFS(DataRegularSeason20242025!$AB$3:$AB$1315,DataRegularSeason20242025!$B$3:$B$1315, "&lt;=" &amp; $A174, DataRegularSeason20242025!$E$3:$E$1315, E$1)</f>
        <v>45</v>
      </c>
      <c r="F174" s="2">
        <f>SUMIFS(DataRegularSeason20242025!$AA$3:$AA$1315,DataRegularSeason20242025!$B$3:$B$1315, "&lt;=" &amp; $A174, DataRegularSeason20242025!$D$3:$D$1315, F$1)+SUMIFS(DataRegularSeason20242025!$AB$3:$AB$1315,DataRegularSeason20242025!$B$3:$B$1315, "&lt;=" &amp; $A174, DataRegularSeason20242025!$E$3:$E$1315, F$1)</f>
        <v>36</v>
      </c>
      <c r="G174" s="2">
        <f>SUMIFS(DataRegularSeason20242025!$AA$3:$AA$1315,DataRegularSeason20242025!$B$3:$B$1315, "&lt;=" &amp; $A174, DataRegularSeason20242025!$D$3:$D$1315, G$1)+SUMIFS(DataRegularSeason20242025!$AB$3:$AB$1315,DataRegularSeason20242025!$B$3:$B$1315, "&lt;=" &amp; $A174, DataRegularSeason20242025!$E$3:$E$1315, G$1)</f>
        <v>41</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44</v>
      </c>
      <c r="J174" s="2">
        <f>SUMIFS(DataRegularSeason20242025!$AA$3:$AA$1315,DataRegularSeason20242025!$B$3:$B$1315, "&lt;=" &amp; $A174, DataRegularSeason20242025!$D$3:$D$1315, J$1)+SUMIFS(DataRegularSeason20242025!$AB$3:$AB$1315,DataRegularSeason20242025!$B$3:$B$1315, "&lt;=" &amp; $A174, DataRegularSeason20242025!$E$3:$E$1315, J$1)</f>
        <v>43</v>
      </c>
      <c r="K174" s="2">
        <f>SUMIFS(DataRegularSeason20242025!$AA$3:$AA$1315,DataRegularSeason20242025!$B$3:$B$1315, "&lt;=" &amp; $A174, DataRegularSeason20242025!$D$3:$D$1315, K$1)+SUMIFS(DataRegularSeason20242025!$AB$3:$AB$1315,DataRegularSeason20242025!$B$3:$B$1315, "&lt;=" &amp; $A174, DataRegularSeason20242025!$E$3:$E$1315, K$1)</f>
        <v>30</v>
      </c>
      <c r="L174" s="2">
        <f>SUMIFS(DataRegularSeason20242025!$AA$3:$AA$1315,DataRegularSeason20242025!$B$3:$B$1315, "&lt;=" &amp; $A174, DataRegularSeason20242025!$D$3:$D$1315, L$1)+SUMIFS(DataRegularSeason20242025!$AB$3:$AB$1315,DataRegularSeason20242025!$B$3:$B$1315, "&lt;=" &amp; $A174, DataRegularSeason20242025!$E$3:$E$1315, L$1)</f>
        <v>45</v>
      </c>
      <c r="M174" s="2">
        <f>SUMIFS(DataRegularSeason20242025!$AA$3:$AA$1315,DataRegularSeason20242025!$B$3:$B$1315, "&lt;=" &amp; $A174, DataRegularSeason20242025!$D$3:$D$1315, M$1)+SUMIFS(DataRegularSeason20242025!$AB$3:$AB$1315,DataRegularSeason20242025!$B$3:$B$1315, "&lt;=" &amp; $A174, DataRegularSeason20242025!$E$3:$E$1315, M$1)</f>
        <v>46</v>
      </c>
      <c r="N174" s="2">
        <f>SUMIFS(DataRegularSeason20242025!$AA$3:$AA$1315,DataRegularSeason20242025!$B$3:$B$1315, "&lt;=" &amp; $A174, DataRegularSeason20242025!$D$3:$D$1315, N$1)+SUMIFS(DataRegularSeason20242025!$AB$3:$AB$1315,DataRegularSeason20242025!$B$3:$B$1315, "&lt;=" &amp; $A174, DataRegularSeason20242025!$E$3:$E$1315, N$1)</f>
        <v>45</v>
      </c>
      <c r="O174" s="2">
        <f>SUMIFS(DataRegularSeason20242025!$AA$3:$AA$1315,DataRegularSeason20242025!$B$3:$B$1315, "&lt;=" &amp; $A174, DataRegularSeason20242025!$D$3:$D$1315, O$1)+SUMIFS(DataRegularSeason20242025!$AB$3:$AB$1315,DataRegularSeason20242025!$B$3:$B$1315, "&lt;=" &amp; $A174, DataRegularSeason20242025!$E$3:$E$1315, O$1)</f>
        <v>48</v>
      </c>
      <c r="P174" s="2">
        <f>SUMIFS(DataRegularSeason20242025!$AA$3:$AA$1315,DataRegularSeason20242025!$B$3:$B$1315, "&lt;=" &amp; $A174, DataRegularSeason20242025!$D$3:$D$1315, P$1)+SUMIFS(DataRegularSeason20242025!$AB$3:$AB$1315,DataRegularSeason20242025!$B$3:$B$1315, "&lt;=" &amp; $A174, DataRegularSeason20242025!$E$3:$E$1315, P$1)</f>
        <v>33</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33</v>
      </c>
      <c r="U174" s="2">
        <f>SUMIFS(DataRegularSeason20242025!$AA$3:$AA$1315,DataRegularSeason20242025!$B$3:$B$1315, "&lt;=" &amp; $A174, DataRegularSeason20242025!$D$3:$D$1315, U$1)+SUMIFS(DataRegularSeason20242025!$AB$3:$AB$1315,DataRegularSeason20242025!$B$3:$B$1315, "&lt;=" &amp; $A174, DataRegularSeason20242025!$E$3:$E$1315, U$1)</f>
        <v>37</v>
      </c>
      <c r="V174" s="2">
        <f>SUMIFS(DataRegularSeason20242025!$AA$3:$AA$1315,DataRegularSeason20242025!$B$3:$B$1315, "&lt;=" &amp; $A174, DataRegularSeason20242025!$D$3:$D$1315, V$1)+SUMIFS(DataRegularSeason20242025!$AB$3:$AB$1315,DataRegularSeason20242025!$B$3:$B$1315, "&lt;=" &amp; $A174, DataRegularSeason20242025!$E$3:$E$1315, V$1)</f>
        <v>36</v>
      </c>
      <c r="W174" s="2">
        <f>SUMIFS(DataRegularSeason20242025!$AA$3:$AA$1315,DataRegularSeason20242025!$B$3:$B$1315, "&lt;=" &amp; $A174, DataRegularSeason20242025!$D$3:$D$1315, W$1)+SUMIFS(DataRegularSeason20242025!$AB$3:$AB$1315,DataRegularSeason20242025!$B$3:$B$1315, "&lt;=" &amp; $A174, DataRegularSeason20242025!$E$3:$E$1315, W$1)</f>
        <v>37</v>
      </c>
      <c r="X174" s="2">
        <f>SUMIFS(DataRegularSeason20242025!$AA$3:$AA$1315,DataRegularSeason20242025!$B$3:$B$1315, "&lt;=" &amp; $A174, DataRegularSeason20242025!$D$3:$D$1315, X$1)+SUMIFS(DataRegularSeason20242025!$AB$3:$AB$1315,DataRegularSeason20242025!$B$3:$B$1315, "&lt;=" &amp; $A174, DataRegularSeason20242025!$E$3:$E$1315, X$1)</f>
        <v>34</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38</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46</v>
      </c>
      <c r="AC174" s="2">
        <f>SUMIFS(DataRegularSeason20242025!$AA$3:$AA$1315,DataRegularSeason20242025!$B$3:$B$1315, "&lt;=" &amp; $A174, DataRegularSeason20242025!$D$3:$D$1315, AC$1)+SUMIFS(DataRegularSeason20242025!$AB$3:$AB$1315,DataRegularSeason20242025!$B$3:$B$1315, "&lt;=" &amp; $A174, DataRegularSeason20242025!$E$3:$E$1315, AC$1)</f>
        <v>38</v>
      </c>
      <c r="AD174" s="2">
        <f>SUMIFS(DataRegularSeason20242025!$AA$3:$AA$1315,DataRegularSeason20242025!$B$3:$B$1315, "&lt;=" &amp; $A174, DataRegularSeason20242025!$D$3:$D$1315, AD$1)+SUMIFS(DataRegularSeason20242025!$AB$3:$AB$1315,DataRegularSeason20242025!$B$3:$B$1315, "&lt;=" &amp; $A174, DataRegularSeason20242025!$E$3:$E$1315, AD$1)</f>
        <v>43</v>
      </c>
      <c r="AE174" s="2">
        <f>SUMIFS(DataRegularSeason20242025!$AA$3:$AA$1315,DataRegularSeason20242025!$B$3:$B$1315, "&lt;=" &amp; $A174, DataRegularSeason20242025!$D$3:$D$1315, AE$1)+SUMIFS(DataRegularSeason20242025!$AB$3:$AB$1315,DataRegularSeason20242025!$B$3:$B$1315, "&lt;=" &amp; $A174, DataRegularSeason20242025!$E$3:$E$1315, AE$1)</f>
        <v>51</v>
      </c>
      <c r="AF174" s="2">
        <f>SUMIFS(DataRegularSeason20242025!$AA$3:$AA$1315,DataRegularSeason20242025!$B$3:$B$1315, "&lt;=" &amp; $A174, DataRegularSeason20242025!$D$3:$D$1315, AF$1)+SUMIFS(DataRegularSeason20242025!$AB$3:$AB$1315,DataRegularSeason20242025!$B$3:$B$1315, "&lt;=" &amp; $A174, DataRegularSeason20242025!$E$3:$E$1315, AF$1)</f>
        <v>53</v>
      </c>
      <c r="AG174" s="2">
        <f>SUMIFS(DataRegularSeason20242025!$AA$3:$AA$1315,DataRegularSeason20242025!$B$3:$B$1315, "&lt;=" &amp; $A174, DataRegularSeason20242025!$D$3:$D$1315, AG$1)+SUMIFS(DataRegularSeason20242025!$AB$3:$AB$1315,DataRegularSeason20242025!$B$3:$B$1315, "&lt;=" &amp; $A174, DataRegularSeason20242025!$E$3:$E$1315, AG$1)</f>
        <v>50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30</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30</v>
      </c>
      <c r="E175" s="2">
        <f>SUMIFS(DataRegularSeason20242025!$AA$3:$AA$1315,DataRegularSeason20242025!$B$3:$B$1315, "&lt;=" &amp; $A175, DataRegularSeason20242025!$D$3:$D$1315, E$1)+SUMIFS(DataRegularSeason20242025!$AB$3:$AB$1315,DataRegularSeason20242025!$B$3:$B$1315, "&lt;=" &amp; $A175, DataRegularSeason20242025!$E$3:$E$1315, E$1)</f>
        <v>45</v>
      </c>
      <c r="F175" s="2">
        <f>SUMIFS(DataRegularSeason20242025!$AA$3:$AA$1315,DataRegularSeason20242025!$B$3:$B$1315, "&lt;=" &amp; $A175, DataRegularSeason20242025!$D$3:$D$1315, F$1)+SUMIFS(DataRegularSeason20242025!$AB$3:$AB$1315,DataRegularSeason20242025!$B$3:$B$1315, "&lt;=" &amp; $A175, DataRegularSeason20242025!$E$3:$E$1315, F$1)</f>
        <v>36</v>
      </c>
      <c r="G175" s="2">
        <f>SUMIFS(DataRegularSeason20242025!$AA$3:$AA$1315,DataRegularSeason20242025!$B$3:$B$1315, "&lt;=" &amp; $A175, DataRegularSeason20242025!$D$3:$D$1315, G$1)+SUMIFS(DataRegularSeason20242025!$AB$3:$AB$1315,DataRegularSeason20242025!$B$3:$B$1315, "&lt;=" &amp; $A175, DataRegularSeason20242025!$E$3:$E$1315, G$1)</f>
        <v>41</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44</v>
      </c>
      <c r="J175" s="2">
        <f>SUMIFS(DataRegularSeason20242025!$AA$3:$AA$1315,DataRegularSeason20242025!$B$3:$B$1315, "&lt;=" &amp; $A175, DataRegularSeason20242025!$D$3:$D$1315, J$1)+SUMIFS(DataRegularSeason20242025!$AB$3:$AB$1315,DataRegularSeason20242025!$B$3:$B$1315, "&lt;=" &amp; $A175, DataRegularSeason20242025!$E$3:$E$1315, J$1)</f>
        <v>43</v>
      </c>
      <c r="K175" s="2">
        <f>SUMIFS(DataRegularSeason20242025!$AA$3:$AA$1315,DataRegularSeason20242025!$B$3:$B$1315, "&lt;=" &amp; $A175, DataRegularSeason20242025!$D$3:$D$1315, K$1)+SUMIFS(DataRegularSeason20242025!$AB$3:$AB$1315,DataRegularSeason20242025!$B$3:$B$1315, "&lt;=" &amp; $A175, DataRegularSeason20242025!$E$3:$E$1315, K$1)</f>
        <v>30</v>
      </c>
      <c r="L175" s="2">
        <f>SUMIFS(DataRegularSeason20242025!$AA$3:$AA$1315,DataRegularSeason20242025!$B$3:$B$1315, "&lt;=" &amp; $A175, DataRegularSeason20242025!$D$3:$D$1315, L$1)+SUMIFS(DataRegularSeason20242025!$AB$3:$AB$1315,DataRegularSeason20242025!$B$3:$B$1315, "&lt;=" &amp; $A175, DataRegularSeason20242025!$E$3:$E$1315, L$1)</f>
        <v>45</v>
      </c>
      <c r="M175" s="2">
        <f>SUMIFS(DataRegularSeason20242025!$AA$3:$AA$1315,DataRegularSeason20242025!$B$3:$B$1315, "&lt;=" &amp; $A175, DataRegularSeason20242025!$D$3:$D$1315, M$1)+SUMIFS(DataRegularSeason20242025!$AB$3:$AB$1315,DataRegularSeason20242025!$B$3:$B$1315, "&lt;=" &amp; $A175, DataRegularSeason20242025!$E$3:$E$1315, M$1)</f>
        <v>46</v>
      </c>
      <c r="N175" s="2">
        <f>SUMIFS(DataRegularSeason20242025!$AA$3:$AA$1315,DataRegularSeason20242025!$B$3:$B$1315, "&lt;=" &amp; $A175, DataRegularSeason20242025!$D$3:$D$1315, N$1)+SUMIFS(DataRegularSeason20242025!$AB$3:$AB$1315,DataRegularSeason20242025!$B$3:$B$1315, "&lt;=" &amp; $A175, DataRegularSeason20242025!$E$3:$E$1315, N$1)</f>
        <v>45</v>
      </c>
      <c r="O175" s="2">
        <f>SUMIFS(DataRegularSeason20242025!$AA$3:$AA$1315,DataRegularSeason20242025!$B$3:$B$1315, "&lt;=" &amp; $A175, DataRegularSeason20242025!$D$3:$D$1315, O$1)+SUMIFS(DataRegularSeason20242025!$AB$3:$AB$1315,DataRegularSeason20242025!$B$3:$B$1315, "&lt;=" &amp; $A175, DataRegularSeason20242025!$E$3:$E$1315, O$1)</f>
        <v>48</v>
      </c>
      <c r="P175" s="2">
        <f>SUMIFS(DataRegularSeason20242025!$AA$3:$AA$1315,DataRegularSeason20242025!$B$3:$B$1315, "&lt;=" &amp; $A175, DataRegularSeason20242025!$D$3:$D$1315, P$1)+SUMIFS(DataRegularSeason20242025!$AB$3:$AB$1315,DataRegularSeason20242025!$B$3:$B$1315, "&lt;=" &amp; $A175, DataRegularSeason20242025!$E$3:$E$1315, P$1)</f>
        <v>33</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33</v>
      </c>
      <c r="U175" s="2">
        <f>SUMIFS(DataRegularSeason20242025!$AA$3:$AA$1315,DataRegularSeason20242025!$B$3:$B$1315, "&lt;=" &amp; $A175, DataRegularSeason20242025!$D$3:$D$1315, U$1)+SUMIFS(DataRegularSeason20242025!$AB$3:$AB$1315,DataRegularSeason20242025!$B$3:$B$1315, "&lt;=" &amp; $A175, DataRegularSeason20242025!$E$3:$E$1315, U$1)</f>
        <v>37</v>
      </c>
      <c r="V175" s="2">
        <f>SUMIFS(DataRegularSeason20242025!$AA$3:$AA$1315,DataRegularSeason20242025!$B$3:$B$1315, "&lt;=" &amp; $A175, DataRegularSeason20242025!$D$3:$D$1315, V$1)+SUMIFS(DataRegularSeason20242025!$AB$3:$AB$1315,DataRegularSeason20242025!$B$3:$B$1315, "&lt;=" &amp; $A175, DataRegularSeason20242025!$E$3:$E$1315, V$1)</f>
        <v>36</v>
      </c>
      <c r="W175" s="2">
        <f>SUMIFS(DataRegularSeason20242025!$AA$3:$AA$1315,DataRegularSeason20242025!$B$3:$B$1315, "&lt;=" &amp; $A175, DataRegularSeason20242025!$D$3:$D$1315, W$1)+SUMIFS(DataRegularSeason20242025!$AB$3:$AB$1315,DataRegularSeason20242025!$B$3:$B$1315, "&lt;=" &amp; $A175, DataRegularSeason20242025!$E$3:$E$1315, W$1)</f>
        <v>37</v>
      </c>
      <c r="X175" s="2">
        <f>SUMIFS(DataRegularSeason20242025!$AA$3:$AA$1315,DataRegularSeason20242025!$B$3:$B$1315, "&lt;=" &amp; $A175, DataRegularSeason20242025!$D$3:$D$1315, X$1)+SUMIFS(DataRegularSeason20242025!$AB$3:$AB$1315,DataRegularSeason20242025!$B$3:$B$1315, "&lt;=" &amp; $A175, DataRegularSeason20242025!$E$3:$E$1315, X$1)</f>
        <v>34</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38</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46</v>
      </c>
      <c r="AC175" s="2">
        <f>SUMIFS(DataRegularSeason20242025!$AA$3:$AA$1315,DataRegularSeason20242025!$B$3:$B$1315, "&lt;=" &amp; $A175, DataRegularSeason20242025!$D$3:$D$1315, AC$1)+SUMIFS(DataRegularSeason20242025!$AB$3:$AB$1315,DataRegularSeason20242025!$B$3:$B$1315, "&lt;=" &amp; $A175, DataRegularSeason20242025!$E$3:$E$1315, AC$1)</f>
        <v>38</v>
      </c>
      <c r="AD175" s="2">
        <f>SUMIFS(DataRegularSeason20242025!$AA$3:$AA$1315,DataRegularSeason20242025!$B$3:$B$1315, "&lt;=" &amp; $A175, DataRegularSeason20242025!$D$3:$D$1315, AD$1)+SUMIFS(DataRegularSeason20242025!$AB$3:$AB$1315,DataRegularSeason20242025!$B$3:$B$1315, "&lt;=" &amp; $A175, DataRegularSeason20242025!$E$3:$E$1315, AD$1)</f>
        <v>43</v>
      </c>
      <c r="AE175" s="2">
        <f>SUMIFS(DataRegularSeason20242025!$AA$3:$AA$1315,DataRegularSeason20242025!$B$3:$B$1315, "&lt;=" &amp; $A175, DataRegularSeason20242025!$D$3:$D$1315, AE$1)+SUMIFS(DataRegularSeason20242025!$AB$3:$AB$1315,DataRegularSeason20242025!$B$3:$B$1315, "&lt;=" &amp; $A175, DataRegularSeason20242025!$E$3:$E$1315, AE$1)</f>
        <v>51</v>
      </c>
      <c r="AF175" s="2">
        <f>SUMIFS(DataRegularSeason20242025!$AA$3:$AA$1315,DataRegularSeason20242025!$B$3:$B$1315, "&lt;=" &amp; $A175, DataRegularSeason20242025!$D$3:$D$1315, AF$1)+SUMIFS(DataRegularSeason20242025!$AB$3:$AB$1315,DataRegularSeason20242025!$B$3:$B$1315, "&lt;=" &amp; $A175, DataRegularSeason20242025!$E$3:$E$1315, AF$1)</f>
        <v>53</v>
      </c>
      <c r="AG175" s="2">
        <f>SUMIFS(DataRegularSeason20242025!$AA$3:$AA$1315,DataRegularSeason20242025!$B$3:$B$1315, "&lt;=" &amp; $A175, DataRegularSeason20242025!$D$3:$D$1315, AG$1)+SUMIFS(DataRegularSeason20242025!$AB$3:$AB$1315,DataRegularSeason20242025!$B$3:$B$1315, "&lt;=" &amp; $A175, DataRegularSeason20242025!$E$3:$E$1315, AG$1)</f>
        <v>50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30</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30</v>
      </c>
      <c r="E176" s="2">
        <f>SUMIFS(DataRegularSeason20242025!$AA$3:$AA$1315,DataRegularSeason20242025!$B$3:$B$1315, "&lt;=" &amp; $A176, DataRegularSeason20242025!$D$3:$D$1315, E$1)+SUMIFS(DataRegularSeason20242025!$AB$3:$AB$1315,DataRegularSeason20242025!$B$3:$B$1315, "&lt;=" &amp; $A176, DataRegularSeason20242025!$E$3:$E$1315, E$1)</f>
        <v>45</v>
      </c>
      <c r="F176" s="2">
        <f>SUMIFS(DataRegularSeason20242025!$AA$3:$AA$1315,DataRegularSeason20242025!$B$3:$B$1315, "&lt;=" &amp; $A176, DataRegularSeason20242025!$D$3:$D$1315, F$1)+SUMIFS(DataRegularSeason20242025!$AB$3:$AB$1315,DataRegularSeason20242025!$B$3:$B$1315, "&lt;=" &amp; $A176, DataRegularSeason20242025!$E$3:$E$1315, F$1)</f>
        <v>36</v>
      </c>
      <c r="G176" s="2">
        <f>SUMIFS(DataRegularSeason20242025!$AA$3:$AA$1315,DataRegularSeason20242025!$B$3:$B$1315, "&lt;=" &amp; $A176, DataRegularSeason20242025!$D$3:$D$1315, G$1)+SUMIFS(DataRegularSeason20242025!$AB$3:$AB$1315,DataRegularSeason20242025!$B$3:$B$1315, "&lt;=" &amp; $A176, DataRegularSeason20242025!$E$3:$E$1315, G$1)</f>
        <v>41</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44</v>
      </c>
      <c r="J176" s="2">
        <f>SUMIFS(DataRegularSeason20242025!$AA$3:$AA$1315,DataRegularSeason20242025!$B$3:$B$1315, "&lt;=" &amp; $A176, DataRegularSeason20242025!$D$3:$D$1315, J$1)+SUMIFS(DataRegularSeason20242025!$AB$3:$AB$1315,DataRegularSeason20242025!$B$3:$B$1315, "&lt;=" &amp; $A176, DataRegularSeason20242025!$E$3:$E$1315, J$1)</f>
        <v>43</v>
      </c>
      <c r="K176" s="2">
        <f>SUMIFS(DataRegularSeason20242025!$AA$3:$AA$1315,DataRegularSeason20242025!$B$3:$B$1315, "&lt;=" &amp; $A176, DataRegularSeason20242025!$D$3:$D$1315, K$1)+SUMIFS(DataRegularSeason20242025!$AB$3:$AB$1315,DataRegularSeason20242025!$B$3:$B$1315, "&lt;=" &amp; $A176, DataRegularSeason20242025!$E$3:$E$1315, K$1)</f>
        <v>30</v>
      </c>
      <c r="L176" s="2">
        <f>SUMIFS(DataRegularSeason20242025!$AA$3:$AA$1315,DataRegularSeason20242025!$B$3:$B$1315, "&lt;=" &amp; $A176, DataRegularSeason20242025!$D$3:$D$1315, L$1)+SUMIFS(DataRegularSeason20242025!$AB$3:$AB$1315,DataRegularSeason20242025!$B$3:$B$1315, "&lt;=" &amp; $A176, DataRegularSeason20242025!$E$3:$E$1315, L$1)</f>
        <v>45</v>
      </c>
      <c r="M176" s="2">
        <f>SUMIFS(DataRegularSeason20242025!$AA$3:$AA$1315,DataRegularSeason20242025!$B$3:$B$1315, "&lt;=" &amp; $A176, DataRegularSeason20242025!$D$3:$D$1315, M$1)+SUMIFS(DataRegularSeason20242025!$AB$3:$AB$1315,DataRegularSeason20242025!$B$3:$B$1315, "&lt;=" &amp; $A176, DataRegularSeason20242025!$E$3:$E$1315, M$1)</f>
        <v>46</v>
      </c>
      <c r="N176" s="2">
        <f>SUMIFS(DataRegularSeason20242025!$AA$3:$AA$1315,DataRegularSeason20242025!$B$3:$B$1315, "&lt;=" &amp; $A176, DataRegularSeason20242025!$D$3:$D$1315, N$1)+SUMIFS(DataRegularSeason20242025!$AB$3:$AB$1315,DataRegularSeason20242025!$B$3:$B$1315, "&lt;=" &amp; $A176, DataRegularSeason20242025!$E$3:$E$1315, N$1)</f>
        <v>45</v>
      </c>
      <c r="O176" s="2">
        <f>SUMIFS(DataRegularSeason20242025!$AA$3:$AA$1315,DataRegularSeason20242025!$B$3:$B$1315, "&lt;=" &amp; $A176, DataRegularSeason20242025!$D$3:$D$1315, O$1)+SUMIFS(DataRegularSeason20242025!$AB$3:$AB$1315,DataRegularSeason20242025!$B$3:$B$1315, "&lt;=" &amp; $A176, DataRegularSeason20242025!$E$3:$E$1315, O$1)</f>
        <v>48</v>
      </c>
      <c r="P176" s="2">
        <f>SUMIFS(DataRegularSeason20242025!$AA$3:$AA$1315,DataRegularSeason20242025!$B$3:$B$1315, "&lt;=" &amp; $A176, DataRegularSeason20242025!$D$3:$D$1315, P$1)+SUMIFS(DataRegularSeason20242025!$AB$3:$AB$1315,DataRegularSeason20242025!$B$3:$B$1315, "&lt;=" &amp; $A176, DataRegularSeason20242025!$E$3:$E$1315, P$1)</f>
        <v>33</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33</v>
      </c>
      <c r="U176" s="2">
        <f>SUMIFS(DataRegularSeason20242025!$AA$3:$AA$1315,DataRegularSeason20242025!$B$3:$B$1315, "&lt;=" &amp; $A176, DataRegularSeason20242025!$D$3:$D$1315, U$1)+SUMIFS(DataRegularSeason20242025!$AB$3:$AB$1315,DataRegularSeason20242025!$B$3:$B$1315, "&lt;=" &amp; $A176, DataRegularSeason20242025!$E$3:$E$1315, U$1)</f>
        <v>37</v>
      </c>
      <c r="V176" s="2">
        <f>SUMIFS(DataRegularSeason20242025!$AA$3:$AA$1315,DataRegularSeason20242025!$B$3:$B$1315, "&lt;=" &amp; $A176, DataRegularSeason20242025!$D$3:$D$1315, V$1)+SUMIFS(DataRegularSeason20242025!$AB$3:$AB$1315,DataRegularSeason20242025!$B$3:$B$1315, "&lt;=" &amp; $A176, DataRegularSeason20242025!$E$3:$E$1315, V$1)</f>
        <v>36</v>
      </c>
      <c r="W176" s="2">
        <f>SUMIFS(DataRegularSeason20242025!$AA$3:$AA$1315,DataRegularSeason20242025!$B$3:$B$1315, "&lt;=" &amp; $A176, DataRegularSeason20242025!$D$3:$D$1315, W$1)+SUMIFS(DataRegularSeason20242025!$AB$3:$AB$1315,DataRegularSeason20242025!$B$3:$B$1315, "&lt;=" &amp; $A176, DataRegularSeason20242025!$E$3:$E$1315, W$1)</f>
        <v>37</v>
      </c>
      <c r="X176" s="2">
        <f>SUMIFS(DataRegularSeason20242025!$AA$3:$AA$1315,DataRegularSeason20242025!$B$3:$B$1315, "&lt;=" &amp; $A176, DataRegularSeason20242025!$D$3:$D$1315, X$1)+SUMIFS(DataRegularSeason20242025!$AB$3:$AB$1315,DataRegularSeason20242025!$B$3:$B$1315, "&lt;=" &amp; $A176, DataRegularSeason20242025!$E$3:$E$1315, X$1)</f>
        <v>34</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38</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46</v>
      </c>
      <c r="AC176" s="2">
        <f>SUMIFS(DataRegularSeason20242025!$AA$3:$AA$1315,DataRegularSeason20242025!$B$3:$B$1315, "&lt;=" &amp; $A176, DataRegularSeason20242025!$D$3:$D$1315, AC$1)+SUMIFS(DataRegularSeason20242025!$AB$3:$AB$1315,DataRegularSeason20242025!$B$3:$B$1315, "&lt;=" &amp; $A176, DataRegularSeason20242025!$E$3:$E$1315, AC$1)</f>
        <v>38</v>
      </c>
      <c r="AD176" s="2">
        <f>SUMIFS(DataRegularSeason20242025!$AA$3:$AA$1315,DataRegularSeason20242025!$B$3:$B$1315, "&lt;=" &amp; $A176, DataRegularSeason20242025!$D$3:$D$1315, AD$1)+SUMIFS(DataRegularSeason20242025!$AB$3:$AB$1315,DataRegularSeason20242025!$B$3:$B$1315, "&lt;=" &amp; $A176, DataRegularSeason20242025!$E$3:$E$1315, AD$1)</f>
        <v>43</v>
      </c>
      <c r="AE176" s="2">
        <f>SUMIFS(DataRegularSeason20242025!$AA$3:$AA$1315,DataRegularSeason20242025!$B$3:$B$1315, "&lt;=" &amp; $A176, DataRegularSeason20242025!$D$3:$D$1315, AE$1)+SUMIFS(DataRegularSeason20242025!$AB$3:$AB$1315,DataRegularSeason20242025!$B$3:$B$1315, "&lt;=" &amp; $A176, DataRegularSeason20242025!$E$3:$E$1315, AE$1)</f>
        <v>51</v>
      </c>
      <c r="AF176" s="2">
        <f>SUMIFS(DataRegularSeason20242025!$AA$3:$AA$1315,DataRegularSeason20242025!$B$3:$B$1315, "&lt;=" &amp; $A176, DataRegularSeason20242025!$D$3:$D$1315, AF$1)+SUMIFS(DataRegularSeason20242025!$AB$3:$AB$1315,DataRegularSeason20242025!$B$3:$B$1315, "&lt;=" &amp; $A176, DataRegularSeason20242025!$E$3:$E$1315, AF$1)</f>
        <v>53</v>
      </c>
      <c r="AG176" s="2">
        <f>SUMIFS(DataRegularSeason20242025!$AA$3:$AA$1315,DataRegularSeason20242025!$B$3:$B$1315, "&lt;=" &amp; $A176, DataRegularSeason20242025!$D$3:$D$1315, AG$1)+SUMIFS(DataRegularSeason20242025!$AB$3:$AB$1315,DataRegularSeason20242025!$B$3:$B$1315, "&lt;=" &amp; $A176, DataRegularSeason20242025!$E$3:$E$1315, AG$1)</f>
        <v>50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30</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30</v>
      </c>
      <c r="E177" s="2">
        <f>SUMIFS(DataRegularSeason20242025!$AA$3:$AA$1315,DataRegularSeason20242025!$B$3:$B$1315, "&lt;=" &amp; $A177, DataRegularSeason20242025!$D$3:$D$1315, E$1)+SUMIFS(DataRegularSeason20242025!$AB$3:$AB$1315,DataRegularSeason20242025!$B$3:$B$1315, "&lt;=" &amp; $A177, DataRegularSeason20242025!$E$3:$E$1315, E$1)</f>
        <v>45</v>
      </c>
      <c r="F177" s="2">
        <f>SUMIFS(DataRegularSeason20242025!$AA$3:$AA$1315,DataRegularSeason20242025!$B$3:$B$1315, "&lt;=" &amp; $A177, DataRegularSeason20242025!$D$3:$D$1315, F$1)+SUMIFS(DataRegularSeason20242025!$AB$3:$AB$1315,DataRegularSeason20242025!$B$3:$B$1315, "&lt;=" &amp; $A177, DataRegularSeason20242025!$E$3:$E$1315, F$1)</f>
        <v>36</v>
      </c>
      <c r="G177" s="2">
        <f>SUMIFS(DataRegularSeason20242025!$AA$3:$AA$1315,DataRegularSeason20242025!$B$3:$B$1315, "&lt;=" &amp; $A177, DataRegularSeason20242025!$D$3:$D$1315, G$1)+SUMIFS(DataRegularSeason20242025!$AB$3:$AB$1315,DataRegularSeason20242025!$B$3:$B$1315, "&lt;=" &amp; $A177, DataRegularSeason20242025!$E$3:$E$1315, G$1)</f>
        <v>41</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44</v>
      </c>
      <c r="J177" s="2">
        <f>SUMIFS(DataRegularSeason20242025!$AA$3:$AA$1315,DataRegularSeason20242025!$B$3:$B$1315, "&lt;=" &amp; $A177, DataRegularSeason20242025!$D$3:$D$1315, J$1)+SUMIFS(DataRegularSeason20242025!$AB$3:$AB$1315,DataRegularSeason20242025!$B$3:$B$1315, "&lt;=" &amp; $A177, DataRegularSeason20242025!$E$3:$E$1315, J$1)</f>
        <v>43</v>
      </c>
      <c r="K177" s="2">
        <f>SUMIFS(DataRegularSeason20242025!$AA$3:$AA$1315,DataRegularSeason20242025!$B$3:$B$1315, "&lt;=" &amp; $A177, DataRegularSeason20242025!$D$3:$D$1315, K$1)+SUMIFS(DataRegularSeason20242025!$AB$3:$AB$1315,DataRegularSeason20242025!$B$3:$B$1315, "&lt;=" &amp; $A177, DataRegularSeason20242025!$E$3:$E$1315, K$1)</f>
        <v>30</v>
      </c>
      <c r="L177" s="2">
        <f>SUMIFS(DataRegularSeason20242025!$AA$3:$AA$1315,DataRegularSeason20242025!$B$3:$B$1315, "&lt;=" &amp; $A177, DataRegularSeason20242025!$D$3:$D$1315, L$1)+SUMIFS(DataRegularSeason20242025!$AB$3:$AB$1315,DataRegularSeason20242025!$B$3:$B$1315, "&lt;=" &amp; $A177, DataRegularSeason20242025!$E$3:$E$1315, L$1)</f>
        <v>45</v>
      </c>
      <c r="M177" s="2">
        <f>SUMIFS(DataRegularSeason20242025!$AA$3:$AA$1315,DataRegularSeason20242025!$B$3:$B$1315, "&lt;=" &amp; $A177, DataRegularSeason20242025!$D$3:$D$1315, M$1)+SUMIFS(DataRegularSeason20242025!$AB$3:$AB$1315,DataRegularSeason20242025!$B$3:$B$1315, "&lt;=" &amp; $A177, DataRegularSeason20242025!$E$3:$E$1315, M$1)</f>
        <v>46</v>
      </c>
      <c r="N177" s="2">
        <f>SUMIFS(DataRegularSeason20242025!$AA$3:$AA$1315,DataRegularSeason20242025!$B$3:$B$1315, "&lt;=" &amp; $A177, DataRegularSeason20242025!$D$3:$D$1315, N$1)+SUMIFS(DataRegularSeason20242025!$AB$3:$AB$1315,DataRegularSeason20242025!$B$3:$B$1315, "&lt;=" &amp; $A177, DataRegularSeason20242025!$E$3:$E$1315, N$1)</f>
        <v>45</v>
      </c>
      <c r="O177" s="2">
        <f>SUMIFS(DataRegularSeason20242025!$AA$3:$AA$1315,DataRegularSeason20242025!$B$3:$B$1315, "&lt;=" &amp; $A177, DataRegularSeason20242025!$D$3:$D$1315, O$1)+SUMIFS(DataRegularSeason20242025!$AB$3:$AB$1315,DataRegularSeason20242025!$B$3:$B$1315, "&lt;=" &amp; $A177, DataRegularSeason20242025!$E$3:$E$1315, O$1)</f>
        <v>48</v>
      </c>
      <c r="P177" s="2">
        <f>SUMIFS(DataRegularSeason20242025!$AA$3:$AA$1315,DataRegularSeason20242025!$B$3:$B$1315, "&lt;=" &amp; $A177, DataRegularSeason20242025!$D$3:$D$1315, P$1)+SUMIFS(DataRegularSeason20242025!$AB$3:$AB$1315,DataRegularSeason20242025!$B$3:$B$1315, "&lt;=" &amp; $A177, DataRegularSeason20242025!$E$3:$E$1315, P$1)</f>
        <v>33</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33</v>
      </c>
      <c r="U177" s="2">
        <f>SUMIFS(DataRegularSeason20242025!$AA$3:$AA$1315,DataRegularSeason20242025!$B$3:$B$1315, "&lt;=" &amp; $A177, DataRegularSeason20242025!$D$3:$D$1315, U$1)+SUMIFS(DataRegularSeason20242025!$AB$3:$AB$1315,DataRegularSeason20242025!$B$3:$B$1315, "&lt;=" &amp; $A177, DataRegularSeason20242025!$E$3:$E$1315, U$1)</f>
        <v>37</v>
      </c>
      <c r="V177" s="2">
        <f>SUMIFS(DataRegularSeason20242025!$AA$3:$AA$1315,DataRegularSeason20242025!$B$3:$B$1315, "&lt;=" &amp; $A177, DataRegularSeason20242025!$D$3:$D$1315, V$1)+SUMIFS(DataRegularSeason20242025!$AB$3:$AB$1315,DataRegularSeason20242025!$B$3:$B$1315, "&lt;=" &amp; $A177, DataRegularSeason20242025!$E$3:$E$1315, V$1)</f>
        <v>36</v>
      </c>
      <c r="W177" s="2">
        <f>SUMIFS(DataRegularSeason20242025!$AA$3:$AA$1315,DataRegularSeason20242025!$B$3:$B$1315, "&lt;=" &amp; $A177, DataRegularSeason20242025!$D$3:$D$1315, W$1)+SUMIFS(DataRegularSeason20242025!$AB$3:$AB$1315,DataRegularSeason20242025!$B$3:$B$1315, "&lt;=" &amp; $A177, DataRegularSeason20242025!$E$3:$E$1315, W$1)</f>
        <v>37</v>
      </c>
      <c r="X177" s="2">
        <f>SUMIFS(DataRegularSeason20242025!$AA$3:$AA$1315,DataRegularSeason20242025!$B$3:$B$1315, "&lt;=" &amp; $A177, DataRegularSeason20242025!$D$3:$D$1315, X$1)+SUMIFS(DataRegularSeason20242025!$AB$3:$AB$1315,DataRegularSeason20242025!$B$3:$B$1315, "&lt;=" &amp; $A177, DataRegularSeason20242025!$E$3:$E$1315, X$1)</f>
        <v>34</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38</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46</v>
      </c>
      <c r="AC177" s="2">
        <f>SUMIFS(DataRegularSeason20242025!$AA$3:$AA$1315,DataRegularSeason20242025!$B$3:$B$1315, "&lt;=" &amp; $A177, DataRegularSeason20242025!$D$3:$D$1315, AC$1)+SUMIFS(DataRegularSeason20242025!$AB$3:$AB$1315,DataRegularSeason20242025!$B$3:$B$1315, "&lt;=" &amp; $A177, DataRegularSeason20242025!$E$3:$E$1315, AC$1)</f>
        <v>38</v>
      </c>
      <c r="AD177" s="2">
        <f>SUMIFS(DataRegularSeason20242025!$AA$3:$AA$1315,DataRegularSeason20242025!$B$3:$B$1315, "&lt;=" &amp; $A177, DataRegularSeason20242025!$D$3:$D$1315, AD$1)+SUMIFS(DataRegularSeason20242025!$AB$3:$AB$1315,DataRegularSeason20242025!$B$3:$B$1315, "&lt;=" &amp; $A177, DataRegularSeason20242025!$E$3:$E$1315, AD$1)</f>
        <v>43</v>
      </c>
      <c r="AE177" s="2">
        <f>SUMIFS(DataRegularSeason20242025!$AA$3:$AA$1315,DataRegularSeason20242025!$B$3:$B$1315, "&lt;=" &amp; $A177, DataRegularSeason20242025!$D$3:$D$1315, AE$1)+SUMIFS(DataRegularSeason20242025!$AB$3:$AB$1315,DataRegularSeason20242025!$B$3:$B$1315, "&lt;=" &amp; $A177, DataRegularSeason20242025!$E$3:$E$1315, AE$1)</f>
        <v>51</v>
      </c>
      <c r="AF177" s="2">
        <f>SUMIFS(DataRegularSeason20242025!$AA$3:$AA$1315,DataRegularSeason20242025!$B$3:$B$1315, "&lt;=" &amp; $A177, DataRegularSeason20242025!$D$3:$D$1315, AF$1)+SUMIFS(DataRegularSeason20242025!$AB$3:$AB$1315,DataRegularSeason20242025!$B$3:$B$1315, "&lt;=" &amp; $A177, DataRegularSeason20242025!$E$3:$E$1315, AF$1)</f>
        <v>53</v>
      </c>
      <c r="AG177" s="2">
        <f>SUMIFS(DataRegularSeason20242025!$AA$3:$AA$1315,DataRegularSeason20242025!$B$3:$B$1315, "&lt;=" &amp; $A177, DataRegularSeason20242025!$D$3:$D$1315, AG$1)+SUMIFS(DataRegularSeason20242025!$AB$3:$AB$1315,DataRegularSeason20242025!$B$3:$B$1315, "&lt;=" &amp; $A177, DataRegularSeason20242025!$E$3:$E$1315, AG$1)</f>
        <v>50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30</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30</v>
      </c>
      <c r="E178" s="2">
        <f>SUMIFS(DataRegularSeason20242025!$AA$3:$AA$1315,DataRegularSeason20242025!$B$3:$B$1315, "&lt;=" &amp; $A178, DataRegularSeason20242025!$D$3:$D$1315, E$1)+SUMIFS(DataRegularSeason20242025!$AB$3:$AB$1315,DataRegularSeason20242025!$B$3:$B$1315, "&lt;=" &amp; $A178, DataRegularSeason20242025!$E$3:$E$1315, E$1)</f>
        <v>45</v>
      </c>
      <c r="F178" s="2">
        <f>SUMIFS(DataRegularSeason20242025!$AA$3:$AA$1315,DataRegularSeason20242025!$B$3:$B$1315, "&lt;=" &amp; $A178, DataRegularSeason20242025!$D$3:$D$1315, F$1)+SUMIFS(DataRegularSeason20242025!$AB$3:$AB$1315,DataRegularSeason20242025!$B$3:$B$1315, "&lt;=" &amp; $A178, DataRegularSeason20242025!$E$3:$E$1315, F$1)</f>
        <v>36</v>
      </c>
      <c r="G178" s="2">
        <f>SUMIFS(DataRegularSeason20242025!$AA$3:$AA$1315,DataRegularSeason20242025!$B$3:$B$1315, "&lt;=" &amp; $A178, DataRegularSeason20242025!$D$3:$D$1315, G$1)+SUMIFS(DataRegularSeason20242025!$AB$3:$AB$1315,DataRegularSeason20242025!$B$3:$B$1315, "&lt;=" &amp; $A178, DataRegularSeason20242025!$E$3:$E$1315, G$1)</f>
        <v>41</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44</v>
      </c>
      <c r="J178" s="2">
        <f>SUMIFS(DataRegularSeason20242025!$AA$3:$AA$1315,DataRegularSeason20242025!$B$3:$B$1315, "&lt;=" &amp; $A178, DataRegularSeason20242025!$D$3:$D$1315, J$1)+SUMIFS(DataRegularSeason20242025!$AB$3:$AB$1315,DataRegularSeason20242025!$B$3:$B$1315, "&lt;=" &amp; $A178, DataRegularSeason20242025!$E$3:$E$1315, J$1)</f>
        <v>43</v>
      </c>
      <c r="K178" s="2">
        <f>SUMIFS(DataRegularSeason20242025!$AA$3:$AA$1315,DataRegularSeason20242025!$B$3:$B$1315, "&lt;=" &amp; $A178, DataRegularSeason20242025!$D$3:$D$1315, K$1)+SUMIFS(DataRegularSeason20242025!$AB$3:$AB$1315,DataRegularSeason20242025!$B$3:$B$1315, "&lt;=" &amp; $A178, DataRegularSeason20242025!$E$3:$E$1315, K$1)</f>
        <v>30</v>
      </c>
      <c r="L178" s="2">
        <f>SUMIFS(DataRegularSeason20242025!$AA$3:$AA$1315,DataRegularSeason20242025!$B$3:$B$1315, "&lt;=" &amp; $A178, DataRegularSeason20242025!$D$3:$D$1315, L$1)+SUMIFS(DataRegularSeason20242025!$AB$3:$AB$1315,DataRegularSeason20242025!$B$3:$B$1315, "&lt;=" &amp; $A178, DataRegularSeason20242025!$E$3:$E$1315, L$1)</f>
        <v>45</v>
      </c>
      <c r="M178" s="2">
        <f>SUMIFS(DataRegularSeason20242025!$AA$3:$AA$1315,DataRegularSeason20242025!$B$3:$B$1315, "&lt;=" &amp; $A178, DataRegularSeason20242025!$D$3:$D$1315, M$1)+SUMIFS(DataRegularSeason20242025!$AB$3:$AB$1315,DataRegularSeason20242025!$B$3:$B$1315, "&lt;=" &amp; $A178, DataRegularSeason20242025!$E$3:$E$1315, M$1)</f>
        <v>46</v>
      </c>
      <c r="N178" s="2">
        <f>SUMIFS(DataRegularSeason20242025!$AA$3:$AA$1315,DataRegularSeason20242025!$B$3:$B$1315, "&lt;=" &amp; $A178, DataRegularSeason20242025!$D$3:$D$1315, N$1)+SUMIFS(DataRegularSeason20242025!$AB$3:$AB$1315,DataRegularSeason20242025!$B$3:$B$1315, "&lt;=" &amp; $A178, DataRegularSeason20242025!$E$3:$E$1315, N$1)</f>
        <v>45</v>
      </c>
      <c r="O178" s="2">
        <f>SUMIFS(DataRegularSeason20242025!$AA$3:$AA$1315,DataRegularSeason20242025!$B$3:$B$1315, "&lt;=" &amp; $A178, DataRegularSeason20242025!$D$3:$D$1315, O$1)+SUMIFS(DataRegularSeason20242025!$AB$3:$AB$1315,DataRegularSeason20242025!$B$3:$B$1315, "&lt;=" &amp; $A178, DataRegularSeason20242025!$E$3:$E$1315, O$1)</f>
        <v>48</v>
      </c>
      <c r="P178" s="2">
        <f>SUMIFS(DataRegularSeason20242025!$AA$3:$AA$1315,DataRegularSeason20242025!$B$3:$B$1315, "&lt;=" &amp; $A178, DataRegularSeason20242025!$D$3:$D$1315, P$1)+SUMIFS(DataRegularSeason20242025!$AB$3:$AB$1315,DataRegularSeason20242025!$B$3:$B$1315, "&lt;=" &amp; $A178, DataRegularSeason20242025!$E$3:$E$1315, P$1)</f>
        <v>33</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33</v>
      </c>
      <c r="U178" s="2">
        <f>SUMIFS(DataRegularSeason20242025!$AA$3:$AA$1315,DataRegularSeason20242025!$B$3:$B$1315, "&lt;=" &amp; $A178, DataRegularSeason20242025!$D$3:$D$1315, U$1)+SUMIFS(DataRegularSeason20242025!$AB$3:$AB$1315,DataRegularSeason20242025!$B$3:$B$1315, "&lt;=" &amp; $A178, DataRegularSeason20242025!$E$3:$E$1315, U$1)</f>
        <v>37</v>
      </c>
      <c r="V178" s="2">
        <f>SUMIFS(DataRegularSeason20242025!$AA$3:$AA$1315,DataRegularSeason20242025!$B$3:$B$1315, "&lt;=" &amp; $A178, DataRegularSeason20242025!$D$3:$D$1315, V$1)+SUMIFS(DataRegularSeason20242025!$AB$3:$AB$1315,DataRegularSeason20242025!$B$3:$B$1315, "&lt;=" &amp; $A178, DataRegularSeason20242025!$E$3:$E$1315, V$1)</f>
        <v>36</v>
      </c>
      <c r="W178" s="2">
        <f>SUMIFS(DataRegularSeason20242025!$AA$3:$AA$1315,DataRegularSeason20242025!$B$3:$B$1315, "&lt;=" &amp; $A178, DataRegularSeason20242025!$D$3:$D$1315, W$1)+SUMIFS(DataRegularSeason20242025!$AB$3:$AB$1315,DataRegularSeason20242025!$B$3:$B$1315, "&lt;=" &amp; $A178, DataRegularSeason20242025!$E$3:$E$1315, W$1)</f>
        <v>37</v>
      </c>
      <c r="X178" s="2">
        <f>SUMIFS(DataRegularSeason20242025!$AA$3:$AA$1315,DataRegularSeason20242025!$B$3:$B$1315, "&lt;=" &amp; $A178, DataRegularSeason20242025!$D$3:$D$1315, X$1)+SUMIFS(DataRegularSeason20242025!$AB$3:$AB$1315,DataRegularSeason20242025!$B$3:$B$1315, "&lt;=" &amp; $A178, DataRegularSeason20242025!$E$3:$E$1315, X$1)</f>
        <v>34</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38</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46</v>
      </c>
      <c r="AC178" s="2">
        <f>SUMIFS(DataRegularSeason20242025!$AA$3:$AA$1315,DataRegularSeason20242025!$B$3:$B$1315, "&lt;=" &amp; $A178, DataRegularSeason20242025!$D$3:$D$1315, AC$1)+SUMIFS(DataRegularSeason20242025!$AB$3:$AB$1315,DataRegularSeason20242025!$B$3:$B$1315, "&lt;=" &amp; $A178, DataRegularSeason20242025!$E$3:$E$1315, AC$1)</f>
        <v>38</v>
      </c>
      <c r="AD178" s="2">
        <f>SUMIFS(DataRegularSeason20242025!$AA$3:$AA$1315,DataRegularSeason20242025!$B$3:$B$1315, "&lt;=" &amp; $A178, DataRegularSeason20242025!$D$3:$D$1315, AD$1)+SUMIFS(DataRegularSeason20242025!$AB$3:$AB$1315,DataRegularSeason20242025!$B$3:$B$1315, "&lt;=" &amp; $A178, DataRegularSeason20242025!$E$3:$E$1315, AD$1)</f>
        <v>43</v>
      </c>
      <c r="AE178" s="2">
        <f>SUMIFS(DataRegularSeason20242025!$AA$3:$AA$1315,DataRegularSeason20242025!$B$3:$B$1315, "&lt;=" &amp; $A178, DataRegularSeason20242025!$D$3:$D$1315, AE$1)+SUMIFS(DataRegularSeason20242025!$AB$3:$AB$1315,DataRegularSeason20242025!$B$3:$B$1315, "&lt;=" &amp; $A178, DataRegularSeason20242025!$E$3:$E$1315, AE$1)</f>
        <v>51</v>
      </c>
      <c r="AF178" s="2">
        <f>SUMIFS(DataRegularSeason20242025!$AA$3:$AA$1315,DataRegularSeason20242025!$B$3:$B$1315, "&lt;=" &amp; $A178, DataRegularSeason20242025!$D$3:$D$1315, AF$1)+SUMIFS(DataRegularSeason20242025!$AB$3:$AB$1315,DataRegularSeason20242025!$B$3:$B$1315, "&lt;=" &amp; $A178, DataRegularSeason20242025!$E$3:$E$1315, AF$1)</f>
        <v>53</v>
      </c>
      <c r="AG178" s="2">
        <f>SUMIFS(DataRegularSeason20242025!$AA$3:$AA$1315,DataRegularSeason20242025!$B$3:$B$1315, "&lt;=" &amp; $A178, DataRegularSeason20242025!$D$3:$D$1315, AG$1)+SUMIFS(DataRegularSeason20242025!$AB$3:$AB$1315,DataRegularSeason20242025!$B$3:$B$1315, "&lt;=" &amp; $A178, DataRegularSeason20242025!$E$3:$E$1315, AG$1)</f>
        <v>50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30</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30</v>
      </c>
      <c r="E179" s="2">
        <f>SUMIFS(DataRegularSeason20242025!$AA$3:$AA$1315,DataRegularSeason20242025!$B$3:$B$1315, "&lt;=" &amp; $A179, DataRegularSeason20242025!$D$3:$D$1315, E$1)+SUMIFS(DataRegularSeason20242025!$AB$3:$AB$1315,DataRegularSeason20242025!$B$3:$B$1315, "&lt;=" &amp; $A179, DataRegularSeason20242025!$E$3:$E$1315, E$1)</f>
        <v>45</v>
      </c>
      <c r="F179" s="2">
        <f>SUMIFS(DataRegularSeason20242025!$AA$3:$AA$1315,DataRegularSeason20242025!$B$3:$B$1315, "&lt;=" &amp; $A179, DataRegularSeason20242025!$D$3:$D$1315, F$1)+SUMIFS(DataRegularSeason20242025!$AB$3:$AB$1315,DataRegularSeason20242025!$B$3:$B$1315, "&lt;=" &amp; $A179, DataRegularSeason20242025!$E$3:$E$1315, F$1)</f>
        <v>36</v>
      </c>
      <c r="G179" s="2">
        <f>SUMIFS(DataRegularSeason20242025!$AA$3:$AA$1315,DataRegularSeason20242025!$B$3:$B$1315, "&lt;=" &amp; $A179, DataRegularSeason20242025!$D$3:$D$1315, G$1)+SUMIFS(DataRegularSeason20242025!$AB$3:$AB$1315,DataRegularSeason20242025!$B$3:$B$1315, "&lt;=" &amp; $A179, DataRegularSeason20242025!$E$3:$E$1315, G$1)</f>
        <v>41</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44</v>
      </c>
      <c r="J179" s="2">
        <f>SUMIFS(DataRegularSeason20242025!$AA$3:$AA$1315,DataRegularSeason20242025!$B$3:$B$1315, "&lt;=" &amp; $A179, DataRegularSeason20242025!$D$3:$D$1315, J$1)+SUMIFS(DataRegularSeason20242025!$AB$3:$AB$1315,DataRegularSeason20242025!$B$3:$B$1315, "&lt;=" &amp; $A179, DataRegularSeason20242025!$E$3:$E$1315, J$1)</f>
        <v>43</v>
      </c>
      <c r="K179" s="2">
        <f>SUMIFS(DataRegularSeason20242025!$AA$3:$AA$1315,DataRegularSeason20242025!$B$3:$B$1315, "&lt;=" &amp; $A179, DataRegularSeason20242025!$D$3:$D$1315, K$1)+SUMIFS(DataRegularSeason20242025!$AB$3:$AB$1315,DataRegularSeason20242025!$B$3:$B$1315, "&lt;=" &amp; $A179, DataRegularSeason20242025!$E$3:$E$1315, K$1)</f>
        <v>30</v>
      </c>
      <c r="L179" s="2">
        <f>SUMIFS(DataRegularSeason20242025!$AA$3:$AA$1315,DataRegularSeason20242025!$B$3:$B$1315, "&lt;=" &amp; $A179, DataRegularSeason20242025!$D$3:$D$1315, L$1)+SUMIFS(DataRegularSeason20242025!$AB$3:$AB$1315,DataRegularSeason20242025!$B$3:$B$1315, "&lt;=" &amp; $A179, DataRegularSeason20242025!$E$3:$E$1315, L$1)</f>
        <v>45</v>
      </c>
      <c r="M179" s="2">
        <f>SUMIFS(DataRegularSeason20242025!$AA$3:$AA$1315,DataRegularSeason20242025!$B$3:$B$1315, "&lt;=" &amp; $A179, DataRegularSeason20242025!$D$3:$D$1315, M$1)+SUMIFS(DataRegularSeason20242025!$AB$3:$AB$1315,DataRegularSeason20242025!$B$3:$B$1315, "&lt;=" &amp; $A179, DataRegularSeason20242025!$E$3:$E$1315, M$1)</f>
        <v>46</v>
      </c>
      <c r="N179" s="2">
        <f>SUMIFS(DataRegularSeason20242025!$AA$3:$AA$1315,DataRegularSeason20242025!$B$3:$B$1315, "&lt;=" &amp; $A179, DataRegularSeason20242025!$D$3:$D$1315, N$1)+SUMIFS(DataRegularSeason20242025!$AB$3:$AB$1315,DataRegularSeason20242025!$B$3:$B$1315, "&lt;=" &amp; $A179, DataRegularSeason20242025!$E$3:$E$1315, N$1)</f>
        <v>45</v>
      </c>
      <c r="O179" s="2">
        <f>SUMIFS(DataRegularSeason20242025!$AA$3:$AA$1315,DataRegularSeason20242025!$B$3:$B$1315, "&lt;=" &amp; $A179, DataRegularSeason20242025!$D$3:$D$1315, O$1)+SUMIFS(DataRegularSeason20242025!$AB$3:$AB$1315,DataRegularSeason20242025!$B$3:$B$1315, "&lt;=" &amp; $A179, DataRegularSeason20242025!$E$3:$E$1315, O$1)</f>
        <v>48</v>
      </c>
      <c r="P179" s="2">
        <f>SUMIFS(DataRegularSeason20242025!$AA$3:$AA$1315,DataRegularSeason20242025!$B$3:$B$1315, "&lt;=" &amp; $A179, DataRegularSeason20242025!$D$3:$D$1315, P$1)+SUMIFS(DataRegularSeason20242025!$AB$3:$AB$1315,DataRegularSeason20242025!$B$3:$B$1315, "&lt;=" &amp; $A179, DataRegularSeason20242025!$E$3:$E$1315, P$1)</f>
        <v>33</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33</v>
      </c>
      <c r="U179" s="2">
        <f>SUMIFS(DataRegularSeason20242025!$AA$3:$AA$1315,DataRegularSeason20242025!$B$3:$B$1315, "&lt;=" &amp; $A179, DataRegularSeason20242025!$D$3:$D$1315, U$1)+SUMIFS(DataRegularSeason20242025!$AB$3:$AB$1315,DataRegularSeason20242025!$B$3:$B$1315, "&lt;=" &amp; $A179, DataRegularSeason20242025!$E$3:$E$1315, U$1)</f>
        <v>37</v>
      </c>
      <c r="V179" s="2">
        <f>SUMIFS(DataRegularSeason20242025!$AA$3:$AA$1315,DataRegularSeason20242025!$B$3:$B$1315, "&lt;=" &amp; $A179, DataRegularSeason20242025!$D$3:$D$1315, V$1)+SUMIFS(DataRegularSeason20242025!$AB$3:$AB$1315,DataRegularSeason20242025!$B$3:$B$1315, "&lt;=" &amp; $A179, DataRegularSeason20242025!$E$3:$E$1315, V$1)</f>
        <v>36</v>
      </c>
      <c r="W179" s="2">
        <f>SUMIFS(DataRegularSeason20242025!$AA$3:$AA$1315,DataRegularSeason20242025!$B$3:$B$1315, "&lt;=" &amp; $A179, DataRegularSeason20242025!$D$3:$D$1315, W$1)+SUMIFS(DataRegularSeason20242025!$AB$3:$AB$1315,DataRegularSeason20242025!$B$3:$B$1315, "&lt;=" &amp; $A179, DataRegularSeason20242025!$E$3:$E$1315, W$1)</f>
        <v>37</v>
      </c>
      <c r="X179" s="2">
        <f>SUMIFS(DataRegularSeason20242025!$AA$3:$AA$1315,DataRegularSeason20242025!$B$3:$B$1315, "&lt;=" &amp; $A179, DataRegularSeason20242025!$D$3:$D$1315, X$1)+SUMIFS(DataRegularSeason20242025!$AB$3:$AB$1315,DataRegularSeason20242025!$B$3:$B$1315, "&lt;=" &amp; $A179, DataRegularSeason20242025!$E$3:$E$1315, X$1)</f>
        <v>34</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38</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46</v>
      </c>
      <c r="AC179" s="2">
        <f>SUMIFS(DataRegularSeason20242025!$AA$3:$AA$1315,DataRegularSeason20242025!$B$3:$B$1315, "&lt;=" &amp; $A179, DataRegularSeason20242025!$D$3:$D$1315, AC$1)+SUMIFS(DataRegularSeason20242025!$AB$3:$AB$1315,DataRegularSeason20242025!$B$3:$B$1315, "&lt;=" &amp; $A179, DataRegularSeason20242025!$E$3:$E$1315, AC$1)</f>
        <v>38</v>
      </c>
      <c r="AD179" s="2">
        <f>SUMIFS(DataRegularSeason20242025!$AA$3:$AA$1315,DataRegularSeason20242025!$B$3:$B$1315, "&lt;=" &amp; $A179, DataRegularSeason20242025!$D$3:$D$1315, AD$1)+SUMIFS(DataRegularSeason20242025!$AB$3:$AB$1315,DataRegularSeason20242025!$B$3:$B$1315, "&lt;=" &amp; $A179, DataRegularSeason20242025!$E$3:$E$1315, AD$1)</f>
        <v>43</v>
      </c>
      <c r="AE179" s="2">
        <f>SUMIFS(DataRegularSeason20242025!$AA$3:$AA$1315,DataRegularSeason20242025!$B$3:$B$1315, "&lt;=" &amp; $A179, DataRegularSeason20242025!$D$3:$D$1315, AE$1)+SUMIFS(DataRegularSeason20242025!$AB$3:$AB$1315,DataRegularSeason20242025!$B$3:$B$1315, "&lt;=" &amp; $A179, DataRegularSeason20242025!$E$3:$E$1315, AE$1)</f>
        <v>51</v>
      </c>
      <c r="AF179" s="2">
        <f>SUMIFS(DataRegularSeason20242025!$AA$3:$AA$1315,DataRegularSeason20242025!$B$3:$B$1315, "&lt;=" &amp; $A179, DataRegularSeason20242025!$D$3:$D$1315, AF$1)+SUMIFS(DataRegularSeason20242025!$AB$3:$AB$1315,DataRegularSeason20242025!$B$3:$B$1315, "&lt;=" &amp; $A179, DataRegularSeason20242025!$E$3:$E$1315, AF$1)</f>
        <v>53</v>
      </c>
      <c r="AG179" s="2">
        <f>SUMIFS(DataRegularSeason20242025!$AA$3:$AA$1315,DataRegularSeason20242025!$B$3:$B$1315, "&lt;=" &amp; $A179, DataRegularSeason20242025!$D$3:$D$1315, AG$1)+SUMIFS(DataRegularSeason20242025!$AB$3:$AB$1315,DataRegularSeason20242025!$B$3:$B$1315, "&lt;=" &amp; $A179, DataRegularSeason20242025!$E$3:$E$1315, AG$1)</f>
        <v>50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30</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30</v>
      </c>
      <c r="E180" s="2">
        <f>SUMIFS(DataRegularSeason20242025!$AA$3:$AA$1315,DataRegularSeason20242025!$B$3:$B$1315, "&lt;=" &amp; $A180, DataRegularSeason20242025!$D$3:$D$1315, E$1)+SUMIFS(DataRegularSeason20242025!$AB$3:$AB$1315,DataRegularSeason20242025!$B$3:$B$1315, "&lt;=" &amp; $A180, DataRegularSeason20242025!$E$3:$E$1315, E$1)</f>
        <v>45</v>
      </c>
      <c r="F180" s="2">
        <f>SUMIFS(DataRegularSeason20242025!$AA$3:$AA$1315,DataRegularSeason20242025!$B$3:$B$1315, "&lt;=" &amp; $A180, DataRegularSeason20242025!$D$3:$D$1315, F$1)+SUMIFS(DataRegularSeason20242025!$AB$3:$AB$1315,DataRegularSeason20242025!$B$3:$B$1315, "&lt;=" &amp; $A180, DataRegularSeason20242025!$E$3:$E$1315, F$1)</f>
        <v>36</v>
      </c>
      <c r="G180" s="2">
        <f>SUMIFS(DataRegularSeason20242025!$AA$3:$AA$1315,DataRegularSeason20242025!$B$3:$B$1315, "&lt;=" &amp; $A180, DataRegularSeason20242025!$D$3:$D$1315, G$1)+SUMIFS(DataRegularSeason20242025!$AB$3:$AB$1315,DataRegularSeason20242025!$B$3:$B$1315, "&lt;=" &amp; $A180, DataRegularSeason20242025!$E$3:$E$1315, G$1)</f>
        <v>41</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44</v>
      </c>
      <c r="J180" s="2">
        <f>SUMIFS(DataRegularSeason20242025!$AA$3:$AA$1315,DataRegularSeason20242025!$B$3:$B$1315, "&lt;=" &amp; $A180, DataRegularSeason20242025!$D$3:$D$1315, J$1)+SUMIFS(DataRegularSeason20242025!$AB$3:$AB$1315,DataRegularSeason20242025!$B$3:$B$1315, "&lt;=" &amp; $A180, DataRegularSeason20242025!$E$3:$E$1315, J$1)</f>
        <v>43</v>
      </c>
      <c r="K180" s="2">
        <f>SUMIFS(DataRegularSeason20242025!$AA$3:$AA$1315,DataRegularSeason20242025!$B$3:$B$1315, "&lt;=" &amp; $A180, DataRegularSeason20242025!$D$3:$D$1315, K$1)+SUMIFS(DataRegularSeason20242025!$AB$3:$AB$1315,DataRegularSeason20242025!$B$3:$B$1315, "&lt;=" &amp; $A180, DataRegularSeason20242025!$E$3:$E$1315, K$1)</f>
        <v>30</v>
      </c>
      <c r="L180" s="2">
        <f>SUMIFS(DataRegularSeason20242025!$AA$3:$AA$1315,DataRegularSeason20242025!$B$3:$B$1315, "&lt;=" &amp; $A180, DataRegularSeason20242025!$D$3:$D$1315, L$1)+SUMIFS(DataRegularSeason20242025!$AB$3:$AB$1315,DataRegularSeason20242025!$B$3:$B$1315, "&lt;=" &amp; $A180, DataRegularSeason20242025!$E$3:$E$1315, L$1)</f>
        <v>45</v>
      </c>
      <c r="M180" s="2">
        <f>SUMIFS(DataRegularSeason20242025!$AA$3:$AA$1315,DataRegularSeason20242025!$B$3:$B$1315, "&lt;=" &amp; $A180, DataRegularSeason20242025!$D$3:$D$1315, M$1)+SUMIFS(DataRegularSeason20242025!$AB$3:$AB$1315,DataRegularSeason20242025!$B$3:$B$1315, "&lt;=" &amp; $A180, DataRegularSeason20242025!$E$3:$E$1315, M$1)</f>
        <v>46</v>
      </c>
      <c r="N180" s="2">
        <f>SUMIFS(DataRegularSeason20242025!$AA$3:$AA$1315,DataRegularSeason20242025!$B$3:$B$1315, "&lt;=" &amp; $A180, DataRegularSeason20242025!$D$3:$D$1315, N$1)+SUMIFS(DataRegularSeason20242025!$AB$3:$AB$1315,DataRegularSeason20242025!$B$3:$B$1315, "&lt;=" &amp; $A180, DataRegularSeason20242025!$E$3:$E$1315, N$1)</f>
        <v>45</v>
      </c>
      <c r="O180" s="2">
        <f>SUMIFS(DataRegularSeason20242025!$AA$3:$AA$1315,DataRegularSeason20242025!$B$3:$B$1315, "&lt;=" &amp; $A180, DataRegularSeason20242025!$D$3:$D$1315, O$1)+SUMIFS(DataRegularSeason20242025!$AB$3:$AB$1315,DataRegularSeason20242025!$B$3:$B$1315, "&lt;=" &amp; $A180, DataRegularSeason20242025!$E$3:$E$1315, O$1)</f>
        <v>48</v>
      </c>
      <c r="P180" s="2">
        <f>SUMIFS(DataRegularSeason20242025!$AA$3:$AA$1315,DataRegularSeason20242025!$B$3:$B$1315, "&lt;=" &amp; $A180, DataRegularSeason20242025!$D$3:$D$1315, P$1)+SUMIFS(DataRegularSeason20242025!$AB$3:$AB$1315,DataRegularSeason20242025!$B$3:$B$1315, "&lt;=" &amp; $A180, DataRegularSeason20242025!$E$3:$E$1315, P$1)</f>
        <v>33</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33</v>
      </c>
      <c r="U180" s="2">
        <f>SUMIFS(DataRegularSeason20242025!$AA$3:$AA$1315,DataRegularSeason20242025!$B$3:$B$1315, "&lt;=" &amp; $A180, DataRegularSeason20242025!$D$3:$D$1315, U$1)+SUMIFS(DataRegularSeason20242025!$AB$3:$AB$1315,DataRegularSeason20242025!$B$3:$B$1315, "&lt;=" &amp; $A180, DataRegularSeason20242025!$E$3:$E$1315, U$1)</f>
        <v>37</v>
      </c>
      <c r="V180" s="2">
        <f>SUMIFS(DataRegularSeason20242025!$AA$3:$AA$1315,DataRegularSeason20242025!$B$3:$B$1315, "&lt;=" &amp; $A180, DataRegularSeason20242025!$D$3:$D$1315, V$1)+SUMIFS(DataRegularSeason20242025!$AB$3:$AB$1315,DataRegularSeason20242025!$B$3:$B$1315, "&lt;=" &amp; $A180, DataRegularSeason20242025!$E$3:$E$1315, V$1)</f>
        <v>36</v>
      </c>
      <c r="W180" s="2">
        <f>SUMIFS(DataRegularSeason20242025!$AA$3:$AA$1315,DataRegularSeason20242025!$B$3:$B$1315, "&lt;=" &amp; $A180, DataRegularSeason20242025!$D$3:$D$1315, W$1)+SUMIFS(DataRegularSeason20242025!$AB$3:$AB$1315,DataRegularSeason20242025!$B$3:$B$1315, "&lt;=" &amp; $A180, DataRegularSeason20242025!$E$3:$E$1315, W$1)</f>
        <v>37</v>
      </c>
      <c r="X180" s="2">
        <f>SUMIFS(DataRegularSeason20242025!$AA$3:$AA$1315,DataRegularSeason20242025!$B$3:$B$1315, "&lt;=" &amp; $A180, DataRegularSeason20242025!$D$3:$D$1315, X$1)+SUMIFS(DataRegularSeason20242025!$AB$3:$AB$1315,DataRegularSeason20242025!$B$3:$B$1315, "&lt;=" &amp; $A180, DataRegularSeason20242025!$E$3:$E$1315, X$1)</f>
        <v>34</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38</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46</v>
      </c>
      <c r="AC180" s="2">
        <f>SUMIFS(DataRegularSeason20242025!$AA$3:$AA$1315,DataRegularSeason20242025!$B$3:$B$1315, "&lt;=" &amp; $A180, DataRegularSeason20242025!$D$3:$D$1315, AC$1)+SUMIFS(DataRegularSeason20242025!$AB$3:$AB$1315,DataRegularSeason20242025!$B$3:$B$1315, "&lt;=" &amp; $A180, DataRegularSeason20242025!$E$3:$E$1315, AC$1)</f>
        <v>38</v>
      </c>
      <c r="AD180" s="2">
        <f>SUMIFS(DataRegularSeason20242025!$AA$3:$AA$1315,DataRegularSeason20242025!$B$3:$B$1315, "&lt;=" &amp; $A180, DataRegularSeason20242025!$D$3:$D$1315, AD$1)+SUMIFS(DataRegularSeason20242025!$AB$3:$AB$1315,DataRegularSeason20242025!$B$3:$B$1315, "&lt;=" &amp; $A180, DataRegularSeason20242025!$E$3:$E$1315, AD$1)</f>
        <v>43</v>
      </c>
      <c r="AE180" s="2">
        <f>SUMIFS(DataRegularSeason20242025!$AA$3:$AA$1315,DataRegularSeason20242025!$B$3:$B$1315, "&lt;=" &amp; $A180, DataRegularSeason20242025!$D$3:$D$1315, AE$1)+SUMIFS(DataRegularSeason20242025!$AB$3:$AB$1315,DataRegularSeason20242025!$B$3:$B$1315, "&lt;=" &amp; $A180, DataRegularSeason20242025!$E$3:$E$1315, AE$1)</f>
        <v>51</v>
      </c>
      <c r="AF180" s="2">
        <f>SUMIFS(DataRegularSeason20242025!$AA$3:$AA$1315,DataRegularSeason20242025!$B$3:$B$1315, "&lt;=" &amp; $A180, DataRegularSeason20242025!$D$3:$D$1315, AF$1)+SUMIFS(DataRegularSeason20242025!$AB$3:$AB$1315,DataRegularSeason20242025!$B$3:$B$1315, "&lt;=" &amp; $A180, DataRegularSeason20242025!$E$3:$E$1315, AF$1)</f>
        <v>53</v>
      </c>
      <c r="AG180" s="2">
        <f>SUMIFS(DataRegularSeason20242025!$AA$3:$AA$1315,DataRegularSeason20242025!$B$3:$B$1315, "&lt;=" &amp; $A180, DataRegularSeason20242025!$D$3:$D$1315, AG$1)+SUMIFS(DataRegularSeason20242025!$AB$3:$AB$1315,DataRegularSeason20242025!$B$3:$B$1315, "&lt;=" &amp; $A180, DataRegularSeason20242025!$E$3:$E$1315, AG$1)</f>
        <v>50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30</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30</v>
      </c>
      <c r="E181" s="2">
        <f>SUMIFS(DataRegularSeason20242025!$AA$3:$AA$1315,DataRegularSeason20242025!$B$3:$B$1315, "&lt;=" &amp; $A181, DataRegularSeason20242025!$D$3:$D$1315, E$1)+SUMIFS(DataRegularSeason20242025!$AB$3:$AB$1315,DataRegularSeason20242025!$B$3:$B$1315, "&lt;=" &amp; $A181, DataRegularSeason20242025!$E$3:$E$1315, E$1)</f>
        <v>45</v>
      </c>
      <c r="F181" s="2">
        <f>SUMIFS(DataRegularSeason20242025!$AA$3:$AA$1315,DataRegularSeason20242025!$B$3:$B$1315, "&lt;=" &amp; $A181, DataRegularSeason20242025!$D$3:$D$1315, F$1)+SUMIFS(DataRegularSeason20242025!$AB$3:$AB$1315,DataRegularSeason20242025!$B$3:$B$1315, "&lt;=" &amp; $A181, DataRegularSeason20242025!$E$3:$E$1315, F$1)</f>
        <v>36</v>
      </c>
      <c r="G181" s="2">
        <f>SUMIFS(DataRegularSeason20242025!$AA$3:$AA$1315,DataRegularSeason20242025!$B$3:$B$1315, "&lt;=" &amp; $A181, DataRegularSeason20242025!$D$3:$D$1315, G$1)+SUMIFS(DataRegularSeason20242025!$AB$3:$AB$1315,DataRegularSeason20242025!$B$3:$B$1315, "&lt;=" &amp; $A181, DataRegularSeason20242025!$E$3:$E$1315, G$1)</f>
        <v>41</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44</v>
      </c>
      <c r="J181" s="2">
        <f>SUMIFS(DataRegularSeason20242025!$AA$3:$AA$1315,DataRegularSeason20242025!$B$3:$B$1315, "&lt;=" &amp; $A181, DataRegularSeason20242025!$D$3:$D$1315, J$1)+SUMIFS(DataRegularSeason20242025!$AB$3:$AB$1315,DataRegularSeason20242025!$B$3:$B$1315, "&lt;=" &amp; $A181, DataRegularSeason20242025!$E$3:$E$1315, J$1)</f>
        <v>43</v>
      </c>
      <c r="K181" s="2">
        <f>SUMIFS(DataRegularSeason20242025!$AA$3:$AA$1315,DataRegularSeason20242025!$B$3:$B$1315, "&lt;=" &amp; $A181, DataRegularSeason20242025!$D$3:$D$1315, K$1)+SUMIFS(DataRegularSeason20242025!$AB$3:$AB$1315,DataRegularSeason20242025!$B$3:$B$1315, "&lt;=" &amp; $A181, DataRegularSeason20242025!$E$3:$E$1315, K$1)</f>
        <v>30</v>
      </c>
      <c r="L181" s="2">
        <f>SUMIFS(DataRegularSeason20242025!$AA$3:$AA$1315,DataRegularSeason20242025!$B$3:$B$1315, "&lt;=" &amp; $A181, DataRegularSeason20242025!$D$3:$D$1315, L$1)+SUMIFS(DataRegularSeason20242025!$AB$3:$AB$1315,DataRegularSeason20242025!$B$3:$B$1315, "&lt;=" &amp; $A181, DataRegularSeason20242025!$E$3:$E$1315, L$1)</f>
        <v>45</v>
      </c>
      <c r="M181" s="2">
        <f>SUMIFS(DataRegularSeason20242025!$AA$3:$AA$1315,DataRegularSeason20242025!$B$3:$B$1315, "&lt;=" &amp; $A181, DataRegularSeason20242025!$D$3:$D$1315, M$1)+SUMIFS(DataRegularSeason20242025!$AB$3:$AB$1315,DataRegularSeason20242025!$B$3:$B$1315, "&lt;=" &amp; $A181, DataRegularSeason20242025!$E$3:$E$1315, M$1)</f>
        <v>46</v>
      </c>
      <c r="N181" s="2">
        <f>SUMIFS(DataRegularSeason20242025!$AA$3:$AA$1315,DataRegularSeason20242025!$B$3:$B$1315, "&lt;=" &amp; $A181, DataRegularSeason20242025!$D$3:$D$1315, N$1)+SUMIFS(DataRegularSeason20242025!$AB$3:$AB$1315,DataRegularSeason20242025!$B$3:$B$1315, "&lt;=" &amp; $A181, DataRegularSeason20242025!$E$3:$E$1315, N$1)</f>
        <v>45</v>
      </c>
      <c r="O181" s="2">
        <f>SUMIFS(DataRegularSeason20242025!$AA$3:$AA$1315,DataRegularSeason20242025!$B$3:$B$1315, "&lt;=" &amp; $A181, DataRegularSeason20242025!$D$3:$D$1315, O$1)+SUMIFS(DataRegularSeason20242025!$AB$3:$AB$1315,DataRegularSeason20242025!$B$3:$B$1315, "&lt;=" &amp; $A181, DataRegularSeason20242025!$E$3:$E$1315, O$1)</f>
        <v>48</v>
      </c>
      <c r="P181" s="2">
        <f>SUMIFS(DataRegularSeason20242025!$AA$3:$AA$1315,DataRegularSeason20242025!$B$3:$B$1315, "&lt;=" &amp; $A181, DataRegularSeason20242025!$D$3:$D$1315, P$1)+SUMIFS(DataRegularSeason20242025!$AB$3:$AB$1315,DataRegularSeason20242025!$B$3:$B$1315, "&lt;=" &amp; $A181, DataRegularSeason20242025!$E$3:$E$1315, P$1)</f>
        <v>33</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33</v>
      </c>
      <c r="U181" s="2">
        <f>SUMIFS(DataRegularSeason20242025!$AA$3:$AA$1315,DataRegularSeason20242025!$B$3:$B$1315, "&lt;=" &amp; $A181, DataRegularSeason20242025!$D$3:$D$1315, U$1)+SUMIFS(DataRegularSeason20242025!$AB$3:$AB$1315,DataRegularSeason20242025!$B$3:$B$1315, "&lt;=" &amp; $A181, DataRegularSeason20242025!$E$3:$E$1315, U$1)</f>
        <v>37</v>
      </c>
      <c r="V181" s="2">
        <f>SUMIFS(DataRegularSeason20242025!$AA$3:$AA$1315,DataRegularSeason20242025!$B$3:$B$1315, "&lt;=" &amp; $A181, DataRegularSeason20242025!$D$3:$D$1315, V$1)+SUMIFS(DataRegularSeason20242025!$AB$3:$AB$1315,DataRegularSeason20242025!$B$3:$B$1315, "&lt;=" &amp; $A181, DataRegularSeason20242025!$E$3:$E$1315, V$1)</f>
        <v>36</v>
      </c>
      <c r="W181" s="2">
        <f>SUMIFS(DataRegularSeason20242025!$AA$3:$AA$1315,DataRegularSeason20242025!$B$3:$B$1315, "&lt;=" &amp; $A181, DataRegularSeason20242025!$D$3:$D$1315, W$1)+SUMIFS(DataRegularSeason20242025!$AB$3:$AB$1315,DataRegularSeason20242025!$B$3:$B$1315, "&lt;=" &amp; $A181, DataRegularSeason20242025!$E$3:$E$1315, W$1)</f>
        <v>37</v>
      </c>
      <c r="X181" s="2">
        <f>SUMIFS(DataRegularSeason20242025!$AA$3:$AA$1315,DataRegularSeason20242025!$B$3:$B$1315, "&lt;=" &amp; $A181, DataRegularSeason20242025!$D$3:$D$1315, X$1)+SUMIFS(DataRegularSeason20242025!$AB$3:$AB$1315,DataRegularSeason20242025!$B$3:$B$1315, "&lt;=" &amp; $A181, DataRegularSeason20242025!$E$3:$E$1315, X$1)</f>
        <v>34</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38</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46</v>
      </c>
      <c r="AC181" s="2">
        <f>SUMIFS(DataRegularSeason20242025!$AA$3:$AA$1315,DataRegularSeason20242025!$B$3:$B$1315, "&lt;=" &amp; $A181, DataRegularSeason20242025!$D$3:$D$1315, AC$1)+SUMIFS(DataRegularSeason20242025!$AB$3:$AB$1315,DataRegularSeason20242025!$B$3:$B$1315, "&lt;=" &amp; $A181, DataRegularSeason20242025!$E$3:$E$1315, AC$1)</f>
        <v>38</v>
      </c>
      <c r="AD181" s="2">
        <f>SUMIFS(DataRegularSeason20242025!$AA$3:$AA$1315,DataRegularSeason20242025!$B$3:$B$1315, "&lt;=" &amp; $A181, DataRegularSeason20242025!$D$3:$D$1315, AD$1)+SUMIFS(DataRegularSeason20242025!$AB$3:$AB$1315,DataRegularSeason20242025!$B$3:$B$1315, "&lt;=" &amp; $A181, DataRegularSeason20242025!$E$3:$E$1315, AD$1)</f>
        <v>43</v>
      </c>
      <c r="AE181" s="2">
        <f>SUMIFS(DataRegularSeason20242025!$AA$3:$AA$1315,DataRegularSeason20242025!$B$3:$B$1315, "&lt;=" &amp; $A181, DataRegularSeason20242025!$D$3:$D$1315, AE$1)+SUMIFS(DataRegularSeason20242025!$AB$3:$AB$1315,DataRegularSeason20242025!$B$3:$B$1315, "&lt;=" &amp; $A181, DataRegularSeason20242025!$E$3:$E$1315, AE$1)</f>
        <v>51</v>
      </c>
      <c r="AF181" s="2">
        <f>SUMIFS(DataRegularSeason20242025!$AA$3:$AA$1315,DataRegularSeason20242025!$B$3:$B$1315, "&lt;=" &amp; $A181, DataRegularSeason20242025!$D$3:$D$1315, AF$1)+SUMIFS(DataRegularSeason20242025!$AB$3:$AB$1315,DataRegularSeason20242025!$B$3:$B$1315, "&lt;=" &amp; $A181, DataRegularSeason20242025!$E$3:$E$1315, AF$1)</f>
        <v>53</v>
      </c>
      <c r="AG181" s="2">
        <f>SUMIFS(DataRegularSeason20242025!$AA$3:$AA$1315,DataRegularSeason20242025!$B$3:$B$1315, "&lt;=" &amp; $A181, DataRegularSeason20242025!$D$3:$D$1315, AG$1)+SUMIFS(DataRegularSeason20242025!$AB$3:$AB$1315,DataRegularSeason20242025!$B$3:$B$1315, "&lt;=" &amp; $A181, DataRegularSeason20242025!$E$3:$E$1315, AG$1)</f>
        <v>50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30</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30</v>
      </c>
      <c r="E182" s="2">
        <f>SUMIFS(DataRegularSeason20242025!$AA$3:$AA$1315,DataRegularSeason20242025!$B$3:$B$1315, "&lt;=" &amp; $A182, DataRegularSeason20242025!$D$3:$D$1315, E$1)+SUMIFS(DataRegularSeason20242025!$AB$3:$AB$1315,DataRegularSeason20242025!$B$3:$B$1315, "&lt;=" &amp; $A182, DataRegularSeason20242025!$E$3:$E$1315, E$1)</f>
        <v>45</v>
      </c>
      <c r="F182" s="2">
        <f>SUMIFS(DataRegularSeason20242025!$AA$3:$AA$1315,DataRegularSeason20242025!$B$3:$B$1315, "&lt;=" &amp; $A182, DataRegularSeason20242025!$D$3:$D$1315, F$1)+SUMIFS(DataRegularSeason20242025!$AB$3:$AB$1315,DataRegularSeason20242025!$B$3:$B$1315, "&lt;=" &amp; $A182, DataRegularSeason20242025!$E$3:$E$1315, F$1)</f>
        <v>36</v>
      </c>
      <c r="G182" s="2">
        <f>SUMIFS(DataRegularSeason20242025!$AA$3:$AA$1315,DataRegularSeason20242025!$B$3:$B$1315, "&lt;=" &amp; $A182, DataRegularSeason20242025!$D$3:$D$1315, G$1)+SUMIFS(DataRegularSeason20242025!$AB$3:$AB$1315,DataRegularSeason20242025!$B$3:$B$1315, "&lt;=" &amp; $A182, DataRegularSeason20242025!$E$3:$E$1315, G$1)</f>
        <v>41</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44</v>
      </c>
      <c r="J182" s="2">
        <f>SUMIFS(DataRegularSeason20242025!$AA$3:$AA$1315,DataRegularSeason20242025!$B$3:$B$1315, "&lt;=" &amp; $A182, DataRegularSeason20242025!$D$3:$D$1315, J$1)+SUMIFS(DataRegularSeason20242025!$AB$3:$AB$1315,DataRegularSeason20242025!$B$3:$B$1315, "&lt;=" &amp; $A182, DataRegularSeason20242025!$E$3:$E$1315, J$1)</f>
        <v>43</v>
      </c>
      <c r="K182" s="2">
        <f>SUMIFS(DataRegularSeason20242025!$AA$3:$AA$1315,DataRegularSeason20242025!$B$3:$B$1315, "&lt;=" &amp; $A182, DataRegularSeason20242025!$D$3:$D$1315, K$1)+SUMIFS(DataRegularSeason20242025!$AB$3:$AB$1315,DataRegularSeason20242025!$B$3:$B$1315, "&lt;=" &amp; $A182, DataRegularSeason20242025!$E$3:$E$1315, K$1)</f>
        <v>30</v>
      </c>
      <c r="L182" s="2">
        <f>SUMIFS(DataRegularSeason20242025!$AA$3:$AA$1315,DataRegularSeason20242025!$B$3:$B$1315, "&lt;=" &amp; $A182, DataRegularSeason20242025!$D$3:$D$1315, L$1)+SUMIFS(DataRegularSeason20242025!$AB$3:$AB$1315,DataRegularSeason20242025!$B$3:$B$1315, "&lt;=" &amp; $A182, DataRegularSeason20242025!$E$3:$E$1315, L$1)</f>
        <v>45</v>
      </c>
      <c r="M182" s="2">
        <f>SUMIFS(DataRegularSeason20242025!$AA$3:$AA$1315,DataRegularSeason20242025!$B$3:$B$1315, "&lt;=" &amp; $A182, DataRegularSeason20242025!$D$3:$D$1315, M$1)+SUMIFS(DataRegularSeason20242025!$AB$3:$AB$1315,DataRegularSeason20242025!$B$3:$B$1315, "&lt;=" &amp; $A182, DataRegularSeason20242025!$E$3:$E$1315, M$1)</f>
        <v>46</v>
      </c>
      <c r="N182" s="2">
        <f>SUMIFS(DataRegularSeason20242025!$AA$3:$AA$1315,DataRegularSeason20242025!$B$3:$B$1315, "&lt;=" &amp; $A182, DataRegularSeason20242025!$D$3:$D$1315, N$1)+SUMIFS(DataRegularSeason20242025!$AB$3:$AB$1315,DataRegularSeason20242025!$B$3:$B$1315, "&lt;=" &amp; $A182, DataRegularSeason20242025!$E$3:$E$1315, N$1)</f>
        <v>45</v>
      </c>
      <c r="O182" s="2">
        <f>SUMIFS(DataRegularSeason20242025!$AA$3:$AA$1315,DataRegularSeason20242025!$B$3:$B$1315, "&lt;=" &amp; $A182, DataRegularSeason20242025!$D$3:$D$1315, O$1)+SUMIFS(DataRegularSeason20242025!$AB$3:$AB$1315,DataRegularSeason20242025!$B$3:$B$1315, "&lt;=" &amp; $A182, DataRegularSeason20242025!$E$3:$E$1315, O$1)</f>
        <v>48</v>
      </c>
      <c r="P182" s="2">
        <f>SUMIFS(DataRegularSeason20242025!$AA$3:$AA$1315,DataRegularSeason20242025!$B$3:$B$1315, "&lt;=" &amp; $A182, DataRegularSeason20242025!$D$3:$D$1315, P$1)+SUMIFS(DataRegularSeason20242025!$AB$3:$AB$1315,DataRegularSeason20242025!$B$3:$B$1315, "&lt;=" &amp; $A182, DataRegularSeason20242025!$E$3:$E$1315, P$1)</f>
        <v>33</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33</v>
      </c>
      <c r="U182" s="2">
        <f>SUMIFS(DataRegularSeason20242025!$AA$3:$AA$1315,DataRegularSeason20242025!$B$3:$B$1315, "&lt;=" &amp; $A182, DataRegularSeason20242025!$D$3:$D$1315, U$1)+SUMIFS(DataRegularSeason20242025!$AB$3:$AB$1315,DataRegularSeason20242025!$B$3:$B$1315, "&lt;=" &amp; $A182, DataRegularSeason20242025!$E$3:$E$1315, U$1)</f>
        <v>37</v>
      </c>
      <c r="V182" s="2">
        <f>SUMIFS(DataRegularSeason20242025!$AA$3:$AA$1315,DataRegularSeason20242025!$B$3:$B$1315, "&lt;=" &amp; $A182, DataRegularSeason20242025!$D$3:$D$1315, V$1)+SUMIFS(DataRegularSeason20242025!$AB$3:$AB$1315,DataRegularSeason20242025!$B$3:$B$1315, "&lt;=" &amp; $A182, DataRegularSeason20242025!$E$3:$E$1315, V$1)</f>
        <v>36</v>
      </c>
      <c r="W182" s="2">
        <f>SUMIFS(DataRegularSeason20242025!$AA$3:$AA$1315,DataRegularSeason20242025!$B$3:$B$1315, "&lt;=" &amp; $A182, DataRegularSeason20242025!$D$3:$D$1315, W$1)+SUMIFS(DataRegularSeason20242025!$AB$3:$AB$1315,DataRegularSeason20242025!$B$3:$B$1315, "&lt;=" &amp; $A182, DataRegularSeason20242025!$E$3:$E$1315, W$1)</f>
        <v>37</v>
      </c>
      <c r="X182" s="2">
        <f>SUMIFS(DataRegularSeason20242025!$AA$3:$AA$1315,DataRegularSeason20242025!$B$3:$B$1315, "&lt;=" &amp; $A182, DataRegularSeason20242025!$D$3:$D$1315, X$1)+SUMIFS(DataRegularSeason20242025!$AB$3:$AB$1315,DataRegularSeason20242025!$B$3:$B$1315, "&lt;=" &amp; $A182, DataRegularSeason20242025!$E$3:$E$1315, X$1)</f>
        <v>34</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38</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46</v>
      </c>
      <c r="AC182" s="2">
        <f>SUMIFS(DataRegularSeason20242025!$AA$3:$AA$1315,DataRegularSeason20242025!$B$3:$B$1315, "&lt;=" &amp; $A182, DataRegularSeason20242025!$D$3:$D$1315, AC$1)+SUMIFS(DataRegularSeason20242025!$AB$3:$AB$1315,DataRegularSeason20242025!$B$3:$B$1315, "&lt;=" &amp; $A182, DataRegularSeason20242025!$E$3:$E$1315, AC$1)</f>
        <v>38</v>
      </c>
      <c r="AD182" s="2">
        <f>SUMIFS(DataRegularSeason20242025!$AA$3:$AA$1315,DataRegularSeason20242025!$B$3:$B$1315, "&lt;=" &amp; $A182, DataRegularSeason20242025!$D$3:$D$1315, AD$1)+SUMIFS(DataRegularSeason20242025!$AB$3:$AB$1315,DataRegularSeason20242025!$B$3:$B$1315, "&lt;=" &amp; $A182, DataRegularSeason20242025!$E$3:$E$1315, AD$1)</f>
        <v>43</v>
      </c>
      <c r="AE182" s="2">
        <f>SUMIFS(DataRegularSeason20242025!$AA$3:$AA$1315,DataRegularSeason20242025!$B$3:$B$1315, "&lt;=" &amp; $A182, DataRegularSeason20242025!$D$3:$D$1315, AE$1)+SUMIFS(DataRegularSeason20242025!$AB$3:$AB$1315,DataRegularSeason20242025!$B$3:$B$1315, "&lt;=" &amp; $A182, DataRegularSeason20242025!$E$3:$E$1315, AE$1)</f>
        <v>51</v>
      </c>
      <c r="AF182" s="2">
        <f>SUMIFS(DataRegularSeason20242025!$AA$3:$AA$1315,DataRegularSeason20242025!$B$3:$B$1315, "&lt;=" &amp; $A182, DataRegularSeason20242025!$D$3:$D$1315, AF$1)+SUMIFS(DataRegularSeason20242025!$AB$3:$AB$1315,DataRegularSeason20242025!$B$3:$B$1315, "&lt;=" &amp; $A182, DataRegularSeason20242025!$E$3:$E$1315, AF$1)</f>
        <v>53</v>
      </c>
      <c r="AG182" s="2">
        <f>SUMIFS(DataRegularSeason20242025!$AA$3:$AA$1315,DataRegularSeason20242025!$B$3:$B$1315, "&lt;=" &amp; $A182, DataRegularSeason20242025!$D$3:$D$1315, AG$1)+SUMIFS(DataRegularSeason20242025!$AB$3:$AB$1315,DataRegularSeason20242025!$B$3:$B$1315, "&lt;=" &amp; $A182, DataRegularSeason20242025!$E$3:$E$1315, AG$1)</f>
        <v>50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30</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30</v>
      </c>
      <c r="E183" s="2">
        <f>SUMIFS(DataRegularSeason20242025!$AA$3:$AA$1315,DataRegularSeason20242025!$B$3:$B$1315, "&lt;=" &amp; $A183, DataRegularSeason20242025!$D$3:$D$1315, E$1)+SUMIFS(DataRegularSeason20242025!$AB$3:$AB$1315,DataRegularSeason20242025!$B$3:$B$1315, "&lt;=" &amp; $A183, DataRegularSeason20242025!$E$3:$E$1315, E$1)</f>
        <v>45</v>
      </c>
      <c r="F183" s="2">
        <f>SUMIFS(DataRegularSeason20242025!$AA$3:$AA$1315,DataRegularSeason20242025!$B$3:$B$1315, "&lt;=" &amp; $A183, DataRegularSeason20242025!$D$3:$D$1315, F$1)+SUMIFS(DataRegularSeason20242025!$AB$3:$AB$1315,DataRegularSeason20242025!$B$3:$B$1315, "&lt;=" &amp; $A183, DataRegularSeason20242025!$E$3:$E$1315, F$1)</f>
        <v>36</v>
      </c>
      <c r="G183" s="2">
        <f>SUMIFS(DataRegularSeason20242025!$AA$3:$AA$1315,DataRegularSeason20242025!$B$3:$B$1315, "&lt;=" &amp; $A183, DataRegularSeason20242025!$D$3:$D$1315, G$1)+SUMIFS(DataRegularSeason20242025!$AB$3:$AB$1315,DataRegularSeason20242025!$B$3:$B$1315, "&lt;=" &amp; $A183, DataRegularSeason20242025!$E$3:$E$1315, G$1)</f>
        <v>41</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44</v>
      </c>
      <c r="J183" s="2">
        <f>SUMIFS(DataRegularSeason20242025!$AA$3:$AA$1315,DataRegularSeason20242025!$B$3:$B$1315, "&lt;=" &amp; $A183, DataRegularSeason20242025!$D$3:$D$1315, J$1)+SUMIFS(DataRegularSeason20242025!$AB$3:$AB$1315,DataRegularSeason20242025!$B$3:$B$1315, "&lt;=" &amp; $A183, DataRegularSeason20242025!$E$3:$E$1315, J$1)</f>
        <v>43</v>
      </c>
      <c r="K183" s="2">
        <f>SUMIFS(DataRegularSeason20242025!$AA$3:$AA$1315,DataRegularSeason20242025!$B$3:$B$1315, "&lt;=" &amp; $A183, DataRegularSeason20242025!$D$3:$D$1315, K$1)+SUMIFS(DataRegularSeason20242025!$AB$3:$AB$1315,DataRegularSeason20242025!$B$3:$B$1315, "&lt;=" &amp; $A183, DataRegularSeason20242025!$E$3:$E$1315, K$1)</f>
        <v>30</v>
      </c>
      <c r="L183" s="2">
        <f>SUMIFS(DataRegularSeason20242025!$AA$3:$AA$1315,DataRegularSeason20242025!$B$3:$B$1315, "&lt;=" &amp; $A183, DataRegularSeason20242025!$D$3:$D$1315, L$1)+SUMIFS(DataRegularSeason20242025!$AB$3:$AB$1315,DataRegularSeason20242025!$B$3:$B$1315, "&lt;=" &amp; $A183, DataRegularSeason20242025!$E$3:$E$1315, L$1)</f>
        <v>45</v>
      </c>
      <c r="M183" s="2">
        <f>SUMIFS(DataRegularSeason20242025!$AA$3:$AA$1315,DataRegularSeason20242025!$B$3:$B$1315, "&lt;=" &amp; $A183, DataRegularSeason20242025!$D$3:$D$1315, M$1)+SUMIFS(DataRegularSeason20242025!$AB$3:$AB$1315,DataRegularSeason20242025!$B$3:$B$1315, "&lt;=" &amp; $A183, DataRegularSeason20242025!$E$3:$E$1315, M$1)</f>
        <v>46</v>
      </c>
      <c r="N183" s="2">
        <f>SUMIFS(DataRegularSeason20242025!$AA$3:$AA$1315,DataRegularSeason20242025!$B$3:$B$1315, "&lt;=" &amp; $A183, DataRegularSeason20242025!$D$3:$D$1315, N$1)+SUMIFS(DataRegularSeason20242025!$AB$3:$AB$1315,DataRegularSeason20242025!$B$3:$B$1315, "&lt;=" &amp; $A183, DataRegularSeason20242025!$E$3:$E$1315, N$1)</f>
        <v>45</v>
      </c>
      <c r="O183" s="2">
        <f>SUMIFS(DataRegularSeason20242025!$AA$3:$AA$1315,DataRegularSeason20242025!$B$3:$B$1315, "&lt;=" &amp; $A183, DataRegularSeason20242025!$D$3:$D$1315, O$1)+SUMIFS(DataRegularSeason20242025!$AB$3:$AB$1315,DataRegularSeason20242025!$B$3:$B$1315, "&lt;=" &amp; $A183, DataRegularSeason20242025!$E$3:$E$1315, O$1)</f>
        <v>48</v>
      </c>
      <c r="P183" s="2">
        <f>SUMIFS(DataRegularSeason20242025!$AA$3:$AA$1315,DataRegularSeason20242025!$B$3:$B$1315, "&lt;=" &amp; $A183, DataRegularSeason20242025!$D$3:$D$1315, P$1)+SUMIFS(DataRegularSeason20242025!$AB$3:$AB$1315,DataRegularSeason20242025!$B$3:$B$1315, "&lt;=" &amp; $A183, DataRegularSeason20242025!$E$3:$E$1315, P$1)</f>
        <v>33</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33</v>
      </c>
      <c r="U183" s="2">
        <f>SUMIFS(DataRegularSeason20242025!$AA$3:$AA$1315,DataRegularSeason20242025!$B$3:$B$1315, "&lt;=" &amp; $A183, DataRegularSeason20242025!$D$3:$D$1315, U$1)+SUMIFS(DataRegularSeason20242025!$AB$3:$AB$1315,DataRegularSeason20242025!$B$3:$B$1315, "&lt;=" &amp; $A183, DataRegularSeason20242025!$E$3:$E$1315, U$1)</f>
        <v>37</v>
      </c>
      <c r="V183" s="2">
        <f>SUMIFS(DataRegularSeason20242025!$AA$3:$AA$1315,DataRegularSeason20242025!$B$3:$B$1315, "&lt;=" &amp; $A183, DataRegularSeason20242025!$D$3:$D$1315, V$1)+SUMIFS(DataRegularSeason20242025!$AB$3:$AB$1315,DataRegularSeason20242025!$B$3:$B$1315, "&lt;=" &amp; $A183, DataRegularSeason20242025!$E$3:$E$1315, V$1)</f>
        <v>36</v>
      </c>
      <c r="W183" s="2">
        <f>SUMIFS(DataRegularSeason20242025!$AA$3:$AA$1315,DataRegularSeason20242025!$B$3:$B$1315, "&lt;=" &amp; $A183, DataRegularSeason20242025!$D$3:$D$1315, W$1)+SUMIFS(DataRegularSeason20242025!$AB$3:$AB$1315,DataRegularSeason20242025!$B$3:$B$1315, "&lt;=" &amp; $A183, DataRegularSeason20242025!$E$3:$E$1315, W$1)</f>
        <v>37</v>
      </c>
      <c r="X183" s="2">
        <f>SUMIFS(DataRegularSeason20242025!$AA$3:$AA$1315,DataRegularSeason20242025!$B$3:$B$1315, "&lt;=" &amp; $A183, DataRegularSeason20242025!$D$3:$D$1315, X$1)+SUMIFS(DataRegularSeason20242025!$AB$3:$AB$1315,DataRegularSeason20242025!$B$3:$B$1315, "&lt;=" &amp; $A183, DataRegularSeason20242025!$E$3:$E$1315, X$1)</f>
        <v>34</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38</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46</v>
      </c>
      <c r="AC183" s="2">
        <f>SUMIFS(DataRegularSeason20242025!$AA$3:$AA$1315,DataRegularSeason20242025!$B$3:$B$1315, "&lt;=" &amp; $A183, DataRegularSeason20242025!$D$3:$D$1315, AC$1)+SUMIFS(DataRegularSeason20242025!$AB$3:$AB$1315,DataRegularSeason20242025!$B$3:$B$1315, "&lt;=" &amp; $A183, DataRegularSeason20242025!$E$3:$E$1315, AC$1)</f>
        <v>38</v>
      </c>
      <c r="AD183" s="2">
        <f>SUMIFS(DataRegularSeason20242025!$AA$3:$AA$1315,DataRegularSeason20242025!$B$3:$B$1315, "&lt;=" &amp; $A183, DataRegularSeason20242025!$D$3:$D$1315, AD$1)+SUMIFS(DataRegularSeason20242025!$AB$3:$AB$1315,DataRegularSeason20242025!$B$3:$B$1315, "&lt;=" &amp; $A183, DataRegularSeason20242025!$E$3:$E$1315, AD$1)</f>
        <v>43</v>
      </c>
      <c r="AE183" s="2">
        <f>SUMIFS(DataRegularSeason20242025!$AA$3:$AA$1315,DataRegularSeason20242025!$B$3:$B$1315, "&lt;=" &amp; $A183, DataRegularSeason20242025!$D$3:$D$1315, AE$1)+SUMIFS(DataRegularSeason20242025!$AB$3:$AB$1315,DataRegularSeason20242025!$B$3:$B$1315, "&lt;=" &amp; $A183, DataRegularSeason20242025!$E$3:$E$1315, AE$1)</f>
        <v>51</v>
      </c>
      <c r="AF183" s="2">
        <f>SUMIFS(DataRegularSeason20242025!$AA$3:$AA$1315,DataRegularSeason20242025!$B$3:$B$1315, "&lt;=" &amp; $A183, DataRegularSeason20242025!$D$3:$D$1315, AF$1)+SUMIFS(DataRegularSeason20242025!$AB$3:$AB$1315,DataRegularSeason20242025!$B$3:$B$1315, "&lt;=" &amp; $A183, DataRegularSeason20242025!$E$3:$E$1315, AF$1)</f>
        <v>53</v>
      </c>
      <c r="AG183" s="2">
        <f>SUMIFS(DataRegularSeason20242025!$AA$3:$AA$1315,DataRegularSeason20242025!$B$3:$B$1315, "&lt;=" &amp; $A183, DataRegularSeason20242025!$D$3:$D$1315, AG$1)+SUMIFS(DataRegularSeason20242025!$AB$3:$AB$1315,DataRegularSeason20242025!$B$3:$B$1315, "&lt;=" &amp; $A183, DataRegularSeason20242025!$E$3:$E$1315, AG$1)</f>
        <v>50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30</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30</v>
      </c>
      <c r="E184" s="2">
        <f>SUMIFS(DataRegularSeason20242025!$AA$3:$AA$1315,DataRegularSeason20242025!$B$3:$B$1315, "&lt;=" &amp; $A184, DataRegularSeason20242025!$D$3:$D$1315, E$1)+SUMIFS(DataRegularSeason20242025!$AB$3:$AB$1315,DataRegularSeason20242025!$B$3:$B$1315, "&lt;=" &amp; $A184, DataRegularSeason20242025!$E$3:$E$1315, E$1)</f>
        <v>45</v>
      </c>
      <c r="F184" s="2">
        <f>SUMIFS(DataRegularSeason20242025!$AA$3:$AA$1315,DataRegularSeason20242025!$B$3:$B$1315, "&lt;=" &amp; $A184, DataRegularSeason20242025!$D$3:$D$1315, F$1)+SUMIFS(DataRegularSeason20242025!$AB$3:$AB$1315,DataRegularSeason20242025!$B$3:$B$1315, "&lt;=" &amp; $A184, DataRegularSeason20242025!$E$3:$E$1315, F$1)</f>
        <v>36</v>
      </c>
      <c r="G184" s="2">
        <f>SUMIFS(DataRegularSeason20242025!$AA$3:$AA$1315,DataRegularSeason20242025!$B$3:$B$1315, "&lt;=" &amp; $A184, DataRegularSeason20242025!$D$3:$D$1315, G$1)+SUMIFS(DataRegularSeason20242025!$AB$3:$AB$1315,DataRegularSeason20242025!$B$3:$B$1315, "&lt;=" &amp; $A184, DataRegularSeason20242025!$E$3:$E$1315, G$1)</f>
        <v>41</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44</v>
      </c>
      <c r="J184" s="2">
        <f>SUMIFS(DataRegularSeason20242025!$AA$3:$AA$1315,DataRegularSeason20242025!$B$3:$B$1315, "&lt;=" &amp; $A184, DataRegularSeason20242025!$D$3:$D$1315, J$1)+SUMIFS(DataRegularSeason20242025!$AB$3:$AB$1315,DataRegularSeason20242025!$B$3:$B$1315, "&lt;=" &amp; $A184, DataRegularSeason20242025!$E$3:$E$1315, J$1)</f>
        <v>43</v>
      </c>
      <c r="K184" s="2">
        <f>SUMIFS(DataRegularSeason20242025!$AA$3:$AA$1315,DataRegularSeason20242025!$B$3:$B$1315, "&lt;=" &amp; $A184, DataRegularSeason20242025!$D$3:$D$1315, K$1)+SUMIFS(DataRegularSeason20242025!$AB$3:$AB$1315,DataRegularSeason20242025!$B$3:$B$1315, "&lt;=" &amp; $A184, DataRegularSeason20242025!$E$3:$E$1315, K$1)</f>
        <v>30</v>
      </c>
      <c r="L184" s="2">
        <f>SUMIFS(DataRegularSeason20242025!$AA$3:$AA$1315,DataRegularSeason20242025!$B$3:$B$1315, "&lt;=" &amp; $A184, DataRegularSeason20242025!$D$3:$D$1315, L$1)+SUMIFS(DataRegularSeason20242025!$AB$3:$AB$1315,DataRegularSeason20242025!$B$3:$B$1315, "&lt;=" &amp; $A184, DataRegularSeason20242025!$E$3:$E$1315, L$1)</f>
        <v>45</v>
      </c>
      <c r="M184" s="2">
        <f>SUMIFS(DataRegularSeason20242025!$AA$3:$AA$1315,DataRegularSeason20242025!$B$3:$B$1315, "&lt;=" &amp; $A184, DataRegularSeason20242025!$D$3:$D$1315, M$1)+SUMIFS(DataRegularSeason20242025!$AB$3:$AB$1315,DataRegularSeason20242025!$B$3:$B$1315, "&lt;=" &amp; $A184, DataRegularSeason20242025!$E$3:$E$1315, M$1)</f>
        <v>46</v>
      </c>
      <c r="N184" s="2">
        <f>SUMIFS(DataRegularSeason20242025!$AA$3:$AA$1315,DataRegularSeason20242025!$B$3:$B$1315, "&lt;=" &amp; $A184, DataRegularSeason20242025!$D$3:$D$1315, N$1)+SUMIFS(DataRegularSeason20242025!$AB$3:$AB$1315,DataRegularSeason20242025!$B$3:$B$1315, "&lt;=" &amp; $A184, DataRegularSeason20242025!$E$3:$E$1315, N$1)</f>
        <v>45</v>
      </c>
      <c r="O184" s="2">
        <f>SUMIFS(DataRegularSeason20242025!$AA$3:$AA$1315,DataRegularSeason20242025!$B$3:$B$1315, "&lt;=" &amp; $A184, DataRegularSeason20242025!$D$3:$D$1315, O$1)+SUMIFS(DataRegularSeason20242025!$AB$3:$AB$1315,DataRegularSeason20242025!$B$3:$B$1315, "&lt;=" &amp; $A184, DataRegularSeason20242025!$E$3:$E$1315, O$1)</f>
        <v>48</v>
      </c>
      <c r="P184" s="2">
        <f>SUMIFS(DataRegularSeason20242025!$AA$3:$AA$1315,DataRegularSeason20242025!$B$3:$B$1315, "&lt;=" &amp; $A184, DataRegularSeason20242025!$D$3:$D$1315, P$1)+SUMIFS(DataRegularSeason20242025!$AB$3:$AB$1315,DataRegularSeason20242025!$B$3:$B$1315, "&lt;=" &amp; $A184, DataRegularSeason20242025!$E$3:$E$1315, P$1)</f>
        <v>33</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33</v>
      </c>
      <c r="U184" s="2">
        <f>SUMIFS(DataRegularSeason20242025!$AA$3:$AA$1315,DataRegularSeason20242025!$B$3:$B$1315, "&lt;=" &amp; $A184, DataRegularSeason20242025!$D$3:$D$1315, U$1)+SUMIFS(DataRegularSeason20242025!$AB$3:$AB$1315,DataRegularSeason20242025!$B$3:$B$1315, "&lt;=" &amp; $A184, DataRegularSeason20242025!$E$3:$E$1315, U$1)</f>
        <v>37</v>
      </c>
      <c r="V184" s="2">
        <f>SUMIFS(DataRegularSeason20242025!$AA$3:$AA$1315,DataRegularSeason20242025!$B$3:$B$1315, "&lt;=" &amp; $A184, DataRegularSeason20242025!$D$3:$D$1315, V$1)+SUMIFS(DataRegularSeason20242025!$AB$3:$AB$1315,DataRegularSeason20242025!$B$3:$B$1315, "&lt;=" &amp; $A184, DataRegularSeason20242025!$E$3:$E$1315, V$1)</f>
        <v>36</v>
      </c>
      <c r="W184" s="2">
        <f>SUMIFS(DataRegularSeason20242025!$AA$3:$AA$1315,DataRegularSeason20242025!$B$3:$B$1315, "&lt;=" &amp; $A184, DataRegularSeason20242025!$D$3:$D$1315, W$1)+SUMIFS(DataRegularSeason20242025!$AB$3:$AB$1315,DataRegularSeason20242025!$B$3:$B$1315, "&lt;=" &amp; $A184, DataRegularSeason20242025!$E$3:$E$1315, W$1)</f>
        <v>37</v>
      </c>
      <c r="X184" s="2">
        <f>SUMIFS(DataRegularSeason20242025!$AA$3:$AA$1315,DataRegularSeason20242025!$B$3:$B$1315, "&lt;=" &amp; $A184, DataRegularSeason20242025!$D$3:$D$1315, X$1)+SUMIFS(DataRegularSeason20242025!$AB$3:$AB$1315,DataRegularSeason20242025!$B$3:$B$1315, "&lt;=" &amp; $A184, DataRegularSeason20242025!$E$3:$E$1315, X$1)</f>
        <v>34</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38</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46</v>
      </c>
      <c r="AC184" s="2">
        <f>SUMIFS(DataRegularSeason20242025!$AA$3:$AA$1315,DataRegularSeason20242025!$B$3:$B$1315, "&lt;=" &amp; $A184, DataRegularSeason20242025!$D$3:$D$1315, AC$1)+SUMIFS(DataRegularSeason20242025!$AB$3:$AB$1315,DataRegularSeason20242025!$B$3:$B$1315, "&lt;=" &amp; $A184, DataRegularSeason20242025!$E$3:$E$1315, AC$1)</f>
        <v>38</v>
      </c>
      <c r="AD184" s="2">
        <f>SUMIFS(DataRegularSeason20242025!$AA$3:$AA$1315,DataRegularSeason20242025!$B$3:$B$1315, "&lt;=" &amp; $A184, DataRegularSeason20242025!$D$3:$D$1315, AD$1)+SUMIFS(DataRegularSeason20242025!$AB$3:$AB$1315,DataRegularSeason20242025!$B$3:$B$1315, "&lt;=" &amp; $A184, DataRegularSeason20242025!$E$3:$E$1315, AD$1)</f>
        <v>43</v>
      </c>
      <c r="AE184" s="2">
        <f>SUMIFS(DataRegularSeason20242025!$AA$3:$AA$1315,DataRegularSeason20242025!$B$3:$B$1315, "&lt;=" &amp; $A184, DataRegularSeason20242025!$D$3:$D$1315, AE$1)+SUMIFS(DataRegularSeason20242025!$AB$3:$AB$1315,DataRegularSeason20242025!$B$3:$B$1315, "&lt;=" &amp; $A184, DataRegularSeason20242025!$E$3:$E$1315, AE$1)</f>
        <v>51</v>
      </c>
      <c r="AF184" s="2">
        <f>SUMIFS(DataRegularSeason20242025!$AA$3:$AA$1315,DataRegularSeason20242025!$B$3:$B$1315, "&lt;=" &amp; $A184, DataRegularSeason20242025!$D$3:$D$1315, AF$1)+SUMIFS(DataRegularSeason20242025!$AB$3:$AB$1315,DataRegularSeason20242025!$B$3:$B$1315, "&lt;=" &amp; $A184, DataRegularSeason20242025!$E$3:$E$1315, AF$1)</f>
        <v>53</v>
      </c>
      <c r="AG184" s="2">
        <f>SUMIFS(DataRegularSeason20242025!$AA$3:$AA$1315,DataRegularSeason20242025!$B$3:$B$1315, "&lt;=" &amp; $A184, DataRegularSeason20242025!$D$3:$D$1315, AG$1)+SUMIFS(DataRegularSeason20242025!$AB$3:$AB$1315,DataRegularSeason20242025!$B$3:$B$1315, "&lt;=" &amp; $A184, DataRegularSeason20242025!$E$3:$E$1315, AG$1)</f>
        <v>50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30</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30</v>
      </c>
      <c r="E185" s="2">
        <f>SUMIFS(DataRegularSeason20242025!$AA$3:$AA$1315,DataRegularSeason20242025!$B$3:$B$1315, "&lt;=" &amp; $A185, DataRegularSeason20242025!$D$3:$D$1315, E$1)+SUMIFS(DataRegularSeason20242025!$AB$3:$AB$1315,DataRegularSeason20242025!$B$3:$B$1315, "&lt;=" &amp; $A185, DataRegularSeason20242025!$E$3:$E$1315, E$1)</f>
        <v>45</v>
      </c>
      <c r="F185" s="2">
        <f>SUMIFS(DataRegularSeason20242025!$AA$3:$AA$1315,DataRegularSeason20242025!$B$3:$B$1315, "&lt;=" &amp; $A185, DataRegularSeason20242025!$D$3:$D$1315, F$1)+SUMIFS(DataRegularSeason20242025!$AB$3:$AB$1315,DataRegularSeason20242025!$B$3:$B$1315, "&lt;=" &amp; $A185, DataRegularSeason20242025!$E$3:$E$1315, F$1)</f>
        <v>36</v>
      </c>
      <c r="G185" s="2">
        <f>SUMIFS(DataRegularSeason20242025!$AA$3:$AA$1315,DataRegularSeason20242025!$B$3:$B$1315, "&lt;=" &amp; $A185, DataRegularSeason20242025!$D$3:$D$1315, G$1)+SUMIFS(DataRegularSeason20242025!$AB$3:$AB$1315,DataRegularSeason20242025!$B$3:$B$1315, "&lt;=" &amp; $A185, DataRegularSeason20242025!$E$3:$E$1315, G$1)</f>
        <v>41</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44</v>
      </c>
      <c r="J185" s="2">
        <f>SUMIFS(DataRegularSeason20242025!$AA$3:$AA$1315,DataRegularSeason20242025!$B$3:$B$1315, "&lt;=" &amp; $A185, DataRegularSeason20242025!$D$3:$D$1315, J$1)+SUMIFS(DataRegularSeason20242025!$AB$3:$AB$1315,DataRegularSeason20242025!$B$3:$B$1315, "&lt;=" &amp; $A185, DataRegularSeason20242025!$E$3:$E$1315, J$1)</f>
        <v>43</v>
      </c>
      <c r="K185" s="2">
        <f>SUMIFS(DataRegularSeason20242025!$AA$3:$AA$1315,DataRegularSeason20242025!$B$3:$B$1315, "&lt;=" &amp; $A185, DataRegularSeason20242025!$D$3:$D$1315, K$1)+SUMIFS(DataRegularSeason20242025!$AB$3:$AB$1315,DataRegularSeason20242025!$B$3:$B$1315, "&lt;=" &amp; $A185, DataRegularSeason20242025!$E$3:$E$1315, K$1)</f>
        <v>30</v>
      </c>
      <c r="L185" s="2">
        <f>SUMIFS(DataRegularSeason20242025!$AA$3:$AA$1315,DataRegularSeason20242025!$B$3:$B$1315, "&lt;=" &amp; $A185, DataRegularSeason20242025!$D$3:$D$1315, L$1)+SUMIFS(DataRegularSeason20242025!$AB$3:$AB$1315,DataRegularSeason20242025!$B$3:$B$1315, "&lt;=" &amp; $A185, DataRegularSeason20242025!$E$3:$E$1315, L$1)</f>
        <v>45</v>
      </c>
      <c r="M185" s="2">
        <f>SUMIFS(DataRegularSeason20242025!$AA$3:$AA$1315,DataRegularSeason20242025!$B$3:$B$1315, "&lt;=" &amp; $A185, DataRegularSeason20242025!$D$3:$D$1315, M$1)+SUMIFS(DataRegularSeason20242025!$AB$3:$AB$1315,DataRegularSeason20242025!$B$3:$B$1315, "&lt;=" &amp; $A185, DataRegularSeason20242025!$E$3:$E$1315, M$1)</f>
        <v>46</v>
      </c>
      <c r="N185" s="2">
        <f>SUMIFS(DataRegularSeason20242025!$AA$3:$AA$1315,DataRegularSeason20242025!$B$3:$B$1315, "&lt;=" &amp; $A185, DataRegularSeason20242025!$D$3:$D$1315, N$1)+SUMIFS(DataRegularSeason20242025!$AB$3:$AB$1315,DataRegularSeason20242025!$B$3:$B$1315, "&lt;=" &amp; $A185, DataRegularSeason20242025!$E$3:$E$1315, N$1)</f>
        <v>45</v>
      </c>
      <c r="O185" s="2">
        <f>SUMIFS(DataRegularSeason20242025!$AA$3:$AA$1315,DataRegularSeason20242025!$B$3:$B$1315, "&lt;=" &amp; $A185, DataRegularSeason20242025!$D$3:$D$1315, O$1)+SUMIFS(DataRegularSeason20242025!$AB$3:$AB$1315,DataRegularSeason20242025!$B$3:$B$1315, "&lt;=" &amp; $A185, DataRegularSeason20242025!$E$3:$E$1315, O$1)</f>
        <v>48</v>
      </c>
      <c r="P185" s="2">
        <f>SUMIFS(DataRegularSeason20242025!$AA$3:$AA$1315,DataRegularSeason20242025!$B$3:$B$1315, "&lt;=" &amp; $A185, DataRegularSeason20242025!$D$3:$D$1315, P$1)+SUMIFS(DataRegularSeason20242025!$AB$3:$AB$1315,DataRegularSeason20242025!$B$3:$B$1315, "&lt;=" &amp; $A185, DataRegularSeason20242025!$E$3:$E$1315, P$1)</f>
        <v>33</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33</v>
      </c>
      <c r="U185" s="2">
        <f>SUMIFS(DataRegularSeason20242025!$AA$3:$AA$1315,DataRegularSeason20242025!$B$3:$B$1315, "&lt;=" &amp; $A185, DataRegularSeason20242025!$D$3:$D$1315, U$1)+SUMIFS(DataRegularSeason20242025!$AB$3:$AB$1315,DataRegularSeason20242025!$B$3:$B$1315, "&lt;=" &amp; $A185, DataRegularSeason20242025!$E$3:$E$1315, U$1)</f>
        <v>37</v>
      </c>
      <c r="V185" s="2">
        <f>SUMIFS(DataRegularSeason20242025!$AA$3:$AA$1315,DataRegularSeason20242025!$B$3:$B$1315, "&lt;=" &amp; $A185, DataRegularSeason20242025!$D$3:$D$1315, V$1)+SUMIFS(DataRegularSeason20242025!$AB$3:$AB$1315,DataRegularSeason20242025!$B$3:$B$1315, "&lt;=" &amp; $A185, DataRegularSeason20242025!$E$3:$E$1315, V$1)</f>
        <v>36</v>
      </c>
      <c r="W185" s="2">
        <f>SUMIFS(DataRegularSeason20242025!$AA$3:$AA$1315,DataRegularSeason20242025!$B$3:$B$1315, "&lt;=" &amp; $A185, DataRegularSeason20242025!$D$3:$D$1315, W$1)+SUMIFS(DataRegularSeason20242025!$AB$3:$AB$1315,DataRegularSeason20242025!$B$3:$B$1315, "&lt;=" &amp; $A185, DataRegularSeason20242025!$E$3:$E$1315, W$1)</f>
        <v>37</v>
      </c>
      <c r="X185" s="2">
        <f>SUMIFS(DataRegularSeason20242025!$AA$3:$AA$1315,DataRegularSeason20242025!$B$3:$B$1315, "&lt;=" &amp; $A185, DataRegularSeason20242025!$D$3:$D$1315, X$1)+SUMIFS(DataRegularSeason20242025!$AB$3:$AB$1315,DataRegularSeason20242025!$B$3:$B$1315, "&lt;=" &amp; $A185, DataRegularSeason20242025!$E$3:$E$1315, X$1)</f>
        <v>34</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38</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46</v>
      </c>
      <c r="AC185" s="2">
        <f>SUMIFS(DataRegularSeason20242025!$AA$3:$AA$1315,DataRegularSeason20242025!$B$3:$B$1315, "&lt;=" &amp; $A185, DataRegularSeason20242025!$D$3:$D$1315, AC$1)+SUMIFS(DataRegularSeason20242025!$AB$3:$AB$1315,DataRegularSeason20242025!$B$3:$B$1315, "&lt;=" &amp; $A185, DataRegularSeason20242025!$E$3:$E$1315, AC$1)</f>
        <v>38</v>
      </c>
      <c r="AD185" s="2">
        <f>SUMIFS(DataRegularSeason20242025!$AA$3:$AA$1315,DataRegularSeason20242025!$B$3:$B$1315, "&lt;=" &amp; $A185, DataRegularSeason20242025!$D$3:$D$1315, AD$1)+SUMIFS(DataRegularSeason20242025!$AB$3:$AB$1315,DataRegularSeason20242025!$B$3:$B$1315, "&lt;=" &amp; $A185, DataRegularSeason20242025!$E$3:$E$1315, AD$1)</f>
        <v>43</v>
      </c>
      <c r="AE185" s="2">
        <f>SUMIFS(DataRegularSeason20242025!$AA$3:$AA$1315,DataRegularSeason20242025!$B$3:$B$1315, "&lt;=" &amp; $A185, DataRegularSeason20242025!$D$3:$D$1315, AE$1)+SUMIFS(DataRegularSeason20242025!$AB$3:$AB$1315,DataRegularSeason20242025!$B$3:$B$1315, "&lt;=" &amp; $A185, DataRegularSeason20242025!$E$3:$E$1315, AE$1)</f>
        <v>51</v>
      </c>
      <c r="AF185" s="2">
        <f>SUMIFS(DataRegularSeason20242025!$AA$3:$AA$1315,DataRegularSeason20242025!$B$3:$B$1315, "&lt;=" &amp; $A185, DataRegularSeason20242025!$D$3:$D$1315, AF$1)+SUMIFS(DataRegularSeason20242025!$AB$3:$AB$1315,DataRegularSeason20242025!$B$3:$B$1315, "&lt;=" &amp; $A185, DataRegularSeason20242025!$E$3:$E$1315, AF$1)</f>
        <v>53</v>
      </c>
      <c r="AG185" s="2">
        <f>SUMIFS(DataRegularSeason20242025!$AA$3:$AA$1315,DataRegularSeason20242025!$B$3:$B$1315, "&lt;=" &amp; $A185, DataRegularSeason20242025!$D$3:$D$1315, AG$1)+SUMIFS(DataRegularSeason20242025!$AB$3:$AB$1315,DataRegularSeason20242025!$B$3:$B$1315, "&lt;=" &amp; $A185, DataRegularSeason20242025!$E$3:$E$1315, AG$1)</f>
        <v>50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30</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30</v>
      </c>
      <c r="E186" s="2">
        <f>SUMIFS(DataRegularSeason20242025!$AA$3:$AA$1315,DataRegularSeason20242025!$B$3:$B$1315, "&lt;=" &amp; $A186, DataRegularSeason20242025!$D$3:$D$1315, E$1)+SUMIFS(DataRegularSeason20242025!$AB$3:$AB$1315,DataRegularSeason20242025!$B$3:$B$1315, "&lt;=" &amp; $A186, DataRegularSeason20242025!$E$3:$E$1315, E$1)</f>
        <v>45</v>
      </c>
      <c r="F186" s="2">
        <f>SUMIFS(DataRegularSeason20242025!$AA$3:$AA$1315,DataRegularSeason20242025!$B$3:$B$1315, "&lt;=" &amp; $A186, DataRegularSeason20242025!$D$3:$D$1315, F$1)+SUMIFS(DataRegularSeason20242025!$AB$3:$AB$1315,DataRegularSeason20242025!$B$3:$B$1315, "&lt;=" &amp; $A186, DataRegularSeason20242025!$E$3:$E$1315, F$1)</f>
        <v>36</v>
      </c>
      <c r="G186" s="2">
        <f>SUMIFS(DataRegularSeason20242025!$AA$3:$AA$1315,DataRegularSeason20242025!$B$3:$B$1315, "&lt;=" &amp; $A186, DataRegularSeason20242025!$D$3:$D$1315, G$1)+SUMIFS(DataRegularSeason20242025!$AB$3:$AB$1315,DataRegularSeason20242025!$B$3:$B$1315, "&lt;=" &amp; $A186, DataRegularSeason20242025!$E$3:$E$1315, G$1)</f>
        <v>41</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44</v>
      </c>
      <c r="J186" s="2">
        <f>SUMIFS(DataRegularSeason20242025!$AA$3:$AA$1315,DataRegularSeason20242025!$B$3:$B$1315, "&lt;=" &amp; $A186, DataRegularSeason20242025!$D$3:$D$1315, J$1)+SUMIFS(DataRegularSeason20242025!$AB$3:$AB$1315,DataRegularSeason20242025!$B$3:$B$1315, "&lt;=" &amp; $A186, DataRegularSeason20242025!$E$3:$E$1315, J$1)</f>
        <v>43</v>
      </c>
      <c r="K186" s="2">
        <f>SUMIFS(DataRegularSeason20242025!$AA$3:$AA$1315,DataRegularSeason20242025!$B$3:$B$1315, "&lt;=" &amp; $A186, DataRegularSeason20242025!$D$3:$D$1315, K$1)+SUMIFS(DataRegularSeason20242025!$AB$3:$AB$1315,DataRegularSeason20242025!$B$3:$B$1315, "&lt;=" &amp; $A186, DataRegularSeason20242025!$E$3:$E$1315, K$1)</f>
        <v>30</v>
      </c>
      <c r="L186" s="2">
        <f>SUMIFS(DataRegularSeason20242025!$AA$3:$AA$1315,DataRegularSeason20242025!$B$3:$B$1315, "&lt;=" &amp; $A186, DataRegularSeason20242025!$D$3:$D$1315, L$1)+SUMIFS(DataRegularSeason20242025!$AB$3:$AB$1315,DataRegularSeason20242025!$B$3:$B$1315, "&lt;=" &amp; $A186, DataRegularSeason20242025!$E$3:$E$1315, L$1)</f>
        <v>45</v>
      </c>
      <c r="M186" s="2">
        <f>SUMIFS(DataRegularSeason20242025!$AA$3:$AA$1315,DataRegularSeason20242025!$B$3:$B$1315, "&lt;=" &amp; $A186, DataRegularSeason20242025!$D$3:$D$1315, M$1)+SUMIFS(DataRegularSeason20242025!$AB$3:$AB$1315,DataRegularSeason20242025!$B$3:$B$1315, "&lt;=" &amp; $A186, DataRegularSeason20242025!$E$3:$E$1315, M$1)</f>
        <v>46</v>
      </c>
      <c r="N186" s="2">
        <f>SUMIFS(DataRegularSeason20242025!$AA$3:$AA$1315,DataRegularSeason20242025!$B$3:$B$1315, "&lt;=" &amp; $A186, DataRegularSeason20242025!$D$3:$D$1315, N$1)+SUMIFS(DataRegularSeason20242025!$AB$3:$AB$1315,DataRegularSeason20242025!$B$3:$B$1315, "&lt;=" &amp; $A186, DataRegularSeason20242025!$E$3:$E$1315, N$1)</f>
        <v>45</v>
      </c>
      <c r="O186" s="2">
        <f>SUMIFS(DataRegularSeason20242025!$AA$3:$AA$1315,DataRegularSeason20242025!$B$3:$B$1315, "&lt;=" &amp; $A186, DataRegularSeason20242025!$D$3:$D$1315, O$1)+SUMIFS(DataRegularSeason20242025!$AB$3:$AB$1315,DataRegularSeason20242025!$B$3:$B$1315, "&lt;=" &amp; $A186, DataRegularSeason20242025!$E$3:$E$1315, O$1)</f>
        <v>48</v>
      </c>
      <c r="P186" s="2">
        <f>SUMIFS(DataRegularSeason20242025!$AA$3:$AA$1315,DataRegularSeason20242025!$B$3:$B$1315, "&lt;=" &amp; $A186, DataRegularSeason20242025!$D$3:$D$1315, P$1)+SUMIFS(DataRegularSeason20242025!$AB$3:$AB$1315,DataRegularSeason20242025!$B$3:$B$1315, "&lt;=" &amp; $A186, DataRegularSeason20242025!$E$3:$E$1315, P$1)</f>
        <v>33</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33</v>
      </c>
      <c r="U186" s="2">
        <f>SUMIFS(DataRegularSeason20242025!$AA$3:$AA$1315,DataRegularSeason20242025!$B$3:$B$1315, "&lt;=" &amp; $A186, DataRegularSeason20242025!$D$3:$D$1315, U$1)+SUMIFS(DataRegularSeason20242025!$AB$3:$AB$1315,DataRegularSeason20242025!$B$3:$B$1315, "&lt;=" &amp; $A186, DataRegularSeason20242025!$E$3:$E$1315, U$1)</f>
        <v>37</v>
      </c>
      <c r="V186" s="2">
        <f>SUMIFS(DataRegularSeason20242025!$AA$3:$AA$1315,DataRegularSeason20242025!$B$3:$B$1315, "&lt;=" &amp; $A186, DataRegularSeason20242025!$D$3:$D$1315, V$1)+SUMIFS(DataRegularSeason20242025!$AB$3:$AB$1315,DataRegularSeason20242025!$B$3:$B$1315, "&lt;=" &amp; $A186, DataRegularSeason20242025!$E$3:$E$1315, V$1)</f>
        <v>36</v>
      </c>
      <c r="W186" s="2">
        <f>SUMIFS(DataRegularSeason20242025!$AA$3:$AA$1315,DataRegularSeason20242025!$B$3:$B$1315, "&lt;=" &amp; $A186, DataRegularSeason20242025!$D$3:$D$1315, W$1)+SUMIFS(DataRegularSeason20242025!$AB$3:$AB$1315,DataRegularSeason20242025!$B$3:$B$1315, "&lt;=" &amp; $A186, DataRegularSeason20242025!$E$3:$E$1315, W$1)</f>
        <v>37</v>
      </c>
      <c r="X186" s="2">
        <f>SUMIFS(DataRegularSeason20242025!$AA$3:$AA$1315,DataRegularSeason20242025!$B$3:$B$1315, "&lt;=" &amp; $A186, DataRegularSeason20242025!$D$3:$D$1315, X$1)+SUMIFS(DataRegularSeason20242025!$AB$3:$AB$1315,DataRegularSeason20242025!$B$3:$B$1315, "&lt;=" &amp; $A186, DataRegularSeason20242025!$E$3:$E$1315, X$1)</f>
        <v>34</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38</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46</v>
      </c>
      <c r="AC186" s="2">
        <f>SUMIFS(DataRegularSeason20242025!$AA$3:$AA$1315,DataRegularSeason20242025!$B$3:$B$1315, "&lt;=" &amp; $A186, DataRegularSeason20242025!$D$3:$D$1315, AC$1)+SUMIFS(DataRegularSeason20242025!$AB$3:$AB$1315,DataRegularSeason20242025!$B$3:$B$1315, "&lt;=" &amp; $A186, DataRegularSeason20242025!$E$3:$E$1315, AC$1)</f>
        <v>38</v>
      </c>
      <c r="AD186" s="2">
        <f>SUMIFS(DataRegularSeason20242025!$AA$3:$AA$1315,DataRegularSeason20242025!$B$3:$B$1315, "&lt;=" &amp; $A186, DataRegularSeason20242025!$D$3:$D$1315, AD$1)+SUMIFS(DataRegularSeason20242025!$AB$3:$AB$1315,DataRegularSeason20242025!$B$3:$B$1315, "&lt;=" &amp; $A186, DataRegularSeason20242025!$E$3:$E$1315, AD$1)</f>
        <v>43</v>
      </c>
      <c r="AE186" s="2">
        <f>SUMIFS(DataRegularSeason20242025!$AA$3:$AA$1315,DataRegularSeason20242025!$B$3:$B$1315, "&lt;=" &amp; $A186, DataRegularSeason20242025!$D$3:$D$1315, AE$1)+SUMIFS(DataRegularSeason20242025!$AB$3:$AB$1315,DataRegularSeason20242025!$B$3:$B$1315, "&lt;=" &amp; $A186, DataRegularSeason20242025!$E$3:$E$1315, AE$1)</f>
        <v>51</v>
      </c>
      <c r="AF186" s="2">
        <f>SUMIFS(DataRegularSeason20242025!$AA$3:$AA$1315,DataRegularSeason20242025!$B$3:$B$1315, "&lt;=" &amp; $A186, DataRegularSeason20242025!$D$3:$D$1315, AF$1)+SUMIFS(DataRegularSeason20242025!$AB$3:$AB$1315,DataRegularSeason20242025!$B$3:$B$1315, "&lt;=" &amp; $A186, DataRegularSeason20242025!$E$3:$E$1315, AF$1)</f>
        <v>53</v>
      </c>
      <c r="AG186" s="2">
        <f>SUMIFS(DataRegularSeason20242025!$AA$3:$AA$1315,DataRegularSeason20242025!$B$3:$B$1315, "&lt;=" &amp; $A186, DataRegularSeason20242025!$D$3:$D$1315, AG$1)+SUMIFS(DataRegularSeason20242025!$AB$3:$AB$1315,DataRegularSeason20242025!$B$3:$B$1315, "&lt;=" &amp; $A186, DataRegularSeason20242025!$E$3:$E$1315, AG$1)</f>
        <v>50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30</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30</v>
      </c>
      <c r="E187" s="2">
        <f>SUMIFS(DataRegularSeason20242025!$AA$3:$AA$1315,DataRegularSeason20242025!$B$3:$B$1315, "&lt;=" &amp; $A187, DataRegularSeason20242025!$D$3:$D$1315, E$1)+SUMIFS(DataRegularSeason20242025!$AB$3:$AB$1315,DataRegularSeason20242025!$B$3:$B$1315, "&lt;=" &amp; $A187, DataRegularSeason20242025!$E$3:$E$1315, E$1)</f>
        <v>45</v>
      </c>
      <c r="F187" s="2">
        <f>SUMIFS(DataRegularSeason20242025!$AA$3:$AA$1315,DataRegularSeason20242025!$B$3:$B$1315, "&lt;=" &amp; $A187, DataRegularSeason20242025!$D$3:$D$1315, F$1)+SUMIFS(DataRegularSeason20242025!$AB$3:$AB$1315,DataRegularSeason20242025!$B$3:$B$1315, "&lt;=" &amp; $A187, DataRegularSeason20242025!$E$3:$E$1315, F$1)</f>
        <v>36</v>
      </c>
      <c r="G187" s="2">
        <f>SUMIFS(DataRegularSeason20242025!$AA$3:$AA$1315,DataRegularSeason20242025!$B$3:$B$1315, "&lt;=" &amp; $A187, DataRegularSeason20242025!$D$3:$D$1315, G$1)+SUMIFS(DataRegularSeason20242025!$AB$3:$AB$1315,DataRegularSeason20242025!$B$3:$B$1315, "&lt;=" &amp; $A187, DataRegularSeason20242025!$E$3:$E$1315, G$1)</f>
        <v>41</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44</v>
      </c>
      <c r="J187" s="2">
        <f>SUMIFS(DataRegularSeason20242025!$AA$3:$AA$1315,DataRegularSeason20242025!$B$3:$B$1315, "&lt;=" &amp; $A187, DataRegularSeason20242025!$D$3:$D$1315, J$1)+SUMIFS(DataRegularSeason20242025!$AB$3:$AB$1315,DataRegularSeason20242025!$B$3:$B$1315, "&lt;=" &amp; $A187, DataRegularSeason20242025!$E$3:$E$1315, J$1)</f>
        <v>43</v>
      </c>
      <c r="K187" s="2">
        <f>SUMIFS(DataRegularSeason20242025!$AA$3:$AA$1315,DataRegularSeason20242025!$B$3:$B$1315, "&lt;=" &amp; $A187, DataRegularSeason20242025!$D$3:$D$1315, K$1)+SUMIFS(DataRegularSeason20242025!$AB$3:$AB$1315,DataRegularSeason20242025!$B$3:$B$1315, "&lt;=" &amp; $A187, DataRegularSeason20242025!$E$3:$E$1315, K$1)</f>
        <v>30</v>
      </c>
      <c r="L187" s="2">
        <f>SUMIFS(DataRegularSeason20242025!$AA$3:$AA$1315,DataRegularSeason20242025!$B$3:$B$1315, "&lt;=" &amp; $A187, DataRegularSeason20242025!$D$3:$D$1315, L$1)+SUMIFS(DataRegularSeason20242025!$AB$3:$AB$1315,DataRegularSeason20242025!$B$3:$B$1315, "&lt;=" &amp; $A187, DataRegularSeason20242025!$E$3:$E$1315, L$1)</f>
        <v>45</v>
      </c>
      <c r="M187" s="2">
        <f>SUMIFS(DataRegularSeason20242025!$AA$3:$AA$1315,DataRegularSeason20242025!$B$3:$B$1315, "&lt;=" &amp; $A187, DataRegularSeason20242025!$D$3:$D$1315, M$1)+SUMIFS(DataRegularSeason20242025!$AB$3:$AB$1315,DataRegularSeason20242025!$B$3:$B$1315, "&lt;=" &amp; $A187, DataRegularSeason20242025!$E$3:$E$1315, M$1)</f>
        <v>46</v>
      </c>
      <c r="N187" s="2">
        <f>SUMIFS(DataRegularSeason20242025!$AA$3:$AA$1315,DataRegularSeason20242025!$B$3:$B$1315, "&lt;=" &amp; $A187, DataRegularSeason20242025!$D$3:$D$1315, N$1)+SUMIFS(DataRegularSeason20242025!$AB$3:$AB$1315,DataRegularSeason20242025!$B$3:$B$1315, "&lt;=" &amp; $A187, DataRegularSeason20242025!$E$3:$E$1315, N$1)</f>
        <v>45</v>
      </c>
      <c r="O187" s="2">
        <f>SUMIFS(DataRegularSeason20242025!$AA$3:$AA$1315,DataRegularSeason20242025!$B$3:$B$1315, "&lt;=" &amp; $A187, DataRegularSeason20242025!$D$3:$D$1315, O$1)+SUMIFS(DataRegularSeason20242025!$AB$3:$AB$1315,DataRegularSeason20242025!$B$3:$B$1315, "&lt;=" &amp; $A187, DataRegularSeason20242025!$E$3:$E$1315, O$1)</f>
        <v>48</v>
      </c>
      <c r="P187" s="2">
        <f>SUMIFS(DataRegularSeason20242025!$AA$3:$AA$1315,DataRegularSeason20242025!$B$3:$B$1315, "&lt;=" &amp; $A187, DataRegularSeason20242025!$D$3:$D$1315, P$1)+SUMIFS(DataRegularSeason20242025!$AB$3:$AB$1315,DataRegularSeason20242025!$B$3:$B$1315, "&lt;=" &amp; $A187, DataRegularSeason20242025!$E$3:$E$1315, P$1)</f>
        <v>33</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33</v>
      </c>
      <c r="U187" s="2">
        <f>SUMIFS(DataRegularSeason20242025!$AA$3:$AA$1315,DataRegularSeason20242025!$B$3:$B$1315, "&lt;=" &amp; $A187, DataRegularSeason20242025!$D$3:$D$1315, U$1)+SUMIFS(DataRegularSeason20242025!$AB$3:$AB$1315,DataRegularSeason20242025!$B$3:$B$1315, "&lt;=" &amp; $A187, DataRegularSeason20242025!$E$3:$E$1315, U$1)</f>
        <v>37</v>
      </c>
      <c r="V187" s="2">
        <f>SUMIFS(DataRegularSeason20242025!$AA$3:$AA$1315,DataRegularSeason20242025!$B$3:$B$1315, "&lt;=" &amp; $A187, DataRegularSeason20242025!$D$3:$D$1315, V$1)+SUMIFS(DataRegularSeason20242025!$AB$3:$AB$1315,DataRegularSeason20242025!$B$3:$B$1315, "&lt;=" &amp; $A187, DataRegularSeason20242025!$E$3:$E$1315, V$1)</f>
        <v>36</v>
      </c>
      <c r="W187" s="2">
        <f>SUMIFS(DataRegularSeason20242025!$AA$3:$AA$1315,DataRegularSeason20242025!$B$3:$B$1315, "&lt;=" &amp; $A187, DataRegularSeason20242025!$D$3:$D$1315, W$1)+SUMIFS(DataRegularSeason20242025!$AB$3:$AB$1315,DataRegularSeason20242025!$B$3:$B$1315, "&lt;=" &amp; $A187, DataRegularSeason20242025!$E$3:$E$1315, W$1)</f>
        <v>37</v>
      </c>
      <c r="X187" s="2">
        <f>SUMIFS(DataRegularSeason20242025!$AA$3:$AA$1315,DataRegularSeason20242025!$B$3:$B$1315, "&lt;=" &amp; $A187, DataRegularSeason20242025!$D$3:$D$1315, X$1)+SUMIFS(DataRegularSeason20242025!$AB$3:$AB$1315,DataRegularSeason20242025!$B$3:$B$1315, "&lt;=" &amp; $A187, DataRegularSeason20242025!$E$3:$E$1315, X$1)</f>
        <v>34</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38</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46</v>
      </c>
      <c r="AC187" s="2">
        <f>SUMIFS(DataRegularSeason20242025!$AA$3:$AA$1315,DataRegularSeason20242025!$B$3:$B$1315, "&lt;=" &amp; $A187, DataRegularSeason20242025!$D$3:$D$1315, AC$1)+SUMIFS(DataRegularSeason20242025!$AB$3:$AB$1315,DataRegularSeason20242025!$B$3:$B$1315, "&lt;=" &amp; $A187, DataRegularSeason20242025!$E$3:$E$1315, AC$1)</f>
        <v>38</v>
      </c>
      <c r="AD187" s="2">
        <f>SUMIFS(DataRegularSeason20242025!$AA$3:$AA$1315,DataRegularSeason20242025!$B$3:$B$1315, "&lt;=" &amp; $A187, DataRegularSeason20242025!$D$3:$D$1315, AD$1)+SUMIFS(DataRegularSeason20242025!$AB$3:$AB$1315,DataRegularSeason20242025!$B$3:$B$1315, "&lt;=" &amp; $A187, DataRegularSeason20242025!$E$3:$E$1315, AD$1)</f>
        <v>43</v>
      </c>
      <c r="AE187" s="2">
        <f>SUMIFS(DataRegularSeason20242025!$AA$3:$AA$1315,DataRegularSeason20242025!$B$3:$B$1315, "&lt;=" &amp; $A187, DataRegularSeason20242025!$D$3:$D$1315, AE$1)+SUMIFS(DataRegularSeason20242025!$AB$3:$AB$1315,DataRegularSeason20242025!$B$3:$B$1315, "&lt;=" &amp; $A187, DataRegularSeason20242025!$E$3:$E$1315, AE$1)</f>
        <v>51</v>
      </c>
      <c r="AF187" s="2">
        <f>SUMIFS(DataRegularSeason20242025!$AA$3:$AA$1315,DataRegularSeason20242025!$B$3:$B$1315, "&lt;=" &amp; $A187, DataRegularSeason20242025!$D$3:$D$1315, AF$1)+SUMIFS(DataRegularSeason20242025!$AB$3:$AB$1315,DataRegularSeason20242025!$B$3:$B$1315, "&lt;=" &amp; $A187, DataRegularSeason20242025!$E$3:$E$1315, AF$1)</f>
        <v>53</v>
      </c>
      <c r="AG187" s="2">
        <f>SUMIFS(DataRegularSeason20242025!$AA$3:$AA$1315,DataRegularSeason20242025!$B$3:$B$1315, "&lt;=" &amp; $A187, DataRegularSeason20242025!$D$3:$D$1315, AG$1)+SUMIFS(DataRegularSeason20242025!$AB$3:$AB$1315,DataRegularSeason20242025!$B$3:$B$1315, "&lt;=" &amp; $A187, DataRegularSeason20242025!$E$3:$E$1315, AG$1)</f>
        <v>50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30</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30</v>
      </c>
      <c r="E188" s="2">
        <f>SUMIFS(DataRegularSeason20242025!$AA$3:$AA$1315,DataRegularSeason20242025!$B$3:$B$1315, "&lt;=" &amp; $A188, DataRegularSeason20242025!$D$3:$D$1315, E$1)+SUMIFS(DataRegularSeason20242025!$AB$3:$AB$1315,DataRegularSeason20242025!$B$3:$B$1315, "&lt;=" &amp; $A188, DataRegularSeason20242025!$E$3:$E$1315, E$1)</f>
        <v>45</v>
      </c>
      <c r="F188" s="2">
        <f>SUMIFS(DataRegularSeason20242025!$AA$3:$AA$1315,DataRegularSeason20242025!$B$3:$B$1315, "&lt;=" &amp; $A188, DataRegularSeason20242025!$D$3:$D$1315, F$1)+SUMIFS(DataRegularSeason20242025!$AB$3:$AB$1315,DataRegularSeason20242025!$B$3:$B$1315, "&lt;=" &amp; $A188, DataRegularSeason20242025!$E$3:$E$1315, F$1)</f>
        <v>36</v>
      </c>
      <c r="G188" s="2">
        <f>SUMIFS(DataRegularSeason20242025!$AA$3:$AA$1315,DataRegularSeason20242025!$B$3:$B$1315, "&lt;=" &amp; $A188, DataRegularSeason20242025!$D$3:$D$1315, G$1)+SUMIFS(DataRegularSeason20242025!$AB$3:$AB$1315,DataRegularSeason20242025!$B$3:$B$1315, "&lt;=" &amp; $A188, DataRegularSeason20242025!$E$3:$E$1315, G$1)</f>
        <v>41</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44</v>
      </c>
      <c r="J188" s="2">
        <f>SUMIFS(DataRegularSeason20242025!$AA$3:$AA$1315,DataRegularSeason20242025!$B$3:$B$1315, "&lt;=" &amp; $A188, DataRegularSeason20242025!$D$3:$D$1315, J$1)+SUMIFS(DataRegularSeason20242025!$AB$3:$AB$1315,DataRegularSeason20242025!$B$3:$B$1315, "&lt;=" &amp; $A188, DataRegularSeason20242025!$E$3:$E$1315, J$1)</f>
        <v>43</v>
      </c>
      <c r="K188" s="2">
        <f>SUMIFS(DataRegularSeason20242025!$AA$3:$AA$1315,DataRegularSeason20242025!$B$3:$B$1315, "&lt;=" &amp; $A188, DataRegularSeason20242025!$D$3:$D$1315, K$1)+SUMIFS(DataRegularSeason20242025!$AB$3:$AB$1315,DataRegularSeason20242025!$B$3:$B$1315, "&lt;=" &amp; $A188, DataRegularSeason20242025!$E$3:$E$1315, K$1)</f>
        <v>30</v>
      </c>
      <c r="L188" s="2">
        <f>SUMIFS(DataRegularSeason20242025!$AA$3:$AA$1315,DataRegularSeason20242025!$B$3:$B$1315, "&lt;=" &amp; $A188, DataRegularSeason20242025!$D$3:$D$1315, L$1)+SUMIFS(DataRegularSeason20242025!$AB$3:$AB$1315,DataRegularSeason20242025!$B$3:$B$1315, "&lt;=" &amp; $A188, DataRegularSeason20242025!$E$3:$E$1315, L$1)</f>
        <v>45</v>
      </c>
      <c r="M188" s="2">
        <f>SUMIFS(DataRegularSeason20242025!$AA$3:$AA$1315,DataRegularSeason20242025!$B$3:$B$1315, "&lt;=" &amp; $A188, DataRegularSeason20242025!$D$3:$D$1315, M$1)+SUMIFS(DataRegularSeason20242025!$AB$3:$AB$1315,DataRegularSeason20242025!$B$3:$B$1315, "&lt;=" &amp; $A188, DataRegularSeason20242025!$E$3:$E$1315, M$1)</f>
        <v>46</v>
      </c>
      <c r="N188" s="2">
        <f>SUMIFS(DataRegularSeason20242025!$AA$3:$AA$1315,DataRegularSeason20242025!$B$3:$B$1315, "&lt;=" &amp; $A188, DataRegularSeason20242025!$D$3:$D$1315, N$1)+SUMIFS(DataRegularSeason20242025!$AB$3:$AB$1315,DataRegularSeason20242025!$B$3:$B$1315, "&lt;=" &amp; $A188, DataRegularSeason20242025!$E$3:$E$1315, N$1)</f>
        <v>45</v>
      </c>
      <c r="O188" s="2">
        <f>SUMIFS(DataRegularSeason20242025!$AA$3:$AA$1315,DataRegularSeason20242025!$B$3:$B$1315, "&lt;=" &amp; $A188, DataRegularSeason20242025!$D$3:$D$1315, O$1)+SUMIFS(DataRegularSeason20242025!$AB$3:$AB$1315,DataRegularSeason20242025!$B$3:$B$1315, "&lt;=" &amp; $A188, DataRegularSeason20242025!$E$3:$E$1315, O$1)</f>
        <v>48</v>
      </c>
      <c r="P188" s="2">
        <f>SUMIFS(DataRegularSeason20242025!$AA$3:$AA$1315,DataRegularSeason20242025!$B$3:$B$1315, "&lt;=" &amp; $A188, DataRegularSeason20242025!$D$3:$D$1315, P$1)+SUMIFS(DataRegularSeason20242025!$AB$3:$AB$1315,DataRegularSeason20242025!$B$3:$B$1315, "&lt;=" &amp; $A188, DataRegularSeason20242025!$E$3:$E$1315, P$1)</f>
        <v>33</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33</v>
      </c>
      <c r="U188" s="2">
        <f>SUMIFS(DataRegularSeason20242025!$AA$3:$AA$1315,DataRegularSeason20242025!$B$3:$B$1315, "&lt;=" &amp; $A188, DataRegularSeason20242025!$D$3:$D$1315, U$1)+SUMIFS(DataRegularSeason20242025!$AB$3:$AB$1315,DataRegularSeason20242025!$B$3:$B$1315, "&lt;=" &amp; $A188, DataRegularSeason20242025!$E$3:$E$1315, U$1)</f>
        <v>37</v>
      </c>
      <c r="V188" s="2">
        <f>SUMIFS(DataRegularSeason20242025!$AA$3:$AA$1315,DataRegularSeason20242025!$B$3:$B$1315, "&lt;=" &amp; $A188, DataRegularSeason20242025!$D$3:$D$1315, V$1)+SUMIFS(DataRegularSeason20242025!$AB$3:$AB$1315,DataRegularSeason20242025!$B$3:$B$1315, "&lt;=" &amp; $A188, DataRegularSeason20242025!$E$3:$E$1315, V$1)</f>
        <v>36</v>
      </c>
      <c r="W188" s="2">
        <f>SUMIFS(DataRegularSeason20242025!$AA$3:$AA$1315,DataRegularSeason20242025!$B$3:$B$1315, "&lt;=" &amp; $A188, DataRegularSeason20242025!$D$3:$D$1315, W$1)+SUMIFS(DataRegularSeason20242025!$AB$3:$AB$1315,DataRegularSeason20242025!$B$3:$B$1315, "&lt;=" &amp; $A188, DataRegularSeason20242025!$E$3:$E$1315, W$1)</f>
        <v>37</v>
      </c>
      <c r="X188" s="2">
        <f>SUMIFS(DataRegularSeason20242025!$AA$3:$AA$1315,DataRegularSeason20242025!$B$3:$B$1315, "&lt;=" &amp; $A188, DataRegularSeason20242025!$D$3:$D$1315, X$1)+SUMIFS(DataRegularSeason20242025!$AB$3:$AB$1315,DataRegularSeason20242025!$B$3:$B$1315, "&lt;=" &amp; $A188, DataRegularSeason20242025!$E$3:$E$1315, X$1)</f>
        <v>34</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38</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46</v>
      </c>
      <c r="AC188" s="2">
        <f>SUMIFS(DataRegularSeason20242025!$AA$3:$AA$1315,DataRegularSeason20242025!$B$3:$B$1315, "&lt;=" &amp; $A188, DataRegularSeason20242025!$D$3:$D$1315, AC$1)+SUMIFS(DataRegularSeason20242025!$AB$3:$AB$1315,DataRegularSeason20242025!$B$3:$B$1315, "&lt;=" &amp; $A188, DataRegularSeason20242025!$E$3:$E$1315, AC$1)</f>
        <v>38</v>
      </c>
      <c r="AD188" s="2">
        <f>SUMIFS(DataRegularSeason20242025!$AA$3:$AA$1315,DataRegularSeason20242025!$B$3:$B$1315, "&lt;=" &amp; $A188, DataRegularSeason20242025!$D$3:$D$1315, AD$1)+SUMIFS(DataRegularSeason20242025!$AB$3:$AB$1315,DataRegularSeason20242025!$B$3:$B$1315, "&lt;=" &amp; $A188, DataRegularSeason20242025!$E$3:$E$1315, AD$1)</f>
        <v>43</v>
      </c>
      <c r="AE188" s="2">
        <f>SUMIFS(DataRegularSeason20242025!$AA$3:$AA$1315,DataRegularSeason20242025!$B$3:$B$1315, "&lt;=" &amp; $A188, DataRegularSeason20242025!$D$3:$D$1315, AE$1)+SUMIFS(DataRegularSeason20242025!$AB$3:$AB$1315,DataRegularSeason20242025!$B$3:$B$1315, "&lt;=" &amp; $A188, DataRegularSeason20242025!$E$3:$E$1315, AE$1)</f>
        <v>51</v>
      </c>
      <c r="AF188" s="2">
        <f>SUMIFS(DataRegularSeason20242025!$AA$3:$AA$1315,DataRegularSeason20242025!$B$3:$B$1315, "&lt;=" &amp; $A188, DataRegularSeason20242025!$D$3:$D$1315, AF$1)+SUMIFS(DataRegularSeason20242025!$AB$3:$AB$1315,DataRegularSeason20242025!$B$3:$B$1315, "&lt;=" &amp; $A188, DataRegularSeason20242025!$E$3:$E$1315, AF$1)</f>
        <v>53</v>
      </c>
      <c r="AG188" s="2">
        <f>SUMIFS(DataRegularSeason20242025!$AA$3:$AA$1315,DataRegularSeason20242025!$B$3:$B$1315, "&lt;=" &amp; $A188, DataRegularSeason20242025!$D$3:$D$1315, AG$1)+SUMIFS(DataRegularSeason20242025!$AB$3:$AB$1315,DataRegularSeason20242025!$B$3:$B$1315, "&lt;=" &amp; $A188, DataRegularSeason20242025!$E$3:$E$1315, AG$1)</f>
        <v>50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30</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30</v>
      </c>
      <c r="E189" s="2">
        <f>SUMIFS(DataRegularSeason20242025!$AA$3:$AA$1315,DataRegularSeason20242025!$B$3:$B$1315, "&lt;=" &amp; $A189, DataRegularSeason20242025!$D$3:$D$1315, E$1)+SUMIFS(DataRegularSeason20242025!$AB$3:$AB$1315,DataRegularSeason20242025!$B$3:$B$1315, "&lt;=" &amp; $A189, DataRegularSeason20242025!$E$3:$E$1315, E$1)</f>
        <v>45</v>
      </c>
      <c r="F189" s="2">
        <f>SUMIFS(DataRegularSeason20242025!$AA$3:$AA$1315,DataRegularSeason20242025!$B$3:$B$1315, "&lt;=" &amp; $A189, DataRegularSeason20242025!$D$3:$D$1315, F$1)+SUMIFS(DataRegularSeason20242025!$AB$3:$AB$1315,DataRegularSeason20242025!$B$3:$B$1315, "&lt;=" &amp; $A189, DataRegularSeason20242025!$E$3:$E$1315, F$1)</f>
        <v>36</v>
      </c>
      <c r="G189" s="2">
        <f>SUMIFS(DataRegularSeason20242025!$AA$3:$AA$1315,DataRegularSeason20242025!$B$3:$B$1315, "&lt;=" &amp; $A189, DataRegularSeason20242025!$D$3:$D$1315, G$1)+SUMIFS(DataRegularSeason20242025!$AB$3:$AB$1315,DataRegularSeason20242025!$B$3:$B$1315, "&lt;=" &amp; $A189, DataRegularSeason20242025!$E$3:$E$1315, G$1)</f>
        <v>41</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44</v>
      </c>
      <c r="J189" s="2">
        <f>SUMIFS(DataRegularSeason20242025!$AA$3:$AA$1315,DataRegularSeason20242025!$B$3:$B$1315, "&lt;=" &amp; $A189, DataRegularSeason20242025!$D$3:$D$1315, J$1)+SUMIFS(DataRegularSeason20242025!$AB$3:$AB$1315,DataRegularSeason20242025!$B$3:$B$1315, "&lt;=" &amp; $A189, DataRegularSeason20242025!$E$3:$E$1315, J$1)</f>
        <v>43</v>
      </c>
      <c r="K189" s="2">
        <f>SUMIFS(DataRegularSeason20242025!$AA$3:$AA$1315,DataRegularSeason20242025!$B$3:$B$1315, "&lt;=" &amp; $A189, DataRegularSeason20242025!$D$3:$D$1315, K$1)+SUMIFS(DataRegularSeason20242025!$AB$3:$AB$1315,DataRegularSeason20242025!$B$3:$B$1315, "&lt;=" &amp; $A189, DataRegularSeason20242025!$E$3:$E$1315, K$1)</f>
        <v>30</v>
      </c>
      <c r="L189" s="2">
        <f>SUMIFS(DataRegularSeason20242025!$AA$3:$AA$1315,DataRegularSeason20242025!$B$3:$B$1315, "&lt;=" &amp; $A189, DataRegularSeason20242025!$D$3:$D$1315, L$1)+SUMIFS(DataRegularSeason20242025!$AB$3:$AB$1315,DataRegularSeason20242025!$B$3:$B$1315, "&lt;=" &amp; $A189, DataRegularSeason20242025!$E$3:$E$1315, L$1)</f>
        <v>45</v>
      </c>
      <c r="M189" s="2">
        <f>SUMIFS(DataRegularSeason20242025!$AA$3:$AA$1315,DataRegularSeason20242025!$B$3:$B$1315, "&lt;=" &amp; $A189, DataRegularSeason20242025!$D$3:$D$1315, M$1)+SUMIFS(DataRegularSeason20242025!$AB$3:$AB$1315,DataRegularSeason20242025!$B$3:$B$1315, "&lt;=" &amp; $A189, DataRegularSeason20242025!$E$3:$E$1315, M$1)</f>
        <v>46</v>
      </c>
      <c r="N189" s="2">
        <f>SUMIFS(DataRegularSeason20242025!$AA$3:$AA$1315,DataRegularSeason20242025!$B$3:$B$1315, "&lt;=" &amp; $A189, DataRegularSeason20242025!$D$3:$D$1315, N$1)+SUMIFS(DataRegularSeason20242025!$AB$3:$AB$1315,DataRegularSeason20242025!$B$3:$B$1315, "&lt;=" &amp; $A189, DataRegularSeason20242025!$E$3:$E$1315, N$1)</f>
        <v>45</v>
      </c>
      <c r="O189" s="2">
        <f>SUMIFS(DataRegularSeason20242025!$AA$3:$AA$1315,DataRegularSeason20242025!$B$3:$B$1315, "&lt;=" &amp; $A189, DataRegularSeason20242025!$D$3:$D$1315, O$1)+SUMIFS(DataRegularSeason20242025!$AB$3:$AB$1315,DataRegularSeason20242025!$B$3:$B$1315, "&lt;=" &amp; $A189, DataRegularSeason20242025!$E$3:$E$1315, O$1)</f>
        <v>48</v>
      </c>
      <c r="P189" s="2">
        <f>SUMIFS(DataRegularSeason20242025!$AA$3:$AA$1315,DataRegularSeason20242025!$B$3:$B$1315, "&lt;=" &amp; $A189, DataRegularSeason20242025!$D$3:$D$1315, P$1)+SUMIFS(DataRegularSeason20242025!$AB$3:$AB$1315,DataRegularSeason20242025!$B$3:$B$1315, "&lt;=" &amp; $A189, DataRegularSeason20242025!$E$3:$E$1315, P$1)</f>
        <v>33</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33</v>
      </c>
      <c r="U189" s="2">
        <f>SUMIFS(DataRegularSeason20242025!$AA$3:$AA$1315,DataRegularSeason20242025!$B$3:$B$1315, "&lt;=" &amp; $A189, DataRegularSeason20242025!$D$3:$D$1315, U$1)+SUMIFS(DataRegularSeason20242025!$AB$3:$AB$1315,DataRegularSeason20242025!$B$3:$B$1315, "&lt;=" &amp; $A189, DataRegularSeason20242025!$E$3:$E$1315, U$1)</f>
        <v>37</v>
      </c>
      <c r="V189" s="2">
        <f>SUMIFS(DataRegularSeason20242025!$AA$3:$AA$1315,DataRegularSeason20242025!$B$3:$B$1315, "&lt;=" &amp; $A189, DataRegularSeason20242025!$D$3:$D$1315, V$1)+SUMIFS(DataRegularSeason20242025!$AB$3:$AB$1315,DataRegularSeason20242025!$B$3:$B$1315, "&lt;=" &amp; $A189, DataRegularSeason20242025!$E$3:$E$1315, V$1)</f>
        <v>36</v>
      </c>
      <c r="W189" s="2">
        <f>SUMIFS(DataRegularSeason20242025!$AA$3:$AA$1315,DataRegularSeason20242025!$B$3:$B$1315, "&lt;=" &amp; $A189, DataRegularSeason20242025!$D$3:$D$1315, W$1)+SUMIFS(DataRegularSeason20242025!$AB$3:$AB$1315,DataRegularSeason20242025!$B$3:$B$1315, "&lt;=" &amp; $A189, DataRegularSeason20242025!$E$3:$E$1315, W$1)</f>
        <v>37</v>
      </c>
      <c r="X189" s="2">
        <f>SUMIFS(DataRegularSeason20242025!$AA$3:$AA$1315,DataRegularSeason20242025!$B$3:$B$1315, "&lt;=" &amp; $A189, DataRegularSeason20242025!$D$3:$D$1315, X$1)+SUMIFS(DataRegularSeason20242025!$AB$3:$AB$1315,DataRegularSeason20242025!$B$3:$B$1315, "&lt;=" &amp; $A189, DataRegularSeason20242025!$E$3:$E$1315, X$1)</f>
        <v>34</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38</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46</v>
      </c>
      <c r="AC189" s="2">
        <f>SUMIFS(DataRegularSeason20242025!$AA$3:$AA$1315,DataRegularSeason20242025!$B$3:$B$1315, "&lt;=" &amp; $A189, DataRegularSeason20242025!$D$3:$D$1315, AC$1)+SUMIFS(DataRegularSeason20242025!$AB$3:$AB$1315,DataRegularSeason20242025!$B$3:$B$1315, "&lt;=" &amp; $A189, DataRegularSeason20242025!$E$3:$E$1315, AC$1)</f>
        <v>38</v>
      </c>
      <c r="AD189" s="2">
        <f>SUMIFS(DataRegularSeason20242025!$AA$3:$AA$1315,DataRegularSeason20242025!$B$3:$B$1315, "&lt;=" &amp; $A189, DataRegularSeason20242025!$D$3:$D$1315, AD$1)+SUMIFS(DataRegularSeason20242025!$AB$3:$AB$1315,DataRegularSeason20242025!$B$3:$B$1315, "&lt;=" &amp; $A189, DataRegularSeason20242025!$E$3:$E$1315, AD$1)</f>
        <v>43</v>
      </c>
      <c r="AE189" s="2">
        <f>SUMIFS(DataRegularSeason20242025!$AA$3:$AA$1315,DataRegularSeason20242025!$B$3:$B$1315, "&lt;=" &amp; $A189, DataRegularSeason20242025!$D$3:$D$1315, AE$1)+SUMIFS(DataRegularSeason20242025!$AB$3:$AB$1315,DataRegularSeason20242025!$B$3:$B$1315, "&lt;=" &amp; $A189, DataRegularSeason20242025!$E$3:$E$1315, AE$1)</f>
        <v>51</v>
      </c>
      <c r="AF189" s="2">
        <f>SUMIFS(DataRegularSeason20242025!$AA$3:$AA$1315,DataRegularSeason20242025!$B$3:$B$1315, "&lt;=" &amp; $A189, DataRegularSeason20242025!$D$3:$D$1315, AF$1)+SUMIFS(DataRegularSeason20242025!$AB$3:$AB$1315,DataRegularSeason20242025!$B$3:$B$1315, "&lt;=" &amp; $A189, DataRegularSeason20242025!$E$3:$E$1315, AF$1)</f>
        <v>53</v>
      </c>
      <c r="AG189" s="2">
        <f>SUMIFS(DataRegularSeason20242025!$AA$3:$AA$1315,DataRegularSeason20242025!$B$3:$B$1315, "&lt;=" &amp; $A189, DataRegularSeason20242025!$D$3:$D$1315, AG$1)+SUMIFS(DataRegularSeason20242025!$AB$3:$AB$1315,DataRegularSeason20242025!$B$3:$B$1315, "&lt;=" &amp; $A189, DataRegularSeason20242025!$E$3:$E$1315, AG$1)</f>
        <v>50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30</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30</v>
      </c>
      <c r="E190" s="2">
        <f>SUMIFS(DataRegularSeason20242025!$AA$3:$AA$1315,DataRegularSeason20242025!$B$3:$B$1315, "&lt;=" &amp; $A190, DataRegularSeason20242025!$D$3:$D$1315, E$1)+SUMIFS(DataRegularSeason20242025!$AB$3:$AB$1315,DataRegularSeason20242025!$B$3:$B$1315, "&lt;=" &amp; $A190, DataRegularSeason20242025!$E$3:$E$1315, E$1)</f>
        <v>45</v>
      </c>
      <c r="F190" s="2">
        <f>SUMIFS(DataRegularSeason20242025!$AA$3:$AA$1315,DataRegularSeason20242025!$B$3:$B$1315, "&lt;=" &amp; $A190, DataRegularSeason20242025!$D$3:$D$1315, F$1)+SUMIFS(DataRegularSeason20242025!$AB$3:$AB$1315,DataRegularSeason20242025!$B$3:$B$1315, "&lt;=" &amp; $A190, DataRegularSeason20242025!$E$3:$E$1315, F$1)</f>
        <v>36</v>
      </c>
      <c r="G190" s="2">
        <f>SUMIFS(DataRegularSeason20242025!$AA$3:$AA$1315,DataRegularSeason20242025!$B$3:$B$1315, "&lt;=" &amp; $A190, DataRegularSeason20242025!$D$3:$D$1315, G$1)+SUMIFS(DataRegularSeason20242025!$AB$3:$AB$1315,DataRegularSeason20242025!$B$3:$B$1315, "&lt;=" &amp; $A190, DataRegularSeason20242025!$E$3:$E$1315, G$1)</f>
        <v>41</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44</v>
      </c>
      <c r="J190" s="2">
        <f>SUMIFS(DataRegularSeason20242025!$AA$3:$AA$1315,DataRegularSeason20242025!$B$3:$B$1315, "&lt;=" &amp; $A190, DataRegularSeason20242025!$D$3:$D$1315, J$1)+SUMIFS(DataRegularSeason20242025!$AB$3:$AB$1315,DataRegularSeason20242025!$B$3:$B$1315, "&lt;=" &amp; $A190, DataRegularSeason20242025!$E$3:$E$1315, J$1)</f>
        <v>43</v>
      </c>
      <c r="K190" s="2">
        <f>SUMIFS(DataRegularSeason20242025!$AA$3:$AA$1315,DataRegularSeason20242025!$B$3:$B$1315, "&lt;=" &amp; $A190, DataRegularSeason20242025!$D$3:$D$1315, K$1)+SUMIFS(DataRegularSeason20242025!$AB$3:$AB$1315,DataRegularSeason20242025!$B$3:$B$1315, "&lt;=" &amp; $A190, DataRegularSeason20242025!$E$3:$E$1315, K$1)</f>
        <v>30</v>
      </c>
      <c r="L190" s="2">
        <f>SUMIFS(DataRegularSeason20242025!$AA$3:$AA$1315,DataRegularSeason20242025!$B$3:$B$1315, "&lt;=" &amp; $A190, DataRegularSeason20242025!$D$3:$D$1315, L$1)+SUMIFS(DataRegularSeason20242025!$AB$3:$AB$1315,DataRegularSeason20242025!$B$3:$B$1315, "&lt;=" &amp; $A190, DataRegularSeason20242025!$E$3:$E$1315, L$1)</f>
        <v>45</v>
      </c>
      <c r="M190" s="2">
        <f>SUMIFS(DataRegularSeason20242025!$AA$3:$AA$1315,DataRegularSeason20242025!$B$3:$B$1315, "&lt;=" &amp; $A190, DataRegularSeason20242025!$D$3:$D$1315, M$1)+SUMIFS(DataRegularSeason20242025!$AB$3:$AB$1315,DataRegularSeason20242025!$B$3:$B$1315, "&lt;=" &amp; $A190, DataRegularSeason20242025!$E$3:$E$1315, M$1)</f>
        <v>46</v>
      </c>
      <c r="N190" s="2">
        <f>SUMIFS(DataRegularSeason20242025!$AA$3:$AA$1315,DataRegularSeason20242025!$B$3:$B$1315, "&lt;=" &amp; $A190, DataRegularSeason20242025!$D$3:$D$1315, N$1)+SUMIFS(DataRegularSeason20242025!$AB$3:$AB$1315,DataRegularSeason20242025!$B$3:$B$1315, "&lt;=" &amp; $A190, DataRegularSeason20242025!$E$3:$E$1315, N$1)</f>
        <v>45</v>
      </c>
      <c r="O190" s="2">
        <f>SUMIFS(DataRegularSeason20242025!$AA$3:$AA$1315,DataRegularSeason20242025!$B$3:$B$1315, "&lt;=" &amp; $A190, DataRegularSeason20242025!$D$3:$D$1315, O$1)+SUMIFS(DataRegularSeason20242025!$AB$3:$AB$1315,DataRegularSeason20242025!$B$3:$B$1315, "&lt;=" &amp; $A190, DataRegularSeason20242025!$E$3:$E$1315, O$1)</f>
        <v>48</v>
      </c>
      <c r="P190" s="2">
        <f>SUMIFS(DataRegularSeason20242025!$AA$3:$AA$1315,DataRegularSeason20242025!$B$3:$B$1315, "&lt;=" &amp; $A190, DataRegularSeason20242025!$D$3:$D$1315, P$1)+SUMIFS(DataRegularSeason20242025!$AB$3:$AB$1315,DataRegularSeason20242025!$B$3:$B$1315, "&lt;=" &amp; $A190, DataRegularSeason20242025!$E$3:$E$1315, P$1)</f>
        <v>33</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33</v>
      </c>
      <c r="U190" s="2">
        <f>SUMIFS(DataRegularSeason20242025!$AA$3:$AA$1315,DataRegularSeason20242025!$B$3:$B$1315, "&lt;=" &amp; $A190, DataRegularSeason20242025!$D$3:$D$1315, U$1)+SUMIFS(DataRegularSeason20242025!$AB$3:$AB$1315,DataRegularSeason20242025!$B$3:$B$1315, "&lt;=" &amp; $A190, DataRegularSeason20242025!$E$3:$E$1315, U$1)</f>
        <v>37</v>
      </c>
      <c r="V190" s="2">
        <f>SUMIFS(DataRegularSeason20242025!$AA$3:$AA$1315,DataRegularSeason20242025!$B$3:$B$1315, "&lt;=" &amp; $A190, DataRegularSeason20242025!$D$3:$D$1315, V$1)+SUMIFS(DataRegularSeason20242025!$AB$3:$AB$1315,DataRegularSeason20242025!$B$3:$B$1315, "&lt;=" &amp; $A190, DataRegularSeason20242025!$E$3:$E$1315, V$1)</f>
        <v>36</v>
      </c>
      <c r="W190" s="2">
        <f>SUMIFS(DataRegularSeason20242025!$AA$3:$AA$1315,DataRegularSeason20242025!$B$3:$B$1315, "&lt;=" &amp; $A190, DataRegularSeason20242025!$D$3:$D$1315, W$1)+SUMIFS(DataRegularSeason20242025!$AB$3:$AB$1315,DataRegularSeason20242025!$B$3:$B$1315, "&lt;=" &amp; $A190, DataRegularSeason20242025!$E$3:$E$1315, W$1)</f>
        <v>37</v>
      </c>
      <c r="X190" s="2">
        <f>SUMIFS(DataRegularSeason20242025!$AA$3:$AA$1315,DataRegularSeason20242025!$B$3:$B$1315, "&lt;=" &amp; $A190, DataRegularSeason20242025!$D$3:$D$1315, X$1)+SUMIFS(DataRegularSeason20242025!$AB$3:$AB$1315,DataRegularSeason20242025!$B$3:$B$1315, "&lt;=" &amp; $A190, DataRegularSeason20242025!$E$3:$E$1315, X$1)</f>
        <v>34</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38</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46</v>
      </c>
      <c r="AC190" s="2">
        <f>SUMIFS(DataRegularSeason20242025!$AA$3:$AA$1315,DataRegularSeason20242025!$B$3:$B$1315, "&lt;=" &amp; $A190, DataRegularSeason20242025!$D$3:$D$1315, AC$1)+SUMIFS(DataRegularSeason20242025!$AB$3:$AB$1315,DataRegularSeason20242025!$B$3:$B$1315, "&lt;=" &amp; $A190, DataRegularSeason20242025!$E$3:$E$1315, AC$1)</f>
        <v>38</v>
      </c>
      <c r="AD190" s="2">
        <f>SUMIFS(DataRegularSeason20242025!$AA$3:$AA$1315,DataRegularSeason20242025!$B$3:$B$1315, "&lt;=" &amp; $A190, DataRegularSeason20242025!$D$3:$D$1315, AD$1)+SUMIFS(DataRegularSeason20242025!$AB$3:$AB$1315,DataRegularSeason20242025!$B$3:$B$1315, "&lt;=" &amp; $A190, DataRegularSeason20242025!$E$3:$E$1315, AD$1)</f>
        <v>43</v>
      </c>
      <c r="AE190" s="2">
        <f>SUMIFS(DataRegularSeason20242025!$AA$3:$AA$1315,DataRegularSeason20242025!$B$3:$B$1315, "&lt;=" &amp; $A190, DataRegularSeason20242025!$D$3:$D$1315, AE$1)+SUMIFS(DataRegularSeason20242025!$AB$3:$AB$1315,DataRegularSeason20242025!$B$3:$B$1315, "&lt;=" &amp; $A190, DataRegularSeason20242025!$E$3:$E$1315, AE$1)</f>
        <v>51</v>
      </c>
      <c r="AF190" s="2">
        <f>SUMIFS(DataRegularSeason20242025!$AA$3:$AA$1315,DataRegularSeason20242025!$B$3:$B$1315, "&lt;=" &amp; $A190, DataRegularSeason20242025!$D$3:$D$1315, AF$1)+SUMIFS(DataRegularSeason20242025!$AB$3:$AB$1315,DataRegularSeason20242025!$B$3:$B$1315, "&lt;=" &amp; $A190, DataRegularSeason20242025!$E$3:$E$1315, AF$1)</f>
        <v>53</v>
      </c>
      <c r="AG190" s="2">
        <f>SUMIFS(DataRegularSeason20242025!$AA$3:$AA$1315,DataRegularSeason20242025!$B$3:$B$1315, "&lt;=" &amp; $A190, DataRegularSeason20242025!$D$3:$D$1315, AG$1)+SUMIFS(DataRegularSeason20242025!$AB$3:$AB$1315,DataRegularSeason20242025!$B$3:$B$1315, "&lt;=" &amp; $A190, DataRegularSeason20242025!$E$3:$E$1315, AG$1)</f>
        <v>50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30</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30</v>
      </c>
      <c r="E191" s="2">
        <f>SUMIFS(DataRegularSeason20242025!$AA$3:$AA$1315,DataRegularSeason20242025!$B$3:$B$1315, "&lt;=" &amp; $A191, DataRegularSeason20242025!$D$3:$D$1315, E$1)+SUMIFS(DataRegularSeason20242025!$AB$3:$AB$1315,DataRegularSeason20242025!$B$3:$B$1315, "&lt;=" &amp; $A191, DataRegularSeason20242025!$E$3:$E$1315, E$1)</f>
        <v>45</v>
      </c>
      <c r="F191" s="2">
        <f>SUMIFS(DataRegularSeason20242025!$AA$3:$AA$1315,DataRegularSeason20242025!$B$3:$B$1315, "&lt;=" &amp; $A191, DataRegularSeason20242025!$D$3:$D$1315, F$1)+SUMIFS(DataRegularSeason20242025!$AB$3:$AB$1315,DataRegularSeason20242025!$B$3:$B$1315, "&lt;=" &amp; $A191, DataRegularSeason20242025!$E$3:$E$1315, F$1)</f>
        <v>36</v>
      </c>
      <c r="G191" s="2">
        <f>SUMIFS(DataRegularSeason20242025!$AA$3:$AA$1315,DataRegularSeason20242025!$B$3:$B$1315, "&lt;=" &amp; $A191, DataRegularSeason20242025!$D$3:$D$1315, G$1)+SUMIFS(DataRegularSeason20242025!$AB$3:$AB$1315,DataRegularSeason20242025!$B$3:$B$1315, "&lt;=" &amp; $A191, DataRegularSeason20242025!$E$3:$E$1315, G$1)</f>
        <v>41</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44</v>
      </c>
      <c r="J191" s="2">
        <f>SUMIFS(DataRegularSeason20242025!$AA$3:$AA$1315,DataRegularSeason20242025!$B$3:$B$1315, "&lt;=" &amp; $A191, DataRegularSeason20242025!$D$3:$D$1315, J$1)+SUMIFS(DataRegularSeason20242025!$AB$3:$AB$1315,DataRegularSeason20242025!$B$3:$B$1315, "&lt;=" &amp; $A191, DataRegularSeason20242025!$E$3:$E$1315, J$1)</f>
        <v>43</v>
      </c>
      <c r="K191" s="2">
        <f>SUMIFS(DataRegularSeason20242025!$AA$3:$AA$1315,DataRegularSeason20242025!$B$3:$B$1315, "&lt;=" &amp; $A191, DataRegularSeason20242025!$D$3:$D$1315, K$1)+SUMIFS(DataRegularSeason20242025!$AB$3:$AB$1315,DataRegularSeason20242025!$B$3:$B$1315, "&lt;=" &amp; $A191, DataRegularSeason20242025!$E$3:$E$1315, K$1)</f>
        <v>30</v>
      </c>
      <c r="L191" s="2">
        <f>SUMIFS(DataRegularSeason20242025!$AA$3:$AA$1315,DataRegularSeason20242025!$B$3:$B$1315, "&lt;=" &amp; $A191, DataRegularSeason20242025!$D$3:$D$1315, L$1)+SUMIFS(DataRegularSeason20242025!$AB$3:$AB$1315,DataRegularSeason20242025!$B$3:$B$1315, "&lt;=" &amp; $A191, DataRegularSeason20242025!$E$3:$E$1315, L$1)</f>
        <v>45</v>
      </c>
      <c r="M191" s="2">
        <f>SUMIFS(DataRegularSeason20242025!$AA$3:$AA$1315,DataRegularSeason20242025!$B$3:$B$1315, "&lt;=" &amp; $A191, DataRegularSeason20242025!$D$3:$D$1315, M$1)+SUMIFS(DataRegularSeason20242025!$AB$3:$AB$1315,DataRegularSeason20242025!$B$3:$B$1315, "&lt;=" &amp; $A191, DataRegularSeason20242025!$E$3:$E$1315, M$1)</f>
        <v>46</v>
      </c>
      <c r="N191" s="2">
        <f>SUMIFS(DataRegularSeason20242025!$AA$3:$AA$1315,DataRegularSeason20242025!$B$3:$B$1315, "&lt;=" &amp; $A191, DataRegularSeason20242025!$D$3:$D$1315, N$1)+SUMIFS(DataRegularSeason20242025!$AB$3:$AB$1315,DataRegularSeason20242025!$B$3:$B$1315, "&lt;=" &amp; $A191, DataRegularSeason20242025!$E$3:$E$1315, N$1)</f>
        <v>45</v>
      </c>
      <c r="O191" s="2">
        <f>SUMIFS(DataRegularSeason20242025!$AA$3:$AA$1315,DataRegularSeason20242025!$B$3:$B$1315, "&lt;=" &amp; $A191, DataRegularSeason20242025!$D$3:$D$1315, O$1)+SUMIFS(DataRegularSeason20242025!$AB$3:$AB$1315,DataRegularSeason20242025!$B$3:$B$1315, "&lt;=" &amp; $A191, DataRegularSeason20242025!$E$3:$E$1315, O$1)</f>
        <v>48</v>
      </c>
      <c r="P191" s="2">
        <f>SUMIFS(DataRegularSeason20242025!$AA$3:$AA$1315,DataRegularSeason20242025!$B$3:$B$1315, "&lt;=" &amp; $A191, DataRegularSeason20242025!$D$3:$D$1315, P$1)+SUMIFS(DataRegularSeason20242025!$AB$3:$AB$1315,DataRegularSeason20242025!$B$3:$B$1315, "&lt;=" &amp; $A191, DataRegularSeason20242025!$E$3:$E$1315, P$1)</f>
        <v>33</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33</v>
      </c>
      <c r="U191" s="2">
        <f>SUMIFS(DataRegularSeason20242025!$AA$3:$AA$1315,DataRegularSeason20242025!$B$3:$B$1315, "&lt;=" &amp; $A191, DataRegularSeason20242025!$D$3:$D$1315, U$1)+SUMIFS(DataRegularSeason20242025!$AB$3:$AB$1315,DataRegularSeason20242025!$B$3:$B$1315, "&lt;=" &amp; $A191, DataRegularSeason20242025!$E$3:$E$1315, U$1)</f>
        <v>37</v>
      </c>
      <c r="V191" s="2">
        <f>SUMIFS(DataRegularSeason20242025!$AA$3:$AA$1315,DataRegularSeason20242025!$B$3:$B$1315, "&lt;=" &amp; $A191, DataRegularSeason20242025!$D$3:$D$1315, V$1)+SUMIFS(DataRegularSeason20242025!$AB$3:$AB$1315,DataRegularSeason20242025!$B$3:$B$1315, "&lt;=" &amp; $A191, DataRegularSeason20242025!$E$3:$E$1315, V$1)</f>
        <v>36</v>
      </c>
      <c r="W191" s="2">
        <f>SUMIFS(DataRegularSeason20242025!$AA$3:$AA$1315,DataRegularSeason20242025!$B$3:$B$1315, "&lt;=" &amp; $A191, DataRegularSeason20242025!$D$3:$D$1315, W$1)+SUMIFS(DataRegularSeason20242025!$AB$3:$AB$1315,DataRegularSeason20242025!$B$3:$B$1315, "&lt;=" &amp; $A191, DataRegularSeason20242025!$E$3:$E$1315, W$1)</f>
        <v>37</v>
      </c>
      <c r="X191" s="2">
        <f>SUMIFS(DataRegularSeason20242025!$AA$3:$AA$1315,DataRegularSeason20242025!$B$3:$B$1315, "&lt;=" &amp; $A191, DataRegularSeason20242025!$D$3:$D$1315, X$1)+SUMIFS(DataRegularSeason20242025!$AB$3:$AB$1315,DataRegularSeason20242025!$B$3:$B$1315, "&lt;=" &amp; $A191, DataRegularSeason20242025!$E$3:$E$1315, X$1)</f>
        <v>34</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38</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46</v>
      </c>
      <c r="AC191" s="2">
        <f>SUMIFS(DataRegularSeason20242025!$AA$3:$AA$1315,DataRegularSeason20242025!$B$3:$B$1315, "&lt;=" &amp; $A191, DataRegularSeason20242025!$D$3:$D$1315, AC$1)+SUMIFS(DataRegularSeason20242025!$AB$3:$AB$1315,DataRegularSeason20242025!$B$3:$B$1315, "&lt;=" &amp; $A191, DataRegularSeason20242025!$E$3:$E$1315, AC$1)</f>
        <v>38</v>
      </c>
      <c r="AD191" s="2">
        <f>SUMIFS(DataRegularSeason20242025!$AA$3:$AA$1315,DataRegularSeason20242025!$B$3:$B$1315, "&lt;=" &amp; $A191, DataRegularSeason20242025!$D$3:$D$1315, AD$1)+SUMIFS(DataRegularSeason20242025!$AB$3:$AB$1315,DataRegularSeason20242025!$B$3:$B$1315, "&lt;=" &amp; $A191, DataRegularSeason20242025!$E$3:$E$1315, AD$1)</f>
        <v>43</v>
      </c>
      <c r="AE191" s="2">
        <f>SUMIFS(DataRegularSeason20242025!$AA$3:$AA$1315,DataRegularSeason20242025!$B$3:$B$1315, "&lt;=" &amp; $A191, DataRegularSeason20242025!$D$3:$D$1315, AE$1)+SUMIFS(DataRegularSeason20242025!$AB$3:$AB$1315,DataRegularSeason20242025!$B$3:$B$1315, "&lt;=" &amp; $A191, DataRegularSeason20242025!$E$3:$E$1315, AE$1)</f>
        <v>51</v>
      </c>
      <c r="AF191" s="2">
        <f>SUMIFS(DataRegularSeason20242025!$AA$3:$AA$1315,DataRegularSeason20242025!$B$3:$B$1315, "&lt;=" &amp; $A191, DataRegularSeason20242025!$D$3:$D$1315, AF$1)+SUMIFS(DataRegularSeason20242025!$AB$3:$AB$1315,DataRegularSeason20242025!$B$3:$B$1315, "&lt;=" &amp; $A191, DataRegularSeason20242025!$E$3:$E$1315, AF$1)</f>
        <v>53</v>
      </c>
      <c r="AG191" s="2">
        <f>SUMIFS(DataRegularSeason20242025!$AA$3:$AA$1315,DataRegularSeason20242025!$B$3:$B$1315, "&lt;=" &amp; $A191, DataRegularSeason20242025!$D$3:$D$1315, AG$1)+SUMIFS(DataRegularSeason20242025!$AB$3:$AB$1315,DataRegularSeason20242025!$B$3:$B$1315, "&lt;=" &amp; $A191, DataRegularSeason20242025!$E$3:$E$1315, AG$1)</f>
        <v>50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30</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30</v>
      </c>
      <c r="E192" s="2">
        <f>SUMIFS(DataRegularSeason20242025!$AA$3:$AA$1315,DataRegularSeason20242025!$B$3:$B$1315, "&lt;=" &amp; $A192, DataRegularSeason20242025!$D$3:$D$1315, E$1)+SUMIFS(DataRegularSeason20242025!$AB$3:$AB$1315,DataRegularSeason20242025!$B$3:$B$1315, "&lt;=" &amp; $A192, DataRegularSeason20242025!$E$3:$E$1315, E$1)</f>
        <v>45</v>
      </c>
      <c r="F192" s="2">
        <f>SUMIFS(DataRegularSeason20242025!$AA$3:$AA$1315,DataRegularSeason20242025!$B$3:$B$1315, "&lt;=" &amp; $A192, DataRegularSeason20242025!$D$3:$D$1315, F$1)+SUMIFS(DataRegularSeason20242025!$AB$3:$AB$1315,DataRegularSeason20242025!$B$3:$B$1315, "&lt;=" &amp; $A192, DataRegularSeason20242025!$E$3:$E$1315, F$1)</f>
        <v>36</v>
      </c>
      <c r="G192" s="2">
        <f>SUMIFS(DataRegularSeason20242025!$AA$3:$AA$1315,DataRegularSeason20242025!$B$3:$B$1315, "&lt;=" &amp; $A192, DataRegularSeason20242025!$D$3:$D$1315, G$1)+SUMIFS(DataRegularSeason20242025!$AB$3:$AB$1315,DataRegularSeason20242025!$B$3:$B$1315, "&lt;=" &amp; $A192, DataRegularSeason20242025!$E$3:$E$1315, G$1)</f>
        <v>41</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44</v>
      </c>
      <c r="J192" s="2">
        <f>SUMIFS(DataRegularSeason20242025!$AA$3:$AA$1315,DataRegularSeason20242025!$B$3:$B$1315, "&lt;=" &amp; $A192, DataRegularSeason20242025!$D$3:$D$1315, J$1)+SUMIFS(DataRegularSeason20242025!$AB$3:$AB$1315,DataRegularSeason20242025!$B$3:$B$1315, "&lt;=" &amp; $A192, DataRegularSeason20242025!$E$3:$E$1315, J$1)</f>
        <v>43</v>
      </c>
      <c r="K192" s="2">
        <f>SUMIFS(DataRegularSeason20242025!$AA$3:$AA$1315,DataRegularSeason20242025!$B$3:$B$1315, "&lt;=" &amp; $A192, DataRegularSeason20242025!$D$3:$D$1315, K$1)+SUMIFS(DataRegularSeason20242025!$AB$3:$AB$1315,DataRegularSeason20242025!$B$3:$B$1315, "&lt;=" &amp; $A192, DataRegularSeason20242025!$E$3:$E$1315, K$1)</f>
        <v>30</v>
      </c>
      <c r="L192" s="2">
        <f>SUMIFS(DataRegularSeason20242025!$AA$3:$AA$1315,DataRegularSeason20242025!$B$3:$B$1315, "&lt;=" &amp; $A192, DataRegularSeason20242025!$D$3:$D$1315, L$1)+SUMIFS(DataRegularSeason20242025!$AB$3:$AB$1315,DataRegularSeason20242025!$B$3:$B$1315, "&lt;=" &amp; $A192, DataRegularSeason20242025!$E$3:$E$1315, L$1)</f>
        <v>45</v>
      </c>
      <c r="M192" s="2">
        <f>SUMIFS(DataRegularSeason20242025!$AA$3:$AA$1315,DataRegularSeason20242025!$B$3:$B$1315, "&lt;=" &amp; $A192, DataRegularSeason20242025!$D$3:$D$1315, M$1)+SUMIFS(DataRegularSeason20242025!$AB$3:$AB$1315,DataRegularSeason20242025!$B$3:$B$1315, "&lt;=" &amp; $A192, DataRegularSeason20242025!$E$3:$E$1315, M$1)</f>
        <v>46</v>
      </c>
      <c r="N192" s="2">
        <f>SUMIFS(DataRegularSeason20242025!$AA$3:$AA$1315,DataRegularSeason20242025!$B$3:$B$1315, "&lt;=" &amp; $A192, DataRegularSeason20242025!$D$3:$D$1315, N$1)+SUMIFS(DataRegularSeason20242025!$AB$3:$AB$1315,DataRegularSeason20242025!$B$3:$B$1315, "&lt;=" &amp; $A192, DataRegularSeason20242025!$E$3:$E$1315, N$1)</f>
        <v>45</v>
      </c>
      <c r="O192" s="2">
        <f>SUMIFS(DataRegularSeason20242025!$AA$3:$AA$1315,DataRegularSeason20242025!$B$3:$B$1315, "&lt;=" &amp; $A192, DataRegularSeason20242025!$D$3:$D$1315, O$1)+SUMIFS(DataRegularSeason20242025!$AB$3:$AB$1315,DataRegularSeason20242025!$B$3:$B$1315, "&lt;=" &amp; $A192, DataRegularSeason20242025!$E$3:$E$1315, O$1)</f>
        <v>48</v>
      </c>
      <c r="P192" s="2">
        <f>SUMIFS(DataRegularSeason20242025!$AA$3:$AA$1315,DataRegularSeason20242025!$B$3:$B$1315, "&lt;=" &amp; $A192, DataRegularSeason20242025!$D$3:$D$1315, P$1)+SUMIFS(DataRegularSeason20242025!$AB$3:$AB$1315,DataRegularSeason20242025!$B$3:$B$1315, "&lt;=" &amp; $A192, DataRegularSeason20242025!$E$3:$E$1315, P$1)</f>
        <v>33</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33</v>
      </c>
      <c r="U192" s="2">
        <f>SUMIFS(DataRegularSeason20242025!$AA$3:$AA$1315,DataRegularSeason20242025!$B$3:$B$1315, "&lt;=" &amp; $A192, DataRegularSeason20242025!$D$3:$D$1315, U$1)+SUMIFS(DataRegularSeason20242025!$AB$3:$AB$1315,DataRegularSeason20242025!$B$3:$B$1315, "&lt;=" &amp; $A192, DataRegularSeason20242025!$E$3:$E$1315, U$1)</f>
        <v>37</v>
      </c>
      <c r="V192" s="2">
        <f>SUMIFS(DataRegularSeason20242025!$AA$3:$AA$1315,DataRegularSeason20242025!$B$3:$B$1315, "&lt;=" &amp; $A192, DataRegularSeason20242025!$D$3:$D$1315, V$1)+SUMIFS(DataRegularSeason20242025!$AB$3:$AB$1315,DataRegularSeason20242025!$B$3:$B$1315, "&lt;=" &amp; $A192, DataRegularSeason20242025!$E$3:$E$1315, V$1)</f>
        <v>36</v>
      </c>
      <c r="W192" s="2">
        <f>SUMIFS(DataRegularSeason20242025!$AA$3:$AA$1315,DataRegularSeason20242025!$B$3:$B$1315, "&lt;=" &amp; $A192, DataRegularSeason20242025!$D$3:$D$1315, W$1)+SUMIFS(DataRegularSeason20242025!$AB$3:$AB$1315,DataRegularSeason20242025!$B$3:$B$1315, "&lt;=" &amp; $A192, DataRegularSeason20242025!$E$3:$E$1315, W$1)</f>
        <v>37</v>
      </c>
      <c r="X192" s="2">
        <f>SUMIFS(DataRegularSeason20242025!$AA$3:$AA$1315,DataRegularSeason20242025!$B$3:$B$1315, "&lt;=" &amp; $A192, DataRegularSeason20242025!$D$3:$D$1315, X$1)+SUMIFS(DataRegularSeason20242025!$AB$3:$AB$1315,DataRegularSeason20242025!$B$3:$B$1315, "&lt;=" &amp; $A192, DataRegularSeason20242025!$E$3:$E$1315, X$1)</f>
        <v>34</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38</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46</v>
      </c>
      <c r="AC192" s="2">
        <f>SUMIFS(DataRegularSeason20242025!$AA$3:$AA$1315,DataRegularSeason20242025!$B$3:$B$1315, "&lt;=" &amp; $A192, DataRegularSeason20242025!$D$3:$D$1315, AC$1)+SUMIFS(DataRegularSeason20242025!$AB$3:$AB$1315,DataRegularSeason20242025!$B$3:$B$1315, "&lt;=" &amp; $A192, DataRegularSeason20242025!$E$3:$E$1315, AC$1)</f>
        <v>38</v>
      </c>
      <c r="AD192" s="2">
        <f>SUMIFS(DataRegularSeason20242025!$AA$3:$AA$1315,DataRegularSeason20242025!$B$3:$B$1315, "&lt;=" &amp; $A192, DataRegularSeason20242025!$D$3:$D$1315, AD$1)+SUMIFS(DataRegularSeason20242025!$AB$3:$AB$1315,DataRegularSeason20242025!$B$3:$B$1315, "&lt;=" &amp; $A192, DataRegularSeason20242025!$E$3:$E$1315, AD$1)</f>
        <v>43</v>
      </c>
      <c r="AE192" s="2">
        <f>SUMIFS(DataRegularSeason20242025!$AA$3:$AA$1315,DataRegularSeason20242025!$B$3:$B$1315, "&lt;=" &amp; $A192, DataRegularSeason20242025!$D$3:$D$1315, AE$1)+SUMIFS(DataRegularSeason20242025!$AB$3:$AB$1315,DataRegularSeason20242025!$B$3:$B$1315, "&lt;=" &amp; $A192, DataRegularSeason20242025!$E$3:$E$1315, AE$1)</f>
        <v>51</v>
      </c>
      <c r="AF192" s="2">
        <f>SUMIFS(DataRegularSeason20242025!$AA$3:$AA$1315,DataRegularSeason20242025!$B$3:$B$1315, "&lt;=" &amp; $A192, DataRegularSeason20242025!$D$3:$D$1315, AF$1)+SUMIFS(DataRegularSeason20242025!$AB$3:$AB$1315,DataRegularSeason20242025!$B$3:$B$1315, "&lt;=" &amp; $A192, DataRegularSeason20242025!$E$3:$E$1315, AF$1)</f>
        <v>53</v>
      </c>
      <c r="AG192" s="2">
        <f>SUMIFS(DataRegularSeason20242025!$AA$3:$AA$1315,DataRegularSeason20242025!$B$3:$B$1315, "&lt;=" &amp; $A192, DataRegularSeason20242025!$D$3:$D$1315, AG$1)+SUMIFS(DataRegularSeason20242025!$AB$3:$AB$1315,DataRegularSeason20242025!$B$3:$B$1315, "&lt;=" &amp; $A192, DataRegularSeason20242025!$E$3:$E$1315, AG$1)</f>
        <v>50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30</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30</v>
      </c>
      <c r="E193" s="2">
        <f>SUMIFS(DataRegularSeason20242025!$AA$3:$AA$1315,DataRegularSeason20242025!$B$3:$B$1315, "&lt;=" &amp; $A193, DataRegularSeason20242025!$D$3:$D$1315, E$1)+SUMIFS(DataRegularSeason20242025!$AB$3:$AB$1315,DataRegularSeason20242025!$B$3:$B$1315, "&lt;=" &amp; $A193, DataRegularSeason20242025!$E$3:$E$1315, E$1)</f>
        <v>45</v>
      </c>
      <c r="F193" s="2">
        <f>SUMIFS(DataRegularSeason20242025!$AA$3:$AA$1315,DataRegularSeason20242025!$B$3:$B$1315, "&lt;=" &amp; $A193, DataRegularSeason20242025!$D$3:$D$1315, F$1)+SUMIFS(DataRegularSeason20242025!$AB$3:$AB$1315,DataRegularSeason20242025!$B$3:$B$1315, "&lt;=" &amp; $A193, DataRegularSeason20242025!$E$3:$E$1315, F$1)</f>
        <v>36</v>
      </c>
      <c r="G193" s="2">
        <f>SUMIFS(DataRegularSeason20242025!$AA$3:$AA$1315,DataRegularSeason20242025!$B$3:$B$1315, "&lt;=" &amp; $A193, DataRegularSeason20242025!$D$3:$D$1315, G$1)+SUMIFS(DataRegularSeason20242025!$AB$3:$AB$1315,DataRegularSeason20242025!$B$3:$B$1315, "&lt;=" &amp; $A193, DataRegularSeason20242025!$E$3:$E$1315, G$1)</f>
        <v>41</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44</v>
      </c>
      <c r="J193" s="2">
        <f>SUMIFS(DataRegularSeason20242025!$AA$3:$AA$1315,DataRegularSeason20242025!$B$3:$B$1315, "&lt;=" &amp; $A193, DataRegularSeason20242025!$D$3:$D$1315, J$1)+SUMIFS(DataRegularSeason20242025!$AB$3:$AB$1315,DataRegularSeason20242025!$B$3:$B$1315, "&lt;=" &amp; $A193, DataRegularSeason20242025!$E$3:$E$1315, J$1)</f>
        <v>43</v>
      </c>
      <c r="K193" s="2">
        <f>SUMIFS(DataRegularSeason20242025!$AA$3:$AA$1315,DataRegularSeason20242025!$B$3:$B$1315, "&lt;=" &amp; $A193, DataRegularSeason20242025!$D$3:$D$1315, K$1)+SUMIFS(DataRegularSeason20242025!$AB$3:$AB$1315,DataRegularSeason20242025!$B$3:$B$1315, "&lt;=" &amp; $A193, DataRegularSeason20242025!$E$3:$E$1315, K$1)</f>
        <v>30</v>
      </c>
      <c r="L193" s="2">
        <f>SUMIFS(DataRegularSeason20242025!$AA$3:$AA$1315,DataRegularSeason20242025!$B$3:$B$1315, "&lt;=" &amp; $A193, DataRegularSeason20242025!$D$3:$D$1315, L$1)+SUMIFS(DataRegularSeason20242025!$AB$3:$AB$1315,DataRegularSeason20242025!$B$3:$B$1315, "&lt;=" &amp; $A193, DataRegularSeason20242025!$E$3:$E$1315, L$1)</f>
        <v>45</v>
      </c>
      <c r="M193" s="2">
        <f>SUMIFS(DataRegularSeason20242025!$AA$3:$AA$1315,DataRegularSeason20242025!$B$3:$B$1315, "&lt;=" &amp; $A193, DataRegularSeason20242025!$D$3:$D$1315, M$1)+SUMIFS(DataRegularSeason20242025!$AB$3:$AB$1315,DataRegularSeason20242025!$B$3:$B$1315, "&lt;=" &amp; $A193, DataRegularSeason20242025!$E$3:$E$1315, M$1)</f>
        <v>46</v>
      </c>
      <c r="N193" s="2">
        <f>SUMIFS(DataRegularSeason20242025!$AA$3:$AA$1315,DataRegularSeason20242025!$B$3:$B$1315, "&lt;=" &amp; $A193, DataRegularSeason20242025!$D$3:$D$1315, N$1)+SUMIFS(DataRegularSeason20242025!$AB$3:$AB$1315,DataRegularSeason20242025!$B$3:$B$1315, "&lt;=" &amp; $A193, DataRegularSeason20242025!$E$3:$E$1315, N$1)</f>
        <v>45</v>
      </c>
      <c r="O193" s="2">
        <f>SUMIFS(DataRegularSeason20242025!$AA$3:$AA$1315,DataRegularSeason20242025!$B$3:$B$1315, "&lt;=" &amp; $A193, DataRegularSeason20242025!$D$3:$D$1315, O$1)+SUMIFS(DataRegularSeason20242025!$AB$3:$AB$1315,DataRegularSeason20242025!$B$3:$B$1315, "&lt;=" &amp; $A193, DataRegularSeason20242025!$E$3:$E$1315, O$1)</f>
        <v>48</v>
      </c>
      <c r="P193" s="2">
        <f>SUMIFS(DataRegularSeason20242025!$AA$3:$AA$1315,DataRegularSeason20242025!$B$3:$B$1315, "&lt;=" &amp; $A193, DataRegularSeason20242025!$D$3:$D$1315, P$1)+SUMIFS(DataRegularSeason20242025!$AB$3:$AB$1315,DataRegularSeason20242025!$B$3:$B$1315, "&lt;=" &amp; $A193, DataRegularSeason20242025!$E$3:$E$1315, P$1)</f>
        <v>33</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33</v>
      </c>
      <c r="U193" s="2">
        <f>SUMIFS(DataRegularSeason20242025!$AA$3:$AA$1315,DataRegularSeason20242025!$B$3:$B$1315, "&lt;=" &amp; $A193, DataRegularSeason20242025!$D$3:$D$1315, U$1)+SUMIFS(DataRegularSeason20242025!$AB$3:$AB$1315,DataRegularSeason20242025!$B$3:$B$1315, "&lt;=" &amp; $A193, DataRegularSeason20242025!$E$3:$E$1315, U$1)</f>
        <v>37</v>
      </c>
      <c r="V193" s="2">
        <f>SUMIFS(DataRegularSeason20242025!$AA$3:$AA$1315,DataRegularSeason20242025!$B$3:$B$1315, "&lt;=" &amp; $A193, DataRegularSeason20242025!$D$3:$D$1315, V$1)+SUMIFS(DataRegularSeason20242025!$AB$3:$AB$1315,DataRegularSeason20242025!$B$3:$B$1315, "&lt;=" &amp; $A193, DataRegularSeason20242025!$E$3:$E$1315, V$1)</f>
        <v>36</v>
      </c>
      <c r="W193" s="2">
        <f>SUMIFS(DataRegularSeason20242025!$AA$3:$AA$1315,DataRegularSeason20242025!$B$3:$B$1315, "&lt;=" &amp; $A193, DataRegularSeason20242025!$D$3:$D$1315, W$1)+SUMIFS(DataRegularSeason20242025!$AB$3:$AB$1315,DataRegularSeason20242025!$B$3:$B$1315, "&lt;=" &amp; $A193, DataRegularSeason20242025!$E$3:$E$1315, W$1)</f>
        <v>37</v>
      </c>
      <c r="X193" s="2">
        <f>SUMIFS(DataRegularSeason20242025!$AA$3:$AA$1315,DataRegularSeason20242025!$B$3:$B$1315, "&lt;=" &amp; $A193, DataRegularSeason20242025!$D$3:$D$1315, X$1)+SUMIFS(DataRegularSeason20242025!$AB$3:$AB$1315,DataRegularSeason20242025!$B$3:$B$1315, "&lt;=" &amp; $A193, DataRegularSeason20242025!$E$3:$E$1315, X$1)</f>
        <v>34</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38</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46</v>
      </c>
      <c r="AC193" s="2">
        <f>SUMIFS(DataRegularSeason20242025!$AA$3:$AA$1315,DataRegularSeason20242025!$B$3:$B$1315, "&lt;=" &amp; $A193, DataRegularSeason20242025!$D$3:$D$1315, AC$1)+SUMIFS(DataRegularSeason20242025!$AB$3:$AB$1315,DataRegularSeason20242025!$B$3:$B$1315, "&lt;=" &amp; $A193, DataRegularSeason20242025!$E$3:$E$1315, AC$1)</f>
        <v>38</v>
      </c>
      <c r="AD193" s="2">
        <f>SUMIFS(DataRegularSeason20242025!$AA$3:$AA$1315,DataRegularSeason20242025!$B$3:$B$1315, "&lt;=" &amp; $A193, DataRegularSeason20242025!$D$3:$D$1315, AD$1)+SUMIFS(DataRegularSeason20242025!$AB$3:$AB$1315,DataRegularSeason20242025!$B$3:$B$1315, "&lt;=" &amp; $A193, DataRegularSeason20242025!$E$3:$E$1315, AD$1)</f>
        <v>43</v>
      </c>
      <c r="AE193" s="2">
        <f>SUMIFS(DataRegularSeason20242025!$AA$3:$AA$1315,DataRegularSeason20242025!$B$3:$B$1315, "&lt;=" &amp; $A193, DataRegularSeason20242025!$D$3:$D$1315, AE$1)+SUMIFS(DataRegularSeason20242025!$AB$3:$AB$1315,DataRegularSeason20242025!$B$3:$B$1315, "&lt;=" &amp; $A193, DataRegularSeason20242025!$E$3:$E$1315, AE$1)</f>
        <v>51</v>
      </c>
      <c r="AF193" s="2">
        <f>SUMIFS(DataRegularSeason20242025!$AA$3:$AA$1315,DataRegularSeason20242025!$B$3:$B$1315, "&lt;=" &amp; $A193, DataRegularSeason20242025!$D$3:$D$1315, AF$1)+SUMIFS(DataRegularSeason20242025!$AB$3:$AB$1315,DataRegularSeason20242025!$B$3:$B$1315, "&lt;=" &amp; $A193, DataRegularSeason20242025!$E$3:$E$1315, AF$1)</f>
        <v>53</v>
      </c>
      <c r="AG193" s="2">
        <f>SUMIFS(DataRegularSeason20242025!$AA$3:$AA$1315,DataRegularSeason20242025!$B$3:$B$1315, "&lt;=" &amp; $A193, DataRegularSeason20242025!$D$3:$D$1315, AG$1)+SUMIFS(DataRegularSeason20242025!$AB$3:$AB$1315,DataRegularSeason20242025!$B$3:$B$1315, "&lt;=" &amp; $A193, DataRegularSeason20242025!$E$3:$E$1315, AG$1)</f>
        <v>50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30</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30</v>
      </c>
      <c r="E194" s="2">
        <f>SUMIFS(DataRegularSeason20242025!$AA$3:$AA$1315,DataRegularSeason20242025!$B$3:$B$1315, "&lt;=" &amp; $A194, DataRegularSeason20242025!$D$3:$D$1315, E$1)+SUMIFS(DataRegularSeason20242025!$AB$3:$AB$1315,DataRegularSeason20242025!$B$3:$B$1315, "&lt;=" &amp; $A194, DataRegularSeason20242025!$E$3:$E$1315, E$1)</f>
        <v>45</v>
      </c>
      <c r="F194" s="2">
        <f>SUMIFS(DataRegularSeason20242025!$AA$3:$AA$1315,DataRegularSeason20242025!$B$3:$B$1315, "&lt;=" &amp; $A194, DataRegularSeason20242025!$D$3:$D$1315, F$1)+SUMIFS(DataRegularSeason20242025!$AB$3:$AB$1315,DataRegularSeason20242025!$B$3:$B$1315, "&lt;=" &amp; $A194, DataRegularSeason20242025!$E$3:$E$1315, F$1)</f>
        <v>36</v>
      </c>
      <c r="G194" s="2">
        <f>SUMIFS(DataRegularSeason20242025!$AA$3:$AA$1315,DataRegularSeason20242025!$B$3:$B$1315, "&lt;=" &amp; $A194, DataRegularSeason20242025!$D$3:$D$1315, G$1)+SUMIFS(DataRegularSeason20242025!$AB$3:$AB$1315,DataRegularSeason20242025!$B$3:$B$1315, "&lt;=" &amp; $A194, DataRegularSeason20242025!$E$3:$E$1315, G$1)</f>
        <v>41</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44</v>
      </c>
      <c r="J194" s="2">
        <f>SUMIFS(DataRegularSeason20242025!$AA$3:$AA$1315,DataRegularSeason20242025!$B$3:$B$1315, "&lt;=" &amp; $A194, DataRegularSeason20242025!$D$3:$D$1315, J$1)+SUMIFS(DataRegularSeason20242025!$AB$3:$AB$1315,DataRegularSeason20242025!$B$3:$B$1315, "&lt;=" &amp; $A194, DataRegularSeason20242025!$E$3:$E$1315, J$1)</f>
        <v>43</v>
      </c>
      <c r="K194" s="2">
        <f>SUMIFS(DataRegularSeason20242025!$AA$3:$AA$1315,DataRegularSeason20242025!$B$3:$B$1315, "&lt;=" &amp; $A194, DataRegularSeason20242025!$D$3:$D$1315, K$1)+SUMIFS(DataRegularSeason20242025!$AB$3:$AB$1315,DataRegularSeason20242025!$B$3:$B$1315, "&lt;=" &amp; $A194, DataRegularSeason20242025!$E$3:$E$1315, K$1)</f>
        <v>30</v>
      </c>
      <c r="L194" s="2">
        <f>SUMIFS(DataRegularSeason20242025!$AA$3:$AA$1315,DataRegularSeason20242025!$B$3:$B$1315, "&lt;=" &amp; $A194, DataRegularSeason20242025!$D$3:$D$1315, L$1)+SUMIFS(DataRegularSeason20242025!$AB$3:$AB$1315,DataRegularSeason20242025!$B$3:$B$1315, "&lt;=" &amp; $A194, DataRegularSeason20242025!$E$3:$E$1315, L$1)</f>
        <v>45</v>
      </c>
      <c r="M194" s="2">
        <f>SUMIFS(DataRegularSeason20242025!$AA$3:$AA$1315,DataRegularSeason20242025!$B$3:$B$1315, "&lt;=" &amp; $A194, DataRegularSeason20242025!$D$3:$D$1315, M$1)+SUMIFS(DataRegularSeason20242025!$AB$3:$AB$1315,DataRegularSeason20242025!$B$3:$B$1315, "&lt;=" &amp; $A194, DataRegularSeason20242025!$E$3:$E$1315, M$1)</f>
        <v>46</v>
      </c>
      <c r="N194" s="2">
        <f>SUMIFS(DataRegularSeason20242025!$AA$3:$AA$1315,DataRegularSeason20242025!$B$3:$B$1315, "&lt;=" &amp; $A194, DataRegularSeason20242025!$D$3:$D$1315, N$1)+SUMIFS(DataRegularSeason20242025!$AB$3:$AB$1315,DataRegularSeason20242025!$B$3:$B$1315, "&lt;=" &amp; $A194, DataRegularSeason20242025!$E$3:$E$1315, N$1)</f>
        <v>45</v>
      </c>
      <c r="O194" s="2">
        <f>SUMIFS(DataRegularSeason20242025!$AA$3:$AA$1315,DataRegularSeason20242025!$B$3:$B$1315, "&lt;=" &amp; $A194, DataRegularSeason20242025!$D$3:$D$1315, O$1)+SUMIFS(DataRegularSeason20242025!$AB$3:$AB$1315,DataRegularSeason20242025!$B$3:$B$1315, "&lt;=" &amp; $A194, DataRegularSeason20242025!$E$3:$E$1315, O$1)</f>
        <v>48</v>
      </c>
      <c r="P194" s="2">
        <f>SUMIFS(DataRegularSeason20242025!$AA$3:$AA$1315,DataRegularSeason20242025!$B$3:$B$1315, "&lt;=" &amp; $A194, DataRegularSeason20242025!$D$3:$D$1315, P$1)+SUMIFS(DataRegularSeason20242025!$AB$3:$AB$1315,DataRegularSeason20242025!$B$3:$B$1315, "&lt;=" &amp; $A194, DataRegularSeason20242025!$E$3:$E$1315, P$1)</f>
        <v>33</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33</v>
      </c>
      <c r="U194" s="2">
        <f>SUMIFS(DataRegularSeason20242025!$AA$3:$AA$1315,DataRegularSeason20242025!$B$3:$B$1315, "&lt;=" &amp; $A194, DataRegularSeason20242025!$D$3:$D$1315, U$1)+SUMIFS(DataRegularSeason20242025!$AB$3:$AB$1315,DataRegularSeason20242025!$B$3:$B$1315, "&lt;=" &amp; $A194, DataRegularSeason20242025!$E$3:$E$1315, U$1)</f>
        <v>37</v>
      </c>
      <c r="V194" s="2">
        <f>SUMIFS(DataRegularSeason20242025!$AA$3:$AA$1315,DataRegularSeason20242025!$B$3:$B$1315, "&lt;=" &amp; $A194, DataRegularSeason20242025!$D$3:$D$1315, V$1)+SUMIFS(DataRegularSeason20242025!$AB$3:$AB$1315,DataRegularSeason20242025!$B$3:$B$1315, "&lt;=" &amp; $A194, DataRegularSeason20242025!$E$3:$E$1315, V$1)</f>
        <v>36</v>
      </c>
      <c r="W194" s="2">
        <f>SUMIFS(DataRegularSeason20242025!$AA$3:$AA$1315,DataRegularSeason20242025!$B$3:$B$1315, "&lt;=" &amp; $A194, DataRegularSeason20242025!$D$3:$D$1315, W$1)+SUMIFS(DataRegularSeason20242025!$AB$3:$AB$1315,DataRegularSeason20242025!$B$3:$B$1315, "&lt;=" &amp; $A194, DataRegularSeason20242025!$E$3:$E$1315, W$1)</f>
        <v>37</v>
      </c>
      <c r="X194" s="2">
        <f>SUMIFS(DataRegularSeason20242025!$AA$3:$AA$1315,DataRegularSeason20242025!$B$3:$B$1315, "&lt;=" &amp; $A194, DataRegularSeason20242025!$D$3:$D$1315, X$1)+SUMIFS(DataRegularSeason20242025!$AB$3:$AB$1315,DataRegularSeason20242025!$B$3:$B$1315, "&lt;=" &amp; $A194, DataRegularSeason20242025!$E$3:$E$1315, X$1)</f>
        <v>34</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38</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46</v>
      </c>
      <c r="AC194" s="2">
        <f>SUMIFS(DataRegularSeason20242025!$AA$3:$AA$1315,DataRegularSeason20242025!$B$3:$B$1315, "&lt;=" &amp; $A194, DataRegularSeason20242025!$D$3:$D$1315, AC$1)+SUMIFS(DataRegularSeason20242025!$AB$3:$AB$1315,DataRegularSeason20242025!$B$3:$B$1315, "&lt;=" &amp; $A194, DataRegularSeason20242025!$E$3:$E$1315, AC$1)</f>
        <v>38</v>
      </c>
      <c r="AD194" s="2">
        <f>SUMIFS(DataRegularSeason20242025!$AA$3:$AA$1315,DataRegularSeason20242025!$B$3:$B$1315, "&lt;=" &amp; $A194, DataRegularSeason20242025!$D$3:$D$1315, AD$1)+SUMIFS(DataRegularSeason20242025!$AB$3:$AB$1315,DataRegularSeason20242025!$B$3:$B$1315, "&lt;=" &amp; $A194, DataRegularSeason20242025!$E$3:$E$1315, AD$1)</f>
        <v>43</v>
      </c>
      <c r="AE194" s="2">
        <f>SUMIFS(DataRegularSeason20242025!$AA$3:$AA$1315,DataRegularSeason20242025!$B$3:$B$1315, "&lt;=" &amp; $A194, DataRegularSeason20242025!$D$3:$D$1315, AE$1)+SUMIFS(DataRegularSeason20242025!$AB$3:$AB$1315,DataRegularSeason20242025!$B$3:$B$1315, "&lt;=" &amp; $A194, DataRegularSeason20242025!$E$3:$E$1315, AE$1)</f>
        <v>51</v>
      </c>
      <c r="AF194" s="2">
        <f>SUMIFS(DataRegularSeason20242025!$AA$3:$AA$1315,DataRegularSeason20242025!$B$3:$B$1315, "&lt;=" &amp; $A194, DataRegularSeason20242025!$D$3:$D$1315, AF$1)+SUMIFS(DataRegularSeason20242025!$AB$3:$AB$1315,DataRegularSeason20242025!$B$3:$B$1315, "&lt;=" &amp; $A194, DataRegularSeason20242025!$E$3:$E$1315, AF$1)</f>
        <v>53</v>
      </c>
      <c r="AG194" s="2">
        <f>SUMIFS(DataRegularSeason20242025!$AA$3:$AA$1315,DataRegularSeason20242025!$B$3:$B$1315, "&lt;=" &amp; $A194, DataRegularSeason20242025!$D$3:$D$1315, AG$1)+SUMIFS(DataRegularSeason20242025!$AB$3:$AB$1315,DataRegularSeason20242025!$B$3:$B$1315, "&lt;=" &amp; $A194, DataRegularSeason20242025!$E$3:$E$1315, AG$1)</f>
        <v>50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30</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30</v>
      </c>
      <c r="E195" s="2">
        <f>SUMIFS(DataRegularSeason20242025!$AA$3:$AA$1315,DataRegularSeason20242025!$B$3:$B$1315, "&lt;=" &amp; $A195, DataRegularSeason20242025!$D$3:$D$1315, E$1)+SUMIFS(DataRegularSeason20242025!$AB$3:$AB$1315,DataRegularSeason20242025!$B$3:$B$1315, "&lt;=" &amp; $A195, DataRegularSeason20242025!$E$3:$E$1315, E$1)</f>
        <v>45</v>
      </c>
      <c r="F195" s="2">
        <f>SUMIFS(DataRegularSeason20242025!$AA$3:$AA$1315,DataRegularSeason20242025!$B$3:$B$1315, "&lt;=" &amp; $A195, DataRegularSeason20242025!$D$3:$D$1315, F$1)+SUMIFS(DataRegularSeason20242025!$AB$3:$AB$1315,DataRegularSeason20242025!$B$3:$B$1315, "&lt;=" &amp; $A195, DataRegularSeason20242025!$E$3:$E$1315, F$1)</f>
        <v>36</v>
      </c>
      <c r="G195" s="2">
        <f>SUMIFS(DataRegularSeason20242025!$AA$3:$AA$1315,DataRegularSeason20242025!$B$3:$B$1315, "&lt;=" &amp; $A195, DataRegularSeason20242025!$D$3:$D$1315, G$1)+SUMIFS(DataRegularSeason20242025!$AB$3:$AB$1315,DataRegularSeason20242025!$B$3:$B$1315, "&lt;=" &amp; $A195, DataRegularSeason20242025!$E$3:$E$1315, G$1)</f>
        <v>41</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44</v>
      </c>
      <c r="J195" s="2">
        <f>SUMIFS(DataRegularSeason20242025!$AA$3:$AA$1315,DataRegularSeason20242025!$B$3:$B$1315, "&lt;=" &amp; $A195, DataRegularSeason20242025!$D$3:$D$1315, J$1)+SUMIFS(DataRegularSeason20242025!$AB$3:$AB$1315,DataRegularSeason20242025!$B$3:$B$1315, "&lt;=" &amp; $A195, DataRegularSeason20242025!$E$3:$E$1315, J$1)</f>
        <v>43</v>
      </c>
      <c r="K195" s="2">
        <f>SUMIFS(DataRegularSeason20242025!$AA$3:$AA$1315,DataRegularSeason20242025!$B$3:$B$1315, "&lt;=" &amp; $A195, DataRegularSeason20242025!$D$3:$D$1315, K$1)+SUMIFS(DataRegularSeason20242025!$AB$3:$AB$1315,DataRegularSeason20242025!$B$3:$B$1315, "&lt;=" &amp; $A195, DataRegularSeason20242025!$E$3:$E$1315, K$1)</f>
        <v>30</v>
      </c>
      <c r="L195" s="2">
        <f>SUMIFS(DataRegularSeason20242025!$AA$3:$AA$1315,DataRegularSeason20242025!$B$3:$B$1315, "&lt;=" &amp; $A195, DataRegularSeason20242025!$D$3:$D$1315, L$1)+SUMIFS(DataRegularSeason20242025!$AB$3:$AB$1315,DataRegularSeason20242025!$B$3:$B$1315, "&lt;=" &amp; $A195, DataRegularSeason20242025!$E$3:$E$1315, L$1)</f>
        <v>45</v>
      </c>
      <c r="M195" s="2">
        <f>SUMIFS(DataRegularSeason20242025!$AA$3:$AA$1315,DataRegularSeason20242025!$B$3:$B$1315, "&lt;=" &amp; $A195, DataRegularSeason20242025!$D$3:$D$1315, M$1)+SUMIFS(DataRegularSeason20242025!$AB$3:$AB$1315,DataRegularSeason20242025!$B$3:$B$1315, "&lt;=" &amp; $A195, DataRegularSeason20242025!$E$3:$E$1315, M$1)</f>
        <v>46</v>
      </c>
      <c r="N195" s="2">
        <f>SUMIFS(DataRegularSeason20242025!$AA$3:$AA$1315,DataRegularSeason20242025!$B$3:$B$1315, "&lt;=" &amp; $A195, DataRegularSeason20242025!$D$3:$D$1315, N$1)+SUMIFS(DataRegularSeason20242025!$AB$3:$AB$1315,DataRegularSeason20242025!$B$3:$B$1315, "&lt;=" &amp; $A195, DataRegularSeason20242025!$E$3:$E$1315, N$1)</f>
        <v>45</v>
      </c>
      <c r="O195" s="2">
        <f>SUMIFS(DataRegularSeason20242025!$AA$3:$AA$1315,DataRegularSeason20242025!$B$3:$B$1315, "&lt;=" &amp; $A195, DataRegularSeason20242025!$D$3:$D$1315, O$1)+SUMIFS(DataRegularSeason20242025!$AB$3:$AB$1315,DataRegularSeason20242025!$B$3:$B$1315, "&lt;=" &amp; $A195, DataRegularSeason20242025!$E$3:$E$1315, O$1)</f>
        <v>48</v>
      </c>
      <c r="P195" s="2">
        <f>SUMIFS(DataRegularSeason20242025!$AA$3:$AA$1315,DataRegularSeason20242025!$B$3:$B$1315, "&lt;=" &amp; $A195, DataRegularSeason20242025!$D$3:$D$1315, P$1)+SUMIFS(DataRegularSeason20242025!$AB$3:$AB$1315,DataRegularSeason20242025!$B$3:$B$1315, "&lt;=" &amp; $A195, DataRegularSeason20242025!$E$3:$E$1315, P$1)</f>
        <v>33</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33</v>
      </c>
      <c r="U195" s="2">
        <f>SUMIFS(DataRegularSeason20242025!$AA$3:$AA$1315,DataRegularSeason20242025!$B$3:$B$1315, "&lt;=" &amp; $A195, DataRegularSeason20242025!$D$3:$D$1315, U$1)+SUMIFS(DataRegularSeason20242025!$AB$3:$AB$1315,DataRegularSeason20242025!$B$3:$B$1315, "&lt;=" &amp; $A195, DataRegularSeason20242025!$E$3:$E$1315, U$1)</f>
        <v>37</v>
      </c>
      <c r="V195" s="2">
        <f>SUMIFS(DataRegularSeason20242025!$AA$3:$AA$1315,DataRegularSeason20242025!$B$3:$B$1315, "&lt;=" &amp; $A195, DataRegularSeason20242025!$D$3:$D$1315, V$1)+SUMIFS(DataRegularSeason20242025!$AB$3:$AB$1315,DataRegularSeason20242025!$B$3:$B$1315, "&lt;=" &amp; $A195, DataRegularSeason20242025!$E$3:$E$1315, V$1)</f>
        <v>36</v>
      </c>
      <c r="W195" s="2">
        <f>SUMIFS(DataRegularSeason20242025!$AA$3:$AA$1315,DataRegularSeason20242025!$B$3:$B$1315, "&lt;=" &amp; $A195, DataRegularSeason20242025!$D$3:$D$1315, W$1)+SUMIFS(DataRegularSeason20242025!$AB$3:$AB$1315,DataRegularSeason20242025!$B$3:$B$1315, "&lt;=" &amp; $A195, DataRegularSeason20242025!$E$3:$E$1315, W$1)</f>
        <v>37</v>
      </c>
      <c r="X195" s="2">
        <f>SUMIFS(DataRegularSeason20242025!$AA$3:$AA$1315,DataRegularSeason20242025!$B$3:$B$1315, "&lt;=" &amp; $A195, DataRegularSeason20242025!$D$3:$D$1315, X$1)+SUMIFS(DataRegularSeason20242025!$AB$3:$AB$1315,DataRegularSeason20242025!$B$3:$B$1315, "&lt;=" &amp; $A195, DataRegularSeason20242025!$E$3:$E$1315, X$1)</f>
        <v>34</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38</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46</v>
      </c>
      <c r="AC195" s="2">
        <f>SUMIFS(DataRegularSeason20242025!$AA$3:$AA$1315,DataRegularSeason20242025!$B$3:$B$1315, "&lt;=" &amp; $A195, DataRegularSeason20242025!$D$3:$D$1315, AC$1)+SUMIFS(DataRegularSeason20242025!$AB$3:$AB$1315,DataRegularSeason20242025!$B$3:$B$1315, "&lt;=" &amp; $A195, DataRegularSeason20242025!$E$3:$E$1315, AC$1)</f>
        <v>38</v>
      </c>
      <c r="AD195" s="2">
        <f>SUMIFS(DataRegularSeason20242025!$AA$3:$AA$1315,DataRegularSeason20242025!$B$3:$B$1315, "&lt;=" &amp; $A195, DataRegularSeason20242025!$D$3:$D$1315, AD$1)+SUMIFS(DataRegularSeason20242025!$AB$3:$AB$1315,DataRegularSeason20242025!$B$3:$B$1315, "&lt;=" &amp; $A195, DataRegularSeason20242025!$E$3:$E$1315, AD$1)</f>
        <v>43</v>
      </c>
      <c r="AE195" s="2">
        <f>SUMIFS(DataRegularSeason20242025!$AA$3:$AA$1315,DataRegularSeason20242025!$B$3:$B$1315, "&lt;=" &amp; $A195, DataRegularSeason20242025!$D$3:$D$1315, AE$1)+SUMIFS(DataRegularSeason20242025!$AB$3:$AB$1315,DataRegularSeason20242025!$B$3:$B$1315, "&lt;=" &amp; $A195, DataRegularSeason20242025!$E$3:$E$1315, AE$1)</f>
        <v>51</v>
      </c>
      <c r="AF195" s="2">
        <f>SUMIFS(DataRegularSeason20242025!$AA$3:$AA$1315,DataRegularSeason20242025!$B$3:$B$1315, "&lt;=" &amp; $A195, DataRegularSeason20242025!$D$3:$D$1315, AF$1)+SUMIFS(DataRegularSeason20242025!$AB$3:$AB$1315,DataRegularSeason20242025!$B$3:$B$1315, "&lt;=" &amp; $A195, DataRegularSeason20242025!$E$3:$E$1315, AF$1)</f>
        <v>53</v>
      </c>
      <c r="AG195" s="2">
        <f>SUMIFS(DataRegularSeason20242025!$AA$3:$AA$1315,DataRegularSeason20242025!$B$3:$B$1315, "&lt;=" &amp; $A195, DataRegularSeason20242025!$D$3:$D$1315, AG$1)+SUMIFS(DataRegularSeason20242025!$AB$3:$AB$1315,DataRegularSeason20242025!$B$3:$B$1315, "&lt;=" &amp; $A195, DataRegularSeason20242025!$E$3:$E$1315, AG$1)</f>
        <v>50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30</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30</v>
      </c>
      <c r="E196" s="2">
        <f>SUMIFS(DataRegularSeason20242025!$AA$3:$AA$1315,DataRegularSeason20242025!$B$3:$B$1315, "&lt;=" &amp; $A196, DataRegularSeason20242025!$D$3:$D$1315, E$1)+SUMIFS(DataRegularSeason20242025!$AB$3:$AB$1315,DataRegularSeason20242025!$B$3:$B$1315, "&lt;=" &amp; $A196, DataRegularSeason20242025!$E$3:$E$1315, E$1)</f>
        <v>45</v>
      </c>
      <c r="F196" s="2">
        <f>SUMIFS(DataRegularSeason20242025!$AA$3:$AA$1315,DataRegularSeason20242025!$B$3:$B$1315, "&lt;=" &amp; $A196, DataRegularSeason20242025!$D$3:$D$1315, F$1)+SUMIFS(DataRegularSeason20242025!$AB$3:$AB$1315,DataRegularSeason20242025!$B$3:$B$1315, "&lt;=" &amp; $A196, DataRegularSeason20242025!$E$3:$E$1315, F$1)</f>
        <v>36</v>
      </c>
      <c r="G196" s="2">
        <f>SUMIFS(DataRegularSeason20242025!$AA$3:$AA$1315,DataRegularSeason20242025!$B$3:$B$1315, "&lt;=" &amp; $A196, DataRegularSeason20242025!$D$3:$D$1315, G$1)+SUMIFS(DataRegularSeason20242025!$AB$3:$AB$1315,DataRegularSeason20242025!$B$3:$B$1315, "&lt;=" &amp; $A196, DataRegularSeason20242025!$E$3:$E$1315, G$1)</f>
        <v>41</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44</v>
      </c>
      <c r="J196" s="2">
        <f>SUMIFS(DataRegularSeason20242025!$AA$3:$AA$1315,DataRegularSeason20242025!$B$3:$B$1315, "&lt;=" &amp; $A196, DataRegularSeason20242025!$D$3:$D$1315, J$1)+SUMIFS(DataRegularSeason20242025!$AB$3:$AB$1315,DataRegularSeason20242025!$B$3:$B$1315, "&lt;=" &amp; $A196, DataRegularSeason20242025!$E$3:$E$1315, J$1)</f>
        <v>43</v>
      </c>
      <c r="K196" s="2">
        <f>SUMIFS(DataRegularSeason20242025!$AA$3:$AA$1315,DataRegularSeason20242025!$B$3:$B$1315, "&lt;=" &amp; $A196, DataRegularSeason20242025!$D$3:$D$1315, K$1)+SUMIFS(DataRegularSeason20242025!$AB$3:$AB$1315,DataRegularSeason20242025!$B$3:$B$1315, "&lt;=" &amp; $A196, DataRegularSeason20242025!$E$3:$E$1315, K$1)</f>
        <v>30</v>
      </c>
      <c r="L196" s="2">
        <f>SUMIFS(DataRegularSeason20242025!$AA$3:$AA$1315,DataRegularSeason20242025!$B$3:$B$1315, "&lt;=" &amp; $A196, DataRegularSeason20242025!$D$3:$D$1315, L$1)+SUMIFS(DataRegularSeason20242025!$AB$3:$AB$1315,DataRegularSeason20242025!$B$3:$B$1315, "&lt;=" &amp; $A196, DataRegularSeason20242025!$E$3:$E$1315, L$1)</f>
        <v>45</v>
      </c>
      <c r="M196" s="2">
        <f>SUMIFS(DataRegularSeason20242025!$AA$3:$AA$1315,DataRegularSeason20242025!$B$3:$B$1315, "&lt;=" &amp; $A196, DataRegularSeason20242025!$D$3:$D$1315, M$1)+SUMIFS(DataRegularSeason20242025!$AB$3:$AB$1315,DataRegularSeason20242025!$B$3:$B$1315, "&lt;=" &amp; $A196, DataRegularSeason20242025!$E$3:$E$1315, M$1)</f>
        <v>46</v>
      </c>
      <c r="N196" s="2">
        <f>SUMIFS(DataRegularSeason20242025!$AA$3:$AA$1315,DataRegularSeason20242025!$B$3:$B$1315, "&lt;=" &amp; $A196, DataRegularSeason20242025!$D$3:$D$1315, N$1)+SUMIFS(DataRegularSeason20242025!$AB$3:$AB$1315,DataRegularSeason20242025!$B$3:$B$1315, "&lt;=" &amp; $A196, DataRegularSeason20242025!$E$3:$E$1315, N$1)</f>
        <v>45</v>
      </c>
      <c r="O196" s="2">
        <f>SUMIFS(DataRegularSeason20242025!$AA$3:$AA$1315,DataRegularSeason20242025!$B$3:$B$1315, "&lt;=" &amp; $A196, DataRegularSeason20242025!$D$3:$D$1315, O$1)+SUMIFS(DataRegularSeason20242025!$AB$3:$AB$1315,DataRegularSeason20242025!$B$3:$B$1315, "&lt;=" &amp; $A196, DataRegularSeason20242025!$E$3:$E$1315, O$1)</f>
        <v>48</v>
      </c>
      <c r="P196" s="2">
        <f>SUMIFS(DataRegularSeason20242025!$AA$3:$AA$1315,DataRegularSeason20242025!$B$3:$B$1315, "&lt;=" &amp; $A196, DataRegularSeason20242025!$D$3:$D$1315, P$1)+SUMIFS(DataRegularSeason20242025!$AB$3:$AB$1315,DataRegularSeason20242025!$B$3:$B$1315, "&lt;=" &amp; $A196, DataRegularSeason20242025!$E$3:$E$1315, P$1)</f>
        <v>33</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33</v>
      </c>
      <c r="U196" s="2">
        <f>SUMIFS(DataRegularSeason20242025!$AA$3:$AA$1315,DataRegularSeason20242025!$B$3:$B$1315, "&lt;=" &amp; $A196, DataRegularSeason20242025!$D$3:$D$1315, U$1)+SUMIFS(DataRegularSeason20242025!$AB$3:$AB$1315,DataRegularSeason20242025!$B$3:$B$1315, "&lt;=" &amp; $A196, DataRegularSeason20242025!$E$3:$E$1315, U$1)</f>
        <v>37</v>
      </c>
      <c r="V196" s="2">
        <f>SUMIFS(DataRegularSeason20242025!$AA$3:$AA$1315,DataRegularSeason20242025!$B$3:$B$1315, "&lt;=" &amp; $A196, DataRegularSeason20242025!$D$3:$D$1315, V$1)+SUMIFS(DataRegularSeason20242025!$AB$3:$AB$1315,DataRegularSeason20242025!$B$3:$B$1315, "&lt;=" &amp; $A196, DataRegularSeason20242025!$E$3:$E$1315, V$1)</f>
        <v>36</v>
      </c>
      <c r="W196" s="2">
        <f>SUMIFS(DataRegularSeason20242025!$AA$3:$AA$1315,DataRegularSeason20242025!$B$3:$B$1315, "&lt;=" &amp; $A196, DataRegularSeason20242025!$D$3:$D$1315, W$1)+SUMIFS(DataRegularSeason20242025!$AB$3:$AB$1315,DataRegularSeason20242025!$B$3:$B$1315, "&lt;=" &amp; $A196, DataRegularSeason20242025!$E$3:$E$1315, W$1)</f>
        <v>37</v>
      </c>
      <c r="X196" s="2">
        <f>SUMIFS(DataRegularSeason20242025!$AA$3:$AA$1315,DataRegularSeason20242025!$B$3:$B$1315, "&lt;=" &amp; $A196, DataRegularSeason20242025!$D$3:$D$1315, X$1)+SUMIFS(DataRegularSeason20242025!$AB$3:$AB$1315,DataRegularSeason20242025!$B$3:$B$1315, "&lt;=" &amp; $A196, DataRegularSeason20242025!$E$3:$E$1315, X$1)</f>
        <v>34</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38</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46</v>
      </c>
      <c r="AC196" s="2">
        <f>SUMIFS(DataRegularSeason20242025!$AA$3:$AA$1315,DataRegularSeason20242025!$B$3:$B$1315, "&lt;=" &amp; $A196, DataRegularSeason20242025!$D$3:$D$1315, AC$1)+SUMIFS(DataRegularSeason20242025!$AB$3:$AB$1315,DataRegularSeason20242025!$B$3:$B$1315, "&lt;=" &amp; $A196, DataRegularSeason20242025!$E$3:$E$1315, AC$1)</f>
        <v>38</v>
      </c>
      <c r="AD196" s="2">
        <f>SUMIFS(DataRegularSeason20242025!$AA$3:$AA$1315,DataRegularSeason20242025!$B$3:$B$1315, "&lt;=" &amp; $A196, DataRegularSeason20242025!$D$3:$D$1315, AD$1)+SUMIFS(DataRegularSeason20242025!$AB$3:$AB$1315,DataRegularSeason20242025!$B$3:$B$1315, "&lt;=" &amp; $A196, DataRegularSeason20242025!$E$3:$E$1315, AD$1)</f>
        <v>43</v>
      </c>
      <c r="AE196" s="2">
        <f>SUMIFS(DataRegularSeason20242025!$AA$3:$AA$1315,DataRegularSeason20242025!$B$3:$B$1315, "&lt;=" &amp; $A196, DataRegularSeason20242025!$D$3:$D$1315, AE$1)+SUMIFS(DataRegularSeason20242025!$AB$3:$AB$1315,DataRegularSeason20242025!$B$3:$B$1315, "&lt;=" &amp; $A196, DataRegularSeason20242025!$E$3:$E$1315, AE$1)</f>
        <v>51</v>
      </c>
      <c r="AF196" s="2">
        <f>SUMIFS(DataRegularSeason20242025!$AA$3:$AA$1315,DataRegularSeason20242025!$B$3:$B$1315, "&lt;=" &amp; $A196, DataRegularSeason20242025!$D$3:$D$1315, AF$1)+SUMIFS(DataRegularSeason20242025!$AB$3:$AB$1315,DataRegularSeason20242025!$B$3:$B$1315, "&lt;=" &amp; $A196, DataRegularSeason20242025!$E$3:$E$1315, AF$1)</f>
        <v>53</v>
      </c>
      <c r="AG196" s="2">
        <f>SUMIFS(DataRegularSeason20242025!$AA$3:$AA$1315,DataRegularSeason20242025!$B$3:$B$1315, "&lt;=" &amp; $A196, DataRegularSeason20242025!$D$3:$D$1315, AG$1)+SUMIFS(DataRegularSeason20242025!$AB$3:$AB$1315,DataRegularSeason20242025!$B$3:$B$1315, "&lt;=" &amp; $A196, DataRegularSeason20242025!$E$3:$E$1315, AG$1)</f>
        <v>50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30</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30</v>
      </c>
      <c r="E197" s="2">
        <f>SUMIFS(DataRegularSeason20242025!$AA$3:$AA$1315,DataRegularSeason20242025!$B$3:$B$1315, "&lt;=" &amp; $A197, DataRegularSeason20242025!$D$3:$D$1315, E$1)+SUMIFS(DataRegularSeason20242025!$AB$3:$AB$1315,DataRegularSeason20242025!$B$3:$B$1315, "&lt;=" &amp; $A197, DataRegularSeason20242025!$E$3:$E$1315, E$1)</f>
        <v>45</v>
      </c>
      <c r="F197" s="2">
        <f>SUMIFS(DataRegularSeason20242025!$AA$3:$AA$1315,DataRegularSeason20242025!$B$3:$B$1315, "&lt;=" &amp; $A197, DataRegularSeason20242025!$D$3:$D$1315, F$1)+SUMIFS(DataRegularSeason20242025!$AB$3:$AB$1315,DataRegularSeason20242025!$B$3:$B$1315, "&lt;=" &amp; $A197, DataRegularSeason20242025!$E$3:$E$1315, F$1)</f>
        <v>36</v>
      </c>
      <c r="G197" s="2">
        <f>SUMIFS(DataRegularSeason20242025!$AA$3:$AA$1315,DataRegularSeason20242025!$B$3:$B$1315, "&lt;=" &amp; $A197, DataRegularSeason20242025!$D$3:$D$1315, G$1)+SUMIFS(DataRegularSeason20242025!$AB$3:$AB$1315,DataRegularSeason20242025!$B$3:$B$1315, "&lt;=" &amp; $A197, DataRegularSeason20242025!$E$3:$E$1315, G$1)</f>
        <v>41</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44</v>
      </c>
      <c r="J197" s="2">
        <f>SUMIFS(DataRegularSeason20242025!$AA$3:$AA$1315,DataRegularSeason20242025!$B$3:$B$1315, "&lt;=" &amp; $A197, DataRegularSeason20242025!$D$3:$D$1315, J$1)+SUMIFS(DataRegularSeason20242025!$AB$3:$AB$1315,DataRegularSeason20242025!$B$3:$B$1315, "&lt;=" &amp; $A197, DataRegularSeason20242025!$E$3:$E$1315, J$1)</f>
        <v>43</v>
      </c>
      <c r="K197" s="2">
        <f>SUMIFS(DataRegularSeason20242025!$AA$3:$AA$1315,DataRegularSeason20242025!$B$3:$B$1315, "&lt;=" &amp; $A197, DataRegularSeason20242025!$D$3:$D$1315, K$1)+SUMIFS(DataRegularSeason20242025!$AB$3:$AB$1315,DataRegularSeason20242025!$B$3:$B$1315, "&lt;=" &amp; $A197, DataRegularSeason20242025!$E$3:$E$1315, K$1)</f>
        <v>30</v>
      </c>
      <c r="L197" s="2">
        <f>SUMIFS(DataRegularSeason20242025!$AA$3:$AA$1315,DataRegularSeason20242025!$B$3:$B$1315, "&lt;=" &amp; $A197, DataRegularSeason20242025!$D$3:$D$1315, L$1)+SUMIFS(DataRegularSeason20242025!$AB$3:$AB$1315,DataRegularSeason20242025!$B$3:$B$1315, "&lt;=" &amp; $A197, DataRegularSeason20242025!$E$3:$E$1315, L$1)</f>
        <v>45</v>
      </c>
      <c r="M197" s="2">
        <f>SUMIFS(DataRegularSeason20242025!$AA$3:$AA$1315,DataRegularSeason20242025!$B$3:$B$1315, "&lt;=" &amp; $A197, DataRegularSeason20242025!$D$3:$D$1315, M$1)+SUMIFS(DataRegularSeason20242025!$AB$3:$AB$1315,DataRegularSeason20242025!$B$3:$B$1315, "&lt;=" &amp; $A197, DataRegularSeason20242025!$E$3:$E$1315, M$1)</f>
        <v>46</v>
      </c>
      <c r="N197" s="2">
        <f>SUMIFS(DataRegularSeason20242025!$AA$3:$AA$1315,DataRegularSeason20242025!$B$3:$B$1315, "&lt;=" &amp; $A197, DataRegularSeason20242025!$D$3:$D$1315, N$1)+SUMIFS(DataRegularSeason20242025!$AB$3:$AB$1315,DataRegularSeason20242025!$B$3:$B$1315, "&lt;=" &amp; $A197, DataRegularSeason20242025!$E$3:$E$1315, N$1)</f>
        <v>45</v>
      </c>
      <c r="O197" s="2">
        <f>SUMIFS(DataRegularSeason20242025!$AA$3:$AA$1315,DataRegularSeason20242025!$B$3:$B$1315, "&lt;=" &amp; $A197, DataRegularSeason20242025!$D$3:$D$1315, O$1)+SUMIFS(DataRegularSeason20242025!$AB$3:$AB$1315,DataRegularSeason20242025!$B$3:$B$1315, "&lt;=" &amp; $A197, DataRegularSeason20242025!$E$3:$E$1315, O$1)</f>
        <v>48</v>
      </c>
      <c r="P197" s="2">
        <f>SUMIFS(DataRegularSeason20242025!$AA$3:$AA$1315,DataRegularSeason20242025!$B$3:$B$1315, "&lt;=" &amp; $A197, DataRegularSeason20242025!$D$3:$D$1315, P$1)+SUMIFS(DataRegularSeason20242025!$AB$3:$AB$1315,DataRegularSeason20242025!$B$3:$B$1315, "&lt;=" &amp; $A197, DataRegularSeason20242025!$E$3:$E$1315, P$1)</f>
        <v>33</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33</v>
      </c>
      <c r="U197" s="2">
        <f>SUMIFS(DataRegularSeason20242025!$AA$3:$AA$1315,DataRegularSeason20242025!$B$3:$B$1315, "&lt;=" &amp; $A197, DataRegularSeason20242025!$D$3:$D$1315, U$1)+SUMIFS(DataRegularSeason20242025!$AB$3:$AB$1315,DataRegularSeason20242025!$B$3:$B$1315, "&lt;=" &amp; $A197, DataRegularSeason20242025!$E$3:$E$1315, U$1)</f>
        <v>37</v>
      </c>
      <c r="V197" s="2">
        <f>SUMIFS(DataRegularSeason20242025!$AA$3:$AA$1315,DataRegularSeason20242025!$B$3:$B$1315, "&lt;=" &amp; $A197, DataRegularSeason20242025!$D$3:$D$1315, V$1)+SUMIFS(DataRegularSeason20242025!$AB$3:$AB$1315,DataRegularSeason20242025!$B$3:$B$1315, "&lt;=" &amp; $A197, DataRegularSeason20242025!$E$3:$E$1315, V$1)</f>
        <v>36</v>
      </c>
      <c r="W197" s="2">
        <f>SUMIFS(DataRegularSeason20242025!$AA$3:$AA$1315,DataRegularSeason20242025!$B$3:$B$1315, "&lt;=" &amp; $A197, DataRegularSeason20242025!$D$3:$D$1315, W$1)+SUMIFS(DataRegularSeason20242025!$AB$3:$AB$1315,DataRegularSeason20242025!$B$3:$B$1315, "&lt;=" &amp; $A197, DataRegularSeason20242025!$E$3:$E$1315, W$1)</f>
        <v>37</v>
      </c>
      <c r="X197" s="2">
        <f>SUMIFS(DataRegularSeason20242025!$AA$3:$AA$1315,DataRegularSeason20242025!$B$3:$B$1315, "&lt;=" &amp; $A197, DataRegularSeason20242025!$D$3:$D$1315, X$1)+SUMIFS(DataRegularSeason20242025!$AB$3:$AB$1315,DataRegularSeason20242025!$B$3:$B$1315, "&lt;=" &amp; $A197, DataRegularSeason20242025!$E$3:$E$1315, X$1)</f>
        <v>34</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38</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46</v>
      </c>
      <c r="AC197" s="2">
        <f>SUMIFS(DataRegularSeason20242025!$AA$3:$AA$1315,DataRegularSeason20242025!$B$3:$B$1315, "&lt;=" &amp; $A197, DataRegularSeason20242025!$D$3:$D$1315, AC$1)+SUMIFS(DataRegularSeason20242025!$AB$3:$AB$1315,DataRegularSeason20242025!$B$3:$B$1315, "&lt;=" &amp; $A197, DataRegularSeason20242025!$E$3:$E$1315, AC$1)</f>
        <v>38</v>
      </c>
      <c r="AD197" s="2">
        <f>SUMIFS(DataRegularSeason20242025!$AA$3:$AA$1315,DataRegularSeason20242025!$B$3:$B$1315, "&lt;=" &amp; $A197, DataRegularSeason20242025!$D$3:$D$1315, AD$1)+SUMIFS(DataRegularSeason20242025!$AB$3:$AB$1315,DataRegularSeason20242025!$B$3:$B$1315, "&lt;=" &amp; $A197, DataRegularSeason20242025!$E$3:$E$1315, AD$1)</f>
        <v>43</v>
      </c>
      <c r="AE197" s="2">
        <f>SUMIFS(DataRegularSeason20242025!$AA$3:$AA$1315,DataRegularSeason20242025!$B$3:$B$1315, "&lt;=" &amp; $A197, DataRegularSeason20242025!$D$3:$D$1315, AE$1)+SUMIFS(DataRegularSeason20242025!$AB$3:$AB$1315,DataRegularSeason20242025!$B$3:$B$1315, "&lt;=" &amp; $A197, DataRegularSeason20242025!$E$3:$E$1315, AE$1)</f>
        <v>51</v>
      </c>
      <c r="AF197" s="2">
        <f>SUMIFS(DataRegularSeason20242025!$AA$3:$AA$1315,DataRegularSeason20242025!$B$3:$B$1315, "&lt;=" &amp; $A197, DataRegularSeason20242025!$D$3:$D$1315, AF$1)+SUMIFS(DataRegularSeason20242025!$AB$3:$AB$1315,DataRegularSeason20242025!$B$3:$B$1315, "&lt;=" &amp; $A197, DataRegularSeason20242025!$E$3:$E$1315, AF$1)</f>
        <v>53</v>
      </c>
      <c r="AG197" s="2">
        <f>SUMIFS(DataRegularSeason20242025!$AA$3:$AA$1315,DataRegularSeason20242025!$B$3:$B$1315, "&lt;=" &amp; $A197, DataRegularSeason20242025!$D$3:$D$1315, AG$1)+SUMIFS(DataRegularSeason20242025!$AB$3:$AB$1315,DataRegularSeason20242025!$B$3:$B$1315, "&lt;=" &amp; $A197, DataRegularSeason20242025!$E$3:$E$1315, AG$1)</f>
        <v>50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30</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30</v>
      </c>
      <c r="E198" s="2">
        <f>SUMIFS(DataRegularSeason20242025!$AA$3:$AA$1315,DataRegularSeason20242025!$B$3:$B$1315, "&lt;=" &amp; $A198, DataRegularSeason20242025!$D$3:$D$1315, E$1)+SUMIFS(DataRegularSeason20242025!$AB$3:$AB$1315,DataRegularSeason20242025!$B$3:$B$1315, "&lt;=" &amp; $A198, DataRegularSeason20242025!$E$3:$E$1315, E$1)</f>
        <v>45</v>
      </c>
      <c r="F198" s="2">
        <f>SUMIFS(DataRegularSeason20242025!$AA$3:$AA$1315,DataRegularSeason20242025!$B$3:$B$1315, "&lt;=" &amp; $A198, DataRegularSeason20242025!$D$3:$D$1315, F$1)+SUMIFS(DataRegularSeason20242025!$AB$3:$AB$1315,DataRegularSeason20242025!$B$3:$B$1315, "&lt;=" &amp; $A198, DataRegularSeason20242025!$E$3:$E$1315, F$1)</f>
        <v>36</v>
      </c>
      <c r="G198" s="2">
        <f>SUMIFS(DataRegularSeason20242025!$AA$3:$AA$1315,DataRegularSeason20242025!$B$3:$B$1315, "&lt;=" &amp; $A198, DataRegularSeason20242025!$D$3:$D$1315, G$1)+SUMIFS(DataRegularSeason20242025!$AB$3:$AB$1315,DataRegularSeason20242025!$B$3:$B$1315, "&lt;=" &amp; $A198, DataRegularSeason20242025!$E$3:$E$1315, G$1)</f>
        <v>41</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44</v>
      </c>
      <c r="J198" s="2">
        <f>SUMIFS(DataRegularSeason20242025!$AA$3:$AA$1315,DataRegularSeason20242025!$B$3:$B$1315, "&lt;=" &amp; $A198, DataRegularSeason20242025!$D$3:$D$1315, J$1)+SUMIFS(DataRegularSeason20242025!$AB$3:$AB$1315,DataRegularSeason20242025!$B$3:$B$1315, "&lt;=" &amp; $A198, DataRegularSeason20242025!$E$3:$E$1315, J$1)</f>
        <v>43</v>
      </c>
      <c r="K198" s="2">
        <f>SUMIFS(DataRegularSeason20242025!$AA$3:$AA$1315,DataRegularSeason20242025!$B$3:$B$1315, "&lt;=" &amp; $A198, DataRegularSeason20242025!$D$3:$D$1315, K$1)+SUMIFS(DataRegularSeason20242025!$AB$3:$AB$1315,DataRegularSeason20242025!$B$3:$B$1315, "&lt;=" &amp; $A198, DataRegularSeason20242025!$E$3:$E$1315, K$1)</f>
        <v>30</v>
      </c>
      <c r="L198" s="2">
        <f>SUMIFS(DataRegularSeason20242025!$AA$3:$AA$1315,DataRegularSeason20242025!$B$3:$B$1315, "&lt;=" &amp; $A198, DataRegularSeason20242025!$D$3:$D$1315, L$1)+SUMIFS(DataRegularSeason20242025!$AB$3:$AB$1315,DataRegularSeason20242025!$B$3:$B$1315, "&lt;=" &amp; $A198, DataRegularSeason20242025!$E$3:$E$1315, L$1)</f>
        <v>45</v>
      </c>
      <c r="M198" s="2">
        <f>SUMIFS(DataRegularSeason20242025!$AA$3:$AA$1315,DataRegularSeason20242025!$B$3:$B$1315, "&lt;=" &amp; $A198, DataRegularSeason20242025!$D$3:$D$1315, M$1)+SUMIFS(DataRegularSeason20242025!$AB$3:$AB$1315,DataRegularSeason20242025!$B$3:$B$1315, "&lt;=" &amp; $A198, DataRegularSeason20242025!$E$3:$E$1315, M$1)</f>
        <v>46</v>
      </c>
      <c r="N198" s="2">
        <f>SUMIFS(DataRegularSeason20242025!$AA$3:$AA$1315,DataRegularSeason20242025!$B$3:$B$1315, "&lt;=" &amp; $A198, DataRegularSeason20242025!$D$3:$D$1315, N$1)+SUMIFS(DataRegularSeason20242025!$AB$3:$AB$1315,DataRegularSeason20242025!$B$3:$B$1315, "&lt;=" &amp; $A198, DataRegularSeason20242025!$E$3:$E$1315, N$1)</f>
        <v>45</v>
      </c>
      <c r="O198" s="2">
        <f>SUMIFS(DataRegularSeason20242025!$AA$3:$AA$1315,DataRegularSeason20242025!$B$3:$B$1315, "&lt;=" &amp; $A198, DataRegularSeason20242025!$D$3:$D$1315, O$1)+SUMIFS(DataRegularSeason20242025!$AB$3:$AB$1315,DataRegularSeason20242025!$B$3:$B$1315, "&lt;=" &amp; $A198, DataRegularSeason20242025!$E$3:$E$1315, O$1)</f>
        <v>48</v>
      </c>
      <c r="P198" s="2">
        <f>SUMIFS(DataRegularSeason20242025!$AA$3:$AA$1315,DataRegularSeason20242025!$B$3:$B$1315, "&lt;=" &amp; $A198, DataRegularSeason20242025!$D$3:$D$1315, P$1)+SUMIFS(DataRegularSeason20242025!$AB$3:$AB$1315,DataRegularSeason20242025!$B$3:$B$1315, "&lt;=" &amp; $A198, DataRegularSeason20242025!$E$3:$E$1315, P$1)</f>
        <v>33</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33</v>
      </c>
      <c r="U198" s="2">
        <f>SUMIFS(DataRegularSeason20242025!$AA$3:$AA$1315,DataRegularSeason20242025!$B$3:$B$1315, "&lt;=" &amp; $A198, DataRegularSeason20242025!$D$3:$D$1315, U$1)+SUMIFS(DataRegularSeason20242025!$AB$3:$AB$1315,DataRegularSeason20242025!$B$3:$B$1315, "&lt;=" &amp; $A198, DataRegularSeason20242025!$E$3:$E$1315, U$1)</f>
        <v>37</v>
      </c>
      <c r="V198" s="2">
        <f>SUMIFS(DataRegularSeason20242025!$AA$3:$AA$1315,DataRegularSeason20242025!$B$3:$B$1315, "&lt;=" &amp; $A198, DataRegularSeason20242025!$D$3:$D$1315, V$1)+SUMIFS(DataRegularSeason20242025!$AB$3:$AB$1315,DataRegularSeason20242025!$B$3:$B$1315, "&lt;=" &amp; $A198, DataRegularSeason20242025!$E$3:$E$1315, V$1)</f>
        <v>36</v>
      </c>
      <c r="W198" s="2">
        <f>SUMIFS(DataRegularSeason20242025!$AA$3:$AA$1315,DataRegularSeason20242025!$B$3:$B$1315, "&lt;=" &amp; $A198, DataRegularSeason20242025!$D$3:$D$1315, W$1)+SUMIFS(DataRegularSeason20242025!$AB$3:$AB$1315,DataRegularSeason20242025!$B$3:$B$1315, "&lt;=" &amp; $A198, DataRegularSeason20242025!$E$3:$E$1315, W$1)</f>
        <v>37</v>
      </c>
      <c r="X198" s="2">
        <f>SUMIFS(DataRegularSeason20242025!$AA$3:$AA$1315,DataRegularSeason20242025!$B$3:$B$1315, "&lt;=" &amp; $A198, DataRegularSeason20242025!$D$3:$D$1315, X$1)+SUMIFS(DataRegularSeason20242025!$AB$3:$AB$1315,DataRegularSeason20242025!$B$3:$B$1315, "&lt;=" &amp; $A198, DataRegularSeason20242025!$E$3:$E$1315, X$1)</f>
        <v>34</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38</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46</v>
      </c>
      <c r="AC198" s="2">
        <f>SUMIFS(DataRegularSeason20242025!$AA$3:$AA$1315,DataRegularSeason20242025!$B$3:$B$1315, "&lt;=" &amp; $A198, DataRegularSeason20242025!$D$3:$D$1315, AC$1)+SUMIFS(DataRegularSeason20242025!$AB$3:$AB$1315,DataRegularSeason20242025!$B$3:$B$1315, "&lt;=" &amp; $A198, DataRegularSeason20242025!$E$3:$E$1315, AC$1)</f>
        <v>38</v>
      </c>
      <c r="AD198" s="2">
        <f>SUMIFS(DataRegularSeason20242025!$AA$3:$AA$1315,DataRegularSeason20242025!$B$3:$B$1315, "&lt;=" &amp; $A198, DataRegularSeason20242025!$D$3:$D$1315, AD$1)+SUMIFS(DataRegularSeason20242025!$AB$3:$AB$1315,DataRegularSeason20242025!$B$3:$B$1315, "&lt;=" &amp; $A198, DataRegularSeason20242025!$E$3:$E$1315, AD$1)</f>
        <v>43</v>
      </c>
      <c r="AE198" s="2">
        <f>SUMIFS(DataRegularSeason20242025!$AA$3:$AA$1315,DataRegularSeason20242025!$B$3:$B$1315, "&lt;=" &amp; $A198, DataRegularSeason20242025!$D$3:$D$1315, AE$1)+SUMIFS(DataRegularSeason20242025!$AB$3:$AB$1315,DataRegularSeason20242025!$B$3:$B$1315, "&lt;=" &amp; $A198, DataRegularSeason20242025!$E$3:$E$1315, AE$1)</f>
        <v>51</v>
      </c>
      <c r="AF198" s="2">
        <f>SUMIFS(DataRegularSeason20242025!$AA$3:$AA$1315,DataRegularSeason20242025!$B$3:$B$1315, "&lt;=" &amp; $A198, DataRegularSeason20242025!$D$3:$D$1315, AF$1)+SUMIFS(DataRegularSeason20242025!$AB$3:$AB$1315,DataRegularSeason20242025!$B$3:$B$1315, "&lt;=" &amp; $A198, DataRegularSeason20242025!$E$3:$E$1315, AF$1)</f>
        <v>53</v>
      </c>
      <c r="AG198" s="2">
        <f>SUMIFS(DataRegularSeason20242025!$AA$3:$AA$1315,DataRegularSeason20242025!$B$3:$B$1315, "&lt;=" &amp; $A198, DataRegularSeason20242025!$D$3:$D$1315, AG$1)+SUMIFS(DataRegularSeason20242025!$AB$3:$AB$1315,DataRegularSeason20242025!$B$3:$B$1315, "&lt;=" &amp; $A198, DataRegularSeason20242025!$E$3:$E$1315, AG$1)</f>
        <v>50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30</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30</v>
      </c>
      <c r="E199" s="2">
        <f>SUMIFS(DataRegularSeason20242025!$AA$3:$AA$1315,DataRegularSeason20242025!$B$3:$B$1315, "&lt;=" &amp; $A199, DataRegularSeason20242025!$D$3:$D$1315, E$1)+SUMIFS(DataRegularSeason20242025!$AB$3:$AB$1315,DataRegularSeason20242025!$B$3:$B$1315, "&lt;=" &amp; $A199, DataRegularSeason20242025!$E$3:$E$1315, E$1)</f>
        <v>45</v>
      </c>
      <c r="F199" s="2">
        <f>SUMIFS(DataRegularSeason20242025!$AA$3:$AA$1315,DataRegularSeason20242025!$B$3:$B$1315, "&lt;=" &amp; $A199, DataRegularSeason20242025!$D$3:$D$1315, F$1)+SUMIFS(DataRegularSeason20242025!$AB$3:$AB$1315,DataRegularSeason20242025!$B$3:$B$1315, "&lt;=" &amp; $A199, DataRegularSeason20242025!$E$3:$E$1315, F$1)</f>
        <v>36</v>
      </c>
      <c r="G199" s="2">
        <f>SUMIFS(DataRegularSeason20242025!$AA$3:$AA$1315,DataRegularSeason20242025!$B$3:$B$1315, "&lt;=" &amp; $A199, DataRegularSeason20242025!$D$3:$D$1315, G$1)+SUMIFS(DataRegularSeason20242025!$AB$3:$AB$1315,DataRegularSeason20242025!$B$3:$B$1315, "&lt;=" &amp; $A199, DataRegularSeason20242025!$E$3:$E$1315, G$1)</f>
        <v>41</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44</v>
      </c>
      <c r="J199" s="2">
        <f>SUMIFS(DataRegularSeason20242025!$AA$3:$AA$1315,DataRegularSeason20242025!$B$3:$B$1315, "&lt;=" &amp; $A199, DataRegularSeason20242025!$D$3:$D$1315, J$1)+SUMIFS(DataRegularSeason20242025!$AB$3:$AB$1315,DataRegularSeason20242025!$B$3:$B$1315, "&lt;=" &amp; $A199, DataRegularSeason20242025!$E$3:$E$1315, J$1)</f>
        <v>43</v>
      </c>
      <c r="K199" s="2">
        <f>SUMIFS(DataRegularSeason20242025!$AA$3:$AA$1315,DataRegularSeason20242025!$B$3:$B$1315, "&lt;=" &amp; $A199, DataRegularSeason20242025!$D$3:$D$1315, K$1)+SUMIFS(DataRegularSeason20242025!$AB$3:$AB$1315,DataRegularSeason20242025!$B$3:$B$1315, "&lt;=" &amp; $A199, DataRegularSeason20242025!$E$3:$E$1315, K$1)</f>
        <v>30</v>
      </c>
      <c r="L199" s="2">
        <f>SUMIFS(DataRegularSeason20242025!$AA$3:$AA$1315,DataRegularSeason20242025!$B$3:$B$1315, "&lt;=" &amp; $A199, DataRegularSeason20242025!$D$3:$D$1315, L$1)+SUMIFS(DataRegularSeason20242025!$AB$3:$AB$1315,DataRegularSeason20242025!$B$3:$B$1315, "&lt;=" &amp; $A199, DataRegularSeason20242025!$E$3:$E$1315, L$1)</f>
        <v>45</v>
      </c>
      <c r="M199" s="2">
        <f>SUMIFS(DataRegularSeason20242025!$AA$3:$AA$1315,DataRegularSeason20242025!$B$3:$B$1315, "&lt;=" &amp; $A199, DataRegularSeason20242025!$D$3:$D$1315, M$1)+SUMIFS(DataRegularSeason20242025!$AB$3:$AB$1315,DataRegularSeason20242025!$B$3:$B$1315, "&lt;=" &amp; $A199, DataRegularSeason20242025!$E$3:$E$1315, M$1)</f>
        <v>46</v>
      </c>
      <c r="N199" s="2">
        <f>SUMIFS(DataRegularSeason20242025!$AA$3:$AA$1315,DataRegularSeason20242025!$B$3:$B$1315, "&lt;=" &amp; $A199, DataRegularSeason20242025!$D$3:$D$1315, N$1)+SUMIFS(DataRegularSeason20242025!$AB$3:$AB$1315,DataRegularSeason20242025!$B$3:$B$1315, "&lt;=" &amp; $A199, DataRegularSeason20242025!$E$3:$E$1315, N$1)</f>
        <v>45</v>
      </c>
      <c r="O199" s="2">
        <f>SUMIFS(DataRegularSeason20242025!$AA$3:$AA$1315,DataRegularSeason20242025!$B$3:$B$1315, "&lt;=" &amp; $A199, DataRegularSeason20242025!$D$3:$D$1315, O$1)+SUMIFS(DataRegularSeason20242025!$AB$3:$AB$1315,DataRegularSeason20242025!$B$3:$B$1315, "&lt;=" &amp; $A199, DataRegularSeason20242025!$E$3:$E$1315, O$1)</f>
        <v>48</v>
      </c>
      <c r="P199" s="2">
        <f>SUMIFS(DataRegularSeason20242025!$AA$3:$AA$1315,DataRegularSeason20242025!$B$3:$B$1315, "&lt;=" &amp; $A199, DataRegularSeason20242025!$D$3:$D$1315, P$1)+SUMIFS(DataRegularSeason20242025!$AB$3:$AB$1315,DataRegularSeason20242025!$B$3:$B$1315, "&lt;=" &amp; $A199, DataRegularSeason20242025!$E$3:$E$1315, P$1)</f>
        <v>33</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33</v>
      </c>
      <c r="U199" s="2">
        <f>SUMIFS(DataRegularSeason20242025!$AA$3:$AA$1315,DataRegularSeason20242025!$B$3:$B$1315, "&lt;=" &amp; $A199, DataRegularSeason20242025!$D$3:$D$1315, U$1)+SUMIFS(DataRegularSeason20242025!$AB$3:$AB$1315,DataRegularSeason20242025!$B$3:$B$1315, "&lt;=" &amp; $A199, DataRegularSeason20242025!$E$3:$E$1315, U$1)</f>
        <v>37</v>
      </c>
      <c r="V199" s="2">
        <f>SUMIFS(DataRegularSeason20242025!$AA$3:$AA$1315,DataRegularSeason20242025!$B$3:$B$1315, "&lt;=" &amp; $A199, DataRegularSeason20242025!$D$3:$D$1315, V$1)+SUMIFS(DataRegularSeason20242025!$AB$3:$AB$1315,DataRegularSeason20242025!$B$3:$B$1315, "&lt;=" &amp; $A199, DataRegularSeason20242025!$E$3:$E$1315, V$1)</f>
        <v>36</v>
      </c>
      <c r="W199" s="2">
        <f>SUMIFS(DataRegularSeason20242025!$AA$3:$AA$1315,DataRegularSeason20242025!$B$3:$B$1315, "&lt;=" &amp; $A199, DataRegularSeason20242025!$D$3:$D$1315, W$1)+SUMIFS(DataRegularSeason20242025!$AB$3:$AB$1315,DataRegularSeason20242025!$B$3:$B$1315, "&lt;=" &amp; $A199, DataRegularSeason20242025!$E$3:$E$1315, W$1)</f>
        <v>37</v>
      </c>
      <c r="X199" s="2">
        <f>SUMIFS(DataRegularSeason20242025!$AA$3:$AA$1315,DataRegularSeason20242025!$B$3:$B$1315, "&lt;=" &amp; $A199, DataRegularSeason20242025!$D$3:$D$1315, X$1)+SUMIFS(DataRegularSeason20242025!$AB$3:$AB$1315,DataRegularSeason20242025!$B$3:$B$1315, "&lt;=" &amp; $A199, DataRegularSeason20242025!$E$3:$E$1315, X$1)</f>
        <v>34</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38</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46</v>
      </c>
      <c r="AC199" s="2">
        <f>SUMIFS(DataRegularSeason20242025!$AA$3:$AA$1315,DataRegularSeason20242025!$B$3:$B$1315, "&lt;=" &amp; $A199, DataRegularSeason20242025!$D$3:$D$1315, AC$1)+SUMIFS(DataRegularSeason20242025!$AB$3:$AB$1315,DataRegularSeason20242025!$B$3:$B$1315, "&lt;=" &amp; $A199, DataRegularSeason20242025!$E$3:$E$1315, AC$1)</f>
        <v>38</v>
      </c>
      <c r="AD199" s="2">
        <f>SUMIFS(DataRegularSeason20242025!$AA$3:$AA$1315,DataRegularSeason20242025!$B$3:$B$1315, "&lt;=" &amp; $A199, DataRegularSeason20242025!$D$3:$D$1315, AD$1)+SUMIFS(DataRegularSeason20242025!$AB$3:$AB$1315,DataRegularSeason20242025!$B$3:$B$1315, "&lt;=" &amp; $A199, DataRegularSeason20242025!$E$3:$E$1315, AD$1)</f>
        <v>43</v>
      </c>
      <c r="AE199" s="2">
        <f>SUMIFS(DataRegularSeason20242025!$AA$3:$AA$1315,DataRegularSeason20242025!$B$3:$B$1315, "&lt;=" &amp; $A199, DataRegularSeason20242025!$D$3:$D$1315, AE$1)+SUMIFS(DataRegularSeason20242025!$AB$3:$AB$1315,DataRegularSeason20242025!$B$3:$B$1315, "&lt;=" &amp; $A199, DataRegularSeason20242025!$E$3:$E$1315, AE$1)</f>
        <v>51</v>
      </c>
      <c r="AF199" s="2">
        <f>SUMIFS(DataRegularSeason20242025!$AA$3:$AA$1315,DataRegularSeason20242025!$B$3:$B$1315, "&lt;=" &amp; $A199, DataRegularSeason20242025!$D$3:$D$1315, AF$1)+SUMIFS(DataRegularSeason20242025!$AB$3:$AB$1315,DataRegularSeason20242025!$B$3:$B$1315, "&lt;=" &amp; $A199, DataRegularSeason20242025!$E$3:$E$1315, AF$1)</f>
        <v>53</v>
      </c>
      <c r="AG199" s="2">
        <f>SUMIFS(DataRegularSeason20242025!$AA$3:$AA$1315,DataRegularSeason20242025!$B$3:$B$1315, "&lt;=" &amp; $A199, DataRegularSeason20242025!$D$3:$D$1315, AG$1)+SUMIFS(DataRegularSeason20242025!$AB$3:$AB$1315,DataRegularSeason20242025!$B$3:$B$1315, "&lt;=" &amp; $A199, DataRegularSeason20242025!$E$3:$E$1315, AG$1)</f>
        <v>50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30</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30</v>
      </c>
      <c r="E200" s="2">
        <f>SUMIFS(DataRegularSeason20242025!$AA$3:$AA$1315,DataRegularSeason20242025!$B$3:$B$1315, "&lt;=" &amp; $A200, DataRegularSeason20242025!$D$3:$D$1315, E$1)+SUMIFS(DataRegularSeason20242025!$AB$3:$AB$1315,DataRegularSeason20242025!$B$3:$B$1315, "&lt;=" &amp; $A200, DataRegularSeason20242025!$E$3:$E$1315, E$1)</f>
        <v>45</v>
      </c>
      <c r="F200" s="2">
        <f>SUMIFS(DataRegularSeason20242025!$AA$3:$AA$1315,DataRegularSeason20242025!$B$3:$B$1315, "&lt;=" &amp; $A200, DataRegularSeason20242025!$D$3:$D$1315, F$1)+SUMIFS(DataRegularSeason20242025!$AB$3:$AB$1315,DataRegularSeason20242025!$B$3:$B$1315, "&lt;=" &amp; $A200, DataRegularSeason20242025!$E$3:$E$1315, F$1)</f>
        <v>36</v>
      </c>
      <c r="G200" s="2">
        <f>SUMIFS(DataRegularSeason20242025!$AA$3:$AA$1315,DataRegularSeason20242025!$B$3:$B$1315, "&lt;=" &amp; $A200, DataRegularSeason20242025!$D$3:$D$1315, G$1)+SUMIFS(DataRegularSeason20242025!$AB$3:$AB$1315,DataRegularSeason20242025!$B$3:$B$1315, "&lt;=" &amp; $A200, DataRegularSeason20242025!$E$3:$E$1315, G$1)</f>
        <v>41</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44</v>
      </c>
      <c r="J200" s="2">
        <f>SUMIFS(DataRegularSeason20242025!$AA$3:$AA$1315,DataRegularSeason20242025!$B$3:$B$1315, "&lt;=" &amp; $A200, DataRegularSeason20242025!$D$3:$D$1315, J$1)+SUMIFS(DataRegularSeason20242025!$AB$3:$AB$1315,DataRegularSeason20242025!$B$3:$B$1315, "&lt;=" &amp; $A200, DataRegularSeason20242025!$E$3:$E$1315, J$1)</f>
        <v>43</v>
      </c>
      <c r="K200" s="2">
        <f>SUMIFS(DataRegularSeason20242025!$AA$3:$AA$1315,DataRegularSeason20242025!$B$3:$B$1315, "&lt;=" &amp; $A200, DataRegularSeason20242025!$D$3:$D$1315, K$1)+SUMIFS(DataRegularSeason20242025!$AB$3:$AB$1315,DataRegularSeason20242025!$B$3:$B$1315, "&lt;=" &amp; $A200, DataRegularSeason20242025!$E$3:$E$1315, K$1)</f>
        <v>30</v>
      </c>
      <c r="L200" s="2">
        <f>SUMIFS(DataRegularSeason20242025!$AA$3:$AA$1315,DataRegularSeason20242025!$B$3:$B$1315, "&lt;=" &amp; $A200, DataRegularSeason20242025!$D$3:$D$1315, L$1)+SUMIFS(DataRegularSeason20242025!$AB$3:$AB$1315,DataRegularSeason20242025!$B$3:$B$1315, "&lt;=" &amp; $A200, DataRegularSeason20242025!$E$3:$E$1315, L$1)</f>
        <v>45</v>
      </c>
      <c r="M200" s="2">
        <f>SUMIFS(DataRegularSeason20242025!$AA$3:$AA$1315,DataRegularSeason20242025!$B$3:$B$1315, "&lt;=" &amp; $A200, DataRegularSeason20242025!$D$3:$D$1315, M$1)+SUMIFS(DataRegularSeason20242025!$AB$3:$AB$1315,DataRegularSeason20242025!$B$3:$B$1315, "&lt;=" &amp; $A200, DataRegularSeason20242025!$E$3:$E$1315, M$1)</f>
        <v>46</v>
      </c>
      <c r="N200" s="2">
        <f>SUMIFS(DataRegularSeason20242025!$AA$3:$AA$1315,DataRegularSeason20242025!$B$3:$B$1315, "&lt;=" &amp; $A200, DataRegularSeason20242025!$D$3:$D$1315, N$1)+SUMIFS(DataRegularSeason20242025!$AB$3:$AB$1315,DataRegularSeason20242025!$B$3:$B$1315, "&lt;=" &amp; $A200, DataRegularSeason20242025!$E$3:$E$1315, N$1)</f>
        <v>45</v>
      </c>
      <c r="O200" s="2">
        <f>SUMIFS(DataRegularSeason20242025!$AA$3:$AA$1315,DataRegularSeason20242025!$B$3:$B$1315, "&lt;=" &amp; $A200, DataRegularSeason20242025!$D$3:$D$1315, O$1)+SUMIFS(DataRegularSeason20242025!$AB$3:$AB$1315,DataRegularSeason20242025!$B$3:$B$1315, "&lt;=" &amp; $A200, DataRegularSeason20242025!$E$3:$E$1315, O$1)</f>
        <v>48</v>
      </c>
      <c r="P200" s="2">
        <f>SUMIFS(DataRegularSeason20242025!$AA$3:$AA$1315,DataRegularSeason20242025!$B$3:$B$1315, "&lt;=" &amp; $A200, DataRegularSeason20242025!$D$3:$D$1315, P$1)+SUMIFS(DataRegularSeason20242025!$AB$3:$AB$1315,DataRegularSeason20242025!$B$3:$B$1315, "&lt;=" &amp; $A200, DataRegularSeason20242025!$E$3:$E$1315, P$1)</f>
        <v>33</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33</v>
      </c>
      <c r="U200" s="2">
        <f>SUMIFS(DataRegularSeason20242025!$AA$3:$AA$1315,DataRegularSeason20242025!$B$3:$B$1315, "&lt;=" &amp; $A200, DataRegularSeason20242025!$D$3:$D$1315, U$1)+SUMIFS(DataRegularSeason20242025!$AB$3:$AB$1315,DataRegularSeason20242025!$B$3:$B$1315, "&lt;=" &amp; $A200, DataRegularSeason20242025!$E$3:$E$1315, U$1)</f>
        <v>37</v>
      </c>
      <c r="V200" s="2">
        <f>SUMIFS(DataRegularSeason20242025!$AA$3:$AA$1315,DataRegularSeason20242025!$B$3:$B$1315, "&lt;=" &amp; $A200, DataRegularSeason20242025!$D$3:$D$1315, V$1)+SUMIFS(DataRegularSeason20242025!$AB$3:$AB$1315,DataRegularSeason20242025!$B$3:$B$1315, "&lt;=" &amp; $A200, DataRegularSeason20242025!$E$3:$E$1315, V$1)</f>
        <v>36</v>
      </c>
      <c r="W200" s="2">
        <f>SUMIFS(DataRegularSeason20242025!$AA$3:$AA$1315,DataRegularSeason20242025!$B$3:$B$1315, "&lt;=" &amp; $A200, DataRegularSeason20242025!$D$3:$D$1315, W$1)+SUMIFS(DataRegularSeason20242025!$AB$3:$AB$1315,DataRegularSeason20242025!$B$3:$B$1315, "&lt;=" &amp; $A200, DataRegularSeason20242025!$E$3:$E$1315, W$1)</f>
        <v>37</v>
      </c>
      <c r="X200" s="2">
        <f>SUMIFS(DataRegularSeason20242025!$AA$3:$AA$1315,DataRegularSeason20242025!$B$3:$B$1315, "&lt;=" &amp; $A200, DataRegularSeason20242025!$D$3:$D$1315, X$1)+SUMIFS(DataRegularSeason20242025!$AB$3:$AB$1315,DataRegularSeason20242025!$B$3:$B$1315, "&lt;=" &amp; $A200, DataRegularSeason20242025!$E$3:$E$1315, X$1)</f>
        <v>34</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38</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46</v>
      </c>
      <c r="AC200" s="2">
        <f>SUMIFS(DataRegularSeason20242025!$AA$3:$AA$1315,DataRegularSeason20242025!$B$3:$B$1315, "&lt;=" &amp; $A200, DataRegularSeason20242025!$D$3:$D$1315, AC$1)+SUMIFS(DataRegularSeason20242025!$AB$3:$AB$1315,DataRegularSeason20242025!$B$3:$B$1315, "&lt;=" &amp; $A200, DataRegularSeason20242025!$E$3:$E$1315, AC$1)</f>
        <v>38</v>
      </c>
      <c r="AD200" s="2">
        <f>SUMIFS(DataRegularSeason20242025!$AA$3:$AA$1315,DataRegularSeason20242025!$B$3:$B$1315, "&lt;=" &amp; $A200, DataRegularSeason20242025!$D$3:$D$1315, AD$1)+SUMIFS(DataRegularSeason20242025!$AB$3:$AB$1315,DataRegularSeason20242025!$B$3:$B$1315, "&lt;=" &amp; $A200, DataRegularSeason20242025!$E$3:$E$1315, AD$1)</f>
        <v>43</v>
      </c>
      <c r="AE200" s="2">
        <f>SUMIFS(DataRegularSeason20242025!$AA$3:$AA$1315,DataRegularSeason20242025!$B$3:$B$1315, "&lt;=" &amp; $A200, DataRegularSeason20242025!$D$3:$D$1315, AE$1)+SUMIFS(DataRegularSeason20242025!$AB$3:$AB$1315,DataRegularSeason20242025!$B$3:$B$1315, "&lt;=" &amp; $A200, DataRegularSeason20242025!$E$3:$E$1315, AE$1)</f>
        <v>51</v>
      </c>
      <c r="AF200" s="2">
        <f>SUMIFS(DataRegularSeason20242025!$AA$3:$AA$1315,DataRegularSeason20242025!$B$3:$B$1315, "&lt;=" &amp; $A200, DataRegularSeason20242025!$D$3:$D$1315, AF$1)+SUMIFS(DataRegularSeason20242025!$AB$3:$AB$1315,DataRegularSeason20242025!$B$3:$B$1315, "&lt;=" &amp; $A200, DataRegularSeason20242025!$E$3:$E$1315, AF$1)</f>
        <v>53</v>
      </c>
      <c r="AG200" s="2">
        <f>SUMIFS(DataRegularSeason20242025!$AA$3:$AA$1315,DataRegularSeason20242025!$B$3:$B$1315, "&lt;=" &amp; $A200, DataRegularSeason20242025!$D$3:$D$1315, AG$1)+SUMIFS(DataRegularSeason20242025!$AB$3:$AB$1315,DataRegularSeason20242025!$B$3:$B$1315, "&lt;=" &amp; $A200, DataRegularSeason20242025!$E$3:$E$1315, AG$1)</f>
        <v>50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30</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30</v>
      </c>
      <c r="E201" s="2">
        <f>SUMIFS(DataRegularSeason20242025!$AA$3:$AA$1315,DataRegularSeason20242025!$B$3:$B$1315, "&lt;=" &amp; $A201, DataRegularSeason20242025!$D$3:$D$1315, E$1)+SUMIFS(DataRegularSeason20242025!$AB$3:$AB$1315,DataRegularSeason20242025!$B$3:$B$1315, "&lt;=" &amp; $A201, DataRegularSeason20242025!$E$3:$E$1315, E$1)</f>
        <v>45</v>
      </c>
      <c r="F201" s="2">
        <f>SUMIFS(DataRegularSeason20242025!$AA$3:$AA$1315,DataRegularSeason20242025!$B$3:$B$1315, "&lt;=" &amp; $A201, DataRegularSeason20242025!$D$3:$D$1315, F$1)+SUMIFS(DataRegularSeason20242025!$AB$3:$AB$1315,DataRegularSeason20242025!$B$3:$B$1315, "&lt;=" &amp; $A201, DataRegularSeason20242025!$E$3:$E$1315, F$1)</f>
        <v>36</v>
      </c>
      <c r="G201" s="2">
        <f>SUMIFS(DataRegularSeason20242025!$AA$3:$AA$1315,DataRegularSeason20242025!$B$3:$B$1315, "&lt;=" &amp; $A201, DataRegularSeason20242025!$D$3:$D$1315, G$1)+SUMIFS(DataRegularSeason20242025!$AB$3:$AB$1315,DataRegularSeason20242025!$B$3:$B$1315, "&lt;=" &amp; $A201, DataRegularSeason20242025!$E$3:$E$1315, G$1)</f>
        <v>41</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44</v>
      </c>
      <c r="J201" s="2">
        <f>SUMIFS(DataRegularSeason20242025!$AA$3:$AA$1315,DataRegularSeason20242025!$B$3:$B$1315, "&lt;=" &amp; $A201, DataRegularSeason20242025!$D$3:$D$1315, J$1)+SUMIFS(DataRegularSeason20242025!$AB$3:$AB$1315,DataRegularSeason20242025!$B$3:$B$1315, "&lt;=" &amp; $A201, DataRegularSeason20242025!$E$3:$E$1315, J$1)</f>
        <v>43</v>
      </c>
      <c r="K201" s="2">
        <f>SUMIFS(DataRegularSeason20242025!$AA$3:$AA$1315,DataRegularSeason20242025!$B$3:$B$1315, "&lt;=" &amp; $A201, DataRegularSeason20242025!$D$3:$D$1315, K$1)+SUMIFS(DataRegularSeason20242025!$AB$3:$AB$1315,DataRegularSeason20242025!$B$3:$B$1315, "&lt;=" &amp; $A201, DataRegularSeason20242025!$E$3:$E$1315, K$1)</f>
        <v>30</v>
      </c>
      <c r="L201" s="2">
        <f>SUMIFS(DataRegularSeason20242025!$AA$3:$AA$1315,DataRegularSeason20242025!$B$3:$B$1315, "&lt;=" &amp; $A201, DataRegularSeason20242025!$D$3:$D$1315, L$1)+SUMIFS(DataRegularSeason20242025!$AB$3:$AB$1315,DataRegularSeason20242025!$B$3:$B$1315, "&lt;=" &amp; $A201, DataRegularSeason20242025!$E$3:$E$1315, L$1)</f>
        <v>45</v>
      </c>
      <c r="M201" s="2">
        <f>SUMIFS(DataRegularSeason20242025!$AA$3:$AA$1315,DataRegularSeason20242025!$B$3:$B$1315, "&lt;=" &amp; $A201, DataRegularSeason20242025!$D$3:$D$1315, M$1)+SUMIFS(DataRegularSeason20242025!$AB$3:$AB$1315,DataRegularSeason20242025!$B$3:$B$1315, "&lt;=" &amp; $A201, DataRegularSeason20242025!$E$3:$E$1315, M$1)</f>
        <v>46</v>
      </c>
      <c r="N201" s="2">
        <f>SUMIFS(DataRegularSeason20242025!$AA$3:$AA$1315,DataRegularSeason20242025!$B$3:$B$1315, "&lt;=" &amp; $A201, DataRegularSeason20242025!$D$3:$D$1315, N$1)+SUMIFS(DataRegularSeason20242025!$AB$3:$AB$1315,DataRegularSeason20242025!$B$3:$B$1315, "&lt;=" &amp; $A201, DataRegularSeason20242025!$E$3:$E$1315, N$1)</f>
        <v>45</v>
      </c>
      <c r="O201" s="2">
        <f>SUMIFS(DataRegularSeason20242025!$AA$3:$AA$1315,DataRegularSeason20242025!$B$3:$B$1315, "&lt;=" &amp; $A201, DataRegularSeason20242025!$D$3:$D$1315, O$1)+SUMIFS(DataRegularSeason20242025!$AB$3:$AB$1315,DataRegularSeason20242025!$B$3:$B$1315, "&lt;=" &amp; $A201, DataRegularSeason20242025!$E$3:$E$1315, O$1)</f>
        <v>48</v>
      </c>
      <c r="P201" s="2">
        <f>SUMIFS(DataRegularSeason20242025!$AA$3:$AA$1315,DataRegularSeason20242025!$B$3:$B$1315, "&lt;=" &amp; $A201, DataRegularSeason20242025!$D$3:$D$1315, P$1)+SUMIFS(DataRegularSeason20242025!$AB$3:$AB$1315,DataRegularSeason20242025!$B$3:$B$1315, "&lt;=" &amp; $A201, DataRegularSeason20242025!$E$3:$E$1315, P$1)</f>
        <v>33</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33</v>
      </c>
      <c r="U201" s="2">
        <f>SUMIFS(DataRegularSeason20242025!$AA$3:$AA$1315,DataRegularSeason20242025!$B$3:$B$1315, "&lt;=" &amp; $A201, DataRegularSeason20242025!$D$3:$D$1315, U$1)+SUMIFS(DataRegularSeason20242025!$AB$3:$AB$1315,DataRegularSeason20242025!$B$3:$B$1315, "&lt;=" &amp; $A201, DataRegularSeason20242025!$E$3:$E$1315, U$1)</f>
        <v>37</v>
      </c>
      <c r="V201" s="2">
        <f>SUMIFS(DataRegularSeason20242025!$AA$3:$AA$1315,DataRegularSeason20242025!$B$3:$B$1315, "&lt;=" &amp; $A201, DataRegularSeason20242025!$D$3:$D$1315, V$1)+SUMIFS(DataRegularSeason20242025!$AB$3:$AB$1315,DataRegularSeason20242025!$B$3:$B$1315, "&lt;=" &amp; $A201, DataRegularSeason20242025!$E$3:$E$1315, V$1)</f>
        <v>36</v>
      </c>
      <c r="W201" s="2">
        <f>SUMIFS(DataRegularSeason20242025!$AA$3:$AA$1315,DataRegularSeason20242025!$B$3:$B$1315, "&lt;=" &amp; $A201, DataRegularSeason20242025!$D$3:$D$1315, W$1)+SUMIFS(DataRegularSeason20242025!$AB$3:$AB$1315,DataRegularSeason20242025!$B$3:$B$1315, "&lt;=" &amp; $A201, DataRegularSeason20242025!$E$3:$E$1315, W$1)</f>
        <v>37</v>
      </c>
      <c r="X201" s="2">
        <f>SUMIFS(DataRegularSeason20242025!$AA$3:$AA$1315,DataRegularSeason20242025!$B$3:$B$1315, "&lt;=" &amp; $A201, DataRegularSeason20242025!$D$3:$D$1315, X$1)+SUMIFS(DataRegularSeason20242025!$AB$3:$AB$1315,DataRegularSeason20242025!$B$3:$B$1315, "&lt;=" &amp; $A201, DataRegularSeason20242025!$E$3:$E$1315, X$1)</f>
        <v>34</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38</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46</v>
      </c>
      <c r="AC201" s="2">
        <f>SUMIFS(DataRegularSeason20242025!$AA$3:$AA$1315,DataRegularSeason20242025!$B$3:$B$1315, "&lt;=" &amp; $A201, DataRegularSeason20242025!$D$3:$D$1315, AC$1)+SUMIFS(DataRegularSeason20242025!$AB$3:$AB$1315,DataRegularSeason20242025!$B$3:$B$1315, "&lt;=" &amp; $A201, DataRegularSeason20242025!$E$3:$E$1315, AC$1)</f>
        <v>38</v>
      </c>
      <c r="AD201" s="2">
        <f>SUMIFS(DataRegularSeason20242025!$AA$3:$AA$1315,DataRegularSeason20242025!$B$3:$B$1315, "&lt;=" &amp; $A201, DataRegularSeason20242025!$D$3:$D$1315, AD$1)+SUMIFS(DataRegularSeason20242025!$AB$3:$AB$1315,DataRegularSeason20242025!$B$3:$B$1315, "&lt;=" &amp; $A201, DataRegularSeason20242025!$E$3:$E$1315, AD$1)</f>
        <v>43</v>
      </c>
      <c r="AE201" s="2">
        <f>SUMIFS(DataRegularSeason20242025!$AA$3:$AA$1315,DataRegularSeason20242025!$B$3:$B$1315, "&lt;=" &amp; $A201, DataRegularSeason20242025!$D$3:$D$1315, AE$1)+SUMIFS(DataRegularSeason20242025!$AB$3:$AB$1315,DataRegularSeason20242025!$B$3:$B$1315, "&lt;=" &amp; $A201, DataRegularSeason20242025!$E$3:$E$1315, AE$1)</f>
        <v>51</v>
      </c>
      <c r="AF201" s="2">
        <f>SUMIFS(DataRegularSeason20242025!$AA$3:$AA$1315,DataRegularSeason20242025!$B$3:$B$1315, "&lt;=" &amp; $A201, DataRegularSeason20242025!$D$3:$D$1315, AF$1)+SUMIFS(DataRegularSeason20242025!$AB$3:$AB$1315,DataRegularSeason20242025!$B$3:$B$1315, "&lt;=" &amp; $A201, DataRegularSeason20242025!$E$3:$E$1315, AF$1)</f>
        <v>53</v>
      </c>
      <c r="AG201" s="2">
        <f>SUMIFS(DataRegularSeason20242025!$AA$3:$AA$1315,DataRegularSeason20242025!$B$3:$B$1315, "&lt;=" &amp; $A201, DataRegularSeason20242025!$D$3:$D$1315, AG$1)+SUMIFS(DataRegularSeason20242025!$AB$3:$AB$1315,DataRegularSeason20242025!$B$3:$B$1315, "&lt;=" &amp; $A201, DataRegularSeason20242025!$E$3:$E$1315, AG$1)</f>
        <v>50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30</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30</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30</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30</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30</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30</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30</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30</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30</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30</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30</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30</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30</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30</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30</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30</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30</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30</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30</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30</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30</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30</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30</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30</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30</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30</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30</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30</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30</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30</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30</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30</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30</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30</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30</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30</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30</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30</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30</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30</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30</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30</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30</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30</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30</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30</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30</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30</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30</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30</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30</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30</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30</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30</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30</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30</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30</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30</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30</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30</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30</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30</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30</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U5" sqref="CU5"/>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46</v>
      </c>
      <c r="CG2">
        <f>SUMIFS(DataRegularSeason20242025!$AA$3:$AA$1315,DataRegularSeason20242025!$B$3:$B$1315, "&lt;=" &amp; CG$1, DataRegularSeason20242025!$D$3:$D$1315, $A2)+SUMIFS(DataRegularSeason20242025!$AB$3:$AB$1315,DataRegularSeason20242025!$B$3:$B$1315, "&lt;=" &amp; CG$1, DataRegularSeason20242025!$E$3:$E$1315, $A2)</f>
        <v>46</v>
      </c>
      <c r="CH2">
        <f>SUMIFS(DataRegularSeason20242025!$AA$3:$AA$1315,DataRegularSeason20242025!$B$3:$B$1315, "&lt;=" &amp; CH$1, DataRegularSeason20242025!$D$3:$D$1315, $A2)+SUMIFS(DataRegularSeason20242025!$AB$3:$AB$1315,DataRegularSeason20242025!$B$3:$B$1315, "&lt;=" &amp; CH$1, DataRegularSeason20242025!$E$3:$E$1315, $A2)</f>
        <v>46</v>
      </c>
      <c r="CI2">
        <f>SUMIFS(DataRegularSeason20242025!$AA$3:$AA$1315,DataRegularSeason20242025!$B$3:$B$1315, "&lt;=" &amp; CI$1, DataRegularSeason20242025!$D$3:$D$1315, $A2)+SUMIFS(DataRegularSeason20242025!$AB$3:$AB$1315,DataRegularSeason20242025!$B$3:$B$1315, "&lt;=" &amp; CI$1, DataRegularSeason20242025!$E$3:$E$1315, $A2)</f>
        <v>46</v>
      </c>
      <c r="CJ2">
        <f>SUMIFS(DataRegularSeason20242025!$AA$3:$AA$1315,DataRegularSeason20242025!$B$3:$B$1315, "&lt;=" &amp; CJ$1, DataRegularSeason20242025!$D$3:$D$1315, $A2)+SUMIFS(DataRegularSeason20242025!$AB$3:$AB$1315,DataRegularSeason20242025!$B$3:$B$1315, "&lt;=" &amp; CJ$1, DataRegularSeason20242025!$E$3:$E$1315, $A2)</f>
        <v>46</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46</v>
      </c>
      <c r="CP2">
        <f>SUMIFS(DataRegularSeason20242025!$AA$3:$AA$1315,DataRegularSeason20242025!$B$3:$B$1315, "&lt;=" &amp; CP$1, DataRegularSeason20242025!$D$3:$D$1315, $A2)+SUMIFS(DataRegularSeason20242025!$AB$3:$AB$1315,DataRegularSeason20242025!$B$3:$B$1315, "&lt;=" &amp; CP$1, DataRegularSeason20242025!$E$3:$E$1315, $A2)</f>
        <v>46</v>
      </c>
      <c r="CQ2">
        <f>SUMIFS(DataRegularSeason20242025!$AA$3:$AA$1315,DataRegularSeason20242025!$B$3:$B$1315, "&lt;=" &amp; CQ$1, DataRegularSeason20242025!$D$3:$D$1315, $A2)+SUMIFS(DataRegularSeason20242025!$AB$3:$AB$1315,DataRegularSeason20242025!$B$3:$B$1315, "&lt;=" &amp; CQ$1, DataRegularSeason20242025!$E$3:$E$1315, $A2)</f>
        <v>46</v>
      </c>
      <c r="CR2">
        <f>SUMIFS(DataRegularSeason20242025!$AA$3:$AA$1315,DataRegularSeason20242025!$B$3:$B$1315, "&lt;=" &amp; CR$1, DataRegularSeason20242025!$D$3:$D$1315, $A2)+SUMIFS(DataRegularSeason20242025!$AB$3:$AB$1315,DataRegularSeason20242025!$B$3:$B$1315, "&lt;=" &amp; CR$1, DataRegularSeason20242025!$E$3:$E$1315, $A2)</f>
        <v>46</v>
      </c>
      <c r="CS2">
        <f>SUMIFS(DataRegularSeason20242025!$AA$3:$AA$1315,DataRegularSeason20242025!$B$3:$B$1315, "&lt;=" &amp; CS$1, DataRegularSeason20242025!$D$3:$D$1315, $A2)+SUMIFS(DataRegularSeason20242025!$AB$3:$AB$1315,DataRegularSeason20242025!$B$3:$B$1315, "&lt;=" &amp; CS$1, DataRegularSeason20242025!$E$3:$E$1315, $A2)</f>
        <v>46</v>
      </c>
      <c r="CT2">
        <f>SUMIFS(DataRegularSeason20242025!$AA$3:$AA$1315,DataRegularSeason20242025!$B$3:$B$1315, "&lt;=" &amp; CT$1, DataRegularSeason20242025!$D$3:$D$1315, $A2)+SUMIFS(DataRegularSeason20242025!$AB$3:$AB$1315,DataRegularSeason20242025!$B$3:$B$1315, "&lt;=" &amp; CT$1, DataRegularSeason20242025!$E$3:$E$1315, $A2)</f>
        <v>46</v>
      </c>
      <c r="CU2">
        <f>SUMIFS(DataRegularSeason20242025!$AA$3:$AA$1315,DataRegularSeason20242025!$B$3:$B$1315, "&lt;=" &amp; CU$1, DataRegularSeason20242025!$D$3:$D$1315, $A2)+SUMIFS(DataRegularSeason20242025!$AB$3:$AB$1315,DataRegularSeason20242025!$B$3:$B$1315, "&lt;=" &amp; CU$1, DataRegularSeason20242025!$E$3:$E$1315, $A2)</f>
        <v>46</v>
      </c>
      <c r="CV2">
        <f>SUMIFS(DataRegularSeason20242025!$AA$3:$AA$1315,DataRegularSeason20242025!$B$3:$B$1315, "&lt;=" &amp; CV$1, DataRegularSeason20242025!$D$3:$D$1315, $A2)+SUMIFS(DataRegularSeason20242025!$AB$3:$AB$1315,DataRegularSeason20242025!$B$3:$B$1315, "&lt;=" &amp; CV$1, DataRegularSeason20242025!$E$3:$E$1315, $A2)</f>
        <v>46</v>
      </c>
      <c r="CW2">
        <f>SUMIFS(DataRegularSeason20242025!$AA$3:$AA$1315,DataRegularSeason20242025!$B$3:$B$1315, "&lt;=" &amp; CW$1, DataRegularSeason20242025!$D$3:$D$1315, $A2)+SUMIFS(DataRegularSeason20242025!$AB$3:$AB$1315,DataRegularSeason20242025!$B$3:$B$1315, "&lt;=" &amp; CW$1, DataRegularSeason20242025!$E$3:$E$1315, $A2)</f>
        <v>46</v>
      </c>
      <c r="CX2">
        <f>SUMIFS(DataRegularSeason20242025!$AA$3:$AA$1315,DataRegularSeason20242025!$B$3:$B$1315, "&lt;=" &amp; CX$1, DataRegularSeason20242025!$D$3:$D$1315, $A2)+SUMIFS(DataRegularSeason20242025!$AB$3:$AB$1315,DataRegularSeason20242025!$B$3:$B$1315, "&lt;=" &amp; CX$1, DataRegularSeason20242025!$E$3:$E$1315, $A2)</f>
        <v>46</v>
      </c>
      <c r="CY2">
        <f>SUMIFS(DataRegularSeason20242025!$AA$3:$AA$1315,DataRegularSeason20242025!$B$3:$B$1315, "&lt;=" &amp; CY$1, DataRegularSeason20242025!$D$3:$D$1315, $A2)+SUMIFS(DataRegularSeason20242025!$AB$3:$AB$1315,DataRegularSeason20242025!$B$3:$B$1315, "&lt;=" &amp; CY$1, DataRegularSeason20242025!$E$3:$E$1315, $A2)</f>
        <v>46</v>
      </c>
      <c r="CZ2">
        <f>SUMIFS(DataRegularSeason20242025!$AA$3:$AA$1315,DataRegularSeason20242025!$B$3:$B$1315, "&lt;=" &amp; CZ$1, DataRegularSeason20242025!$D$3:$D$1315, $A2)+SUMIFS(DataRegularSeason20242025!$AB$3:$AB$1315,DataRegularSeason20242025!$B$3:$B$1315, "&lt;=" &amp; CZ$1, DataRegularSeason20242025!$E$3:$E$1315, $A2)</f>
        <v>46</v>
      </c>
      <c r="DA2">
        <f>SUMIFS(DataRegularSeason20242025!$AA$3:$AA$1315,DataRegularSeason20242025!$B$3:$B$1315, "&lt;=" &amp; DA$1, DataRegularSeason20242025!$D$3:$D$1315, $A2)+SUMIFS(DataRegularSeason20242025!$AB$3:$AB$1315,DataRegularSeason20242025!$B$3:$B$1315, "&lt;=" &amp; DA$1, DataRegularSeason20242025!$E$3:$E$1315, $A2)</f>
        <v>46</v>
      </c>
      <c r="DB2">
        <f>SUMIFS(DataRegularSeason20242025!$AA$3:$AA$1315,DataRegularSeason20242025!$B$3:$B$1315, "&lt;=" &amp; DB$1, DataRegularSeason20242025!$D$3:$D$1315, $A2)+SUMIFS(DataRegularSeason20242025!$AB$3:$AB$1315,DataRegularSeason20242025!$B$3:$B$1315, "&lt;=" &amp; DB$1, DataRegularSeason20242025!$E$3:$E$1315, $A2)</f>
        <v>46</v>
      </c>
      <c r="DC2">
        <f>SUMIFS(DataRegularSeason20242025!$AA$3:$AA$1315,DataRegularSeason20242025!$B$3:$B$1315, "&lt;=" &amp; DC$1, DataRegularSeason20242025!$D$3:$D$1315, $A2)+SUMIFS(DataRegularSeason20242025!$AB$3:$AB$1315,DataRegularSeason20242025!$B$3:$B$1315, "&lt;=" &amp; DC$1, DataRegularSeason20242025!$E$3:$E$1315, $A2)</f>
        <v>46</v>
      </c>
      <c r="DD2">
        <f>SUMIFS(DataRegularSeason20242025!$AA$3:$AA$1315,DataRegularSeason20242025!$B$3:$B$1315, "&lt;=" &amp; DD$1, DataRegularSeason20242025!$D$3:$D$1315, $A2)+SUMIFS(DataRegularSeason20242025!$AB$3:$AB$1315,DataRegularSeason20242025!$B$3:$B$1315, "&lt;=" &amp; DD$1, DataRegularSeason20242025!$E$3:$E$1315, $A2)</f>
        <v>46</v>
      </c>
      <c r="DE2">
        <f>SUMIFS(DataRegularSeason20242025!$AA$3:$AA$1315,DataRegularSeason20242025!$B$3:$B$1315, "&lt;=" &amp; DE$1, DataRegularSeason20242025!$D$3:$D$1315, $A2)+SUMIFS(DataRegularSeason20242025!$AB$3:$AB$1315,DataRegularSeason20242025!$B$3:$B$1315, "&lt;=" &amp; DE$1, DataRegularSeason20242025!$E$3:$E$1315, $A2)</f>
        <v>46</v>
      </c>
      <c r="DF2">
        <f>SUMIFS(DataRegularSeason20242025!$AA$3:$AA$1315,DataRegularSeason20242025!$B$3:$B$1315, "&lt;=" &amp; DF$1, DataRegularSeason20242025!$D$3:$D$1315, $A2)+SUMIFS(DataRegularSeason20242025!$AB$3:$AB$1315,DataRegularSeason20242025!$B$3:$B$1315, "&lt;=" &amp; DF$1, DataRegularSeason20242025!$E$3:$E$1315, $A2)</f>
        <v>46</v>
      </c>
      <c r="DG2">
        <f>SUMIFS(DataRegularSeason20242025!$AA$3:$AA$1315,DataRegularSeason20242025!$B$3:$B$1315, "&lt;=" &amp; DG$1, DataRegularSeason20242025!$D$3:$D$1315, $A2)+SUMIFS(DataRegularSeason20242025!$AB$3:$AB$1315,DataRegularSeason20242025!$B$3:$B$1315, "&lt;=" &amp; DG$1, DataRegularSeason20242025!$E$3:$E$1315, $A2)</f>
        <v>46</v>
      </c>
      <c r="DH2">
        <f>SUMIFS(DataRegularSeason20242025!$AA$3:$AA$1315,DataRegularSeason20242025!$B$3:$B$1315, "&lt;=" &amp; DH$1, DataRegularSeason20242025!$D$3:$D$1315, $A2)+SUMIFS(DataRegularSeason20242025!$AB$3:$AB$1315,DataRegularSeason20242025!$B$3:$B$1315, "&lt;=" &amp; DH$1, DataRegularSeason20242025!$E$3:$E$1315, $A2)</f>
        <v>46</v>
      </c>
      <c r="DI2">
        <f>SUMIFS(DataRegularSeason20242025!$AA$3:$AA$1315,DataRegularSeason20242025!$B$3:$B$1315, "&lt;=" &amp; DI$1, DataRegularSeason20242025!$D$3:$D$1315, $A2)+SUMIFS(DataRegularSeason20242025!$AB$3:$AB$1315,DataRegularSeason20242025!$B$3:$B$1315, "&lt;=" &amp; DI$1, DataRegularSeason20242025!$E$3:$E$1315, $A2)</f>
        <v>46</v>
      </c>
      <c r="DJ2">
        <f>SUMIFS(DataRegularSeason20242025!$AA$3:$AA$1315,DataRegularSeason20242025!$B$3:$B$1315, "&lt;=" &amp; DJ$1, DataRegularSeason20242025!$D$3:$D$1315, $A2)+SUMIFS(DataRegularSeason20242025!$AB$3:$AB$1315,DataRegularSeason20242025!$B$3:$B$1315, "&lt;=" &amp; DJ$1, DataRegularSeason20242025!$E$3:$E$1315, $A2)</f>
        <v>46</v>
      </c>
      <c r="DK2">
        <f>SUMIFS(DataRegularSeason20242025!$AA$3:$AA$1315,DataRegularSeason20242025!$B$3:$B$1315, "&lt;=" &amp; DK$1, DataRegularSeason20242025!$D$3:$D$1315, $A2)+SUMIFS(DataRegularSeason20242025!$AB$3:$AB$1315,DataRegularSeason20242025!$B$3:$B$1315, "&lt;=" &amp; DK$1, DataRegularSeason20242025!$E$3:$E$1315, $A2)</f>
        <v>46</v>
      </c>
      <c r="DL2">
        <f>SUMIFS(DataRegularSeason20242025!$AA$3:$AA$1315,DataRegularSeason20242025!$B$3:$B$1315, "&lt;=" &amp; DL$1, DataRegularSeason20242025!$D$3:$D$1315, $A2)+SUMIFS(DataRegularSeason20242025!$AB$3:$AB$1315,DataRegularSeason20242025!$B$3:$B$1315, "&lt;=" &amp; DL$1, DataRegularSeason20242025!$E$3:$E$1315, $A2)</f>
        <v>46</v>
      </c>
      <c r="DM2">
        <f>SUMIFS(DataRegularSeason20242025!$AA$3:$AA$1315,DataRegularSeason20242025!$B$3:$B$1315, "&lt;=" &amp; DM$1, DataRegularSeason20242025!$D$3:$D$1315, $A2)+SUMIFS(DataRegularSeason20242025!$AB$3:$AB$1315,DataRegularSeason20242025!$B$3:$B$1315, "&lt;=" &amp; DM$1, DataRegularSeason20242025!$E$3:$E$1315, $A2)</f>
        <v>46</v>
      </c>
      <c r="DN2">
        <f>SUMIFS(DataRegularSeason20242025!$AA$3:$AA$1315,DataRegularSeason20242025!$B$3:$B$1315, "&lt;=" &amp; DN$1, DataRegularSeason20242025!$D$3:$D$1315, $A2)+SUMIFS(DataRegularSeason20242025!$AB$3:$AB$1315,DataRegularSeason20242025!$B$3:$B$1315, "&lt;=" &amp; DN$1, DataRegularSeason20242025!$E$3:$E$1315, $A2)</f>
        <v>46</v>
      </c>
      <c r="DO2">
        <f>SUMIFS(DataRegularSeason20242025!$AA$3:$AA$1315,DataRegularSeason20242025!$B$3:$B$1315, "&lt;=" &amp; DO$1, DataRegularSeason20242025!$D$3:$D$1315, $A2)+SUMIFS(DataRegularSeason20242025!$AB$3:$AB$1315,DataRegularSeason20242025!$B$3:$B$1315, "&lt;=" &amp; DO$1, DataRegularSeason20242025!$E$3:$E$1315, $A2)</f>
        <v>46</v>
      </c>
      <c r="DP2">
        <f>SUMIFS(DataRegularSeason20242025!$AA$3:$AA$1315,DataRegularSeason20242025!$B$3:$B$1315, "&lt;=" &amp; DP$1, DataRegularSeason20242025!$D$3:$D$1315, $A2)+SUMIFS(DataRegularSeason20242025!$AB$3:$AB$1315,DataRegularSeason20242025!$B$3:$B$1315, "&lt;=" &amp; DP$1, DataRegularSeason20242025!$E$3:$E$1315, $A2)</f>
        <v>46</v>
      </c>
      <c r="DQ2">
        <f>SUMIFS(DataRegularSeason20242025!$AA$3:$AA$1315,DataRegularSeason20242025!$B$3:$B$1315, "&lt;=" &amp; DQ$1, DataRegularSeason20242025!$D$3:$D$1315, $A2)+SUMIFS(DataRegularSeason20242025!$AB$3:$AB$1315,DataRegularSeason20242025!$B$3:$B$1315, "&lt;=" &amp; DQ$1, DataRegularSeason20242025!$E$3:$E$1315, $A2)</f>
        <v>46</v>
      </c>
      <c r="DR2">
        <f>SUMIFS(DataRegularSeason20242025!$AA$3:$AA$1315,DataRegularSeason20242025!$B$3:$B$1315, "&lt;=" &amp; DR$1, DataRegularSeason20242025!$D$3:$D$1315, $A2)+SUMIFS(DataRegularSeason20242025!$AB$3:$AB$1315,DataRegularSeason20242025!$B$3:$B$1315, "&lt;=" &amp; DR$1, DataRegularSeason20242025!$E$3:$E$1315, $A2)</f>
        <v>46</v>
      </c>
      <c r="DS2">
        <f>SUMIFS(DataRegularSeason20242025!$AA$3:$AA$1315,DataRegularSeason20242025!$B$3:$B$1315, "&lt;=" &amp; DS$1, DataRegularSeason20242025!$D$3:$D$1315, $A2)+SUMIFS(DataRegularSeason20242025!$AB$3:$AB$1315,DataRegularSeason20242025!$B$3:$B$1315, "&lt;=" &amp; DS$1, DataRegularSeason20242025!$E$3:$E$1315, $A2)</f>
        <v>46</v>
      </c>
      <c r="DT2">
        <f>SUMIFS(DataRegularSeason20242025!$AA$3:$AA$1315,DataRegularSeason20242025!$B$3:$B$1315, "&lt;=" &amp; DT$1, DataRegularSeason20242025!$D$3:$D$1315, $A2)+SUMIFS(DataRegularSeason20242025!$AB$3:$AB$1315,DataRegularSeason20242025!$B$3:$B$1315, "&lt;=" &amp; DT$1, DataRegularSeason20242025!$E$3:$E$1315, $A2)</f>
        <v>46</v>
      </c>
      <c r="DU2">
        <f>SUMIFS(DataRegularSeason20242025!$AA$3:$AA$1315,DataRegularSeason20242025!$B$3:$B$1315, "&lt;=" &amp; DU$1, DataRegularSeason20242025!$D$3:$D$1315, $A2)+SUMIFS(DataRegularSeason20242025!$AB$3:$AB$1315,DataRegularSeason20242025!$B$3:$B$1315, "&lt;=" &amp; DU$1, DataRegularSeason20242025!$E$3:$E$1315, $A2)</f>
        <v>46</v>
      </c>
      <c r="DV2">
        <f>SUMIFS(DataRegularSeason20242025!$AA$3:$AA$1315,DataRegularSeason20242025!$B$3:$B$1315, "&lt;=" &amp; DV$1, DataRegularSeason20242025!$D$3:$D$1315, $A2)+SUMIFS(DataRegularSeason20242025!$AB$3:$AB$1315,DataRegularSeason20242025!$B$3:$B$1315, "&lt;=" &amp; DV$1, DataRegularSeason20242025!$E$3:$E$1315, $A2)</f>
        <v>46</v>
      </c>
      <c r="DW2">
        <f>SUMIFS(DataRegularSeason20242025!$AA$3:$AA$1315,DataRegularSeason20242025!$B$3:$B$1315, "&lt;=" &amp; DW$1, DataRegularSeason20242025!$D$3:$D$1315, $A2)+SUMIFS(DataRegularSeason20242025!$AB$3:$AB$1315,DataRegularSeason20242025!$B$3:$B$1315, "&lt;=" &amp; DW$1, DataRegularSeason20242025!$E$3:$E$1315, $A2)</f>
        <v>46</v>
      </c>
      <c r="DX2">
        <f>SUMIFS(DataRegularSeason20242025!$AA$3:$AA$1315,DataRegularSeason20242025!$B$3:$B$1315, "&lt;=" &amp; DX$1, DataRegularSeason20242025!$D$3:$D$1315, $A2)+SUMIFS(DataRegularSeason20242025!$AB$3:$AB$1315,DataRegularSeason20242025!$B$3:$B$1315, "&lt;=" &amp; DX$1, DataRegularSeason20242025!$E$3:$E$1315, $A2)</f>
        <v>46</v>
      </c>
      <c r="DY2">
        <f>SUMIFS(DataRegularSeason20242025!$AA$3:$AA$1315,DataRegularSeason20242025!$B$3:$B$1315, "&lt;=" &amp; DY$1, DataRegularSeason20242025!$D$3:$D$1315, $A2)+SUMIFS(DataRegularSeason20242025!$AB$3:$AB$1315,DataRegularSeason20242025!$B$3:$B$1315, "&lt;=" &amp; DY$1, DataRegularSeason20242025!$E$3:$E$1315, $A2)</f>
        <v>46</v>
      </c>
      <c r="DZ2">
        <f>SUMIFS(DataRegularSeason20242025!$AA$3:$AA$1315,DataRegularSeason20242025!$B$3:$B$1315, "&lt;=" &amp; DZ$1, DataRegularSeason20242025!$D$3:$D$1315, $A2)+SUMIFS(DataRegularSeason20242025!$AB$3:$AB$1315,DataRegularSeason20242025!$B$3:$B$1315, "&lt;=" &amp; DZ$1, DataRegularSeason20242025!$E$3:$E$1315, $A2)</f>
        <v>46</v>
      </c>
      <c r="EA2">
        <f>SUMIFS(DataRegularSeason20242025!$AA$3:$AA$1315,DataRegularSeason20242025!$B$3:$B$1315, "&lt;=" &amp; EA$1, DataRegularSeason20242025!$D$3:$D$1315, $A2)+SUMIFS(DataRegularSeason20242025!$AB$3:$AB$1315,DataRegularSeason20242025!$B$3:$B$1315, "&lt;=" &amp; EA$1, DataRegularSeason20242025!$E$3:$E$1315, $A2)</f>
        <v>46</v>
      </c>
      <c r="EB2">
        <f>SUMIFS(DataRegularSeason20242025!$AA$3:$AA$1315,DataRegularSeason20242025!$B$3:$B$1315, "&lt;=" &amp; EB$1, DataRegularSeason20242025!$D$3:$D$1315, $A2)+SUMIFS(DataRegularSeason20242025!$AB$3:$AB$1315,DataRegularSeason20242025!$B$3:$B$1315, "&lt;=" &amp; EB$1, DataRegularSeason20242025!$E$3:$E$1315, $A2)</f>
        <v>46</v>
      </c>
      <c r="EC2">
        <f>SUMIFS(DataRegularSeason20242025!$AA$3:$AA$1315,DataRegularSeason20242025!$B$3:$B$1315, "&lt;=" &amp; EC$1, DataRegularSeason20242025!$D$3:$D$1315, $A2)+SUMIFS(DataRegularSeason20242025!$AB$3:$AB$1315,DataRegularSeason20242025!$B$3:$B$1315, "&lt;=" &amp; EC$1, DataRegularSeason20242025!$E$3:$E$1315, $A2)</f>
        <v>46</v>
      </c>
      <c r="ED2">
        <f>SUMIFS(DataRegularSeason20242025!$AA$3:$AA$1315,DataRegularSeason20242025!$B$3:$B$1315, "&lt;=" &amp; ED$1, DataRegularSeason20242025!$D$3:$D$1315, $A2)+SUMIFS(DataRegularSeason20242025!$AB$3:$AB$1315,DataRegularSeason20242025!$B$3:$B$1315, "&lt;=" &amp; ED$1, DataRegularSeason20242025!$E$3:$E$1315, $A2)</f>
        <v>46</v>
      </c>
      <c r="EE2">
        <f>SUMIFS(DataRegularSeason20242025!$AA$3:$AA$1315,DataRegularSeason20242025!$B$3:$B$1315, "&lt;=" &amp; EE$1, DataRegularSeason20242025!$D$3:$D$1315, $A2)+SUMIFS(DataRegularSeason20242025!$AB$3:$AB$1315,DataRegularSeason20242025!$B$3:$B$1315, "&lt;=" &amp; EE$1, DataRegularSeason20242025!$E$3:$E$1315, $A2)</f>
        <v>46</v>
      </c>
      <c r="EF2">
        <f>SUMIFS(DataRegularSeason20242025!$AA$3:$AA$1315,DataRegularSeason20242025!$B$3:$B$1315, "&lt;=" &amp; EF$1, DataRegularSeason20242025!$D$3:$D$1315, $A2)+SUMIFS(DataRegularSeason20242025!$AB$3:$AB$1315,DataRegularSeason20242025!$B$3:$B$1315, "&lt;=" &amp; EF$1, DataRegularSeason20242025!$E$3:$E$1315, $A2)</f>
        <v>46</v>
      </c>
      <c r="EG2">
        <f>SUMIFS(DataRegularSeason20242025!$AA$3:$AA$1315,DataRegularSeason20242025!$B$3:$B$1315, "&lt;=" &amp; EG$1, DataRegularSeason20242025!$D$3:$D$1315, $A2)+SUMIFS(DataRegularSeason20242025!$AB$3:$AB$1315,DataRegularSeason20242025!$B$3:$B$1315, "&lt;=" &amp; EG$1, DataRegularSeason20242025!$E$3:$E$1315, $A2)</f>
        <v>46</v>
      </c>
      <c r="EH2">
        <f>SUMIFS(DataRegularSeason20242025!$AA$3:$AA$1315,DataRegularSeason20242025!$B$3:$B$1315, "&lt;=" &amp; EH$1, DataRegularSeason20242025!$D$3:$D$1315, $A2)+SUMIFS(DataRegularSeason20242025!$AB$3:$AB$1315,DataRegularSeason20242025!$B$3:$B$1315, "&lt;=" &amp; EH$1, DataRegularSeason20242025!$E$3:$E$1315, $A2)</f>
        <v>46</v>
      </c>
      <c r="EI2">
        <f>SUMIFS(DataRegularSeason20242025!$AA$3:$AA$1315,DataRegularSeason20242025!$B$3:$B$1315, "&lt;=" &amp; EI$1, DataRegularSeason20242025!$D$3:$D$1315, $A2)+SUMIFS(DataRegularSeason20242025!$AB$3:$AB$1315,DataRegularSeason20242025!$B$3:$B$1315, "&lt;=" &amp; EI$1, DataRegularSeason20242025!$E$3:$E$1315, $A2)</f>
        <v>46</v>
      </c>
      <c r="EJ2">
        <f>SUMIFS(DataRegularSeason20242025!$AA$3:$AA$1315,DataRegularSeason20242025!$B$3:$B$1315, "&lt;=" &amp; EJ$1, DataRegularSeason20242025!$D$3:$D$1315, $A2)+SUMIFS(DataRegularSeason20242025!$AB$3:$AB$1315,DataRegularSeason20242025!$B$3:$B$1315, "&lt;=" &amp; EJ$1, DataRegularSeason20242025!$E$3:$E$1315, $A2)</f>
        <v>46</v>
      </c>
      <c r="EK2">
        <f>SUMIFS(DataRegularSeason20242025!$AA$3:$AA$1315,DataRegularSeason20242025!$B$3:$B$1315, "&lt;=" &amp; EK$1, DataRegularSeason20242025!$D$3:$D$1315, $A2)+SUMIFS(DataRegularSeason20242025!$AB$3:$AB$1315,DataRegularSeason20242025!$B$3:$B$1315, "&lt;=" &amp; EK$1, DataRegularSeason20242025!$E$3:$E$1315, $A2)</f>
        <v>46</v>
      </c>
      <c r="EL2">
        <f>SUMIFS(DataRegularSeason20242025!$AA$3:$AA$1315,DataRegularSeason20242025!$B$3:$B$1315, "&lt;=" &amp; EL$1, DataRegularSeason20242025!$D$3:$D$1315, $A2)+SUMIFS(DataRegularSeason20242025!$AB$3:$AB$1315,DataRegularSeason20242025!$B$3:$B$1315, "&lt;=" &amp; EL$1, DataRegularSeason20242025!$E$3:$E$1315, $A2)</f>
        <v>46</v>
      </c>
      <c r="EM2">
        <f>SUMIFS(DataRegularSeason20242025!$AA$3:$AA$1315,DataRegularSeason20242025!$B$3:$B$1315, "&lt;=" &amp; EM$1, DataRegularSeason20242025!$D$3:$D$1315, $A2)+SUMIFS(DataRegularSeason20242025!$AB$3:$AB$1315,DataRegularSeason20242025!$B$3:$B$1315, "&lt;=" &amp; EM$1, DataRegularSeason20242025!$E$3:$E$1315, $A2)</f>
        <v>46</v>
      </c>
      <c r="EN2">
        <f>SUMIFS(DataRegularSeason20242025!$AA$3:$AA$1315,DataRegularSeason20242025!$B$3:$B$1315, "&lt;=" &amp; EN$1, DataRegularSeason20242025!$D$3:$D$1315, $A2)+SUMIFS(DataRegularSeason20242025!$AB$3:$AB$1315,DataRegularSeason20242025!$B$3:$B$1315, "&lt;=" &amp; EN$1, DataRegularSeason20242025!$E$3:$E$1315, $A2)</f>
        <v>46</v>
      </c>
      <c r="EO2">
        <f>SUMIFS(DataRegularSeason20242025!$AA$3:$AA$1315,DataRegularSeason20242025!$B$3:$B$1315, "&lt;=" &amp; EO$1, DataRegularSeason20242025!$D$3:$D$1315, $A2)+SUMIFS(DataRegularSeason20242025!$AB$3:$AB$1315,DataRegularSeason20242025!$B$3:$B$1315, "&lt;=" &amp; EO$1, DataRegularSeason20242025!$E$3:$E$1315, $A2)</f>
        <v>46</v>
      </c>
      <c r="EP2">
        <f>SUMIFS(DataRegularSeason20242025!$AA$3:$AA$1315,DataRegularSeason20242025!$B$3:$B$1315, "&lt;=" &amp; EP$1, DataRegularSeason20242025!$D$3:$D$1315, $A2)+SUMIFS(DataRegularSeason20242025!$AB$3:$AB$1315,DataRegularSeason20242025!$B$3:$B$1315, "&lt;=" &amp; EP$1, DataRegularSeason20242025!$E$3:$E$1315, $A2)</f>
        <v>46</v>
      </c>
      <c r="EQ2">
        <f>SUMIFS(DataRegularSeason20242025!$AA$3:$AA$1315,DataRegularSeason20242025!$B$3:$B$1315, "&lt;=" &amp; EQ$1, DataRegularSeason20242025!$D$3:$D$1315, $A2)+SUMIFS(DataRegularSeason20242025!$AB$3:$AB$1315,DataRegularSeason20242025!$B$3:$B$1315, "&lt;=" &amp; EQ$1, DataRegularSeason20242025!$E$3:$E$1315, $A2)</f>
        <v>46</v>
      </c>
      <c r="ER2">
        <f>SUMIFS(DataRegularSeason20242025!$AA$3:$AA$1315,DataRegularSeason20242025!$B$3:$B$1315, "&lt;=" &amp; ER$1, DataRegularSeason20242025!$D$3:$D$1315, $A2)+SUMIFS(DataRegularSeason20242025!$AB$3:$AB$1315,DataRegularSeason20242025!$B$3:$B$1315, "&lt;=" &amp; ER$1, DataRegularSeason20242025!$E$3:$E$1315, $A2)</f>
        <v>46</v>
      </c>
      <c r="ES2">
        <f>SUMIFS(DataRegularSeason20242025!$AA$3:$AA$1315,DataRegularSeason20242025!$B$3:$B$1315, "&lt;=" &amp; ES$1, DataRegularSeason20242025!$D$3:$D$1315, $A2)+SUMIFS(DataRegularSeason20242025!$AB$3:$AB$1315,DataRegularSeason20242025!$B$3:$B$1315, "&lt;=" &amp; ES$1, DataRegularSeason20242025!$E$3:$E$1315, $A2)</f>
        <v>46</v>
      </c>
      <c r="ET2">
        <f>SUMIFS(DataRegularSeason20242025!$AA$3:$AA$1315,DataRegularSeason20242025!$B$3:$B$1315, "&lt;=" &amp; ET$1, DataRegularSeason20242025!$D$3:$D$1315, $A2)+SUMIFS(DataRegularSeason20242025!$AB$3:$AB$1315,DataRegularSeason20242025!$B$3:$B$1315, "&lt;=" &amp; ET$1, DataRegularSeason20242025!$E$3:$E$1315, $A2)</f>
        <v>46</v>
      </c>
      <c r="EU2">
        <f>SUMIFS(DataRegularSeason20242025!$AA$3:$AA$1315,DataRegularSeason20242025!$B$3:$B$1315, "&lt;=" &amp; EU$1, DataRegularSeason20242025!$D$3:$D$1315, $A2)+SUMIFS(DataRegularSeason20242025!$AB$3:$AB$1315,DataRegularSeason20242025!$B$3:$B$1315, "&lt;=" &amp; EU$1, DataRegularSeason20242025!$E$3:$E$1315, $A2)</f>
        <v>46</v>
      </c>
      <c r="EV2">
        <f>SUMIFS(DataRegularSeason20242025!$AA$3:$AA$1315,DataRegularSeason20242025!$B$3:$B$1315, "&lt;=" &amp; EV$1, DataRegularSeason20242025!$D$3:$D$1315, $A2)+SUMIFS(DataRegularSeason20242025!$AB$3:$AB$1315,DataRegularSeason20242025!$B$3:$B$1315, "&lt;=" &amp; EV$1, DataRegularSeason20242025!$E$3:$E$1315, $A2)</f>
        <v>46</v>
      </c>
      <c r="EW2">
        <f>SUMIFS(DataRegularSeason20242025!$AA$3:$AA$1315,DataRegularSeason20242025!$B$3:$B$1315, "&lt;=" &amp; EW$1, DataRegularSeason20242025!$D$3:$D$1315, $A2)+SUMIFS(DataRegularSeason20242025!$AB$3:$AB$1315,DataRegularSeason20242025!$B$3:$B$1315, "&lt;=" &amp; EW$1, DataRegularSeason20242025!$E$3:$E$1315, $A2)</f>
        <v>46</v>
      </c>
      <c r="EX2">
        <f>SUMIFS(DataRegularSeason20242025!$AA$3:$AA$1315,DataRegularSeason20242025!$B$3:$B$1315, "&lt;=" &amp; EX$1, DataRegularSeason20242025!$D$3:$D$1315, $A2)+SUMIFS(DataRegularSeason20242025!$AB$3:$AB$1315,DataRegularSeason20242025!$B$3:$B$1315, "&lt;=" &amp; EX$1, DataRegularSeason20242025!$E$3:$E$1315, $A2)</f>
        <v>46</v>
      </c>
      <c r="EY2">
        <f>SUMIFS(DataRegularSeason20242025!$AA$3:$AA$1315,DataRegularSeason20242025!$B$3:$B$1315, "&lt;=" &amp; EY$1, DataRegularSeason20242025!$D$3:$D$1315, $A2)+SUMIFS(DataRegularSeason20242025!$AB$3:$AB$1315,DataRegularSeason20242025!$B$3:$B$1315, "&lt;=" &amp; EY$1, DataRegularSeason20242025!$E$3:$E$1315, $A2)</f>
        <v>46</v>
      </c>
      <c r="EZ2">
        <f>SUMIFS(DataRegularSeason20242025!$AA$3:$AA$1315,DataRegularSeason20242025!$B$3:$B$1315, "&lt;=" &amp; EZ$1, DataRegularSeason20242025!$D$3:$D$1315, $A2)+SUMIFS(DataRegularSeason20242025!$AB$3:$AB$1315,DataRegularSeason20242025!$B$3:$B$1315, "&lt;=" &amp; EZ$1, DataRegularSeason20242025!$E$3:$E$1315, $A2)</f>
        <v>46</v>
      </c>
      <c r="FA2">
        <f>SUMIFS(DataRegularSeason20242025!$AA$3:$AA$1315,DataRegularSeason20242025!$B$3:$B$1315, "&lt;=" &amp; FA$1, DataRegularSeason20242025!$D$3:$D$1315, $A2)+SUMIFS(DataRegularSeason20242025!$AB$3:$AB$1315,DataRegularSeason20242025!$B$3:$B$1315, "&lt;=" &amp; FA$1, DataRegularSeason20242025!$E$3:$E$1315, $A2)</f>
        <v>46</v>
      </c>
      <c r="FB2">
        <f>SUMIFS(DataRegularSeason20242025!$AA$3:$AA$1315,DataRegularSeason20242025!$B$3:$B$1315, "&lt;=" &amp; FB$1, DataRegularSeason20242025!$D$3:$D$1315, $A2)+SUMIFS(DataRegularSeason20242025!$AB$3:$AB$1315,DataRegularSeason20242025!$B$3:$B$1315, "&lt;=" &amp; FB$1, DataRegularSeason20242025!$E$3:$E$1315, $A2)</f>
        <v>46</v>
      </c>
      <c r="FC2">
        <f>SUMIFS(DataRegularSeason20242025!$AA$3:$AA$1315,DataRegularSeason20242025!$B$3:$B$1315, "&lt;=" &amp; FC$1, DataRegularSeason20242025!$D$3:$D$1315, $A2)+SUMIFS(DataRegularSeason20242025!$AB$3:$AB$1315,DataRegularSeason20242025!$B$3:$B$1315, "&lt;=" &amp; FC$1, DataRegularSeason20242025!$E$3:$E$1315, $A2)</f>
        <v>46</v>
      </c>
      <c r="FD2">
        <f>SUMIFS(DataRegularSeason20242025!$AA$3:$AA$1315,DataRegularSeason20242025!$B$3:$B$1315, "&lt;=" &amp; FD$1, DataRegularSeason20242025!$D$3:$D$1315, $A2)+SUMIFS(DataRegularSeason20242025!$AB$3:$AB$1315,DataRegularSeason20242025!$B$3:$B$1315, "&lt;=" &amp; FD$1, DataRegularSeason20242025!$E$3:$E$1315, $A2)</f>
        <v>46</v>
      </c>
      <c r="FE2">
        <f>SUMIFS(DataRegularSeason20242025!$AA$3:$AA$1315,DataRegularSeason20242025!$B$3:$B$1315, "&lt;=" &amp; FE$1, DataRegularSeason20242025!$D$3:$D$1315, $A2)+SUMIFS(DataRegularSeason20242025!$AB$3:$AB$1315,DataRegularSeason20242025!$B$3:$B$1315, "&lt;=" &amp; FE$1, DataRegularSeason20242025!$E$3:$E$1315, $A2)</f>
        <v>46</v>
      </c>
      <c r="FF2">
        <f>SUMIFS(DataRegularSeason20242025!$AA$3:$AA$1315,DataRegularSeason20242025!$B$3:$B$1315, "&lt;=" &amp; FF$1, DataRegularSeason20242025!$D$3:$D$1315, $A2)+SUMIFS(DataRegularSeason20242025!$AB$3:$AB$1315,DataRegularSeason20242025!$B$3:$B$1315, "&lt;=" &amp; FF$1, DataRegularSeason20242025!$E$3:$E$1315, $A2)</f>
        <v>46</v>
      </c>
      <c r="FG2">
        <f>SUMIFS(DataRegularSeason20242025!$AA$3:$AA$1315,DataRegularSeason20242025!$B$3:$B$1315, "&lt;=" &amp; FG$1, DataRegularSeason20242025!$D$3:$D$1315, $A2)+SUMIFS(DataRegularSeason20242025!$AB$3:$AB$1315,DataRegularSeason20242025!$B$3:$B$1315, "&lt;=" &amp; FG$1, DataRegularSeason20242025!$E$3:$E$1315, $A2)</f>
        <v>46</v>
      </c>
      <c r="FH2">
        <f>SUMIFS(DataRegularSeason20242025!$AA$3:$AA$1315,DataRegularSeason20242025!$B$3:$B$1315, "&lt;=" &amp; FH$1, DataRegularSeason20242025!$D$3:$D$1315, $A2)+SUMIFS(DataRegularSeason20242025!$AB$3:$AB$1315,DataRegularSeason20242025!$B$3:$B$1315, "&lt;=" &amp; FH$1, DataRegularSeason20242025!$E$3:$E$1315, $A2)</f>
        <v>46</v>
      </c>
      <c r="FI2">
        <f>SUMIFS(DataRegularSeason20242025!$AA$3:$AA$1315,DataRegularSeason20242025!$B$3:$B$1315, "&lt;=" &amp; FI$1, DataRegularSeason20242025!$D$3:$D$1315, $A2)+SUMIFS(DataRegularSeason20242025!$AB$3:$AB$1315,DataRegularSeason20242025!$B$3:$B$1315, "&lt;=" &amp; FI$1, DataRegularSeason20242025!$E$3:$E$1315, $A2)</f>
        <v>46</v>
      </c>
      <c r="FJ2">
        <f>SUMIFS(DataRegularSeason20242025!$AA$3:$AA$1315,DataRegularSeason20242025!$B$3:$B$1315, "&lt;=" &amp; FJ$1, DataRegularSeason20242025!$D$3:$D$1315, $A2)+SUMIFS(DataRegularSeason20242025!$AB$3:$AB$1315,DataRegularSeason20242025!$B$3:$B$1315, "&lt;=" &amp; FJ$1, DataRegularSeason20242025!$E$3:$E$1315, $A2)</f>
        <v>46</v>
      </c>
      <c r="FK2">
        <f>SUMIFS(DataRegularSeason20242025!$AA$3:$AA$1315,DataRegularSeason20242025!$B$3:$B$1315, "&lt;=" &amp; FK$1, DataRegularSeason20242025!$D$3:$D$1315, $A2)+SUMIFS(DataRegularSeason20242025!$AB$3:$AB$1315,DataRegularSeason20242025!$B$3:$B$1315, "&lt;=" &amp; FK$1, DataRegularSeason20242025!$E$3:$E$1315, $A2)</f>
        <v>46</v>
      </c>
      <c r="FL2">
        <f>SUMIFS(DataRegularSeason20242025!$AA$3:$AA$1315,DataRegularSeason20242025!$B$3:$B$1315, "&lt;=" &amp; FL$1, DataRegularSeason20242025!$D$3:$D$1315, $A2)+SUMIFS(DataRegularSeason20242025!$AB$3:$AB$1315,DataRegularSeason20242025!$B$3:$B$1315, "&lt;=" &amp; FL$1, DataRegularSeason20242025!$E$3:$E$1315, $A2)</f>
        <v>46</v>
      </c>
      <c r="FM2">
        <f>SUMIFS(DataRegularSeason20242025!$AA$3:$AA$1315,DataRegularSeason20242025!$B$3:$B$1315, "&lt;=" &amp; FM$1, DataRegularSeason20242025!$D$3:$D$1315, $A2)+SUMIFS(DataRegularSeason20242025!$AB$3:$AB$1315,DataRegularSeason20242025!$B$3:$B$1315, "&lt;=" &amp; FM$1, DataRegularSeason20242025!$E$3:$E$1315, $A2)</f>
        <v>46</v>
      </c>
      <c r="FN2">
        <f>SUMIFS(DataRegularSeason20242025!$AA$3:$AA$1315,DataRegularSeason20242025!$B$3:$B$1315, "&lt;=" &amp; FN$1, DataRegularSeason20242025!$D$3:$D$1315, $A2)+SUMIFS(DataRegularSeason20242025!$AB$3:$AB$1315,DataRegularSeason20242025!$B$3:$B$1315, "&lt;=" &amp; FN$1, DataRegularSeason20242025!$E$3:$E$1315, $A2)</f>
        <v>46</v>
      </c>
      <c r="FO2">
        <f>SUMIFS(DataRegularSeason20242025!$AA$3:$AA$1315,DataRegularSeason20242025!$B$3:$B$1315, "&lt;=" &amp; FO$1, DataRegularSeason20242025!$D$3:$D$1315, $A2)+SUMIFS(DataRegularSeason20242025!$AB$3:$AB$1315,DataRegularSeason20242025!$B$3:$B$1315, "&lt;=" &amp; FO$1, DataRegularSeason20242025!$E$3:$E$1315, $A2)</f>
        <v>46</v>
      </c>
      <c r="FP2">
        <f>SUMIFS(DataRegularSeason20242025!$AA$3:$AA$1315,DataRegularSeason20242025!$B$3:$B$1315, "&lt;=" &amp; FP$1, DataRegularSeason20242025!$D$3:$D$1315, $A2)+SUMIFS(DataRegularSeason20242025!$AB$3:$AB$1315,DataRegularSeason20242025!$B$3:$B$1315, "&lt;=" &amp; FP$1, DataRegularSeason20242025!$E$3:$E$1315, $A2)</f>
        <v>46</v>
      </c>
      <c r="FQ2">
        <f>SUMIFS(DataRegularSeason20242025!$AA$3:$AA$1315,DataRegularSeason20242025!$B$3:$B$1315, "&lt;=" &amp; FQ$1, DataRegularSeason20242025!$D$3:$D$1315, $A2)+SUMIFS(DataRegularSeason20242025!$AB$3:$AB$1315,DataRegularSeason20242025!$B$3:$B$1315, "&lt;=" &amp; FQ$1, DataRegularSeason20242025!$E$3:$E$1315, $A2)</f>
        <v>46</v>
      </c>
      <c r="FR2">
        <f>SUMIFS(DataRegularSeason20242025!$AA$3:$AA$1315,DataRegularSeason20242025!$B$3:$B$1315, "&lt;=" &amp; FR$1, DataRegularSeason20242025!$D$3:$D$1315, $A2)+SUMIFS(DataRegularSeason20242025!$AB$3:$AB$1315,DataRegularSeason20242025!$B$3:$B$1315, "&lt;=" &amp; FR$1, DataRegularSeason20242025!$E$3:$E$1315, $A2)</f>
        <v>46</v>
      </c>
      <c r="FS2">
        <f>SUMIFS(DataRegularSeason20242025!$AA$3:$AA$1315,DataRegularSeason20242025!$B$3:$B$1315, "&lt;=" &amp; FS$1, DataRegularSeason20242025!$D$3:$D$1315, $A2)+SUMIFS(DataRegularSeason20242025!$AB$3:$AB$1315,DataRegularSeason20242025!$B$3:$B$1315, "&lt;=" &amp; FS$1, DataRegularSeason20242025!$E$3:$E$1315, $A2)</f>
        <v>46</v>
      </c>
      <c r="FT2">
        <f>SUMIFS(DataRegularSeason20242025!$AA$3:$AA$1315,DataRegularSeason20242025!$B$3:$B$1315, "&lt;=" &amp; FT$1, DataRegularSeason20242025!$D$3:$D$1315, $A2)+SUMIFS(DataRegularSeason20242025!$AB$3:$AB$1315,DataRegularSeason20242025!$B$3:$B$1315, "&lt;=" &amp; FT$1, DataRegularSeason20242025!$E$3:$E$1315, $A2)</f>
        <v>46</v>
      </c>
      <c r="FU2">
        <f>SUMIFS(DataRegularSeason20242025!$AA$3:$AA$1315,DataRegularSeason20242025!$B$3:$B$1315, "&lt;=" &amp; FU$1, DataRegularSeason20242025!$D$3:$D$1315, $A2)+SUMIFS(DataRegularSeason20242025!$AB$3:$AB$1315,DataRegularSeason20242025!$B$3:$B$1315, "&lt;=" &amp; FU$1, DataRegularSeason20242025!$E$3:$E$1315, $A2)</f>
        <v>46</v>
      </c>
      <c r="FV2">
        <f>SUMIFS(DataRegularSeason20242025!$AA$3:$AA$1315,DataRegularSeason20242025!$B$3:$B$1315, "&lt;=" &amp; FV$1, DataRegularSeason20242025!$D$3:$D$1315, $A2)+SUMIFS(DataRegularSeason20242025!$AB$3:$AB$1315,DataRegularSeason20242025!$B$3:$B$1315, "&lt;=" &amp; FV$1, DataRegularSeason20242025!$E$3:$E$1315, $A2)</f>
        <v>46</v>
      </c>
      <c r="FW2">
        <f>SUMIFS(DataRegularSeason20242025!$AA$3:$AA$1315,DataRegularSeason20242025!$B$3:$B$1315, "&lt;=" &amp; FW$1, DataRegularSeason20242025!$D$3:$D$1315, $A2)+SUMIFS(DataRegularSeason20242025!$AB$3:$AB$1315,DataRegularSeason20242025!$B$3:$B$1315, "&lt;=" &amp; FW$1, DataRegularSeason20242025!$E$3:$E$1315, $A2)</f>
        <v>46</v>
      </c>
      <c r="FX2">
        <f>SUMIFS(DataRegularSeason20242025!$AA$3:$AA$1315,DataRegularSeason20242025!$B$3:$B$1315, "&lt;=" &amp; FX$1, DataRegularSeason20242025!$D$3:$D$1315, $A2)+SUMIFS(DataRegularSeason20242025!$AB$3:$AB$1315,DataRegularSeason20242025!$B$3:$B$1315, "&lt;=" &amp; FX$1, DataRegularSeason20242025!$E$3:$E$1315, $A2)</f>
        <v>46</v>
      </c>
      <c r="FY2">
        <f>SUMIFS(DataRegularSeason20242025!$AA$3:$AA$1315,DataRegularSeason20242025!$B$3:$B$1315, "&lt;=" &amp; FY$1, DataRegularSeason20242025!$D$3:$D$1315, $A2)+SUMIFS(DataRegularSeason20242025!$AB$3:$AB$1315,DataRegularSeason20242025!$B$3:$B$1315, "&lt;=" &amp; FY$1, DataRegularSeason20242025!$E$3:$E$1315, $A2)</f>
        <v>46</v>
      </c>
      <c r="FZ2">
        <f>SUMIFS(DataRegularSeason20242025!$AA$3:$AA$1315,DataRegularSeason20242025!$B$3:$B$1315, "&lt;=" &amp; FZ$1, DataRegularSeason20242025!$D$3:$D$1315, $A2)+SUMIFS(DataRegularSeason20242025!$AB$3:$AB$1315,DataRegularSeason20242025!$B$3:$B$1315, "&lt;=" &amp; FZ$1, DataRegularSeason20242025!$E$3:$E$1315, $A2)</f>
        <v>46</v>
      </c>
      <c r="GA2">
        <f>SUMIFS(DataRegularSeason20242025!$AA$3:$AA$1315,DataRegularSeason20242025!$B$3:$B$1315, "&lt;=" &amp; GA$1, DataRegularSeason20242025!$D$3:$D$1315, $A2)+SUMIFS(DataRegularSeason20242025!$AB$3:$AB$1315,DataRegularSeason20242025!$B$3:$B$1315, "&lt;=" &amp; GA$1, DataRegularSeason20242025!$E$3:$E$1315, $A2)</f>
        <v>46</v>
      </c>
      <c r="GB2">
        <f>SUMIFS(DataRegularSeason20242025!$AA$3:$AA$1315,DataRegularSeason20242025!$B$3:$B$1315, "&lt;=" &amp; GB$1, DataRegularSeason20242025!$D$3:$D$1315, $A2)+SUMIFS(DataRegularSeason20242025!$AB$3:$AB$1315,DataRegularSeason20242025!$B$3:$B$1315, "&lt;=" &amp; GB$1, DataRegularSeason20242025!$E$3:$E$1315, $A2)</f>
        <v>46</v>
      </c>
      <c r="GC2">
        <f>SUMIFS(DataRegularSeason20242025!$AA$3:$AA$1315,DataRegularSeason20242025!$B$3:$B$1315, "&lt;=" &amp; GC$1, DataRegularSeason20242025!$D$3:$D$1315, $A2)+SUMIFS(DataRegularSeason20242025!$AB$3:$AB$1315,DataRegularSeason20242025!$B$3:$B$1315, "&lt;=" &amp; GC$1, DataRegularSeason20242025!$E$3:$E$1315, $A2)</f>
        <v>46</v>
      </c>
      <c r="GD2">
        <f>SUMIFS(DataRegularSeason20242025!$AA$3:$AA$1315,DataRegularSeason20242025!$B$3:$B$1315, "&lt;=" &amp; GD$1, DataRegularSeason20242025!$D$3:$D$1315, $A2)+SUMIFS(DataRegularSeason20242025!$AB$3:$AB$1315,DataRegularSeason20242025!$B$3:$B$1315, "&lt;=" &amp; GD$1, DataRegularSeason20242025!$E$3:$E$1315, $A2)</f>
        <v>46</v>
      </c>
      <c r="GE2">
        <f>SUMIFS(DataRegularSeason20242025!$AA$3:$AA$1315,DataRegularSeason20242025!$B$3:$B$1315, "&lt;=" &amp; GE$1, DataRegularSeason20242025!$D$3:$D$1315, $A2)+SUMIFS(DataRegularSeason20242025!$AB$3:$AB$1315,DataRegularSeason20242025!$B$3:$B$1315, "&lt;=" &amp; GE$1, DataRegularSeason20242025!$E$3:$E$1315, $A2)</f>
        <v>46</v>
      </c>
      <c r="GF2">
        <f>SUMIFS(DataRegularSeason20242025!$AA$3:$AA$1315,DataRegularSeason20242025!$B$3:$B$1315, "&lt;=" &amp; GF$1, DataRegularSeason20242025!$D$3:$D$1315, $A2)+SUMIFS(DataRegularSeason20242025!$AB$3:$AB$1315,DataRegularSeason20242025!$B$3:$B$1315, "&lt;=" &amp; GF$1, DataRegularSeason20242025!$E$3:$E$1315, $A2)</f>
        <v>46</v>
      </c>
      <c r="GG2">
        <f>SUMIFS(DataRegularSeason20242025!$AA$3:$AA$1315,DataRegularSeason20242025!$B$3:$B$1315, "&lt;=" &amp; GG$1, DataRegularSeason20242025!$D$3:$D$1315, $A2)+SUMIFS(DataRegularSeason20242025!$AB$3:$AB$1315,DataRegularSeason20242025!$B$3:$B$1315, "&lt;=" &amp; GG$1, DataRegularSeason20242025!$E$3:$E$1315, $A2)</f>
        <v>46</v>
      </c>
      <c r="GH2">
        <f>SUMIFS(DataRegularSeason20242025!$AA$3:$AA$1315,DataRegularSeason20242025!$B$3:$B$1315, "&lt;=" &amp; GH$1, DataRegularSeason20242025!$D$3:$D$1315, $A2)+SUMIFS(DataRegularSeason20242025!$AB$3:$AB$1315,DataRegularSeason20242025!$B$3:$B$1315, "&lt;=" &amp; GH$1, DataRegularSeason20242025!$E$3:$E$1315, $A2)</f>
        <v>46</v>
      </c>
      <c r="GI2">
        <f>SUMIFS(DataRegularSeason20242025!$AA$3:$AA$1315,DataRegularSeason20242025!$B$3:$B$1315, "&lt;=" &amp; GI$1, DataRegularSeason20242025!$D$3:$D$1315, $A2)+SUMIFS(DataRegularSeason20242025!$AB$3:$AB$1315,DataRegularSeason20242025!$B$3:$B$1315, "&lt;=" &amp; GI$1, DataRegularSeason20242025!$E$3:$E$1315, $A2)</f>
        <v>46</v>
      </c>
      <c r="GJ2">
        <f>SUMIFS(DataRegularSeason20242025!$AA$3:$AA$1315,DataRegularSeason20242025!$B$3:$B$1315, "&lt;=" &amp; GJ$1, DataRegularSeason20242025!$D$3:$D$1315, $A2)+SUMIFS(DataRegularSeason20242025!$AB$3:$AB$1315,DataRegularSeason20242025!$B$3:$B$1315, "&lt;=" &amp; GJ$1, DataRegularSeason20242025!$E$3:$E$1315, $A2)</f>
        <v>46</v>
      </c>
      <c r="GK2">
        <f>SUMIFS(DataRegularSeason20242025!$AA$3:$AA$1315,DataRegularSeason20242025!$B$3:$B$1315, "&lt;=" &amp; GK$1, DataRegularSeason20242025!$D$3:$D$1315, $A2)+SUMIFS(DataRegularSeason20242025!$AB$3:$AB$1315,DataRegularSeason20242025!$B$3:$B$1315, "&lt;=" &amp; GK$1, DataRegularSeason20242025!$E$3:$E$1315, $A2)</f>
        <v>46</v>
      </c>
      <c r="GL2">
        <f>SUMIFS(DataRegularSeason20242025!$AA$3:$AA$1315,DataRegularSeason20242025!$B$3:$B$1315, "&lt;=" &amp; GL$1, DataRegularSeason20242025!$D$3:$D$1315, $A2)+SUMIFS(DataRegularSeason20242025!$AB$3:$AB$1315,DataRegularSeason20242025!$B$3:$B$1315, "&lt;=" &amp; GL$1, DataRegularSeason20242025!$E$3:$E$1315, $A2)</f>
        <v>46</v>
      </c>
      <c r="GM2">
        <f>SUMIFS(DataRegularSeason20242025!$AA$3:$AA$1315,DataRegularSeason20242025!$B$3:$B$1315, "&lt;=" &amp; GM$1, DataRegularSeason20242025!$D$3:$D$1315, $A2)+SUMIFS(DataRegularSeason20242025!$AB$3:$AB$1315,DataRegularSeason20242025!$B$3:$B$1315, "&lt;=" &amp; GM$1, DataRegularSeason20242025!$E$3:$E$1315, $A2)</f>
        <v>46</v>
      </c>
      <c r="GN2">
        <f>SUMIFS(DataRegularSeason20242025!$AA$3:$AA$1315,DataRegularSeason20242025!$B$3:$B$1315, "&lt;=" &amp; GN$1, DataRegularSeason20242025!$D$3:$D$1315, $A2)+SUMIFS(DataRegularSeason20242025!$AB$3:$AB$1315,DataRegularSeason20242025!$B$3:$B$1315, "&lt;=" &amp; GN$1, DataRegularSeason20242025!$E$3:$E$1315, $A2)</f>
        <v>46</v>
      </c>
      <c r="GO2">
        <f>SUMIFS(DataRegularSeason20242025!$AA$3:$AA$1315,DataRegularSeason20242025!$B$3:$B$1315, "&lt;=" &amp; GO$1, DataRegularSeason20242025!$D$3:$D$1315, $A2)+SUMIFS(DataRegularSeason20242025!$AB$3:$AB$1315,DataRegularSeason20242025!$B$3:$B$1315, "&lt;=" &amp; GO$1, DataRegularSeason20242025!$E$3:$E$1315, $A2)</f>
        <v>46</v>
      </c>
      <c r="GP2">
        <f>SUMIFS(DataRegularSeason20242025!$AA$3:$AA$1315,DataRegularSeason20242025!$B$3:$B$1315, "&lt;=" &amp; GP$1, DataRegularSeason20242025!$D$3:$D$1315, $A2)+SUMIFS(DataRegularSeason20242025!$AB$3:$AB$1315,DataRegularSeason20242025!$B$3:$B$1315, "&lt;=" &amp; GP$1, DataRegularSeason20242025!$E$3:$E$1315, $A2)</f>
        <v>46</v>
      </c>
      <c r="GQ2">
        <f>SUMIFS(DataRegularSeason20242025!$AA$3:$AA$1315,DataRegularSeason20242025!$B$3:$B$1315, "&lt;=" &amp; GQ$1, DataRegularSeason20242025!$D$3:$D$1315, $A2)+SUMIFS(DataRegularSeason20242025!$AB$3:$AB$1315,DataRegularSeason20242025!$B$3:$B$1315, "&lt;=" &amp; GQ$1, DataRegularSeason20242025!$E$3:$E$1315, $A2)</f>
        <v>46</v>
      </c>
      <c r="GR2">
        <f>SUMIFS(DataRegularSeason20242025!$AA$3:$AA$1315,DataRegularSeason20242025!$B$3:$B$1315, "&lt;=" &amp; GR$1, DataRegularSeason20242025!$D$3:$D$1315, $A2)+SUMIFS(DataRegularSeason20242025!$AB$3:$AB$1315,DataRegularSeason20242025!$B$3:$B$1315, "&lt;=" &amp; GR$1, DataRegularSeason20242025!$E$3:$E$1315, $A2)</f>
        <v>46</v>
      </c>
      <c r="GS2">
        <f>SUMIFS(DataRegularSeason20242025!$AA$3:$AA$1315,DataRegularSeason20242025!$B$3:$B$1315, "&lt;=" &amp; GS$1, DataRegularSeason20242025!$D$3:$D$1315, $A2)+SUMIFS(DataRegularSeason20242025!$AB$3:$AB$1315,DataRegularSeason20242025!$B$3:$B$1315, "&lt;=" &amp; GS$1, DataRegularSeason20242025!$E$3:$E$1315, $A2)</f>
        <v>46</v>
      </c>
      <c r="GT2">
        <f>SUMIFS(DataRegularSeason20242025!$AA$3:$AA$1315,DataRegularSeason20242025!$B$3:$B$1315, "&lt;=" &amp; GT$1, DataRegularSeason20242025!$D$3:$D$1315, $A2)+SUMIFS(DataRegularSeason20242025!$AB$3:$AB$1315,DataRegularSeason20242025!$B$3:$B$1315, "&lt;=" &amp; GT$1, DataRegularSeason20242025!$E$3:$E$1315, $A2)</f>
        <v>46</v>
      </c>
      <c r="GU2">
        <f>SUMIFS(DataRegularSeason20242025!$AA$3:$AA$1315,DataRegularSeason20242025!$B$3:$B$1315, "&lt;=" &amp; GU$1, DataRegularSeason20242025!$D$3:$D$1315, $A2)+SUMIFS(DataRegularSeason20242025!$AB$3:$AB$1315,DataRegularSeason20242025!$B$3:$B$1315, "&lt;=" &amp; GU$1, DataRegularSeason20242025!$E$3:$E$1315, $A2)</f>
        <v>46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40</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46</v>
      </c>
      <c r="CO3">
        <f>SUMIFS(DataRegularSeason20242025!$AA$3:$AA$1315,DataRegularSeason20242025!$B$3:$B$1315, "&lt;=" &amp; CO$1, DataRegularSeason20242025!$D$3:$D$1315, $A3)+SUMIFS(DataRegularSeason20242025!$AB$3:$AB$1315,DataRegularSeason20242025!$B$3:$B$1315, "&lt;=" &amp; CO$1, DataRegularSeason20242025!$E$3:$E$1315, $A3)</f>
        <v>46</v>
      </c>
      <c r="CP3">
        <f>SUMIFS(DataRegularSeason20242025!$AA$3:$AA$1315,DataRegularSeason20242025!$B$3:$B$1315, "&lt;=" &amp; CP$1, DataRegularSeason20242025!$D$3:$D$1315, $A3)+SUMIFS(DataRegularSeason20242025!$AB$3:$AB$1315,DataRegularSeason20242025!$B$3:$B$1315, "&lt;=" &amp; CP$1, DataRegularSeason20242025!$E$3:$E$1315, $A3)</f>
        <v>46</v>
      </c>
      <c r="CQ3">
        <f>SUMIFS(DataRegularSeason20242025!$AA$3:$AA$1315,DataRegularSeason20242025!$B$3:$B$1315, "&lt;=" &amp; CQ$1, DataRegularSeason20242025!$D$3:$D$1315, $A3)+SUMIFS(DataRegularSeason20242025!$AB$3:$AB$1315,DataRegularSeason20242025!$B$3:$B$1315, "&lt;=" &amp; CQ$1, DataRegularSeason20242025!$E$3:$E$1315, $A3)</f>
        <v>46</v>
      </c>
      <c r="CR3">
        <f>SUMIFS(DataRegularSeason20242025!$AA$3:$AA$1315,DataRegularSeason20242025!$B$3:$B$1315, "&lt;=" &amp; CR$1, DataRegularSeason20242025!$D$3:$D$1315, $A3)+SUMIFS(DataRegularSeason20242025!$AB$3:$AB$1315,DataRegularSeason20242025!$B$3:$B$1315, "&lt;=" &amp; CR$1, DataRegularSeason20242025!$E$3:$E$1315, $A3)</f>
        <v>46</v>
      </c>
      <c r="CS3">
        <f>SUMIFS(DataRegularSeason20242025!$AA$3:$AA$1315,DataRegularSeason20242025!$B$3:$B$1315, "&lt;=" &amp; CS$1, DataRegularSeason20242025!$D$3:$D$1315, $A3)+SUMIFS(DataRegularSeason20242025!$AB$3:$AB$1315,DataRegularSeason20242025!$B$3:$B$1315, "&lt;=" &amp; CS$1, DataRegularSeason20242025!$E$3:$E$1315, $A3)</f>
        <v>46</v>
      </c>
      <c r="CT3">
        <f>SUMIFS(DataRegularSeason20242025!$AA$3:$AA$1315,DataRegularSeason20242025!$B$3:$B$1315, "&lt;=" &amp; CT$1, DataRegularSeason20242025!$D$3:$D$1315, $A3)+SUMIFS(DataRegularSeason20242025!$AB$3:$AB$1315,DataRegularSeason20242025!$B$3:$B$1315, "&lt;=" &amp; CT$1, DataRegularSeason20242025!$E$3:$E$1315, $A3)</f>
        <v>46</v>
      </c>
      <c r="CU3">
        <f>SUMIFS(DataRegularSeason20242025!$AA$3:$AA$1315,DataRegularSeason20242025!$B$3:$B$1315, "&lt;=" &amp; CU$1, DataRegularSeason20242025!$D$3:$D$1315, $A3)+SUMIFS(DataRegularSeason20242025!$AB$3:$AB$1315,DataRegularSeason20242025!$B$3:$B$1315, "&lt;=" &amp; CU$1, DataRegularSeason20242025!$E$3:$E$1315, $A3)</f>
        <v>46</v>
      </c>
      <c r="CV3">
        <f>SUMIFS(DataRegularSeason20242025!$AA$3:$AA$1315,DataRegularSeason20242025!$B$3:$B$1315, "&lt;=" &amp; CV$1, DataRegularSeason20242025!$D$3:$D$1315, $A3)+SUMIFS(DataRegularSeason20242025!$AB$3:$AB$1315,DataRegularSeason20242025!$B$3:$B$1315, "&lt;=" &amp; CV$1, DataRegularSeason20242025!$E$3:$E$1315, $A3)</f>
        <v>46</v>
      </c>
      <c r="CW3">
        <f>SUMIFS(DataRegularSeason20242025!$AA$3:$AA$1315,DataRegularSeason20242025!$B$3:$B$1315, "&lt;=" &amp; CW$1, DataRegularSeason20242025!$D$3:$D$1315, $A3)+SUMIFS(DataRegularSeason20242025!$AB$3:$AB$1315,DataRegularSeason20242025!$B$3:$B$1315, "&lt;=" &amp; CW$1, DataRegularSeason20242025!$E$3:$E$1315, $A3)</f>
        <v>46</v>
      </c>
      <c r="CX3">
        <f>SUMIFS(DataRegularSeason20242025!$AA$3:$AA$1315,DataRegularSeason20242025!$B$3:$B$1315, "&lt;=" &amp; CX$1, DataRegularSeason20242025!$D$3:$D$1315, $A3)+SUMIFS(DataRegularSeason20242025!$AB$3:$AB$1315,DataRegularSeason20242025!$B$3:$B$1315, "&lt;=" &amp; CX$1, DataRegularSeason20242025!$E$3:$E$1315, $A3)</f>
        <v>46</v>
      </c>
      <c r="CY3">
        <f>SUMIFS(DataRegularSeason20242025!$AA$3:$AA$1315,DataRegularSeason20242025!$B$3:$B$1315, "&lt;=" &amp; CY$1, DataRegularSeason20242025!$D$3:$D$1315, $A3)+SUMIFS(DataRegularSeason20242025!$AB$3:$AB$1315,DataRegularSeason20242025!$B$3:$B$1315, "&lt;=" &amp; CY$1, DataRegularSeason20242025!$E$3:$E$1315, $A3)</f>
        <v>46</v>
      </c>
      <c r="CZ3">
        <f>SUMIFS(DataRegularSeason20242025!$AA$3:$AA$1315,DataRegularSeason20242025!$B$3:$B$1315, "&lt;=" &amp; CZ$1, DataRegularSeason20242025!$D$3:$D$1315, $A3)+SUMIFS(DataRegularSeason20242025!$AB$3:$AB$1315,DataRegularSeason20242025!$B$3:$B$1315, "&lt;=" &amp; CZ$1, DataRegularSeason20242025!$E$3:$E$1315, $A3)</f>
        <v>46</v>
      </c>
      <c r="DA3">
        <f>SUMIFS(DataRegularSeason20242025!$AA$3:$AA$1315,DataRegularSeason20242025!$B$3:$B$1315, "&lt;=" &amp; DA$1, DataRegularSeason20242025!$D$3:$D$1315, $A3)+SUMIFS(DataRegularSeason20242025!$AB$3:$AB$1315,DataRegularSeason20242025!$B$3:$B$1315, "&lt;=" &amp; DA$1, DataRegularSeason20242025!$E$3:$E$1315, $A3)</f>
        <v>46</v>
      </c>
      <c r="DB3">
        <f>SUMIFS(DataRegularSeason20242025!$AA$3:$AA$1315,DataRegularSeason20242025!$B$3:$B$1315, "&lt;=" &amp; DB$1, DataRegularSeason20242025!$D$3:$D$1315, $A3)+SUMIFS(DataRegularSeason20242025!$AB$3:$AB$1315,DataRegularSeason20242025!$B$3:$B$1315, "&lt;=" &amp; DB$1, DataRegularSeason20242025!$E$3:$E$1315, $A3)</f>
        <v>46</v>
      </c>
      <c r="DC3">
        <f>SUMIFS(DataRegularSeason20242025!$AA$3:$AA$1315,DataRegularSeason20242025!$B$3:$B$1315, "&lt;=" &amp; DC$1, DataRegularSeason20242025!$D$3:$D$1315, $A3)+SUMIFS(DataRegularSeason20242025!$AB$3:$AB$1315,DataRegularSeason20242025!$B$3:$B$1315, "&lt;=" &amp; DC$1, DataRegularSeason20242025!$E$3:$E$1315, $A3)</f>
        <v>46</v>
      </c>
      <c r="DD3">
        <f>SUMIFS(DataRegularSeason20242025!$AA$3:$AA$1315,DataRegularSeason20242025!$B$3:$B$1315, "&lt;=" &amp; DD$1, DataRegularSeason20242025!$D$3:$D$1315, $A3)+SUMIFS(DataRegularSeason20242025!$AB$3:$AB$1315,DataRegularSeason20242025!$B$3:$B$1315, "&lt;=" &amp; DD$1, DataRegularSeason20242025!$E$3:$E$1315, $A3)</f>
        <v>46</v>
      </c>
      <c r="DE3">
        <f>SUMIFS(DataRegularSeason20242025!$AA$3:$AA$1315,DataRegularSeason20242025!$B$3:$B$1315, "&lt;=" &amp; DE$1, DataRegularSeason20242025!$D$3:$D$1315, $A3)+SUMIFS(DataRegularSeason20242025!$AB$3:$AB$1315,DataRegularSeason20242025!$B$3:$B$1315, "&lt;=" &amp; DE$1, DataRegularSeason20242025!$E$3:$E$1315, $A3)</f>
        <v>46</v>
      </c>
      <c r="DF3">
        <f>SUMIFS(DataRegularSeason20242025!$AA$3:$AA$1315,DataRegularSeason20242025!$B$3:$B$1315, "&lt;=" &amp; DF$1, DataRegularSeason20242025!$D$3:$D$1315, $A3)+SUMIFS(DataRegularSeason20242025!$AB$3:$AB$1315,DataRegularSeason20242025!$B$3:$B$1315, "&lt;=" &amp; DF$1, DataRegularSeason20242025!$E$3:$E$1315, $A3)</f>
        <v>46</v>
      </c>
      <c r="DG3">
        <f>SUMIFS(DataRegularSeason20242025!$AA$3:$AA$1315,DataRegularSeason20242025!$B$3:$B$1315, "&lt;=" &amp; DG$1, DataRegularSeason20242025!$D$3:$D$1315, $A3)+SUMIFS(DataRegularSeason20242025!$AB$3:$AB$1315,DataRegularSeason20242025!$B$3:$B$1315, "&lt;=" &amp; DG$1, DataRegularSeason20242025!$E$3:$E$1315, $A3)</f>
        <v>46</v>
      </c>
      <c r="DH3">
        <f>SUMIFS(DataRegularSeason20242025!$AA$3:$AA$1315,DataRegularSeason20242025!$B$3:$B$1315, "&lt;=" &amp; DH$1, DataRegularSeason20242025!$D$3:$D$1315, $A3)+SUMIFS(DataRegularSeason20242025!$AB$3:$AB$1315,DataRegularSeason20242025!$B$3:$B$1315, "&lt;=" &amp; DH$1, DataRegularSeason20242025!$E$3:$E$1315, $A3)</f>
        <v>46</v>
      </c>
      <c r="DI3">
        <f>SUMIFS(DataRegularSeason20242025!$AA$3:$AA$1315,DataRegularSeason20242025!$B$3:$B$1315, "&lt;=" &amp; DI$1, DataRegularSeason20242025!$D$3:$D$1315, $A3)+SUMIFS(DataRegularSeason20242025!$AB$3:$AB$1315,DataRegularSeason20242025!$B$3:$B$1315, "&lt;=" &amp; DI$1, DataRegularSeason20242025!$E$3:$E$1315, $A3)</f>
        <v>46</v>
      </c>
      <c r="DJ3">
        <f>SUMIFS(DataRegularSeason20242025!$AA$3:$AA$1315,DataRegularSeason20242025!$B$3:$B$1315, "&lt;=" &amp; DJ$1, DataRegularSeason20242025!$D$3:$D$1315, $A3)+SUMIFS(DataRegularSeason20242025!$AB$3:$AB$1315,DataRegularSeason20242025!$B$3:$B$1315, "&lt;=" &amp; DJ$1, DataRegularSeason20242025!$E$3:$E$1315, $A3)</f>
        <v>46</v>
      </c>
      <c r="DK3">
        <f>SUMIFS(DataRegularSeason20242025!$AA$3:$AA$1315,DataRegularSeason20242025!$B$3:$B$1315, "&lt;=" &amp; DK$1, DataRegularSeason20242025!$D$3:$D$1315, $A3)+SUMIFS(DataRegularSeason20242025!$AB$3:$AB$1315,DataRegularSeason20242025!$B$3:$B$1315, "&lt;=" &amp; DK$1, DataRegularSeason20242025!$E$3:$E$1315, $A3)</f>
        <v>46</v>
      </c>
      <c r="DL3">
        <f>SUMIFS(DataRegularSeason20242025!$AA$3:$AA$1315,DataRegularSeason20242025!$B$3:$B$1315, "&lt;=" &amp; DL$1, DataRegularSeason20242025!$D$3:$D$1315, $A3)+SUMIFS(DataRegularSeason20242025!$AB$3:$AB$1315,DataRegularSeason20242025!$B$3:$B$1315, "&lt;=" &amp; DL$1, DataRegularSeason20242025!$E$3:$E$1315, $A3)</f>
        <v>46</v>
      </c>
      <c r="DM3">
        <f>SUMIFS(DataRegularSeason20242025!$AA$3:$AA$1315,DataRegularSeason20242025!$B$3:$B$1315, "&lt;=" &amp; DM$1, DataRegularSeason20242025!$D$3:$D$1315, $A3)+SUMIFS(DataRegularSeason20242025!$AB$3:$AB$1315,DataRegularSeason20242025!$B$3:$B$1315, "&lt;=" &amp; DM$1, DataRegularSeason20242025!$E$3:$E$1315, $A3)</f>
        <v>46</v>
      </c>
      <c r="DN3">
        <f>SUMIFS(DataRegularSeason20242025!$AA$3:$AA$1315,DataRegularSeason20242025!$B$3:$B$1315, "&lt;=" &amp; DN$1, DataRegularSeason20242025!$D$3:$D$1315, $A3)+SUMIFS(DataRegularSeason20242025!$AB$3:$AB$1315,DataRegularSeason20242025!$B$3:$B$1315, "&lt;=" &amp; DN$1, DataRegularSeason20242025!$E$3:$E$1315, $A3)</f>
        <v>46</v>
      </c>
      <c r="DO3">
        <f>SUMIFS(DataRegularSeason20242025!$AA$3:$AA$1315,DataRegularSeason20242025!$B$3:$B$1315, "&lt;=" &amp; DO$1, DataRegularSeason20242025!$D$3:$D$1315, $A3)+SUMIFS(DataRegularSeason20242025!$AB$3:$AB$1315,DataRegularSeason20242025!$B$3:$B$1315, "&lt;=" &amp; DO$1, DataRegularSeason20242025!$E$3:$E$1315, $A3)</f>
        <v>46</v>
      </c>
      <c r="DP3">
        <f>SUMIFS(DataRegularSeason20242025!$AA$3:$AA$1315,DataRegularSeason20242025!$B$3:$B$1315, "&lt;=" &amp; DP$1, DataRegularSeason20242025!$D$3:$D$1315, $A3)+SUMIFS(DataRegularSeason20242025!$AB$3:$AB$1315,DataRegularSeason20242025!$B$3:$B$1315, "&lt;=" &amp; DP$1, DataRegularSeason20242025!$E$3:$E$1315, $A3)</f>
        <v>46</v>
      </c>
      <c r="DQ3">
        <f>SUMIFS(DataRegularSeason20242025!$AA$3:$AA$1315,DataRegularSeason20242025!$B$3:$B$1315, "&lt;=" &amp; DQ$1, DataRegularSeason20242025!$D$3:$D$1315, $A3)+SUMIFS(DataRegularSeason20242025!$AB$3:$AB$1315,DataRegularSeason20242025!$B$3:$B$1315, "&lt;=" &amp; DQ$1, DataRegularSeason20242025!$E$3:$E$1315, $A3)</f>
        <v>46</v>
      </c>
      <c r="DR3">
        <f>SUMIFS(DataRegularSeason20242025!$AA$3:$AA$1315,DataRegularSeason20242025!$B$3:$B$1315, "&lt;=" &amp; DR$1, DataRegularSeason20242025!$D$3:$D$1315, $A3)+SUMIFS(DataRegularSeason20242025!$AB$3:$AB$1315,DataRegularSeason20242025!$B$3:$B$1315, "&lt;=" &amp; DR$1, DataRegularSeason20242025!$E$3:$E$1315, $A3)</f>
        <v>46</v>
      </c>
      <c r="DS3">
        <f>SUMIFS(DataRegularSeason20242025!$AA$3:$AA$1315,DataRegularSeason20242025!$B$3:$B$1315, "&lt;=" &amp; DS$1, DataRegularSeason20242025!$D$3:$D$1315, $A3)+SUMIFS(DataRegularSeason20242025!$AB$3:$AB$1315,DataRegularSeason20242025!$B$3:$B$1315, "&lt;=" &amp; DS$1, DataRegularSeason20242025!$E$3:$E$1315, $A3)</f>
        <v>46</v>
      </c>
      <c r="DT3">
        <f>SUMIFS(DataRegularSeason20242025!$AA$3:$AA$1315,DataRegularSeason20242025!$B$3:$B$1315, "&lt;=" &amp; DT$1, DataRegularSeason20242025!$D$3:$D$1315, $A3)+SUMIFS(DataRegularSeason20242025!$AB$3:$AB$1315,DataRegularSeason20242025!$B$3:$B$1315, "&lt;=" &amp; DT$1, DataRegularSeason20242025!$E$3:$E$1315, $A3)</f>
        <v>46</v>
      </c>
      <c r="DU3">
        <f>SUMIFS(DataRegularSeason20242025!$AA$3:$AA$1315,DataRegularSeason20242025!$B$3:$B$1315, "&lt;=" &amp; DU$1, DataRegularSeason20242025!$D$3:$D$1315, $A3)+SUMIFS(DataRegularSeason20242025!$AB$3:$AB$1315,DataRegularSeason20242025!$B$3:$B$1315, "&lt;=" &amp; DU$1, DataRegularSeason20242025!$E$3:$E$1315, $A3)</f>
        <v>46</v>
      </c>
      <c r="DV3">
        <f>SUMIFS(DataRegularSeason20242025!$AA$3:$AA$1315,DataRegularSeason20242025!$B$3:$B$1315, "&lt;=" &amp; DV$1, DataRegularSeason20242025!$D$3:$D$1315, $A3)+SUMIFS(DataRegularSeason20242025!$AB$3:$AB$1315,DataRegularSeason20242025!$B$3:$B$1315, "&lt;=" &amp; DV$1, DataRegularSeason20242025!$E$3:$E$1315, $A3)</f>
        <v>46</v>
      </c>
      <c r="DW3">
        <f>SUMIFS(DataRegularSeason20242025!$AA$3:$AA$1315,DataRegularSeason20242025!$B$3:$B$1315, "&lt;=" &amp; DW$1, DataRegularSeason20242025!$D$3:$D$1315, $A3)+SUMIFS(DataRegularSeason20242025!$AB$3:$AB$1315,DataRegularSeason20242025!$B$3:$B$1315, "&lt;=" &amp; DW$1, DataRegularSeason20242025!$E$3:$E$1315, $A3)</f>
        <v>46</v>
      </c>
      <c r="DX3">
        <f>SUMIFS(DataRegularSeason20242025!$AA$3:$AA$1315,DataRegularSeason20242025!$B$3:$B$1315, "&lt;=" &amp; DX$1, DataRegularSeason20242025!$D$3:$D$1315, $A3)+SUMIFS(DataRegularSeason20242025!$AB$3:$AB$1315,DataRegularSeason20242025!$B$3:$B$1315, "&lt;=" &amp; DX$1, DataRegularSeason20242025!$E$3:$E$1315, $A3)</f>
        <v>46</v>
      </c>
      <c r="DY3">
        <f>SUMIFS(DataRegularSeason20242025!$AA$3:$AA$1315,DataRegularSeason20242025!$B$3:$B$1315, "&lt;=" &amp; DY$1, DataRegularSeason20242025!$D$3:$D$1315, $A3)+SUMIFS(DataRegularSeason20242025!$AB$3:$AB$1315,DataRegularSeason20242025!$B$3:$B$1315, "&lt;=" &amp; DY$1, DataRegularSeason20242025!$E$3:$E$1315, $A3)</f>
        <v>46</v>
      </c>
      <c r="DZ3">
        <f>SUMIFS(DataRegularSeason20242025!$AA$3:$AA$1315,DataRegularSeason20242025!$B$3:$B$1315, "&lt;=" &amp; DZ$1, DataRegularSeason20242025!$D$3:$D$1315, $A3)+SUMIFS(DataRegularSeason20242025!$AB$3:$AB$1315,DataRegularSeason20242025!$B$3:$B$1315, "&lt;=" &amp; DZ$1, DataRegularSeason20242025!$E$3:$E$1315, $A3)</f>
        <v>46</v>
      </c>
      <c r="EA3">
        <f>SUMIFS(DataRegularSeason20242025!$AA$3:$AA$1315,DataRegularSeason20242025!$B$3:$B$1315, "&lt;=" &amp; EA$1, DataRegularSeason20242025!$D$3:$D$1315, $A3)+SUMIFS(DataRegularSeason20242025!$AB$3:$AB$1315,DataRegularSeason20242025!$B$3:$B$1315, "&lt;=" &amp; EA$1, DataRegularSeason20242025!$E$3:$E$1315, $A3)</f>
        <v>46</v>
      </c>
      <c r="EB3">
        <f>SUMIFS(DataRegularSeason20242025!$AA$3:$AA$1315,DataRegularSeason20242025!$B$3:$B$1315, "&lt;=" &amp; EB$1, DataRegularSeason20242025!$D$3:$D$1315, $A3)+SUMIFS(DataRegularSeason20242025!$AB$3:$AB$1315,DataRegularSeason20242025!$B$3:$B$1315, "&lt;=" &amp; EB$1, DataRegularSeason20242025!$E$3:$E$1315, $A3)</f>
        <v>46</v>
      </c>
      <c r="EC3">
        <f>SUMIFS(DataRegularSeason20242025!$AA$3:$AA$1315,DataRegularSeason20242025!$B$3:$B$1315, "&lt;=" &amp; EC$1, DataRegularSeason20242025!$D$3:$D$1315, $A3)+SUMIFS(DataRegularSeason20242025!$AB$3:$AB$1315,DataRegularSeason20242025!$B$3:$B$1315, "&lt;=" &amp; EC$1, DataRegularSeason20242025!$E$3:$E$1315, $A3)</f>
        <v>46</v>
      </c>
      <c r="ED3">
        <f>SUMIFS(DataRegularSeason20242025!$AA$3:$AA$1315,DataRegularSeason20242025!$B$3:$B$1315, "&lt;=" &amp; ED$1, DataRegularSeason20242025!$D$3:$D$1315, $A3)+SUMIFS(DataRegularSeason20242025!$AB$3:$AB$1315,DataRegularSeason20242025!$B$3:$B$1315, "&lt;=" &amp; ED$1, DataRegularSeason20242025!$E$3:$E$1315, $A3)</f>
        <v>46</v>
      </c>
      <c r="EE3">
        <f>SUMIFS(DataRegularSeason20242025!$AA$3:$AA$1315,DataRegularSeason20242025!$B$3:$B$1315, "&lt;=" &amp; EE$1, DataRegularSeason20242025!$D$3:$D$1315, $A3)+SUMIFS(DataRegularSeason20242025!$AB$3:$AB$1315,DataRegularSeason20242025!$B$3:$B$1315, "&lt;=" &amp; EE$1, DataRegularSeason20242025!$E$3:$E$1315, $A3)</f>
        <v>46</v>
      </c>
      <c r="EF3">
        <f>SUMIFS(DataRegularSeason20242025!$AA$3:$AA$1315,DataRegularSeason20242025!$B$3:$B$1315, "&lt;=" &amp; EF$1, DataRegularSeason20242025!$D$3:$D$1315, $A3)+SUMIFS(DataRegularSeason20242025!$AB$3:$AB$1315,DataRegularSeason20242025!$B$3:$B$1315, "&lt;=" &amp; EF$1, DataRegularSeason20242025!$E$3:$E$1315, $A3)</f>
        <v>46</v>
      </c>
      <c r="EG3">
        <f>SUMIFS(DataRegularSeason20242025!$AA$3:$AA$1315,DataRegularSeason20242025!$B$3:$B$1315, "&lt;=" &amp; EG$1, DataRegularSeason20242025!$D$3:$D$1315, $A3)+SUMIFS(DataRegularSeason20242025!$AB$3:$AB$1315,DataRegularSeason20242025!$B$3:$B$1315, "&lt;=" &amp; EG$1, DataRegularSeason20242025!$E$3:$E$1315, $A3)</f>
        <v>46</v>
      </c>
      <c r="EH3">
        <f>SUMIFS(DataRegularSeason20242025!$AA$3:$AA$1315,DataRegularSeason20242025!$B$3:$B$1315, "&lt;=" &amp; EH$1, DataRegularSeason20242025!$D$3:$D$1315, $A3)+SUMIFS(DataRegularSeason20242025!$AB$3:$AB$1315,DataRegularSeason20242025!$B$3:$B$1315, "&lt;=" &amp; EH$1, DataRegularSeason20242025!$E$3:$E$1315, $A3)</f>
        <v>46</v>
      </c>
      <c r="EI3">
        <f>SUMIFS(DataRegularSeason20242025!$AA$3:$AA$1315,DataRegularSeason20242025!$B$3:$B$1315, "&lt;=" &amp; EI$1, DataRegularSeason20242025!$D$3:$D$1315, $A3)+SUMIFS(DataRegularSeason20242025!$AB$3:$AB$1315,DataRegularSeason20242025!$B$3:$B$1315, "&lt;=" &amp; EI$1, DataRegularSeason20242025!$E$3:$E$1315, $A3)</f>
        <v>46</v>
      </c>
      <c r="EJ3">
        <f>SUMIFS(DataRegularSeason20242025!$AA$3:$AA$1315,DataRegularSeason20242025!$B$3:$B$1315, "&lt;=" &amp; EJ$1, DataRegularSeason20242025!$D$3:$D$1315, $A3)+SUMIFS(DataRegularSeason20242025!$AB$3:$AB$1315,DataRegularSeason20242025!$B$3:$B$1315, "&lt;=" &amp; EJ$1, DataRegularSeason20242025!$E$3:$E$1315, $A3)</f>
        <v>46</v>
      </c>
      <c r="EK3">
        <f>SUMIFS(DataRegularSeason20242025!$AA$3:$AA$1315,DataRegularSeason20242025!$B$3:$B$1315, "&lt;=" &amp; EK$1, DataRegularSeason20242025!$D$3:$D$1315, $A3)+SUMIFS(DataRegularSeason20242025!$AB$3:$AB$1315,DataRegularSeason20242025!$B$3:$B$1315, "&lt;=" &amp; EK$1, DataRegularSeason20242025!$E$3:$E$1315, $A3)</f>
        <v>46</v>
      </c>
      <c r="EL3">
        <f>SUMIFS(DataRegularSeason20242025!$AA$3:$AA$1315,DataRegularSeason20242025!$B$3:$B$1315, "&lt;=" &amp; EL$1, DataRegularSeason20242025!$D$3:$D$1315, $A3)+SUMIFS(DataRegularSeason20242025!$AB$3:$AB$1315,DataRegularSeason20242025!$B$3:$B$1315, "&lt;=" &amp; EL$1, DataRegularSeason20242025!$E$3:$E$1315, $A3)</f>
        <v>46</v>
      </c>
      <c r="EM3">
        <f>SUMIFS(DataRegularSeason20242025!$AA$3:$AA$1315,DataRegularSeason20242025!$B$3:$B$1315, "&lt;=" &amp; EM$1, DataRegularSeason20242025!$D$3:$D$1315, $A3)+SUMIFS(DataRegularSeason20242025!$AB$3:$AB$1315,DataRegularSeason20242025!$B$3:$B$1315, "&lt;=" &amp; EM$1, DataRegularSeason20242025!$E$3:$E$1315, $A3)</f>
        <v>46</v>
      </c>
      <c r="EN3">
        <f>SUMIFS(DataRegularSeason20242025!$AA$3:$AA$1315,DataRegularSeason20242025!$B$3:$B$1315, "&lt;=" &amp; EN$1, DataRegularSeason20242025!$D$3:$D$1315, $A3)+SUMIFS(DataRegularSeason20242025!$AB$3:$AB$1315,DataRegularSeason20242025!$B$3:$B$1315, "&lt;=" &amp; EN$1, DataRegularSeason20242025!$E$3:$E$1315, $A3)</f>
        <v>46</v>
      </c>
      <c r="EO3">
        <f>SUMIFS(DataRegularSeason20242025!$AA$3:$AA$1315,DataRegularSeason20242025!$B$3:$B$1315, "&lt;=" &amp; EO$1, DataRegularSeason20242025!$D$3:$D$1315, $A3)+SUMIFS(DataRegularSeason20242025!$AB$3:$AB$1315,DataRegularSeason20242025!$B$3:$B$1315, "&lt;=" &amp; EO$1, DataRegularSeason20242025!$E$3:$E$1315, $A3)</f>
        <v>46</v>
      </c>
      <c r="EP3">
        <f>SUMIFS(DataRegularSeason20242025!$AA$3:$AA$1315,DataRegularSeason20242025!$B$3:$B$1315, "&lt;=" &amp; EP$1, DataRegularSeason20242025!$D$3:$D$1315, $A3)+SUMIFS(DataRegularSeason20242025!$AB$3:$AB$1315,DataRegularSeason20242025!$B$3:$B$1315, "&lt;=" &amp; EP$1, DataRegularSeason20242025!$E$3:$E$1315, $A3)</f>
        <v>46</v>
      </c>
      <c r="EQ3">
        <f>SUMIFS(DataRegularSeason20242025!$AA$3:$AA$1315,DataRegularSeason20242025!$B$3:$B$1315, "&lt;=" &amp; EQ$1, DataRegularSeason20242025!$D$3:$D$1315, $A3)+SUMIFS(DataRegularSeason20242025!$AB$3:$AB$1315,DataRegularSeason20242025!$B$3:$B$1315, "&lt;=" &amp; EQ$1, DataRegularSeason20242025!$E$3:$E$1315, $A3)</f>
        <v>46</v>
      </c>
      <c r="ER3">
        <f>SUMIFS(DataRegularSeason20242025!$AA$3:$AA$1315,DataRegularSeason20242025!$B$3:$B$1315, "&lt;=" &amp; ER$1, DataRegularSeason20242025!$D$3:$D$1315, $A3)+SUMIFS(DataRegularSeason20242025!$AB$3:$AB$1315,DataRegularSeason20242025!$B$3:$B$1315, "&lt;=" &amp; ER$1, DataRegularSeason20242025!$E$3:$E$1315, $A3)</f>
        <v>46</v>
      </c>
      <c r="ES3">
        <f>SUMIFS(DataRegularSeason20242025!$AA$3:$AA$1315,DataRegularSeason20242025!$B$3:$B$1315, "&lt;=" &amp; ES$1, DataRegularSeason20242025!$D$3:$D$1315, $A3)+SUMIFS(DataRegularSeason20242025!$AB$3:$AB$1315,DataRegularSeason20242025!$B$3:$B$1315, "&lt;=" &amp; ES$1, DataRegularSeason20242025!$E$3:$E$1315, $A3)</f>
        <v>46</v>
      </c>
      <c r="ET3">
        <f>SUMIFS(DataRegularSeason20242025!$AA$3:$AA$1315,DataRegularSeason20242025!$B$3:$B$1315, "&lt;=" &amp; ET$1, DataRegularSeason20242025!$D$3:$D$1315, $A3)+SUMIFS(DataRegularSeason20242025!$AB$3:$AB$1315,DataRegularSeason20242025!$B$3:$B$1315, "&lt;=" &amp; ET$1, DataRegularSeason20242025!$E$3:$E$1315, $A3)</f>
        <v>46</v>
      </c>
      <c r="EU3">
        <f>SUMIFS(DataRegularSeason20242025!$AA$3:$AA$1315,DataRegularSeason20242025!$B$3:$B$1315, "&lt;=" &amp; EU$1, DataRegularSeason20242025!$D$3:$D$1315, $A3)+SUMIFS(DataRegularSeason20242025!$AB$3:$AB$1315,DataRegularSeason20242025!$B$3:$B$1315, "&lt;=" &amp; EU$1, DataRegularSeason20242025!$E$3:$E$1315, $A3)</f>
        <v>46</v>
      </c>
      <c r="EV3">
        <f>SUMIFS(DataRegularSeason20242025!$AA$3:$AA$1315,DataRegularSeason20242025!$B$3:$B$1315, "&lt;=" &amp; EV$1, DataRegularSeason20242025!$D$3:$D$1315, $A3)+SUMIFS(DataRegularSeason20242025!$AB$3:$AB$1315,DataRegularSeason20242025!$B$3:$B$1315, "&lt;=" &amp; EV$1, DataRegularSeason20242025!$E$3:$E$1315, $A3)</f>
        <v>46</v>
      </c>
      <c r="EW3">
        <f>SUMIFS(DataRegularSeason20242025!$AA$3:$AA$1315,DataRegularSeason20242025!$B$3:$B$1315, "&lt;=" &amp; EW$1, DataRegularSeason20242025!$D$3:$D$1315, $A3)+SUMIFS(DataRegularSeason20242025!$AB$3:$AB$1315,DataRegularSeason20242025!$B$3:$B$1315, "&lt;=" &amp; EW$1, DataRegularSeason20242025!$E$3:$E$1315, $A3)</f>
        <v>46</v>
      </c>
      <c r="EX3">
        <f>SUMIFS(DataRegularSeason20242025!$AA$3:$AA$1315,DataRegularSeason20242025!$B$3:$B$1315, "&lt;=" &amp; EX$1, DataRegularSeason20242025!$D$3:$D$1315, $A3)+SUMIFS(DataRegularSeason20242025!$AB$3:$AB$1315,DataRegularSeason20242025!$B$3:$B$1315, "&lt;=" &amp; EX$1, DataRegularSeason20242025!$E$3:$E$1315, $A3)</f>
        <v>46</v>
      </c>
      <c r="EY3">
        <f>SUMIFS(DataRegularSeason20242025!$AA$3:$AA$1315,DataRegularSeason20242025!$B$3:$B$1315, "&lt;=" &amp; EY$1, DataRegularSeason20242025!$D$3:$D$1315, $A3)+SUMIFS(DataRegularSeason20242025!$AB$3:$AB$1315,DataRegularSeason20242025!$B$3:$B$1315, "&lt;=" &amp; EY$1, DataRegularSeason20242025!$E$3:$E$1315, $A3)</f>
        <v>46</v>
      </c>
      <c r="EZ3">
        <f>SUMIFS(DataRegularSeason20242025!$AA$3:$AA$1315,DataRegularSeason20242025!$B$3:$B$1315, "&lt;=" &amp; EZ$1, DataRegularSeason20242025!$D$3:$D$1315, $A3)+SUMIFS(DataRegularSeason20242025!$AB$3:$AB$1315,DataRegularSeason20242025!$B$3:$B$1315, "&lt;=" &amp; EZ$1, DataRegularSeason20242025!$E$3:$E$1315, $A3)</f>
        <v>46</v>
      </c>
      <c r="FA3">
        <f>SUMIFS(DataRegularSeason20242025!$AA$3:$AA$1315,DataRegularSeason20242025!$B$3:$B$1315, "&lt;=" &amp; FA$1, DataRegularSeason20242025!$D$3:$D$1315, $A3)+SUMIFS(DataRegularSeason20242025!$AB$3:$AB$1315,DataRegularSeason20242025!$B$3:$B$1315, "&lt;=" &amp; FA$1, DataRegularSeason20242025!$E$3:$E$1315, $A3)</f>
        <v>46</v>
      </c>
      <c r="FB3">
        <f>SUMIFS(DataRegularSeason20242025!$AA$3:$AA$1315,DataRegularSeason20242025!$B$3:$B$1315, "&lt;=" &amp; FB$1, DataRegularSeason20242025!$D$3:$D$1315, $A3)+SUMIFS(DataRegularSeason20242025!$AB$3:$AB$1315,DataRegularSeason20242025!$B$3:$B$1315, "&lt;=" &amp; FB$1, DataRegularSeason20242025!$E$3:$E$1315, $A3)</f>
        <v>46</v>
      </c>
      <c r="FC3">
        <f>SUMIFS(DataRegularSeason20242025!$AA$3:$AA$1315,DataRegularSeason20242025!$B$3:$B$1315, "&lt;=" &amp; FC$1, DataRegularSeason20242025!$D$3:$D$1315, $A3)+SUMIFS(DataRegularSeason20242025!$AB$3:$AB$1315,DataRegularSeason20242025!$B$3:$B$1315, "&lt;=" &amp; FC$1, DataRegularSeason20242025!$E$3:$E$1315, $A3)</f>
        <v>46</v>
      </c>
      <c r="FD3">
        <f>SUMIFS(DataRegularSeason20242025!$AA$3:$AA$1315,DataRegularSeason20242025!$B$3:$B$1315, "&lt;=" &amp; FD$1, DataRegularSeason20242025!$D$3:$D$1315, $A3)+SUMIFS(DataRegularSeason20242025!$AB$3:$AB$1315,DataRegularSeason20242025!$B$3:$B$1315, "&lt;=" &amp; FD$1, DataRegularSeason20242025!$E$3:$E$1315, $A3)</f>
        <v>46</v>
      </c>
      <c r="FE3">
        <f>SUMIFS(DataRegularSeason20242025!$AA$3:$AA$1315,DataRegularSeason20242025!$B$3:$B$1315, "&lt;=" &amp; FE$1, DataRegularSeason20242025!$D$3:$D$1315, $A3)+SUMIFS(DataRegularSeason20242025!$AB$3:$AB$1315,DataRegularSeason20242025!$B$3:$B$1315, "&lt;=" &amp; FE$1, DataRegularSeason20242025!$E$3:$E$1315, $A3)</f>
        <v>46</v>
      </c>
      <c r="FF3">
        <f>SUMIFS(DataRegularSeason20242025!$AA$3:$AA$1315,DataRegularSeason20242025!$B$3:$B$1315, "&lt;=" &amp; FF$1, DataRegularSeason20242025!$D$3:$D$1315, $A3)+SUMIFS(DataRegularSeason20242025!$AB$3:$AB$1315,DataRegularSeason20242025!$B$3:$B$1315, "&lt;=" &amp; FF$1, DataRegularSeason20242025!$E$3:$E$1315, $A3)</f>
        <v>46</v>
      </c>
      <c r="FG3">
        <f>SUMIFS(DataRegularSeason20242025!$AA$3:$AA$1315,DataRegularSeason20242025!$B$3:$B$1315, "&lt;=" &amp; FG$1, DataRegularSeason20242025!$D$3:$D$1315, $A3)+SUMIFS(DataRegularSeason20242025!$AB$3:$AB$1315,DataRegularSeason20242025!$B$3:$B$1315, "&lt;=" &amp; FG$1, DataRegularSeason20242025!$E$3:$E$1315, $A3)</f>
        <v>46</v>
      </c>
      <c r="FH3">
        <f>SUMIFS(DataRegularSeason20242025!$AA$3:$AA$1315,DataRegularSeason20242025!$B$3:$B$1315, "&lt;=" &amp; FH$1, DataRegularSeason20242025!$D$3:$D$1315, $A3)+SUMIFS(DataRegularSeason20242025!$AB$3:$AB$1315,DataRegularSeason20242025!$B$3:$B$1315, "&lt;=" &amp; FH$1, DataRegularSeason20242025!$E$3:$E$1315, $A3)</f>
        <v>46</v>
      </c>
      <c r="FI3">
        <f>SUMIFS(DataRegularSeason20242025!$AA$3:$AA$1315,DataRegularSeason20242025!$B$3:$B$1315, "&lt;=" &amp; FI$1, DataRegularSeason20242025!$D$3:$D$1315, $A3)+SUMIFS(DataRegularSeason20242025!$AB$3:$AB$1315,DataRegularSeason20242025!$B$3:$B$1315, "&lt;=" &amp; FI$1, DataRegularSeason20242025!$E$3:$E$1315, $A3)</f>
        <v>46</v>
      </c>
      <c r="FJ3">
        <f>SUMIFS(DataRegularSeason20242025!$AA$3:$AA$1315,DataRegularSeason20242025!$B$3:$B$1315, "&lt;=" &amp; FJ$1, DataRegularSeason20242025!$D$3:$D$1315, $A3)+SUMIFS(DataRegularSeason20242025!$AB$3:$AB$1315,DataRegularSeason20242025!$B$3:$B$1315, "&lt;=" &amp; FJ$1, DataRegularSeason20242025!$E$3:$E$1315, $A3)</f>
        <v>46</v>
      </c>
      <c r="FK3">
        <f>SUMIFS(DataRegularSeason20242025!$AA$3:$AA$1315,DataRegularSeason20242025!$B$3:$B$1315, "&lt;=" &amp; FK$1, DataRegularSeason20242025!$D$3:$D$1315, $A3)+SUMIFS(DataRegularSeason20242025!$AB$3:$AB$1315,DataRegularSeason20242025!$B$3:$B$1315, "&lt;=" &amp; FK$1, DataRegularSeason20242025!$E$3:$E$1315, $A3)</f>
        <v>46</v>
      </c>
      <c r="FL3">
        <f>SUMIFS(DataRegularSeason20242025!$AA$3:$AA$1315,DataRegularSeason20242025!$B$3:$B$1315, "&lt;=" &amp; FL$1, DataRegularSeason20242025!$D$3:$D$1315, $A3)+SUMIFS(DataRegularSeason20242025!$AB$3:$AB$1315,DataRegularSeason20242025!$B$3:$B$1315, "&lt;=" &amp; FL$1, DataRegularSeason20242025!$E$3:$E$1315, $A3)</f>
        <v>46</v>
      </c>
      <c r="FM3">
        <f>SUMIFS(DataRegularSeason20242025!$AA$3:$AA$1315,DataRegularSeason20242025!$B$3:$B$1315, "&lt;=" &amp; FM$1, DataRegularSeason20242025!$D$3:$D$1315, $A3)+SUMIFS(DataRegularSeason20242025!$AB$3:$AB$1315,DataRegularSeason20242025!$B$3:$B$1315, "&lt;=" &amp; FM$1, DataRegularSeason20242025!$E$3:$E$1315, $A3)</f>
        <v>46</v>
      </c>
      <c r="FN3">
        <f>SUMIFS(DataRegularSeason20242025!$AA$3:$AA$1315,DataRegularSeason20242025!$B$3:$B$1315, "&lt;=" &amp; FN$1, DataRegularSeason20242025!$D$3:$D$1315, $A3)+SUMIFS(DataRegularSeason20242025!$AB$3:$AB$1315,DataRegularSeason20242025!$B$3:$B$1315, "&lt;=" &amp; FN$1, DataRegularSeason20242025!$E$3:$E$1315, $A3)</f>
        <v>46</v>
      </c>
      <c r="FO3">
        <f>SUMIFS(DataRegularSeason20242025!$AA$3:$AA$1315,DataRegularSeason20242025!$B$3:$B$1315, "&lt;=" &amp; FO$1, DataRegularSeason20242025!$D$3:$D$1315, $A3)+SUMIFS(DataRegularSeason20242025!$AB$3:$AB$1315,DataRegularSeason20242025!$B$3:$B$1315, "&lt;=" &amp; FO$1, DataRegularSeason20242025!$E$3:$E$1315, $A3)</f>
        <v>46</v>
      </c>
      <c r="FP3">
        <f>SUMIFS(DataRegularSeason20242025!$AA$3:$AA$1315,DataRegularSeason20242025!$B$3:$B$1315, "&lt;=" &amp; FP$1, DataRegularSeason20242025!$D$3:$D$1315, $A3)+SUMIFS(DataRegularSeason20242025!$AB$3:$AB$1315,DataRegularSeason20242025!$B$3:$B$1315, "&lt;=" &amp; FP$1, DataRegularSeason20242025!$E$3:$E$1315, $A3)</f>
        <v>46</v>
      </c>
      <c r="FQ3">
        <f>SUMIFS(DataRegularSeason20242025!$AA$3:$AA$1315,DataRegularSeason20242025!$B$3:$B$1315, "&lt;=" &amp; FQ$1, DataRegularSeason20242025!$D$3:$D$1315, $A3)+SUMIFS(DataRegularSeason20242025!$AB$3:$AB$1315,DataRegularSeason20242025!$B$3:$B$1315, "&lt;=" &amp; FQ$1, DataRegularSeason20242025!$E$3:$E$1315, $A3)</f>
        <v>46</v>
      </c>
      <c r="FR3">
        <f>SUMIFS(DataRegularSeason20242025!$AA$3:$AA$1315,DataRegularSeason20242025!$B$3:$B$1315, "&lt;=" &amp; FR$1, DataRegularSeason20242025!$D$3:$D$1315, $A3)+SUMIFS(DataRegularSeason20242025!$AB$3:$AB$1315,DataRegularSeason20242025!$B$3:$B$1315, "&lt;=" &amp; FR$1, DataRegularSeason20242025!$E$3:$E$1315, $A3)</f>
        <v>46</v>
      </c>
      <c r="FS3">
        <f>SUMIFS(DataRegularSeason20242025!$AA$3:$AA$1315,DataRegularSeason20242025!$B$3:$B$1315, "&lt;=" &amp; FS$1, DataRegularSeason20242025!$D$3:$D$1315, $A3)+SUMIFS(DataRegularSeason20242025!$AB$3:$AB$1315,DataRegularSeason20242025!$B$3:$B$1315, "&lt;=" &amp; FS$1, DataRegularSeason20242025!$E$3:$E$1315, $A3)</f>
        <v>46</v>
      </c>
      <c r="FT3">
        <f>SUMIFS(DataRegularSeason20242025!$AA$3:$AA$1315,DataRegularSeason20242025!$B$3:$B$1315, "&lt;=" &amp; FT$1, DataRegularSeason20242025!$D$3:$D$1315, $A3)+SUMIFS(DataRegularSeason20242025!$AB$3:$AB$1315,DataRegularSeason20242025!$B$3:$B$1315, "&lt;=" &amp; FT$1, DataRegularSeason20242025!$E$3:$E$1315, $A3)</f>
        <v>46</v>
      </c>
      <c r="FU3">
        <f>SUMIFS(DataRegularSeason20242025!$AA$3:$AA$1315,DataRegularSeason20242025!$B$3:$B$1315, "&lt;=" &amp; FU$1, DataRegularSeason20242025!$D$3:$D$1315, $A3)+SUMIFS(DataRegularSeason20242025!$AB$3:$AB$1315,DataRegularSeason20242025!$B$3:$B$1315, "&lt;=" &amp; FU$1, DataRegularSeason20242025!$E$3:$E$1315, $A3)</f>
        <v>46</v>
      </c>
      <c r="FV3">
        <f>SUMIFS(DataRegularSeason20242025!$AA$3:$AA$1315,DataRegularSeason20242025!$B$3:$B$1315, "&lt;=" &amp; FV$1, DataRegularSeason20242025!$D$3:$D$1315, $A3)+SUMIFS(DataRegularSeason20242025!$AB$3:$AB$1315,DataRegularSeason20242025!$B$3:$B$1315, "&lt;=" &amp; FV$1, DataRegularSeason20242025!$E$3:$E$1315, $A3)</f>
        <v>46</v>
      </c>
      <c r="FW3">
        <f>SUMIFS(DataRegularSeason20242025!$AA$3:$AA$1315,DataRegularSeason20242025!$B$3:$B$1315, "&lt;=" &amp; FW$1, DataRegularSeason20242025!$D$3:$D$1315, $A3)+SUMIFS(DataRegularSeason20242025!$AB$3:$AB$1315,DataRegularSeason20242025!$B$3:$B$1315, "&lt;=" &amp; FW$1, DataRegularSeason20242025!$E$3:$E$1315, $A3)</f>
        <v>46</v>
      </c>
      <c r="FX3">
        <f>SUMIFS(DataRegularSeason20242025!$AA$3:$AA$1315,DataRegularSeason20242025!$B$3:$B$1315, "&lt;=" &amp; FX$1, DataRegularSeason20242025!$D$3:$D$1315, $A3)+SUMIFS(DataRegularSeason20242025!$AB$3:$AB$1315,DataRegularSeason20242025!$B$3:$B$1315, "&lt;=" &amp; FX$1, DataRegularSeason20242025!$E$3:$E$1315, $A3)</f>
        <v>46</v>
      </c>
      <c r="FY3">
        <f>SUMIFS(DataRegularSeason20242025!$AA$3:$AA$1315,DataRegularSeason20242025!$B$3:$B$1315, "&lt;=" &amp; FY$1, DataRegularSeason20242025!$D$3:$D$1315, $A3)+SUMIFS(DataRegularSeason20242025!$AB$3:$AB$1315,DataRegularSeason20242025!$B$3:$B$1315, "&lt;=" &amp; FY$1, DataRegularSeason20242025!$E$3:$E$1315, $A3)</f>
        <v>46</v>
      </c>
      <c r="FZ3">
        <f>SUMIFS(DataRegularSeason20242025!$AA$3:$AA$1315,DataRegularSeason20242025!$B$3:$B$1315, "&lt;=" &amp; FZ$1, DataRegularSeason20242025!$D$3:$D$1315, $A3)+SUMIFS(DataRegularSeason20242025!$AB$3:$AB$1315,DataRegularSeason20242025!$B$3:$B$1315, "&lt;=" &amp; FZ$1, DataRegularSeason20242025!$E$3:$E$1315, $A3)</f>
        <v>46</v>
      </c>
      <c r="GA3">
        <f>SUMIFS(DataRegularSeason20242025!$AA$3:$AA$1315,DataRegularSeason20242025!$B$3:$B$1315, "&lt;=" &amp; GA$1, DataRegularSeason20242025!$D$3:$D$1315, $A3)+SUMIFS(DataRegularSeason20242025!$AB$3:$AB$1315,DataRegularSeason20242025!$B$3:$B$1315, "&lt;=" &amp; GA$1, DataRegularSeason20242025!$E$3:$E$1315, $A3)</f>
        <v>46</v>
      </c>
      <c r="GB3">
        <f>SUMIFS(DataRegularSeason20242025!$AA$3:$AA$1315,DataRegularSeason20242025!$B$3:$B$1315, "&lt;=" &amp; GB$1, DataRegularSeason20242025!$D$3:$D$1315, $A3)+SUMIFS(DataRegularSeason20242025!$AB$3:$AB$1315,DataRegularSeason20242025!$B$3:$B$1315, "&lt;=" &amp; GB$1, DataRegularSeason20242025!$E$3:$E$1315, $A3)</f>
        <v>46</v>
      </c>
      <c r="GC3">
        <f>SUMIFS(DataRegularSeason20242025!$AA$3:$AA$1315,DataRegularSeason20242025!$B$3:$B$1315, "&lt;=" &amp; GC$1, DataRegularSeason20242025!$D$3:$D$1315, $A3)+SUMIFS(DataRegularSeason20242025!$AB$3:$AB$1315,DataRegularSeason20242025!$B$3:$B$1315, "&lt;=" &amp; GC$1, DataRegularSeason20242025!$E$3:$E$1315, $A3)</f>
        <v>46</v>
      </c>
      <c r="GD3">
        <f>SUMIFS(DataRegularSeason20242025!$AA$3:$AA$1315,DataRegularSeason20242025!$B$3:$B$1315, "&lt;=" &amp; GD$1, DataRegularSeason20242025!$D$3:$D$1315, $A3)+SUMIFS(DataRegularSeason20242025!$AB$3:$AB$1315,DataRegularSeason20242025!$B$3:$B$1315, "&lt;=" &amp; GD$1, DataRegularSeason20242025!$E$3:$E$1315, $A3)</f>
        <v>46</v>
      </c>
      <c r="GE3">
        <f>SUMIFS(DataRegularSeason20242025!$AA$3:$AA$1315,DataRegularSeason20242025!$B$3:$B$1315, "&lt;=" &amp; GE$1, DataRegularSeason20242025!$D$3:$D$1315, $A3)+SUMIFS(DataRegularSeason20242025!$AB$3:$AB$1315,DataRegularSeason20242025!$B$3:$B$1315, "&lt;=" &amp; GE$1, DataRegularSeason20242025!$E$3:$E$1315, $A3)</f>
        <v>46</v>
      </c>
      <c r="GF3">
        <f>SUMIFS(DataRegularSeason20242025!$AA$3:$AA$1315,DataRegularSeason20242025!$B$3:$B$1315, "&lt;=" &amp; GF$1, DataRegularSeason20242025!$D$3:$D$1315, $A3)+SUMIFS(DataRegularSeason20242025!$AB$3:$AB$1315,DataRegularSeason20242025!$B$3:$B$1315, "&lt;=" &amp; GF$1, DataRegularSeason20242025!$E$3:$E$1315, $A3)</f>
        <v>46</v>
      </c>
      <c r="GG3">
        <f>SUMIFS(DataRegularSeason20242025!$AA$3:$AA$1315,DataRegularSeason20242025!$B$3:$B$1315, "&lt;=" &amp; GG$1, DataRegularSeason20242025!$D$3:$D$1315, $A3)+SUMIFS(DataRegularSeason20242025!$AB$3:$AB$1315,DataRegularSeason20242025!$B$3:$B$1315, "&lt;=" &amp; GG$1, DataRegularSeason20242025!$E$3:$E$1315, $A3)</f>
        <v>46</v>
      </c>
      <c r="GH3">
        <f>SUMIFS(DataRegularSeason20242025!$AA$3:$AA$1315,DataRegularSeason20242025!$B$3:$B$1315, "&lt;=" &amp; GH$1, DataRegularSeason20242025!$D$3:$D$1315, $A3)+SUMIFS(DataRegularSeason20242025!$AB$3:$AB$1315,DataRegularSeason20242025!$B$3:$B$1315, "&lt;=" &amp; GH$1, DataRegularSeason20242025!$E$3:$E$1315, $A3)</f>
        <v>46</v>
      </c>
      <c r="GI3">
        <f>SUMIFS(DataRegularSeason20242025!$AA$3:$AA$1315,DataRegularSeason20242025!$B$3:$B$1315, "&lt;=" &amp; GI$1, DataRegularSeason20242025!$D$3:$D$1315, $A3)+SUMIFS(DataRegularSeason20242025!$AB$3:$AB$1315,DataRegularSeason20242025!$B$3:$B$1315, "&lt;=" &amp; GI$1, DataRegularSeason20242025!$E$3:$E$1315, $A3)</f>
        <v>46</v>
      </c>
      <c r="GJ3">
        <f>SUMIFS(DataRegularSeason20242025!$AA$3:$AA$1315,DataRegularSeason20242025!$B$3:$B$1315, "&lt;=" &amp; GJ$1, DataRegularSeason20242025!$D$3:$D$1315, $A3)+SUMIFS(DataRegularSeason20242025!$AB$3:$AB$1315,DataRegularSeason20242025!$B$3:$B$1315, "&lt;=" &amp; GJ$1, DataRegularSeason20242025!$E$3:$E$1315, $A3)</f>
        <v>46</v>
      </c>
      <c r="GK3">
        <f>SUMIFS(DataRegularSeason20242025!$AA$3:$AA$1315,DataRegularSeason20242025!$B$3:$B$1315, "&lt;=" &amp; GK$1, DataRegularSeason20242025!$D$3:$D$1315, $A3)+SUMIFS(DataRegularSeason20242025!$AB$3:$AB$1315,DataRegularSeason20242025!$B$3:$B$1315, "&lt;=" &amp; GK$1, DataRegularSeason20242025!$E$3:$E$1315, $A3)</f>
        <v>46</v>
      </c>
      <c r="GL3">
        <f>SUMIFS(DataRegularSeason20242025!$AA$3:$AA$1315,DataRegularSeason20242025!$B$3:$B$1315, "&lt;=" &amp; GL$1, DataRegularSeason20242025!$D$3:$D$1315, $A3)+SUMIFS(DataRegularSeason20242025!$AB$3:$AB$1315,DataRegularSeason20242025!$B$3:$B$1315, "&lt;=" &amp; GL$1, DataRegularSeason20242025!$E$3:$E$1315, $A3)</f>
        <v>46</v>
      </c>
      <c r="GM3">
        <f>SUMIFS(DataRegularSeason20242025!$AA$3:$AA$1315,DataRegularSeason20242025!$B$3:$B$1315, "&lt;=" &amp; GM$1, DataRegularSeason20242025!$D$3:$D$1315, $A3)+SUMIFS(DataRegularSeason20242025!$AB$3:$AB$1315,DataRegularSeason20242025!$B$3:$B$1315, "&lt;=" &amp; GM$1, DataRegularSeason20242025!$E$3:$E$1315, $A3)</f>
        <v>46</v>
      </c>
      <c r="GN3">
        <f>SUMIFS(DataRegularSeason20242025!$AA$3:$AA$1315,DataRegularSeason20242025!$B$3:$B$1315, "&lt;=" &amp; GN$1, DataRegularSeason20242025!$D$3:$D$1315, $A3)+SUMIFS(DataRegularSeason20242025!$AB$3:$AB$1315,DataRegularSeason20242025!$B$3:$B$1315, "&lt;=" &amp; GN$1, DataRegularSeason20242025!$E$3:$E$1315, $A3)</f>
        <v>46</v>
      </c>
      <c r="GO3">
        <f>SUMIFS(DataRegularSeason20242025!$AA$3:$AA$1315,DataRegularSeason20242025!$B$3:$B$1315, "&lt;=" &amp; GO$1, DataRegularSeason20242025!$D$3:$D$1315, $A3)+SUMIFS(DataRegularSeason20242025!$AB$3:$AB$1315,DataRegularSeason20242025!$B$3:$B$1315, "&lt;=" &amp; GO$1, DataRegularSeason20242025!$E$3:$E$1315, $A3)</f>
        <v>46</v>
      </c>
      <c r="GP3">
        <f>SUMIFS(DataRegularSeason20242025!$AA$3:$AA$1315,DataRegularSeason20242025!$B$3:$B$1315, "&lt;=" &amp; GP$1, DataRegularSeason20242025!$D$3:$D$1315, $A3)+SUMIFS(DataRegularSeason20242025!$AB$3:$AB$1315,DataRegularSeason20242025!$B$3:$B$1315, "&lt;=" &amp; GP$1, DataRegularSeason20242025!$E$3:$E$1315, $A3)</f>
        <v>46</v>
      </c>
      <c r="GQ3">
        <f>SUMIFS(DataRegularSeason20242025!$AA$3:$AA$1315,DataRegularSeason20242025!$B$3:$B$1315, "&lt;=" &amp; GQ$1, DataRegularSeason20242025!$D$3:$D$1315, $A3)+SUMIFS(DataRegularSeason20242025!$AB$3:$AB$1315,DataRegularSeason20242025!$B$3:$B$1315, "&lt;=" &amp; GQ$1, DataRegularSeason20242025!$E$3:$E$1315, $A3)</f>
        <v>46</v>
      </c>
      <c r="GR3">
        <f>SUMIFS(DataRegularSeason20242025!$AA$3:$AA$1315,DataRegularSeason20242025!$B$3:$B$1315, "&lt;=" &amp; GR$1, DataRegularSeason20242025!$D$3:$D$1315, $A3)+SUMIFS(DataRegularSeason20242025!$AB$3:$AB$1315,DataRegularSeason20242025!$B$3:$B$1315, "&lt;=" &amp; GR$1, DataRegularSeason20242025!$E$3:$E$1315, $A3)</f>
        <v>46</v>
      </c>
      <c r="GS3">
        <f>SUMIFS(DataRegularSeason20242025!$AA$3:$AA$1315,DataRegularSeason20242025!$B$3:$B$1315, "&lt;=" &amp; GS$1, DataRegularSeason20242025!$D$3:$D$1315, $A3)+SUMIFS(DataRegularSeason20242025!$AB$3:$AB$1315,DataRegularSeason20242025!$B$3:$B$1315, "&lt;=" &amp; GS$1, DataRegularSeason20242025!$E$3:$E$1315, $A3)</f>
        <v>46</v>
      </c>
      <c r="GT3">
        <f>SUMIFS(DataRegularSeason20242025!$AA$3:$AA$1315,DataRegularSeason20242025!$B$3:$B$1315, "&lt;=" &amp; GT$1, DataRegularSeason20242025!$D$3:$D$1315, $A3)+SUMIFS(DataRegularSeason20242025!$AB$3:$AB$1315,DataRegularSeason20242025!$B$3:$B$1315, "&lt;=" &amp; GT$1, DataRegularSeason20242025!$E$3:$E$1315, $A3)</f>
        <v>46</v>
      </c>
      <c r="GU3">
        <f>SUMIFS(DataRegularSeason20242025!$AA$3:$AA$1315,DataRegularSeason20242025!$B$3:$B$1315, "&lt;=" &amp; GU$1, DataRegularSeason20242025!$D$3:$D$1315, $A3)+SUMIFS(DataRegularSeason20242025!$AB$3:$AB$1315,DataRegularSeason20242025!$B$3:$B$1315, "&lt;=" &amp; GU$1, DataRegularSeason20242025!$E$3:$E$1315, $A3)</f>
        <v>46</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37</v>
      </c>
      <c r="CN6">
        <f>SUMIFS(DataRegularSeason20242025!$AA$3:$AA$1315,DataRegularSeason20242025!$B$3:$B$1315, "&lt;=" &amp; CN$1, DataRegularSeason20242025!$D$3:$D$1315, $A6)+SUMIFS(DataRegularSeason20242025!$AB$3:$AB$1315,DataRegularSeason20242025!$B$3:$B$1315, "&lt;=" &amp; CN$1, DataRegularSeason20242025!$E$3:$E$1315, $A6)</f>
        <v>37</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37</v>
      </c>
      <c r="CT6">
        <f>SUMIFS(DataRegularSeason20242025!$AA$3:$AA$1315,DataRegularSeason20242025!$B$3:$B$1315, "&lt;=" &amp; CT$1, DataRegularSeason20242025!$D$3:$D$1315, $A6)+SUMIFS(DataRegularSeason20242025!$AB$3:$AB$1315,DataRegularSeason20242025!$B$3:$B$1315, "&lt;=" &amp; CT$1, DataRegularSeason20242025!$E$3:$E$1315, $A6)</f>
        <v>37</v>
      </c>
      <c r="CU6">
        <f>SUMIFS(DataRegularSeason20242025!$AA$3:$AA$1315,DataRegularSeason20242025!$B$3:$B$1315, "&lt;=" &amp; CU$1, DataRegularSeason20242025!$D$3:$D$1315, $A6)+SUMIFS(DataRegularSeason20242025!$AB$3:$AB$1315,DataRegularSeason20242025!$B$3:$B$1315, "&lt;=" &amp; CU$1, DataRegularSeason20242025!$E$3:$E$1315, $A6)</f>
        <v>37</v>
      </c>
      <c r="CV6">
        <f>SUMIFS(DataRegularSeason20242025!$AA$3:$AA$1315,DataRegularSeason20242025!$B$3:$B$1315, "&lt;=" &amp; CV$1, DataRegularSeason20242025!$D$3:$D$1315, $A6)+SUMIFS(DataRegularSeason20242025!$AB$3:$AB$1315,DataRegularSeason20242025!$B$3:$B$1315, "&lt;=" &amp; CV$1, DataRegularSeason20242025!$E$3:$E$1315, $A6)</f>
        <v>37</v>
      </c>
      <c r="CW6">
        <f>SUMIFS(DataRegularSeason20242025!$AA$3:$AA$1315,DataRegularSeason20242025!$B$3:$B$1315, "&lt;=" &amp; CW$1, DataRegularSeason20242025!$D$3:$D$1315, $A6)+SUMIFS(DataRegularSeason20242025!$AB$3:$AB$1315,DataRegularSeason20242025!$B$3:$B$1315, "&lt;=" &amp; CW$1, DataRegularSeason20242025!$E$3:$E$1315, $A6)</f>
        <v>37</v>
      </c>
      <c r="CX6">
        <f>SUMIFS(DataRegularSeason20242025!$AA$3:$AA$1315,DataRegularSeason20242025!$B$3:$B$1315, "&lt;=" &amp; CX$1, DataRegularSeason20242025!$D$3:$D$1315, $A6)+SUMIFS(DataRegularSeason20242025!$AB$3:$AB$1315,DataRegularSeason20242025!$B$3:$B$1315, "&lt;=" &amp; CX$1, DataRegularSeason20242025!$E$3:$E$1315, $A6)</f>
        <v>37</v>
      </c>
      <c r="CY6">
        <f>SUMIFS(DataRegularSeason20242025!$AA$3:$AA$1315,DataRegularSeason20242025!$B$3:$B$1315, "&lt;=" &amp; CY$1, DataRegularSeason20242025!$D$3:$D$1315, $A6)+SUMIFS(DataRegularSeason20242025!$AB$3:$AB$1315,DataRegularSeason20242025!$B$3:$B$1315, "&lt;=" &amp; CY$1, DataRegularSeason20242025!$E$3:$E$1315, $A6)</f>
        <v>37</v>
      </c>
      <c r="CZ6">
        <f>SUMIFS(DataRegularSeason20242025!$AA$3:$AA$1315,DataRegularSeason20242025!$B$3:$B$1315, "&lt;=" &amp; CZ$1, DataRegularSeason20242025!$D$3:$D$1315, $A6)+SUMIFS(DataRegularSeason20242025!$AB$3:$AB$1315,DataRegularSeason20242025!$B$3:$B$1315, "&lt;=" &amp; CZ$1, DataRegularSeason20242025!$E$3:$E$1315, $A6)</f>
        <v>37</v>
      </c>
      <c r="DA6">
        <f>SUMIFS(DataRegularSeason20242025!$AA$3:$AA$1315,DataRegularSeason20242025!$B$3:$B$1315, "&lt;=" &amp; DA$1, DataRegularSeason20242025!$D$3:$D$1315, $A6)+SUMIFS(DataRegularSeason20242025!$AB$3:$AB$1315,DataRegularSeason20242025!$B$3:$B$1315, "&lt;=" &amp; DA$1, DataRegularSeason20242025!$E$3:$E$1315, $A6)</f>
        <v>37</v>
      </c>
      <c r="DB6">
        <f>SUMIFS(DataRegularSeason20242025!$AA$3:$AA$1315,DataRegularSeason20242025!$B$3:$B$1315, "&lt;=" &amp; DB$1, DataRegularSeason20242025!$D$3:$D$1315, $A6)+SUMIFS(DataRegularSeason20242025!$AB$3:$AB$1315,DataRegularSeason20242025!$B$3:$B$1315, "&lt;=" &amp; DB$1, DataRegularSeason20242025!$E$3:$E$1315, $A6)</f>
        <v>37</v>
      </c>
      <c r="DC6">
        <f>SUMIFS(DataRegularSeason20242025!$AA$3:$AA$1315,DataRegularSeason20242025!$B$3:$B$1315, "&lt;=" &amp; DC$1, DataRegularSeason20242025!$D$3:$D$1315, $A6)+SUMIFS(DataRegularSeason20242025!$AB$3:$AB$1315,DataRegularSeason20242025!$B$3:$B$1315, "&lt;=" &amp; DC$1, DataRegularSeason20242025!$E$3:$E$1315, $A6)</f>
        <v>37</v>
      </c>
      <c r="DD6">
        <f>SUMIFS(DataRegularSeason20242025!$AA$3:$AA$1315,DataRegularSeason20242025!$B$3:$B$1315, "&lt;=" &amp; DD$1, DataRegularSeason20242025!$D$3:$D$1315, $A6)+SUMIFS(DataRegularSeason20242025!$AB$3:$AB$1315,DataRegularSeason20242025!$B$3:$B$1315, "&lt;=" &amp; DD$1, DataRegularSeason20242025!$E$3:$E$1315, $A6)</f>
        <v>37</v>
      </c>
      <c r="DE6">
        <f>SUMIFS(DataRegularSeason20242025!$AA$3:$AA$1315,DataRegularSeason20242025!$B$3:$B$1315, "&lt;=" &amp; DE$1, DataRegularSeason20242025!$D$3:$D$1315, $A6)+SUMIFS(DataRegularSeason20242025!$AB$3:$AB$1315,DataRegularSeason20242025!$B$3:$B$1315, "&lt;=" &amp; DE$1, DataRegularSeason20242025!$E$3:$E$1315, $A6)</f>
        <v>37</v>
      </c>
      <c r="DF6">
        <f>SUMIFS(DataRegularSeason20242025!$AA$3:$AA$1315,DataRegularSeason20242025!$B$3:$B$1315, "&lt;=" &amp; DF$1, DataRegularSeason20242025!$D$3:$D$1315, $A6)+SUMIFS(DataRegularSeason20242025!$AB$3:$AB$1315,DataRegularSeason20242025!$B$3:$B$1315, "&lt;=" &amp; DF$1, DataRegularSeason20242025!$E$3:$E$1315, $A6)</f>
        <v>37</v>
      </c>
      <c r="DG6">
        <f>SUMIFS(DataRegularSeason20242025!$AA$3:$AA$1315,DataRegularSeason20242025!$B$3:$B$1315, "&lt;=" &amp; DG$1, DataRegularSeason20242025!$D$3:$D$1315, $A6)+SUMIFS(DataRegularSeason20242025!$AB$3:$AB$1315,DataRegularSeason20242025!$B$3:$B$1315, "&lt;=" &amp; DG$1, DataRegularSeason20242025!$E$3:$E$1315, $A6)</f>
        <v>37</v>
      </c>
      <c r="DH6">
        <f>SUMIFS(DataRegularSeason20242025!$AA$3:$AA$1315,DataRegularSeason20242025!$B$3:$B$1315, "&lt;=" &amp; DH$1, DataRegularSeason20242025!$D$3:$D$1315, $A6)+SUMIFS(DataRegularSeason20242025!$AB$3:$AB$1315,DataRegularSeason20242025!$B$3:$B$1315, "&lt;=" &amp; DH$1, DataRegularSeason20242025!$E$3:$E$1315, $A6)</f>
        <v>37</v>
      </c>
      <c r="DI6">
        <f>SUMIFS(DataRegularSeason20242025!$AA$3:$AA$1315,DataRegularSeason20242025!$B$3:$B$1315, "&lt;=" &amp; DI$1, DataRegularSeason20242025!$D$3:$D$1315, $A6)+SUMIFS(DataRegularSeason20242025!$AB$3:$AB$1315,DataRegularSeason20242025!$B$3:$B$1315, "&lt;=" &amp; DI$1, DataRegularSeason20242025!$E$3:$E$1315, $A6)</f>
        <v>37</v>
      </c>
      <c r="DJ6">
        <f>SUMIFS(DataRegularSeason20242025!$AA$3:$AA$1315,DataRegularSeason20242025!$B$3:$B$1315, "&lt;=" &amp; DJ$1, DataRegularSeason20242025!$D$3:$D$1315, $A6)+SUMIFS(DataRegularSeason20242025!$AB$3:$AB$1315,DataRegularSeason20242025!$B$3:$B$1315, "&lt;=" &amp; DJ$1, DataRegularSeason20242025!$E$3:$E$1315, $A6)</f>
        <v>37</v>
      </c>
      <c r="DK6">
        <f>SUMIFS(DataRegularSeason20242025!$AA$3:$AA$1315,DataRegularSeason20242025!$B$3:$B$1315, "&lt;=" &amp; DK$1, DataRegularSeason20242025!$D$3:$D$1315, $A6)+SUMIFS(DataRegularSeason20242025!$AB$3:$AB$1315,DataRegularSeason20242025!$B$3:$B$1315, "&lt;=" &amp; DK$1, DataRegularSeason20242025!$E$3:$E$1315, $A6)</f>
        <v>37</v>
      </c>
      <c r="DL6">
        <f>SUMIFS(DataRegularSeason20242025!$AA$3:$AA$1315,DataRegularSeason20242025!$B$3:$B$1315, "&lt;=" &amp; DL$1, DataRegularSeason20242025!$D$3:$D$1315, $A6)+SUMIFS(DataRegularSeason20242025!$AB$3:$AB$1315,DataRegularSeason20242025!$B$3:$B$1315, "&lt;=" &amp; DL$1, DataRegularSeason20242025!$E$3:$E$1315, $A6)</f>
        <v>37</v>
      </c>
      <c r="DM6">
        <f>SUMIFS(DataRegularSeason20242025!$AA$3:$AA$1315,DataRegularSeason20242025!$B$3:$B$1315, "&lt;=" &amp; DM$1, DataRegularSeason20242025!$D$3:$D$1315, $A6)+SUMIFS(DataRegularSeason20242025!$AB$3:$AB$1315,DataRegularSeason20242025!$B$3:$B$1315, "&lt;=" &amp; DM$1, DataRegularSeason20242025!$E$3:$E$1315, $A6)</f>
        <v>37</v>
      </c>
      <c r="DN6">
        <f>SUMIFS(DataRegularSeason20242025!$AA$3:$AA$1315,DataRegularSeason20242025!$B$3:$B$1315, "&lt;=" &amp; DN$1, DataRegularSeason20242025!$D$3:$D$1315, $A6)+SUMIFS(DataRegularSeason20242025!$AB$3:$AB$1315,DataRegularSeason20242025!$B$3:$B$1315, "&lt;=" &amp; DN$1, DataRegularSeason20242025!$E$3:$E$1315, $A6)</f>
        <v>37</v>
      </c>
      <c r="DO6">
        <f>SUMIFS(DataRegularSeason20242025!$AA$3:$AA$1315,DataRegularSeason20242025!$B$3:$B$1315, "&lt;=" &amp; DO$1, DataRegularSeason20242025!$D$3:$D$1315, $A6)+SUMIFS(DataRegularSeason20242025!$AB$3:$AB$1315,DataRegularSeason20242025!$B$3:$B$1315, "&lt;=" &amp; DO$1, DataRegularSeason20242025!$E$3:$E$1315, $A6)</f>
        <v>37</v>
      </c>
      <c r="DP6">
        <f>SUMIFS(DataRegularSeason20242025!$AA$3:$AA$1315,DataRegularSeason20242025!$B$3:$B$1315, "&lt;=" &amp; DP$1, DataRegularSeason20242025!$D$3:$D$1315, $A6)+SUMIFS(DataRegularSeason20242025!$AB$3:$AB$1315,DataRegularSeason20242025!$B$3:$B$1315, "&lt;=" &amp; DP$1, DataRegularSeason20242025!$E$3:$E$1315, $A6)</f>
        <v>37</v>
      </c>
      <c r="DQ6">
        <f>SUMIFS(DataRegularSeason20242025!$AA$3:$AA$1315,DataRegularSeason20242025!$B$3:$B$1315, "&lt;=" &amp; DQ$1, DataRegularSeason20242025!$D$3:$D$1315, $A6)+SUMIFS(DataRegularSeason20242025!$AB$3:$AB$1315,DataRegularSeason20242025!$B$3:$B$1315, "&lt;=" &amp; DQ$1, DataRegularSeason20242025!$E$3:$E$1315, $A6)</f>
        <v>37</v>
      </c>
      <c r="DR6">
        <f>SUMIFS(DataRegularSeason20242025!$AA$3:$AA$1315,DataRegularSeason20242025!$B$3:$B$1315, "&lt;=" &amp; DR$1, DataRegularSeason20242025!$D$3:$D$1315, $A6)+SUMIFS(DataRegularSeason20242025!$AB$3:$AB$1315,DataRegularSeason20242025!$B$3:$B$1315, "&lt;=" &amp; DR$1, DataRegularSeason20242025!$E$3:$E$1315, $A6)</f>
        <v>37</v>
      </c>
      <c r="DS6">
        <f>SUMIFS(DataRegularSeason20242025!$AA$3:$AA$1315,DataRegularSeason20242025!$B$3:$B$1315, "&lt;=" &amp; DS$1, DataRegularSeason20242025!$D$3:$D$1315, $A6)+SUMIFS(DataRegularSeason20242025!$AB$3:$AB$1315,DataRegularSeason20242025!$B$3:$B$1315, "&lt;=" &amp; DS$1, DataRegularSeason20242025!$E$3:$E$1315, $A6)</f>
        <v>37</v>
      </c>
      <c r="DT6">
        <f>SUMIFS(DataRegularSeason20242025!$AA$3:$AA$1315,DataRegularSeason20242025!$B$3:$B$1315, "&lt;=" &amp; DT$1, DataRegularSeason20242025!$D$3:$D$1315, $A6)+SUMIFS(DataRegularSeason20242025!$AB$3:$AB$1315,DataRegularSeason20242025!$B$3:$B$1315, "&lt;=" &amp; DT$1, DataRegularSeason20242025!$E$3:$E$1315, $A6)</f>
        <v>37</v>
      </c>
      <c r="DU6">
        <f>SUMIFS(DataRegularSeason20242025!$AA$3:$AA$1315,DataRegularSeason20242025!$B$3:$B$1315, "&lt;=" &amp; DU$1, DataRegularSeason20242025!$D$3:$D$1315, $A6)+SUMIFS(DataRegularSeason20242025!$AB$3:$AB$1315,DataRegularSeason20242025!$B$3:$B$1315, "&lt;=" &amp; DU$1, DataRegularSeason20242025!$E$3:$E$1315, $A6)</f>
        <v>37</v>
      </c>
      <c r="DV6">
        <f>SUMIFS(DataRegularSeason20242025!$AA$3:$AA$1315,DataRegularSeason20242025!$B$3:$B$1315, "&lt;=" &amp; DV$1, DataRegularSeason20242025!$D$3:$D$1315, $A6)+SUMIFS(DataRegularSeason20242025!$AB$3:$AB$1315,DataRegularSeason20242025!$B$3:$B$1315, "&lt;=" &amp; DV$1, DataRegularSeason20242025!$E$3:$E$1315, $A6)</f>
        <v>37</v>
      </c>
      <c r="DW6">
        <f>SUMIFS(DataRegularSeason20242025!$AA$3:$AA$1315,DataRegularSeason20242025!$B$3:$B$1315, "&lt;=" &amp; DW$1, DataRegularSeason20242025!$D$3:$D$1315, $A6)+SUMIFS(DataRegularSeason20242025!$AB$3:$AB$1315,DataRegularSeason20242025!$B$3:$B$1315, "&lt;=" &amp; DW$1, DataRegularSeason20242025!$E$3:$E$1315, $A6)</f>
        <v>37</v>
      </c>
      <c r="DX6">
        <f>SUMIFS(DataRegularSeason20242025!$AA$3:$AA$1315,DataRegularSeason20242025!$B$3:$B$1315, "&lt;=" &amp; DX$1, DataRegularSeason20242025!$D$3:$D$1315, $A6)+SUMIFS(DataRegularSeason20242025!$AB$3:$AB$1315,DataRegularSeason20242025!$B$3:$B$1315, "&lt;=" &amp; DX$1, DataRegularSeason20242025!$E$3:$E$1315, $A6)</f>
        <v>37</v>
      </c>
      <c r="DY6">
        <f>SUMIFS(DataRegularSeason20242025!$AA$3:$AA$1315,DataRegularSeason20242025!$B$3:$B$1315, "&lt;=" &amp; DY$1, DataRegularSeason20242025!$D$3:$D$1315, $A6)+SUMIFS(DataRegularSeason20242025!$AB$3:$AB$1315,DataRegularSeason20242025!$B$3:$B$1315, "&lt;=" &amp; DY$1, DataRegularSeason20242025!$E$3:$E$1315, $A6)</f>
        <v>37</v>
      </c>
      <c r="DZ6">
        <f>SUMIFS(DataRegularSeason20242025!$AA$3:$AA$1315,DataRegularSeason20242025!$B$3:$B$1315, "&lt;=" &amp; DZ$1, DataRegularSeason20242025!$D$3:$D$1315, $A6)+SUMIFS(DataRegularSeason20242025!$AB$3:$AB$1315,DataRegularSeason20242025!$B$3:$B$1315, "&lt;=" &amp; DZ$1, DataRegularSeason20242025!$E$3:$E$1315, $A6)</f>
        <v>37</v>
      </c>
      <c r="EA6">
        <f>SUMIFS(DataRegularSeason20242025!$AA$3:$AA$1315,DataRegularSeason20242025!$B$3:$B$1315, "&lt;=" &amp; EA$1, DataRegularSeason20242025!$D$3:$D$1315, $A6)+SUMIFS(DataRegularSeason20242025!$AB$3:$AB$1315,DataRegularSeason20242025!$B$3:$B$1315, "&lt;=" &amp; EA$1, DataRegularSeason20242025!$E$3:$E$1315, $A6)</f>
        <v>37</v>
      </c>
      <c r="EB6">
        <f>SUMIFS(DataRegularSeason20242025!$AA$3:$AA$1315,DataRegularSeason20242025!$B$3:$B$1315, "&lt;=" &amp; EB$1, DataRegularSeason20242025!$D$3:$D$1315, $A6)+SUMIFS(DataRegularSeason20242025!$AB$3:$AB$1315,DataRegularSeason20242025!$B$3:$B$1315, "&lt;=" &amp; EB$1, DataRegularSeason20242025!$E$3:$E$1315, $A6)</f>
        <v>37</v>
      </c>
      <c r="EC6">
        <f>SUMIFS(DataRegularSeason20242025!$AA$3:$AA$1315,DataRegularSeason20242025!$B$3:$B$1315, "&lt;=" &amp; EC$1, DataRegularSeason20242025!$D$3:$D$1315, $A6)+SUMIFS(DataRegularSeason20242025!$AB$3:$AB$1315,DataRegularSeason20242025!$B$3:$B$1315, "&lt;=" &amp; EC$1, DataRegularSeason20242025!$E$3:$E$1315, $A6)</f>
        <v>37</v>
      </c>
      <c r="ED6">
        <f>SUMIFS(DataRegularSeason20242025!$AA$3:$AA$1315,DataRegularSeason20242025!$B$3:$B$1315, "&lt;=" &amp; ED$1, DataRegularSeason20242025!$D$3:$D$1315, $A6)+SUMIFS(DataRegularSeason20242025!$AB$3:$AB$1315,DataRegularSeason20242025!$B$3:$B$1315, "&lt;=" &amp; ED$1, DataRegularSeason20242025!$E$3:$E$1315, $A6)</f>
        <v>37</v>
      </c>
      <c r="EE6">
        <f>SUMIFS(DataRegularSeason20242025!$AA$3:$AA$1315,DataRegularSeason20242025!$B$3:$B$1315, "&lt;=" &amp; EE$1, DataRegularSeason20242025!$D$3:$D$1315, $A6)+SUMIFS(DataRegularSeason20242025!$AB$3:$AB$1315,DataRegularSeason20242025!$B$3:$B$1315, "&lt;=" &amp; EE$1, DataRegularSeason20242025!$E$3:$E$1315, $A6)</f>
        <v>37</v>
      </c>
      <c r="EF6">
        <f>SUMIFS(DataRegularSeason20242025!$AA$3:$AA$1315,DataRegularSeason20242025!$B$3:$B$1315, "&lt;=" &amp; EF$1, DataRegularSeason20242025!$D$3:$D$1315, $A6)+SUMIFS(DataRegularSeason20242025!$AB$3:$AB$1315,DataRegularSeason20242025!$B$3:$B$1315, "&lt;=" &amp; EF$1, DataRegularSeason20242025!$E$3:$E$1315, $A6)</f>
        <v>37</v>
      </c>
      <c r="EG6">
        <f>SUMIFS(DataRegularSeason20242025!$AA$3:$AA$1315,DataRegularSeason20242025!$B$3:$B$1315, "&lt;=" &amp; EG$1, DataRegularSeason20242025!$D$3:$D$1315, $A6)+SUMIFS(DataRegularSeason20242025!$AB$3:$AB$1315,DataRegularSeason20242025!$B$3:$B$1315, "&lt;=" &amp; EG$1, DataRegularSeason20242025!$E$3:$E$1315, $A6)</f>
        <v>37</v>
      </c>
      <c r="EH6">
        <f>SUMIFS(DataRegularSeason20242025!$AA$3:$AA$1315,DataRegularSeason20242025!$B$3:$B$1315, "&lt;=" &amp; EH$1, DataRegularSeason20242025!$D$3:$D$1315, $A6)+SUMIFS(DataRegularSeason20242025!$AB$3:$AB$1315,DataRegularSeason20242025!$B$3:$B$1315, "&lt;=" &amp; EH$1, DataRegularSeason20242025!$E$3:$E$1315, $A6)</f>
        <v>37</v>
      </c>
      <c r="EI6">
        <f>SUMIFS(DataRegularSeason20242025!$AA$3:$AA$1315,DataRegularSeason20242025!$B$3:$B$1315, "&lt;=" &amp; EI$1, DataRegularSeason20242025!$D$3:$D$1315, $A6)+SUMIFS(DataRegularSeason20242025!$AB$3:$AB$1315,DataRegularSeason20242025!$B$3:$B$1315, "&lt;=" &amp; EI$1, DataRegularSeason20242025!$E$3:$E$1315, $A6)</f>
        <v>37</v>
      </c>
      <c r="EJ6">
        <f>SUMIFS(DataRegularSeason20242025!$AA$3:$AA$1315,DataRegularSeason20242025!$B$3:$B$1315, "&lt;=" &amp; EJ$1, DataRegularSeason20242025!$D$3:$D$1315, $A6)+SUMIFS(DataRegularSeason20242025!$AB$3:$AB$1315,DataRegularSeason20242025!$B$3:$B$1315, "&lt;=" &amp; EJ$1, DataRegularSeason20242025!$E$3:$E$1315, $A6)</f>
        <v>37</v>
      </c>
      <c r="EK6">
        <f>SUMIFS(DataRegularSeason20242025!$AA$3:$AA$1315,DataRegularSeason20242025!$B$3:$B$1315, "&lt;=" &amp; EK$1, DataRegularSeason20242025!$D$3:$D$1315, $A6)+SUMIFS(DataRegularSeason20242025!$AB$3:$AB$1315,DataRegularSeason20242025!$B$3:$B$1315, "&lt;=" &amp; EK$1, DataRegularSeason20242025!$E$3:$E$1315, $A6)</f>
        <v>37</v>
      </c>
      <c r="EL6">
        <f>SUMIFS(DataRegularSeason20242025!$AA$3:$AA$1315,DataRegularSeason20242025!$B$3:$B$1315, "&lt;=" &amp; EL$1, DataRegularSeason20242025!$D$3:$D$1315, $A6)+SUMIFS(DataRegularSeason20242025!$AB$3:$AB$1315,DataRegularSeason20242025!$B$3:$B$1315, "&lt;=" &amp; EL$1, DataRegularSeason20242025!$E$3:$E$1315, $A6)</f>
        <v>37</v>
      </c>
      <c r="EM6">
        <f>SUMIFS(DataRegularSeason20242025!$AA$3:$AA$1315,DataRegularSeason20242025!$B$3:$B$1315, "&lt;=" &amp; EM$1, DataRegularSeason20242025!$D$3:$D$1315, $A6)+SUMIFS(DataRegularSeason20242025!$AB$3:$AB$1315,DataRegularSeason20242025!$B$3:$B$1315, "&lt;=" &amp; EM$1, DataRegularSeason20242025!$E$3:$E$1315, $A6)</f>
        <v>37</v>
      </c>
      <c r="EN6">
        <f>SUMIFS(DataRegularSeason20242025!$AA$3:$AA$1315,DataRegularSeason20242025!$B$3:$B$1315, "&lt;=" &amp; EN$1, DataRegularSeason20242025!$D$3:$D$1315, $A6)+SUMIFS(DataRegularSeason20242025!$AB$3:$AB$1315,DataRegularSeason20242025!$B$3:$B$1315, "&lt;=" &amp; EN$1, DataRegularSeason20242025!$E$3:$E$1315, $A6)</f>
        <v>37</v>
      </c>
      <c r="EO6">
        <f>SUMIFS(DataRegularSeason20242025!$AA$3:$AA$1315,DataRegularSeason20242025!$B$3:$B$1315, "&lt;=" &amp; EO$1, DataRegularSeason20242025!$D$3:$D$1315, $A6)+SUMIFS(DataRegularSeason20242025!$AB$3:$AB$1315,DataRegularSeason20242025!$B$3:$B$1315, "&lt;=" &amp; EO$1, DataRegularSeason20242025!$E$3:$E$1315, $A6)</f>
        <v>37</v>
      </c>
      <c r="EP6">
        <f>SUMIFS(DataRegularSeason20242025!$AA$3:$AA$1315,DataRegularSeason20242025!$B$3:$B$1315, "&lt;=" &amp; EP$1, DataRegularSeason20242025!$D$3:$D$1315, $A6)+SUMIFS(DataRegularSeason20242025!$AB$3:$AB$1315,DataRegularSeason20242025!$B$3:$B$1315, "&lt;=" &amp; EP$1, DataRegularSeason20242025!$E$3:$E$1315, $A6)</f>
        <v>37</v>
      </c>
      <c r="EQ6">
        <f>SUMIFS(DataRegularSeason20242025!$AA$3:$AA$1315,DataRegularSeason20242025!$B$3:$B$1315, "&lt;=" &amp; EQ$1, DataRegularSeason20242025!$D$3:$D$1315, $A6)+SUMIFS(DataRegularSeason20242025!$AB$3:$AB$1315,DataRegularSeason20242025!$B$3:$B$1315, "&lt;=" &amp; EQ$1, DataRegularSeason20242025!$E$3:$E$1315, $A6)</f>
        <v>37</v>
      </c>
      <c r="ER6">
        <f>SUMIFS(DataRegularSeason20242025!$AA$3:$AA$1315,DataRegularSeason20242025!$B$3:$B$1315, "&lt;=" &amp; ER$1, DataRegularSeason20242025!$D$3:$D$1315, $A6)+SUMIFS(DataRegularSeason20242025!$AB$3:$AB$1315,DataRegularSeason20242025!$B$3:$B$1315, "&lt;=" &amp; ER$1, DataRegularSeason20242025!$E$3:$E$1315, $A6)</f>
        <v>37</v>
      </c>
      <c r="ES6">
        <f>SUMIFS(DataRegularSeason20242025!$AA$3:$AA$1315,DataRegularSeason20242025!$B$3:$B$1315, "&lt;=" &amp; ES$1, DataRegularSeason20242025!$D$3:$D$1315, $A6)+SUMIFS(DataRegularSeason20242025!$AB$3:$AB$1315,DataRegularSeason20242025!$B$3:$B$1315, "&lt;=" &amp; ES$1, DataRegularSeason20242025!$E$3:$E$1315, $A6)</f>
        <v>37</v>
      </c>
      <c r="ET6">
        <f>SUMIFS(DataRegularSeason20242025!$AA$3:$AA$1315,DataRegularSeason20242025!$B$3:$B$1315, "&lt;=" &amp; ET$1, DataRegularSeason20242025!$D$3:$D$1315, $A6)+SUMIFS(DataRegularSeason20242025!$AB$3:$AB$1315,DataRegularSeason20242025!$B$3:$B$1315, "&lt;=" &amp; ET$1, DataRegularSeason20242025!$E$3:$E$1315, $A6)</f>
        <v>37</v>
      </c>
      <c r="EU6">
        <f>SUMIFS(DataRegularSeason20242025!$AA$3:$AA$1315,DataRegularSeason20242025!$B$3:$B$1315, "&lt;=" &amp; EU$1, DataRegularSeason20242025!$D$3:$D$1315, $A6)+SUMIFS(DataRegularSeason20242025!$AB$3:$AB$1315,DataRegularSeason20242025!$B$3:$B$1315, "&lt;=" &amp; EU$1, DataRegularSeason20242025!$E$3:$E$1315, $A6)</f>
        <v>37</v>
      </c>
      <c r="EV6">
        <f>SUMIFS(DataRegularSeason20242025!$AA$3:$AA$1315,DataRegularSeason20242025!$B$3:$B$1315, "&lt;=" &amp; EV$1, DataRegularSeason20242025!$D$3:$D$1315, $A6)+SUMIFS(DataRegularSeason20242025!$AB$3:$AB$1315,DataRegularSeason20242025!$B$3:$B$1315, "&lt;=" &amp; EV$1, DataRegularSeason20242025!$E$3:$E$1315, $A6)</f>
        <v>37</v>
      </c>
      <c r="EW6">
        <f>SUMIFS(DataRegularSeason20242025!$AA$3:$AA$1315,DataRegularSeason20242025!$B$3:$B$1315, "&lt;=" &amp; EW$1, DataRegularSeason20242025!$D$3:$D$1315, $A6)+SUMIFS(DataRegularSeason20242025!$AB$3:$AB$1315,DataRegularSeason20242025!$B$3:$B$1315, "&lt;=" &amp; EW$1, DataRegularSeason20242025!$E$3:$E$1315, $A6)</f>
        <v>37</v>
      </c>
      <c r="EX6">
        <f>SUMIFS(DataRegularSeason20242025!$AA$3:$AA$1315,DataRegularSeason20242025!$B$3:$B$1315, "&lt;=" &amp; EX$1, DataRegularSeason20242025!$D$3:$D$1315, $A6)+SUMIFS(DataRegularSeason20242025!$AB$3:$AB$1315,DataRegularSeason20242025!$B$3:$B$1315, "&lt;=" &amp; EX$1, DataRegularSeason20242025!$E$3:$E$1315, $A6)</f>
        <v>37</v>
      </c>
      <c r="EY6">
        <f>SUMIFS(DataRegularSeason20242025!$AA$3:$AA$1315,DataRegularSeason20242025!$B$3:$B$1315, "&lt;=" &amp; EY$1, DataRegularSeason20242025!$D$3:$D$1315, $A6)+SUMIFS(DataRegularSeason20242025!$AB$3:$AB$1315,DataRegularSeason20242025!$B$3:$B$1315, "&lt;=" &amp; EY$1, DataRegularSeason20242025!$E$3:$E$1315, $A6)</f>
        <v>37</v>
      </c>
      <c r="EZ6">
        <f>SUMIFS(DataRegularSeason20242025!$AA$3:$AA$1315,DataRegularSeason20242025!$B$3:$B$1315, "&lt;=" &amp; EZ$1, DataRegularSeason20242025!$D$3:$D$1315, $A6)+SUMIFS(DataRegularSeason20242025!$AB$3:$AB$1315,DataRegularSeason20242025!$B$3:$B$1315, "&lt;=" &amp; EZ$1, DataRegularSeason20242025!$E$3:$E$1315, $A6)</f>
        <v>37</v>
      </c>
      <c r="FA6">
        <f>SUMIFS(DataRegularSeason20242025!$AA$3:$AA$1315,DataRegularSeason20242025!$B$3:$B$1315, "&lt;=" &amp; FA$1, DataRegularSeason20242025!$D$3:$D$1315, $A6)+SUMIFS(DataRegularSeason20242025!$AB$3:$AB$1315,DataRegularSeason20242025!$B$3:$B$1315, "&lt;=" &amp; FA$1, DataRegularSeason20242025!$E$3:$E$1315, $A6)</f>
        <v>37</v>
      </c>
      <c r="FB6">
        <f>SUMIFS(DataRegularSeason20242025!$AA$3:$AA$1315,DataRegularSeason20242025!$B$3:$B$1315, "&lt;=" &amp; FB$1, DataRegularSeason20242025!$D$3:$D$1315, $A6)+SUMIFS(DataRegularSeason20242025!$AB$3:$AB$1315,DataRegularSeason20242025!$B$3:$B$1315, "&lt;=" &amp; FB$1, DataRegularSeason20242025!$E$3:$E$1315, $A6)</f>
        <v>37</v>
      </c>
      <c r="FC6">
        <f>SUMIFS(DataRegularSeason20242025!$AA$3:$AA$1315,DataRegularSeason20242025!$B$3:$B$1315, "&lt;=" &amp; FC$1, DataRegularSeason20242025!$D$3:$D$1315, $A6)+SUMIFS(DataRegularSeason20242025!$AB$3:$AB$1315,DataRegularSeason20242025!$B$3:$B$1315, "&lt;=" &amp; FC$1, DataRegularSeason20242025!$E$3:$E$1315, $A6)</f>
        <v>37</v>
      </c>
      <c r="FD6">
        <f>SUMIFS(DataRegularSeason20242025!$AA$3:$AA$1315,DataRegularSeason20242025!$B$3:$B$1315, "&lt;=" &amp; FD$1, DataRegularSeason20242025!$D$3:$D$1315, $A6)+SUMIFS(DataRegularSeason20242025!$AB$3:$AB$1315,DataRegularSeason20242025!$B$3:$B$1315, "&lt;=" &amp; FD$1, DataRegularSeason20242025!$E$3:$E$1315, $A6)</f>
        <v>37</v>
      </c>
      <c r="FE6">
        <f>SUMIFS(DataRegularSeason20242025!$AA$3:$AA$1315,DataRegularSeason20242025!$B$3:$B$1315, "&lt;=" &amp; FE$1, DataRegularSeason20242025!$D$3:$D$1315, $A6)+SUMIFS(DataRegularSeason20242025!$AB$3:$AB$1315,DataRegularSeason20242025!$B$3:$B$1315, "&lt;=" &amp; FE$1, DataRegularSeason20242025!$E$3:$E$1315, $A6)</f>
        <v>37</v>
      </c>
      <c r="FF6">
        <f>SUMIFS(DataRegularSeason20242025!$AA$3:$AA$1315,DataRegularSeason20242025!$B$3:$B$1315, "&lt;=" &amp; FF$1, DataRegularSeason20242025!$D$3:$D$1315, $A6)+SUMIFS(DataRegularSeason20242025!$AB$3:$AB$1315,DataRegularSeason20242025!$B$3:$B$1315, "&lt;=" &amp; FF$1, DataRegularSeason20242025!$E$3:$E$1315, $A6)</f>
        <v>37</v>
      </c>
      <c r="FG6">
        <f>SUMIFS(DataRegularSeason20242025!$AA$3:$AA$1315,DataRegularSeason20242025!$B$3:$B$1315, "&lt;=" &amp; FG$1, DataRegularSeason20242025!$D$3:$D$1315, $A6)+SUMIFS(DataRegularSeason20242025!$AB$3:$AB$1315,DataRegularSeason20242025!$B$3:$B$1315, "&lt;=" &amp; FG$1, DataRegularSeason20242025!$E$3:$E$1315, $A6)</f>
        <v>37</v>
      </c>
      <c r="FH6">
        <f>SUMIFS(DataRegularSeason20242025!$AA$3:$AA$1315,DataRegularSeason20242025!$B$3:$B$1315, "&lt;=" &amp; FH$1, DataRegularSeason20242025!$D$3:$D$1315, $A6)+SUMIFS(DataRegularSeason20242025!$AB$3:$AB$1315,DataRegularSeason20242025!$B$3:$B$1315, "&lt;=" &amp; FH$1, DataRegularSeason20242025!$E$3:$E$1315, $A6)</f>
        <v>37</v>
      </c>
      <c r="FI6">
        <f>SUMIFS(DataRegularSeason20242025!$AA$3:$AA$1315,DataRegularSeason20242025!$B$3:$B$1315, "&lt;=" &amp; FI$1, DataRegularSeason20242025!$D$3:$D$1315, $A6)+SUMIFS(DataRegularSeason20242025!$AB$3:$AB$1315,DataRegularSeason20242025!$B$3:$B$1315, "&lt;=" &amp; FI$1, DataRegularSeason20242025!$E$3:$E$1315, $A6)</f>
        <v>37</v>
      </c>
      <c r="FJ6">
        <f>SUMIFS(DataRegularSeason20242025!$AA$3:$AA$1315,DataRegularSeason20242025!$B$3:$B$1315, "&lt;=" &amp; FJ$1, DataRegularSeason20242025!$D$3:$D$1315, $A6)+SUMIFS(DataRegularSeason20242025!$AB$3:$AB$1315,DataRegularSeason20242025!$B$3:$B$1315, "&lt;=" &amp; FJ$1, DataRegularSeason20242025!$E$3:$E$1315, $A6)</f>
        <v>37</v>
      </c>
      <c r="FK6">
        <f>SUMIFS(DataRegularSeason20242025!$AA$3:$AA$1315,DataRegularSeason20242025!$B$3:$B$1315, "&lt;=" &amp; FK$1, DataRegularSeason20242025!$D$3:$D$1315, $A6)+SUMIFS(DataRegularSeason20242025!$AB$3:$AB$1315,DataRegularSeason20242025!$B$3:$B$1315, "&lt;=" &amp; FK$1, DataRegularSeason20242025!$E$3:$E$1315, $A6)</f>
        <v>37</v>
      </c>
      <c r="FL6">
        <f>SUMIFS(DataRegularSeason20242025!$AA$3:$AA$1315,DataRegularSeason20242025!$B$3:$B$1315, "&lt;=" &amp; FL$1, DataRegularSeason20242025!$D$3:$D$1315, $A6)+SUMIFS(DataRegularSeason20242025!$AB$3:$AB$1315,DataRegularSeason20242025!$B$3:$B$1315, "&lt;=" &amp; FL$1, DataRegularSeason20242025!$E$3:$E$1315, $A6)</f>
        <v>37</v>
      </c>
      <c r="FM6">
        <f>SUMIFS(DataRegularSeason20242025!$AA$3:$AA$1315,DataRegularSeason20242025!$B$3:$B$1315, "&lt;=" &amp; FM$1, DataRegularSeason20242025!$D$3:$D$1315, $A6)+SUMIFS(DataRegularSeason20242025!$AB$3:$AB$1315,DataRegularSeason20242025!$B$3:$B$1315, "&lt;=" &amp; FM$1, DataRegularSeason20242025!$E$3:$E$1315, $A6)</f>
        <v>37</v>
      </c>
      <c r="FN6">
        <f>SUMIFS(DataRegularSeason20242025!$AA$3:$AA$1315,DataRegularSeason20242025!$B$3:$B$1315, "&lt;=" &amp; FN$1, DataRegularSeason20242025!$D$3:$D$1315, $A6)+SUMIFS(DataRegularSeason20242025!$AB$3:$AB$1315,DataRegularSeason20242025!$B$3:$B$1315, "&lt;=" &amp; FN$1, DataRegularSeason20242025!$E$3:$E$1315, $A6)</f>
        <v>37</v>
      </c>
      <c r="FO6">
        <f>SUMIFS(DataRegularSeason20242025!$AA$3:$AA$1315,DataRegularSeason20242025!$B$3:$B$1315, "&lt;=" &amp; FO$1, DataRegularSeason20242025!$D$3:$D$1315, $A6)+SUMIFS(DataRegularSeason20242025!$AB$3:$AB$1315,DataRegularSeason20242025!$B$3:$B$1315, "&lt;=" &amp; FO$1, DataRegularSeason20242025!$E$3:$E$1315, $A6)</f>
        <v>37</v>
      </c>
      <c r="FP6">
        <f>SUMIFS(DataRegularSeason20242025!$AA$3:$AA$1315,DataRegularSeason20242025!$B$3:$B$1315, "&lt;=" &amp; FP$1, DataRegularSeason20242025!$D$3:$D$1315, $A6)+SUMIFS(DataRegularSeason20242025!$AB$3:$AB$1315,DataRegularSeason20242025!$B$3:$B$1315, "&lt;=" &amp; FP$1, DataRegularSeason20242025!$E$3:$E$1315, $A6)</f>
        <v>37</v>
      </c>
      <c r="FQ6">
        <f>SUMIFS(DataRegularSeason20242025!$AA$3:$AA$1315,DataRegularSeason20242025!$B$3:$B$1315, "&lt;=" &amp; FQ$1, DataRegularSeason20242025!$D$3:$D$1315, $A6)+SUMIFS(DataRegularSeason20242025!$AB$3:$AB$1315,DataRegularSeason20242025!$B$3:$B$1315, "&lt;=" &amp; FQ$1, DataRegularSeason20242025!$E$3:$E$1315, $A6)</f>
        <v>37</v>
      </c>
      <c r="FR6">
        <f>SUMIFS(DataRegularSeason20242025!$AA$3:$AA$1315,DataRegularSeason20242025!$B$3:$B$1315, "&lt;=" &amp; FR$1, DataRegularSeason20242025!$D$3:$D$1315, $A6)+SUMIFS(DataRegularSeason20242025!$AB$3:$AB$1315,DataRegularSeason20242025!$B$3:$B$1315, "&lt;=" &amp; FR$1, DataRegularSeason20242025!$E$3:$E$1315, $A6)</f>
        <v>37</v>
      </c>
      <c r="FS6">
        <f>SUMIFS(DataRegularSeason20242025!$AA$3:$AA$1315,DataRegularSeason20242025!$B$3:$B$1315, "&lt;=" &amp; FS$1, DataRegularSeason20242025!$D$3:$D$1315, $A6)+SUMIFS(DataRegularSeason20242025!$AB$3:$AB$1315,DataRegularSeason20242025!$B$3:$B$1315, "&lt;=" &amp; FS$1, DataRegularSeason20242025!$E$3:$E$1315, $A6)</f>
        <v>37</v>
      </c>
      <c r="FT6">
        <f>SUMIFS(DataRegularSeason20242025!$AA$3:$AA$1315,DataRegularSeason20242025!$B$3:$B$1315, "&lt;=" &amp; FT$1, DataRegularSeason20242025!$D$3:$D$1315, $A6)+SUMIFS(DataRegularSeason20242025!$AB$3:$AB$1315,DataRegularSeason20242025!$B$3:$B$1315, "&lt;=" &amp; FT$1, DataRegularSeason20242025!$E$3:$E$1315, $A6)</f>
        <v>37</v>
      </c>
      <c r="FU6">
        <f>SUMIFS(DataRegularSeason20242025!$AA$3:$AA$1315,DataRegularSeason20242025!$B$3:$B$1315, "&lt;=" &amp; FU$1, DataRegularSeason20242025!$D$3:$D$1315, $A6)+SUMIFS(DataRegularSeason20242025!$AB$3:$AB$1315,DataRegularSeason20242025!$B$3:$B$1315, "&lt;=" &amp; FU$1, DataRegularSeason20242025!$E$3:$E$1315, $A6)</f>
        <v>37</v>
      </c>
      <c r="FV6">
        <f>SUMIFS(DataRegularSeason20242025!$AA$3:$AA$1315,DataRegularSeason20242025!$B$3:$B$1315, "&lt;=" &amp; FV$1, DataRegularSeason20242025!$D$3:$D$1315, $A6)+SUMIFS(DataRegularSeason20242025!$AB$3:$AB$1315,DataRegularSeason20242025!$B$3:$B$1315, "&lt;=" &amp; FV$1, DataRegularSeason20242025!$E$3:$E$1315, $A6)</f>
        <v>37</v>
      </c>
      <c r="FW6">
        <f>SUMIFS(DataRegularSeason20242025!$AA$3:$AA$1315,DataRegularSeason20242025!$B$3:$B$1315, "&lt;=" &amp; FW$1, DataRegularSeason20242025!$D$3:$D$1315, $A6)+SUMIFS(DataRegularSeason20242025!$AB$3:$AB$1315,DataRegularSeason20242025!$B$3:$B$1315, "&lt;=" &amp; FW$1, DataRegularSeason20242025!$E$3:$E$1315, $A6)</f>
        <v>37</v>
      </c>
      <c r="FX6">
        <f>SUMIFS(DataRegularSeason20242025!$AA$3:$AA$1315,DataRegularSeason20242025!$B$3:$B$1315, "&lt;=" &amp; FX$1, DataRegularSeason20242025!$D$3:$D$1315, $A6)+SUMIFS(DataRegularSeason20242025!$AB$3:$AB$1315,DataRegularSeason20242025!$B$3:$B$1315, "&lt;=" &amp; FX$1, DataRegularSeason20242025!$E$3:$E$1315, $A6)</f>
        <v>37</v>
      </c>
      <c r="FY6">
        <f>SUMIFS(DataRegularSeason20242025!$AA$3:$AA$1315,DataRegularSeason20242025!$B$3:$B$1315, "&lt;=" &amp; FY$1, DataRegularSeason20242025!$D$3:$D$1315, $A6)+SUMIFS(DataRegularSeason20242025!$AB$3:$AB$1315,DataRegularSeason20242025!$B$3:$B$1315, "&lt;=" &amp; FY$1, DataRegularSeason20242025!$E$3:$E$1315, $A6)</f>
        <v>37</v>
      </c>
      <c r="FZ6">
        <f>SUMIFS(DataRegularSeason20242025!$AA$3:$AA$1315,DataRegularSeason20242025!$B$3:$B$1315, "&lt;=" &amp; FZ$1, DataRegularSeason20242025!$D$3:$D$1315, $A6)+SUMIFS(DataRegularSeason20242025!$AB$3:$AB$1315,DataRegularSeason20242025!$B$3:$B$1315, "&lt;=" &amp; FZ$1, DataRegularSeason20242025!$E$3:$E$1315, $A6)</f>
        <v>37</v>
      </c>
      <c r="GA6">
        <f>SUMIFS(DataRegularSeason20242025!$AA$3:$AA$1315,DataRegularSeason20242025!$B$3:$B$1315, "&lt;=" &amp; GA$1, DataRegularSeason20242025!$D$3:$D$1315, $A6)+SUMIFS(DataRegularSeason20242025!$AB$3:$AB$1315,DataRegularSeason20242025!$B$3:$B$1315, "&lt;=" &amp; GA$1, DataRegularSeason20242025!$E$3:$E$1315, $A6)</f>
        <v>37</v>
      </c>
      <c r="GB6">
        <f>SUMIFS(DataRegularSeason20242025!$AA$3:$AA$1315,DataRegularSeason20242025!$B$3:$B$1315, "&lt;=" &amp; GB$1, DataRegularSeason20242025!$D$3:$D$1315, $A6)+SUMIFS(DataRegularSeason20242025!$AB$3:$AB$1315,DataRegularSeason20242025!$B$3:$B$1315, "&lt;=" &amp; GB$1, DataRegularSeason20242025!$E$3:$E$1315, $A6)</f>
        <v>37</v>
      </c>
      <c r="GC6">
        <f>SUMIFS(DataRegularSeason20242025!$AA$3:$AA$1315,DataRegularSeason20242025!$B$3:$B$1315, "&lt;=" &amp; GC$1, DataRegularSeason20242025!$D$3:$D$1315, $A6)+SUMIFS(DataRegularSeason20242025!$AB$3:$AB$1315,DataRegularSeason20242025!$B$3:$B$1315, "&lt;=" &amp; GC$1, DataRegularSeason20242025!$E$3:$E$1315, $A6)</f>
        <v>37</v>
      </c>
      <c r="GD6">
        <f>SUMIFS(DataRegularSeason20242025!$AA$3:$AA$1315,DataRegularSeason20242025!$B$3:$B$1315, "&lt;=" &amp; GD$1, DataRegularSeason20242025!$D$3:$D$1315, $A6)+SUMIFS(DataRegularSeason20242025!$AB$3:$AB$1315,DataRegularSeason20242025!$B$3:$B$1315, "&lt;=" &amp; GD$1, DataRegularSeason20242025!$E$3:$E$1315, $A6)</f>
        <v>37</v>
      </c>
      <c r="GE6">
        <f>SUMIFS(DataRegularSeason20242025!$AA$3:$AA$1315,DataRegularSeason20242025!$B$3:$B$1315, "&lt;=" &amp; GE$1, DataRegularSeason20242025!$D$3:$D$1315, $A6)+SUMIFS(DataRegularSeason20242025!$AB$3:$AB$1315,DataRegularSeason20242025!$B$3:$B$1315, "&lt;=" &amp; GE$1, DataRegularSeason20242025!$E$3:$E$1315, $A6)</f>
        <v>37</v>
      </c>
      <c r="GF6">
        <f>SUMIFS(DataRegularSeason20242025!$AA$3:$AA$1315,DataRegularSeason20242025!$B$3:$B$1315, "&lt;=" &amp; GF$1, DataRegularSeason20242025!$D$3:$D$1315, $A6)+SUMIFS(DataRegularSeason20242025!$AB$3:$AB$1315,DataRegularSeason20242025!$B$3:$B$1315, "&lt;=" &amp; GF$1, DataRegularSeason20242025!$E$3:$E$1315, $A6)</f>
        <v>37</v>
      </c>
      <c r="GG6">
        <f>SUMIFS(DataRegularSeason20242025!$AA$3:$AA$1315,DataRegularSeason20242025!$B$3:$B$1315, "&lt;=" &amp; GG$1, DataRegularSeason20242025!$D$3:$D$1315, $A6)+SUMIFS(DataRegularSeason20242025!$AB$3:$AB$1315,DataRegularSeason20242025!$B$3:$B$1315, "&lt;=" &amp; GG$1, DataRegularSeason20242025!$E$3:$E$1315, $A6)</f>
        <v>37</v>
      </c>
      <c r="GH6">
        <f>SUMIFS(DataRegularSeason20242025!$AA$3:$AA$1315,DataRegularSeason20242025!$B$3:$B$1315, "&lt;=" &amp; GH$1, DataRegularSeason20242025!$D$3:$D$1315, $A6)+SUMIFS(DataRegularSeason20242025!$AB$3:$AB$1315,DataRegularSeason20242025!$B$3:$B$1315, "&lt;=" &amp; GH$1, DataRegularSeason20242025!$E$3:$E$1315, $A6)</f>
        <v>37</v>
      </c>
      <c r="GI6">
        <f>SUMIFS(DataRegularSeason20242025!$AA$3:$AA$1315,DataRegularSeason20242025!$B$3:$B$1315, "&lt;=" &amp; GI$1, DataRegularSeason20242025!$D$3:$D$1315, $A6)+SUMIFS(DataRegularSeason20242025!$AB$3:$AB$1315,DataRegularSeason20242025!$B$3:$B$1315, "&lt;=" &amp; GI$1, DataRegularSeason20242025!$E$3:$E$1315, $A6)</f>
        <v>37</v>
      </c>
      <c r="GJ6">
        <f>SUMIFS(DataRegularSeason20242025!$AA$3:$AA$1315,DataRegularSeason20242025!$B$3:$B$1315, "&lt;=" &amp; GJ$1, DataRegularSeason20242025!$D$3:$D$1315, $A6)+SUMIFS(DataRegularSeason20242025!$AB$3:$AB$1315,DataRegularSeason20242025!$B$3:$B$1315, "&lt;=" &amp; GJ$1, DataRegularSeason20242025!$E$3:$E$1315, $A6)</f>
        <v>37</v>
      </c>
      <c r="GK6">
        <f>SUMIFS(DataRegularSeason20242025!$AA$3:$AA$1315,DataRegularSeason20242025!$B$3:$B$1315, "&lt;=" &amp; GK$1, DataRegularSeason20242025!$D$3:$D$1315, $A6)+SUMIFS(DataRegularSeason20242025!$AB$3:$AB$1315,DataRegularSeason20242025!$B$3:$B$1315, "&lt;=" &amp; GK$1, DataRegularSeason20242025!$E$3:$E$1315, $A6)</f>
        <v>37</v>
      </c>
      <c r="GL6">
        <f>SUMIFS(DataRegularSeason20242025!$AA$3:$AA$1315,DataRegularSeason20242025!$B$3:$B$1315, "&lt;=" &amp; GL$1, DataRegularSeason20242025!$D$3:$D$1315, $A6)+SUMIFS(DataRegularSeason20242025!$AB$3:$AB$1315,DataRegularSeason20242025!$B$3:$B$1315, "&lt;=" &amp; GL$1, DataRegularSeason20242025!$E$3:$E$1315, $A6)</f>
        <v>37</v>
      </c>
      <c r="GM6">
        <f>SUMIFS(DataRegularSeason20242025!$AA$3:$AA$1315,DataRegularSeason20242025!$B$3:$B$1315, "&lt;=" &amp; GM$1, DataRegularSeason20242025!$D$3:$D$1315, $A6)+SUMIFS(DataRegularSeason20242025!$AB$3:$AB$1315,DataRegularSeason20242025!$B$3:$B$1315, "&lt;=" &amp; GM$1, DataRegularSeason20242025!$E$3:$E$1315, $A6)</f>
        <v>37</v>
      </c>
      <c r="GN6">
        <f>SUMIFS(DataRegularSeason20242025!$AA$3:$AA$1315,DataRegularSeason20242025!$B$3:$B$1315, "&lt;=" &amp; GN$1, DataRegularSeason20242025!$D$3:$D$1315, $A6)+SUMIFS(DataRegularSeason20242025!$AB$3:$AB$1315,DataRegularSeason20242025!$B$3:$B$1315, "&lt;=" &amp; GN$1, DataRegularSeason20242025!$E$3:$E$1315, $A6)</f>
        <v>37</v>
      </c>
      <c r="GO6">
        <f>SUMIFS(DataRegularSeason20242025!$AA$3:$AA$1315,DataRegularSeason20242025!$B$3:$B$1315, "&lt;=" &amp; GO$1, DataRegularSeason20242025!$D$3:$D$1315, $A6)+SUMIFS(DataRegularSeason20242025!$AB$3:$AB$1315,DataRegularSeason20242025!$B$3:$B$1315, "&lt;=" &amp; GO$1, DataRegularSeason20242025!$E$3:$E$1315, $A6)</f>
        <v>37</v>
      </c>
      <c r="GP6">
        <f>SUMIFS(DataRegularSeason20242025!$AA$3:$AA$1315,DataRegularSeason20242025!$B$3:$B$1315, "&lt;=" &amp; GP$1, DataRegularSeason20242025!$D$3:$D$1315, $A6)+SUMIFS(DataRegularSeason20242025!$AB$3:$AB$1315,DataRegularSeason20242025!$B$3:$B$1315, "&lt;=" &amp; GP$1, DataRegularSeason20242025!$E$3:$E$1315, $A6)</f>
        <v>37</v>
      </c>
      <c r="GQ6">
        <f>SUMIFS(DataRegularSeason20242025!$AA$3:$AA$1315,DataRegularSeason20242025!$B$3:$B$1315, "&lt;=" &amp; GQ$1, DataRegularSeason20242025!$D$3:$D$1315, $A6)+SUMIFS(DataRegularSeason20242025!$AB$3:$AB$1315,DataRegularSeason20242025!$B$3:$B$1315, "&lt;=" &amp; GQ$1, DataRegularSeason20242025!$E$3:$E$1315, $A6)</f>
        <v>37</v>
      </c>
      <c r="GR6">
        <f>SUMIFS(DataRegularSeason20242025!$AA$3:$AA$1315,DataRegularSeason20242025!$B$3:$B$1315, "&lt;=" &amp; GR$1, DataRegularSeason20242025!$D$3:$D$1315, $A6)+SUMIFS(DataRegularSeason20242025!$AB$3:$AB$1315,DataRegularSeason20242025!$B$3:$B$1315, "&lt;=" &amp; GR$1, DataRegularSeason20242025!$E$3:$E$1315, $A6)</f>
        <v>37</v>
      </c>
      <c r="GS6">
        <f>SUMIFS(DataRegularSeason20242025!$AA$3:$AA$1315,DataRegularSeason20242025!$B$3:$B$1315, "&lt;=" &amp; GS$1, DataRegularSeason20242025!$D$3:$D$1315, $A6)+SUMIFS(DataRegularSeason20242025!$AB$3:$AB$1315,DataRegularSeason20242025!$B$3:$B$1315, "&lt;=" &amp; GS$1, DataRegularSeason20242025!$E$3:$E$1315, $A6)</f>
        <v>37</v>
      </c>
      <c r="GT6">
        <f>SUMIFS(DataRegularSeason20242025!$AA$3:$AA$1315,DataRegularSeason20242025!$B$3:$B$1315, "&lt;=" &amp; GT$1, DataRegularSeason20242025!$D$3:$D$1315, $A6)+SUMIFS(DataRegularSeason20242025!$AB$3:$AB$1315,DataRegularSeason20242025!$B$3:$B$1315, "&lt;=" &amp; GT$1, DataRegularSeason20242025!$E$3:$E$1315, $A6)</f>
        <v>37</v>
      </c>
      <c r="GU6">
        <f>SUMIFS(DataRegularSeason20242025!$AA$3:$AA$1315,DataRegularSeason20242025!$B$3:$B$1315, "&lt;=" &amp; GU$1, DataRegularSeason20242025!$D$3:$D$1315, $A6)+SUMIFS(DataRegularSeason20242025!$AB$3:$AB$1315,DataRegularSeason20242025!$B$3:$B$1315, "&lt;=" &amp; GU$1, DataRegularSeason20242025!$E$3:$E$1315, $A6)</f>
        <v>37</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33</v>
      </c>
      <c r="CN7">
        <f>SUMIFS(DataRegularSeason20242025!$AA$3:$AA$1315,DataRegularSeason20242025!$B$3:$B$1315, "&lt;=" &amp; CN$1, DataRegularSeason20242025!$D$3:$D$1315, $A7)+SUMIFS(DataRegularSeason20242025!$AB$3:$AB$1315,DataRegularSeason20242025!$B$3:$B$1315, "&lt;=" &amp; CN$1, DataRegularSeason20242025!$E$3:$E$1315, $A7)</f>
        <v>33</v>
      </c>
      <c r="CO7">
        <f>SUMIFS(DataRegularSeason20242025!$AA$3:$AA$1315,DataRegularSeason20242025!$B$3:$B$1315, "&lt;=" &amp; CO$1, DataRegularSeason20242025!$D$3:$D$1315, $A7)+SUMIFS(DataRegularSeason20242025!$AB$3:$AB$1315,DataRegularSeason20242025!$B$3:$B$1315, "&lt;=" &amp; CO$1, DataRegularSeason20242025!$E$3:$E$1315, $A7)</f>
        <v>33</v>
      </c>
      <c r="CP7">
        <f>SUMIFS(DataRegularSeason20242025!$AA$3:$AA$1315,DataRegularSeason20242025!$B$3:$B$1315, "&lt;=" &amp; CP$1, DataRegularSeason20242025!$D$3:$D$1315, $A7)+SUMIFS(DataRegularSeason20242025!$AB$3:$AB$1315,DataRegularSeason20242025!$B$3:$B$1315, "&lt;=" &amp; CP$1, DataRegularSeason20242025!$E$3:$E$1315, $A7)</f>
        <v>33</v>
      </c>
      <c r="CQ7">
        <f>SUMIFS(DataRegularSeason20242025!$AA$3:$AA$1315,DataRegularSeason20242025!$B$3:$B$1315, "&lt;=" &amp; CQ$1, DataRegularSeason20242025!$D$3:$D$1315, $A7)+SUMIFS(DataRegularSeason20242025!$AB$3:$AB$1315,DataRegularSeason20242025!$B$3:$B$1315, "&lt;=" &amp; CQ$1, DataRegularSeason20242025!$E$3:$E$1315, $A7)</f>
        <v>33</v>
      </c>
      <c r="CR7">
        <f>SUMIFS(DataRegularSeason20242025!$AA$3:$AA$1315,DataRegularSeason20242025!$B$3:$B$1315, "&lt;=" &amp; CR$1, DataRegularSeason20242025!$D$3:$D$1315, $A7)+SUMIFS(DataRegularSeason20242025!$AB$3:$AB$1315,DataRegularSeason20242025!$B$3:$B$1315, "&lt;=" &amp; CR$1, DataRegularSeason20242025!$E$3:$E$1315, $A7)</f>
        <v>33</v>
      </c>
      <c r="CS7">
        <f>SUMIFS(DataRegularSeason20242025!$AA$3:$AA$1315,DataRegularSeason20242025!$B$3:$B$1315, "&lt;=" &amp; CS$1, DataRegularSeason20242025!$D$3:$D$1315, $A7)+SUMIFS(DataRegularSeason20242025!$AB$3:$AB$1315,DataRegularSeason20242025!$B$3:$B$1315, "&lt;=" &amp; CS$1, DataRegularSeason20242025!$E$3:$E$1315, $A7)</f>
        <v>33</v>
      </c>
      <c r="CT7">
        <f>SUMIFS(DataRegularSeason20242025!$AA$3:$AA$1315,DataRegularSeason20242025!$B$3:$B$1315, "&lt;=" &amp; CT$1, DataRegularSeason20242025!$D$3:$D$1315, $A7)+SUMIFS(DataRegularSeason20242025!$AB$3:$AB$1315,DataRegularSeason20242025!$B$3:$B$1315, "&lt;=" &amp; CT$1, DataRegularSeason20242025!$E$3:$E$1315, $A7)</f>
        <v>33</v>
      </c>
      <c r="CU7">
        <f>SUMIFS(DataRegularSeason20242025!$AA$3:$AA$1315,DataRegularSeason20242025!$B$3:$B$1315, "&lt;=" &amp; CU$1, DataRegularSeason20242025!$D$3:$D$1315, $A7)+SUMIFS(DataRegularSeason20242025!$AB$3:$AB$1315,DataRegularSeason20242025!$B$3:$B$1315, "&lt;=" &amp; CU$1, DataRegularSeason20242025!$E$3:$E$1315, $A7)</f>
        <v>33</v>
      </c>
      <c r="CV7">
        <f>SUMIFS(DataRegularSeason20242025!$AA$3:$AA$1315,DataRegularSeason20242025!$B$3:$B$1315, "&lt;=" &amp; CV$1, DataRegularSeason20242025!$D$3:$D$1315, $A7)+SUMIFS(DataRegularSeason20242025!$AB$3:$AB$1315,DataRegularSeason20242025!$B$3:$B$1315, "&lt;=" &amp; CV$1, DataRegularSeason20242025!$E$3:$E$1315, $A7)</f>
        <v>33</v>
      </c>
      <c r="CW7">
        <f>SUMIFS(DataRegularSeason20242025!$AA$3:$AA$1315,DataRegularSeason20242025!$B$3:$B$1315, "&lt;=" &amp; CW$1, DataRegularSeason20242025!$D$3:$D$1315, $A7)+SUMIFS(DataRegularSeason20242025!$AB$3:$AB$1315,DataRegularSeason20242025!$B$3:$B$1315, "&lt;=" &amp; CW$1, DataRegularSeason20242025!$E$3:$E$1315, $A7)</f>
        <v>33</v>
      </c>
      <c r="CX7">
        <f>SUMIFS(DataRegularSeason20242025!$AA$3:$AA$1315,DataRegularSeason20242025!$B$3:$B$1315, "&lt;=" &amp; CX$1, DataRegularSeason20242025!$D$3:$D$1315, $A7)+SUMIFS(DataRegularSeason20242025!$AB$3:$AB$1315,DataRegularSeason20242025!$B$3:$B$1315, "&lt;=" &amp; CX$1, DataRegularSeason20242025!$E$3:$E$1315, $A7)</f>
        <v>33</v>
      </c>
      <c r="CY7">
        <f>SUMIFS(DataRegularSeason20242025!$AA$3:$AA$1315,DataRegularSeason20242025!$B$3:$B$1315, "&lt;=" &amp; CY$1, DataRegularSeason20242025!$D$3:$D$1315, $A7)+SUMIFS(DataRegularSeason20242025!$AB$3:$AB$1315,DataRegularSeason20242025!$B$3:$B$1315, "&lt;=" &amp; CY$1, DataRegularSeason20242025!$E$3:$E$1315, $A7)</f>
        <v>33</v>
      </c>
      <c r="CZ7">
        <f>SUMIFS(DataRegularSeason20242025!$AA$3:$AA$1315,DataRegularSeason20242025!$B$3:$B$1315, "&lt;=" &amp; CZ$1, DataRegularSeason20242025!$D$3:$D$1315, $A7)+SUMIFS(DataRegularSeason20242025!$AB$3:$AB$1315,DataRegularSeason20242025!$B$3:$B$1315, "&lt;=" &amp; CZ$1, DataRegularSeason20242025!$E$3:$E$1315, $A7)</f>
        <v>33</v>
      </c>
      <c r="DA7">
        <f>SUMIFS(DataRegularSeason20242025!$AA$3:$AA$1315,DataRegularSeason20242025!$B$3:$B$1315, "&lt;=" &amp; DA$1, DataRegularSeason20242025!$D$3:$D$1315, $A7)+SUMIFS(DataRegularSeason20242025!$AB$3:$AB$1315,DataRegularSeason20242025!$B$3:$B$1315, "&lt;=" &amp; DA$1, DataRegularSeason20242025!$E$3:$E$1315, $A7)</f>
        <v>33</v>
      </c>
      <c r="DB7">
        <f>SUMIFS(DataRegularSeason20242025!$AA$3:$AA$1315,DataRegularSeason20242025!$B$3:$B$1315, "&lt;=" &amp; DB$1, DataRegularSeason20242025!$D$3:$D$1315, $A7)+SUMIFS(DataRegularSeason20242025!$AB$3:$AB$1315,DataRegularSeason20242025!$B$3:$B$1315, "&lt;=" &amp; DB$1, DataRegularSeason20242025!$E$3:$E$1315, $A7)</f>
        <v>33</v>
      </c>
      <c r="DC7">
        <f>SUMIFS(DataRegularSeason20242025!$AA$3:$AA$1315,DataRegularSeason20242025!$B$3:$B$1315, "&lt;=" &amp; DC$1, DataRegularSeason20242025!$D$3:$D$1315, $A7)+SUMIFS(DataRegularSeason20242025!$AB$3:$AB$1315,DataRegularSeason20242025!$B$3:$B$1315, "&lt;=" &amp; DC$1, DataRegularSeason20242025!$E$3:$E$1315, $A7)</f>
        <v>33</v>
      </c>
      <c r="DD7">
        <f>SUMIFS(DataRegularSeason20242025!$AA$3:$AA$1315,DataRegularSeason20242025!$B$3:$B$1315, "&lt;=" &amp; DD$1, DataRegularSeason20242025!$D$3:$D$1315, $A7)+SUMIFS(DataRegularSeason20242025!$AB$3:$AB$1315,DataRegularSeason20242025!$B$3:$B$1315, "&lt;=" &amp; DD$1, DataRegularSeason20242025!$E$3:$E$1315, $A7)</f>
        <v>33</v>
      </c>
      <c r="DE7">
        <f>SUMIFS(DataRegularSeason20242025!$AA$3:$AA$1315,DataRegularSeason20242025!$B$3:$B$1315, "&lt;=" &amp; DE$1, DataRegularSeason20242025!$D$3:$D$1315, $A7)+SUMIFS(DataRegularSeason20242025!$AB$3:$AB$1315,DataRegularSeason20242025!$B$3:$B$1315, "&lt;=" &amp; DE$1, DataRegularSeason20242025!$E$3:$E$1315, $A7)</f>
        <v>33</v>
      </c>
      <c r="DF7">
        <f>SUMIFS(DataRegularSeason20242025!$AA$3:$AA$1315,DataRegularSeason20242025!$B$3:$B$1315, "&lt;=" &amp; DF$1, DataRegularSeason20242025!$D$3:$D$1315, $A7)+SUMIFS(DataRegularSeason20242025!$AB$3:$AB$1315,DataRegularSeason20242025!$B$3:$B$1315, "&lt;=" &amp; DF$1, DataRegularSeason20242025!$E$3:$E$1315, $A7)</f>
        <v>33</v>
      </c>
      <c r="DG7">
        <f>SUMIFS(DataRegularSeason20242025!$AA$3:$AA$1315,DataRegularSeason20242025!$B$3:$B$1315, "&lt;=" &amp; DG$1, DataRegularSeason20242025!$D$3:$D$1315, $A7)+SUMIFS(DataRegularSeason20242025!$AB$3:$AB$1315,DataRegularSeason20242025!$B$3:$B$1315, "&lt;=" &amp; DG$1, DataRegularSeason20242025!$E$3:$E$1315, $A7)</f>
        <v>33</v>
      </c>
      <c r="DH7">
        <f>SUMIFS(DataRegularSeason20242025!$AA$3:$AA$1315,DataRegularSeason20242025!$B$3:$B$1315, "&lt;=" &amp; DH$1, DataRegularSeason20242025!$D$3:$D$1315, $A7)+SUMIFS(DataRegularSeason20242025!$AB$3:$AB$1315,DataRegularSeason20242025!$B$3:$B$1315, "&lt;=" &amp; DH$1, DataRegularSeason20242025!$E$3:$E$1315, $A7)</f>
        <v>33</v>
      </c>
      <c r="DI7">
        <f>SUMIFS(DataRegularSeason20242025!$AA$3:$AA$1315,DataRegularSeason20242025!$B$3:$B$1315, "&lt;=" &amp; DI$1, DataRegularSeason20242025!$D$3:$D$1315, $A7)+SUMIFS(DataRegularSeason20242025!$AB$3:$AB$1315,DataRegularSeason20242025!$B$3:$B$1315, "&lt;=" &amp; DI$1, DataRegularSeason20242025!$E$3:$E$1315, $A7)</f>
        <v>33</v>
      </c>
      <c r="DJ7">
        <f>SUMIFS(DataRegularSeason20242025!$AA$3:$AA$1315,DataRegularSeason20242025!$B$3:$B$1315, "&lt;=" &amp; DJ$1, DataRegularSeason20242025!$D$3:$D$1315, $A7)+SUMIFS(DataRegularSeason20242025!$AB$3:$AB$1315,DataRegularSeason20242025!$B$3:$B$1315, "&lt;=" &amp; DJ$1, DataRegularSeason20242025!$E$3:$E$1315, $A7)</f>
        <v>33</v>
      </c>
      <c r="DK7">
        <f>SUMIFS(DataRegularSeason20242025!$AA$3:$AA$1315,DataRegularSeason20242025!$B$3:$B$1315, "&lt;=" &amp; DK$1, DataRegularSeason20242025!$D$3:$D$1315, $A7)+SUMIFS(DataRegularSeason20242025!$AB$3:$AB$1315,DataRegularSeason20242025!$B$3:$B$1315, "&lt;=" &amp; DK$1, DataRegularSeason20242025!$E$3:$E$1315, $A7)</f>
        <v>33</v>
      </c>
      <c r="DL7">
        <f>SUMIFS(DataRegularSeason20242025!$AA$3:$AA$1315,DataRegularSeason20242025!$B$3:$B$1315, "&lt;=" &amp; DL$1, DataRegularSeason20242025!$D$3:$D$1315, $A7)+SUMIFS(DataRegularSeason20242025!$AB$3:$AB$1315,DataRegularSeason20242025!$B$3:$B$1315, "&lt;=" &amp; DL$1, DataRegularSeason20242025!$E$3:$E$1315, $A7)</f>
        <v>33</v>
      </c>
      <c r="DM7">
        <f>SUMIFS(DataRegularSeason20242025!$AA$3:$AA$1315,DataRegularSeason20242025!$B$3:$B$1315, "&lt;=" &amp; DM$1, DataRegularSeason20242025!$D$3:$D$1315, $A7)+SUMIFS(DataRegularSeason20242025!$AB$3:$AB$1315,DataRegularSeason20242025!$B$3:$B$1315, "&lt;=" &amp; DM$1, DataRegularSeason20242025!$E$3:$E$1315, $A7)</f>
        <v>33</v>
      </c>
      <c r="DN7">
        <f>SUMIFS(DataRegularSeason20242025!$AA$3:$AA$1315,DataRegularSeason20242025!$B$3:$B$1315, "&lt;=" &amp; DN$1, DataRegularSeason20242025!$D$3:$D$1315, $A7)+SUMIFS(DataRegularSeason20242025!$AB$3:$AB$1315,DataRegularSeason20242025!$B$3:$B$1315, "&lt;=" &amp; DN$1, DataRegularSeason20242025!$E$3:$E$1315, $A7)</f>
        <v>33</v>
      </c>
      <c r="DO7">
        <f>SUMIFS(DataRegularSeason20242025!$AA$3:$AA$1315,DataRegularSeason20242025!$B$3:$B$1315, "&lt;=" &amp; DO$1, DataRegularSeason20242025!$D$3:$D$1315, $A7)+SUMIFS(DataRegularSeason20242025!$AB$3:$AB$1315,DataRegularSeason20242025!$B$3:$B$1315, "&lt;=" &amp; DO$1, DataRegularSeason20242025!$E$3:$E$1315, $A7)</f>
        <v>33</v>
      </c>
      <c r="DP7">
        <f>SUMIFS(DataRegularSeason20242025!$AA$3:$AA$1315,DataRegularSeason20242025!$B$3:$B$1315, "&lt;=" &amp; DP$1, DataRegularSeason20242025!$D$3:$D$1315, $A7)+SUMIFS(DataRegularSeason20242025!$AB$3:$AB$1315,DataRegularSeason20242025!$B$3:$B$1315, "&lt;=" &amp; DP$1, DataRegularSeason20242025!$E$3:$E$1315, $A7)</f>
        <v>33</v>
      </c>
      <c r="DQ7">
        <f>SUMIFS(DataRegularSeason20242025!$AA$3:$AA$1315,DataRegularSeason20242025!$B$3:$B$1315, "&lt;=" &amp; DQ$1, DataRegularSeason20242025!$D$3:$D$1315, $A7)+SUMIFS(DataRegularSeason20242025!$AB$3:$AB$1315,DataRegularSeason20242025!$B$3:$B$1315, "&lt;=" &amp; DQ$1, DataRegularSeason20242025!$E$3:$E$1315, $A7)</f>
        <v>33</v>
      </c>
      <c r="DR7">
        <f>SUMIFS(DataRegularSeason20242025!$AA$3:$AA$1315,DataRegularSeason20242025!$B$3:$B$1315, "&lt;=" &amp; DR$1, DataRegularSeason20242025!$D$3:$D$1315, $A7)+SUMIFS(DataRegularSeason20242025!$AB$3:$AB$1315,DataRegularSeason20242025!$B$3:$B$1315, "&lt;=" &amp; DR$1, DataRegularSeason20242025!$E$3:$E$1315, $A7)</f>
        <v>33</v>
      </c>
      <c r="DS7">
        <f>SUMIFS(DataRegularSeason20242025!$AA$3:$AA$1315,DataRegularSeason20242025!$B$3:$B$1315, "&lt;=" &amp; DS$1, DataRegularSeason20242025!$D$3:$D$1315, $A7)+SUMIFS(DataRegularSeason20242025!$AB$3:$AB$1315,DataRegularSeason20242025!$B$3:$B$1315, "&lt;=" &amp; DS$1, DataRegularSeason20242025!$E$3:$E$1315, $A7)</f>
        <v>33</v>
      </c>
      <c r="DT7">
        <f>SUMIFS(DataRegularSeason20242025!$AA$3:$AA$1315,DataRegularSeason20242025!$B$3:$B$1315, "&lt;=" &amp; DT$1, DataRegularSeason20242025!$D$3:$D$1315, $A7)+SUMIFS(DataRegularSeason20242025!$AB$3:$AB$1315,DataRegularSeason20242025!$B$3:$B$1315, "&lt;=" &amp; DT$1, DataRegularSeason20242025!$E$3:$E$1315, $A7)</f>
        <v>33</v>
      </c>
      <c r="DU7">
        <f>SUMIFS(DataRegularSeason20242025!$AA$3:$AA$1315,DataRegularSeason20242025!$B$3:$B$1315, "&lt;=" &amp; DU$1, DataRegularSeason20242025!$D$3:$D$1315, $A7)+SUMIFS(DataRegularSeason20242025!$AB$3:$AB$1315,DataRegularSeason20242025!$B$3:$B$1315, "&lt;=" &amp; DU$1, DataRegularSeason20242025!$E$3:$E$1315, $A7)</f>
        <v>33</v>
      </c>
      <c r="DV7">
        <f>SUMIFS(DataRegularSeason20242025!$AA$3:$AA$1315,DataRegularSeason20242025!$B$3:$B$1315, "&lt;=" &amp; DV$1, DataRegularSeason20242025!$D$3:$D$1315, $A7)+SUMIFS(DataRegularSeason20242025!$AB$3:$AB$1315,DataRegularSeason20242025!$B$3:$B$1315, "&lt;=" &amp; DV$1, DataRegularSeason20242025!$E$3:$E$1315, $A7)</f>
        <v>33</v>
      </c>
      <c r="DW7">
        <f>SUMIFS(DataRegularSeason20242025!$AA$3:$AA$1315,DataRegularSeason20242025!$B$3:$B$1315, "&lt;=" &amp; DW$1, DataRegularSeason20242025!$D$3:$D$1315, $A7)+SUMIFS(DataRegularSeason20242025!$AB$3:$AB$1315,DataRegularSeason20242025!$B$3:$B$1315, "&lt;=" &amp; DW$1, DataRegularSeason20242025!$E$3:$E$1315, $A7)</f>
        <v>33</v>
      </c>
      <c r="DX7">
        <f>SUMIFS(DataRegularSeason20242025!$AA$3:$AA$1315,DataRegularSeason20242025!$B$3:$B$1315, "&lt;=" &amp; DX$1, DataRegularSeason20242025!$D$3:$D$1315, $A7)+SUMIFS(DataRegularSeason20242025!$AB$3:$AB$1315,DataRegularSeason20242025!$B$3:$B$1315, "&lt;=" &amp; DX$1, DataRegularSeason20242025!$E$3:$E$1315, $A7)</f>
        <v>33</v>
      </c>
      <c r="DY7">
        <f>SUMIFS(DataRegularSeason20242025!$AA$3:$AA$1315,DataRegularSeason20242025!$B$3:$B$1315, "&lt;=" &amp; DY$1, DataRegularSeason20242025!$D$3:$D$1315, $A7)+SUMIFS(DataRegularSeason20242025!$AB$3:$AB$1315,DataRegularSeason20242025!$B$3:$B$1315, "&lt;=" &amp; DY$1, DataRegularSeason20242025!$E$3:$E$1315, $A7)</f>
        <v>33</v>
      </c>
      <c r="DZ7">
        <f>SUMIFS(DataRegularSeason20242025!$AA$3:$AA$1315,DataRegularSeason20242025!$B$3:$B$1315, "&lt;=" &amp; DZ$1, DataRegularSeason20242025!$D$3:$D$1315, $A7)+SUMIFS(DataRegularSeason20242025!$AB$3:$AB$1315,DataRegularSeason20242025!$B$3:$B$1315, "&lt;=" &amp; DZ$1, DataRegularSeason20242025!$E$3:$E$1315, $A7)</f>
        <v>33</v>
      </c>
      <c r="EA7">
        <f>SUMIFS(DataRegularSeason20242025!$AA$3:$AA$1315,DataRegularSeason20242025!$B$3:$B$1315, "&lt;=" &amp; EA$1, DataRegularSeason20242025!$D$3:$D$1315, $A7)+SUMIFS(DataRegularSeason20242025!$AB$3:$AB$1315,DataRegularSeason20242025!$B$3:$B$1315, "&lt;=" &amp; EA$1, DataRegularSeason20242025!$E$3:$E$1315, $A7)</f>
        <v>33</v>
      </c>
      <c r="EB7">
        <f>SUMIFS(DataRegularSeason20242025!$AA$3:$AA$1315,DataRegularSeason20242025!$B$3:$B$1315, "&lt;=" &amp; EB$1, DataRegularSeason20242025!$D$3:$D$1315, $A7)+SUMIFS(DataRegularSeason20242025!$AB$3:$AB$1315,DataRegularSeason20242025!$B$3:$B$1315, "&lt;=" &amp; EB$1, DataRegularSeason20242025!$E$3:$E$1315, $A7)</f>
        <v>33</v>
      </c>
      <c r="EC7">
        <f>SUMIFS(DataRegularSeason20242025!$AA$3:$AA$1315,DataRegularSeason20242025!$B$3:$B$1315, "&lt;=" &amp; EC$1, DataRegularSeason20242025!$D$3:$D$1315, $A7)+SUMIFS(DataRegularSeason20242025!$AB$3:$AB$1315,DataRegularSeason20242025!$B$3:$B$1315, "&lt;=" &amp; EC$1, DataRegularSeason20242025!$E$3:$E$1315, $A7)</f>
        <v>33</v>
      </c>
      <c r="ED7">
        <f>SUMIFS(DataRegularSeason20242025!$AA$3:$AA$1315,DataRegularSeason20242025!$B$3:$B$1315, "&lt;=" &amp; ED$1, DataRegularSeason20242025!$D$3:$D$1315, $A7)+SUMIFS(DataRegularSeason20242025!$AB$3:$AB$1315,DataRegularSeason20242025!$B$3:$B$1315, "&lt;=" &amp; ED$1, DataRegularSeason20242025!$E$3:$E$1315, $A7)</f>
        <v>33</v>
      </c>
      <c r="EE7">
        <f>SUMIFS(DataRegularSeason20242025!$AA$3:$AA$1315,DataRegularSeason20242025!$B$3:$B$1315, "&lt;=" &amp; EE$1, DataRegularSeason20242025!$D$3:$D$1315, $A7)+SUMIFS(DataRegularSeason20242025!$AB$3:$AB$1315,DataRegularSeason20242025!$B$3:$B$1315, "&lt;=" &amp; EE$1, DataRegularSeason20242025!$E$3:$E$1315, $A7)</f>
        <v>33</v>
      </c>
      <c r="EF7">
        <f>SUMIFS(DataRegularSeason20242025!$AA$3:$AA$1315,DataRegularSeason20242025!$B$3:$B$1315, "&lt;=" &amp; EF$1, DataRegularSeason20242025!$D$3:$D$1315, $A7)+SUMIFS(DataRegularSeason20242025!$AB$3:$AB$1315,DataRegularSeason20242025!$B$3:$B$1315, "&lt;=" &amp; EF$1, DataRegularSeason20242025!$E$3:$E$1315, $A7)</f>
        <v>33</v>
      </c>
      <c r="EG7">
        <f>SUMIFS(DataRegularSeason20242025!$AA$3:$AA$1315,DataRegularSeason20242025!$B$3:$B$1315, "&lt;=" &amp; EG$1, DataRegularSeason20242025!$D$3:$D$1315, $A7)+SUMIFS(DataRegularSeason20242025!$AB$3:$AB$1315,DataRegularSeason20242025!$B$3:$B$1315, "&lt;=" &amp; EG$1, DataRegularSeason20242025!$E$3:$E$1315, $A7)</f>
        <v>33</v>
      </c>
      <c r="EH7">
        <f>SUMIFS(DataRegularSeason20242025!$AA$3:$AA$1315,DataRegularSeason20242025!$B$3:$B$1315, "&lt;=" &amp; EH$1, DataRegularSeason20242025!$D$3:$D$1315, $A7)+SUMIFS(DataRegularSeason20242025!$AB$3:$AB$1315,DataRegularSeason20242025!$B$3:$B$1315, "&lt;=" &amp; EH$1, DataRegularSeason20242025!$E$3:$E$1315, $A7)</f>
        <v>33</v>
      </c>
      <c r="EI7">
        <f>SUMIFS(DataRegularSeason20242025!$AA$3:$AA$1315,DataRegularSeason20242025!$B$3:$B$1315, "&lt;=" &amp; EI$1, DataRegularSeason20242025!$D$3:$D$1315, $A7)+SUMIFS(DataRegularSeason20242025!$AB$3:$AB$1315,DataRegularSeason20242025!$B$3:$B$1315, "&lt;=" &amp; EI$1, DataRegularSeason20242025!$E$3:$E$1315, $A7)</f>
        <v>33</v>
      </c>
      <c r="EJ7">
        <f>SUMIFS(DataRegularSeason20242025!$AA$3:$AA$1315,DataRegularSeason20242025!$B$3:$B$1315, "&lt;=" &amp; EJ$1, DataRegularSeason20242025!$D$3:$D$1315, $A7)+SUMIFS(DataRegularSeason20242025!$AB$3:$AB$1315,DataRegularSeason20242025!$B$3:$B$1315, "&lt;=" &amp; EJ$1, DataRegularSeason20242025!$E$3:$E$1315, $A7)</f>
        <v>33</v>
      </c>
      <c r="EK7">
        <f>SUMIFS(DataRegularSeason20242025!$AA$3:$AA$1315,DataRegularSeason20242025!$B$3:$B$1315, "&lt;=" &amp; EK$1, DataRegularSeason20242025!$D$3:$D$1315, $A7)+SUMIFS(DataRegularSeason20242025!$AB$3:$AB$1315,DataRegularSeason20242025!$B$3:$B$1315, "&lt;=" &amp; EK$1, DataRegularSeason20242025!$E$3:$E$1315, $A7)</f>
        <v>33</v>
      </c>
      <c r="EL7">
        <f>SUMIFS(DataRegularSeason20242025!$AA$3:$AA$1315,DataRegularSeason20242025!$B$3:$B$1315, "&lt;=" &amp; EL$1, DataRegularSeason20242025!$D$3:$D$1315, $A7)+SUMIFS(DataRegularSeason20242025!$AB$3:$AB$1315,DataRegularSeason20242025!$B$3:$B$1315, "&lt;=" &amp; EL$1, DataRegularSeason20242025!$E$3:$E$1315, $A7)</f>
        <v>33</v>
      </c>
      <c r="EM7">
        <f>SUMIFS(DataRegularSeason20242025!$AA$3:$AA$1315,DataRegularSeason20242025!$B$3:$B$1315, "&lt;=" &amp; EM$1, DataRegularSeason20242025!$D$3:$D$1315, $A7)+SUMIFS(DataRegularSeason20242025!$AB$3:$AB$1315,DataRegularSeason20242025!$B$3:$B$1315, "&lt;=" &amp; EM$1, DataRegularSeason20242025!$E$3:$E$1315, $A7)</f>
        <v>33</v>
      </c>
      <c r="EN7">
        <f>SUMIFS(DataRegularSeason20242025!$AA$3:$AA$1315,DataRegularSeason20242025!$B$3:$B$1315, "&lt;=" &amp; EN$1, DataRegularSeason20242025!$D$3:$D$1315, $A7)+SUMIFS(DataRegularSeason20242025!$AB$3:$AB$1315,DataRegularSeason20242025!$B$3:$B$1315, "&lt;=" &amp; EN$1, DataRegularSeason20242025!$E$3:$E$1315, $A7)</f>
        <v>33</v>
      </c>
      <c r="EO7">
        <f>SUMIFS(DataRegularSeason20242025!$AA$3:$AA$1315,DataRegularSeason20242025!$B$3:$B$1315, "&lt;=" &amp; EO$1, DataRegularSeason20242025!$D$3:$D$1315, $A7)+SUMIFS(DataRegularSeason20242025!$AB$3:$AB$1315,DataRegularSeason20242025!$B$3:$B$1315, "&lt;=" &amp; EO$1, DataRegularSeason20242025!$E$3:$E$1315, $A7)</f>
        <v>33</v>
      </c>
      <c r="EP7">
        <f>SUMIFS(DataRegularSeason20242025!$AA$3:$AA$1315,DataRegularSeason20242025!$B$3:$B$1315, "&lt;=" &amp; EP$1, DataRegularSeason20242025!$D$3:$D$1315, $A7)+SUMIFS(DataRegularSeason20242025!$AB$3:$AB$1315,DataRegularSeason20242025!$B$3:$B$1315, "&lt;=" &amp; EP$1, DataRegularSeason20242025!$E$3:$E$1315, $A7)</f>
        <v>33</v>
      </c>
      <c r="EQ7">
        <f>SUMIFS(DataRegularSeason20242025!$AA$3:$AA$1315,DataRegularSeason20242025!$B$3:$B$1315, "&lt;=" &amp; EQ$1, DataRegularSeason20242025!$D$3:$D$1315, $A7)+SUMIFS(DataRegularSeason20242025!$AB$3:$AB$1315,DataRegularSeason20242025!$B$3:$B$1315, "&lt;=" &amp; EQ$1, DataRegularSeason20242025!$E$3:$E$1315, $A7)</f>
        <v>33</v>
      </c>
      <c r="ER7">
        <f>SUMIFS(DataRegularSeason20242025!$AA$3:$AA$1315,DataRegularSeason20242025!$B$3:$B$1315, "&lt;=" &amp; ER$1, DataRegularSeason20242025!$D$3:$D$1315, $A7)+SUMIFS(DataRegularSeason20242025!$AB$3:$AB$1315,DataRegularSeason20242025!$B$3:$B$1315, "&lt;=" &amp; ER$1, DataRegularSeason20242025!$E$3:$E$1315, $A7)</f>
        <v>33</v>
      </c>
      <c r="ES7">
        <f>SUMIFS(DataRegularSeason20242025!$AA$3:$AA$1315,DataRegularSeason20242025!$B$3:$B$1315, "&lt;=" &amp; ES$1, DataRegularSeason20242025!$D$3:$D$1315, $A7)+SUMIFS(DataRegularSeason20242025!$AB$3:$AB$1315,DataRegularSeason20242025!$B$3:$B$1315, "&lt;=" &amp; ES$1, DataRegularSeason20242025!$E$3:$E$1315, $A7)</f>
        <v>33</v>
      </c>
      <c r="ET7">
        <f>SUMIFS(DataRegularSeason20242025!$AA$3:$AA$1315,DataRegularSeason20242025!$B$3:$B$1315, "&lt;=" &amp; ET$1, DataRegularSeason20242025!$D$3:$D$1315, $A7)+SUMIFS(DataRegularSeason20242025!$AB$3:$AB$1315,DataRegularSeason20242025!$B$3:$B$1315, "&lt;=" &amp; ET$1, DataRegularSeason20242025!$E$3:$E$1315, $A7)</f>
        <v>33</v>
      </c>
      <c r="EU7">
        <f>SUMIFS(DataRegularSeason20242025!$AA$3:$AA$1315,DataRegularSeason20242025!$B$3:$B$1315, "&lt;=" &amp; EU$1, DataRegularSeason20242025!$D$3:$D$1315, $A7)+SUMIFS(DataRegularSeason20242025!$AB$3:$AB$1315,DataRegularSeason20242025!$B$3:$B$1315, "&lt;=" &amp; EU$1, DataRegularSeason20242025!$E$3:$E$1315, $A7)</f>
        <v>33</v>
      </c>
      <c r="EV7">
        <f>SUMIFS(DataRegularSeason20242025!$AA$3:$AA$1315,DataRegularSeason20242025!$B$3:$B$1315, "&lt;=" &amp; EV$1, DataRegularSeason20242025!$D$3:$D$1315, $A7)+SUMIFS(DataRegularSeason20242025!$AB$3:$AB$1315,DataRegularSeason20242025!$B$3:$B$1315, "&lt;=" &amp; EV$1, DataRegularSeason20242025!$E$3:$E$1315, $A7)</f>
        <v>33</v>
      </c>
      <c r="EW7">
        <f>SUMIFS(DataRegularSeason20242025!$AA$3:$AA$1315,DataRegularSeason20242025!$B$3:$B$1315, "&lt;=" &amp; EW$1, DataRegularSeason20242025!$D$3:$D$1315, $A7)+SUMIFS(DataRegularSeason20242025!$AB$3:$AB$1315,DataRegularSeason20242025!$B$3:$B$1315, "&lt;=" &amp; EW$1, DataRegularSeason20242025!$E$3:$E$1315, $A7)</f>
        <v>33</v>
      </c>
      <c r="EX7">
        <f>SUMIFS(DataRegularSeason20242025!$AA$3:$AA$1315,DataRegularSeason20242025!$B$3:$B$1315, "&lt;=" &amp; EX$1, DataRegularSeason20242025!$D$3:$D$1315, $A7)+SUMIFS(DataRegularSeason20242025!$AB$3:$AB$1315,DataRegularSeason20242025!$B$3:$B$1315, "&lt;=" &amp; EX$1, DataRegularSeason20242025!$E$3:$E$1315, $A7)</f>
        <v>33</v>
      </c>
      <c r="EY7">
        <f>SUMIFS(DataRegularSeason20242025!$AA$3:$AA$1315,DataRegularSeason20242025!$B$3:$B$1315, "&lt;=" &amp; EY$1, DataRegularSeason20242025!$D$3:$D$1315, $A7)+SUMIFS(DataRegularSeason20242025!$AB$3:$AB$1315,DataRegularSeason20242025!$B$3:$B$1315, "&lt;=" &amp; EY$1, DataRegularSeason20242025!$E$3:$E$1315, $A7)</f>
        <v>33</v>
      </c>
      <c r="EZ7">
        <f>SUMIFS(DataRegularSeason20242025!$AA$3:$AA$1315,DataRegularSeason20242025!$B$3:$B$1315, "&lt;=" &amp; EZ$1, DataRegularSeason20242025!$D$3:$D$1315, $A7)+SUMIFS(DataRegularSeason20242025!$AB$3:$AB$1315,DataRegularSeason20242025!$B$3:$B$1315, "&lt;=" &amp; EZ$1, DataRegularSeason20242025!$E$3:$E$1315, $A7)</f>
        <v>33</v>
      </c>
      <c r="FA7">
        <f>SUMIFS(DataRegularSeason20242025!$AA$3:$AA$1315,DataRegularSeason20242025!$B$3:$B$1315, "&lt;=" &amp; FA$1, DataRegularSeason20242025!$D$3:$D$1315, $A7)+SUMIFS(DataRegularSeason20242025!$AB$3:$AB$1315,DataRegularSeason20242025!$B$3:$B$1315, "&lt;=" &amp; FA$1, DataRegularSeason20242025!$E$3:$E$1315, $A7)</f>
        <v>33</v>
      </c>
      <c r="FB7">
        <f>SUMIFS(DataRegularSeason20242025!$AA$3:$AA$1315,DataRegularSeason20242025!$B$3:$B$1315, "&lt;=" &amp; FB$1, DataRegularSeason20242025!$D$3:$D$1315, $A7)+SUMIFS(DataRegularSeason20242025!$AB$3:$AB$1315,DataRegularSeason20242025!$B$3:$B$1315, "&lt;=" &amp; FB$1, DataRegularSeason20242025!$E$3:$E$1315, $A7)</f>
        <v>33</v>
      </c>
      <c r="FC7">
        <f>SUMIFS(DataRegularSeason20242025!$AA$3:$AA$1315,DataRegularSeason20242025!$B$3:$B$1315, "&lt;=" &amp; FC$1, DataRegularSeason20242025!$D$3:$D$1315, $A7)+SUMIFS(DataRegularSeason20242025!$AB$3:$AB$1315,DataRegularSeason20242025!$B$3:$B$1315, "&lt;=" &amp; FC$1, DataRegularSeason20242025!$E$3:$E$1315, $A7)</f>
        <v>33</v>
      </c>
      <c r="FD7">
        <f>SUMIFS(DataRegularSeason20242025!$AA$3:$AA$1315,DataRegularSeason20242025!$B$3:$B$1315, "&lt;=" &amp; FD$1, DataRegularSeason20242025!$D$3:$D$1315, $A7)+SUMIFS(DataRegularSeason20242025!$AB$3:$AB$1315,DataRegularSeason20242025!$B$3:$B$1315, "&lt;=" &amp; FD$1, DataRegularSeason20242025!$E$3:$E$1315, $A7)</f>
        <v>33</v>
      </c>
      <c r="FE7">
        <f>SUMIFS(DataRegularSeason20242025!$AA$3:$AA$1315,DataRegularSeason20242025!$B$3:$B$1315, "&lt;=" &amp; FE$1, DataRegularSeason20242025!$D$3:$D$1315, $A7)+SUMIFS(DataRegularSeason20242025!$AB$3:$AB$1315,DataRegularSeason20242025!$B$3:$B$1315, "&lt;=" &amp; FE$1, DataRegularSeason20242025!$E$3:$E$1315, $A7)</f>
        <v>33</v>
      </c>
      <c r="FF7">
        <f>SUMIFS(DataRegularSeason20242025!$AA$3:$AA$1315,DataRegularSeason20242025!$B$3:$B$1315, "&lt;=" &amp; FF$1, DataRegularSeason20242025!$D$3:$D$1315, $A7)+SUMIFS(DataRegularSeason20242025!$AB$3:$AB$1315,DataRegularSeason20242025!$B$3:$B$1315, "&lt;=" &amp; FF$1, DataRegularSeason20242025!$E$3:$E$1315, $A7)</f>
        <v>33</v>
      </c>
      <c r="FG7">
        <f>SUMIFS(DataRegularSeason20242025!$AA$3:$AA$1315,DataRegularSeason20242025!$B$3:$B$1315, "&lt;=" &amp; FG$1, DataRegularSeason20242025!$D$3:$D$1315, $A7)+SUMIFS(DataRegularSeason20242025!$AB$3:$AB$1315,DataRegularSeason20242025!$B$3:$B$1315, "&lt;=" &amp; FG$1, DataRegularSeason20242025!$E$3:$E$1315, $A7)</f>
        <v>33</v>
      </c>
      <c r="FH7">
        <f>SUMIFS(DataRegularSeason20242025!$AA$3:$AA$1315,DataRegularSeason20242025!$B$3:$B$1315, "&lt;=" &amp; FH$1, DataRegularSeason20242025!$D$3:$D$1315, $A7)+SUMIFS(DataRegularSeason20242025!$AB$3:$AB$1315,DataRegularSeason20242025!$B$3:$B$1315, "&lt;=" &amp; FH$1, DataRegularSeason20242025!$E$3:$E$1315, $A7)</f>
        <v>33</v>
      </c>
      <c r="FI7">
        <f>SUMIFS(DataRegularSeason20242025!$AA$3:$AA$1315,DataRegularSeason20242025!$B$3:$B$1315, "&lt;=" &amp; FI$1, DataRegularSeason20242025!$D$3:$D$1315, $A7)+SUMIFS(DataRegularSeason20242025!$AB$3:$AB$1315,DataRegularSeason20242025!$B$3:$B$1315, "&lt;=" &amp; FI$1, DataRegularSeason20242025!$E$3:$E$1315, $A7)</f>
        <v>33</v>
      </c>
      <c r="FJ7">
        <f>SUMIFS(DataRegularSeason20242025!$AA$3:$AA$1315,DataRegularSeason20242025!$B$3:$B$1315, "&lt;=" &amp; FJ$1, DataRegularSeason20242025!$D$3:$D$1315, $A7)+SUMIFS(DataRegularSeason20242025!$AB$3:$AB$1315,DataRegularSeason20242025!$B$3:$B$1315, "&lt;=" &amp; FJ$1, DataRegularSeason20242025!$E$3:$E$1315, $A7)</f>
        <v>33</v>
      </c>
      <c r="FK7">
        <f>SUMIFS(DataRegularSeason20242025!$AA$3:$AA$1315,DataRegularSeason20242025!$B$3:$B$1315, "&lt;=" &amp; FK$1, DataRegularSeason20242025!$D$3:$D$1315, $A7)+SUMIFS(DataRegularSeason20242025!$AB$3:$AB$1315,DataRegularSeason20242025!$B$3:$B$1315, "&lt;=" &amp; FK$1, DataRegularSeason20242025!$E$3:$E$1315, $A7)</f>
        <v>33</v>
      </c>
      <c r="FL7">
        <f>SUMIFS(DataRegularSeason20242025!$AA$3:$AA$1315,DataRegularSeason20242025!$B$3:$B$1315, "&lt;=" &amp; FL$1, DataRegularSeason20242025!$D$3:$D$1315, $A7)+SUMIFS(DataRegularSeason20242025!$AB$3:$AB$1315,DataRegularSeason20242025!$B$3:$B$1315, "&lt;=" &amp; FL$1, DataRegularSeason20242025!$E$3:$E$1315, $A7)</f>
        <v>33</v>
      </c>
      <c r="FM7">
        <f>SUMIFS(DataRegularSeason20242025!$AA$3:$AA$1315,DataRegularSeason20242025!$B$3:$B$1315, "&lt;=" &amp; FM$1, DataRegularSeason20242025!$D$3:$D$1315, $A7)+SUMIFS(DataRegularSeason20242025!$AB$3:$AB$1315,DataRegularSeason20242025!$B$3:$B$1315, "&lt;=" &amp; FM$1, DataRegularSeason20242025!$E$3:$E$1315, $A7)</f>
        <v>33</v>
      </c>
      <c r="FN7">
        <f>SUMIFS(DataRegularSeason20242025!$AA$3:$AA$1315,DataRegularSeason20242025!$B$3:$B$1315, "&lt;=" &amp; FN$1, DataRegularSeason20242025!$D$3:$D$1315, $A7)+SUMIFS(DataRegularSeason20242025!$AB$3:$AB$1315,DataRegularSeason20242025!$B$3:$B$1315, "&lt;=" &amp; FN$1, DataRegularSeason20242025!$E$3:$E$1315, $A7)</f>
        <v>33</v>
      </c>
      <c r="FO7">
        <f>SUMIFS(DataRegularSeason20242025!$AA$3:$AA$1315,DataRegularSeason20242025!$B$3:$B$1315, "&lt;=" &amp; FO$1, DataRegularSeason20242025!$D$3:$D$1315, $A7)+SUMIFS(DataRegularSeason20242025!$AB$3:$AB$1315,DataRegularSeason20242025!$B$3:$B$1315, "&lt;=" &amp; FO$1, DataRegularSeason20242025!$E$3:$E$1315, $A7)</f>
        <v>33</v>
      </c>
      <c r="FP7">
        <f>SUMIFS(DataRegularSeason20242025!$AA$3:$AA$1315,DataRegularSeason20242025!$B$3:$B$1315, "&lt;=" &amp; FP$1, DataRegularSeason20242025!$D$3:$D$1315, $A7)+SUMIFS(DataRegularSeason20242025!$AB$3:$AB$1315,DataRegularSeason20242025!$B$3:$B$1315, "&lt;=" &amp; FP$1, DataRegularSeason20242025!$E$3:$E$1315, $A7)</f>
        <v>33</v>
      </c>
      <c r="FQ7">
        <f>SUMIFS(DataRegularSeason20242025!$AA$3:$AA$1315,DataRegularSeason20242025!$B$3:$B$1315, "&lt;=" &amp; FQ$1, DataRegularSeason20242025!$D$3:$D$1315, $A7)+SUMIFS(DataRegularSeason20242025!$AB$3:$AB$1315,DataRegularSeason20242025!$B$3:$B$1315, "&lt;=" &amp; FQ$1, DataRegularSeason20242025!$E$3:$E$1315, $A7)</f>
        <v>33</v>
      </c>
      <c r="FR7">
        <f>SUMIFS(DataRegularSeason20242025!$AA$3:$AA$1315,DataRegularSeason20242025!$B$3:$B$1315, "&lt;=" &amp; FR$1, DataRegularSeason20242025!$D$3:$D$1315, $A7)+SUMIFS(DataRegularSeason20242025!$AB$3:$AB$1315,DataRegularSeason20242025!$B$3:$B$1315, "&lt;=" &amp; FR$1, DataRegularSeason20242025!$E$3:$E$1315, $A7)</f>
        <v>33</v>
      </c>
      <c r="FS7">
        <f>SUMIFS(DataRegularSeason20242025!$AA$3:$AA$1315,DataRegularSeason20242025!$B$3:$B$1315, "&lt;=" &amp; FS$1, DataRegularSeason20242025!$D$3:$D$1315, $A7)+SUMIFS(DataRegularSeason20242025!$AB$3:$AB$1315,DataRegularSeason20242025!$B$3:$B$1315, "&lt;=" &amp; FS$1, DataRegularSeason20242025!$E$3:$E$1315, $A7)</f>
        <v>33</v>
      </c>
      <c r="FT7">
        <f>SUMIFS(DataRegularSeason20242025!$AA$3:$AA$1315,DataRegularSeason20242025!$B$3:$B$1315, "&lt;=" &amp; FT$1, DataRegularSeason20242025!$D$3:$D$1315, $A7)+SUMIFS(DataRegularSeason20242025!$AB$3:$AB$1315,DataRegularSeason20242025!$B$3:$B$1315, "&lt;=" &amp; FT$1, DataRegularSeason20242025!$E$3:$E$1315, $A7)</f>
        <v>33</v>
      </c>
      <c r="FU7">
        <f>SUMIFS(DataRegularSeason20242025!$AA$3:$AA$1315,DataRegularSeason20242025!$B$3:$B$1315, "&lt;=" &amp; FU$1, DataRegularSeason20242025!$D$3:$D$1315, $A7)+SUMIFS(DataRegularSeason20242025!$AB$3:$AB$1315,DataRegularSeason20242025!$B$3:$B$1315, "&lt;=" &amp; FU$1, DataRegularSeason20242025!$E$3:$E$1315, $A7)</f>
        <v>33</v>
      </c>
      <c r="FV7">
        <f>SUMIFS(DataRegularSeason20242025!$AA$3:$AA$1315,DataRegularSeason20242025!$B$3:$B$1315, "&lt;=" &amp; FV$1, DataRegularSeason20242025!$D$3:$D$1315, $A7)+SUMIFS(DataRegularSeason20242025!$AB$3:$AB$1315,DataRegularSeason20242025!$B$3:$B$1315, "&lt;=" &amp; FV$1, DataRegularSeason20242025!$E$3:$E$1315, $A7)</f>
        <v>33</v>
      </c>
      <c r="FW7">
        <f>SUMIFS(DataRegularSeason20242025!$AA$3:$AA$1315,DataRegularSeason20242025!$B$3:$B$1315, "&lt;=" &amp; FW$1, DataRegularSeason20242025!$D$3:$D$1315, $A7)+SUMIFS(DataRegularSeason20242025!$AB$3:$AB$1315,DataRegularSeason20242025!$B$3:$B$1315, "&lt;=" &amp; FW$1, DataRegularSeason20242025!$E$3:$E$1315, $A7)</f>
        <v>33</v>
      </c>
      <c r="FX7">
        <f>SUMIFS(DataRegularSeason20242025!$AA$3:$AA$1315,DataRegularSeason20242025!$B$3:$B$1315, "&lt;=" &amp; FX$1, DataRegularSeason20242025!$D$3:$D$1315, $A7)+SUMIFS(DataRegularSeason20242025!$AB$3:$AB$1315,DataRegularSeason20242025!$B$3:$B$1315, "&lt;=" &amp; FX$1, DataRegularSeason20242025!$E$3:$E$1315, $A7)</f>
        <v>33</v>
      </c>
      <c r="FY7">
        <f>SUMIFS(DataRegularSeason20242025!$AA$3:$AA$1315,DataRegularSeason20242025!$B$3:$B$1315, "&lt;=" &amp; FY$1, DataRegularSeason20242025!$D$3:$D$1315, $A7)+SUMIFS(DataRegularSeason20242025!$AB$3:$AB$1315,DataRegularSeason20242025!$B$3:$B$1315, "&lt;=" &amp; FY$1, DataRegularSeason20242025!$E$3:$E$1315, $A7)</f>
        <v>33</v>
      </c>
      <c r="FZ7">
        <f>SUMIFS(DataRegularSeason20242025!$AA$3:$AA$1315,DataRegularSeason20242025!$B$3:$B$1315, "&lt;=" &amp; FZ$1, DataRegularSeason20242025!$D$3:$D$1315, $A7)+SUMIFS(DataRegularSeason20242025!$AB$3:$AB$1315,DataRegularSeason20242025!$B$3:$B$1315, "&lt;=" &amp; FZ$1, DataRegularSeason20242025!$E$3:$E$1315, $A7)</f>
        <v>33</v>
      </c>
      <c r="GA7">
        <f>SUMIFS(DataRegularSeason20242025!$AA$3:$AA$1315,DataRegularSeason20242025!$B$3:$B$1315, "&lt;=" &amp; GA$1, DataRegularSeason20242025!$D$3:$D$1315, $A7)+SUMIFS(DataRegularSeason20242025!$AB$3:$AB$1315,DataRegularSeason20242025!$B$3:$B$1315, "&lt;=" &amp; GA$1, DataRegularSeason20242025!$E$3:$E$1315, $A7)</f>
        <v>33</v>
      </c>
      <c r="GB7">
        <f>SUMIFS(DataRegularSeason20242025!$AA$3:$AA$1315,DataRegularSeason20242025!$B$3:$B$1315, "&lt;=" &amp; GB$1, DataRegularSeason20242025!$D$3:$D$1315, $A7)+SUMIFS(DataRegularSeason20242025!$AB$3:$AB$1315,DataRegularSeason20242025!$B$3:$B$1315, "&lt;=" &amp; GB$1, DataRegularSeason20242025!$E$3:$E$1315, $A7)</f>
        <v>33</v>
      </c>
      <c r="GC7">
        <f>SUMIFS(DataRegularSeason20242025!$AA$3:$AA$1315,DataRegularSeason20242025!$B$3:$B$1315, "&lt;=" &amp; GC$1, DataRegularSeason20242025!$D$3:$D$1315, $A7)+SUMIFS(DataRegularSeason20242025!$AB$3:$AB$1315,DataRegularSeason20242025!$B$3:$B$1315, "&lt;=" &amp; GC$1, DataRegularSeason20242025!$E$3:$E$1315, $A7)</f>
        <v>33</v>
      </c>
      <c r="GD7">
        <f>SUMIFS(DataRegularSeason20242025!$AA$3:$AA$1315,DataRegularSeason20242025!$B$3:$B$1315, "&lt;=" &amp; GD$1, DataRegularSeason20242025!$D$3:$D$1315, $A7)+SUMIFS(DataRegularSeason20242025!$AB$3:$AB$1315,DataRegularSeason20242025!$B$3:$B$1315, "&lt;=" &amp; GD$1, DataRegularSeason20242025!$E$3:$E$1315, $A7)</f>
        <v>33</v>
      </c>
      <c r="GE7">
        <f>SUMIFS(DataRegularSeason20242025!$AA$3:$AA$1315,DataRegularSeason20242025!$B$3:$B$1315, "&lt;=" &amp; GE$1, DataRegularSeason20242025!$D$3:$D$1315, $A7)+SUMIFS(DataRegularSeason20242025!$AB$3:$AB$1315,DataRegularSeason20242025!$B$3:$B$1315, "&lt;=" &amp; GE$1, DataRegularSeason20242025!$E$3:$E$1315, $A7)</f>
        <v>33</v>
      </c>
      <c r="GF7">
        <f>SUMIFS(DataRegularSeason20242025!$AA$3:$AA$1315,DataRegularSeason20242025!$B$3:$B$1315, "&lt;=" &amp; GF$1, DataRegularSeason20242025!$D$3:$D$1315, $A7)+SUMIFS(DataRegularSeason20242025!$AB$3:$AB$1315,DataRegularSeason20242025!$B$3:$B$1315, "&lt;=" &amp; GF$1, DataRegularSeason20242025!$E$3:$E$1315, $A7)</f>
        <v>33</v>
      </c>
      <c r="GG7">
        <f>SUMIFS(DataRegularSeason20242025!$AA$3:$AA$1315,DataRegularSeason20242025!$B$3:$B$1315, "&lt;=" &amp; GG$1, DataRegularSeason20242025!$D$3:$D$1315, $A7)+SUMIFS(DataRegularSeason20242025!$AB$3:$AB$1315,DataRegularSeason20242025!$B$3:$B$1315, "&lt;=" &amp; GG$1, DataRegularSeason20242025!$E$3:$E$1315, $A7)</f>
        <v>33</v>
      </c>
      <c r="GH7">
        <f>SUMIFS(DataRegularSeason20242025!$AA$3:$AA$1315,DataRegularSeason20242025!$B$3:$B$1315, "&lt;=" &amp; GH$1, DataRegularSeason20242025!$D$3:$D$1315, $A7)+SUMIFS(DataRegularSeason20242025!$AB$3:$AB$1315,DataRegularSeason20242025!$B$3:$B$1315, "&lt;=" &amp; GH$1, DataRegularSeason20242025!$E$3:$E$1315, $A7)</f>
        <v>33</v>
      </c>
      <c r="GI7">
        <f>SUMIFS(DataRegularSeason20242025!$AA$3:$AA$1315,DataRegularSeason20242025!$B$3:$B$1315, "&lt;=" &amp; GI$1, DataRegularSeason20242025!$D$3:$D$1315, $A7)+SUMIFS(DataRegularSeason20242025!$AB$3:$AB$1315,DataRegularSeason20242025!$B$3:$B$1315, "&lt;=" &amp; GI$1, DataRegularSeason20242025!$E$3:$E$1315, $A7)</f>
        <v>33</v>
      </c>
      <c r="GJ7">
        <f>SUMIFS(DataRegularSeason20242025!$AA$3:$AA$1315,DataRegularSeason20242025!$B$3:$B$1315, "&lt;=" &amp; GJ$1, DataRegularSeason20242025!$D$3:$D$1315, $A7)+SUMIFS(DataRegularSeason20242025!$AB$3:$AB$1315,DataRegularSeason20242025!$B$3:$B$1315, "&lt;=" &amp; GJ$1, DataRegularSeason20242025!$E$3:$E$1315, $A7)</f>
        <v>33</v>
      </c>
      <c r="GK7">
        <f>SUMIFS(DataRegularSeason20242025!$AA$3:$AA$1315,DataRegularSeason20242025!$B$3:$B$1315, "&lt;=" &amp; GK$1, DataRegularSeason20242025!$D$3:$D$1315, $A7)+SUMIFS(DataRegularSeason20242025!$AB$3:$AB$1315,DataRegularSeason20242025!$B$3:$B$1315, "&lt;=" &amp; GK$1, DataRegularSeason20242025!$E$3:$E$1315, $A7)</f>
        <v>33</v>
      </c>
      <c r="GL7">
        <f>SUMIFS(DataRegularSeason20242025!$AA$3:$AA$1315,DataRegularSeason20242025!$B$3:$B$1315, "&lt;=" &amp; GL$1, DataRegularSeason20242025!$D$3:$D$1315, $A7)+SUMIFS(DataRegularSeason20242025!$AB$3:$AB$1315,DataRegularSeason20242025!$B$3:$B$1315, "&lt;=" &amp; GL$1, DataRegularSeason20242025!$E$3:$E$1315, $A7)</f>
        <v>33</v>
      </c>
      <c r="GM7">
        <f>SUMIFS(DataRegularSeason20242025!$AA$3:$AA$1315,DataRegularSeason20242025!$B$3:$B$1315, "&lt;=" &amp; GM$1, DataRegularSeason20242025!$D$3:$D$1315, $A7)+SUMIFS(DataRegularSeason20242025!$AB$3:$AB$1315,DataRegularSeason20242025!$B$3:$B$1315, "&lt;=" &amp; GM$1, DataRegularSeason20242025!$E$3:$E$1315, $A7)</f>
        <v>33</v>
      </c>
      <c r="GN7">
        <f>SUMIFS(DataRegularSeason20242025!$AA$3:$AA$1315,DataRegularSeason20242025!$B$3:$B$1315, "&lt;=" &amp; GN$1, DataRegularSeason20242025!$D$3:$D$1315, $A7)+SUMIFS(DataRegularSeason20242025!$AB$3:$AB$1315,DataRegularSeason20242025!$B$3:$B$1315, "&lt;=" &amp; GN$1, DataRegularSeason20242025!$E$3:$E$1315, $A7)</f>
        <v>33</v>
      </c>
      <c r="GO7">
        <f>SUMIFS(DataRegularSeason20242025!$AA$3:$AA$1315,DataRegularSeason20242025!$B$3:$B$1315, "&lt;=" &amp; GO$1, DataRegularSeason20242025!$D$3:$D$1315, $A7)+SUMIFS(DataRegularSeason20242025!$AB$3:$AB$1315,DataRegularSeason20242025!$B$3:$B$1315, "&lt;=" &amp; GO$1, DataRegularSeason20242025!$E$3:$E$1315, $A7)</f>
        <v>33</v>
      </c>
      <c r="GP7">
        <f>SUMIFS(DataRegularSeason20242025!$AA$3:$AA$1315,DataRegularSeason20242025!$B$3:$B$1315, "&lt;=" &amp; GP$1, DataRegularSeason20242025!$D$3:$D$1315, $A7)+SUMIFS(DataRegularSeason20242025!$AB$3:$AB$1315,DataRegularSeason20242025!$B$3:$B$1315, "&lt;=" &amp; GP$1, DataRegularSeason20242025!$E$3:$E$1315, $A7)</f>
        <v>33</v>
      </c>
      <c r="GQ7">
        <f>SUMIFS(DataRegularSeason20242025!$AA$3:$AA$1315,DataRegularSeason20242025!$B$3:$B$1315, "&lt;=" &amp; GQ$1, DataRegularSeason20242025!$D$3:$D$1315, $A7)+SUMIFS(DataRegularSeason20242025!$AB$3:$AB$1315,DataRegularSeason20242025!$B$3:$B$1315, "&lt;=" &amp; GQ$1, DataRegularSeason20242025!$E$3:$E$1315, $A7)</f>
        <v>33</v>
      </c>
      <c r="GR7">
        <f>SUMIFS(DataRegularSeason20242025!$AA$3:$AA$1315,DataRegularSeason20242025!$B$3:$B$1315, "&lt;=" &amp; GR$1, DataRegularSeason20242025!$D$3:$D$1315, $A7)+SUMIFS(DataRegularSeason20242025!$AB$3:$AB$1315,DataRegularSeason20242025!$B$3:$B$1315, "&lt;=" &amp; GR$1, DataRegularSeason20242025!$E$3:$E$1315, $A7)</f>
        <v>33</v>
      </c>
      <c r="GS7">
        <f>SUMIFS(DataRegularSeason20242025!$AA$3:$AA$1315,DataRegularSeason20242025!$B$3:$B$1315, "&lt;=" &amp; GS$1, DataRegularSeason20242025!$D$3:$D$1315, $A7)+SUMIFS(DataRegularSeason20242025!$AB$3:$AB$1315,DataRegularSeason20242025!$B$3:$B$1315, "&lt;=" &amp; GS$1, DataRegularSeason20242025!$E$3:$E$1315, $A7)</f>
        <v>33</v>
      </c>
      <c r="GT7">
        <f>SUMIFS(DataRegularSeason20242025!$AA$3:$AA$1315,DataRegularSeason20242025!$B$3:$B$1315, "&lt;=" &amp; GT$1, DataRegularSeason20242025!$D$3:$D$1315, $A7)+SUMIFS(DataRegularSeason20242025!$AB$3:$AB$1315,DataRegularSeason20242025!$B$3:$B$1315, "&lt;=" &amp; GT$1, DataRegularSeason20242025!$E$3:$E$1315, $A7)</f>
        <v>33</v>
      </c>
      <c r="GU7">
        <f>SUMIFS(DataRegularSeason20242025!$AA$3:$AA$1315,DataRegularSeason20242025!$B$3:$B$1315, "&lt;=" &amp; GU$1, DataRegularSeason20242025!$D$3:$D$1315, $A7)+SUMIFS(DataRegularSeason20242025!$AB$3:$AB$1315,DataRegularSeason20242025!$B$3:$B$1315, "&lt;=" &amp; GU$1, DataRegularSeason20242025!$E$3:$E$1315, $A7)</f>
        <v>33</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30</v>
      </c>
      <c r="CN8">
        <f>SUMIFS(DataRegularSeason20242025!$AA$3:$AA$1315,DataRegularSeason20242025!$B$3:$B$1315, "&lt;=" &amp; CN$1, DataRegularSeason20242025!$D$3:$D$1315, $A8)+SUMIFS(DataRegularSeason20242025!$AB$3:$AB$1315,DataRegularSeason20242025!$B$3:$B$1315, "&lt;=" &amp; CN$1, DataRegularSeason20242025!$E$3:$E$1315, $A8)</f>
        <v>30</v>
      </c>
      <c r="CO8">
        <f>SUMIFS(DataRegularSeason20242025!$AA$3:$AA$1315,DataRegularSeason20242025!$B$3:$B$1315, "&lt;=" &amp; CO$1, DataRegularSeason20242025!$D$3:$D$1315, $A8)+SUMIFS(DataRegularSeason20242025!$AB$3:$AB$1315,DataRegularSeason20242025!$B$3:$B$1315, "&lt;=" &amp; CO$1, DataRegularSeason20242025!$E$3:$E$1315, $A8)</f>
        <v>30</v>
      </c>
      <c r="CP8">
        <f>SUMIFS(DataRegularSeason20242025!$AA$3:$AA$1315,DataRegularSeason20242025!$B$3:$B$1315, "&lt;=" &amp; CP$1, DataRegularSeason20242025!$D$3:$D$1315, $A8)+SUMIFS(DataRegularSeason20242025!$AB$3:$AB$1315,DataRegularSeason20242025!$B$3:$B$1315, "&lt;=" &amp; CP$1, DataRegularSeason20242025!$E$3:$E$1315, $A8)</f>
        <v>30</v>
      </c>
      <c r="CQ8">
        <f>SUMIFS(DataRegularSeason20242025!$AA$3:$AA$1315,DataRegularSeason20242025!$B$3:$B$1315, "&lt;=" &amp; CQ$1, DataRegularSeason20242025!$D$3:$D$1315, $A8)+SUMIFS(DataRegularSeason20242025!$AB$3:$AB$1315,DataRegularSeason20242025!$B$3:$B$1315, "&lt;=" &amp; CQ$1, DataRegularSeason20242025!$E$3:$E$1315, $A8)</f>
        <v>30</v>
      </c>
      <c r="CR8">
        <f>SUMIFS(DataRegularSeason20242025!$AA$3:$AA$1315,DataRegularSeason20242025!$B$3:$B$1315, "&lt;=" &amp; CR$1, DataRegularSeason20242025!$D$3:$D$1315, $A8)+SUMIFS(DataRegularSeason20242025!$AB$3:$AB$1315,DataRegularSeason20242025!$B$3:$B$1315, "&lt;=" &amp; CR$1, DataRegularSeason20242025!$E$3:$E$1315, $A8)</f>
        <v>30</v>
      </c>
      <c r="CS8">
        <f>SUMIFS(DataRegularSeason20242025!$AA$3:$AA$1315,DataRegularSeason20242025!$B$3:$B$1315, "&lt;=" &amp; CS$1, DataRegularSeason20242025!$D$3:$D$1315, $A8)+SUMIFS(DataRegularSeason20242025!$AB$3:$AB$1315,DataRegularSeason20242025!$B$3:$B$1315, "&lt;=" &amp; CS$1, DataRegularSeason20242025!$E$3:$E$1315, $A8)</f>
        <v>30</v>
      </c>
      <c r="CT8">
        <f>SUMIFS(DataRegularSeason20242025!$AA$3:$AA$1315,DataRegularSeason20242025!$B$3:$B$1315, "&lt;=" &amp; CT$1, DataRegularSeason20242025!$D$3:$D$1315, $A8)+SUMIFS(DataRegularSeason20242025!$AB$3:$AB$1315,DataRegularSeason20242025!$B$3:$B$1315, "&lt;=" &amp; CT$1, DataRegularSeason20242025!$E$3:$E$1315, $A8)</f>
        <v>30</v>
      </c>
      <c r="CU8">
        <f>SUMIFS(DataRegularSeason20242025!$AA$3:$AA$1315,DataRegularSeason20242025!$B$3:$B$1315, "&lt;=" &amp; CU$1, DataRegularSeason20242025!$D$3:$D$1315, $A8)+SUMIFS(DataRegularSeason20242025!$AB$3:$AB$1315,DataRegularSeason20242025!$B$3:$B$1315, "&lt;=" &amp; CU$1, DataRegularSeason20242025!$E$3:$E$1315, $A8)</f>
        <v>30</v>
      </c>
      <c r="CV8">
        <f>SUMIFS(DataRegularSeason20242025!$AA$3:$AA$1315,DataRegularSeason20242025!$B$3:$B$1315, "&lt;=" &amp; CV$1, DataRegularSeason20242025!$D$3:$D$1315, $A8)+SUMIFS(DataRegularSeason20242025!$AB$3:$AB$1315,DataRegularSeason20242025!$B$3:$B$1315, "&lt;=" &amp; CV$1, DataRegularSeason20242025!$E$3:$E$1315, $A8)</f>
        <v>30</v>
      </c>
      <c r="CW8">
        <f>SUMIFS(DataRegularSeason20242025!$AA$3:$AA$1315,DataRegularSeason20242025!$B$3:$B$1315, "&lt;=" &amp; CW$1, DataRegularSeason20242025!$D$3:$D$1315, $A8)+SUMIFS(DataRegularSeason20242025!$AB$3:$AB$1315,DataRegularSeason20242025!$B$3:$B$1315, "&lt;=" &amp; CW$1, DataRegularSeason20242025!$E$3:$E$1315, $A8)</f>
        <v>30</v>
      </c>
      <c r="CX8">
        <f>SUMIFS(DataRegularSeason20242025!$AA$3:$AA$1315,DataRegularSeason20242025!$B$3:$B$1315, "&lt;=" &amp; CX$1, DataRegularSeason20242025!$D$3:$D$1315, $A8)+SUMIFS(DataRegularSeason20242025!$AB$3:$AB$1315,DataRegularSeason20242025!$B$3:$B$1315, "&lt;=" &amp; CX$1, DataRegularSeason20242025!$E$3:$E$1315, $A8)</f>
        <v>30</v>
      </c>
      <c r="CY8">
        <f>SUMIFS(DataRegularSeason20242025!$AA$3:$AA$1315,DataRegularSeason20242025!$B$3:$B$1315, "&lt;=" &amp; CY$1, DataRegularSeason20242025!$D$3:$D$1315, $A8)+SUMIFS(DataRegularSeason20242025!$AB$3:$AB$1315,DataRegularSeason20242025!$B$3:$B$1315, "&lt;=" &amp; CY$1, DataRegularSeason20242025!$E$3:$E$1315, $A8)</f>
        <v>30</v>
      </c>
      <c r="CZ8">
        <f>SUMIFS(DataRegularSeason20242025!$AA$3:$AA$1315,DataRegularSeason20242025!$B$3:$B$1315, "&lt;=" &amp; CZ$1, DataRegularSeason20242025!$D$3:$D$1315, $A8)+SUMIFS(DataRegularSeason20242025!$AB$3:$AB$1315,DataRegularSeason20242025!$B$3:$B$1315, "&lt;=" &amp; CZ$1, DataRegularSeason20242025!$E$3:$E$1315, $A8)</f>
        <v>30</v>
      </c>
      <c r="DA8">
        <f>SUMIFS(DataRegularSeason20242025!$AA$3:$AA$1315,DataRegularSeason20242025!$B$3:$B$1315, "&lt;=" &amp; DA$1, DataRegularSeason20242025!$D$3:$D$1315, $A8)+SUMIFS(DataRegularSeason20242025!$AB$3:$AB$1315,DataRegularSeason20242025!$B$3:$B$1315, "&lt;=" &amp; DA$1, DataRegularSeason20242025!$E$3:$E$1315, $A8)</f>
        <v>30</v>
      </c>
      <c r="DB8">
        <f>SUMIFS(DataRegularSeason20242025!$AA$3:$AA$1315,DataRegularSeason20242025!$B$3:$B$1315, "&lt;=" &amp; DB$1, DataRegularSeason20242025!$D$3:$D$1315, $A8)+SUMIFS(DataRegularSeason20242025!$AB$3:$AB$1315,DataRegularSeason20242025!$B$3:$B$1315, "&lt;=" &amp; DB$1, DataRegularSeason20242025!$E$3:$E$1315, $A8)</f>
        <v>30</v>
      </c>
      <c r="DC8">
        <f>SUMIFS(DataRegularSeason20242025!$AA$3:$AA$1315,DataRegularSeason20242025!$B$3:$B$1315, "&lt;=" &amp; DC$1, DataRegularSeason20242025!$D$3:$D$1315, $A8)+SUMIFS(DataRegularSeason20242025!$AB$3:$AB$1315,DataRegularSeason20242025!$B$3:$B$1315, "&lt;=" &amp; DC$1, DataRegularSeason20242025!$E$3:$E$1315, $A8)</f>
        <v>30</v>
      </c>
      <c r="DD8">
        <f>SUMIFS(DataRegularSeason20242025!$AA$3:$AA$1315,DataRegularSeason20242025!$B$3:$B$1315, "&lt;=" &amp; DD$1, DataRegularSeason20242025!$D$3:$D$1315, $A8)+SUMIFS(DataRegularSeason20242025!$AB$3:$AB$1315,DataRegularSeason20242025!$B$3:$B$1315, "&lt;=" &amp; DD$1, DataRegularSeason20242025!$E$3:$E$1315, $A8)</f>
        <v>30</v>
      </c>
      <c r="DE8">
        <f>SUMIFS(DataRegularSeason20242025!$AA$3:$AA$1315,DataRegularSeason20242025!$B$3:$B$1315, "&lt;=" &amp; DE$1, DataRegularSeason20242025!$D$3:$D$1315, $A8)+SUMIFS(DataRegularSeason20242025!$AB$3:$AB$1315,DataRegularSeason20242025!$B$3:$B$1315, "&lt;=" &amp; DE$1, DataRegularSeason20242025!$E$3:$E$1315, $A8)</f>
        <v>30</v>
      </c>
      <c r="DF8">
        <f>SUMIFS(DataRegularSeason20242025!$AA$3:$AA$1315,DataRegularSeason20242025!$B$3:$B$1315, "&lt;=" &amp; DF$1, DataRegularSeason20242025!$D$3:$D$1315, $A8)+SUMIFS(DataRegularSeason20242025!$AB$3:$AB$1315,DataRegularSeason20242025!$B$3:$B$1315, "&lt;=" &amp; DF$1, DataRegularSeason20242025!$E$3:$E$1315, $A8)</f>
        <v>30</v>
      </c>
      <c r="DG8">
        <f>SUMIFS(DataRegularSeason20242025!$AA$3:$AA$1315,DataRegularSeason20242025!$B$3:$B$1315, "&lt;=" &amp; DG$1, DataRegularSeason20242025!$D$3:$D$1315, $A8)+SUMIFS(DataRegularSeason20242025!$AB$3:$AB$1315,DataRegularSeason20242025!$B$3:$B$1315, "&lt;=" &amp; DG$1, DataRegularSeason20242025!$E$3:$E$1315, $A8)</f>
        <v>30</v>
      </c>
      <c r="DH8">
        <f>SUMIFS(DataRegularSeason20242025!$AA$3:$AA$1315,DataRegularSeason20242025!$B$3:$B$1315, "&lt;=" &amp; DH$1, DataRegularSeason20242025!$D$3:$D$1315, $A8)+SUMIFS(DataRegularSeason20242025!$AB$3:$AB$1315,DataRegularSeason20242025!$B$3:$B$1315, "&lt;=" &amp; DH$1, DataRegularSeason20242025!$E$3:$E$1315, $A8)</f>
        <v>30</v>
      </c>
      <c r="DI8">
        <f>SUMIFS(DataRegularSeason20242025!$AA$3:$AA$1315,DataRegularSeason20242025!$B$3:$B$1315, "&lt;=" &amp; DI$1, DataRegularSeason20242025!$D$3:$D$1315, $A8)+SUMIFS(DataRegularSeason20242025!$AB$3:$AB$1315,DataRegularSeason20242025!$B$3:$B$1315, "&lt;=" &amp; DI$1, DataRegularSeason20242025!$E$3:$E$1315, $A8)</f>
        <v>30</v>
      </c>
      <c r="DJ8">
        <f>SUMIFS(DataRegularSeason20242025!$AA$3:$AA$1315,DataRegularSeason20242025!$B$3:$B$1315, "&lt;=" &amp; DJ$1, DataRegularSeason20242025!$D$3:$D$1315, $A8)+SUMIFS(DataRegularSeason20242025!$AB$3:$AB$1315,DataRegularSeason20242025!$B$3:$B$1315, "&lt;=" &amp; DJ$1, DataRegularSeason20242025!$E$3:$E$1315, $A8)</f>
        <v>30</v>
      </c>
      <c r="DK8">
        <f>SUMIFS(DataRegularSeason20242025!$AA$3:$AA$1315,DataRegularSeason20242025!$B$3:$B$1315, "&lt;=" &amp; DK$1, DataRegularSeason20242025!$D$3:$D$1315, $A8)+SUMIFS(DataRegularSeason20242025!$AB$3:$AB$1315,DataRegularSeason20242025!$B$3:$B$1315, "&lt;=" &amp; DK$1, DataRegularSeason20242025!$E$3:$E$1315, $A8)</f>
        <v>30</v>
      </c>
      <c r="DL8">
        <f>SUMIFS(DataRegularSeason20242025!$AA$3:$AA$1315,DataRegularSeason20242025!$B$3:$B$1315, "&lt;=" &amp; DL$1, DataRegularSeason20242025!$D$3:$D$1315, $A8)+SUMIFS(DataRegularSeason20242025!$AB$3:$AB$1315,DataRegularSeason20242025!$B$3:$B$1315, "&lt;=" &amp; DL$1, DataRegularSeason20242025!$E$3:$E$1315, $A8)</f>
        <v>30</v>
      </c>
      <c r="DM8">
        <f>SUMIFS(DataRegularSeason20242025!$AA$3:$AA$1315,DataRegularSeason20242025!$B$3:$B$1315, "&lt;=" &amp; DM$1, DataRegularSeason20242025!$D$3:$D$1315, $A8)+SUMIFS(DataRegularSeason20242025!$AB$3:$AB$1315,DataRegularSeason20242025!$B$3:$B$1315, "&lt;=" &amp; DM$1, DataRegularSeason20242025!$E$3:$E$1315, $A8)</f>
        <v>30</v>
      </c>
      <c r="DN8">
        <f>SUMIFS(DataRegularSeason20242025!$AA$3:$AA$1315,DataRegularSeason20242025!$B$3:$B$1315, "&lt;=" &amp; DN$1, DataRegularSeason20242025!$D$3:$D$1315, $A8)+SUMIFS(DataRegularSeason20242025!$AB$3:$AB$1315,DataRegularSeason20242025!$B$3:$B$1315, "&lt;=" &amp; DN$1, DataRegularSeason20242025!$E$3:$E$1315, $A8)</f>
        <v>30</v>
      </c>
      <c r="DO8">
        <f>SUMIFS(DataRegularSeason20242025!$AA$3:$AA$1315,DataRegularSeason20242025!$B$3:$B$1315, "&lt;=" &amp; DO$1, DataRegularSeason20242025!$D$3:$D$1315, $A8)+SUMIFS(DataRegularSeason20242025!$AB$3:$AB$1315,DataRegularSeason20242025!$B$3:$B$1315, "&lt;=" &amp; DO$1, DataRegularSeason20242025!$E$3:$E$1315, $A8)</f>
        <v>30</v>
      </c>
      <c r="DP8">
        <f>SUMIFS(DataRegularSeason20242025!$AA$3:$AA$1315,DataRegularSeason20242025!$B$3:$B$1315, "&lt;=" &amp; DP$1, DataRegularSeason20242025!$D$3:$D$1315, $A8)+SUMIFS(DataRegularSeason20242025!$AB$3:$AB$1315,DataRegularSeason20242025!$B$3:$B$1315, "&lt;=" &amp; DP$1, DataRegularSeason20242025!$E$3:$E$1315, $A8)</f>
        <v>30</v>
      </c>
      <c r="DQ8">
        <f>SUMIFS(DataRegularSeason20242025!$AA$3:$AA$1315,DataRegularSeason20242025!$B$3:$B$1315, "&lt;=" &amp; DQ$1, DataRegularSeason20242025!$D$3:$D$1315, $A8)+SUMIFS(DataRegularSeason20242025!$AB$3:$AB$1315,DataRegularSeason20242025!$B$3:$B$1315, "&lt;=" &amp; DQ$1, DataRegularSeason20242025!$E$3:$E$1315, $A8)</f>
        <v>30</v>
      </c>
      <c r="DR8">
        <f>SUMIFS(DataRegularSeason20242025!$AA$3:$AA$1315,DataRegularSeason20242025!$B$3:$B$1315, "&lt;=" &amp; DR$1, DataRegularSeason20242025!$D$3:$D$1315, $A8)+SUMIFS(DataRegularSeason20242025!$AB$3:$AB$1315,DataRegularSeason20242025!$B$3:$B$1315, "&lt;=" &amp; DR$1, DataRegularSeason20242025!$E$3:$E$1315, $A8)</f>
        <v>30</v>
      </c>
      <c r="DS8">
        <f>SUMIFS(DataRegularSeason20242025!$AA$3:$AA$1315,DataRegularSeason20242025!$B$3:$B$1315, "&lt;=" &amp; DS$1, DataRegularSeason20242025!$D$3:$D$1315, $A8)+SUMIFS(DataRegularSeason20242025!$AB$3:$AB$1315,DataRegularSeason20242025!$B$3:$B$1315, "&lt;=" &amp; DS$1, DataRegularSeason20242025!$E$3:$E$1315, $A8)</f>
        <v>30</v>
      </c>
      <c r="DT8">
        <f>SUMIFS(DataRegularSeason20242025!$AA$3:$AA$1315,DataRegularSeason20242025!$B$3:$B$1315, "&lt;=" &amp; DT$1, DataRegularSeason20242025!$D$3:$D$1315, $A8)+SUMIFS(DataRegularSeason20242025!$AB$3:$AB$1315,DataRegularSeason20242025!$B$3:$B$1315, "&lt;=" &amp; DT$1, DataRegularSeason20242025!$E$3:$E$1315, $A8)</f>
        <v>30</v>
      </c>
      <c r="DU8">
        <f>SUMIFS(DataRegularSeason20242025!$AA$3:$AA$1315,DataRegularSeason20242025!$B$3:$B$1315, "&lt;=" &amp; DU$1, DataRegularSeason20242025!$D$3:$D$1315, $A8)+SUMIFS(DataRegularSeason20242025!$AB$3:$AB$1315,DataRegularSeason20242025!$B$3:$B$1315, "&lt;=" &amp; DU$1, DataRegularSeason20242025!$E$3:$E$1315, $A8)</f>
        <v>30</v>
      </c>
      <c r="DV8">
        <f>SUMIFS(DataRegularSeason20242025!$AA$3:$AA$1315,DataRegularSeason20242025!$B$3:$B$1315, "&lt;=" &amp; DV$1, DataRegularSeason20242025!$D$3:$D$1315, $A8)+SUMIFS(DataRegularSeason20242025!$AB$3:$AB$1315,DataRegularSeason20242025!$B$3:$B$1315, "&lt;=" &amp; DV$1, DataRegularSeason20242025!$E$3:$E$1315, $A8)</f>
        <v>30</v>
      </c>
      <c r="DW8">
        <f>SUMIFS(DataRegularSeason20242025!$AA$3:$AA$1315,DataRegularSeason20242025!$B$3:$B$1315, "&lt;=" &amp; DW$1, DataRegularSeason20242025!$D$3:$D$1315, $A8)+SUMIFS(DataRegularSeason20242025!$AB$3:$AB$1315,DataRegularSeason20242025!$B$3:$B$1315, "&lt;=" &amp; DW$1, DataRegularSeason20242025!$E$3:$E$1315, $A8)</f>
        <v>30</v>
      </c>
      <c r="DX8">
        <f>SUMIFS(DataRegularSeason20242025!$AA$3:$AA$1315,DataRegularSeason20242025!$B$3:$B$1315, "&lt;=" &amp; DX$1, DataRegularSeason20242025!$D$3:$D$1315, $A8)+SUMIFS(DataRegularSeason20242025!$AB$3:$AB$1315,DataRegularSeason20242025!$B$3:$B$1315, "&lt;=" &amp; DX$1, DataRegularSeason20242025!$E$3:$E$1315, $A8)</f>
        <v>30</v>
      </c>
      <c r="DY8">
        <f>SUMIFS(DataRegularSeason20242025!$AA$3:$AA$1315,DataRegularSeason20242025!$B$3:$B$1315, "&lt;=" &amp; DY$1, DataRegularSeason20242025!$D$3:$D$1315, $A8)+SUMIFS(DataRegularSeason20242025!$AB$3:$AB$1315,DataRegularSeason20242025!$B$3:$B$1315, "&lt;=" &amp; DY$1, DataRegularSeason20242025!$E$3:$E$1315, $A8)</f>
        <v>30</v>
      </c>
      <c r="DZ8">
        <f>SUMIFS(DataRegularSeason20242025!$AA$3:$AA$1315,DataRegularSeason20242025!$B$3:$B$1315, "&lt;=" &amp; DZ$1, DataRegularSeason20242025!$D$3:$D$1315, $A8)+SUMIFS(DataRegularSeason20242025!$AB$3:$AB$1315,DataRegularSeason20242025!$B$3:$B$1315, "&lt;=" &amp; DZ$1, DataRegularSeason20242025!$E$3:$E$1315, $A8)</f>
        <v>30</v>
      </c>
      <c r="EA8">
        <f>SUMIFS(DataRegularSeason20242025!$AA$3:$AA$1315,DataRegularSeason20242025!$B$3:$B$1315, "&lt;=" &amp; EA$1, DataRegularSeason20242025!$D$3:$D$1315, $A8)+SUMIFS(DataRegularSeason20242025!$AB$3:$AB$1315,DataRegularSeason20242025!$B$3:$B$1315, "&lt;=" &amp; EA$1, DataRegularSeason20242025!$E$3:$E$1315, $A8)</f>
        <v>30</v>
      </c>
      <c r="EB8">
        <f>SUMIFS(DataRegularSeason20242025!$AA$3:$AA$1315,DataRegularSeason20242025!$B$3:$B$1315, "&lt;=" &amp; EB$1, DataRegularSeason20242025!$D$3:$D$1315, $A8)+SUMIFS(DataRegularSeason20242025!$AB$3:$AB$1315,DataRegularSeason20242025!$B$3:$B$1315, "&lt;=" &amp; EB$1, DataRegularSeason20242025!$E$3:$E$1315, $A8)</f>
        <v>30</v>
      </c>
      <c r="EC8">
        <f>SUMIFS(DataRegularSeason20242025!$AA$3:$AA$1315,DataRegularSeason20242025!$B$3:$B$1315, "&lt;=" &amp; EC$1, DataRegularSeason20242025!$D$3:$D$1315, $A8)+SUMIFS(DataRegularSeason20242025!$AB$3:$AB$1315,DataRegularSeason20242025!$B$3:$B$1315, "&lt;=" &amp; EC$1, DataRegularSeason20242025!$E$3:$E$1315, $A8)</f>
        <v>30</v>
      </c>
      <c r="ED8">
        <f>SUMIFS(DataRegularSeason20242025!$AA$3:$AA$1315,DataRegularSeason20242025!$B$3:$B$1315, "&lt;=" &amp; ED$1, DataRegularSeason20242025!$D$3:$D$1315, $A8)+SUMIFS(DataRegularSeason20242025!$AB$3:$AB$1315,DataRegularSeason20242025!$B$3:$B$1315, "&lt;=" &amp; ED$1, DataRegularSeason20242025!$E$3:$E$1315, $A8)</f>
        <v>30</v>
      </c>
      <c r="EE8">
        <f>SUMIFS(DataRegularSeason20242025!$AA$3:$AA$1315,DataRegularSeason20242025!$B$3:$B$1315, "&lt;=" &amp; EE$1, DataRegularSeason20242025!$D$3:$D$1315, $A8)+SUMIFS(DataRegularSeason20242025!$AB$3:$AB$1315,DataRegularSeason20242025!$B$3:$B$1315, "&lt;=" &amp; EE$1, DataRegularSeason20242025!$E$3:$E$1315, $A8)</f>
        <v>30</v>
      </c>
      <c r="EF8">
        <f>SUMIFS(DataRegularSeason20242025!$AA$3:$AA$1315,DataRegularSeason20242025!$B$3:$B$1315, "&lt;=" &amp; EF$1, DataRegularSeason20242025!$D$3:$D$1315, $A8)+SUMIFS(DataRegularSeason20242025!$AB$3:$AB$1315,DataRegularSeason20242025!$B$3:$B$1315, "&lt;=" &amp; EF$1, DataRegularSeason20242025!$E$3:$E$1315, $A8)</f>
        <v>30</v>
      </c>
      <c r="EG8">
        <f>SUMIFS(DataRegularSeason20242025!$AA$3:$AA$1315,DataRegularSeason20242025!$B$3:$B$1315, "&lt;=" &amp; EG$1, DataRegularSeason20242025!$D$3:$D$1315, $A8)+SUMIFS(DataRegularSeason20242025!$AB$3:$AB$1315,DataRegularSeason20242025!$B$3:$B$1315, "&lt;=" &amp; EG$1, DataRegularSeason20242025!$E$3:$E$1315, $A8)</f>
        <v>30</v>
      </c>
      <c r="EH8">
        <f>SUMIFS(DataRegularSeason20242025!$AA$3:$AA$1315,DataRegularSeason20242025!$B$3:$B$1315, "&lt;=" &amp; EH$1, DataRegularSeason20242025!$D$3:$D$1315, $A8)+SUMIFS(DataRegularSeason20242025!$AB$3:$AB$1315,DataRegularSeason20242025!$B$3:$B$1315, "&lt;=" &amp; EH$1, DataRegularSeason20242025!$E$3:$E$1315, $A8)</f>
        <v>30</v>
      </c>
      <c r="EI8">
        <f>SUMIFS(DataRegularSeason20242025!$AA$3:$AA$1315,DataRegularSeason20242025!$B$3:$B$1315, "&lt;=" &amp; EI$1, DataRegularSeason20242025!$D$3:$D$1315, $A8)+SUMIFS(DataRegularSeason20242025!$AB$3:$AB$1315,DataRegularSeason20242025!$B$3:$B$1315, "&lt;=" &amp; EI$1, DataRegularSeason20242025!$E$3:$E$1315, $A8)</f>
        <v>30</v>
      </c>
      <c r="EJ8">
        <f>SUMIFS(DataRegularSeason20242025!$AA$3:$AA$1315,DataRegularSeason20242025!$B$3:$B$1315, "&lt;=" &amp; EJ$1, DataRegularSeason20242025!$D$3:$D$1315, $A8)+SUMIFS(DataRegularSeason20242025!$AB$3:$AB$1315,DataRegularSeason20242025!$B$3:$B$1315, "&lt;=" &amp; EJ$1, DataRegularSeason20242025!$E$3:$E$1315, $A8)</f>
        <v>30</v>
      </c>
      <c r="EK8">
        <f>SUMIFS(DataRegularSeason20242025!$AA$3:$AA$1315,DataRegularSeason20242025!$B$3:$B$1315, "&lt;=" &amp; EK$1, DataRegularSeason20242025!$D$3:$D$1315, $A8)+SUMIFS(DataRegularSeason20242025!$AB$3:$AB$1315,DataRegularSeason20242025!$B$3:$B$1315, "&lt;=" &amp; EK$1, DataRegularSeason20242025!$E$3:$E$1315, $A8)</f>
        <v>30</v>
      </c>
      <c r="EL8">
        <f>SUMIFS(DataRegularSeason20242025!$AA$3:$AA$1315,DataRegularSeason20242025!$B$3:$B$1315, "&lt;=" &amp; EL$1, DataRegularSeason20242025!$D$3:$D$1315, $A8)+SUMIFS(DataRegularSeason20242025!$AB$3:$AB$1315,DataRegularSeason20242025!$B$3:$B$1315, "&lt;=" &amp; EL$1, DataRegularSeason20242025!$E$3:$E$1315, $A8)</f>
        <v>30</v>
      </c>
      <c r="EM8">
        <f>SUMIFS(DataRegularSeason20242025!$AA$3:$AA$1315,DataRegularSeason20242025!$B$3:$B$1315, "&lt;=" &amp; EM$1, DataRegularSeason20242025!$D$3:$D$1315, $A8)+SUMIFS(DataRegularSeason20242025!$AB$3:$AB$1315,DataRegularSeason20242025!$B$3:$B$1315, "&lt;=" &amp; EM$1, DataRegularSeason20242025!$E$3:$E$1315, $A8)</f>
        <v>30</v>
      </c>
      <c r="EN8">
        <f>SUMIFS(DataRegularSeason20242025!$AA$3:$AA$1315,DataRegularSeason20242025!$B$3:$B$1315, "&lt;=" &amp; EN$1, DataRegularSeason20242025!$D$3:$D$1315, $A8)+SUMIFS(DataRegularSeason20242025!$AB$3:$AB$1315,DataRegularSeason20242025!$B$3:$B$1315, "&lt;=" &amp; EN$1, DataRegularSeason20242025!$E$3:$E$1315, $A8)</f>
        <v>30</v>
      </c>
      <c r="EO8">
        <f>SUMIFS(DataRegularSeason20242025!$AA$3:$AA$1315,DataRegularSeason20242025!$B$3:$B$1315, "&lt;=" &amp; EO$1, DataRegularSeason20242025!$D$3:$D$1315, $A8)+SUMIFS(DataRegularSeason20242025!$AB$3:$AB$1315,DataRegularSeason20242025!$B$3:$B$1315, "&lt;=" &amp; EO$1, DataRegularSeason20242025!$E$3:$E$1315, $A8)</f>
        <v>30</v>
      </c>
      <c r="EP8">
        <f>SUMIFS(DataRegularSeason20242025!$AA$3:$AA$1315,DataRegularSeason20242025!$B$3:$B$1315, "&lt;=" &amp; EP$1, DataRegularSeason20242025!$D$3:$D$1315, $A8)+SUMIFS(DataRegularSeason20242025!$AB$3:$AB$1315,DataRegularSeason20242025!$B$3:$B$1315, "&lt;=" &amp; EP$1, DataRegularSeason20242025!$E$3:$E$1315, $A8)</f>
        <v>30</v>
      </c>
      <c r="EQ8">
        <f>SUMIFS(DataRegularSeason20242025!$AA$3:$AA$1315,DataRegularSeason20242025!$B$3:$B$1315, "&lt;=" &amp; EQ$1, DataRegularSeason20242025!$D$3:$D$1315, $A8)+SUMIFS(DataRegularSeason20242025!$AB$3:$AB$1315,DataRegularSeason20242025!$B$3:$B$1315, "&lt;=" &amp; EQ$1, DataRegularSeason20242025!$E$3:$E$1315, $A8)</f>
        <v>30</v>
      </c>
      <c r="ER8">
        <f>SUMIFS(DataRegularSeason20242025!$AA$3:$AA$1315,DataRegularSeason20242025!$B$3:$B$1315, "&lt;=" &amp; ER$1, DataRegularSeason20242025!$D$3:$D$1315, $A8)+SUMIFS(DataRegularSeason20242025!$AB$3:$AB$1315,DataRegularSeason20242025!$B$3:$B$1315, "&lt;=" &amp; ER$1, DataRegularSeason20242025!$E$3:$E$1315, $A8)</f>
        <v>30</v>
      </c>
      <c r="ES8">
        <f>SUMIFS(DataRegularSeason20242025!$AA$3:$AA$1315,DataRegularSeason20242025!$B$3:$B$1315, "&lt;=" &amp; ES$1, DataRegularSeason20242025!$D$3:$D$1315, $A8)+SUMIFS(DataRegularSeason20242025!$AB$3:$AB$1315,DataRegularSeason20242025!$B$3:$B$1315, "&lt;=" &amp; ES$1, DataRegularSeason20242025!$E$3:$E$1315, $A8)</f>
        <v>30</v>
      </c>
      <c r="ET8">
        <f>SUMIFS(DataRegularSeason20242025!$AA$3:$AA$1315,DataRegularSeason20242025!$B$3:$B$1315, "&lt;=" &amp; ET$1, DataRegularSeason20242025!$D$3:$D$1315, $A8)+SUMIFS(DataRegularSeason20242025!$AB$3:$AB$1315,DataRegularSeason20242025!$B$3:$B$1315, "&lt;=" &amp; ET$1, DataRegularSeason20242025!$E$3:$E$1315, $A8)</f>
        <v>30</v>
      </c>
      <c r="EU8">
        <f>SUMIFS(DataRegularSeason20242025!$AA$3:$AA$1315,DataRegularSeason20242025!$B$3:$B$1315, "&lt;=" &amp; EU$1, DataRegularSeason20242025!$D$3:$D$1315, $A8)+SUMIFS(DataRegularSeason20242025!$AB$3:$AB$1315,DataRegularSeason20242025!$B$3:$B$1315, "&lt;=" &amp; EU$1, DataRegularSeason20242025!$E$3:$E$1315, $A8)</f>
        <v>30</v>
      </c>
      <c r="EV8">
        <f>SUMIFS(DataRegularSeason20242025!$AA$3:$AA$1315,DataRegularSeason20242025!$B$3:$B$1315, "&lt;=" &amp; EV$1, DataRegularSeason20242025!$D$3:$D$1315, $A8)+SUMIFS(DataRegularSeason20242025!$AB$3:$AB$1315,DataRegularSeason20242025!$B$3:$B$1315, "&lt;=" &amp; EV$1, DataRegularSeason20242025!$E$3:$E$1315, $A8)</f>
        <v>30</v>
      </c>
      <c r="EW8">
        <f>SUMIFS(DataRegularSeason20242025!$AA$3:$AA$1315,DataRegularSeason20242025!$B$3:$B$1315, "&lt;=" &amp; EW$1, DataRegularSeason20242025!$D$3:$D$1315, $A8)+SUMIFS(DataRegularSeason20242025!$AB$3:$AB$1315,DataRegularSeason20242025!$B$3:$B$1315, "&lt;=" &amp; EW$1, DataRegularSeason20242025!$E$3:$E$1315, $A8)</f>
        <v>30</v>
      </c>
      <c r="EX8">
        <f>SUMIFS(DataRegularSeason20242025!$AA$3:$AA$1315,DataRegularSeason20242025!$B$3:$B$1315, "&lt;=" &amp; EX$1, DataRegularSeason20242025!$D$3:$D$1315, $A8)+SUMIFS(DataRegularSeason20242025!$AB$3:$AB$1315,DataRegularSeason20242025!$B$3:$B$1315, "&lt;=" &amp; EX$1, DataRegularSeason20242025!$E$3:$E$1315, $A8)</f>
        <v>30</v>
      </c>
      <c r="EY8">
        <f>SUMIFS(DataRegularSeason20242025!$AA$3:$AA$1315,DataRegularSeason20242025!$B$3:$B$1315, "&lt;=" &amp; EY$1, DataRegularSeason20242025!$D$3:$D$1315, $A8)+SUMIFS(DataRegularSeason20242025!$AB$3:$AB$1315,DataRegularSeason20242025!$B$3:$B$1315, "&lt;=" &amp; EY$1, DataRegularSeason20242025!$E$3:$E$1315, $A8)</f>
        <v>30</v>
      </c>
      <c r="EZ8">
        <f>SUMIFS(DataRegularSeason20242025!$AA$3:$AA$1315,DataRegularSeason20242025!$B$3:$B$1315, "&lt;=" &amp; EZ$1, DataRegularSeason20242025!$D$3:$D$1315, $A8)+SUMIFS(DataRegularSeason20242025!$AB$3:$AB$1315,DataRegularSeason20242025!$B$3:$B$1315, "&lt;=" &amp; EZ$1, DataRegularSeason20242025!$E$3:$E$1315, $A8)</f>
        <v>30</v>
      </c>
      <c r="FA8">
        <f>SUMIFS(DataRegularSeason20242025!$AA$3:$AA$1315,DataRegularSeason20242025!$B$3:$B$1315, "&lt;=" &amp; FA$1, DataRegularSeason20242025!$D$3:$D$1315, $A8)+SUMIFS(DataRegularSeason20242025!$AB$3:$AB$1315,DataRegularSeason20242025!$B$3:$B$1315, "&lt;=" &amp; FA$1, DataRegularSeason20242025!$E$3:$E$1315, $A8)</f>
        <v>30</v>
      </c>
      <c r="FB8">
        <f>SUMIFS(DataRegularSeason20242025!$AA$3:$AA$1315,DataRegularSeason20242025!$B$3:$B$1315, "&lt;=" &amp; FB$1, DataRegularSeason20242025!$D$3:$D$1315, $A8)+SUMIFS(DataRegularSeason20242025!$AB$3:$AB$1315,DataRegularSeason20242025!$B$3:$B$1315, "&lt;=" &amp; FB$1, DataRegularSeason20242025!$E$3:$E$1315, $A8)</f>
        <v>30</v>
      </c>
      <c r="FC8">
        <f>SUMIFS(DataRegularSeason20242025!$AA$3:$AA$1315,DataRegularSeason20242025!$B$3:$B$1315, "&lt;=" &amp; FC$1, DataRegularSeason20242025!$D$3:$D$1315, $A8)+SUMIFS(DataRegularSeason20242025!$AB$3:$AB$1315,DataRegularSeason20242025!$B$3:$B$1315, "&lt;=" &amp; FC$1, DataRegularSeason20242025!$E$3:$E$1315, $A8)</f>
        <v>30</v>
      </c>
      <c r="FD8">
        <f>SUMIFS(DataRegularSeason20242025!$AA$3:$AA$1315,DataRegularSeason20242025!$B$3:$B$1315, "&lt;=" &amp; FD$1, DataRegularSeason20242025!$D$3:$D$1315, $A8)+SUMIFS(DataRegularSeason20242025!$AB$3:$AB$1315,DataRegularSeason20242025!$B$3:$B$1315, "&lt;=" &amp; FD$1, DataRegularSeason20242025!$E$3:$E$1315, $A8)</f>
        <v>30</v>
      </c>
      <c r="FE8">
        <f>SUMIFS(DataRegularSeason20242025!$AA$3:$AA$1315,DataRegularSeason20242025!$B$3:$B$1315, "&lt;=" &amp; FE$1, DataRegularSeason20242025!$D$3:$D$1315, $A8)+SUMIFS(DataRegularSeason20242025!$AB$3:$AB$1315,DataRegularSeason20242025!$B$3:$B$1315, "&lt;=" &amp; FE$1, DataRegularSeason20242025!$E$3:$E$1315, $A8)</f>
        <v>30</v>
      </c>
      <c r="FF8">
        <f>SUMIFS(DataRegularSeason20242025!$AA$3:$AA$1315,DataRegularSeason20242025!$B$3:$B$1315, "&lt;=" &amp; FF$1, DataRegularSeason20242025!$D$3:$D$1315, $A8)+SUMIFS(DataRegularSeason20242025!$AB$3:$AB$1315,DataRegularSeason20242025!$B$3:$B$1315, "&lt;=" &amp; FF$1, DataRegularSeason20242025!$E$3:$E$1315, $A8)</f>
        <v>30</v>
      </c>
      <c r="FG8">
        <f>SUMIFS(DataRegularSeason20242025!$AA$3:$AA$1315,DataRegularSeason20242025!$B$3:$B$1315, "&lt;=" &amp; FG$1, DataRegularSeason20242025!$D$3:$D$1315, $A8)+SUMIFS(DataRegularSeason20242025!$AB$3:$AB$1315,DataRegularSeason20242025!$B$3:$B$1315, "&lt;=" &amp; FG$1, DataRegularSeason20242025!$E$3:$E$1315, $A8)</f>
        <v>30</v>
      </c>
      <c r="FH8">
        <f>SUMIFS(DataRegularSeason20242025!$AA$3:$AA$1315,DataRegularSeason20242025!$B$3:$B$1315, "&lt;=" &amp; FH$1, DataRegularSeason20242025!$D$3:$D$1315, $A8)+SUMIFS(DataRegularSeason20242025!$AB$3:$AB$1315,DataRegularSeason20242025!$B$3:$B$1315, "&lt;=" &amp; FH$1, DataRegularSeason20242025!$E$3:$E$1315, $A8)</f>
        <v>30</v>
      </c>
      <c r="FI8">
        <f>SUMIFS(DataRegularSeason20242025!$AA$3:$AA$1315,DataRegularSeason20242025!$B$3:$B$1315, "&lt;=" &amp; FI$1, DataRegularSeason20242025!$D$3:$D$1315, $A8)+SUMIFS(DataRegularSeason20242025!$AB$3:$AB$1315,DataRegularSeason20242025!$B$3:$B$1315, "&lt;=" &amp; FI$1, DataRegularSeason20242025!$E$3:$E$1315, $A8)</f>
        <v>30</v>
      </c>
      <c r="FJ8">
        <f>SUMIFS(DataRegularSeason20242025!$AA$3:$AA$1315,DataRegularSeason20242025!$B$3:$B$1315, "&lt;=" &amp; FJ$1, DataRegularSeason20242025!$D$3:$D$1315, $A8)+SUMIFS(DataRegularSeason20242025!$AB$3:$AB$1315,DataRegularSeason20242025!$B$3:$B$1315, "&lt;=" &amp; FJ$1, DataRegularSeason20242025!$E$3:$E$1315, $A8)</f>
        <v>30</v>
      </c>
      <c r="FK8">
        <f>SUMIFS(DataRegularSeason20242025!$AA$3:$AA$1315,DataRegularSeason20242025!$B$3:$B$1315, "&lt;=" &amp; FK$1, DataRegularSeason20242025!$D$3:$D$1315, $A8)+SUMIFS(DataRegularSeason20242025!$AB$3:$AB$1315,DataRegularSeason20242025!$B$3:$B$1315, "&lt;=" &amp; FK$1, DataRegularSeason20242025!$E$3:$E$1315, $A8)</f>
        <v>30</v>
      </c>
      <c r="FL8">
        <f>SUMIFS(DataRegularSeason20242025!$AA$3:$AA$1315,DataRegularSeason20242025!$B$3:$B$1315, "&lt;=" &amp; FL$1, DataRegularSeason20242025!$D$3:$D$1315, $A8)+SUMIFS(DataRegularSeason20242025!$AB$3:$AB$1315,DataRegularSeason20242025!$B$3:$B$1315, "&lt;=" &amp; FL$1, DataRegularSeason20242025!$E$3:$E$1315, $A8)</f>
        <v>30</v>
      </c>
      <c r="FM8">
        <f>SUMIFS(DataRegularSeason20242025!$AA$3:$AA$1315,DataRegularSeason20242025!$B$3:$B$1315, "&lt;=" &amp; FM$1, DataRegularSeason20242025!$D$3:$D$1315, $A8)+SUMIFS(DataRegularSeason20242025!$AB$3:$AB$1315,DataRegularSeason20242025!$B$3:$B$1315, "&lt;=" &amp; FM$1, DataRegularSeason20242025!$E$3:$E$1315, $A8)</f>
        <v>30</v>
      </c>
      <c r="FN8">
        <f>SUMIFS(DataRegularSeason20242025!$AA$3:$AA$1315,DataRegularSeason20242025!$B$3:$B$1315, "&lt;=" &amp; FN$1, DataRegularSeason20242025!$D$3:$D$1315, $A8)+SUMIFS(DataRegularSeason20242025!$AB$3:$AB$1315,DataRegularSeason20242025!$B$3:$B$1315, "&lt;=" &amp; FN$1, DataRegularSeason20242025!$E$3:$E$1315, $A8)</f>
        <v>30</v>
      </c>
      <c r="FO8">
        <f>SUMIFS(DataRegularSeason20242025!$AA$3:$AA$1315,DataRegularSeason20242025!$B$3:$B$1315, "&lt;=" &amp; FO$1, DataRegularSeason20242025!$D$3:$D$1315, $A8)+SUMIFS(DataRegularSeason20242025!$AB$3:$AB$1315,DataRegularSeason20242025!$B$3:$B$1315, "&lt;=" &amp; FO$1, DataRegularSeason20242025!$E$3:$E$1315, $A8)</f>
        <v>30</v>
      </c>
      <c r="FP8">
        <f>SUMIFS(DataRegularSeason20242025!$AA$3:$AA$1315,DataRegularSeason20242025!$B$3:$B$1315, "&lt;=" &amp; FP$1, DataRegularSeason20242025!$D$3:$D$1315, $A8)+SUMIFS(DataRegularSeason20242025!$AB$3:$AB$1315,DataRegularSeason20242025!$B$3:$B$1315, "&lt;=" &amp; FP$1, DataRegularSeason20242025!$E$3:$E$1315, $A8)</f>
        <v>30</v>
      </c>
      <c r="FQ8">
        <f>SUMIFS(DataRegularSeason20242025!$AA$3:$AA$1315,DataRegularSeason20242025!$B$3:$B$1315, "&lt;=" &amp; FQ$1, DataRegularSeason20242025!$D$3:$D$1315, $A8)+SUMIFS(DataRegularSeason20242025!$AB$3:$AB$1315,DataRegularSeason20242025!$B$3:$B$1315, "&lt;=" &amp; FQ$1, DataRegularSeason20242025!$E$3:$E$1315, $A8)</f>
        <v>30</v>
      </c>
      <c r="FR8">
        <f>SUMIFS(DataRegularSeason20242025!$AA$3:$AA$1315,DataRegularSeason20242025!$B$3:$B$1315, "&lt;=" &amp; FR$1, DataRegularSeason20242025!$D$3:$D$1315, $A8)+SUMIFS(DataRegularSeason20242025!$AB$3:$AB$1315,DataRegularSeason20242025!$B$3:$B$1315, "&lt;=" &amp; FR$1, DataRegularSeason20242025!$E$3:$E$1315, $A8)</f>
        <v>30</v>
      </c>
      <c r="FS8">
        <f>SUMIFS(DataRegularSeason20242025!$AA$3:$AA$1315,DataRegularSeason20242025!$B$3:$B$1315, "&lt;=" &amp; FS$1, DataRegularSeason20242025!$D$3:$D$1315, $A8)+SUMIFS(DataRegularSeason20242025!$AB$3:$AB$1315,DataRegularSeason20242025!$B$3:$B$1315, "&lt;=" &amp; FS$1, DataRegularSeason20242025!$E$3:$E$1315, $A8)</f>
        <v>30</v>
      </c>
      <c r="FT8">
        <f>SUMIFS(DataRegularSeason20242025!$AA$3:$AA$1315,DataRegularSeason20242025!$B$3:$B$1315, "&lt;=" &amp; FT$1, DataRegularSeason20242025!$D$3:$D$1315, $A8)+SUMIFS(DataRegularSeason20242025!$AB$3:$AB$1315,DataRegularSeason20242025!$B$3:$B$1315, "&lt;=" &amp; FT$1, DataRegularSeason20242025!$E$3:$E$1315, $A8)</f>
        <v>30</v>
      </c>
      <c r="FU8">
        <f>SUMIFS(DataRegularSeason20242025!$AA$3:$AA$1315,DataRegularSeason20242025!$B$3:$B$1315, "&lt;=" &amp; FU$1, DataRegularSeason20242025!$D$3:$D$1315, $A8)+SUMIFS(DataRegularSeason20242025!$AB$3:$AB$1315,DataRegularSeason20242025!$B$3:$B$1315, "&lt;=" &amp; FU$1, DataRegularSeason20242025!$E$3:$E$1315, $A8)</f>
        <v>30</v>
      </c>
      <c r="FV8">
        <f>SUMIFS(DataRegularSeason20242025!$AA$3:$AA$1315,DataRegularSeason20242025!$B$3:$B$1315, "&lt;=" &amp; FV$1, DataRegularSeason20242025!$D$3:$D$1315, $A8)+SUMIFS(DataRegularSeason20242025!$AB$3:$AB$1315,DataRegularSeason20242025!$B$3:$B$1315, "&lt;=" &amp; FV$1, DataRegularSeason20242025!$E$3:$E$1315, $A8)</f>
        <v>30</v>
      </c>
      <c r="FW8">
        <f>SUMIFS(DataRegularSeason20242025!$AA$3:$AA$1315,DataRegularSeason20242025!$B$3:$B$1315, "&lt;=" &amp; FW$1, DataRegularSeason20242025!$D$3:$D$1315, $A8)+SUMIFS(DataRegularSeason20242025!$AB$3:$AB$1315,DataRegularSeason20242025!$B$3:$B$1315, "&lt;=" &amp; FW$1, DataRegularSeason20242025!$E$3:$E$1315, $A8)</f>
        <v>30</v>
      </c>
      <c r="FX8">
        <f>SUMIFS(DataRegularSeason20242025!$AA$3:$AA$1315,DataRegularSeason20242025!$B$3:$B$1315, "&lt;=" &amp; FX$1, DataRegularSeason20242025!$D$3:$D$1315, $A8)+SUMIFS(DataRegularSeason20242025!$AB$3:$AB$1315,DataRegularSeason20242025!$B$3:$B$1315, "&lt;=" &amp; FX$1, DataRegularSeason20242025!$E$3:$E$1315, $A8)</f>
        <v>30</v>
      </c>
      <c r="FY8">
        <f>SUMIFS(DataRegularSeason20242025!$AA$3:$AA$1315,DataRegularSeason20242025!$B$3:$B$1315, "&lt;=" &amp; FY$1, DataRegularSeason20242025!$D$3:$D$1315, $A8)+SUMIFS(DataRegularSeason20242025!$AB$3:$AB$1315,DataRegularSeason20242025!$B$3:$B$1315, "&lt;=" &amp; FY$1, DataRegularSeason20242025!$E$3:$E$1315, $A8)</f>
        <v>30</v>
      </c>
      <c r="FZ8">
        <f>SUMIFS(DataRegularSeason20242025!$AA$3:$AA$1315,DataRegularSeason20242025!$B$3:$B$1315, "&lt;=" &amp; FZ$1, DataRegularSeason20242025!$D$3:$D$1315, $A8)+SUMIFS(DataRegularSeason20242025!$AB$3:$AB$1315,DataRegularSeason20242025!$B$3:$B$1315, "&lt;=" &amp; FZ$1, DataRegularSeason20242025!$E$3:$E$1315, $A8)</f>
        <v>30</v>
      </c>
      <c r="GA8">
        <f>SUMIFS(DataRegularSeason20242025!$AA$3:$AA$1315,DataRegularSeason20242025!$B$3:$B$1315, "&lt;=" &amp; GA$1, DataRegularSeason20242025!$D$3:$D$1315, $A8)+SUMIFS(DataRegularSeason20242025!$AB$3:$AB$1315,DataRegularSeason20242025!$B$3:$B$1315, "&lt;=" &amp; GA$1, DataRegularSeason20242025!$E$3:$E$1315, $A8)</f>
        <v>30</v>
      </c>
      <c r="GB8">
        <f>SUMIFS(DataRegularSeason20242025!$AA$3:$AA$1315,DataRegularSeason20242025!$B$3:$B$1315, "&lt;=" &amp; GB$1, DataRegularSeason20242025!$D$3:$D$1315, $A8)+SUMIFS(DataRegularSeason20242025!$AB$3:$AB$1315,DataRegularSeason20242025!$B$3:$B$1315, "&lt;=" &amp; GB$1, DataRegularSeason20242025!$E$3:$E$1315, $A8)</f>
        <v>30</v>
      </c>
      <c r="GC8">
        <f>SUMIFS(DataRegularSeason20242025!$AA$3:$AA$1315,DataRegularSeason20242025!$B$3:$B$1315, "&lt;=" &amp; GC$1, DataRegularSeason20242025!$D$3:$D$1315, $A8)+SUMIFS(DataRegularSeason20242025!$AB$3:$AB$1315,DataRegularSeason20242025!$B$3:$B$1315, "&lt;=" &amp; GC$1, DataRegularSeason20242025!$E$3:$E$1315, $A8)</f>
        <v>30</v>
      </c>
      <c r="GD8">
        <f>SUMIFS(DataRegularSeason20242025!$AA$3:$AA$1315,DataRegularSeason20242025!$B$3:$B$1315, "&lt;=" &amp; GD$1, DataRegularSeason20242025!$D$3:$D$1315, $A8)+SUMIFS(DataRegularSeason20242025!$AB$3:$AB$1315,DataRegularSeason20242025!$B$3:$B$1315, "&lt;=" &amp; GD$1, DataRegularSeason20242025!$E$3:$E$1315, $A8)</f>
        <v>30</v>
      </c>
      <c r="GE8">
        <f>SUMIFS(DataRegularSeason20242025!$AA$3:$AA$1315,DataRegularSeason20242025!$B$3:$B$1315, "&lt;=" &amp; GE$1, DataRegularSeason20242025!$D$3:$D$1315, $A8)+SUMIFS(DataRegularSeason20242025!$AB$3:$AB$1315,DataRegularSeason20242025!$B$3:$B$1315, "&lt;=" &amp; GE$1, DataRegularSeason20242025!$E$3:$E$1315, $A8)</f>
        <v>30</v>
      </c>
      <c r="GF8">
        <f>SUMIFS(DataRegularSeason20242025!$AA$3:$AA$1315,DataRegularSeason20242025!$B$3:$B$1315, "&lt;=" &amp; GF$1, DataRegularSeason20242025!$D$3:$D$1315, $A8)+SUMIFS(DataRegularSeason20242025!$AB$3:$AB$1315,DataRegularSeason20242025!$B$3:$B$1315, "&lt;=" &amp; GF$1, DataRegularSeason20242025!$E$3:$E$1315, $A8)</f>
        <v>30</v>
      </c>
      <c r="GG8">
        <f>SUMIFS(DataRegularSeason20242025!$AA$3:$AA$1315,DataRegularSeason20242025!$B$3:$B$1315, "&lt;=" &amp; GG$1, DataRegularSeason20242025!$D$3:$D$1315, $A8)+SUMIFS(DataRegularSeason20242025!$AB$3:$AB$1315,DataRegularSeason20242025!$B$3:$B$1315, "&lt;=" &amp; GG$1, DataRegularSeason20242025!$E$3:$E$1315, $A8)</f>
        <v>30</v>
      </c>
      <c r="GH8">
        <f>SUMIFS(DataRegularSeason20242025!$AA$3:$AA$1315,DataRegularSeason20242025!$B$3:$B$1315, "&lt;=" &amp; GH$1, DataRegularSeason20242025!$D$3:$D$1315, $A8)+SUMIFS(DataRegularSeason20242025!$AB$3:$AB$1315,DataRegularSeason20242025!$B$3:$B$1315, "&lt;=" &amp; GH$1, DataRegularSeason20242025!$E$3:$E$1315, $A8)</f>
        <v>30</v>
      </c>
      <c r="GI8">
        <f>SUMIFS(DataRegularSeason20242025!$AA$3:$AA$1315,DataRegularSeason20242025!$B$3:$B$1315, "&lt;=" &amp; GI$1, DataRegularSeason20242025!$D$3:$D$1315, $A8)+SUMIFS(DataRegularSeason20242025!$AB$3:$AB$1315,DataRegularSeason20242025!$B$3:$B$1315, "&lt;=" &amp; GI$1, DataRegularSeason20242025!$E$3:$E$1315, $A8)</f>
        <v>30</v>
      </c>
      <c r="GJ8">
        <f>SUMIFS(DataRegularSeason20242025!$AA$3:$AA$1315,DataRegularSeason20242025!$B$3:$B$1315, "&lt;=" &amp; GJ$1, DataRegularSeason20242025!$D$3:$D$1315, $A8)+SUMIFS(DataRegularSeason20242025!$AB$3:$AB$1315,DataRegularSeason20242025!$B$3:$B$1315, "&lt;=" &amp; GJ$1, DataRegularSeason20242025!$E$3:$E$1315, $A8)</f>
        <v>30</v>
      </c>
      <c r="GK8">
        <f>SUMIFS(DataRegularSeason20242025!$AA$3:$AA$1315,DataRegularSeason20242025!$B$3:$B$1315, "&lt;=" &amp; GK$1, DataRegularSeason20242025!$D$3:$D$1315, $A8)+SUMIFS(DataRegularSeason20242025!$AB$3:$AB$1315,DataRegularSeason20242025!$B$3:$B$1315, "&lt;=" &amp; GK$1, DataRegularSeason20242025!$E$3:$E$1315, $A8)</f>
        <v>30</v>
      </c>
      <c r="GL8">
        <f>SUMIFS(DataRegularSeason20242025!$AA$3:$AA$1315,DataRegularSeason20242025!$B$3:$B$1315, "&lt;=" &amp; GL$1, DataRegularSeason20242025!$D$3:$D$1315, $A8)+SUMIFS(DataRegularSeason20242025!$AB$3:$AB$1315,DataRegularSeason20242025!$B$3:$B$1315, "&lt;=" &amp; GL$1, DataRegularSeason20242025!$E$3:$E$1315, $A8)</f>
        <v>30</v>
      </c>
      <c r="GM8">
        <f>SUMIFS(DataRegularSeason20242025!$AA$3:$AA$1315,DataRegularSeason20242025!$B$3:$B$1315, "&lt;=" &amp; GM$1, DataRegularSeason20242025!$D$3:$D$1315, $A8)+SUMIFS(DataRegularSeason20242025!$AB$3:$AB$1315,DataRegularSeason20242025!$B$3:$B$1315, "&lt;=" &amp; GM$1, DataRegularSeason20242025!$E$3:$E$1315, $A8)</f>
        <v>30</v>
      </c>
      <c r="GN8">
        <f>SUMIFS(DataRegularSeason20242025!$AA$3:$AA$1315,DataRegularSeason20242025!$B$3:$B$1315, "&lt;=" &amp; GN$1, DataRegularSeason20242025!$D$3:$D$1315, $A8)+SUMIFS(DataRegularSeason20242025!$AB$3:$AB$1315,DataRegularSeason20242025!$B$3:$B$1315, "&lt;=" &amp; GN$1, DataRegularSeason20242025!$E$3:$E$1315, $A8)</f>
        <v>30</v>
      </c>
      <c r="GO8">
        <f>SUMIFS(DataRegularSeason20242025!$AA$3:$AA$1315,DataRegularSeason20242025!$B$3:$B$1315, "&lt;=" &amp; GO$1, DataRegularSeason20242025!$D$3:$D$1315, $A8)+SUMIFS(DataRegularSeason20242025!$AB$3:$AB$1315,DataRegularSeason20242025!$B$3:$B$1315, "&lt;=" &amp; GO$1, DataRegularSeason20242025!$E$3:$E$1315, $A8)</f>
        <v>30</v>
      </c>
      <c r="GP8">
        <f>SUMIFS(DataRegularSeason20242025!$AA$3:$AA$1315,DataRegularSeason20242025!$B$3:$B$1315, "&lt;=" &amp; GP$1, DataRegularSeason20242025!$D$3:$D$1315, $A8)+SUMIFS(DataRegularSeason20242025!$AB$3:$AB$1315,DataRegularSeason20242025!$B$3:$B$1315, "&lt;=" &amp; GP$1, DataRegularSeason20242025!$E$3:$E$1315, $A8)</f>
        <v>30</v>
      </c>
      <c r="GQ8">
        <f>SUMIFS(DataRegularSeason20242025!$AA$3:$AA$1315,DataRegularSeason20242025!$B$3:$B$1315, "&lt;=" &amp; GQ$1, DataRegularSeason20242025!$D$3:$D$1315, $A8)+SUMIFS(DataRegularSeason20242025!$AB$3:$AB$1315,DataRegularSeason20242025!$B$3:$B$1315, "&lt;=" &amp; GQ$1, DataRegularSeason20242025!$E$3:$E$1315, $A8)</f>
        <v>30</v>
      </c>
      <c r="GR8">
        <f>SUMIFS(DataRegularSeason20242025!$AA$3:$AA$1315,DataRegularSeason20242025!$B$3:$B$1315, "&lt;=" &amp; GR$1, DataRegularSeason20242025!$D$3:$D$1315, $A8)+SUMIFS(DataRegularSeason20242025!$AB$3:$AB$1315,DataRegularSeason20242025!$B$3:$B$1315, "&lt;=" &amp; GR$1, DataRegularSeason20242025!$E$3:$E$1315, $A8)</f>
        <v>30</v>
      </c>
      <c r="GS8">
        <f>SUMIFS(DataRegularSeason20242025!$AA$3:$AA$1315,DataRegularSeason20242025!$B$3:$B$1315, "&lt;=" &amp; GS$1, DataRegularSeason20242025!$D$3:$D$1315, $A8)+SUMIFS(DataRegularSeason20242025!$AB$3:$AB$1315,DataRegularSeason20242025!$B$3:$B$1315, "&lt;=" &amp; GS$1, DataRegularSeason20242025!$E$3:$E$1315, $A8)</f>
        <v>30</v>
      </c>
      <c r="GT8">
        <f>SUMIFS(DataRegularSeason20242025!$AA$3:$AA$1315,DataRegularSeason20242025!$B$3:$B$1315, "&lt;=" &amp; GT$1, DataRegularSeason20242025!$D$3:$D$1315, $A8)+SUMIFS(DataRegularSeason20242025!$AB$3:$AB$1315,DataRegularSeason20242025!$B$3:$B$1315, "&lt;=" &amp; GT$1, DataRegularSeason20242025!$E$3:$E$1315, $A8)</f>
        <v>30</v>
      </c>
      <c r="GU8">
        <f>SUMIFS(DataRegularSeason20242025!$AA$3:$AA$1315,DataRegularSeason20242025!$B$3:$B$1315, "&lt;=" &amp; GU$1, DataRegularSeason20242025!$D$3:$D$1315, $A8)+SUMIFS(DataRegularSeason20242025!$AB$3:$AB$1315,DataRegularSeason20242025!$B$3:$B$1315, "&lt;=" &amp; GU$1, DataRegularSeason20242025!$E$3:$E$1315, $A8)</f>
        <v>30</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30</v>
      </c>
      <c r="CN9">
        <f>SUMIFS(DataRegularSeason20242025!$AA$3:$AA$1315,DataRegularSeason20242025!$B$3:$B$1315, "&lt;=" &amp; CN$1, DataRegularSeason20242025!$D$3:$D$1315, $A9)+SUMIFS(DataRegularSeason20242025!$AB$3:$AB$1315,DataRegularSeason20242025!$B$3:$B$1315, "&lt;=" &amp; CN$1, DataRegularSeason20242025!$E$3:$E$1315, $A9)</f>
        <v>30</v>
      </c>
      <c r="CO9">
        <f>SUMIFS(DataRegularSeason20242025!$AA$3:$AA$1315,DataRegularSeason20242025!$B$3:$B$1315, "&lt;=" &amp; CO$1, DataRegularSeason20242025!$D$3:$D$1315, $A9)+SUMIFS(DataRegularSeason20242025!$AB$3:$AB$1315,DataRegularSeason20242025!$B$3:$B$1315, "&lt;=" &amp; CO$1, DataRegularSeason20242025!$E$3:$E$1315, $A9)</f>
        <v>30</v>
      </c>
      <c r="CP9">
        <f>SUMIFS(DataRegularSeason20242025!$AA$3:$AA$1315,DataRegularSeason20242025!$B$3:$B$1315, "&lt;=" &amp; CP$1, DataRegularSeason20242025!$D$3:$D$1315, $A9)+SUMIFS(DataRegularSeason20242025!$AB$3:$AB$1315,DataRegularSeason20242025!$B$3:$B$1315, "&lt;=" &amp; CP$1, DataRegularSeason20242025!$E$3:$E$1315, $A9)</f>
        <v>30</v>
      </c>
      <c r="CQ9">
        <f>SUMIFS(DataRegularSeason20242025!$AA$3:$AA$1315,DataRegularSeason20242025!$B$3:$B$1315, "&lt;=" &amp; CQ$1, DataRegularSeason20242025!$D$3:$D$1315, $A9)+SUMIFS(DataRegularSeason20242025!$AB$3:$AB$1315,DataRegularSeason20242025!$B$3:$B$1315, "&lt;=" &amp; CQ$1, DataRegularSeason20242025!$E$3:$E$1315, $A9)</f>
        <v>30</v>
      </c>
      <c r="CR9">
        <f>SUMIFS(DataRegularSeason20242025!$AA$3:$AA$1315,DataRegularSeason20242025!$B$3:$B$1315, "&lt;=" &amp; CR$1, DataRegularSeason20242025!$D$3:$D$1315, $A9)+SUMIFS(DataRegularSeason20242025!$AB$3:$AB$1315,DataRegularSeason20242025!$B$3:$B$1315, "&lt;=" &amp; CR$1, DataRegularSeason20242025!$E$3:$E$1315, $A9)</f>
        <v>30</v>
      </c>
      <c r="CS9">
        <f>SUMIFS(DataRegularSeason20242025!$AA$3:$AA$1315,DataRegularSeason20242025!$B$3:$B$1315, "&lt;=" &amp; CS$1, DataRegularSeason20242025!$D$3:$D$1315, $A9)+SUMIFS(DataRegularSeason20242025!$AB$3:$AB$1315,DataRegularSeason20242025!$B$3:$B$1315, "&lt;=" &amp; CS$1, DataRegularSeason20242025!$E$3:$E$1315, $A9)</f>
        <v>30</v>
      </c>
      <c r="CT9">
        <f>SUMIFS(DataRegularSeason20242025!$AA$3:$AA$1315,DataRegularSeason20242025!$B$3:$B$1315, "&lt;=" &amp; CT$1, DataRegularSeason20242025!$D$3:$D$1315, $A9)+SUMIFS(DataRegularSeason20242025!$AB$3:$AB$1315,DataRegularSeason20242025!$B$3:$B$1315, "&lt;=" &amp; CT$1, DataRegularSeason20242025!$E$3:$E$1315, $A9)</f>
        <v>30</v>
      </c>
      <c r="CU9">
        <f>SUMIFS(DataRegularSeason20242025!$AA$3:$AA$1315,DataRegularSeason20242025!$B$3:$B$1315, "&lt;=" &amp; CU$1, DataRegularSeason20242025!$D$3:$D$1315, $A9)+SUMIFS(DataRegularSeason20242025!$AB$3:$AB$1315,DataRegularSeason20242025!$B$3:$B$1315, "&lt;=" &amp; CU$1, DataRegularSeason20242025!$E$3:$E$1315, $A9)</f>
        <v>30</v>
      </c>
      <c r="CV9">
        <f>SUMIFS(DataRegularSeason20242025!$AA$3:$AA$1315,DataRegularSeason20242025!$B$3:$B$1315, "&lt;=" &amp; CV$1, DataRegularSeason20242025!$D$3:$D$1315, $A9)+SUMIFS(DataRegularSeason20242025!$AB$3:$AB$1315,DataRegularSeason20242025!$B$3:$B$1315, "&lt;=" &amp; CV$1, DataRegularSeason20242025!$E$3:$E$1315, $A9)</f>
        <v>30</v>
      </c>
      <c r="CW9">
        <f>SUMIFS(DataRegularSeason20242025!$AA$3:$AA$1315,DataRegularSeason20242025!$B$3:$B$1315, "&lt;=" &amp; CW$1, DataRegularSeason20242025!$D$3:$D$1315, $A9)+SUMIFS(DataRegularSeason20242025!$AB$3:$AB$1315,DataRegularSeason20242025!$B$3:$B$1315, "&lt;=" &amp; CW$1, DataRegularSeason20242025!$E$3:$E$1315, $A9)</f>
        <v>30</v>
      </c>
      <c r="CX9">
        <f>SUMIFS(DataRegularSeason20242025!$AA$3:$AA$1315,DataRegularSeason20242025!$B$3:$B$1315, "&lt;=" &amp; CX$1, DataRegularSeason20242025!$D$3:$D$1315, $A9)+SUMIFS(DataRegularSeason20242025!$AB$3:$AB$1315,DataRegularSeason20242025!$B$3:$B$1315, "&lt;=" &amp; CX$1, DataRegularSeason20242025!$E$3:$E$1315, $A9)</f>
        <v>30</v>
      </c>
      <c r="CY9">
        <f>SUMIFS(DataRegularSeason20242025!$AA$3:$AA$1315,DataRegularSeason20242025!$B$3:$B$1315, "&lt;=" &amp; CY$1, DataRegularSeason20242025!$D$3:$D$1315, $A9)+SUMIFS(DataRegularSeason20242025!$AB$3:$AB$1315,DataRegularSeason20242025!$B$3:$B$1315, "&lt;=" &amp; CY$1, DataRegularSeason20242025!$E$3:$E$1315, $A9)</f>
        <v>30</v>
      </c>
      <c r="CZ9">
        <f>SUMIFS(DataRegularSeason20242025!$AA$3:$AA$1315,DataRegularSeason20242025!$B$3:$B$1315, "&lt;=" &amp; CZ$1, DataRegularSeason20242025!$D$3:$D$1315, $A9)+SUMIFS(DataRegularSeason20242025!$AB$3:$AB$1315,DataRegularSeason20242025!$B$3:$B$1315, "&lt;=" &amp; CZ$1, DataRegularSeason20242025!$E$3:$E$1315, $A9)</f>
        <v>30</v>
      </c>
      <c r="DA9">
        <f>SUMIFS(DataRegularSeason20242025!$AA$3:$AA$1315,DataRegularSeason20242025!$B$3:$B$1315, "&lt;=" &amp; DA$1, DataRegularSeason20242025!$D$3:$D$1315, $A9)+SUMIFS(DataRegularSeason20242025!$AB$3:$AB$1315,DataRegularSeason20242025!$B$3:$B$1315, "&lt;=" &amp; DA$1, DataRegularSeason20242025!$E$3:$E$1315, $A9)</f>
        <v>30</v>
      </c>
      <c r="DB9">
        <f>SUMIFS(DataRegularSeason20242025!$AA$3:$AA$1315,DataRegularSeason20242025!$B$3:$B$1315, "&lt;=" &amp; DB$1, DataRegularSeason20242025!$D$3:$D$1315, $A9)+SUMIFS(DataRegularSeason20242025!$AB$3:$AB$1315,DataRegularSeason20242025!$B$3:$B$1315, "&lt;=" &amp; DB$1, DataRegularSeason20242025!$E$3:$E$1315, $A9)</f>
        <v>30</v>
      </c>
      <c r="DC9">
        <f>SUMIFS(DataRegularSeason20242025!$AA$3:$AA$1315,DataRegularSeason20242025!$B$3:$B$1315, "&lt;=" &amp; DC$1, DataRegularSeason20242025!$D$3:$D$1315, $A9)+SUMIFS(DataRegularSeason20242025!$AB$3:$AB$1315,DataRegularSeason20242025!$B$3:$B$1315, "&lt;=" &amp; DC$1, DataRegularSeason20242025!$E$3:$E$1315, $A9)</f>
        <v>30</v>
      </c>
      <c r="DD9">
        <f>SUMIFS(DataRegularSeason20242025!$AA$3:$AA$1315,DataRegularSeason20242025!$B$3:$B$1315, "&lt;=" &amp; DD$1, DataRegularSeason20242025!$D$3:$D$1315, $A9)+SUMIFS(DataRegularSeason20242025!$AB$3:$AB$1315,DataRegularSeason20242025!$B$3:$B$1315, "&lt;=" &amp; DD$1, DataRegularSeason20242025!$E$3:$E$1315, $A9)</f>
        <v>30</v>
      </c>
      <c r="DE9">
        <f>SUMIFS(DataRegularSeason20242025!$AA$3:$AA$1315,DataRegularSeason20242025!$B$3:$B$1315, "&lt;=" &amp; DE$1, DataRegularSeason20242025!$D$3:$D$1315, $A9)+SUMIFS(DataRegularSeason20242025!$AB$3:$AB$1315,DataRegularSeason20242025!$B$3:$B$1315, "&lt;=" &amp; DE$1, DataRegularSeason20242025!$E$3:$E$1315, $A9)</f>
        <v>30</v>
      </c>
      <c r="DF9">
        <f>SUMIFS(DataRegularSeason20242025!$AA$3:$AA$1315,DataRegularSeason20242025!$B$3:$B$1315, "&lt;=" &amp; DF$1, DataRegularSeason20242025!$D$3:$D$1315, $A9)+SUMIFS(DataRegularSeason20242025!$AB$3:$AB$1315,DataRegularSeason20242025!$B$3:$B$1315, "&lt;=" &amp; DF$1, DataRegularSeason20242025!$E$3:$E$1315, $A9)</f>
        <v>30</v>
      </c>
      <c r="DG9">
        <f>SUMIFS(DataRegularSeason20242025!$AA$3:$AA$1315,DataRegularSeason20242025!$B$3:$B$1315, "&lt;=" &amp; DG$1, DataRegularSeason20242025!$D$3:$D$1315, $A9)+SUMIFS(DataRegularSeason20242025!$AB$3:$AB$1315,DataRegularSeason20242025!$B$3:$B$1315, "&lt;=" &amp; DG$1, DataRegularSeason20242025!$E$3:$E$1315, $A9)</f>
        <v>30</v>
      </c>
      <c r="DH9">
        <f>SUMIFS(DataRegularSeason20242025!$AA$3:$AA$1315,DataRegularSeason20242025!$B$3:$B$1315, "&lt;=" &amp; DH$1, DataRegularSeason20242025!$D$3:$D$1315, $A9)+SUMIFS(DataRegularSeason20242025!$AB$3:$AB$1315,DataRegularSeason20242025!$B$3:$B$1315, "&lt;=" &amp; DH$1, DataRegularSeason20242025!$E$3:$E$1315, $A9)</f>
        <v>30</v>
      </c>
      <c r="DI9">
        <f>SUMIFS(DataRegularSeason20242025!$AA$3:$AA$1315,DataRegularSeason20242025!$B$3:$B$1315, "&lt;=" &amp; DI$1, DataRegularSeason20242025!$D$3:$D$1315, $A9)+SUMIFS(DataRegularSeason20242025!$AB$3:$AB$1315,DataRegularSeason20242025!$B$3:$B$1315, "&lt;=" &amp; DI$1, DataRegularSeason20242025!$E$3:$E$1315, $A9)</f>
        <v>30</v>
      </c>
      <c r="DJ9">
        <f>SUMIFS(DataRegularSeason20242025!$AA$3:$AA$1315,DataRegularSeason20242025!$B$3:$B$1315, "&lt;=" &amp; DJ$1, DataRegularSeason20242025!$D$3:$D$1315, $A9)+SUMIFS(DataRegularSeason20242025!$AB$3:$AB$1315,DataRegularSeason20242025!$B$3:$B$1315, "&lt;=" &amp; DJ$1, DataRegularSeason20242025!$E$3:$E$1315, $A9)</f>
        <v>30</v>
      </c>
      <c r="DK9">
        <f>SUMIFS(DataRegularSeason20242025!$AA$3:$AA$1315,DataRegularSeason20242025!$B$3:$B$1315, "&lt;=" &amp; DK$1, DataRegularSeason20242025!$D$3:$D$1315, $A9)+SUMIFS(DataRegularSeason20242025!$AB$3:$AB$1315,DataRegularSeason20242025!$B$3:$B$1315, "&lt;=" &amp; DK$1, DataRegularSeason20242025!$E$3:$E$1315, $A9)</f>
        <v>30</v>
      </c>
      <c r="DL9">
        <f>SUMIFS(DataRegularSeason20242025!$AA$3:$AA$1315,DataRegularSeason20242025!$B$3:$B$1315, "&lt;=" &amp; DL$1, DataRegularSeason20242025!$D$3:$D$1315, $A9)+SUMIFS(DataRegularSeason20242025!$AB$3:$AB$1315,DataRegularSeason20242025!$B$3:$B$1315, "&lt;=" &amp; DL$1, DataRegularSeason20242025!$E$3:$E$1315, $A9)</f>
        <v>30</v>
      </c>
      <c r="DM9">
        <f>SUMIFS(DataRegularSeason20242025!$AA$3:$AA$1315,DataRegularSeason20242025!$B$3:$B$1315, "&lt;=" &amp; DM$1, DataRegularSeason20242025!$D$3:$D$1315, $A9)+SUMIFS(DataRegularSeason20242025!$AB$3:$AB$1315,DataRegularSeason20242025!$B$3:$B$1315, "&lt;=" &amp; DM$1, DataRegularSeason20242025!$E$3:$E$1315, $A9)</f>
        <v>30</v>
      </c>
      <c r="DN9">
        <f>SUMIFS(DataRegularSeason20242025!$AA$3:$AA$1315,DataRegularSeason20242025!$B$3:$B$1315, "&lt;=" &amp; DN$1, DataRegularSeason20242025!$D$3:$D$1315, $A9)+SUMIFS(DataRegularSeason20242025!$AB$3:$AB$1315,DataRegularSeason20242025!$B$3:$B$1315, "&lt;=" &amp; DN$1, DataRegularSeason20242025!$E$3:$E$1315, $A9)</f>
        <v>30</v>
      </c>
      <c r="DO9">
        <f>SUMIFS(DataRegularSeason20242025!$AA$3:$AA$1315,DataRegularSeason20242025!$B$3:$B$1315, "&lt;=" &amp; DO$1, DataRegularSeason20242025!$D$3:$D$1315, $A9)+SUMIFS(DataRegularSeason20242025!$AB$3:$AB$1315,DataRegularSeason20242025!$B$3:$B$1315, "&lt;=" &amp; DO$1, DataRegularSeason20242025!$E$3:$E$1315, $A9)</f>
        <v>30</v>
      </c>
      <c r="DP9">
        <f>SUMIFS(DataRegularSeason20242025!$AA$3:$AA$1315,DataRegularSeason20242025!$B$3:$B$1315, "&lt;=" &amp; DP$1, DataRegularSeason20242025!$D$3:$D$1315, $A9)+SUMIFS(DataRegularSeason20242025!$AB$3:$AB$1315,DataRegularSeason20242025!$B$3:$B$1315, "&lt;=" &amp; DP$1, DataRegularSeason20242025!$E$3:$E$1315, $A9)</f>
        <v>30</v>
      </c>
      <c r="DQ9">
        <f>SUMIFS(DataRegularSeason20242025!$AA$3:$AA$1315,DataRegularSeason20242025!$B$3:$B$1315, "&lt;=" &amp; DQ$1, DataRegularSeason20242025!$D$3:$D$1315, $A9)+SUMIFS(DataRegularSeason20242025!$AB$3:$AB$1315,DataRegularSeason20242025!$B$3:$B$1315, "&lt;=" &amp; DQ$1, DataRegularSeason20242025!$E$3:$E$1315, $A9)</f>
        <v>30</v>
      </c>
      <c r="DR9">
        <f>SUMIFS(DataRegularSeason20242025!$AA$3:$AA$1315,DataRegularSeason20242025!$B$3:$B$1315, "&lt;=" &amp; DR$1, DataRegularSeason20242025!$D$3:$D$1315, $A9)+SUMIFS(DataRegularSeason20242025!$AB$3:$AB$1315,DataRegularSeason20242025!$B$3:$B$1315, "&lt;=" &amp; DR$1, DataRegularSeason20242025!$E$3:$E$1315, $A9)</f>
        <v>30</v>
      </c>
      <c r="DS9">
        <f>SUMIFS(DataRegularSeason20242025!$AA$3:$AA$1315,DataRegularSeason20242025!$B$3:$B$1315, "&lt;=" &amp; DS$1, DataRegularSeason20242025!$D$3:$D$1315, $A9)+SUMIFS(DataRegularSeason20242025!$AB$3:$AB$1315,DataRegularSeason20242025!$B$3:$B$1315, "&lt;=" &amp; DS$1, DataRegularSeason20242025!$E$3:$E$1315, $A9)</f>
        <v>30</v>
      </c>
      <c r="DT9">
        <f>SUMIFS(DataRegularSeason20242025!$AA$3:$AA$1315,DataRegularSeason20242025!$B$3:$B$1315, "&lt;=" &amp; DT$1, DataRegularSeason20242025!$D$3:$D$1315, $A9)+SUMIFS(DataRegularSeason20242025!$AB$3:$AB$1315,DataRegularSeason20242025!$B$3:$B$1315, "&lt;=" &amp; DT$1, DataRegularSeason20242025!$E$3:$E$1315, $A9)</f>
        <v>30</v>
      </c>
      <c r="DU9">
        <f>SUMIFS(DataRegularSeason20242025!$AA$3:$AA$1315,DataRegularSeason20242025!$B$3:$B$1315, "&lt;=" &amp; DU$1, DataRegularSeason20242025!$D$3:$D$1315, $A9)+SUMIFS(DataRegularSeason20242025!$AB$3:$AB$1315,DataRegularSeason20242025!$B$3:$B$1315, "&lt;=" &amp; DU$1, DataRegularSeason20242025!$E$3:$E$1315, $A9)</f>
        <v>30</v>
      </c>
      <c r="DV9">
        <f>SUMIFS(DataRegularSeason20242025!$AA$3:$AA$1315,DataRegularSeason20242025!$B$3:$B$1315, "&lt;=" &amp; DV$1, DataRegularSeason20242025!$D$3:$D$1315, $A9)+SUMIFS(DataRegularSeason20242025!$AB$3:$AB$1315,DataRegularSeason20242025!$B$3:$B$1315, "&lt;=" &amp; DV$1, DataRegularSeason20242025!$E$3:$E$1315, $A9)</f>
        <v>30</v>
      </c>
      <c r="DW9">
        <f>SUMIFS(DataRegularSeason20242025!$AA$3:$AA$1315,DataRegularSeason20242025!$B$3:$B$1315, "&lt;=" &amp; DW$1, DataRegularSeason20242025!$D$3:$D$1315, $A9)+SUMIFS(DataRegularSeason20242025!$AB$3:$AB$1315,DataRegularSeason20242025!$B$3:$B$1315, "&lt;=" &amp; DW$1, DataRegularSeason20242025!$E$3:$E$1315, $A9)</f>
        <v>30</v>
      </c>
      <c r="DX9">
        <f>SUMIFS(DataRegularSeason20242025!$AA$3:$AA$1315,DataRegularSeason20242025!$B$3:$B$1315, "&lt;=" &amp; DX$1, DataRegularSeason20242025!$D$3:$D$1315, $A9)+SUMIFS(DataRegularSeason20242025!$AB$3:$AB$1315,DataRegularSeason20242025!$B$3:$B$1315, "&lt;=" &amp; DX$1, DataRegularSeason20242025!$E$3:$E$1315, $A9)</f>
        <v>30</v>
      </c>
      <c r="DY9">
        <f>SUMIFS(DataRegularSeason20242025!$AA$3:$AA$1315,DataRegularSeason20242025!$B$3:$B$1315, "&lt;=" &amp; DY$1, DataRegularSeason20242025!$D$3:$D$1315, $A9)+SUMIFS(DataRegularSeason20242025!$AB$3:$AB$1315,DataRegularSeason20242025!$B$3:$B$1315, "&lt;=" &amp; DY$1, DataRegularSeason20242025!$E$3:$E$1315, $A9)</f>
        <v>30</v>
      </c>
      <c r="DZ9">
        <f>SUMIFS(DataRegularSeason20242025!$AA$3:$AA$1315,DataRegularSeason20242025!$B$3:$B$1315, "&lt;=" &amp; DZ$1, DataRegularSeason20242025!$D$3:$D$1315, $A9)+SUMIFS(DataRegularSeason20242025!$AB$3:$AB$1315,DataRegularSeason20242025!$B$3:$B$1315, "&lt;=" &amp; DZ$1, DataRegularSeason20242025!$E$3:$E$1315, $A9)</f>
        <v>30</v>
      </c>
      <c r="EA9">
        <f>SUMIFS(DataRegularSeason20242025!$AA$3:$AA$1315,DataRegularSeason20242025!$B$3:$B$1315, "&lt;=" &amp; EA$1, DataRegularSeason20242025!$D$3:$D$1315, $A9)+SUMIFS(DataRegularSeason20242025!$AB$3:$AB$1315,DataRegularSeason20242025!$B$3:$B$1315, "&lt;=" &amp; EA$1, DataRegularSeason20242025!$E$3:$E$1315, $A9)</f>
        <v>30</v>
      </c>
      <c r="EB9">
        <f>SUMIFS(DataRegularSeason20242025!$AA$3:$AA$1315,DataRegularSeason20242025!$B$3:$B$1315, "&lt;=" &amp; EB$1, DataRegularSeason20242025!$D$3:$D$1315, $A9)+SUMIFS(DataRegularSeason20242025!$AB$3:$AB$1315,DataRegularSeason20242025!$B$3:$B$1315, "&lt;=" &amp; EB$1, DataRegularSeason20242025!$E$3:$E$1315, $A9)</f>
        <v>30</v>
      </c>
      <c r="EC9">
        <f>SUMIFS(DataRegularSeason20242025!$AA$3:$AA$1315,DataRegularSeason20242025!$B$3:$B$1315, "&lt;=" &amp; EC$1, DataRegularSeason20242025!$D$3:$D$1315, $A9)+SUMIFS(DataRegularSeason20242025!$AB$3:$AB$1315,DataRegularSeason20242025!$B$3:$B$1315, "&lt;=" &amp; EC$1, DataRegularSeason20242025!$E$3:$E$1315, $A9)</f>
        <v>30</v>
      </c>
      <c r="ED9">
        <f>SUMIFS(DataRegularSeason20242025!$AA$3:$AA$1315,DataRegularSeason20242025!$B$3:$B$1315, "&lt;=" &amp; ED$1, DataRegularSeason20242025!$D$3:$D$1315, $A9)+SUMIFS(DataRegularSeason20242025!$AB$3:$AB$1315,DataRegularSeason20242025!$B$3:$B$1315, "&lt;=" &amp; ED$1, DataRegularSeason20242025!$E$3:$E$1315, $A9)</f>
        <v>30</v>
      </c>
      <c r="EE9">
        <f>SUMIFS(DataRegularSeason20242025!$AA$3:$AA$1315,DataRegularSeason20242025!$B$3:$B$1315, "&lt;=" &amp; EE$1, DataRegularSeason20242025!$D$3:$D$1315, $A9)+SUMIFS(DataRegularSeason20242025!$AB$3:$AB$1315,DataRegularSeason20242025!$B$3:$B$1315, "&lt;=" &amp; EE$1, DataRegularSeason20242025!$E$3:$E$1315, $A9)</f>
        <v>30</v>
      </c>
      <c r="EF9">
        <f>SUMIFS(DataRegularSeason20242025!$AA$3:$AA$1315,DataRegularSeason20242025!$B$3:$B$1315, "&lt;=" &amp; EF$1, DataRegularSeason20242025!$D$3:$D$1315, $A9)+SUMIFS(DataRegularSeason20242025!$AB$3:$AB$1315,DataRegularSeason20242025!$B$3:$B$1315, "&lt;=" &amp; EF$1, DataRegularSeason20242025!$E$3:$E$1315, $A9)</f>
        <v>30</v>
      </c>
      <c r="EG9">
        <f>SUMIFS(DataRegularSeason20242025!$AA$3:$AA$1315,DataRegularSeason20242025!$B$3:$B$1315, "&lt;=" &amp; EG$1, DataRegularSeason20242025!$D$3:$D$1315, $A9)+SUMIFS(DataRegularSeason20242025!$AB$3:$AB$1315,DataRegularSeason20242025!$B$3:$B$1315, "&lt;=" &amp; EG$1, DataRegularSeason20242025!$E$3:$E$1315, $A9)</f>
        <v>30</v>
      </c>
      <c r="EH9">
        <f>SUMIFS(DataRegularSeason20242025!$AA$3:$AA$1315,DataRegularSeason20242025!$B$3:$B$1315, "&lt;=" &amp; EH$1, DataRegularSeason20242025!$D$3:$D$1315, $A9)+SUMIFS(DataRegularSeason20242025!$AB$3:$AB$1315,DataRegularSeason20242025!$B$3:$B$1315, "&lt;=" &amp; EH$1, DataRegularSeason20242025!$E$3:$E$1315, $A9)</f>
        <v>30</v>
      </c>
      <c r="EI9">
        <f>SUMIFS(DataRegularSeason20242025!$AA$3:$AA$1315,DataRegularSeason20242025!$B$3:$B$1315, "&lt;=" &amp; EI$1, DataRegularSeason20242025!$D$3:$D$1315, $A9)+SUMIFS(DataRegularSeason20242025!$AB$3:$AB$1315,DataRegularSeason20242025!$B$3:$B$1315, "&lt;=" &amp; EI$1, DataRegularSeason20242025!$E$3:$E$1315, $A9)</f>
        <v>30</v>
      </c>
      <c r="EJ9">
        <f>SUMIFS(DataRegularSeason20242025!$AA$3:$AA$1315,DataRegularSeason20242025!$B$3:$B$1315, "&lt;=" &amp; EJ$1, DataRegularSeason20242025!$D$3:$D$1315, $A9)+SUMIFS(DataRegularSeason20242025!$AB$3:$AB$1315,DataRegularSeason20242025!$B$3:$B$1315, "&lt;=" &amp; EJ$1, DataRegularSeason20242025!$E$3:$E$1315, $A9)</f>
        <v>30</v>
      </c>
      <c r="EK9">
        <f>SUMIFS(DataRegularSeason20242025!$AA$3:$AA$1315,DataRegularSeason20242025!$B$3:$B$1315, "&lt;=" &amp; EK$1, DataRegularSeason20242025!$D$3:$D$1315, $A9)+SUMIFS(DataRegularSeason20242025!$AB$3:$AB$1315,DataRegularSeason20242025!$B$3:$B$1315, "&lt;=" &amp; EK$1, DataRegularSeason20242025!$E$3:$E$1315, $A9)</f>
        <v>30</v>
      </c>
      <c r="EL9">
        <f>SUMIFS(DataRegularSeason20242025!$AA$3:$AA$1315,DataRegularSeason20242025!$B$3:$B$1315, "&lt;=" &amp; EL$1, DataRegularSeason20242025!$D$3:$D$1315, $A9)+SUMIFS(DataRegularSeason20242025!$AB$3:$AB$1315,DataRegularSeason20242025!$B$3:$B$1315, "&lt;=" &amp; EL$1, DataRegularSeason20242025!$E$3:$E$1315, $A9)</f>
        <v>30</v>
      </c>
      <c r="EM9">
        <f>SUMIFS(DataRegularSeason20242025!$AA$3:$AA$1315,DataRegularSeason20242025!$B$3:$B$1315, "&lt;=" &amp; EM$1, DataRegularSeason20242025!$D$3:$D$1315, $A9)+SUMIFS(DataRegularSeason20242025!$AB$3:$AB$1315,DataRegularSeason20242025!$B$3:$B$1315, "&lt;=" &amp; EM$1, DataRegularSeason20242025!$E$3:$E$1315, $A9)</f>
        <v>30</v>
      </c>
      <c r="EN9">
        <f>SUMIFS(DataRegularSeason20242025!$AA$3:$AA$1315,DataRegularSeason20242025!$B$3:$B$1315, "&lt;=" &amp; EN$1, DataRegularSeason20242025!$D$3:$D$1315, $A9)+SUMIFS(DataRegularSeason20242025!$AB$3:$AB$1315,DataRegularSeason20242025!$B$3:$B$1315, "&lt;=" &amp; EN$1, DataRegularSeason20242025!$E$3:$E$1315, $A9)</f>
        <v>30</v>
      </c>
      <c r="EO9">
        <f>SUMIFS(DataRegularSeason20242025!$AA$3:$AA$1315,DataRegularSeason20242025!$B$3:$B$1315, "&lt;=" &amp; EO$1, DataRegularSeason20242025!$D$3:$D$1315, $A9)+SUMIFS(DataRegularSeason20242025!$AB$3:$AB$1315,DataRegularSeason20242025!$B$3:$B$1315, "&lt;=" &amp; EO$1, DataRegularSeason20242025!$E$3:$E$1315, $A9)</f>
        <v>30</v>
      </c>
      <c r="EP9">
        <f>SUMIFS(DataRegularSeason20242025!$AA$3:$AA$1315,DataRegularSeason20242025!$B$3:$B$1315, "&lt;=" &amp; EP$1, DataRegularSeason20242025!$D$3:$D$1315, $A9)+SUMIFS(DataRegularSeason20242025!$AB$3:$AB$1315,DataRegularSeason20242025!$B$3:$B$1315, "&lt;=" &amp; EP$1, DataRegularSeason20242025!$E$3:$E$1315, $A9)</f>
        <v>30</v>
      </c>
      <c r="EQ9">
        <f>SUMIFS(DataRegularSeason20242025!$AA$3:$AA$1315,DataRegularSeason20242025!$B$3:$B$1315, "&lt;=" &amp; EQ$1, DataRegularSeason20242025!$D$3:$D$1315, $A9)+SUMIFS(DataRegularSeason20242025!$AB$3:$AB$1315,DataRegularSeason20242025!$B$3:$B$1315, "&lt;=" &amp; EQ$1, DataRegularSeason20242025!$E$3:$E$1315, $A9)</f>
        <v>30</v>
      </c>
      <c r="ER9">
        <f>SUMIFS(DataRegularSeason20242025!$AA$3:$AA$1315,DataRegularSeason20242025!$B$3:$B$1315, "&lt;=" &amp; ER$1, DataRegularSeason20242025!$D$3:$D$1315, $A9)+SUMIFS(DataRegularSeason20242025!$AB$3:$AB$1315,DataRegularSeason20242025!$B$3:$B$1315, "&lt;=" &amp; ER$1, DataRegularSeason20242025!$E$3:$E$1315, $A9)</f>
        <v>30</v>
      </c>
      <c r="ES9">
        <f>SUMIFS(DataRegularSeason20242025!$AA$3:$AA$1315,DataRegularSeason20242025!$B$3:$B$1315, "&lt;=" &amp; ES$1, DataRegularSeason20242025!$D$3:$D$1315, $A9)+SUMIFS(DataRegularSeason20242025!$AB$3:$AB$1315,DataRegularSeason20242025!$B$3:$B$1315, "&lt;=" &amp; ES$1, DataRegularSeason20242025!$E$3:$E$1315, $A9)</f>
        <v>30</v>
      </c>
      <c r="ET9">
        <f>SUMIFS(DataRegularSeason20242025!$AA$3:$AA$1315,DataRegularSeason20242025!$B$3:$B$1315, "&lt;=" &amp; ET$1, DataRegularSeason20242025!$D$3:$D$1315, $A9)+SUMIFS(DataRegularSeason20242025!$AB$3:$AB$1315,DataRegularSeason20242025!$B$3:$B$1315, "&lt;=" &amp; ET$1, DataRegularSeason20242025!$E$3:$E$1315, $A9)</f>
        <v>30</v>
      </c>
      <c r="EU9">
        <f>SUMIFS(DataRegularSeason20242025!$AA$3:$AA$1315,DataRegularSeason20242025!$B$3:$B$1315, "&lt;=" &amp; EU$1, DataRegularSeason20242025!$D$3:$D$1315, $A9)+SUMIFS(DataRegularSeason20242025!$AB$3:$AB$1315,DataRegularSeason20242025!$B$3:$B$1315, "&lt;=" &amp; EU$1, DataRegularSeason20242025!$E$3:$E$1315, $A9)</f>
        <v>30</v>
      </c>
      <c r="EV9">
        <f>SUMIFS(DataRegularSeason20242025!$AA$3:$AA$1315,DataRegularSeason20242025!$B$3:$B$1315, "&lt;=" &amp; EV$1, DataRegularSeason20242025!$D$3:$D$1315, $A9)+SUMIFS(DataRegularSeason20242025!$AB$3:$AB$1315,DataRegularSeason20242025!$B$3:$B$1315, "&lt;=" &amp; EV$1, DataRegularSeason20242025!$E$3:$E$1315, $A9)</f>
        <v>30</v>
      </c>
      <c r="EW9">
        <f>SUMIFS(DataRegularSeason20242025!$AA$3:$AA$1315,DataRegularSeason20242025!$B$3:$B$1315, "&lt;=" &amp; EW$1, DataRegularSeason20242025!$D$3:$D$1315, $A9)+SUMIFS(DataRegularSeason20242025!$AB$3:$AB$1315,DataRegularSeason20242025!$B$3:$B$1315, "&lt;=" &amp; EW$1, DataRegularSeason20242025!$E$3:$E$1315, $A9)</f>
        <v>30</v>
      </c>
      <c r="EX9">
        <f>SUMIFS(DataRegularSeason20242025!$AA$3:$AA$1315,DataRegularSeason20242025!$B$3:$B$1315, "&lt;=" &amp; EX$1, DataRegularSeason20242025!$D$3:$D$1315, $A9)+SUMIFS(DataRegularSeason20242025!$AB$3:$AB$1315,DataRegularSeason20242025!$B$3:$B$1315, "&lt;=" &amp; EX$1, DataRegularSeason20242025!$E$3:$E$1315, $A9)</f>
        <v>30</v>
      </c>
      <c r="EY9">
        <f>SUMIFS(DataRegularSeason20242025!$AA$3:$AA$1315,DataRegularSeason20242025!$B$3:$B$1315, "&lt;=" &amp; EY$1, DataRegularSeason20242025!$D$3:$D$1315, $A9)+SUMIFS(DataRegularSeason20242025!$AB$3:$AB$1315,DataRegularSeason20242025!$B$3:$B$1315, "&lt;=" &amp; EY$1, DataRegularSeason20242025!$E$3:$E$1315, $A9)</f>
        <v>30</v>
      </c>
      <c r="EZ9">
        <f>SUMIFS(DataRegularSeason20242025!$AA$3:$AA$1315,DataRegularSeason20242025!$B$3:$B$1315, "&lt;=" &amp; EZ$1, DataRegularSeason20242025!$D$3:$D$1315, $A9)+SUMIFS(DataRegularSeason20242025!$AB$3:$AB$1315,DataRegularSeason20242025!$B$3:$B$1315, "&lt;=" &amp; EZ$1, DataRegularSeason20242025!$E$3:$E$1315, $A9)</f>
        <v>30</v>
      </c>
      <c r="FA9">
        <f>SUMIFS(DataRegularSeason20242025!$AA$3:$AA$1315,DataRegularSeason20242025!$B$3:$B$1315, "&lt;=" &amp; FA$1, DataRegularSeason20242025!$D$3:$D$1315, $A9)+SUMIFS(DataRegularSeason20242025!$AB$3:$AB$1315,DataRegularSeason20242025!$B$3:$B$1315, "&lt;=" &amp; FA$1, DataRegularSeason20242025!$E$3:$E$1315, $A9)</f>
        <v>30</v>
      </c>
      <c r="FB9">
        <f>SUMIFS(DataRegularSeason20242025!$AA$3:$AA$1315,DataRegularSeason20242025!$B$3:$B$1315, "&lt;=" &amp; FB$1, DataRegularSeason20242025!$D$3:$D$1315, $A9)+SUMIFS(DataRegularSeason20242025!$AB$3:$AB$1315,DataRegularSeason20242025!$B$3:$B$1315, "&lt;=" &amp; FB$1, DataRegularSeason20242025!$E$3:$E$1315, $A9)</f>
        <v>30</v>
      </c>
      <c r="FC9">
        <f>SUMIFS(DataRegularSeason20242025!$AA$3:$AA$1315,DataRegularSeason20242025!$B$3:$B$1315, "&lt;=" &amp; FC$1, DataRegularSeason20242025!$D$3:$D$1315, $A9)+SUMIFS(DataRegularSeason20242025!$AB$3:$AB$1315,DataRegularSeason20242025!$B$3:$B$1315, "&lt;=" &amp; FC$1, DataRegularSeason20242025!$E$3:$E$1315, $A9)</f>
        <v>30</v>
      </c>
      <c r="FD9">
        <f>SUMIFS(DataRegularSeason20242025!$AA$3:$AA$1315,DataRegularSeason20242025!$B$3:$B$1315, "&lt;=" &amp; FD$1, DataRegularSeason20242025!$D$3:$D$1315, $A9)+SUMIFS(DataRegularSeason20242025!$AB$3:$AB$1315,DataRegularSeason20242025!$B$3:$B$1315, "&lt;=" &amp; FD$1, DataRegularSeason20242025!$E$3:$E$1315, $A9)</f>
        <v>30</v>
      </c>
      <c r="FE9">
        <f>SUMIFS(DataRegularSeason20242025!$AA$3:$AA$1315,DataRegularSeason20242025!$B$3:$B$1315, "&lt;=" &amp; FE$1, DataRegularSeason20242025!$D$3:$D$1315, $A9)+SUMIFS(DataRegularSeason20242025!$AB$3:$AB$1315,DataRegularSeason20242025!$B$3:$B$1315, "&lt;=" &amp; FE$1, DataRegularSeason20242025!$E$3:$E$1315, $A9)</f>
        <v>30</v>
      </c>
      <c r="FF9">
        <f>SUMIFS(DataRegularSeason20242025!$AA$3:$AA$1315,DataRegularSeason20242025!$B$3:$B$1315, "&lt;=" &amp; FF$1, DataRegularSeason20242025!$D$3:$D$1315, $A9)+SUMIFS(DataRegularSeason20242025!$AB$3:$AB$1315,DataRegularSeason20242025!$B$3:$B$1315, "&lt;=" &amp; FF$1, DataRegularSeason20242025!$E$3:$E$1315, $A9)</f>
        <v>30</v>
      </c>
      <c r="FG9">
        <f>SUMIFS(DataRegularSeason20242025!$AA$3:$AA$1315,DataRegularSeason20242025!$B$3:$B$1315, "&lt;=" &amp; FG$1, DataRegularSeason20242025!$D$3:$D$1315, $A9)+SUMIFS(DataRegularSeason20242025!$AB$3:$AB$1315,DataRegularSeason20242025!$B$3:$B$1315, "&lt;=" &amp; FG$1, DataRegularSeason20242025!$E$3:$E$1315, $A9)</f>
        <v>30</v>
      </c>
      <c r="FH9">
        <f>SUMIFS(DataRegularSeason20242025!$AA$3:$AA$1315,DataRegularSeason20242025!$B$3:$B$1315, "&lt;=" &amp; FH$1, DataRegularSeason20242025!$D$3:$D$1315, $A9)+SUMIFS(DataRegularSeason20242025!$AB$3:$AB$1315,DataRegularSeason20242025!$B$3:$B$1315, "&lt;=" &amp; FH$1, DataRegularSeason20242025!$E$3:$E$1315, $A9)</f>
        <v>30</v>
      </c>
      <c r="FI9">
        <f>SUMIFS(DataRegularSeason20242025!$AA$3:$AA$1315,DataRegularSeason20242025!$B$3:$B$1315, "&lt;=" &amp; FI$1, DataRegularSeason20242025!$D$3:$D$1315, $A9)+SUMIFS(DataRegularSeason20242025!$AB$3:$AB$1315,DataRegularSeason20242025!$B$3:$B$1315, "&lt;=" &amp; FI$1, DataRegularSeason20242025!$E$3:$E$1315, $A9)</f>
        <v>30</v>
      </c>
      <c r="FJ9">
        <f>SUMIFS(DataRegularSeason20242025!$AA$3:$AA$1315,DataRegularSeason20242025!$B$3:$B$1315, "&lt;=" &amp; FJ$1, DataRegularSeason20242025!$D$3:$D$1315, $A9)+SUMIFS(DataRegularSeason20242025!$AB$3:$AB$1315,DataRegularSeason20242025!$B$3:$B$1315, "&lt;=" &amp; FJ$1, DataRegularSeason20242025!$E$3:$E$1315, $A9)</f>
        <v>30</v>
      </c>
      <c r="FK9">
        <f>SUMIFS(DataRegularSeason20242025!$AA$3:$AA$1315,DataRegularSeason20242025!$B$3:$B$1315, "&lt;=" &amp; FK$1, DataRegularSeason20242025!$D$3:$D$1315, $A9)+SUMIFS(DataRegularSeason20242025!$AB$3:$AB$1315,DataRegularSeason20242025!$B$3:$B$1315, "&lt;=" &amp; FK$1, DataRegularSeason20242025!$E$3:$E$1315, $A9)</f>
        <v>30</v>
      </c>
      <c r="FL9">
        <f>SUMIFS(DataRegularSeason20242025!$AA$3:$AA$1315,DataRegularSeason20242025!$B$3:$B$1315, "&lt;=" &amp; FL$1, DataRegularSeason20242025!$D$3:$D$1315, $A9)+SUMIFS(DataRegularSeason20242025!$AB$3:$AB$1315,DataRegularSeason20242025!$B$3:$B$1315, "&lt;=" &amp; FL$1, DataRegularSeason20242025!$E$3:$E$1315, $A9)</f>
        <v>30</v>
      </c>
      <c r="FM9">
        <f>SUMIFS(DataRegularSeason20242025!$AA$3:$AA$1315,DataRegularSeason20242025!$B$3:$B$1315, "&lt;=" &amp; FM$1, DataRegularSeason20242025!$D$3:$D$1315, $A9)+SUMIFS(DataRegularSeason20242025!$AB$3:$AB$1315,DataRegularSeason20242025!$B$3:$B$1315, "&lt;=" &amp; FM$1, DataRegularSeason20242025!$E$3:$E$1315, $A9)</f>
        <v>30</v>
      </c>
      <c r="FN9">
        <f>SUMIFS(DataRegularSeason20242025!$AA$3:$AA$1315,DataRegularSeason20242025!$B$3:$B$1315, "&lt;=" &amp; FN$1, DataRegularSeason20242025!$D$3:$D$1315, $A9)+SUMIFS(DataRegularSeason20242025!$AB$3:$AB$1315,DataRegularSeason20242025!$B$3:$B$1315, "&lt;=" &amp; FN$1, DataRegularSeason20242025!$E$3:$E$1315, $A9)</f>
        <v>30</v>
      </c>
      <c r="FO9">
        <f>SUMIFS(DataRegularSeason20242025!$AA$3:$AA$1315,DataRegularSeason20242025!$B$3:$B$1315, "&lt;=" &amp; FO$1, DataRegularSeason20242025!$D$3:$D$1315, $A9)+SUMIFS(DataRegularSeason20242025!$AB$3:$AB$1315,DataRegularSeason20242025!$B$3:$B$1315, "&lt;=" &amp; FO$1, DataRegularSeason20242025!$E$3:$E$1315, $A9)</f>
        <v>30</v>
      </c>
      <c r="FP9">
        <f>SUMIFS(DataRegularSeason20242025!$AA$3:$AA$1315,DataRegularSeason20242025!$B$3:$B$1315, "&lt;=" &amp; FP$1, DataRegularSeason20242025!$D$3:$D$1315, $A9)+SUMIFS(DataRegularSeason20242025!$AB$3:$AB$1315,DataRegularSeason20242025!$B$3:$B$1315, "&lt;=" &amp; FP$1, DataRegularSeason20242025!$E$3:$E$1315, $A9)</f>
        <v>30</v>
      </c>
      <c r="FQ9">
        <f>SUMIFS(DataRegularSeason20242025!$AA$3:$AA$1315,DataRegularSeason20242025!$B$3:$B$1315, "&lt;=" &amp; FQ$1, DataRegularSeason20242025!$D$3:$D$1315, $A9)+SUMIFS(DataRegularSeason20242025!$AB$3:$AB$1315,DataRegularSeason20242025!$B$3:$B$1315, "&lt;=" &amp; FQ$1, DataRegularSeason20242025!$E$3:$E$1315, $A9)</f>
        <v>30</v>
      </c>
      <c r="FR9">
        <f>SUMIFS(DataRegularSeason20242025!$AA$3:$AA$1315,DataRegularSeason20242025!$B$3:$B$1315, "&lt;=" &amp; FR$1, DataRegularSeason20242025!$D$3:$D$1315, $A9)+SUMIFS(DataRegularSeason20242025!$AB$3:$AB$1315,DataRegularSeason20242025!$B$3:$B$1315, "&lt;=" &amp; FR$1, DataRegularSeason20242025!$E$3:$E$1315, $A9)</f>
        <v>30</v>
      </c>
      <c r="FS9">
        <f>SUMIFS(DataRegularSeason20242025!$AA$3:$AA$1315,DataRegularSeason20242025!$B$3:$B$1315, "&lt;=" &amp; FS$1, DataRegularSeason20242025!$D$3:$D$1315, $A9)+SUMIFS(DataRegularSeason20242025!$AB$3:$AB$1315,DataRegularSeason20242025!$B$3:$B$1315, "&lt;=" &amp; FS$1, DataRegularSeason20242025!$E$3:$E$1315, $A9)</f>
        <v>30</v>
      </c>
      <c r="FT9">
        <f>SUMIFS(DataRegularSeason20242025!$AA$3:$AA$1315,DataRegularSeason20242025!$B$3:$B$1315, "&lt;=" &amp; FT$1, DataRegularSeason20242025!$D$3:$D$1315, $A9)+SUMIFS(DataRegularSeason20242025!$AB$3:$AB$1315,DataRegularSeason20242025!$B$3:$B$1315, "&lt;=" &amp; FT$1, DataRegularSeason20242025!$E$3:$E$1315, $A9)</f>
        <v>30</v>
      </c>
      <c r="FU9">
        <f>SUMIFS(DataRegularSeason20242025!$AA$3:$AA$1315,DataRegularSeason20242025!$B$3:$B$1315, "&lt;=" &amp; FU$1, DataRegularSeason20242025!$D$3:$D$1315, $A9)+SUMIFS(DataRegularSeason20242025!$AB$3:$AB$1315,DataRegularSeason20242025!$B$3:$B$1315, "&lt;=" &amp; FU$1, DataRegularSeason20242025!$E$3:$E$1315, $A9)</f>
        <v>30</v>
      </c>
      <c r="FV9">
        <f>SUMIFS(DataRegularSeason20242025!$AA$3:$AA$1315,DataRegularSeason20242025!$B$3:$B$1315, "&lt;=" &amp; FV$1, DataRegularSeason20242025!$D$3:$D$1315, $A9)+SUMIFS(DataRegularSeason20242025!$AB$3:$AB$1315,DataRegularSeason20242025!$B$3:$B$1315, "&lt;=" &amp; FV$1, DataRegularSeason20242025!$E$3:$E$1315, $A9)</f>
        <v>30</v>
      </c>
      <c r="FW9">
        <f>SUMIFS(DataRegularSeason20242025!$AA$3:$AA$1315,DataRegularSeason20242025!$B$3:$B$1315, "&lt;=" &amp; FW$1, DataRegularSeason20242025!$D$3:$D$1315, $A9)+SUMIFS(DataRegularSeason20242025!$AB$3:$AB$1315,DataRegularSeason20242025!$B$3:$B$1315, "&lt;=" &amp; FW$1, DataRegularSeason20242025!$E$3:$E$1315, $A9)</f>
        <v>30</v>
      </c>
      <c r="FX9">
        <f>SUMIFS(DataRegularSeason20242025!$AA$3:$AA$1315,DataRegularSeason20242025!$B$3:$B$1315, "&lt;=" &amp; FX$1, DataRegularSeason20242025!$D$3:$D$1315, $A9)+SUMIFS(DataRegularSeason20242025!$AB$3:$AB$1315,DataRegularSeason20242025!$B$3:$B$1315, "&lt;=" &amp; FX$1, DataRegularSeason20242025!$E$3:$E$1315, $A9)</f>
        <v>30</v>
      </c>
      <c r="FY9">
        <f>SUMIFS(DataRegularSeason20242025!$AA$3:$AA$1315,DataRegularSeason20242025!$B$3:$B$1315, "&lt;=" &amp; FY$1, DataRegularSeason20242025!$D$3:$D$1315, $A9)+SUMIFS(DataRegularSeason20242025!$AB$3:$AB$1315,DataRegularSeason20242025!$B$3:$B$1315, "&lt;=" &amp; FY$1, DataRegularSeason20242025!$E$3:$E$1315, $A9)</f>
        <v>30</v>
      </c>
      <c r="FZ9">
        <f>SUMIFS(DataRegularSeason20242025!$AA$3:$AA$1315,DataRegularSeason20242025!$B$3:$B$1315, "&lt;=" &amp; FZ$1, DataRegularSeason20242025!$D$3:$D$1315, $A9)+SUMIFS(DataRegularSeason20242025!$AB$3:$AB$1315,DataRegularSeason20242025!$B$3:$B$1315, "&lt;=" &amp; FZ$1, DataRegularSeason20242025!$E$3:$E$1315, $A9)</f>
        <v>30</v>
      </c>
      <c r="GA9">
        <f>SUMIFS(DataRegularSeason20242025!$AA$3:$AA$1315,DataRegularSeason20242025!$B$3:$B$1315, "&lt;=" &amp; GA$1, DataRegularSeason20242025!$D$3:$D$1315, $A9)+SUMIFS(DataRegularSeason20242025!$AB$3:$AB$1315,DataRegularSeason20242025!$B$3:$B$1315, "&lt;=" &amp; GA$1, DataRegularSeason20242025!$E$3:$E$1315, $A9)</f>
        <v>30</v>
      </c>
      <c r="GB9">
        <f>SUMIFS(DataRegularSeason20242025!$AA$3:$AA$1315,DataRegularSeason20242025!$B$3:$B$1315, "&lt;=" &amp; GB$1, DataRegularSeason20242025!$D$3:$D$1315, $A9)+SUMIFS(DataRegularSeason20242025!$AB$3:$AB$1315,DataRegularSeason20242025!$B$3:$B$1315, "&lt;=" &amp; GB$1, DataRegularSeason20242025!$E$3:$E$1315, $A9)</f>
        <v>30</v>
      </c>
      <c r="GC9">
        <f>SUMIFS(DataRegularSeason20242025!$AA$3:$AA$1315,DataRegularSeason20242025!$B$3:$B$1315, "&lt;=" &amp; GC$1, DataRegularSeason20242025!$D$3:$D$1315, $A9)+SUMIFS(DataRegularSeason20242025!$AB$3:$AB$1315,DataRegularSeason20242025!$B$3:$B$1315, "&lt;=" &amp; GC$1, DataRegularSeason20242025!$E$3:$E$1315, $A9)</f>
        <v>30</v>
      </c>
      <c r="GD9">
        <f>SUMIFS(DataRegularSeason20242025!$AA$3:$AA$1315,DataRegularSeason20242025!$B$3:$B$1315, "&lt;=" &amp; GD$1, DataRegularSeason20242025!$D$3:$D$1315, $A9)+SUMIFS(DataRegularSeason20242025!$AB$3:$AB$1315,DataRegularSeason20242025!$B$3:$B$1315, "&lt;=" &amp; GD$1, DataRegularSeason20242025!$E$3:$E$1315, $A9)</f>
        <v>30</v>
      </c>
      <c r="GE9">
        <f>SUMIFS(DataRegularSeason20242025!$AA$3:$AA$1315,DataRegularSeason20242025!$B$3:$B$1315, "&lt;=" &amp; GE$1, DataRegularSeason20242025!$D$3:$D$1315, $A9)+SUMIFS(DataRegularSeason20242025!$AB$3:$AB$1315,DataRegularSeason20242025!$B$3:$B$1315, "&lt;=" &amp; GE$1, DataRegularSeason20242025!$E$3:$E$1315, $A9)</f>
        <v>30</v>
      </c>
      <c r="GF9">
        <f>SUMIFS(DataRegularSeason20242025!$AA$3:$AA$1315,DataRegularSeason20242025!$B$3:$B$1315, "&lt;=" &amp; GF$1, DataRegularSeason20242025!$D$3:$D$1315, $A9)+SUMIFS(DataRegularSeason20242025!$AB$3:$AB$1315,DataRegularSeason20242025!$B$3:$B$1315, "&lt;=" &amp; GF$1, DataRegularSeason20242025!$E$3:$E$1315, $A9)</f>
        <v>30</v>
      </c>
      <c r="GG9">
        <f>SUMIFS(DataRegularSeason20242025!$AA$3:$AA$1315,DataRegularSeason20242025!$B$3:$B$1315, "&lt;=" &amp; GG$1, DataRegularSeason20242025!$D$3:$D$1315, $A9)+SUMIFS(DataRegularSeason20242025!$AB$3:$AB$1315,DataRegularSeason20242025!$B$3:$B$1315, "&lt;=" &amp; GG$1, DataRegularSeason20242025!$E$3:$E$1315, $A9)</f>
        <v>30</v>
      </c>
      <c r="GH9">
        <f>SUMIFS(DataRegularSeason20242025!$AA$3:$AA$1315,DataRegularSeason20242025!$B$3:$B$1315, "&lt;=" &amp; GH$1, DataRegularSeason20242025!$D$3:$D$1315, $A9)+SUMIFS(DataRegularSeason20242025!$AB$3:$AB$1315,DataRegularSeason20242025!$B$3:$B$1315, "&lt;=" &amp; GH$1, DataRegularSeason20242025!$E$3:$E$1315, $A9)</f>
        <v>30</v>
      </c>
      <c r="GI9">
        <f>SUMIFS(DataRegularSeason20242025!$AA$3:$AA$1315,DataRegularSeason20242025!$B$3:$B$1315, "&lt;=" &amp; GI$1, DataRegularSeason20242025!$D$3:$D$1315, $A9)+SUMIFS(DataRegularSeason20242025!$AB$3:$AB$1315,DataRegularSeason20242025!$B$3:$B$1315, "&lt;=" &amp; GI$1, DataRegularSeason20242025!$E$3:$E$1315, $A9)</f>
        <v>30</v>
      </c>
      <c r="GJ9">
        <f>SUMIFS(DataRegularSeason20242025!$AA$3:$AA$1315,DataRegularSeason20242025!$B$3:$B$1315, "&lt;=" &amp; GJ$1, DataRegularSeason20242025!$D$3:$D$1315, $A9)+SUMIFS(DataRegularSeason20242025!$AB$3:$AB$1315,DataRegularSeason20242025!$B$3:$B$1315, "&lt;=" &amp; GJ$1, DataRegularSeason20242025!$E$3:$E$1315, $A9)</f>
        <v>30</v>
      </c>
      <c r="GK9">
        <f>SUMIFS(DataRegularSeason20242025!$AA$3:$AA$1315,DataRegularSeason20242025!$B$3:$B$1315, "&lt;=" &amp; GK$1, DataRegularSeason20242025!$D$3:$D$1315, $A9)+SUMIFS(DataRegularSeason20242025!$AB$3:$AB$1315,DataRegularSeason20242025!$B$3:$B$1315, "&lt;=" &amp; GK$1, DataRegularSeason20242025!$E$3:$E$1315, $A9)</f>
        <v>30</v>
      </c>
      <c r="GL9">
        <f>SUMIFS(DataRegularSeason20242025!$AA$3:$AA$1315,DataRegularSeason20242025!$B$3:$B$1315, "&lt;=" &amp; GL$1, DataRegularSeason20242025!$D$3:$D$1315, $A9)+SUMIFS(DataRegularSeason20242025!$AB$3:$AB$1315,DataRegularSeason20242025!$B$3:$B$1315, "&lt;=" &amp; GL$1, DataRegularSeason20242025!$E$3:$E$1315, $A9)</f>
        <v>30</v>
      </c>
      <c r="GM9">
        <f>SUMIFS(DataRegularSeason20242025!$AA$3:$AA$1315,DataRegularSeason20242025!$B$3:$B$1315, "&lt;=" &amp; GM$1, DataRegularSeason20242025!$D$3:$D$1315, $A9)+SUMIFS(DataRegularSeason20242025!$AB$3:$AB$1315,DataRegularSeason20242025!$B$3:$B$1315, "&lt;=" &amp; GM$1, DataRegularSeason20242025!$E$3:$E$1315, $A9)</f>
        <v>30</v>
      </c>
      <c r="GN9">
        <f>SUMIFS(DataRegularSeason20242025!$AA$3:$AA$1315,DataRegularSeason20242025!$B$3:$B$1315, "&lt;=" &amp; GN$1, DataRegularSeason20242025!$D$3:$D$1315, $A9)+SUMIFS(DataRegularSeason20242025!$AB$3:$AB$1315,DataRegularSeason20242025!$B$3:$B$1315, "&lt;=" &amp; GN$1, DataRegularSeason20242025!$E$3:$E$1315, $A9)</f>
        <v>30</v>
      </c>
      <c r="GO9">
        <f>SUMIFS(DataRegularSeason20242025!$AA$3:$AA$1315,DataRegularSeason20242025!$B$3:$B$1315, "&lt;=" &amp; GO$1, DataRegularSeason20242025!$D$3:$D$1315, $A9)+SUMIFS(DataRegularSeason20242025!$AB$3:$AB$1315,DataRegularSeason20242025!$B$3:$B$1315, "&lt;=" &amp; GO$1, DataRegularSeason20242025!$E$3:$E$1315, $A9)</f>
        <v>30</v>
      </c>
      <c r="GP9">
        <f>SUMIFS(DataRegularSeason20242025!$AA$3:$AA$1315,DataRegularSeason20242025!$B$3:$B$1315, "&lt;=" &amp; GP$1, DataRegularSeason20242025!$D$3:$D$1315, $A9)+SUMIFS(DataRegularSeason20242025!$AB$3:$AB$1315,DataRegularSeason20242025!$B$3:$B$1315, "&lt;=" &amp; GP$1, DataRegularSeason20242025!$E$3:$E$1315, $A9)</f>
        <v>30</v>
      </c>
      <c r="GQ9">
        <f>SUMIFS(DataRegularSeason20242025!$AA$3:$AA$1315,DataRegularSeason20242025!$B$3:$B$1315, "&lt;=" &amp; GQ$1, DataRegularSeason20242025!$D$3:$D$1315, $A9)+SUMIFS(DataRegularSeason20242025!$AB$3:$AB$1315,DataRegularSeason20242025!$B$3:$B$1315, "&lt;=" &amp; GQ$1, DataRegularSeason20242025!$E$3:$E$1315, $A9)</f>
        <v>30</v>
      </c>
      <c r="GR9">
        <f>SUMIFS(DataRegularSeason20242025!$AA$3:$AA$1315,DataRegularSeason20242025!$B$3:$B$1315, "&lt;=" &amp; GR$1, DataRegularSeason20242025!$D$3:$D$1315, $A9)+SUMIFS(DataRegularSeason20242025!$AB$3:$AB$1315,DataRegularSeason20242025!$B$3:$B$1315, "&lt;=" &amp; GR$1, DataRegularSeason20242025!$E$3:$E$1315, $A9)</f>
        <v>30</v>
      </c>
      <c r="GS9">
        <f>SUMIFS(DataRegularSeason20242025!$AA$3:$AA$1315,DataRegularSeason20242025!$B$3:$B$1315, "&lt;=" &amp; GS$1, DataRegularSeason20242025!$D$3:$D$1315, $A9)+SUMIFS(DataRegularSeason20242025!$AB$3:$AB$1315,DataRegularSeason20242025!$B$3:$B$1315, "&lt;=" &amp; GS$1, DataRegularSeason20242025!$E$3:$E$1315, $A9)</f>
        <v>30</v>
      </c>
      <c r="GT9">
        <f>SUMIFS(DataRegularSeason20242025!$AA$3:$AA$1315,DataRegularSeason20242025!$B$3:$B$1315, "&lt;=" &amp; GT$1, DataRegularSeason20242025!$D$3:$D$1315, $A9)+SUMIFS(DataRegularSeason20242025!$AB$3:$AB$1315,DataRegularSeason20242025!$B$3:$B$1315, "&lt;=" &amp; GT$1, DataRegularSeason20242025!$E$3:$E$1315, $A9)</f>
        <v>30</v>
      </c>
      <c r="GU9">
        <f>SUMIFS(DataRegularSeason20242025!$AA$3:$AA$1315,DataRegularSeason20242025!$B$3:$B$1315, "&lt;=" &amp; GU$1, DataRegularSeason20242025!$D$3:$D$1315, $A9)+SUMIFS(DataRegularSeason20242025!$AB$3:$AB$1315,DataRegularSeason20242025!$B$3:$B$1315, "&lt;=" &amp; GU$1, DataRegularSeason20242025!$E$3:$E$1315, $A9)</f>
        <v>30</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32</v>
      </c>
      <c r="BF10">
        <f>SUMIFS(DataRegularSeason20242025!$AA$3:$AA$1315,DataRegularSeason20242025!$B$3:$B$1315, "&lt;=" &amp; BF$1, DataRegularSeason20242025!$D$3:$D$1315, $A10)+SUMIFS(DataRegularSeason20242025!$AB$3:$AB$1315,DataRegularSeason20242025!$B$3:$B$1315, "&lt;=" &amp; BF$1, DataRegularSeason20242025!$E$3:$E$1315, $A10)</f>
        <v>32</v>
      </c>
      <c r="BG10">
        <f>SUMIFS(DataRegularSeason20242025!$AA$3:$AA$1315,DataRegularSeason20242025!$B$3:$B$1315, "&lt;=" &amp; BG$1, DataRegularSeason20242025!$D$3:$D$1315, $A10)+SUMIFS(DataRegularSeason20242025!$AB$3:$AB$1315,DataRegularSeason20242025!$B$3:$B$1315, "&lt;=" &amp; BG$1, DataRegularSeason20242025!$E$3:$E$1315, $A10)</f>
        <v>32</v>
      </c>
      <c r="BH10">
        <f>SUMIFS(DataRegularSeason20242025!$AA$3:$AA$1315,DataRegularSeason20242025!$B$3:$B$1315, "&lt;=" &amp; BH$1, DataRegularSeason20242025!$D$3:$D$1315, $A10)+SUMIFS(DataRegularSeason20242025!$AB$3:$AB$1315,DataRegularSeason20242025!$B$3:$B$1315, "&lt;=" &amp; BH$1, DataRegularSeason20242025!$E$3:$E$1315, $A10)</f>
        <v>32</v>
      </c>
      <c r="BI10">
        <f>SUMIFS(DataRegularSeason20242025!$AA$3:$AA$1315,DataRegularSeason20242025!$B$3:$B$1315, "&lt;=" &amp; BI$1, DataRegularSeason20242025!$D$3:$D$1315, $A10)+SUMIFS(DataRegularSeason20242025!$AB$3:$AB$1315,DataRegularSeason20242025!$B$3:$B$1315, "&lt;=" &amp; BI$1, DataRegularSeason20242025!$E$3:$E$1315, $A10)</f>
        <v>34</v>
      </c>
      <c r="BJ10">
        <f>SUMIFS(DataRegularSeason20242025!$AA$3:$AA$1315,DataRegularSeason20242025!$B$3:$B$1315, "&lt;=" &amp; BJ$1, DataRegularSeason20242025!$D$3:$D$1315, $A10)+SUMIFS(DataRegularSeason20242025!$AB$3:$AB$1315,DataRegularSeason20242025!$B$3:$B$1315, "&lt;=" &amp; BJ$1, DataRegularSeason20242025!$E$3:$E$1315, $A10)</f>
        <v>34</v>
      </c>
      <c r="BK10">
        <f>SUMIFS(DataRegularSeason20242025!$AA$3:$AA$1315,DataRegularSeason20242025!$B$3:$B$1315, "&lt;=" &amp; BK$1, DataRegularSeason20242025!$D$3:$D$1315, $A10)+SUMIFS(DataRegularSeason20242025!$AB$3:$AB$1315,DataRegularSeason20242025!$B$3:$B$1315, "&lt;=" &amp; BK$1, DataRegularSeason20242025!$E$3:$E$1315, $A10)</f>
        <v>34</v>
      </c>
      <c r="BL10">
        <f>SUMIFS(DataRegularSeason20242025!$AA$3:$AA$1315,DataRegularSeason20242025!$B$3:$B$1315, "&lt;=" &amp; BL$1, DataRegularSeason20242025!$D$3:$D$1315, $A10)+SUMIFS(DataRegularSeason20242025!$AB$3:$AB$1315,DataRegularSeason20242025!$B$3:$B$1315, "&lt;=" &amp; BL$1, DataRegularSeason20242025!$E$3:$E$1315, $A10)</f>
        <v>36</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38</v>
      </c>
      <c r="BR10">
        <f>SUMIFS(DataRegularSeason20242025!$AA$3:$AA$1315,DataRegularSeason20242025!$B$3:$B$1315, "&lt;=" &amp; BR$1, DataRegularSeason20242025!$D$3:$D$1315, $A10)+SUMIFS(DataRegularSeason20242025!$AB$3:$AB$1315,DataRegularSeason20242025!$B$3:$B$1315, "&lt;=" &amp; BR$1, DataRegularSeason20242025!$E$3:$E$1315, $A10)</f>
        <v>38</v>
      </c>
      <c r="BS10">
        <f>SUMIFS(DataRegularSeason20242025!$AA$3:$AA$1315,DataRegularSeason20242025!$B$3:$B$1315, "&lt;=" &amp; BS$1, DataRegularSeason20242025!$D$3:$D$1315, $A10)+SUMIFS(DataRegularSeason20242025!$AB$3:$AB$1315,DataRegularSeason20242025!$B$3:$B$1315, "&lt;=" &amp; BS$1, DataRegularSeason20242025!$E$3:$E$1315, $A10)</f>
        <v>38</v>
      </c>
      <c r="BT10">
        <f>SUMIFS(DataRegularSeason20242025!$AA$3:$AA$1315,DataRegularSeason20242025!$B$3:$B$1315, "&lt;=" &amp; BT$1, DataRegularSeason20242025!$D$3:$D$1315, $A10)+SUMIFS(DataRegularSeason20242025!$AB$3:$AB$1315,DataRegularSeason20242025!$B$3:$B$1315, "&lt;=" &amp; BT$1, DataRegularSeason20242025!$E$3:$E$1315, $A10)</f>
        <v>39</v>
      </c>
      <c r="BU10">
        <f>SUMIFS(DataRegularSeason20242025!$AA$3:$AA$1315,DataRegularSeason20242025!$B$3:$B$1315, "&lt;=" &amp; BU$1, DataRegularSeason20242025!$D$3:$D$1315, $A10)+SUMIFS(DataRegularSeason20242025!$AB$3:$AB$1315,DataRegularSeason20242025!$B$3:$B$1315, "&lt;=" &amp; BU$1, DataRegularSeason20242025!$E$3:$E$1315, $A10)</f>
        <v>39</v>
      </c>
      <c r="BV10">
        <f>SUMIFS(DataRegularSeason20242025!$AA$3:$AA$1315,DataRegularSeason20242025!$B$3:$B$1315, "&lt;=" &amp; BV$1, DataRegularSeason20242025!$D$3:$D$1315, $A10)+SUMIFS(DataRegularSeason20242025!$AB$3:$AB$1315,DataRegularSeason20242025!$B$3:$B$1315, "&lt;=" &amp; BV$1, DataRegularSeason20242025!$E$3:$E$1315, $A10)</f>
        <v>41</v>
      </c>
      <c r="BW10">
        <f>SUMIFS(DataRegularSeason20242025!$AA$3:$AA$1315,DataRegularSeason20242025!$B$3:$B$1315, "&lt;=" &amp; BW$1, DataRegularSeason20242025!$D$3:$D$1315, $A10)+SUMIFS(DataRegularSeason20242025!$AB$3:$AB$1315,DataRegularSeason20242025!$B$3:$B$1315, "&lt;=" &amp; BW$1, DataRegularSeason20242025!$E$3:$E$1315, $A10)</f>
        <v>41</v>
      </c>
      <c r="BX10">
        <f>SUMIFS(DataRegularSeason20242025!$AA$3:$AA$1315,DataRegularSeason20242025!$B$3:$B$1315, "&lt;=" &amp; BX$1, DataRegularSeason20242025!$D$3:$D$1315, $A10)+SUMIFS(DataRegularSeason20242025!$AB$3:$AB$1315,DataRegularSeason20242025!$B$3:$B$1315, "&lt;=" &amp; BX$1, DataRegularSeason20242025!$E$3:$E$1315, $A10)</f>
        <v>43</v>
      </c>
      <c r="BY10">
        <f>SUMIFS(DataRegularSeason20242025!$AA$3:$AA$1315,DataRegularSeason20242025!$B$3:$B$1315, "&lt;=" &amp; BY$1, DataRegularSeason20242025!$D$3:$D$1315, $A10)+SUMIFS(DataRegularSeason20242025!$AB$3:$AB$1315,DataRegularSeason20242025!$B$3:$B$1315, "&lt;=" &amp; BY$1, DataRegularSeason20242025!$E$3:$E$1315, $A10)</f>
        <v>43</v>
      </c>
      <c r="BZ10">
        <f>SUMIFS(DataRegularSeason20242025!$AA$3:$AA$1315,DataRegularSeason20242025!$B$3:$B$1315, "&lt;=" &amp; BZ$1, DataRegularSeason20242025!$D$3:$D$1315, $A10)+SUMIFS(DataRegularSeason20242025!$AB$3:$AB$1315,DataRegularSeason20242025!$B$3:$B$1315, "&lt;=" &amp; BZ$1, DataRegularSeason20242025!$E$3:$E$1315, $A10)</f>
        <v>43</v>
      </c>
      <c r="CA10">
        <f>SUMIFS(DataRegularSeason20242025!$AA$3:$AA$1315,DataRegularSeason20242025!$B$3:$B$1315, "&lt;=" &amp; CA$1, DataRegularSeason20242025!$D$3:$D$1315, $A10)+SUMIFS(DataRegularSeason20242025!$AB$3:$AB$1315,DataRegularSeason20242025!$B$3:$B$1315, "&lt;=" &amp; CA$1, DataRegularSeason20242025!$E$3:$E$1315, $A10)</f>
        <v>45</v>
      </c>
      <c r="CB10">
        <f>SUMIFS(DataRegularSeason20242025!$AA$3:$AA$1315,DataRegularSeason20242025!$B$3:$B$1315, "&lt;=" &amp; CB$1, DataRegularSeason20242025!$D$3:$D$1315, $A10)+SUMIFS(DataRegularSeason20242025!$AB$3:$AB$1315,DataRegularSeason20242025!$B$3:$B$1315, "&lt;=" &amp; CB$1, DataRegularSeason20242025!$E$3:$E$1315, $A10)</f>
        <v>45</v>
      </c>
      <c r="CC10">
        <f>SUMIFS(DataRegularSeason20242025!$AA$3:$AA$1315,DataRegularSeason20242025!$B$3:$B$1315, "&lt;=" &amp; CC$1, DataRegularSeason20242025!$D$3:$D$1315, $A10)+SUMIFS(DataRegularSeason20242025!$AB$3:$AB$1315,DataRegularSeason20242025!$B$3:$B$1315, "&lt;=" &amp; CC$1, DataRegularSeason20242025!$E$3:$E$1315, $A10)</f>
        <v>45</v>
      </c>
      <c r="CD10">
        <f>SUMIFS(DataRegularSeason20242025!$AA$3:$AA$1315,DataRegularSeason20242025!$B$3:$B$1315, "&lt;=" &amp; CD$1, DataRegularSeason20242025!$D$3:$D$1315, $A10)+SUMIFS(DataRegularSeason20242025!$AB$3:$AB$1315,DataRegularSeason20242025!$B$3:$B$1315, "&lt;=" &amp; CD$1, DataRegularSeason20242025!$E$3:$E$1315, $A10)</f>
        <v>45</v>
      </c>
      <c r="CE10">
        <f>SUMIFS(DataRegularSeason20242025!$AA$3:$AA$1315,DataRegularSeason20242025!$B$3:$B$1315, "&lt;=" &amp; CE$1, DataRegularSeason20242025!$D$3:$D$1315, $A10)+SUMIFS(DataRegularSeason20242025!$AB$3:$AB$1315,DataRegularSeason20242025!$B$3:$B$1315, "&lt;=" &amp; CE$1, DataRegularSeason20242025!$E$3:$E$1315, $A10)</f>
        <v>47</v>
      </c>
      <c r="CF10">
        <f>SUMIFS(DataRegularSeason20242025!$AA$3:$AA$1315,DataRegularSeason20242025!$B$3:$B$1315, "&lt;=" &amp; CF$1, DataRegularSeason20242025!$D$3:$D$1315, $A10)+SUMIFS(DataRegularSeason20242025!$AB$3:$AB$1315,DataRegularSeason20242025!$B$3:$B$1315, "&lt;=" &amp; CF$1, DataRegularSeason20242025!$E$3:$E$1315, $A10)</f>
        <v>47</v>
      </c>
      <c r="CG10">
        <f>SUMIFS(DataRegularSeason20242025!$AA$3:$AA$1315,DataRegularSeason20242025!$B$3:$B$1315, "&lt;=" &amp; CG$1, DataRegularSeason20242025!$D$3:$D$1315, $A10)+SUMIFS(DataRegularSeason20242025!$AB$3:$AB$1315,DataRegularSeason20242025!$B$3:$B$1315, "&lt;=" &amp; CG$1, DataRegularSeason20242025!$E$3:$E$1315, $A10)</f>
        <v>49</v>
      </c>
      <c r="CH10">
        <f>SUMIFS(DataRegularSeason20242025!$AA$3:$AA$1315,DataRegularSeason20242025!$B$3:$B$1315, "&lt;=" &amp; CH$1, DataRegularSeason20242025!$D$3:$D$1315, $A10)+SUMIFS(DataRegularSeason20242025!$AB$3:$AB$1315,DataRegularSeason20242025!$B$3:$B$1315, "&lt;=" &amp; CH$1, DataRegularSeason20242025!$E$3:$E$1315, $A10)</f>
        <v>49</v>
      </c>
      <c r="CI10">
        <f>SUMIFS(DataRegularSeason20242025!$AA$3:$AA$1315,DataRegularSeason20242025!$B$3:$B$1315, "&lt;=" &amp; CI$1, DataRegularSeason20242025!$D$3:$D$1315, $A10)+SUMIFS(DataRegularSeason20242025!$AB$3:$AB$1315,DataRegularSeason20242025!$B$3:$B$1315, "&lt;=" &amp; CI$1, DataRegularSeason20242025!$E$3:$E$1315, $A10)</f>
        <v>49</v>
      </c>
      <c r="CJ10">
        <f>SUMIFS(DataRegularSeason20242025!$AA$3:$AA$1315,DataRegularSeason20242025!$B$3:$B$1315, "&lt;=" &amp; CJ$1, DataRegularSeason20242025!$D$3:$D$1315, $A10)+SUMIFS(DataRegularSeason20242025!$AB$3:$AB$1315,DataRegularSeason20242025!$B$3:$B$1315, "&lt;=" &amp; CJ$1, DataRegularSeason20242025!$E$3:$E$1315, $A10)</f>
        <v>49</v>
      </c>
      <c r="CK10">
        <f>SUMIFS(DataRegularSeason20242025!$AA$3:$AA$1315,DataRegularSeason20242025!$B$3:$B$1315, "&lt;=" &amp; CK$1, DataRegularSeason20242025!$D$3:$D$1315, $A10)+SUMIFS(DataRegularSeason20242025!$AB$3:$AB$1315,DataRegularSeason20242025!$B$3:$B$1315, "&lt;=" &amp; CK$1, DataRegularSeason20242025!$E$3:$E$1315, $A10)</f>
        <v>51</v>
      </c>
      <c r="CL10">
        <f>SUMIFS(DataRegularSeason20242025!$AA$3:$AA$1315,DataRegularSeason20242025!$B$3:$B$1315, "&lt;=" &amp; CL$1, DataRegularSeason20242025!$D$3:$D$1315, $A10)+SUMIFS(DataRegularSeason20242025!$AB$3:$AB$1315,DataRegularSeason20242025!$B$3:$B$1315, "&lt;=" &amp; CL$1, DataRegularSeason20242025!$E$3:$E$1315, $A10)</f>
        <v>51</v>
      </c>
      <c r="CM10">
        <f>SUMIFS(DataRegularSeason20242025!$AA$3:$AA$1315,DataRegularSeason20242025!$B$3:$B$1315, "&lt;=" &amp; CM$1, DataRegularSeason20242025!$D$3:$D$1315, $A10)+SUMIFS(DataRegularSeason20242025!$AB$3:$AB$1315,DataRegularSeason20242025!$B$3:$B$1315, "&lt;=" &amp; CM$1, DataRegularSeason20242025!$E$3:$E$1315, $A10)</f>
        <v>51</v>
      </c>
      <c r="CN10">
        <f>SUMIFS(DataRegularSeason20242025!$AA$3:$AA$1315,DataRegularSeason20242025!$B$3:$B$1315, "&lt;=" &amp; CN$1, DataRegularSeason20242025!$D$3:$D$1315, $A10)+SUMIFS(DataRegularSeason20242025!$AB$3:$AB$1315,DataRegularSeason20242025!$B$3:$B$1315, "&lt;=" &amp; CN$1, DataRegularSeason20242025!$E$3:$E$1315, $A10)</f>
        <v>51</v>
      </c>
      <c r="CO10">
        <f>SUMIFS(DataRegularSeason20242025!$AA$3:$AA$1315,DataRegularSeason20242025!$B$3:$B$1315, "&lt;=" &amp; CO$1, DataRegularSeason20242025!$D$3:$D$1315, $A10)+SUMIFS(DataRegularSeason20242025!$AB$3:$AB$1315,DataRegularSeason20242025!$B$3:$B$1315, "&lt;=" &amp; CO$1, DataRegularSeason20242025!$E$3:$E$1315, $A10)</f>
        <v>51</v>
      </c>
      <c r="CP10">
        <f>SUMIFS(DataRegularSeason20242025!$AA$3:$AA$1315,DataRegularSeason20242025!$B$3:$B$1315, "&lt;=" &amp; CP$1, DataRegularSeason20242025!$D$3:$D$1315, $A10)+SUMIFS(DataRegularSeason20242025!$AB$3:$AB$1315,DataRegularSeason20242025!$B$3:$B$1315, "&lt;=" &amp; CP$1, DataRegularSeason20242025!$E$3:$E$1315, $A10)</f>
        <v>51</v>
      </c>
      <c r="CQ10">
        <f>SUMIFS(DataRegularSeason20242025!$AA$3:$AA$1315,DataRegularSeason20242025!$B$3:$B$1315, "&lt;=" &amp; CQ$1, DataRegularSeason20242025!$D$3:$D$1315, $A10)+SUMIFS(DataRegularSeason20242025!$AB$3:$AB$1315,DataRegularSeason20242025!$B$3:$B$1315, "&lt;=" &amp; CQ$1, DataRegularSeason20242025!$E$3:$E$1315, $A10)</f>
        <v>51</v>
      </c>
      <c r="CR10">
        <f>SUMIFS(DataRegularSeason20242025!$AA$3:$AA$1315,DataRegularSeason20242025!$B$3:$B$1315, "&lt;=" &amp; CR$1, DataRegularSeason20242025!$D$3:$D$1315, $A10)+SUMIFS(DataRegularSeason20242025!$AB$3:$AB$1315,DataRegularSeason20242025!$B$3:$B$1315, "&lt;=" &amp; CR$1, DataRegularSeason20242025!$E$3:$E$1315, $A10)</f>
        <v>51</v>
      </c>
      <c r="CS10">
        <f>SUMIFS(DataRegularSeason20242025!$AA$3:$AA$1315,DataRegularSeason20242025!$B$3:$B$1315, "&lt;=" &amp; CS$1, DataRegularSeason20242025!$D$3:$D$1315, $A10)+SUMIFS(DataRegularSeason20242025!$AB$3:$AB$1315,DataRegularSeason20242025!$B$3:$B$1315, "&lt;=" &amp; CS$1, DataRegularSeason20242025!$E$3:$E$1315, $A10)</f>
        <v>51</v>
      </c>
      <c r="CT10">
        <f>SUMIFS(DataRegularSeason20242025!$AA$3:$AA$1315,DataRegularSeason20242025!$B$3:$B$1315, "&lt;=" &amp; CT$1, DataRegularSeason20242025!$D$3:$D$1315, $A10)+SUMIFS(DataRegularSeason20242025!$AB$3:$AB$1315,DataRegularSeason20242025!$B$3:$B$1315, "&lt;=" &amp; CT$1, DataRegularSeason20242025!$E$3:$E$1315, $A10)</f>
        <v>51</v>
      </c>
      <c r="CU10">
        <f>SUMIFS(DataRegularSeason20242025!$AA$3:$AA$1315,DataRegularSeason20242025!$B$3:$B$1315, "&lt;=" &amp; CU$1, DataRegularSeason20242025!$D$3:$D$1315, $A10)+SUMIFS(DataRegularSeason20242025!$AB$3:$AB$1315,DataRegularSeason20242025!$B$3:$B$1315, "&lt;=" &amp; CU$1, DataRegularSeason20242025!$E$3:$E$1315, $A10)</f>
        <v>51</v>
      </c>
      <c r="CV10">
        <f>SUMIFS(DataRegularSeason20242025!$AA$3:$AA$1315,DataRegularSeason20242025!$B$3:$B$1315, "&lt;=" &amp; CV$1, DataRegularSeason20242025!$D$3:$D$1315, $A10)+SUMIFS(DataRegularSeason20242025!$AB$3:$AB$1315,DataRegularSeason20242025!$B$3:$B$1315, "&lt;=" &amp; CV$1, DataRegularSeason20242025!$E$3:$E$1315, $A10)</f>
        <v>51</v>
      </c>
      <c r="CW10">
        <f>SUMIFS(DataRegularSeason20242025!$AA$3:$AA$1315,DataRegularSeason20242025!$B$3:$B$1315, "&lt;=" &amp; CW$1, DataRegularSeason20242025!$D$3:$D$1315, $A10)+SUMIFS(DataRegularSeason20242025!$AB$3:$AB$1315,DataRegularSeason20242025!$B$3:$B$1315, "&lt;=" &amp; CW$1, DataRegularSeason20242025!$E$3:$E$1315, $A10)</f>
        <v>51</v>
      </c>
      <c r="CX10">
        <f>SUMIFS(DataRegularSeason20242025!$AA$3:$AA$1315,DataRegularSeason20242025!$B$3:$B$1315, "&lt;=" &amp; CX$1, DataRegularSeason20242025!$D$3:$D$1315, $A10)+SUMIFS(DataRegularSeason20242025!$AB$3:$AB$1315,DataRegularSeason20242025!$B$3:$B$1315, "&lt;=" &amp; CX$1, DataRegularSeason20242025!$E$3:$E$1315, $A10)</f>
        <v>51</v>
      </c>
      <c r="CY10">
        <f>SUMIFS(DataRegularSeason20242025!$AA$3:$AA$1315,DataRegularSeason20242025!$B$3:$B$1315, "&lt;=" &amp; CY$1, DataRegularSeason20242025!$D$3:$D$1315, $A10)+SUMIFS(DataRegularSeason20242025!$AB$3:$AB$1315,DataRegularSeason20242025!$B$3:$B$1315, "&lt;=" &amp; CY$1, DataRegularSeason20242025!$E$3:$E$1315, $A10)</f>
        <v>51</v>
      </c>
      <c r="CZ10">
        <f>SUMIFS(DataRegularSeason20242025!$AA$3:$AA$1315,DataRegularSeason20242025!$B$3:$B$1315, "&lt;=" &amp; CZ$1, DataRegularSeason20242025!$D$3:$D$1315, $A10)+SUMIFS(DataRegularSeason20242025!$AB$3:$AB$1315,DataRegularSeason20242025!$B$3:$B$1315, "&lt;=" &amp; CZ$1, DataRegularSeason20242025!$E$3:$E$1315, $A10)</f>
        <v>51</v>
      </c>
      <c r="DA10">
        <f>SUMIFS(DataRegularSeason20242025!$AA$3:$AA$1315,DataRegularSeason20242025!$B$3:$B$1315, "&lt;=" &amp; DA$1, DataRegularSeason20242025!$D$3:$D$1315, $A10)+SUMIFS(DataRegularSeason20242025!$AB$3:$AB$1315,DataRegularSeason20242025!$B$3:$B$1315, "&lt;=" &amp; DA$1, DataRegularSeason20242025!$E$3:$E$1315, $A10)</f>
        <v>51</v>
      </c>
      <c r="DB10">
        <f>SUMIFS(DataRegularSeason20242025!$AA$3:$AA$1315,DataRegularSeason20242025!$B$3:$B$1315, "&lt;=" &amp; DB$1, DataRegularSeason20242025!$D$3:$D$1315, $A10)+SUMIFS(DataRegularSeason20242025!$AB$3:$AB$1315,DataRegularSeason20242025!$B$3:$B$1315, "&lt;=" &amp; DB$1, DataRegularSeason20242025!$E$3:$E$1315, $A10)</f>
        <v>51</v>
      </c>
      <c r="DC10">
        <f>SUMIFS(DataRegularSeason20242025!$AA$3:$AA$1315,DataRegularSeason20242025!$B$3:$B$1315, "&lt;=" &amp; DC$1, DataRegularSeason20242025!$D$3:$D$1315, $A10)+SUMIFS(DataRegularSeason20242025!$AB$3:$AB$1315,DataRegularSeason20242025!$B$3:$B$1315, "&lt;=" &amp; DC$1, DataRegularSeason20242025!$E$3:$E$1315, $A10)</f>
        <v>51</v>
      </c>
      <c r="DD10">
        <f>SUMIFS(DataRegularSeason20242025!$AA$3:$AA$1315,DataRegularSeason20242025!$B$3:$B$1315, "&lt;=" &amp; DD$1, DataRegularSeason20242025!$D$3:$D$1315, $A10)+SUMIFS(DataRegularSeason20242025!$AB$3:$AB$1315,DataRegularSeason20242025!$B$3:$B$1315, "&lt;=" &amp; DD$1, DataRegularSeason20242025!$E$3:$E$1315, $A10)</f>
        <v>51</v>
      </c>
      <c r="DE10">
        <f>SUMIFS(DataRegularSeason20242025!$AA$3:$AA$1315,DataRegularSeason20242025!$B$3:$B$1315, "&lt;=" &amp; DE$1, DataRegularSeason20242025!$D$3:$D$1315, $A10)+SUMIFS(DataRegularSeason20242025!$AB$3:$AB$1315,DataRegularSeason20242025!$B$3:$B$1315, "&lt;=" &amp; DE$1, DataRegularSeason20242025!$E$3:$E$1315, $A10)</f>
        <v>51</v>
      </c>
      <c r="DF10">
        <f>SUMIFS(DataRegularSeason20242025!$AA$3:$AA$1315,DataRegularSeason20242025!$B$3:$B$1315, "&lt;=" &amp; DF$1, DataRegularSeason20242025!$D$3:$D$1315, $A10)+SUMIFS(DataRegularSeason20242025!$AB$3:$AB$1315,DataRegularSeason20242025!$B$3:$B$1315, "&lt;=" &amp; DF$1, DataRegularSeason20242025!$E$3:$E$1315, $A10)</f>
        <v>51</v>
      </c>
      <c r="DG10">
        <f>SUMIFS(DataRegularSeason20242025!$AA$3:$AA$1315,DataRegularSeason20242025!$B$3:$B$1315, "&lt;=" &amp; DG$1, DataRegularSeason20242025!$D$3:$D$1315, $A10)+SUMIFS(DataRegularSeason20242025!$AB$3:$AB$1315,DataRegularSeason20242025!$B$3:$B$1315, "&lt;=" &amp; DG$1, DataRegularSeason20242025!$E$3:$E$1315, $A10)</f>
        <v>51</v>
      </c>
      <c r="DH10">
        <f>SUMIFS(DataRegularSeason20242025!$AA$3:$AA$1315,DataRegularSeason20242025!$B$3:$B$1315, "&lt;=" &amp; DH$1, DataRegularSeason20242025!$D$3:$D$1315, $A10)+SUMIFS(DataRegularSeason20242025!$AB$3:$AB$1315,DataRegularSeason20242025!$B$3:$B$1315, "&lt;=" &amp; DH$1, DataRegularSeason20242025!$E$3:$E$1315, $A10)</f>
        <v>51</v>
      </c>
      <c r="DI10">
        <f>SUMIFS(DataRegularSeason20242025!$AA$3:$AA$1315,DataRegularSeason20242025!$B$3:$B$1315, "&lt;=" &amp; DI$1, DataRegularSeason20242025!$D$3:$D$1315, $A10)+SUMIFS(DataRegularSeason20242025!$AB$3:$AB$1315,DataRegularSeason20242025!$B$3:$B$1315, "&lt;=" &amp; DI$1, DataRegularSeason20242025!$E$3:$E$1315, $A10)</f>
        <v>51</v>
      </c>
      <c r="DJ10">
        <f>SUMIFS(DataRegularSeason20242025!$AA$3:$AA$1315,DataRegularSeason20242025!$B$3:$B$1315, "&lt;=" &amp; DJ$1, DataRegularSeason20242025!$D$3:$D$1315, $A10)+SUMIFS(DataRegularSeason20242025!$AB$3:$AB$1315,DataRegularSeason20242025!$B$3:$B$1315, "&lt;=" &amp; DJ$1, DataRegularSeason20242025!$E$3:$E$1315, $A10)</f>
        <v>51</v>
      </c>
      <c r="DK10">
        <f>SUMIFS(DataRegularSeason20242025!$AA$3:$AA$1315,DataRegularSeason20242025!$B$3:$B$1315, "&lt;=" &amp; DK$1, DataRegularSeason20242025!$D$3:$D$1315, $A10)+SUMIFS(DataRegularSeason20242025!$AB$3:$AB$1315,DataRegularSeason20242025!$B$3:$B$1315, "&lt;=" &amp; DK$1, DataRegularSeason20242025!$E$3:$E$1315, $A10)</f>
        <v>51</v>
      </c>
      <c r="DL10">
        <f>SUMIFS(DataRegularSeason20242025!$AA$3:$AA$1315,DataRegularSeason20242025!$B$3:$B$1315, "&lt;=" &amp; DL$1, DataRegularSeason20242025!$D$3:$D$1315, $A10)+SUMIFS(DataRegularSeason20242025!$AB$3:$AB$1315,DataRegularSeason20242025!$B$3:$B$1315, "&lt;=" &amp; DL$1, DataRegularSeason20242025!$E$3:$E$1315, $A10)</f>
        <v>51</v>
      </c>
      <c r="DM10">
        <f>SUMIFS(DataRegularSeason20242025!$AA$3:$AA$1315,DataRegularSeason20242025!$B$3:$B$1315, "&lt;=" &amp; DM$1, DataRegularSeason20242025!$D$3:$D$1315, $A10)+SUMIFS(DataRegularSeason20242025!$AB$3:$AB$1315,DataRegularSeason20242025!$B$3:$B$1315, "&lt;=" &amp; DM$1, DataRegularSeason20242025!$E$3:$E$1315, $A10)</f>
        <v>51</v>
      </c>
      <c r="DN10">
        <f>SUMIFS(DataRegularSeason20242025!$AA$3:$AA$1315,DataRegularSeason20242025!$B$3:$B$1315, "&lt;=" &amp; DN$1, DataRegularSeason20242025!$D$3:$D$1315, $A10)+SUMIFS(DataRegularSeason20242025!$AB$3:$AB$1315,DataRegularSeason20242025!$B$3:$B$1315, "&lt;=" &amp; DN$1, DataRegularSeason20242025!$E$3:$E$1315, $A10)</f>
        <v>51</v>
      </c>
      <c r="DO10">
        <f>SUMIFS(DataRegularSeason20242025!$AA$3:$AA$1315,DataRegularSeason20242025!$B$3:$B$1315, "&lt;=" &amp; DO$1, DataRegularSeason20242025!$D$3:$D$1315, $A10)+SUMIFS(DataRegularSeason20242025!$AB$3:$AB$1315,DataRegularSeason20242025!$B$3:$B$1315, "&lt;=" &amp; DO$1, DataRegularSeason20242025!$E$3:$E$1315, $A10)</f>
        <v>51</v>
      </c>
      <c r="DP10">
        <f>SUMIFS(DataRegularSeason20242025!$AA$3:$AA$1315,DataRegularSeason20242025!$B$3:$B$1315, "&lt;=" &amp; DP$1, DataRegularSeason20242025!$D$3:$D$1315, $A10)+SUMIFS(DataRegularSeason20242025!$AB$3:$AB$1315,DataRegularSeason20242025!$B$3:$B$1315, "&lt;=" &amp; DP$1, DataRegularSeason20242025!$E$3:$E$1315, $A10)</f>
        <v>51</v>
      </c>
      <c r="DQ10">
        <f>SUMIFS(DataRegularSeason20242025!$AA$3:$AA$1315,DataRegularSeason20242025!$B$3:$B$1315, "&lt;=" &amp; DQ$1, DataRegularSeason20242025!$D$3:$D$1315, $A10)+SUMIFS(DataRegularSeason20242025!$AB$3:$AB$1315,DataRegularSeason20242025!$B$3:$B$1315, "&lt;=" &amp; DQ$1, DataRegularSeason20242025!$E$3:$E$1315, $A10)</f>
        <v>51</v>
      </c>
      <c r="DR10">
        <f>SUMIFS(DataRegularSeason20242025!$AA$3:$AA$1315,DataRegularSeason20242025!$B$3:$B$1315, "&lt;=" &amp; DR$1, DataRegularSeason20242025!$D$3:$D$1315, $A10)+SUMIFS(DataRegularSeason20242025!$AB$3:$AB$1315,DataRegularSeason20242025!$B$3:$B$1315, "&lt;=" &amp; DR$1, DataRegularSeason20242025!$E$3:$E$1315, $A10)</f>
        <v>51</v>
      </c>
      <c r="DS10">
        <f>SUMIFS(DataRegularSeason20242025!$AA$3:$AA$1315,DataRegularSeason20242025!$B$3:$B$1315, "&lt;=" &amp; DS$1, DataRegularSeason20242025!$D$3:$D$1315, $A10)+SUMIFS(DataRegularSeason20242025!$AB$3:$AB$1315,DataRegularSeason20242025!$B$3:$B$1315, "&lt;=" &amp; DS$1, DataRegularSeason20242025!$E$3:$E$1315, $A10)</f>
        <v>51</v>
      </c>
      <c r="DT10">
        <f>SUMIFS(DataRegularSeason20242025!$AA$3:$AA$1315,DataRegularSeason20242025!$B$3:$B$1315, "&lt;=" &amp; DT$1, DataRegularSeason20242025!$D$3:$D$1315, $A10)+SUMIFS(DataRegularSeason20242025!$AB$3:$AB$1315,DataRegularSeason20242025!$B$3:$B$1315, "&lt;=" &amp; DT$1, DataRegularSeason20242025!$E$3:$E$1315, $A10)</f>
        <v>51</v>
      </c>
      <c r="DU10">
        <f>SUMIFS(DataRegularSeason20242025!$AA$3:$AA$1315,DataRegularSeason20242025!$B$3:$B$1315, "&lt;=" &amp; DU$1, DataRegularSeason20242025!$D$3:$D$1315, $A10)+SUMIFS(DataRegularSeason20242025!$AB$3:$AB$1315,DataRegularSeason20242025!$B$3:$B$1315, "&lt;=" &amp; DU$1, DataRegularSeason20242025!$E$3:$E$1315, $A10)</f>
        <v>51</v>
      </c>
      <c r="DV10">
        <f>SUMIFS(DataRegularSeason20242025!$AA$3:$AA$1315,DataRegularSeason20242025!$B$3:$B$1315, "&lt;=" &amp; DV$1, DataRegularSeason20242025!$D$3:$D$1315, $A10)+SUMIFS(DataRegularSeason20242025!$AB$3:$AB$1315,DataRegularSeason20242025!$B$3:$B$1315, "&lt;=" &amp; DV$1, DataRegularSeason20242025!$E$3:$E$1315, $A10)</f>
        <v>51</v>
      </c>
      <c r="DW10">
        <f>SUMIFS(DataRegularSeason20242025!$AA$3:$AA$1315,DataRegularSeason20242025!$B$3:$B$1315, "&lt;=" &amp; DW$1, DataRegularSeason20242025!$D$3:$D$1315, $A10)+SUMIFS(DataRegularSeason20242025!$AB$3:$AB$1315,DataRegularSeason20242025!$B$3:$B$1315, "&lt;=" &amp; DW$1, DataRegularSeason20242025!$E$3:$E$1315, $A10)</f>
        <v>51</v>
      </c>
      <c r="DX10">
        <f>SUMIFS(DataRegularSeason20242025!$AA$3:$AA$1315,DataRegularSeason20242025!$B$3:$B$1315, "&lt;=" &amp; DX$1, DataRegularSeason20242025!$D$3:$D$1315, $A10)+SUMIFS(DataRegularSeason20242025!$AB$3:$AB$1315,DataRegularSeason20242025!$B$3:$B$1315, "&lt;=" &amp; DX$1, DataRegularSeason20242025!$E$3:$E$1315, $A10)</f>
        <v>51</v>
      </c>
      <c r="DY10">
        <f>SUMIFS(DataRegularSeason20242025!$AA$3:$AA$1315,DataRegularSeason20242025!$B$3:$B$1315, "&lt;=" &amp; DY$1, DataRegularSeason20242025!$D$3:$D$1315, $A10)+SUMIFS(DataRegularSeason20242025!$AB$3:$AB$1315,DataRegularSeason20242025!$B$3:$B$1315, "&lt;=" &amp; DY$1, DataRegularSeason20242025!$E$3:$E$1315, $A10)</f>
        <v>51</v>
      </c>
      <c r="DZ10">
        <f>SUMIFS(DataRegularSeason20242025!$AA$3:$AA$1315,DataRegularSeason20242025!$B$3:$B$1315, "&lt;=" &amp; DZ$1, DataRegularSeason20242025!$D$3:$D$1315, $A10)+SUMIFS(DataRegularSeason20242025!$AB$3:$AB$1315,DataRegularSeason20242025!$B$3:$B$1315, "&lt;=" &amp; DZ$1, DataRegularSeason20242025!$E$3:$E$1315, $A10)</f>
        <v>51</v>
      </c>
      <c r="EA10">
        <f>SUMIFS(DataRegularSeason20242025!$AA$3:$AA$1315,DataRegularSeason20242025!$B$3:$B$1315, "&lt;=" &amp; EA$1, DataRegularSeason20242025!$D$3:$D$1315, $A10)+SUMIFS(DataRegularSeason20242025!$AB$3:$AB$1315,DataRegularSeason20242025!$B$3:$B$1315, "&lt;=" &amp; EA$1, DataRegularSeason20242025!$E$3:$E$1315, $A10)</f>
        <v>51</v>
      </c>
      <c r="EB10">
        <f>SUMIFS(DataRegularSeason20242025!$AA$3:$AA$1315,DataRegularSeason20242025!$B$3:$B$1315, "&lt;=" &amp; EB$1, DataRegularSeason20242025!$D$3:$D$1315, $A10)+SUMIFS(DataRegularSeason20242025!$AB$3:$AB$1315,DataRegularSeason20242025!$B$3:$B$1315, "&lt;=" &amp; EB$1, DataRegularSeason20242025!$E$3:$E$1315, $A10)</f>
        <v>51</v>
      </c>
      <c r="EC10">
        <f>SUMIFS(DataRegularSeason20242025!$AA$3:$AA$1315,DataRegularSeason20242025!$B$3:$B$1315, "&lt;=" &amp; EC$1, DataRegularSeason20242025!$D$3:$D$1315, $A10)+SUMIFS(DataRegularSeason20242025!$AB$3:$AB$1315,DataRegularSeason20242025!$B$3:$B$1315, "&lt;=" &amp; EC$1, DataRegularSeason20242025!$E$3:$E$1315, $A10)</f>
        <v>51</v>
      </c>
      <c r="ED10">
        <f>SUMIFS(DataRegularSeason20242025!$AA$3:$AA$1315,DataRegularSeason20242025!$B$3:$B$1315, "&lt;=" &amp; ED$1, DataRegularSeason20242025!$D$3:$D$1315, $A10)+SUMIFS(DataRegularSeason20242025!$AB$3:$AB$1315,DataRegularSeason20242025!$B$3:$B$1315, "&lt;=" &amp; ED$1, DataRegularSeason20242025!$E$3:$E$1315, $A10)</f>
        <v>51</v>
      </c>
      <c r="EE10">
        <f>SUMIFS(DataRegularSeason20242025!$AA$3:$AA$1315,DataRegularSeason20242025!$B$3:$B$1315, "&lt;=" &amp; EE$1, DataRegularSeason20242025!$D$3:$D$1315, $A10)+SUMIFS(DataRegularSeason20242025!$AB$3:$AB$1315,DataRegularSeason20242025!$B$3:$B$1315, "&lt;=" &amp; EE$1, DataRegularSeason20242025!$E$3:$E$1315, $A10)</f>
        <v>51</v>
      </c>
      <c r="EF10">
        <f>SUMIFS(DataRegularSeason20242025!$AA$3:$AA$1315,DataRegularSeason20242025!$B$3:$B$1315, "&lt;=" &amp; EF$1, DataRegularSeason20242025!$D$3:$D$1315, $A10)+SUMIFS(DataRegularSeason20242025!$AB$3:$AB$1315,DataRegularSeason20242025!$B$3:$B$1315, "&lt;=" &amp; EF$1, DataRegularSeason20242025!$E$3:$E$1315, $A10)</f>
        <v>51</v>
      </c>
      <c r="EG10">
        <f>SUMIFS(DataRegularSeason20242025!$AA$3:$AA$1315,DataRegularSeason20242025!$B$3:$B$1315, "&lt;=" &amp; EG$1, DataRegularSeason20242025!$D$3:$D$1315, $A10)+SUMIFS(DataRegularSeason20242025!$AB$3:$AB$1315,DataRegularSeason20242025!$B$3:$B$1315, "&lt;=" &amp; EG$1, DataRegularSeason20242025!$E$3:$E$1315, $A10)</f>
        <v>51</v>
      </c>
      <c r="EH10">
        <f>SUMIFS(DataRegularSeason20242025!$AA$3:$AA$1315,DataRegularSeason20242025!$B$3:$B$1315, "&lt;=" &amp; EH$1, DataRegularSeason20242025!$D$3:$D$1315, $A10)+SUMIFS(DataRegularSeason20242025!$AB$3:$AB$1315,DataRegularSeason20242025!$B$3:$B$1315, "&lt;=" &amp; EH$1, DataRegularSeason20242025!$E$3:$E$1315, $A10)</f>
        <v>51</v>
      </c>
      <c r="EI10">
        <f>SUMIFS(DataRegularSeason20242025!$AA$3:$AA$1315,DataRegularSeason20242025!$B$3:$B$1315, "&lt;=" &amp; EI$1, DataRegularSeason20242025!$D$3:$D$1315, $A10)+SUMIFS(DataRegularSeason20242025!$AB$3:$AB$1315,DataRegularSeason20242025!$B$3:$B$1315, "&lt;=" &amp; EI$1, DataRegularSeason20242025!$E$3:$E$1315, $A10)</f>
        <v>51</v>
      </c>
      <c r="EJ10">
        <f>SUMIFS(DataRegularSeason20242025!$AA$3:$AA$1315,DataRegularSeason20242025!$B$3:$B$1315, "&lt;=" &amp; EJ$1, DataRegularSeason20242025!$D$3:$D$1315, $A10)+SUMIFS(DataRegularSeason20242025!$AB$3:$AB$1315,DataRegularSeason20242025!$B$3:$B$1315, "&lt;=" &amp; EJ$1, DataRegularSeason20242025!$E$3:$E$1315, $A10)</f>
        <v>51</v>
      </c>
      <c r="EK10">
        <f>SUMIFS(DataRegularSeason20242025!$AA$3:$AA$1315,DataRegularSeason20242025!$B$3:$B$1315, "&lt;=" &amp; EK$1, DataRegularSeason20242025!$D$3:$D$1315, $A10)+SUMIFS(DataRegularSeason20242025!$AB$3:$AB$1315,DataRegularSeason20242025!$B$3:$B$1315, "&lt;=" &amp; EK$1, DataRegularSeason20242025!$E$3:$E$1315, $A10)</f>
        <v>51</v>
      </c>
      <c r="EL10">
        <f>SUMIFS(DataRegularSeason20242025!$AA$3:$AA$1315,DataRegularSeason20242025!$B$3:$B$1315, "&lt;=" &amp; EL$1, DataRegularSeason20242025!$D$3:$D$1315, $A10)+SUMIFS(DataRegularSeason20242025!$AB$3:$AB$1315,DataRegularSeason20242025!$B$3:$B$1315, "&lt;=" &amp; EL$1, DataRegularSeason20242025!$E$3:$E$1315, $A10)</f>
        <v>51</v>
      </c>
      <c r="EM10">
        <f>SUMIFS(DataRegularSeason20242025!$AA$3:$AA$1315,DataRegularSeason20242025!$B$3:$B$1315, "&lt;=" &amp; EM$1, DataRegularSeason20242025!$D$3:$D$1315, $A10)+SUMIFS(DataRegularSeason20242025!$AB$3:$AB$1315,DataRegularSeason20242025!$B$3:$B$1315, "&lt;=" &amp; EM$1, DataRegularSeason20242025!$E$3:$E$1315, $A10)</f>
        <v>51</v>
      </c>
      <c r="EN10">
        <f>SUMIFS(DataRegularSeason20242025!$AA$3:$AA$1315,DataRegularSeason20242025!$B$3:$B$1315, "&lt;=" &amp; EN$1, DataRegularSeason20242025!$D$3:$D$1315, $A10)+SUMIFS(DataRegularSeason20242025!$AB$3:$AB$1315,DataRegularSeason20242025!$B$3:$B$1315, "&lt;=" &amp; EN$1, DataRegularSeason20242025!$E$3:$E$1315, $A10)</f>
        <v>51</v>
      </c>
      <c r="EO10">
        <f>SUMIFS(DataRegularSeason20242025!$AA$3:$AA$1315,DataRegularSeason20242025!$B$3:$B$1315, "&lt;=" &amp; EO$1, DataRegularSeason20242025!$D$3:$D$1315, $A10)+SUMIFS(DataRegularSeason20242025!$AB$3:$AB$1315,DataRegularSeason20242025!$B$3:$B$1315, "&lt;=" &amp; EO$1, DataRegularSeason20242025!$E$3:$E$1315, $A10)</f>
        <v>51</v>
      </c>
      <c r="EP10">
        <f>SUMIFS(DataRegularSeason20242025!$AA$3:$AA$1315,DataRegularSeason20242025!$B$3:$B$1315, "&lt;=" &amp; EP$1, DataRegularSeason20242025!$D$3:$D$1315, $A10)+SUMIFS(DataRegularSeason20242025!$AB$3:$AB$1315,DataRegularSeason20242025!$B$3:$B$1315, "&lt;=" &amp; EP$1, DataRegularSeason20242025!$E$3:$E$1315, $A10)</f>
        <v>51</v>
      </c>
      <c r="EQ10">
        <f>SUMIFS(DataRegularSeason20242025!$AA$3:$AA$1315,DataRegularSeason20242025!$B$3:$B$1315, "&lt;=" &amp; EQ$1, DataRegularSeason20242025!$D$3:$D$1315, $A10)+SUMIFS(DataRegularSeason20242025!$AB$3:$AB$1315,DataRegularSeason20242025!$B$3:$B$1315, "&lt;=" &amp; EQ$1, DataRegularSeason20242025!$E$3:$E$1315, $A10)</f>
        <v>51</v>
      </c>
      <c r="ER10">
        <f>SUMIFS(DataRegularSeason20242025!$AA$3:$AA$1315,DataRegularSeason20242025!$B$3:$B$1315, "&lt;=" &amp; ER$1, DataRegularSeason20242025!$D$3:$D$1315, $A10)+SUMIFS(DataRegularSeason20242025!$AB$3:$AB$1315,DataRegularSeason20242025!$B$3:$B$1315, "&lt;=" &amp; ER$1, DataRegularSeason20242025!$E$3:$E$1315, $A10)</f>
        <v>51</v>
      </c>
      <c r="ES10">
        <f>SUMIFS(DataRegularSeason20242025!$AA$3:$AA$1315,DataRegularSeason20242025!$B$3:$B$1315, "&lt;=" &amp; ES$1, DataRegularSeason20242025!$D$3:$D$1315, $A10)+SUMIFS(DataRegularSeason20242025!$AB$3:$AB$1315,DataRegularSeason20242025!$B$3:$B$1315, "&lt;=" &amp; ES$1, DataRegularSeason20242025!$E$3:$E$1315, $A10)</f>
        <v>51</v>
      </c>
      <c r="ET10">
        <f>SUMIFS(DataRegularSeason20242025!$AA$3:$AA$1315,DataRegularSeason20242025!$B$3:$B$1315, "&lt;=" &amp; ET$1, DataRegularSeason20242025!$D$3:$D$1315, $A10)+SUMIFS(DataRegularSeason20242025!$AB$3:$AB$1315,DataRegularSeason20242025!$B$3:$B$1315, "&lt;=" &amp; ET$1, DataRegularSeason20242025!$E$3:$E$1315, $A10)</f>
        <v>51</v>
      </c>
      <c r="EU10">
        <f>SUMIFS(DataRegularSeason20242025!$AA$3:$AA$1315,DataRegularSeason20242025!$B$3:$B$1315, "&lt;=" &amp; EU$1, DataRegularSeason20242025!$D$3:$D$1315, $A10)+SUMIFS(DataRegularSeason20242025!$AB$3:$AB$1315,DataRegularSeason20242025!$B$3:$B$1315, "&lt;=" &amp; EU$1, DataRegularSeason20242025!$E$3:$E$1315, $A10)</f>
        <v>51</v>
      </c>
      <c r="EV10">
        <f>SUMIFS(DataRegularSeason20242025!$AA$3:$AA$1315,DataRegularSeason20242025!$B$3:$B$1315, "&lt;=" &amp; EV$1, DataRegularSeason20242025!$D$3:$D$1315, $A10)+SUMIFS(DataRegularSeason20242025!$AB$3:$AB$1315,DataRegularSeason20242025!$B$3:$B$1315, "&lt;=" &amp; EV$1, DataRegularSeason20242025!$E$3:$E$1315, $A10)</f>
        <v>51</v>
      </c>
      <c r="EW10">
        <f>SUMIFS(DataRegularSeason20242025!$AA$3:$AA$1315,DataRegularSeason20242025!$B$3:$B$1315, "&lt;=" &amp; EW$1, DataRegularSeason20242025!$D$3:$D$1315, $A10)+SUMIFS(DataRegularSeason20242025!$AB$3:$AB$1315,DataRegularSeason20242025!$B$3:$B$1315, "&lt;=" &amp; EW$1, DataRegularSeason20242025!$E$3:$E$1315, $A10)</f>
        <v>51</v>
      </c>
      <c r="EX10">
        <f>SUMIFS(DataRegularSeason20242025!$AA$3:$AA$1315,DataRegularSeason20242025!$B$3:$B$1315, "&lt;=" &amp; EX$1, DataRegularSeason20242025!$D$3:$D$1315, $A10)+SUMIFS(DataRegularSeason20242025!$AB$3:$AB$1315,DataRegularSeason20242025!$B$3:$B$1315, "&lt;=" &amp; EX$1, DataRegularSeason20242025!$E$3:$E$1315, $A10)</f>
        <v>51</v>
      </c>
      <c r="EY10">
        <f>SUMIFS(DataRegularSeason20242025!$AA$3:$AA$1315,DataRegularSeason20242025!$B$3:$B$1315, "&lt;=" &amp; EY$1, DataRegularSeason20242025!$D$3:$D$1315, $A10)+SUMIFS(DataRegularSeason20242025!$AB$3:$AB$1315,DataRegularSeason20242025!$B$3:$B$1315, "&lt;=" &amp; EY$1, DataRegularSeason20242025!$E$3:$E$1315, $A10)</f>
        <v>51</v>
      </c>
      <c r="EZ10">
        <f>SUMIFS(DataRegularSeason20242025!$AA$3:$AA$1315,DataRegularSeason20242025!$B$3:$B$1315, "&lt;=" &amp; EZ$1, DataRegularSeason20242025!$D$3:$D$1315, $A10)+SUMIFS(DataRegularSeason20242025!$AB$3:$AB$1315,DataRegularSeason20242025!$B$3:$B$1315, "&lt;=" &amp; EZ$1, DataRegularSeason20242025!$E$3:$E$1315, $A10)</f>
        <v>51</v>
      </c>
      <c r="FA10">
        <f>SUMIFS(DataRegularSeason20242025!$AA$3:$AA$1315,DataRegularSeason20242025!$B$3:$B$1315, "&lt;=" &amp; FA$1, DataRegularSeason20242025!$D$3:$D$1315, $A10)+SUMIFS(DataRegularSeason20242025!$AB$3:$AB$1315,DataRegularSeason20242025!$B$3:$B$1315, "&lt;=" &amp; FA$1, DataRegularSeason20242025!$E$3:$E$1315, $A10)</f>
        <v>51</v>
      </c>
      <c r="FB10">
        <f>SUMIFS(DataRegularSeason20242025!$AA$3:$AA$1315,DataRegularSeason20242025!$B$3:$B$1315, "&lt;=" &amp; FB$1, DataRegularSeason20242025!$D$3:$D$1315, $A10)+SUMIFS(DataRegularSeason20242025!$AB$3:$AB$1315,DataRegularSeason20242025!$B$3:$B$1315, "&lt;=" &amp; FB$1, DataRegularSeason20242025!$E$3:$E$1315, $A10)</f>
        <v>51</v>
      </c>
      <c r="FC10">
        <f>SUMIFS(DataRegularSeason20242025!$AA$3:$AA$1315,DataRegularSeason20242025!$B$3:$B$1315, "&lt;=" &amp; FC$1, DataRegularSeason20242025!$D$3:$D$1315, $A10)+SUMIFS(DataRegularSeason20242025!$AB$3:$AB$1315,DataRegularSeason20242025!$B$3:$B$1315, "&lt;=" &amp; FC$1, DataRegularSeason20242025!$E$3:$E$1315, $A10)</f>
        <v>51</v>
      </c>
      <c r="FD10">
        <f>SUMIFS(DataRegularSeason20242025!$AA$3:$AA$1315,DataRegularSeason20242025!$B$3:$B$1315, "&lt;=" &amp; FD$1, DataRegularSeason20242025!$D$3:$D$1315, $A10)+SUMIFS(DataRegularSeason20242025!$AB$3:$AB$1315,DataRegularSeason20242025!$B$3:$B$1315, "&lt;=" &amp; FD$1, DataRegularSeason20242025!$E$3:$E$1315, $A10)</f>
        <v>51</v>
      </c>
      <c r="FE10">
        <f>SUMIFS(DataRegularSeason20242025!$AA$3:$AA$1315,DataRegularSeason20242025!$B$3:$B$1315, "&lt;=" &amp; FE$1, DataRegularSeason20242025!$D$3:$D$1315, $A10)+SUMIFS(DataRegularSeason20242025!$AB$3:$AB$1315,DataRegularSeason20242025!$B$3:$B$1315, "&lt;=" &amp; FE$1, DataRegularSeason20242025!$E$3:$E$1315, $A10)</f>
        <v>51</v>
      </c>
      <c r="FF10">
        <f>SUMIFS(DataRegularSeason20242025!$AA$3:$AA$1315,DataRegularSeason20242025!$B$3:$B$1315, "&lt;=" &amp; FF$1, DataRegularSeason20242025!$D$3:$D$1315, $A10)+SUMIFS(DataRegularSeason20242025!$AB$3:$AB$1315,DataRegularSeason20242025!$B$3:$B$1315, "&lt;=" &amp; FF$1, DataRegularSeason20242025!$E$3:$E$1315, $A10)</f>
        <v>51</v>
      </c>
      <c r="FG10">
        <f>SUMIFS(DataRegularSeason20242025!$AA$3:$AA$1315,DataRegularSeason20242025!$B$3:$B$1315, "&lt;=" &amp; FG$1, DataRegularSeason20242025!$D$3:$D$1315, $A10)+SUMIFS(DataRegularSeason20242025!$AB$3:$AB$1315,DataRegularSeason20242025!$B$3:$B$1315, "&lt;=" &amp; FG$1, DataRegularSeason20242025!$E$3:$E$1315, $A10)</f>
        <v>51</v>
      </c>
      <c r="FH10">
        <f>SUMIFS(DataRegularSeason20242025!$AA$3:$AA$1315,DataRegularSeason20242025!$B$3:$B$1315, "&lt;=" &amp; FH$1, DataRegularSeason20242025!$D$3:$D$1315, $A10)+SUMIFS(DataRegularSeason20242025!$AB$3:$AB$1315,DataRegularSeason20242025!$B$3:$B$1315, "&lt;=" &amp; FH$1, DataRegularSeason20242025!$E$3:$E$1315, $A10)</f>
        <v>51</v>
      </c>
      <c r="FI10">
        <f>SUMIFS(DataRegularSeason20242025!$AA$3:$AA$1315,DataRegularSeason20242025!$B$3:$B$1315, "&lt;=" &amp; FI$1, DataRegularSeason20242025!$D$3:$D$1315, $A10)+SUMIFS(DataRegularSeason20242025!$AB$3:$AB$1315,DataRegularSeason20242025!$B$3:$B$1315, "&lt;=" &amp; FI$1, DataRegularSeason20242025!$E$3:$E$1315, $A10)</f>
        <v>51</v>
      </c>
      <c r="FJ10">
        <f>SUMIFS(DataRegularSeason20242025!$AA$3:$AA$1315,DataRegularSeason20242025!$B$3:$B$1315, "&lt;=" &amp; FJ$1, DataRegularSeason20242025!$D$3:$D$1315, $A10)+SUMIFS(DataRegularSeason20242025!$AB$3:$AB$1315,DataRegularSeason20242025!$B$3:$B$1315, "&lt;=" &amp; FJ$1, DataRegularSeason20242025!$E$3:$E$1315, $A10)</f>
        <v>51</v>
      </c>
      <c r="FK10">
        <f>SUMIFS(DataRegularSeason20242025!$AA$3:$AA$1315,DataRegularSeason20242025!$B$3:$B$1315, "&lt;=" &amp; FK$1, DataRegularSeason20242025!$D$3:$D$1315, $A10)+SUMIFS(DataRegularSeason20242025!$AB$3:$AB$1315,DataRegularSeason20242025!$B$3:$B$1315, "&lt;=" &amp; FK$1, DataRegularSeason20242025!$E$3:$E$1315, $A10)</f>
        <v>51</v>
      </c>
      <c r="FL10">
        <f>SUMIFS(DataRegularSeason20242025!$AA$3:$AA$1315,DataRegularSeason20242025!$B$3:$B$1315, "&lt;=" &amp; FL$1, DataRegularSeason20242025!$D$3:$D$1315, $A10)+SUMIFS(DataRegularSeason20242025!$AB$3:$AB$1315,DataRegularSeason20242025!$B$3:$B$1315, "&lt;=" &amp; FL$1, DataRegularSeason20242025!$E$3:$E$1315, $A10)</f>
        <v>51</v>
      </c>
      <c r="FM10">
        <f>SUMIFS(DataRegularSeason20242025!$AA$3:$AA$1315,DataRegularSeason20242025!$B$3:$B$1315, "&lt;=" &amp; FM$1, DataRegularSeason20242025!$D$3:$D$1315, $A10)+SUMIFS(DataRegularSeason20242025!$AB$3:$AB$1315,DataRegularSeason20242025!$B$3:$B$1315, "&lt;=" &amp; FM$1, DataRegularSeason20242025!$E$3:$E$1315, $A10)</f>
        <v>51</v>
      </c>
      <c r="FN10">
        <f>SUMIFS(DataRegularSeason20242025!$AA$3:$AA$1315,DataRegularSeason20242025!$B$3:$B$1315, "&lt;=" &amp; FN$1, DataRegularSeason20242025!$D$3:$D$1315, $A10)+SUMIFS(DataRegularSeason20242025!$AB$3:$AB$1315,DataRegularSeason20242025!$B$3:$B$1315, "&lt;=" &amp; FN$1, DataRegularSeason20242025!$E$3:$E$1315, $A10)</f>
        <v>51</v>
      </c>
      <c r="FO10">
        <f>SUMIFS(DataRegularSeason20242025!$AA$3:$AA$1315,DataRegularSeason20242025!$B$3:$B$1315, "&lt;=" &amp; FO$1, DataRegularSeason20242025!$D$3:$D$1315, $A10)+SUMIFS(DataRegularSeason20242025!$AB$3:$AB$1315,DataRegularSeason20242025!$B$3:$B$1315, "&lt;=" &amp; FO$1, DataRegularSeason20242025!$E$3:$E$1315, $A10)</f>
        <v>51</v>
      </c>
      <c r="FP10">
        <f>SUMIFS(DataRegularSeason20242025!$AA$3:$AA$1315,DataRegularSeason20242025!$B$3:$B$1315, "&lt;=" &amp; FP$1, DataRegularSeason20242025!$D$3:$D$1315, $A10)+SUMIFS(DataRegularSeason20242025!$AB$3:$AB$1315,DataRegularSeason20242025!$B$3:$B$1315, "&lt;=" &amp; FP$1, DataRegularSeason20242025!$E$3:$E$1315, $A10)</f>
        <v>51</v>
      </c>
      <c r="FQ10">
        <f>SUMIFS(DataRegularSeason20242025!$AA$3:$AA$1315,DataRegularSeason20242025!$B$3:$B$1315, "&lt;=" &amp; FQ$1, DataRegularSeason20242025!$D$3:$D$1315, $A10)+SUMIFS(DataRegularSeason20242025!$AB$3:$AB$1315,DataRegularSeason20242025!$B$3:$B$1315, "&lt;=" &amp; FQ$1, DataRegularSeason20242025!$E$3:$E$1315, $A10)</f>
        <v>51</v>
      </c>
      <c r="FR10">
        <f>SUMIFS(DataRegularSeason20242025!$AA$3:$AA$1315,DataRegularSeason20242025!$B$3:$B$1315, "&lt;=" &amp; FR$1, DataRegularSeason20242025!$D$3:$D$1315, $A10)+SUMIFS(DataRegularSeason20242025!$AB$3:$AB$1315,DataRegularSeason20242025!$B$3:$B$1315, "&lt;=" &amp; FR$1, DataRegularSeason20242025!$E$3:$E$1315, $A10)</f>
        <v>51</v>
      </c>
      <c r="FS10">
        <f>SUMIFS(DataRegularSeason20242025!$AA$3:$AA$1315,DataRegularSeason20242025!$B$3:$B$1315, "&lt;=" &amp; FS$1, DataRegularSeason20242025!$D$3:$D$1315, $A10)+SUMIFS(DataRegularSeason20242025!$AB$3:$AB$1315,DataRegularSeason20242025!$B$3:$B$1315, "&lt;=" &amp; FS$1, DataRegularSeason20242025!$E$3:$E$1315, $A10)</f>
        <v>51</v>
      </c>
      <c r="FT10">
        <f>SUMIFS(DataRegularSeason20242025!$AA$3:$AA$1315,DataRegularSeason20242025!$B$3:$B$1315, "&lt;=" &amp; FT$1, DataRegularSeason20242025!$D$3:$D$1315, $A10)+SUMIFS(DataRegularSeason20242025!$AB$3:$AB$1315,DataRegularSeason20242025!$B$3:$B$1315, "&lt;=" &amp; FT$1, DataRegularSeason20242025!$E$3:$E$1315, $A10)</f>
        <v>51</v>
      </c>
      <c r="FU10">
        <f>SUMIFS(DataRegularSeason20242025!$AA$3:$AA$1315,DataRegularSeason20242025!$B$3:$B$1315, "&lt;=" &amp; FU$1, DataRegularSeason20242025!$D$3:$D$1315, $A10)+SUMIFS(DataRegularSeason20242025!$AB$3:$AB$1315,DataRegularSeason20242025!$B$3:$B$1315, "&lt;=" &amp; FU$1, DataRegularSeason20242025!$E$3:$E$1315, $A10)</f>
        <v>51</v>
      </c>
      <c r="FV10">
        <f>SUMIFS(DataRegularSeason20242025!$AA$3:$AA$1315,DataRegularSeason20242025!$B$3:$B$1315, "&lt;=" &amp; FV$1, DataRegularSeason20242025!$D$3:$D$1315, $A10)+SUMIFS(DataRegularSeason20242025!$AB$3:$AB$1315,DataRegularSeason20242025!$B$3:$B$1315, "&lt;=" &amp; FV$1, DataRegularSeason20242025!$E$3:$E$1315, $A10)</f>
        <v>51</v>
      </c>
      <c r="FW10">
        <f>SUMIFS(DataRegularSeason20242025!$AA$3:$AA$1315,DataRegularSeason20242025!$B$3:$B$1315, "&lt;=" &amp; FW$1, DataRegularSeason20242025!$D$3:$D$1315, $A10)+SUMIFS(DataRegularSeason20242025!$AB$3:$AB$1315,DataRegularSeason20242025!$B$3:$B$1315, "&lt;=" &amp; FW$1, DataRegularSeason20242025!$E$3:$E$1315, $A10)</f>
        <v>51</v>
      </c>
      <c r="FX10">
        <f>SUMIFS(DataRegularSeason20242025!$AA$3:$AA$1315,DataRegularSeason20242025!$B$3:$B$1315, "&lt;=" &amp; FX$1, DataRegularSeason20242025!$D$3:$D$1315, $A10)+SUMIFS(DataRegularSeason20242025!$AB$3:$AB$1315,DataRegularSeason20242025!$B$3:$B$1315, "&lt;=" &amp; FX$1, DataRegularSeason20242025!$E$3:$E$1315, $A10)</f>
        <v>51</v>
      </c>
      <c r="FY10">
        <f>SUMIFS(DataRegularSeason20242025!$AA$3:$AA$1315,DataRegularSeason20242025!$B$3:$B$1315, "&lt;=" &amp; FY$1, DataRegularSeason20242025!$D$3:$D$1315, $A10)+SUMIFS(DataRegularSeason20242025!$AB$3:$AB$1315,DataRegularSeason20242025!$B$3:$B$1315, "&lt;=" &amp; FY$1, DataRegularSeason20242025!$E$3:$E$1315, $A10)</f>
        <v>51</v>
      </c>
      <c r="FZ10">
        <f>SUMIFS(DataRegularSeason20242025!$AA$3:$AA$1315,DataRegularSeason20242025!$B$3:$B$1315, "&lt;=" &amp; FZ$1, DataRegularSeason20242025!$D$3:$D$1315, $A10)+SUMIFS(DataRegularSeason20242025!$AB$3:$AB$1315,DataRegularSeason20242025!$B$3:$B$1315, "&lt;=" &amp; FZ$1, DataRegularSeason20242025!$E$3:$E$1315, $A10)</f>
        <v>51</v>
      </c>
      <c r="GA10">
        <f>SUMIFS(DataRegularSeason20242025!$AA$3:$AA$1315,DataRegularSeason20242025!$B$3:$B$1315, "&lt;=" &amp; GA$1, DataRegularSeason20242025!$D$3:$D$1315, $A10)+SUMIFS(DataRegularSeason20242025!$AB$3:$AB$1315,DataRegularSeason20242025!$B$3:$B$1315, "&lt;=" &amp; GA$1, DataRegularSeason20242025!$E$3:$E$1315, $A10)</f>
        <v>51</v>
      </c>
      <c r="GB10">
        <f>SUMIFS(DataRegularSeason20242025!$AA$3:$AA$1315,DataRegularSeason20242025!$B$3:$B$1315, "&lt;=" &amp; GB$1, DataRegularSeason20242025!$D$3:$D$1315, $A10)+SUMIFS(DataRegularSeason20242025!$AB$3:$AB$1315,DataRegularSeason20242025!$B$3:$B$1315, "&lt;=" &amp; GB$1, DataRegularSeason20242025!$E$3:$E$1315, $A10)</f>
        <v>51</v>
      </c>
      <c r="GC10">
        <f>SUMIFS(DataRegularSeason20242025!$AA$3:$AA$1315,DataRegularSeason20242025!$B$3:$B$1315, "&lt;=" &amp; GC$1, DataRegularSeason20242025!$D$3:$D$1315, $A10)+SUMIFS(DataRegularSeason20242025!$AB$3:$AB$1315,DataRegularSeason20242025!$B$3:$B$1315, "&lt;=" &amp; GC$1, DataRegularSeason20242025!$E$3:$E$1315, $A10)</f>
        <v>51</v>
      </c>
      <c r="GD10">
        <f>SUMIFS(DataRegularSeason20242025!$AA$3:$AA$1315,DataRegularSeason20242025!$B$3:$B$1315, "&lt;=" &amp; GD$1, DataRegularSeason20242025!$D$3:$D$1315, $A10)+SUMIFS(DataRegularSeason20242025!$AB$3:$AB$1315,DataRegularSeason20242025!$B$3:$B$1315, "&lt;=" &amp; GD$1, DataRegularSeason20242025!$E$3:$E$1315, $A10)</f>
        <v>51</v>
      </c>
      <c r="GE10">
        <f>SUMIFS(DataRegularSeason20242025!$AA$3:$AA$1315,DataRegularSeason20242025!$B$3:$B$1315, "&lt;=" &amp; GE$1, DataRegularSeason20242025!$D$3:$D$1315, $A10)+SUMIFS(DataRegularSeason20242025!$AB$3:$AB$1315,DataRegularSeason20242025!$B$3:$B$1315, "&lt;=" &amp; GE$1, DataRegularSeason20242025!$E$3:$E$1315, $A10)</f>
        <v>51</v>
      </c>
      <c r="GF10">
        <f>SUMIFS(DataRegularSeason20242025!$AA$3:$AA$1315,DataRegularSeason20242025!$B$3:$B$1315, "&lt;=" &amp; GF$1, DataRegularSeason20242025!$D$3:$D$1315, $A10)+SUMIFS(DataRegularSeason20242025!$AB$3:$AB$1315,DataRegularSeason20242025!$B$3:$B$1315, "&lt;=" &amp; GF$1, DataRegularSeason20242025!$E$3:$E$1315, $A10)</f>
        <v>51</v>
      </c>
      <c r="GG10">
        <f>SUMIFS(DataRegularSeason20242025!$AA$3:$AA$1315,DataRegularSeason20242025!$B$3:$B$1315, "&lt;=" &amp; GG$1, DataRegularSeason20242025!$D$3:$D$1315, $A10)+SUMIFS(DataRegularSeason20242025!$AB$3:$AB$1315,DataRegularSeason20242025!$B$3:$B$1315, "&lt;=" &amp; GG$1, DataRegularSeason20242025!$E$3:$E$1315, $A10)</f>
        <v>51</v>
      </c>
      <c r="GH10">
        <f>SUMIFS(DataRegularSeason20242025!$AA$3:$AA$1315,DataRegularSeason20242025!$B$3:$B$1315, "&lt;=" &amp; GH$1, DataRegularSeason20242025!$D$3:$D$1315, $A10)+SUMIFS(DataRegularSeason20242025!$AB$3:$AB$1315,DataRegularSeason20242025!$B$3:$B$1315, "&lt;=" &amp; GH$1, DataRegularSeason20242025!$E$3:$E$1315, $A10)</f>
        <v>51</v>
      </c>
      <c r="GI10">
        <f>SUMIFS(DataRegularSeason20242025!$AA$3:$AA$1315,DataRegularSeason20242025!$B$3:$B$1315, "&lt;=" &amp; GI$1, DataRegularSeason20242025!$D$3:$D$1315, $A10)+SUMIFS(DataRegularSeason20242025!$AB$3:$AB$1315,DataRegularSeason20242025!$B$3:$B$1315, "&lt;=" &amp; GI$1, DataRegularSeason20242025!$E$3:$E$1315, $A10)</f>
        <v>51</v>
      </c>
      <c r="GJ10">
        <f>SUMIFS(DataRegularSeason20242025!$AA$3:$AA$1315,DataRegularSeason20242025!$B$3:$B$1315, "&lt;=" &amp; GJ$1, DataRegularSeason20242025!$D$3:$D$1315, $A10)+SUMIFS(DataRegularSeason20242025!$AB$3:$AB$1315,DataRegularSeason20242025!$B$3:$B$1315, "&lt;=" &amp; GJ$1, DataRegularSeason20242025!$E$3:$E$1315, $A10)</f>
        <v>51</v>
      </c>
      <c r="GK10">
        <f>SUMIFS(DataRegularSeason20242025!$AA$3:$AA$1315,DataRegularSeason20242025!$B$3:$B$1315, "&lt;=" &amp; GK$1, DataRegularSeason20242025!$D$3:$D$1315, $A10)+SUMIFS(DataRegularSeason20242025!$AB$3:$AB$1315,DataRegularSeason20242025!$B$3:$B$1315, "&lt;=" &amp; GK$1, DataRegularSeason20242025!$E$3:$E$1315, $A10)</f>
        <v>51</v>
      </c>
      <c r="GL10">
        <f>SUMIFS(DataRegularSeason20242025!$AA$3:$AA$1315,DataRegularSeason20242025!$B$3:$B$1315, "&lt;=" &amp; GL$1, DataRegularSeason20242025!$D$3:$D$1315, $A10)+SUMIFS(DataRegularSeason20242025!$AB$3:$AB$1315,DataRegularSeason20242025!$B$3:$B$1315, "&lt;=" &amp; GL$1, DataRegularSeason20242025!$E$3:$E$1315, $A10)</f>
        <v>51</v>
      </c>
      <c r="GM10">
        <f>SUMIFS(DataRegularSeason20242025!$AA$3:$AA$1315,DataRegularSeason20242025!$B$3:$B$1315, "&lt;=" &amp; GM$1, DataRegularSeason20242025!$D$3:$D$1315, $A10)+SUMIFS(DataRegularSeason20242025!$AB$3:$AB$1315,DataRegularSeason20242025!$B$3:$B$1315, "&lt;=" &amp; GM$1, DataRegularSeason20242025!$E$3:$E$1315, $A10)</f>
        <v>51</v>
      </c>
      <c r="GN10">
        <f>SUMIFS(DataRegularSeason20242025!$AA$3:$AA$1315,DataRegularSeason20242025!$B$3:$B$1315, "&lt;=" &amp; GN$1, DataRegularSeason20242025!$D$3:$D$1315, $A10)+SUMIFS(DataRegularSeason20242025!$AB$3:$AB$1315,DataRegularSeason20242025!$B$3:$B$1315, "&lt;=" &amp; GN$1, DataRegularSeason20242025!$E$3:$E$1315, $A10)</f>
        <v>51</v>
      </c>
      <c r="GO10">
        <f>SUMIFS(DataRegularSeason20242025!$AA$3:$AA$1315,DataRegularSeason20242025!$B$3:$B$1315, "&lt;=" &amp; GO$1, DataRegularSeason20242025!$D$3:$D$1315, $A10)+SUMIFS(DataRegularSeason20242025!$AB$3:$AB$1315,DataRegularSeason20242025!$B$3:$B$1315, "&lt;=" &amp; GO$1, DataRegularSeason20242025!$E$3:$E$1315, $A10)</f>
        <v>51</v>
      </c>
      <c r="GP10">
        <f>SUMIFS(DataRegularSeason20242025!$AA$3:$AA$1315,DataRegularSeason20242025!$B$3:$B$1315, "&lt;=" &amp; GP$1, DataRegularSeason20242025!$D$3:$D$1315, $A10)+SUMIFS(DataRegularSeason20242025!$AB$3:$AB$1315,DataRegularSeason20242025!$B$3:$B$1315, "&lt;=" &amp; GP$1, DataRegularSeason20242025!$E$3:$E$1315, $A10)</f>
        <v>51</v>
      </c>
      <c r="GQ10">
        <f>SUMIFS(DataRegularSeason20242025!$AA$3:$AA$1315,DataRegularSeason20242025!$B$3:$B$1315, "&lt;=" &amp; GQ$1, DataRegularSeason20242025!$D$3:$D$1315, $A10)+SUMIFS(DataRegularSeason20242025!$AB$3:$AB$1315,DataRegularSeason20242025!$B$3:$B$1315, "&lt;=" &amp; GQ$1, DataRegularSeason20242025!$E$3:$E$1315, $A10)</f>
        <v>51</v>
      </c>
      <c r="GR10">
        <f>SUMIFS(DataRegularSeason20242025!$AA$3:$AA$1315,DataRegularSeason20242025!$B$3:$B$1315, "&lt;=" &amp; GR$1, DataRegularSeason20242025!$D$3:$D$1315, $A10)+SUMIFS(DataRegularSeason20242025!$AB$3:$AB$1315,DataRegularSeason20242025!$B$3:$B$1315, "&lt;=" &amp; GR$1, DataRegularSeason20242025!$E$3:$E$1315, $A10)</f>
        <v>51</v>
      </c>
      <c r="GS10">
        <f>SUMIFS(DataRegularSeason20242025!$AA$3:$AA$1315,DataRegularSeason20242025!$B$3:$B$1315, "&lt;=" &amp; GS$1, DataRegularSeason20242025!$D$3:$D$1315, $A10)+SUMIFS(DataRegularSeason20242025!$AB$3:$AB$1315,DataRegularSeason20242025!$B$3:$B$1315, "&lt;=" &amp; GS$1, DataRegularSeason20242025!$E$3:$E$1315, $A10)</f>
        <v>51</v>
      </c>
      <c r="GT10">
        <f>SUMIFS(DataRegularSeason20242025!$AA$3:$AA$1315,DataRegularSeason20242025!$B$3:$B$1315, "&lt;=" &amp; GT$1, DataRegularSeason20242025!$D$3:$D$1315, $A10)+SUMIFS(DataRegularSeason20242025!$AB$3:$AB$1315,DataRegularSeason20242025!$B$3:$B$1315, "&lt;=" &amp; GT$1, DataRegularSeason20242025!$E$3:$E$1315, $A10)</f>
        <v>51</v>
      </c>
      <c r="GU10">
        <f>SUMIFS(DataRegularSeason20242025!$AA$3:$AA$1315,DataRegularSeason20242025!$B$3:$B$1315, "&lt;=" &amp; GU$1, DataRegularSeason20242025!$D$3:$D$1315, $A10)+SUMIFS(DataRegularSeason20242025!$AB$3:$AB$1315,DataRegularSeason20242025!$B$3:$B$1315, "&lt;=" &amp; GU$1, DataRegularSeason20242025!$E$3:$E$1315, $A10)</f>
        <v>51</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29</v>
      </c>
      <c r="BF11">
        <f>SUMIFS(DataRegularSeason20242025!$AA$3:$AA$1315,DataRegularSeason20242025!$B$3:$B$1315, "&lt;=" &amp; BF$1, DataRegularSeason20242025!$D$3:$D$1315, $A11)+SUMIFS(DataRegularSeason20242025!$AB$3:$AB$1315,DataRegularSeason20242025!$B$3:$B$1315, "&lt;=" &amp; BF$1, DataRegularSeason20242025!$E$3:$E$1315, $A11)</f>
        <v>29</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33</v>
      </c>
      <c r="BJ11">
        <f>SUMIFS(DataRegularSeason20242025!$AA$3:$AA$1315,DataRegularSeason20242025!$B$3:$B$1315, "&lt;=" &amp; BJ$1, DataRegularSeason20242025!$D$3:$D$1315, $A11)+SUMIFS(DataRegularSeason20242025!$AB$3:$AB$1315,DataRegularSeason20242025!$B$3:$B$1315, "&lt;=" &amp; BJ$1, DataRegularSeason20242025!$E$3:$E$1315, $A11)</f>
        <v>35</v>
      </c>
      <c r="BK11">
        <f>SUMIFS(DataRegularSeason20242025!$AA$3:$AA$1315,DataRegularSeason20242025!$B$3:$B$1315, "&lt;=" &amp; BK$1, DataRegularSeason20242025!$D$3:$D$1315, $A11)+SUMIFS(DataRegularSeason20242025!$AB$3:$AB$1315,DataRegularSeason20242025!$B$3:$B$1315, "&lt;=" &amp; BK$1, DataRegularSeason20242025!$E$3:$E$1315, $A11)</f>
        <v>35</v>
      </c>
      <c r="BL11">
        <f>SUMIFS(DataRegularSeason20242025!$AA$3:$AA$1315,DataRegularSeason20242025!$B$3:$B$1315, "&lt;=" &amp; BL$1, DataRegularSeason20242025!$D$3:$D$1315, $A11)+SUMIFS(DataRegularSeason20242025!$AB$3:$AB$1315,DataRegularSeason20242025!$B$3:$B$1315, "&lt;=" &amp; BL$1, DataRegularSeason20242025!$E$3:$E$1315, $A11)</f>
        <v>35</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40</v>
      </c>
      <c r="BR11">
        <f>SUMIFS(DataRegularSeason20242025!$AA$3:$AA$1315,DataRegularSeason20242025!$B$3:$B$1315, "&lt;=" &amp; BR$1, DataRegularSeason20242025!$D$3:$D$1315, $A11)+SUMIFS(DataRegularSeason20242025!$AB$3:$AB$1315,DataRegularSeason20242025!$B$3:$B$1315, "&lt;=" &amp; BR$1, DataRegularSeason20242025!$E$3:$E$1315, $A11)</f>
        <v>40</v>
      </c>
      <c r="BS11">
        <f>SUMIFS(DataRegularSeason20242025!$AA$3:$AA$1315,DataRegularSeason20242025!$B$3:$B$1315, "&lt;=" &amp; BS$1, DataRegularSeason20242025!$D$3:$D$1315, $A11)+SUMIFS(DataRegularSeason20242025!$AB$3:$AB$1315,DataRegularSeason20242025!$B$3:$B$1315, "&lt;=" &amp; BS$1, DataRegularSeason20242025!$E$3:$E$1315, $A11)</f>
        <v>40</v>
      </c>
      <c r="BT11">
        <f>SUMIFS(DataRegularSeason20242025!$AA$3:$AA$1315,DataRegularSeason20242025!$B$3:$B$1315, "&lt;=" &amp; BT$1, DataRegularSeason20242025!$D$3:$D$1315, $A11)+SUMIFS(DataRegularSeason20242025!$AB$3:$AB$1315,DataRegularSeason20242025!$B$3:$B$1315, "&lt;=" &amp; BT$1, DataRegularSeason20242025!$E$3:$E$1315, $A11)</f>
        <v>40</v>
      </c>
      <c r="BU11">
        <f>SUMIFS(DataRegularSeason20242025!$AA$3:$AA$1315,DataRegularSeason20242025!$B$3:$B$1315, "&lt;=" &amp; BU$1, DataRegularSeason20242025!$D$3:$D$1315, $A11)+SUMIFS(DataRegularSeason20242025!$AB$3:$AB$1315,DataRegularSeason20242025!$B$3:$B$1315, "&lt;=" &amp; BU$1, DataRegularSeason20242025!$E$3:$E$1315, $A11)</f>
        <v>40</v>
      </c>
      <c r="BV11">
        <f>SUMIFS(DataRegularSeason20242025!$AA$3:$AA$1315,DataRegularSeason20242025!$B$3:$B$1315, "&lt;=" &amp; BV$1, DataRegularSeason20242025!$D$3:$D$1315, $A11)+SUMIFS(DataRegularSeason20242025!$AB$3:$AB$1315,DataRegularSeason20242025!$B$3:$B$1315, "&lt;=" &amp; BV$1, DataRegularSeason20242025!$E$3:$E$1315, $A11)</f>
        <v>42</v>
      </c>
      <c r="BW11">
        <f>SUMIFS(DataRegularSeason20242025!$AA$3:$AA$1315,DataRegularSeason20242025!$B$3:$B$1315, "&lt;=" &amp; BW$1, DataRegularSeason20242025!$D$3:$D$1315, $A11)+SUMIFS(DataRegularSeason20242025!$AB$3:$AB$1315,DataRegularSeason20242025!$B$3:$B$1315, "&lt;=" &amp; BW$1, DataRegularSeason20242025!$E$3:$E$1315, $A11)</f>
        <v>42</v>
      </c>
      <c r="BX11">
        <f>SUMIFS(DataRegularSeason20242025!$AA$3:$AA$1315,DataRegularSeason20242025!$B$3:$B$1315, "&lt;=" &amp; BX$1, DataRegularSeason20242025!$D$3:$D$1315, $A11)+SUMIFS(DataRegularSeason20242025!$AB$3:$AB$1315,DataRegularSeason20242025!$B$3:$B$1315, "&lt;=" &amp; BX$1, DataRegularSeason20242025!$E$3:$E$1315, $A11)</f>
        <v>44</v>
      </c>
      <c r="BY11">
        <f>SUMIFS(DataRegularSeason20242025!$AA$3:$AA$1315,DataRegularSeason20242025!$B$3:$B$1315, "&lt;=" &amp; BY$1, DataRegularSeason20242025!$D$3:$D$1315, $A11)+SUMIFS(DataRegularSeason20242025!$AB$3:$AB$1315,DataRegularSeason20242025!$B$3:$B$1315, "&lt;=" &amp; BY$1, DataRegularSeason20242025!$E$3:$E$1315, $A11)</f>
        <v>44</v>
      </c>
      <c r="BZ11">
        <f>SUMIFS(DataRegularSeason20242025!$AA$3:$AA$1315,DataRegularSeason20242025!$B$3:$B$1315, "&lt;=" &amp; BZ$1, DataRegularSeason20242025!$D$3:$D$1315, $A11)+SUMIFS(DataRegularSeason20242025!$AB$3:$AB$1315,DataRegularSeason20242025!$B$3:$B$1315, "&lt;=" &amp; BZ$1, DataRegularSeason20242025!$E$3:$E$1315, $A11)</f>
        <v>44</v>
      </c>
      <c r="CA11">
        <f>SUMIFS(DataRegularSeason20242025!$AA$3:$AA$1315,DataRegularSeason20242025!$B$3:$B$1315, "&lt;=" &amp; CA$1, DataRegularSeason20242025!$D$3:$D$1315, $A11)+SUMIFS(DataRegularSeason20242025!$AB$3:$AB$1315,DataRegularSeason20242025!$B$3:$B$1315, "&lt;=" &amp; CA$1, DataRegularSeason20242025!$E$3:$E$1315, $A11)</f>
        <v>44</v>
      </c>
      <c r="CB11">
        <f>SUMIFS(DataRegularSeason20242025!$AA$3:$AA$1315,DataRegularSeason20242025!$B$3:$B$1315, "&lt;=" &amp; CB$1, DataRegularSeason20242025!$D$3:$D$1315, $A11)+SUMIFS(DataRegularSeason20242025!$AB$3:$AB$1315,DataRegularSeason20242025!$B$3:$B$1315, "&lt;=" &amp; CB$1, DataRegularSeason20242025!$E$3:$E$1315, $A11)</f>
        <v>44</v>
      </c>
      <c r="CC11">
        <f>SUMIFS(DataRegularSeason20242025!$AA$3:$AA$1315,DataRegularSeason20242025!$B$3:$B$1315, "&lt;=" &amp; CC$1, DataRegularSeason20242025!$D$3:$D$1315, $A11)+SUMIFS(DataRegularSeason20242025!$AB$3:$AB$1315,DataRegularSeason20242025!$B$3:$B$1315, "&lt;=" &amp; CC$1, DataRegularSeason20242025!$E$3:$E$1315, $A11)</f>
        <v>44</v>
      </c>
      <c r="CD11">
        <f>SUMIFS(DataRegularSeason20242025!$AA$3:$AA$1315,DataRegularSeason20242025!$B$3:$B$1315, "&lt;=" &amp; CD$1, DataRegularSeason20242025!$D$3:$D$1315, $A11)+SUMIFS(DataRegularSeason20242025!$AB$3:$AB$1315,DataRegularSeason20242025!$B$3:$B$1315, "&lt;=" &amp; CD$1, DataRegularSeason20242025!$E$3:$E$1315, $A11)</f>
        <v>46</v>
      </c>
      <c r="CE11">
        <f>SUMIFS(DataRegularSeason20242025!$AA$3:$AA$1315,DataRegularSeason20242025!$B$3:$B$1315, "&lt;=" &amp; CE$1, DataRegularSeason20242025!$D$3:$D$1315, $A11)+SUMIFS(DataRegularSeason20242025!$AB$3:$AB$1315,DataRegularSeason20242025!$B$3:$B$1315, "&lt;=" &amp; CE$1, DataRegularSeason20242025!$E$3:$E$1315, $A11)</f>
        <v>46</v>
      </c>
      <c r="CF11">
        <f>SUMIFS(DataRegularSeason20242025!$AA$3:$AA$1315,DataRegularSeason20242025!$B$3:$B$1315, "&lt;=" &amp; CF$1, DataRegularSeason20242025!$D$3:$D$1315, $A11)+SUMIFS(DataRegularSeason20242025!$AB$3:$AB$1315,DataRegularSeason20242025!$B$3:$B$1315, "&lt;=" &amp; CF$1, DataRegularSeason20242025!$E$3:$E$1315, $A11)</f>
        <v>48</v>
      </c>
      <c r="CG11">
        <f>SUMIFS(DataRegularSeason20242025!$AA$3:$AA$1315,DataRegularSeason20242025!$B$3:$B$1315, "&lt;=" &amp; CG$1, DataRegularSeason20242025!$D$3:$D$1315, $A11)+SUMIFS(DataRegularSeason20242025!$AB$3:$AB$1315,DataRegularSeason20242025!$B$3:$B$1315, "&lt;=" &amp; CG$1, DataRegularSeason20242025!$E$3:$E$1315, $A11)</f>
        <v>48</v>
      </c>
      <c r="CH11">
        <f>SUMIFS(DataRegularSeason20242025!$AA$3:$AA$1315,DataRegularSeason20242025!$B$3:$B$1315, "&lt;=" &amp; CH$1, DataRegularSeason20242025!$D$3:$D$1315, $A11)+SUMIFS(DataRegularSeason20242025!$AB$3:$AB$1315,DataRegularSeason20242025!$B$3:$B$1315, "&lt;=" &amp; CH$1, DataRegularSeason20242025!$E$3:$E$1315, $A11)</f>
        <v>48</v>
      </c>
      <c r="CI11">
        <f>SUMIFS(DataRegularSeason20242025!$AA$3:$AA$1315,DataRegularSeason20242025!$B$3:$B$1315, "&lt;=" &amp; CI$1, DataRegularSeason20242025!$D$3:$D$1315, $A11)+SUMIFS(DataRegularSeason20242025!$AB$3:$AB$1315,DataRegularSeason20242025!$B$3:$B$1315, "&lt;=" &amp; CI$1, DataRegularSeason20242025!$E$3:$E$1315, $A11)</f>
        <v>48</v>
      </c>
      <c r="CJ11">
        <f>SUMIFS(DataRegularSeason20242025!$AA$3:$AA$1315,DataRegularSeason20242025!$B$3:$B$1315, "&lt;=" &amp; CJ$1, DataRegularSeason20242025!$D$3:$D$1315, $A11)+SUMIFS(DataRegularSeason20242025!$AB$3:$AB$1315,DataRegularSeason20242025!$B$3:$B$1315, "&lt;=" &amp; CJ$1, DataRegularSeason20242025!$E$3:$E$1315, $A11)</f>
        <v>48</v>
      </c>
      <c r="CK11">
        <f>SUMIFS(DataRegularSeason20242025!$AA$3:$AA$1315,DataRegularSeason20242025!$B$3:$B$1315, "&lt;=" &amp; CK$1, DataRegularSeason20242025!$D$3:$D$1315, $A11)+SUMIFS(DataRegularSeason20242025!$AB$3:$AB$1315,DataRegularSeason20242025!$B$3:$B$1315, "&lt;=" &amp; CK$1, DataRegularSeason20242025!$E$3:$E$1315, $A11)</f>
        <v>48</v>
      </c>
      <c r="CL11">
        <f>SUMIFS(DataRegularSeason20242025!$AA$3:$AA$1315,DataRegularSeason20242025!$B$3:$B$1315, "&lt;=" &amp; CL$1, DataRegularSeason20242025!$D$3:$D$1315, $A11)+SUMIFS(DataRegularSeason20242025!$AB$3:$AB$1315,DataRegularSeason20242025!$B$3:$B$1315, "&lt;=" &amp; CL$1, DataRegularSeason20242025!$E$3:$E$1315, $A11)</f>
        <v>50</v>
      </c>
      <c r="CM11">
        <f>SUMIFS(DataRegularSeason20242025!$AA$3:$AA$1315,DataRegularSeason20242025!$B$3:$B$1315, "&lt;=" &amp; CM$1, DataRegularSeason20242025!$D$3:$D$1315, $A11)+SUMIFS(DataRegularSeason20242025!$AB$3:$AB$1315,DataRegularSeason20242025!$B$3:$B$1315, "&lt;=" &amp; CM$1, DataRegularSeason20242025!$E$3:$E$1315, $A11)</f>
        <v>50</v>
      </c>
      <c r="CN11">
        <f>SUMIFS(DataRegularSeason20242025!$AA$3:$AA$1315,DataRegularSeason20242025!$B$3:$B$1315, "&lt;=" &amp; CN$1, DataRegularSeason20242025!$D$3:$D$1315, $A11)+SUMIFS(DataRegularSeason20242025!$AB$3:$AB$1315,DataRegularSeason20242025!$B$3:$B$1315, "&lt;=" &amp; CN$1, DataRegularSeason20242025!$E$3:$E$1315, $A11)</f>
        <v>50</v>
      </c>
      <c r="CO11">
        <f>SUMIFS(DataRegularSeason20242025!$AA$3:$AA$1315,DataRegularSeason20242025!$B$3:$B$1315, "&lt;=" &amp; CO$1, DataRegularSeason20242025!$D$3:$D$1315, $A11)+SUMIFS(DataRegularSeason20242025!$AB$3:$AB$1315,DataRegularSeason20242025!$B$3:$B$1315, "&lt;=" &amp; CO$1, DataRegularSeason20242025!$E$3:$E$1315, $A11)</f>
        <v>50</v>
      </c>
      <c r="CP11">
        <f>SUMIFS(DataRegularSeason20242025!$AA$3:$AA$1315,DataRegularSeason20242025!$B$3:$B$1315, "&lt;=" &amp; CP$1, DataRegularSeason20242025!$D$3:$D$1315, $A11)+SUMIFS(DataRegularSeason20242025!$AB$3:$AB$1315,DataRegularSeason20242025!$B$3:$B$1315, "&lt;=" &amp; CP$1, DataRegularSeason20242025!$E$3:$E$1315, $A11)</f>
        <v>50</v>
      </c>
      <c r="CQ11">
        <f>SUMIFS(DataRegularSeason20242025!$AA$3:$AA$1315,DataRegularSeason20242025!$B$3:$B$1315, "&lt;=" &amp; CQ$1, DataRegularSeason20242025!$D$3:$D$1315, $A11)+SUMIFS(DataRegularSeason20242025!$AB$3:$AB$1315,DataRegularSeason20242025!$B$3:$B$1315, "&lt;=" &amp; CQ$1, DataRegularSeason20242025!$E$3:$E$1315, $A11)</f>
        <v>50</v>
      </c>
      <c r="CR11">
        <f>SUMIFS(DataRegularSeason20242025!$AA$3:$AA$1315,DataRegularSeason20242025!$B$3:$B$1315, "&lt;=" &amp; CR$1, DataRegularSeason20242025!$D$3:$D$1315, $A11)+SUMIFS(DataRegularSeason20242025!$AB$3:$AB$1315,DataRegularSeason20242025!$B$3:$B$1315, "&lt;=" &amp; CR$1, DataRegularSeason20242025!$E$3:$E$1315, $A11)</f>
        <v>50</v>
      </c>
      <c r="CS11">
        <f>SUMIFS(DataRegularSeason20242025!$AA$3:$AA$1315,DataRegularSeason20242025!$B$3:$B$1315, "&lt;=" &amp; CS$1, DataRegularSeason20242025!$D$3:$D$1315, $A11)+SUMIFS(DataRegularSeason20242025!$AB$3:$AB$1315,DataRegularSeason20242025!$B$3:$B$1315, "&lt;=" &amp; CS$1, DataRegularSeason20242025!$E$3:$E$1315, $A11)</f>
        <v>50</v>
      </c>
      <c r="CT11">
        <f>SUMIFS(DataRegularSeason20242025!$AA$3:$AA$1315,DataRegularSeason20242025!$B$3:$B$1315, "&lt;=" &amp; CT$1, DataRegularSeason20242025!$D$3:$D$1315, $A11)+SUMIFS(DataRegularSeason20242025!$AB$3:$AB$1315,DataRegularSeason20242025!$B$3:$B$1315, "&lt;=" &amp; CT$1, DataRegularSeason20242025!$E$3:$E$1315, $A11)</f>
        <v>50</v>
      </c>
      <c r="CU11">
        <f>SUMIFS(DataRegularSeason20242025!$AA$3:$AA$1315,DataRegularSeason20242025!$B$3:$B$1315, "&lt;=" &amp; CU$1, DataRegularSeason20242025!$D$3:$D$1315, $A11)+SUMIFS(DataRegularSeason20242025!$AB$3:$AB$1315,DataRegularSeason20242025!$B$3:$B$1315, "&lt;=" &amp; CU$1, DataRegularSeason20242025!$E$3:$E$1315, $A11)</f>
        <v>50</v>
      </c>
      <c r="CV11">
        <f>SUMIFS(DataRegularSeason20242025!$AA$3:$AA$1315,DataRegularSeason20242025!$B$3:$B$1315, "&lt;=" &amp; CV$1, DataRegularSeason20242025!$D$3:$D$1315, $A11)+SUMIFS(DataRegularSeason20242025!$AB$3:$AB$1315,DataRegularSeason20242025!$B$3:$B$1315, "&lt;=" &amp; CV$1, DataRegularSeason20242025!$E$3:$E$1315, $A11)</f>
        <v>50</v>
      </c>
      <c r="CW11">
        <f>SUMIFS(DataRegularSeason20242025!$AA$3:$AA$1315,DataRegularSeason20242025!$B$3:$B$1315, "&lt;=" &amp; CW$1, DataRegularSeason20242025!$D$3:$D$1315, $A11)+SUMIFS(DataRegularSeason20242025!$AB$3:$AB$1315,DataRegularSeason20242025!$B$3:$B$1315, "&lt;=" &amp; CW$1, DataRegularSeason20242025!$E$3:$E$1315, $A11)</f>
        <v>50</v>
      </c>
      <c r="CX11">
        <f>SUMIFS(DataRegularSeason20242025!$AA$3:$AA$1315,DataRegularSeason20242025!$B$3:$B$1315, "&lt;=" &amp; CX$1, DataRegularSeason20242025!$D$3:$D$1315, $A11)+SUMIFS(DataRegularSeason20242025!$AB$3:$AB$1315,DataRegularSeason20242025!$B$3:$B$1315, "&lt;=" &amp; CX$1, DataRegularSeason20242025!$E$3:$E$1315, $A11)</f>
        <v>50</v>
      </c>
      <c r="CY11">
        <f>SUMIFS(DataRegularSeason20242025!$AA$3:$AA$1315,DataRegularSeason20242025!$B$3:$B$1315, "&lt;=" &amp; CY$1, DataRegularSeason20242025!$D$3:$D$1315, $A11)+SUMIFS(DataRegularSeason20242025!$AB$3:$AB$1315,DataRegularSeason20242025!$B$3:$B$1315, "&lt;=" &amp; CY$1, DataRegularSeason20242025!$E$3:$E$1315, $A11)</f>
        <v>50</v>
      </c>
      <c r="CZ11">
        <f>SUMIFS(DataRegularSeason20242025!$AA$3:$AA$1315,DataRegularSeason20242025!$B$3:$B$1315, "&lt;=" &amp; CZ$1, DataRegularSeason20242025!$D$3:$D$1315, $A11)+SUMIFS(DataRegularSeason20242025!$AB$3:$AB$1315,DataRegularSeason20242025!$B$3:$B$1315, "&lt;=" &amp; CZ$1, DataRegularSeason20242025!$E$3:$E$1315, $A11)</f>
        <v>50</v>
      </c>
      <c r="DA11">
        <f>SUMIFS(DataRegularSeason20242025!$AA$3:$AA$1315,DataRegularSeason20242025!$B$3:$B$1315, "&lt;=" &amp; DA$1, DataRegularSeason20242025!$D$3:$D$1315, $A11)+SUMIFS(DataRegularSeason20242025!$AB$3:$AB$1315,DataRegularSeason20242025!$B$3:$B$1315, "&lt;=" &amp; DA$1, DataRegularSeason20242025!$E$3:$E$1315, $A11)</f>
        <v>50</v>
      </c>
      <c r="DB11">
        <f>SUMIFS(DataRegularSeason20242025!$AA$3:$AA$1315,DataRegularSeason20242025!$B$3:$B$1315, "&lt;=" &amp; DB$1, DataRegularSeason20242025!$D$3:$D$1315, $A11)+SUMIFS(DataRegularSeason20242025!$AB$3:$AB$1315,DataRegularSeason20242025!$B$3:$B$1315, "&lt;=" &amp; DB$1, DataRegularSeason20242025!$E$3:$E$1315, $A11)</f>
        <v>50</v>
      </c>
      <c r="DC11">
        <f>SUMIFS(DataRegularSeason20242025!$AA$3:$AA$1315,DataRegularSeason20242025!$B$3:$B$1315, "&lt;=" &amp; DC$1, DataRegularSeason20242025!$D$3:$D$1315, $A11)+SUMIFS(DataRegularSeason20242025!$AB$3:$AB$1315,DataRegularSeason20242025!$B$3:$B$1315, "&lt;=" &amp; DC$1, DataRegularSeason20242025!$E$3:$E$1315, $A11)</f>
        <v>50</v>
      </c>
      <c r="DD11">
        <f>SUMIFS(DataRegularSeason20242025!$AA$3:$AA$1315,DataRegularSeason20242025!$B$3:$B$1315, "&lt;=" &amp; DD$1, DataRegularSeason20242025!$D$3:$D$1315, $A11)+SUMIFS(DataRegularSeason20242025!$AB$3:$AB$1315,DataRegularSeason20242025!$B$3:$B$1315, "&lt;=" &amp; DD$1, DataRegularSeason20242025!$E$3:$E$1315, $A11)</f>
        <v>50</v>
      </c>
      <c r="DE11">
        <f>SUMIFS(DataRegularSeason20242025!$AA$3:$AA$1315,DataRegularSeason20242025!$B$3:$B$1315, "&lt;=" &amp; DE$1, DataRegularSeason20242025!$D$3:$D$1315, $A11)+SUMIFS(DataRegularSeason20242025!$AB$3:$AB$1315,DataRegularSeason20242025!$B$3:$B$1315, "&lt;=" &amp; DE$1, DataRegularSeason20242025!$E$3:$E$1315, $A11)</f>
        <v>50</v>
      </c>
      <c r="DF11">
        <f>SUMIFS(DataRegularSeason20242025!$AA$3:$AA$1315,DataRegularSeason20242025!$B$3:$B$1315, "&lt;=" &amp; DF$1, DataRegularSeason20242025!$D$3:$D$1315, $A11)+SUMIFS(DataRegularSeason20242025!$AB$3:$AB$1315,DataRegularSeason20242025!$B$3:$B$1315, "&lt;=" &amp; DF$1, DataRegularSeason20242025!$E$3:$E$1315, $A11)</f>
        <v>50</v>
      </c>
      <c r="DG11">
        <f>SUMIFS(DataRegularSeason20242025!$AA$3:$AA$1315,DataRegularSeason20242025!$B$3:$B$1315, "&lt;=" &amp; DG$1, DataRegularSeason20242025!$D$3:$D$1315, $A11)+SUMIFS(DataRegularSeason20242025!$AB$3:$AB$1315,DataRegularSeason20242025!$B$3:$B$1315, "&lt;=" &amp; DG$1, DataRegularSeason20242025!$E$3:$E$1315, $A11)</f>
        <v>50</v>
      </c>
      <c r="DH11">
        <f>SUMIFS(DataRegularSeason20242025!$AA$3:$AA$1315,DataRegularSeason20242025!$B$3:$B$1315, "&lt;=" &amp; DH$1, DataRegularSeason20242025!$D$3:$D$1315, $A11)+SUMIFS(DataRegularSeason20242025!$AB$3:$AB$1315,DataRegularSeason20242025!$B$3:$B$1315, "&lt;=" &amp; DH$1, DataRegularSeason20242025!$E$3:$E$1315, $A11)</f>
        <v>50</v>
      </c>
      <c r="DI11">
        <f>SUMIFS(DataRegularSeason20242025!$AA$3:$AA$1315,DataRegularSeason20242025!$B$3:$B$1315, "&lt;=" &amp; DI$1, DataRegularSeason20242025!$D$3:$D$1315, $A11)+SUMIFS(DataRegularSeason20242025!$AB$3:$AB$1315,DataRegularSeason20242025!$B$3:$B$1315, "&lt;=" &amp; DI$1, DataRegularSeason20242025!$E$3:$E$1315, $A11)</f>
        <v>50</v>
      </c>
      <c r="DJ11">
        <f>SUMIFS(DataRegularSeason20242025!$AA$3:$AA$1315,DataRegularSeason20242025!$B$3:$B$1315, "&lt;=" &amp; DJ$1, DataRegularSeason20242025!$D$3:$D$1315, $A11)+SUMIFS(DataRegularSeason20242025!$AB$3:$AB$1315,DataRegularSeason20242025!$B$3:$B$1315, "&lt;=" &amp; DJ$1, DataRegularSeason20242025!$E$3:$E$1315, $A11)</f>
        <v>50</v>
      </c>
      <c r="DK11">
        <f>SUMIFS(DataRegularSeason20242025!$AA$3:$AA$1315,DataRegularSeason20242025!$B$3:$B$1315, "&lt;=" &amp; DK$1, DataRegularSeason20242025!$D$3:$D$1315, $A11)+SUMIFS(DataRegularSeason20242025!$AB$3:$AB$1315,DataRegularSeason20242025!$B$3:$B$1315, "&lt;=" &amp; DK$1, DataRegularSeason20242025!$E$3:$E$1315, $A11)</f>
        <v>50</v>
      </c>
      <c r="DL11">
        <f>SUMIFS(DataRegularSeason20242025!$AA$3:$AA$1315,DataRegularSeason20242025!$B$3:$B$1315, "&lt;=" &amp; DL$1, DataRegularSeason20242025!$D$3:$D$1315, $A11)+SUMIFS(DataRegularSeason20242025!$AB$3:$AB$1315,DataRegularSeason20242025!$B$3:$B$1315, "&lt;=" &amp; DL$1, DataRegularSeason20242025!$E$3:$E$1315, $A11)</f>
        <v>50</v>
      </c>
      <c r="DM11">
        <f>SUMIFS(DataRegularSeason20242025!$AA$3:$AA$1315,DataRegularSeason20242025!$B$3:$B$1315, "&lt;=" &amp; DM$1, DataRegularSeason20242025!$D$3:$D$1315, $A11)+SUMIFS(DataRegularSeason20242025!$AB$3:$AB$1315,DataRegularSeason20242025!$B$3:$B$1315, "&lt;=" &amp; DM$1, DataRegularSeason20242025!$E$3:$E$1315, $A11)</f>
        <v>50</v>
      </c>
      <c r="DN11">
        <f>SUMIFS(DataRegularSeason20242025!$AA$3:$AA$1315,DataRegularSeason20242025!$B$3:$B$1315, "&lt;=" &amp; DN$1, DataRegularSeason20242025!$D$3:$D$1315, $A11)+SUMIFS(DataRegularSeason20242025!$AB$3:$AB$1315,DataRegularSeason20242025!$B$3:$B$1315, "&lt;=" &amp; DN$1, DataRegularSeason20242025!$E$3:$E$1315, $A11)</f>
        <v>50</v>
      </c>
      <c r="DO11">
        <f>SUMIFS(DataRegularSeason20242025!$AA$3:$AA$1315,DataRegularSeason20242025!$B$3:$B$1315, "&lt;=" &amp; DO$1, DataRegularSeason20242025!$D$3:$D$1315, $A11)+SUMIFS(DataRegularSeason20242025!$AB$3:$AB$1315,DataRegularSeason20242025!$B$3:$B$1315, "&lt;=" &amp; DO$1, DataRegularSeason20242025!$E$3:$E$1315, $A11)</f>
        <v>50</v>
      </c>
      <c r="DP11">
        <f>SUMIFS(DataRegularSeason20242025!$AA$3:$AA$1315,DataRegularSeason20242025!$B$3:$B$1315, "&lt;=" &amp; DP$1, DataRegularSeason20242025!$D$3:$D$1315, $A11)+SUMIFS(DataRegularSeason20242025!$AB$3:$AB$1315,DataRegularSeason20242025!$B$3:$B$1315, "&lt;=" &amp; DP$1, DataRegularSeason20242025!$E$3:$E$1315, $A11)</f>
        <v>50</v>
      </c>
      <c r="DQ11">
        <f>SUMIFS(DataRegularSeason20242025!$AA$3:$AA$1315,DataRegularSeason20242025!$B$3:$B$1315, "&lt;=" &amp; DQ$1, DataRegularSeason20242025!$D$3:$D$1315, $A11)+SUMIFS(DataRegularSeason20242025!$AB$3:$AB$1315,DataRegularSeason20242025!$B$3:$B$1315, "&lt;=" &amp; DQ$1, DataRegularSeason20242025!$E$3:$E$1315, $A11)</f>
        <v>50</v>
      </c>
      <c r="DR11">
        <f>SUMIFS(DataRegularSeason20242025!$AA$3:$AA$1315,DataRegularSeason20242025!$B$3:$B$1315, "&lt;=" &amp; DR$1, DataRegularSeason20242025!$D$3:$D$1315, $A11)+SUMIFS(DataRegularSeason20242025!$AB$3:$AB$1315,DataRegularSeason20242025!$B$3:$B$1315, "&lt;=" &amp; DR$1, DataRegularSeason20242025!$E$3:$E$1315, $A11)</f>
        <v>50</v>
      </c>
      <c r="DS11">
        <f>SUMIFS(DataRegularSeason20242025!$AA$3:$AA$1315,DataRegularSeason20242025!$B$3:$B$1315, "&lt;=" &amp; DS$1, DataRegularSeason20242025!$D$3:$D$1315, $A11)+SUMIFS(DataRegularSeason20242025!$AB$3:$AB$1315,DataRegularSeason20242025!$B$3:$B$1315, "&lt;=" &amp; DS$1, DataRegularSeason20242025!$E$3:$E$1315, $A11)</f>
        <v>50</v>
      </c>
      <c r="DT11">
        <f>SUMIFS(DataRegularSeason20242025!$AA$3:$AA$1315,DataRegularSeason20242025!$B$3:$B$1315, "&lt;=" &amp; DT$1, DataRegularSeason20242025!$D$3:$D$1315, $A11)+SUMIFS(DataRegularSeason20242025!$AB$3:$AB$1315,DataRegularSeason20242025!$B$3:$B$1315, "&lt;=" &amp; DT$1, DataRegularSeason20242025!$E$3:$E$1315, $A11)</f>
        <v>50</v>
      </c>
      <c r="DU11">
        <f>SUMIFS(DataRegularSeason20242025!$AA$3:$AA$1315,DataRegularSeason20242025!$B$3:$B$1315, "&lt;=" &amp; DU$1, DataRegularSeason20242025!$D$3:$D$1315, $A11)+SUMIFS(DataRegularSeason20242025!$AB$3:$AB$1315,DataRegularSeason20242025!$B$3:$B$1315, "&lt;=" &amp; DU$1, DataRegularSeason20242025!$E$3:$E$1315, $A11)</f>
        <v>50</v>
      </c>
      <c r="DV11">
        <f>SUMIFS(DataRegularSeason20242025!$AA$3:$AA$1315,DataRegularSeason20242025!$B$3:$B$1315, "&lt;=" &amp; DV$1, DataRegularSeason20242025!$D$3:$D$1315, $A11)+SUMIFS(DataRegularSeason20242025!$AB$3:$AB$1315,DataRegularSeason20242025!$B$3:$B$1315, "&lt;=" &amp; DV$1, DataRegularSeason20242025!$E$3:$E$1315, $A11)</f>
        <v>50</v>
      </c>
      <c r="DW11">
        <f>SUMIFS(DataRegularSeason20242025!$AA$3:$AA$1315,DataRegularSeason20242025!$B$3:$B$1315, "&lt;=" &amp; DW$1, DataRegularSeason20242025!$D$3:$D$1315, $A11)+SUMIFS(DataRegularSeason20242025!$AB$3:$AB$1315,DataRegularSeason20242025!$B$3:$B$1315, "&lt;=" &amp; DW$1, DataRegularSeason20242025!$E$3:$E$1315, $A11)</f>
        <v>50</v>
      </c>
      <c r="DX11">
        <f>SUMIFS(DataRegularSeason20242025!$AA$3:$AA$1315,DataRegularSeason20242025!$B$3:$B$1315, "&lt;=" &amp; DX$1, DataRegularSeason20242025!$D$3:$D$1315, $A11)+SUMIFS(DataRegularSeason20242025!$AB$3:$AB$1315,DataRegularSeason20242025!$B$3:$B$1315, "&lt;=" &amp; DX$1, DataRegularSeason20242025!$E$3:$E$1315, $A11)</f>
        <v>50</v>
      </c>
      <c r="DY11">
        <f>SUMIFS(DataRegularSeason20242025!$AA$3:$AA$1315,DataRegularSeason20242025!$B$3:$B$1315, "&lt;=" &amp; DY$1, DataRegularSeason20242025!$D$3:$D$1315, $A11)+SUMIFS(DataRegularSeason20242025!$AB$3:$AB$1315,DataRegularSeason20242025!$B$3:$B$1315, "&lt;=" &amp; DY$1, DataRegularSeason20242025!$E$3:$E$1315, $A11)</f>
        <v>50</v>
      </c>
      <c r="DZ11">
        <f>SUMIFS(DataRegularSeason20242025!$AA$3:$AA$1315,DataRegularSeason20242025!$B$3:$B$1315, "&lt;=" &amp; DZ$1, DataRegularSeason20242025!$D$3:$D$1315, $A11)+SUMIFS(DataRegularSeason20242025!$AB$3:$AB$1315,DataRegularSeason20242025!$B$3:$B$1315, "&lt;=" &amp; DZ$1, DataRegularSeason20242025!$E$3:$E$1315, $A11)</f>
        <v>50</v>
      </c>
      <c r="EA11">
        <f>SUMIFS(DataRegularSeason20242025!$AA$3:$AA$1315,DataRegularSeason20242025!$B$3:$B$1315, "&lt;=" &amp; EA$1, DataRegularSeason20242025!$D$3:$D$1315, $A11)+SUMIFS(DataRegularSeason20242025!$AB$3:$AB$1315,DataRegularSeason20242025!$B$3:$B$1315, "&lt;=" &amp; EA$1, DataRegularSeason20242025!$E$3:$E$1315, $A11)</f>
        <v>50</v>
      </c>
      <c r="EB11">
        <f>SUMIFS(DataRegularSeason20242025!$AA$3:$AA$1315,DataRegularSeason20242025!$B$3:$B$1315, "&lt;=" &amp; EB$1, DataRegularSeason20242025!$D$3:$D$1315, $A11)+SUMIFS(DataRegularSeason20242025!$AB$3:$AB$1315,DataRegularSeason20242025!$B$3:$B$1315, "&lt;=" &amp; EB$1, DataRegularSeason20242025!$E$3:$E$1315, $A11)</f>
        <v>50</v>
      </c>
      <c r="EC11">
        <f>SUMIFS(DataRegularSeason20242025!$AA$3:$AA$1315,DataRegularSeason20242025!$B$3:$B$1315, "&lt;=" &amp; EC$1, DataRegularSeason20242025!$D$3:$D$1315, $A11)+SUMIFS(DataRegularSeason20242025!$AB$3:$AB$1315,DataRegularSeason20242025!$B$3:$B$1315, "&lt;=" &amp; EC$1, DataRegularSeason20242025!$E$3:$E$1315, $A11)</f>
        <v>50</v>
      </c>
      <c r="ED11">
        <f>SUMIFS(DataRegularSeason20242025!$AA$3:$AA$1315,DataRegularSeason20242025!$B$3:$B$1315, "&lt;=" &amp; ED$1, DataRegularSeason20242025!$D$3:$D$1315, $A11)+SUMIFS(DataRegularSeason20242025!$AB$3:$AB$1315,DataRegularSeason20242025!$B$3:$B$1315, "&lt;=" &amp; ED$1, DataRegularSeason20242025!$E$3:$E$1315, $A11)</f>
        <v>50</v>
      </c>
      <c r="EE11">
        <f>SUMIFS(DataRegularSeason20242025!$AA$3:$AA$1315,DataRegularSeason20242025!$B$3:$B$1315, "&lt;=" &amp; EE$1, DataRegularSeason20242025!$D$3:$D$1315, $A11)+SUMIFS(DataRegularSeason20242025!$AB$3:$AB$1315,DataRegularSeason20242025!$B$3:$B$1315, "&lt;=" &amp; EE$1, DataRegularSeason20242025!$E$3:$E$1315, $A11)</f>
        <v>50</v>
      </c>
      <c r="EF11">
        <f>SUMIFS(DataRegularSeason20242025!$AA$3:$AA$1315,DataRegularSeason20242025!$B$3:$B$1315, "&lt;=" &amp; EF$1, DataRegularSeason20242025!$D$3:$D$1315, $A11)+SUMIFS(DataRegularSeason20242025!$AB$3:$AB$1315,DataRegularSeason20242025!$B$3:$B$1315, "&lt;=" &amp; EF$1, DataRegularSeason20242025!$E$3:$E$1315, $A11)</f>
        <v>50</v>
      </c>
      <c r="EG11">
        <f>SUMIFS(DataRegularSeason20242025!$AA$3:$AA$1315,DataRegularSeason20242025!$B$3:$B$1315, "&lt;=" &amp; EG$1, DataRegularSeason20242025!$D$3:$D$1315, $A11)+SUMIFS(DataRegularSeason20242025!$AB$3:$AB$1315,DataRegularSeason20242025!$B$3:$B$1315, "&lt;=" &amp; EG$1, DataRegularSeason20242025!$E$3:$E$1315, $A11)</f>
        <v>50</v>
      </c>
      <c r="EH11">
        <f>SUMIFS(DataRegularSeason20242025!$AA$3:$AA$1315,DataRegularSeason20242025!$B$3:$B$1315, "&lt;=" &amp; EH$1, DataRegularSeason20242025!$D$3:$D$1315, $A11)+SUMIFS(DataRegularSeason20242025!$AB$3:$AB$1315,DataRegularSeason20242025!$B$3:$B$1315, "&lt;=" &amp; EH$1, DataRegularSeason20242025!$E$3:$E$1315, $A11)</f>
        <v>50</v>
      </c>
      <c r="EI11">
        <f>SUMIFS(DataRegularSeason20242025!$AA$3:$AA$1315,DataRegularSeason20242025!$B$3:$B$1315, "&lt;=" &amp; EI$1, DataRegularSeason20242025!$D$3:$D$1315, $A11)+SUMIFS(DataRegularSeason20242025!$AB$3:$AB$1315,DataRegularSeason20242025!$B$3:$B$1315, "&lt;=" &amp; EI$1, DataRegularSeason20242025!$E$3:$E$1315, $A11)</f>
        <v>50</v>
      </c>
      <c r="EJ11">
        <f>SUMIFS(DataRegularSeason20242025!$AA$3:$AA$1315,DataRegularSeason20242025!$B$3:$B$1315, "&lt;=" &amp; EJ$1, DataRegularSeason20242025!$D$3:$D$1315, $A11)+SUMIFS(DataRegularSeason20242025!$AB$3:$AB$1315,DataRegularSeason20242025!$B$3:$B$1315, "&lt;=" &amp; EJ$1, DataRegularSeason20242025!$E$3:$E$1315, $A11)</f>
        <v>50</v>
      </c>
      <c r="EK11">
        <f>SUMIFS(DataRegularSeason20242025!$AA$3:$AA$1315,DataRegularSeason20242025!$B$3:$B$1315, "&lt;=" &amp; EK$1, DataRegularSeason20242025!$D$3:$D$1315, $A11)+SUMIFS(DataRegularSeason20242025!$AB$3:$AB$1315,DataRegularSeason20242025!$B$3:$B$1315, "&lt;=" &amp; EK$1, DataRegularSeason20242025!$E$3:$E$1315, $A11)</f>
        <v>50</v>
      </c>
      <c r="EL11">
        <f>SUMIFS(DataRegularSeason20242025!$AA$3:$AA$1315,DataRegularSeason20242025!$B$3:$B$1315, "&lt;=" &amp; EL$1, DataRegularSeason20242025!$D$3:$D$1315, $A11)+SUMIFS(DataRegularSeason20242025!$AB$3:$AB$1315,DataRegularSeason20242025!$B$3:$B$1315, "&lt;=" &amp; EL$1, DataRegularSeason20242025!$E$3:$E$1315, $A11)</f>
        <v>50</v>
      </c>
      <c r="EM11">
        <f>SUMIFS(DataRegularSeason20242025!$AA$3:$AA$1315,DataRegularSeason20242025!$B$3:$B$1315, "&lt;=" &amp; EM$1, DataRegularSeason20242025!$D$3:$D$1315, $A11)+SUMIFS(DataRegularSeason20242025!$AB$3:$AB$1315,DataRegularSeason20242025!$B$3:$B$1315, "&lt;=" &amp; EM$1, DataRegularSeason20242025!$E$3:$E$1315, $A11)</f>
        <v>50</v>
      </c>
      <c r="EN11">
        <f>SUMIFS(DataRegularSeason20242025!$AA$3:$AA$1315,DataRegularSeason20242025!$B$3:$B$1315, "&lt;=" &amp; EN$1, DataRegularSeason20242025!$D$3:$D$1315, $A11)+SUMIFS(DataRegularSeason20242025!$AB$3:$AB$1315,DataRegularSeason20242025!$B$3:$B$1315, "&lt;=" &amp; EN$1, DataRegularSeason20242025!$E$3:$E$1315, $A11)</f>
        <v>50</v>
      </c>
      <c r="EO11">
        <f>SUMIFS(DataRegularSeason20242025!$AA$3:$AA$1315,DataRegularSeason20242025!$B$3:$B$1315, "&lt;=" &amp; EO$1, DataRegularSeason20242025!$D$3:$D$1315, $A11)+SUMIFS(DataRegularSeason20242025!$AB$3:$AB$1315,DataRegularSeason20242025!$B$3:$B$1315, "&lt;=" &amp; EO$1, DataRegularSeason20242025!$E$3:$E$1315, $A11)</f>
        <v>50</v>
      </c>
      <c r="EP11">
        <f>SUMIFS(DataRegularSeason20242025!$AA$3:$AA$1315,DataRegularSeason20242025!$B$3:$B$1315, "&lt;=" &amp; EP$1, DataRegularSeason20242025!$D$3:$D$1315, $A11)+SUMIFS(DataRegularSeason20242025!$AB$3:$AB$1315,DataRegularSeason20242025!$B$3:$B$1315, "&lt;=" &amp; EP$1, DataRegularSeason20242025!$E$3:$E$1315, $A11)</f>
        <v>50</v>
      </c>
      <c r="EQ11">
        <f>SUMIFS(DataRegularSeason20242025!$AA$3:$AA$1315,DataRegularSeason20242025!$B$3:$B$1315, "&lt;=" &amp; EQ$1, DataRegularSeason20242025!$D$3:$D$1315, $A11)+SUMIFS(DataRegularSeason20242025!$AB$3:$AB$1315,DataRegularSeason20242025!$B$3:$B$1315, "&lt;=" &amp; EQ$1, DataRegularSeason20242025!$E$3:$E$1315, $A11)</f>
        <v>50</v>
      </c>
      <c r="ER11">
        <f>SUMIFS(DataRegularSeason20242025!$AA$3:$AA$1315,DataRegularSeason20242025!$B$3:$B$1315, "&lt;=" &amp; ER$1, DataRegularSeason20242025!$D$3:$D$1315, $A11)+SUMIFS(DataRegularSeason20242025!$AB$3:$AB$1315,DataRegularSeason20242025!$B$3:$B$1315, "&lt;=" &amp; ER$1, DataRegularSeason20242025!$E$3:$E$1315, $A11)</f>
        <v>50</v>
      </c>
      <c r="ES11">
        <f>SUMIFS(DataRegularSeason20242025!$AA$3:$AA$1315,DataRegularSeason20242025!$B$3:$B$1315, "&lt;=" &amp; ES$1, DataRegularSeason20242025!$D$3:$D$1315, $A11)+SUMIFS(DataRegularSeason20242025!$AB$3:$AB$1315,DataRegularSeason20242025!$B$3:$B$1315, "&lt;=" &amp; ES$1, DataRegularSeason20242025!$E$3:$E$1315, $A11)</f>
        <v>50</v>
      </c>
      <c r="ET11">
        <f>SUMIFS(DataRegularSeason20242025!$AA$3:$AA$1315,DataRegularSeason20242025!$B$3:$B$1315, "&lt;=" &amp; ET$1, DataRegularSeason20242025!$D$3:$D$1315, $A11)+SUMIFS(DataRegularSeason20242025!$AB$3:$AB$1315,DataRegularSeason20242025!$B$3:$B$1315, "&lt;=" &amp; ET$1, DataRegularSeason20242025!$E$3:$E$1315, $A11)</f>
        <v>50</v>
      </c>
      <c r="EU11">
        <f>SUMIFS(DataRegularSeason20242025!$AA$3:$AA$1315,DataRegularSeason20242025!$B$3:$B$1315, "&lt;=" &amp; EU$1, DataRegularSeason20242025!$D$3:$D$1315, $A11)+SUMIFS(DataRegularSeason20242025!$AB$3:$AB$1315,DataRegularSeason20242025!$B$3:$B$1315, "&lt;=" &amp; EU$1, DataRegularSeason20242025!$E$3:$E$1315, $A11)</f>
        <v>50</v>
      </c>
      <c r="EV11">
        <f>SUMIFS(DataRegularSeason20242025!$AA$3:$AA$1315,DataRegularSeason20242025!$B$3:$B$1315, "&lt;=" &amp; EV$1, DataRegularSeason20242025!$D$3:$D$1315, $A11)+SUMIFS(DataRegularSeason20242025!$AB$3:$AB$1315,DataRegularSeason20242025!$B$3:$B$1315, "&lt;=" &amp; EV$1, DataRegularSeason20242025!$E$3:$E$1315, $A11)</f>
        <v>50</v>
      </c>
      <c r="EW11">
        <f>SUMIFS(DataRegularSeason20242025!$AA$3:$AA$1315,DataRegularSeason20242025!$B$3:$B$1315, "&lt;=" &amp; EW$1, DataRegularSeason20242025!$D$3:$D$1315, $A11)+SUMIFS(DataRegularSeason20242025!$AB$3:$AB$1315,DataRegularSeason20242025!$B$3:$B$1315, "&lt;=" &amp; EW$1, DataRegularSeason20242025!$E$3:$E$1315, $A11)</f>
        <v>50</v>
      </c>
      <c r="EX11">
        <f>SUMIFS(DataRegularSeason20242025!$AA$3:$AA$1315,DataRegularSeason20242025!$B$3:$B$1315, "&lt;=" &amp; EX$1, DataRegularSeason20242025!$D$3:$D$1315, $A11)+SUMIFS(DataRegularSeason20242025!$AB$3:$AB$1315,DataRegularSeason20242025!$B$3:$B$1315, "&lt;=" &amp; EX$1, DataRegularSeason20242025!$E$3:$E$1315, $A11)</f>
        <v>50</v>
      </c>
      <c r="EY11">
        <f>SUMIFS(DataRegularSeason20242025!$AA$3:$AA$1315,DataRegularSeason20242025!$B$3:$B$1315, "&lt;=" &amp; EY$1, DataRegularSeason20242025!$D$3:$D$1315, $A11)+SUMIFS(DataRegularSeason20242025!$AB$3:$AB$1315,DataRegularSeason20242025!$B$3:$B$1315, "&lt;=" &amp; EY$1, DataRegularSeason20242025!$E$3:$E$1315, $A11)</f>
        <v>50</v>
      </c>
      <c r="EZ11">
        <f>SUMIFS(DataRegularSeason20242025!$AA$3:$AA$1315,DataRegularSeason20242025!$B$3:$B$1315, "&lt;=" &amp; EZ$1, DataRegularSeason20242025!$D$3:$D$1315, $A11)+SUMIFS(DataRegularSeason20242025!$AB$3:$AB$1315,DataRegularSeason20242025!$B$3:$B$1315, "&lt;=" &amp; EZ$1, DataRegularSeason20242025!$E$3:$E$1315, $A11)</f>
        <v>50</v>
      </c>
      <c r="FA11">
        <f>SUMIFS(DataRegularSeason20242025!$AA$3:$AA$1315,DataRegularSeason20242025!$B$3:$B$1315, "&lt;=" &amp; FA$1, DataRegularSeason20242025!$D$3:$D$1315, $A11)+SUMIFS(DataRegularSeason20242025!$AB$3:$AB$1315,DataRegularSeason20242025!$B$3:$B$1315, "&lt;=" &amp; FA$1, DataRegularSeason20242025!$E$3:$E$1315, $A11)</f>
        <v>50</v>
      </c>
      <c r="FB11">
        <f>SUMIFS(DataRegularSeason20242025!$AA$3:$AA$1315,DataRegularSeason20242025!$B$3:$B$1315, "&lt;=" &amp; FB$1, DataRegularSeason20242025!$D$3:$D$1315, $A11)+SUMIFS(DataRegularSeason20242025!$AB$3:$AB$1315,DataRegularSeason20242025!$B$3:$B$1315, "&lt;=" &amp; FB$1, DataRegularSeason20242025!$E$3:$E$1315, $A11)</f>
        <v>50</v>
      </c>
      <c r="FC11">
        <f>SUMIFS(DataRegularSeason20242025!$AA$3:$AA$1315,DataRegularSeason20242025!$B$3:$B$1315, "&lt;=" &amp; FC$1, DataRegularSeason20242025!$D$3:$D$1315, $A11)+SUMIFS(DataRegularSeason20242025!$AB$3:$AB$1315,DataRegularSeason20242025!$B$3:$B$1315, "&lt;=" &amp; FC$1, DataRegularSeason20242025!$E$3:$E$1315, $A11)</f>
        <v>50</v>
      </c>
      <c r="FD11">
        <f>SUMIFS(DataRegularSeason20242025!$AA$3:$AA$1315,DataRegularSeason20242025!$B$3:$B$1315, "&lt;=" &amp; FD$1, DataRegularSeason20242025!$D$3:$D$1315, $A11)+SUMIFS(DataRegularSeason20242025!$AB$3:$AB$1315,DataRegularSeason20242025!$B$3:$B$1315, "&lt;=" &amp; FD$1, DataRegularSeason20242025!$E$3:$E$1315, $A11)</f>
        <v>50</v>
      </c>
      <c r="FE11">
        <f>SUMIFS(DataRegularSeason20242025!$AA$3:$AA$1315,DataRegularSeason20242025!$B$3:$B$1315, "&lt;=" &amp; FE$1, DataRegularSeason20242025!$D$3:$D$1315, $A11)+SUMIFS(DataRegularSeason20242025!$AB$3:$AB$1315,DataRegularSeason20242025!$B$3:$B$1315, "&lt;=" &amp; FE$1, DataRegularSeason20242025!$E$3:$E$1315, $A11)</f>
        <v>50</v>
      </c>
      <c r="FF11">
        <f>SUMIFS(DataRegularSeason20242025!$AA$3:$AA$1315,DataRegularSeason20242025!$B$3:$B$1315, "&lt;=" &amp; FF$1, DataRegularSeason20242025!$D$3:$D$1315, $A11)+SUMIFS(DataRegularSeason20242025!$AB$3:$AB$1315,DataRegularSeason20242025!$B$3:$B$1315, "&lt;=" &amp; FF$1, DataRegularSeason20242025!$E$3:$E$1315, $A11)</f>
        <v>50</v>
      </c>
      <c r="FG11">
        <f>SUMIFS(DataRegularSeason20242025!$AA$3:$AA$1315,DataRegularSeason20242025!$B$3:$B$1315, "&lt;=" &amp; FG$1, DataRegularSeason20242025!$D$3:$D$1315, $A11)+SUMIFS(DataRegularSeason20242025!$AB$3:$AB$1315,DataRegularSeason20242025!$B$3:$B$1315, "&lt;=" &amp; FG$1, DataRegularSeason20242025!$E$3:$E$1315, $A11)</f>
        <v>50</v>
      </c>
      <c r="FH11">
        <f>SUMIFS(DataRegularSeason20242025!$AA$3:$AA$1315,DataRegularSeason20242025!$B$3:$B$1315, "&lt;=" &amp; FH$1, DataRegularSeason20242025!$D$3:$D$1315, $A11)+SUMIFS(DataRegularSeason20242025!$AB$3:$AB$1315,DataRegularSeason20242025!$B$3:$B$1315, "&lt;=" &amp; FH$1, DataRegularSeason20242025!$E$3:$E$1315, $A11)</f>
        <v>50</v>
      </c>
      <c r="FI11">
        <f>SUMIFS(DataRegularSeason20242025!$AA$3:$AA$1315,DataRegularSeason20242025!$B$3:$B$1315, "&lt;=" &amp; FI$1, DataRegularSeason20242025!$D$3:$D$1315, $A11)+SUMIFS(DataRegularSeason20242025!$AB$3:$AB$1315,DataRegularSeason20242025!$B$3:$B$1315, "&lt;=" &amp; FI$1, DataRegularSeason20242025!$E$3:$E$1315, $A11)</f>
        <v>50</v>
      </c>
      <c r="FJ11">
        <f>SUMIFS(DataRegularSeason20242025!$AA$3:$AA$1315,DataRegularSeason20242025!$B$3:$B$1315, "&lt;=" &amp; FJ$1, DataRegularSeason20242025!$D$3:$D$1315, $A11)+SUMIFS(DataRegularSeason20242025!$AB$3:$AB$1315,DataRegularSeason20242025!$B$3:$B$1315, "&lt;=" &amp; FJ$1, DataRegularSeason20242025!$E$3:$E$1315, $A11)</f>
        <v>50</v>
      </c>
      <c r="FK11">
        <f>SUMIFS(DataRegularSeason20242025!$AA$3:$AA$1315,DataRegularSeason20242025!$B$3:$B$1315, "&lt;=" &amp; FK$1, DataRegularSeason20242025!$D$3:$D$1315, $A11)+SUMIFS(DataRegularSeason20242025!$AB$3:$AB$1315,DataRegularSeason20242025!$B$3:$B$1315, "&lt;=" &amp; FK$1, DataRegularSeason20242025!$E$3:$E$1315, $A11)</f>
        <v>50</v>
      </c>
      <c r="FL11">
        <f>SUMIFS(DataRegularSeason20242025!$AA$3:$AA$1315,DataRegularSeason20242025!$B$3:$B$1315, "&lt;=" &amp; FL$1, DataRegularSeason20242025!$D$3:$D$1315, $A11)+SUMIFS(DataRegularSeason20242025!$AB$3:$AB$1315,DataRegularSeason20242025!$B$3:$B$1315, "&lt;=" &amp; FL$1, DataRegularSeason20242025!$E$3:$E$1315, $A11)</f>
        <v>50</v>
      </c>
      <c r="FM11">
        <f>SUMIFS(DataRegularSeason20242025!$AA$3:$AA$1315,DataRegularSeason20242025!$B$3:$B$1315, "&lt;=" &amp; FM$1, DataRegularSeason20242025!$D$3:$D$1315, $A11)+SUMIFS(DataRegularSeason20242025!$AB$3:$AB$1315,DataRegularSeason20242025!$B$3:$B$1315, "&lt;=" &amp; FM$1, DataRegularSeason20242025!$E$3:$E$1315, $A11)</f>
        <v>50</v>
      </c>
      <c r="FN11">
        <f>SUMIFS(DataRegularSeason20242025!$AA$3:$AA$1315,DataRegularSeason20242025!$B$3:$B$1315, "&lt;=" &amp; FN$1, DataRegularSeason20242025!$D$3:$D$1315, $A11)+SUMIFS(DataRegularSeason20242025!$AB$3:$AB$1315,DataRegularSeason20242025!$B$3:$B$1315, "&lt;=" &amp; FN$1, DataRegularSeason20242025!$E$3:$E$1315, $A11)</f>
        <v>50</v>
      </c>
      <c r="FO11">
        <f>SUMIFS(DataRegularSeason20242025!$AA$3:$AA$1315,DataRegularSeason20242025!$B$3:$B$1315, "&lt;=" &amp; FO$1, DataRegularSeason20242025!$D$3:$D$1315, $A11)+SUMIFS(DataRegularSeason20242025!$AB$3:$AB$1315,DataRegularSeason20242025!$B$3:$B$1315, "&lt;=" &amp; FO$1, DataRegularSeason20242025!$E$3:$E$1315, $A11)</f>
        <v>50</v>
      </c>
      <c r="FP11">
        <f>SUMIFS(DataRegularSeason20242025!$AA$3:$AA$1315,DataRegularSeason20242025!$B$3:$B$1315, "&lt;=" &amp; FP$1, DataRegularSeason20242025!$D$3:$D$1315, $A11)+SUMIFS(DataRegularSeason20242025!$AB$3:$AB$1315,DataRegularSeason20242025!$B$3:$B$1315, "&lt;=" &amp; FP$1, DataRegularSeason20242025!$E$3:$E$1315, $A11)</f>
        <v>50</v>
      </c>
      <c r="FQ11">
        <f>SUMIFS(DataRegularSeason20242025!$AA$3:$AA$1315,DataRegularSeason20242025!$B$3:$B$1315, "&lt;=" &amp; FQ$1, DataRegularSeason20242025!$D$3:$D$1315, $A11)+SUMIFS(DataRegularSeason20242025!$AB$3:$AB$1315,DataRegularSeason20242025!$B$3:$B$1315, "&lt;=" &amp; FQ$1, DataRegularSeason20242025!$E$3:$E$1315, $A11)</f>
        <v>50</v>
      </c>
      <c r="FR11">
        <f>SUMIFS(DataRegularSeason20242025!$AA$3:$AA$1315,DataRegularSeason20242025!$B$3:$B$1315, "&lt;=" &amp; FR$1, DataRegularSeason20242025!$D$3:$D$1315, $A11)+SUMIFS(DataRegularSeason20242025!$AB$3:$AB$1315,DataRegularSeason20242025!$B$3:$B$1315, "&lt;=" &amp; FR$1, DataRegularSeason20242025!$E$3:$E$1315, $A11)</f>
        <v>50</v>
      </c>
      <c r="FS11">
        <f>SUMIFS(DataRegularSeason20242025!$AA$3:$AA$1315,DataRegularSeason20242025!$B$3:$B$1315, "&lt;=" &amp; FS$1, DataRegularSeason20242025!$D$3:$D$1315, $A11)+SUMIFS(DataRegularSeason20242025!$AB$3:$AB$1315,DataRegularSeason20242025!$B$3:$B$1315, "&lt;=" &amp; FS$1, DataRegularSeason20242025!$E$3:$E$1315, $A11)</f>
        <v>50</v>
      </c>
      <c r="FT11">
        <f>SUMIFS(DataRegularSeason20242025!$AA$3:$AA$1315,DataRegularSeason20242025!$B$3:$B$1315, "&lt;=" &amp; FT$1, DataRegularSeason20242025!$D$3:$D$1315, $A11)+SUMIFS(DataRegularSeason20242025!$AB$3:$AB$1315,DataRegularSeason20242025!$B$3:$B$1315, "&lt;=" &amp; FT$1, DataRegularSeason20242025!$E$3:$E$1315, $A11)</f>
        <v>50</v>
      </c>
      <c r="FU11">
        <f>SUMIFS(DataRegularSeason20242025!$AA$3:$AA$1315,DataRegularSeason20242025!$B$3:$B$1315, "&lt;=" &amp; FU$1, DataRegularSeason20242025!$D$3:$D$1315, $A11)+SUMIFS(DataRegularSeason20242025!$AB$3:$AB$1315,DataRegularSeason20242025!$B$3:$B$1315, "&lt;=" &amp; FU$1, DataRegularSeason20242025!$E$3:$E$1315, $A11)</f>
        <v>50</v>
      </c>
      <c r="FV11">
        <f>SUMIFS(DataRegularSeason20242025!$AA$3:$AA$1315,DataRegularSeason20242025!$B$3:$B$1315, "&lt;=" &amp; FV$1, DataRegularSeason20242025!$D$3:$D$1315, $A11)+SUMIFS(DataRegularSeason20242025!$AB$3:$AB$1315,DataRegularSeason20242025!$B$3:$B$1315, "&lt;=" &amp; FV$1, DataRegularSeason20242025!$E$3:$E$1315, $A11)</f>
        <v>50</v>
      </c>
      <c r="FW11">
        <f>SUMIFS(DataRegularSeason20242025!$AA$3:$AA$1315,DataRegularSeason20242025!$B$3:$B$1315, "&lt;=" &amp; FW$1, DataRegularSeason20242025!$D$3:$D$1315, $A11)+SUMIFS(DataRegularSeason20242025!$AB$3:$AB$1315,DataRegularSeason20242025!$B$3:$B$1315, "&lt;=" &amp; FW$1, DataRegularSeason20242025!$E$3:$E$1315, $A11)</f>
        <v>50</v>
      </c>
      <c r="FX11">
        <f>SUMIFS(DataRegularSeason20242025!$AA$3:$AA$1315,DataRegularSeason20242025!$B$3:$B$1315, "&lt;=" &amp; FX$1, DataRegularSeason20242025!$D$3:$D$1315, $A11)+SUMIFS(DataRegularSeason20242025!$AB$3:$AB$1315,DataRegularSeason20242025!$B$3:$B$1315, "&lt;=" &amp; FX$1, DataRegularSeason20242025!$E$3:$E$1315, $A11)</f>
        <v>50</v>
      </c>
      <c r="FY11">
        <f>SUMIFS(DataRegularSeason20242025!$AA$3:$AA$1315,DataRegularSeason20242025!$B$3:$B$1315, "&lt;=" &amp; FY$1, DataRegularSeason20242025!$D$3:$D$1315, $A11)+SUMIFS(DataRegularSeason20242025!$AB$3:$AB$1315,DataRegularSeason20242025!$B$3:$B$1315, "&lt;=" &amp; FY$1, DataRegularSeason20242025!$E$3:$E$1315, $A11)</f>
        <v>50</v>
      </c>
      <c r="FZ11">
        <f>SUMIFS(DataRegularSeason20242025!$AA$3:$AA$1315,DataRegularSeason20242025!$B$3:$B$1315, "&lt;=" &amp; FZ$1, DataRegularSeason20242025!$D$3:$D$1315, $A11)+SUMIFS(DataRegularSeason20242025!$AB$3:$AB$1315,DataRegularSeason20242025!$B$3:$B$1315, "&lt;=" &amp; FZ$1, DataRegularSeason20242025!$E$3:$E$1315, $A11)</f>
        <v>50</v>
      </c>
      <c r="GA11">
        <f>SUMIFS(DataRegularSeason20242025!$AA$3:$AA$1315,DataRegularSeason20242025!$B$3:$B$1315, "&lt;=" &amp; GA$1, DataRegularSeason20242025!$D$3:$D$1315, $A11)+SUMIFS(DataRegularSeason20242025!$AB$3:$AB$1315,DataRegularSeason20242025!$B$3:$B$1315, "&lt;=" &amp; GA$1, DataRegularSeason20242025!$E$3:$E$1315, $A11)</f>
        <v>50</v>
      </c>
      <c r="GB11">
        <f>SUMIFS(DataRegularSeason20242025!$AA$3:$AA$1315,DataRegularSeason20242025!$B$3:$B$1315, "&lt;=" &amp; GB$1, DataRegularSeason20242025!$D$3:$D$1315, $A11)+SUMIFS(DataRegularSeason20242025!$AB$3:$AB$1315,DataRegularSeason20242025!$B$3:$B$1315, "&lt;=" &amp; GB$1, DataRegularSeason20242025!$E$3:$E$1315, $A11)</f>
        <v>50</v>
      </c>
      <c r="GC11">
        <f>SUMIFS(DataRegularSeason20242025!$AA$3:$AA$1315,DataRegularSeason20242025!$B$3:$B$1315, "&lt;=" &amp; GC$1, DataRegularSeason20242025!$D$3:$D$1315, $A11)+SUMIFS(DataRegularSeason20242025!$AB$3:$AB$1315,DataRegularSeason20242025!$B$3:$B$1315, "&lt;=" &amp; GC$1, DataRegularSeason20242025!$E$3:$E$1315, $A11)</f>
        <v>50</v>
      </c>
      <c r="GD11">
        <f>SUMIFS(DataRegularSeason20242025!$AA$3:$AA$1315,DataRegularSeason20242025!$B$3:$B$1315, "&lt;=" &amp; GD$1, DataRegularSeason20242025!$D$3:$D$1315, $A11)+SUMIFS(DataRegularSeason20242025!$AB$3:$AB$1315,DataRegularSeason20242025!$B$3:$B$1315, "&lt;=" &amp; GD$1, DataRegularSeason20242025!$E$3:$E$1315, $A11)</f>
        <v>50</v>
      </c>
      <c r="GE11">
        <f>SUMIFS(DataRegularSeason20242025!$AA$3:$AA$1315,DataRegularSeason20242025!$B$3:$B$1315, "&lt;=" &amp; GE$1, DataRegularSeason20242025!$D$3:$D$1315, $A11)+SUMIFS(DataRegularSeason20242025!$AB$3:$AB$1315,DataRegularSeason20242025!$B$3:$B$1315, "&lt;=" &amp; GE$1, DataRegularSeason20242025!$E$3:$E$1315, $A11)</f>
        <v>50</v>
      </c>
      <c r="GF11">
        <f>SUMIFS(DataRegularSeason20242025!$AA$3:$AA$1315,DataRegularSeason20242025!$B$3:$B$1315, "&lt;=" &amp; GF$1, DataRegularSeason20242025!$D$3:$D$1315, $A11)+SUMIFS(DataRegularSeason20242025!$AB$3:$AB$1315,DataRegularSeason20242025!$B$3:$B$1315, "&lt;=" &amp; GF$1, DataRegularSeason20242025!$E$3:$E$1315, $A11)</f>
        <v>50</v>
      </c>
      <c r="GG11">
        <f>SUMIFS(DataRegularSeason20242025!$AA$3:$AA$1315,DataRegularSeason20242025!$B$3:$B$1315, "&lt;=" &amp; GG$1, DataRegularSeason20242025!$D$3:$D$1315, $A11)+SUMIFS(DataRegularSeason20242025!$AB$3:$AB$1315,DataRegularSeason20242025!$B$3:$B$1315, "&lt;=" &amp; GG$1, DataRegularSeason20242025!$E$3:$E$1315, $A11)</f>
        <v>50</v>
      </c>
      <c r="GH11">
        <f>SUMIFS(DataRegularSeason20242025!$AA$3:$AA$1315,DataRegularSeason20242025!$B$3:$B$1315, "&lt;=" &amp; GH$1, DataRegularSeason20242025!$D$3:$D$1315, $A11)+SUMIFS(DataRegularSeason20242025!$AB$3:$AB$1315,DataRegularSeason20242025!$B$3:$B$1315, "&lt;=" &amp; GH$1, DataRegularSeason20242025!$E$3:$E$1315, $A11)</f>
        <v>50</v>
      </c>
      <c r="GI11">
        <f>SUMIFS(DataRegularSeason20242025!$AA$3:$AA$1315,DataRegularSeason20242025!$B$3:$B$1315, "&lt;=" &amp; GI$1, DataRegularSeason20242025!$D$3:$D$1315, $A11)+SUMIFS(DataRegularSeason20242025!$AB$3:$AB$1315,DataRegularSeason20242025!$B$3:$B$1315, "&lt;=" &amp; GI$1, DataRegularSeason20242025!$E$3:$E$1315, $A11)</f>
        <v>50</v>
      </c>
      <c r="GJ11">
        <f>SUMIFS(DataRegularSeason20242025!$AA$3:$AA$1315,DataRegularSeason20242025!$B$3:$B$1315, "&lt;=" &amp; GJ$1, DataRegularSeason20242025!$D$3:$D$1315, $A11)+SUMIFS(DataRegularSeason20242025!$AB$3:$AB$1315,DataRegularSeason20242025!$B$3:$B$1315, "&lt;=" &amp; GJ$1, DataRegularSeason20242025!$E$3:$E$1315, $A11)</f>
        <v>50</v>
      </c>
      <c r="GK11">
        <f>SUMIFS(DataRegularSeason20242025!$AA$3:$AA$1315,DataRegularSeason20242025!$B$3:$B$1315, "&lt;=" &amp; GK$1, DataRegularSeason20242025!$D$3:$D$1315, $A11)+SUMIFS(DataRegularSeason20242025!$AB$3:$AB$1315,DataRegularSeason20242025!$B$3:$B$1315, "&lt;=" &amp; GK$1, DataRegularSeason20242025!$E$3:$E$1315, $A11)</f>
        <v>50</v>
      </c>
      <c r="GL11">
        <f>SUMIFS(DataRegularSeason20242025!$AA$3:$AA$1315,DataRegularSeason20242025!$B$3:$B$1315, "&lt;=" &amp; GL$1, DataRegularSeason20242025!$D$3:$D$1315, $A11)+SUMIFS(DataRegularSeason20242025!$AB$3:$AB$1315,DataRegularSeason20242025!$B$3:$B$1315, "&lt;=" &amp; GL$1, DataRegularSeason20242025!$E$3:$E$1315, $A11)</f>
        <v>50</v>
      </c>
      <c r="GM11">
        <f>SUMIFS(DataRegularSeason20242025!$AA$3:$AA$1315,DataRegularSeason20242025!$B$3:$B$1315, "&lt;=" &amp; GM$1, DataRegularSeason20242025!$D$3:$D$1315, $A11)+SUMIFS(DataRegularSeason20242025!$AB$3:$AB$1315,DataRegularSeason20242025!$B$3:$B$1315, "&lt;=" &amp; GM$1, DataRegularSeason20242025!$E$3:$E$1315, $A11)</f>
        <v>50</v>
      </c>
      <c r="GN11">
        <f>SUMIFS(DataRegularSeason20242025!$AA$3:$AA$1315,DataRegularSeason20242025!$B$3:$B$1315, "&lt;=" &amp; GN$1, DataRegularSeason20242025!$D$3:$D$1315, $A11)+SUMIFS(DataRegularSeason20242025!$AB$3:$AB$1315,DataRegularSeason20242025!$B$3:$B$1315, "&lt;=" &amp; GN$1, DataRegularSeason20242025!$E$3:$E$1315, $A11)</f>
        <v>50</v>
      </c>
      <c r="GO11">
        <f>SUMIFS(DataRegularSeason20242025!$AA$3:$AA$1315,DataRegularSeason20242025!$B$3:$B$1315, "&lt;=" &amp; GO$1, DataRegularSeason20242025!$D$3:$D$1315, $A11)+SUMIFS(DataRegularSeason20242025!$AB$3:$AB$1315,DataRegularSeason20242025!$B$3:$B$1315, "&lt;=" &amp; GO$1, DataRegularSeason20242025!$E$3:$E$1315, $A11)</f>
        <v>50</v>
      </c>
      <c r="GP11">
        <f>SUMIFS(DataRegularSeason20242025!$AA$3:$AA$1315,DataRegularSeason20242025!$B$3:$B$1315, "&lt;=" &amp; GP$1, DataRegularSeason20242025!$D$3:$D$1315, $A11)+SUMIFS(DataRegularSeason20242025!$AB$3:$AB$1315,DataRegularSeason20242025!$B$3:$B$1315, "&lt;=" &amp; GP$1, DataRegularSeason20242025!$E$3:$E$1315, $A11)</f>
        <v>50</v>
      </c>
      <c r="GQ11">
        <f>SUMIFS(DataRegularSeason20242025!$AA$3:$AA$1315,DataRegularSeason20242025!$B$3:$B$1315, "&lt;=" &amp; GQ$1, DataRegularSeason20242025!$D$3:$D$1315, $A11)+SUMIFS(DataRegularSeason20242025!$AB$3:$AB$1315,DataRegularSeason20242025!$B$3:$B$1315, "&lt;=" &amp; GQ$1, DataRegularSeason20242025!$E$3:$E$1315, $A11)</f>
        <v>50</v>
      </c>
      <c r="GR11">
        <f>SUMIFS(DataRegularSeason20242025!$AA$3:$AA$1315,DataRegularSeason20242025!$B$3:$B$1315, "&lt;=" &amp; GR$1, DataRegularSeason20242025!$D$3:$D$1315, $A11)+SUMIFS(DataRegularSeason20242025!$AB$3:$AB$1315,DataRegularSeason20242025!$B$3:$B$1315, "&lt;=" &amp; GR$1, DataRegularSeason20242025!$E$3:$E$1315, $A11)</f>
        <v>50</v>
      </c>
      <c r="GS11">
        <f>SUMIFS(DataRegularSeason20242025!$AA$3:$AA$1315,DataRegularSeason20242025!$B$3:$B$1315, "&lt;=" &amp; GS$1, DataRegularSeason20242025!$D$3:$D$1315, $A11)+SUMIFS(DataRegularSeason20242025!$AB$3:$AB$1315,DataRegularSeason20242025!$B$3:$B$1315, "&lt;=" &amp; GS$1, DataRegularSeason20242025!$E$3:$E$1315, $A11)</f>
        <v>50</v>
      </c>
      <c r="GT11">
        <f>SUMIFS(DataRegularSeason20242025!$AA$3:$AA$1315,DataRegularSeason20242025!$B$3:$B$1315, "&lt;=" &amp; GT$1, DataRegularSeason20242025!$D$3:$D$1315, $A11)+SUMIFS(DataRegularSeason20242025!$AB$3:$AB$1315,DataRegularSeason20242025!$B$3:$B$1315, "&lt;=" &amp; GT$1, DataRegularSeason20242025!$E$3:$E$1315, $A11)</f>
        <v>50</v>
      </c>
      <c r="GU11">
        <f>SUMIFS(DataRegularSeason20242025!$AA$3:$AA$1315,DataRegularSeason20242025!$B$3:$B$1315, "&lt;=" &amp; GU$1, DataRegularSeason20242025!$D$3:$D$1315, $A11)+SUMIFS(DataRegularSeason20242025!$AB$3:$AB$1315,DataRegularSeason20242025!$B$3:$B$1315, "&lt;=" &amp; GU$1, DataRegularSeason20242025!$E$3:$E$1315, $A11)</f>
        <v>50</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45</v>
      </c>
      <c r="CP12">
        <f>SUMIFS(DataRegularSeason20242025!$AA$3:$AA$1315,DataRegularSeason20242025!$B$3:$B$1315, "&lt;=" &amp; CP$1, DataRegularSeason20242025!$D$3:$D$1315, $A12)+SUMIFS(DataRegularSeason20242025!$AB$3:$AB$1315,DataRegularSeason20242025!$B$3:$B$1315, "&lt;=" &amp; CP$1, DataRegularSeason20242025!$E$3:$E$1315, $A12)</f>
        <v>45</v>
      </c>
      <c r="CQ12">
        <f>SUMIFS(DataRegularSeason20242025!$AA$3:$AA$1315,DataRegularSeason20242025!$B$3:$B$1315, "&lt;=" &amp; CQ$1, DataRegularSeason20242025!$D$3:$D$1315, $A12)+SUMIFS(DataRegularSeason20242025!$AB$3:$AB$1315,DataRegularSeason20242025!$B$3:$B$1315, "&lt;=" &amp; CQ$1, DataRegularSeason20242025!$E$3:$E$1315, $A12)</f>
        <v>45</v>
      </c>
      <c r="CR12">
        <f>SUMIFS(DataRegularSeason20242025!$AA$3:$AA$1315,DataRegularSeason20242025!$B$3:$B$1315, "&lt;=" &amp; CR$1, DataRegularSeason20242025!$D$3:$D$1315, $A12)+SUMIFS(DataRegularSeason20242025!$AB$3:$AB$1315,DataRegularSeason20242025!$B$3:$B$1315, "&lt;=" &amp; CR$1, DataRegularSeason20242025!$E$3:$E$1315, $A12)</f>
        <v>45</v>
      </c>
      <c r="CS12">
        <f>SUMIFS(DataRegularSeason20242025!$AA$3:$AA$1315,DataRegularSeason20242025!$B$3:$B$1315, "&lt;=" &amp; CS$1, DataRegularSeason20242025!$D$3:$D$1315, $A12)+SUMIFS(DataRegularSeason20242025!$AB$3:$AB$1315,DataRegularSeason20242025!$B$3:$B$1315, "&lt;=" &amp; CS$1, DataRegularSeason20242025!$E$3:$E$1315, $A12)</f>
        <v>45</v>
      </c>
      <c r="CT12">
        <f>SUMIFS(DataRegularSeason20242025!$AA$3:$AA$1315,DataRegularSeason20242025!$B$3:$B$1315, "&lt;=" &amp; CT$1, DataRegularSeason20242025!$D$3:$D$1315, $A12)+SUMIFS(DataRegularSeason20242025!$AB$3:$AB$1315,DataRegularSeason20242025!$B$3:$B$1315, "&lt;=" &amp; CT$1, DataRegularSeason20242025!$E$3:$E$1315, $A12)</f>
        <v>45</v>
      </c>
      <c r="CU12">
        <f>SUMIFS(DataRegularSeason20242025!$AA$3:$AA$1315,DataRegularSeason20242025!$B$3:$B$1315, "&lt;=" &amp; CU$1, DataRegularSeason20242025!$D$3:$D$1315, $A12)+SUMIFS(DataRegularSeason20242025!$AB$3:$AB$1315,DataRegularSeason20242025!$B$3:$B$1315, "&lt;=" &amp; CU$1, DataRegularSeason20242025!$E$3:$E$1315, $A12)</f>
        <v>45</v>
      </c>
      <c r="CV12">
        <f>SUMIFS(DataRegularSeason20242025!$AA$3:$AA$1315,DataRegularSeason20242025!$B$3:$B$1315, "&lt;=" &amp; CV$1, DataRegularSeason20242025!$D$3:$D$1315, $A12)+SUMIFS(DataRegularSeason20242025!$AB$3:$AB$1315,DataRegularSeason20242025!$B$3:$B$1315, "&lt;=" &amp; CV$1, DataRegularSeason20242025!$E$3:$E$1315, $A12)</f>
        <v>45</v>
      </c>
      <c r="CW12">
        <f>SUMIFS(DataRegularSeason20242025!$AA$3:$AA$1315,DataRegularSeason20242025!$B$3:$B$1315, "&lt;=" &amp; CW$1, DataRegularSeason20242025!$D$3:$D$1315, $A12)+SUMIFS(DataRegularSeason20242025!$AB$3:$AB$1315,DataRegularSeason20242025!$B$3:$B$1315, "&lt;=" &amp; CW$1, DataRegularSeason20242025!$E$3:$E$1315, $A12)</f>
        <v>45</v>
      </c>
      <c r="CX12">
        <f>SUMIFS(DataRegularSeason20242025!$AA$3:$AA$1315,DataRegularSeason20242025!$B$3:$B$1315, "&lt;=" &amp; CX$1, DataRegularSeason20242025!$D$3:$D$1315, $A12)+SUMIFS(DataRegularSeason20242025!$AB$3:$AB$1315,DataRegularSeason20242025!$B$3:$B$1315, "&lt;=" &amp; CX$1, DataRegularSeason20242025!$E$3:$E$1315, $A12)</f>
        <v>45</v>
      </c>
      <c r="CY12">
        <f>SUMIFS(DataRegularSeason20242025!$AA$3:$AA$1315,DataRegularSeason20242025!$B$3:$B$1315, "&lt;=" &amp; CY$1, DataRegularSeason20242025!$D$3:$D$1315, $A12)+SUMIFS(DataRegularSeason20242025!$AB$3:$AB$1315,DataRegularSeason20242025!$B$3:$B$1315, "&lt;=" &amp; CY$1, DataRegularSeason20242025!$E$3:$E$1315, $A12)</f>
        <v>45</v>
      </c>
      <c r="CZ12">
        <f>SUMIFS(DataRegularSeason20242025!$AA$3:$AA$1315,DataRegularSeason20242025!$B$3:$B$1315, "&lt;=" &amp; CZ$1, DataRegularSeason20242025!$D$3:$D$1315, $A12)+SUMIFS(DataRegularSeason20242025!$AB$3:$AB$1315,DataRegularSeason20242025!$B$3:$B$1315, "&lt;=" &amp; CZ$1, DataRegularSeason20242025!$E$3:$E$1315, $A12)</f>
        <v>45</v>
      </c>
      <c r="DA12">
        <f>SUMIFS(DataRegularSeason20242025!$AA$3:$AA$1315,DataRegularSeason20242025!$B$3:$B$1315, "&lt;=" &amp; DA$1, DataRegularSeason20242025!$D$3:$D$1315, $A12)+SUMIFS(DataRegularSeason20242025!$AB$3:$AB$1315,DataRegularSeason20242025!$B$3:$B$1315, "&lt;=" &amp; DA$1, DataRegularSeason20242025!$E$3:$E$1315, $A12)</f>
        <v>45</v>
      </c>
      <c r="DB12">
        <f>SUMIFS(DataRegularSeason20242025!$AA$3:$AA$1315,DataRegularSeason20242025!$B$3:$B$1315, "&lt;=" &amp; DB$1, DataRegularSeason20242025!$D$3:$D$1315, $A12)+SUMIFS(DataRegularSeason20242025!$AB$3:$AB$1315,DataRegularSeason20242025!$B$3:$B$1315, "&lt;=" &amp; DB$1, DataRegularSeason20242025!$E$3:$E$1315, $A12)</f>
        <v>45</v>
      </c>
      <c r="DC12">
        <f>SUMIFS(DataRegularSeason20242025!$AA$3:$AA$1315,DataRegularSeason20242025!$B$3:$B$1315, "&lt;=" &amp; DC$1, DataRegularSeason20242025!$D$3:$D$1315, $A12)+SUMIFS(DataRegularSeason20242025!$AB$3:$AB$1315,DataRegularSeason20242025!$B$3:$B$1315, "&lt;=" &amp; DC$1, DataRegularSeason20242025!$E$3:$E$1315, $A12)</f>
        <v>45</v>
      </c>
      <c r="DD12">
        <f>SUMIFS(DataRegularSeason20242025!$AA$3:$AA$1315,DataRegularSeason20242025!$B$3:$B$1315, "&lt;=" &amp; DD$1, DataRegularSeason20242025!$D$3:$D$1315, $A12)+SUMIFS(DataRegularSeason20242025!$AB$3:$AB$1315,DataRegularSeason20242025!$B$3:$B$1315, "&lt;=" &amp; DD$1, DataRegularSeason20242025!$E$3:$E$1315, $A12)</f>
        <v>45</v>
      </c>
      <c r="DE12">
        <f>SUMIFS(DataRegularSeason20242025!$AA$3:$AA$1315,DataRegularSeason20242025!$B$3:$B$1315, "&lt;=" &amp; DE$1, DataRegularSeason20242025!$D$3:$D$1315, $A12)+SUMIFS(DataRegularSeason20242025!$AB$3:$AB$1315,DataRegularSeason20242025!$B$3:$B$1315, "&lt;=" &amp; DE$1, DataRegularSeason20242025!$E$3:$E$1315, $A12)</f>
        <v>45</v>
      </c>
      <c r="DF12">
        <f>SUMIFS(DataRegularSeason20242025!$AA$3:$AA$1315,DataRegularSeason20242025!$B$3:$B$1315, "&lt;=" &amp; DF$1, DataRegularSeason20242025!$D$3:$D$1315, $A12)+SUMIFS(DataRegularSeason20242025!$AB$3:$AB$1315,DataRegularSeason20242025!$B$3:$B$1315, "&lt;=" &amp; DF$1, DataRegularSeason20242025!$E$3:$E$1315, $A12)</f>
        <v>45</v>
      </c>
      <c r="DG12">
        <f>SUMIFS(DataRegularSeason20242025!$AA$3:$AA$1315,DataRegularSeason20242025!$B$3:$B$1315, "&lt;=" &amp; DG$1, DataRegularSeason20242025!$D$3:$D$1315, $A12)+SUMIFS(DataRegularSeason20242025!$AB$3:$AB$1315,DataRegularSeason20242025!$B$3:$B$1315, "&lt;=" &amp; DG$1, DataRegularSeason20242025!$E$3:$E$1315, $A12)</f>
        <v>45</v>
      </c>
      <c r="DH12">
        <f>SUMIFS(DataRegularSeason20242025!$AA$3:$AA$1315,DataRegularSeason20242025!$B$3:$B$1315, "&lt;=" &amp; DH$1, DataRegularSeason20242025!$D$3:$D$1315, $A12)+SUMIFS(DataRegularSeason20242025!$AB$3:$AB$1315,DataRegularSeason20242025!$B$3:$B$1315, "&lt;=" &amp; DH$1, DataRegularSeason20242025!$E$3:$E$1315, $A12)</f>
        <v>45</v>
      </c>
      <c r="DI12">
        <f>SUMIFS(DataRegularSeason20242025!$AA$3:$AA$1315,DataRegularSeason20242025!$B$3:$B$1315, "&lt;=" &amp; DI$1, DataRegularSeason20242025!$D$3:$D$1315, $A12)+SUMIFS(DataRegularSeason20242025!$AB$3:$AB$1315,DataRegularSeason20242025!$B$3:$B$1315, "&lt;=" &amp; DI$1, DataRegularSeason20242025!$E$3:$E$1315, $A12)</f>
        <v>45</v>
      </c>
      <c r="DJ12">
        <f>SUMIFS(DataRegularSeason20242025!$AA$3:$AA$1315,DataRegularSeason20242025!$B$3:$B$1315, "&lt;=" &amp; DJ$1, DataRegularSeason20242025!$D$3:$D$1315, $A12)+SUMIFS(DataRegularSeason20242025!$AB$3:$AB$1315,DataRegularSeason20242025!$B$3:$B$1315, "&lt;=" &amp; DJ$1, DataRegularSeason20242025!$E$3:$E$1315, $A12)</f>
        <v>45</v>
      </c>
      <c r="DK12">
        <f>SUMIFS(DataRegularSeason20242025!$AA$3:$AA$1315,DataRegularSeason20242025!$B$3:$B$1315, "&lt;=" &amp; DK$1, DataRegularSeason20242025!$D$3:$D$1315, $A12)+SUMIFS(DataRegularSeason20242025!$AB$3:$AB$1315,DataRegularSeason20242025!$B$3:$B$1315, "&lt;=" &amp; DK$1, DataRegularSeason20242025!$E$3:$E$1315, $A12)</f>
        <v>45</v>
      </c>
      <c r="DL12">
        <f>SUMIFS(DataRegularSeason20242025!$AA$3:$AA$1315,DataRegularSeason20242025!$B$3:$B$1315, "&lt;=" &amp; DL$1, DataRegularSeason20242025!$D$3:$D$1315, $A12)+SUMIFS(DataRegularSeason20242025!$AB$3:$AB$1315,DataRegularSeason20242025!$B$3:$B$1315, "&lt;=" &amp; DL$1, DataRegularSeason20242025!$E$3:$E$1315, $A12)</f>
        <v>45</v>
      </c>
      <c r="DM12">
        <f>SUMIFS(DataRegularSeason20242025!$AA$3:$AA$1315,DataRegularSeason20242025!$B$3:$B$1315, "&lt;=" &amp; DM$1, DataRegularSeason20242025!$D$3:$D$1315, $A12)+SUMIFS(DataRegularSeason20242025!$AB$3:$AB$1315,DataRegularSeason20242025!$B$3:$B$1315, "&lt;=" &amp; DM$1, DataRegularSeason20242025!$E$3:$E$1315, $A12)</f>
        <v>45</v>
      </c>
      <c r="DN12">
        <f>SUMIFS(DataRegularSeason20242025!$AA$3:$AA$1315,DataRegularSeason20242025!$B$3:$B$1315, "&lt;=" &amp; DN$1, DataRegularSeason20242025!$D$3:$D$1315, $A12)+SUMIFS(DataRegularSeason20242025!$AB$3:$AB$1315,DataRegularSeason20242025!$B$3:$B$1315, "&lt;=" &amp; DN$1, DataRegularSeason20242025!$E$3:$E$1315, $A12)</f>
        <v>45</v>
      </c>
      <c r="DO12">
        <f>SUMIFS(DataRegularSeason20242025!$AA$3:$AA$1315,DataRegularSeason20242025!$B$3:$B$1315, "&lt;=" &amp; DO$1, DataRegularSeason20242025!$D$3:$D$1315, $A12)+SUMIFS(DataRegularSeason20242025!$AB$3:$AB$1315,DataRegularSeason20242025!$B$3:$B$1315, "&lt;=" &amp; DO$1, DataRegularSeason20242025!$E$3:$E$1315, $A12)</f>
        <v>45</v>
      </c>
      <c r="DP12">
        <f>SUMIFS(DataRegularSeason20242025!$AA$3:$AA$1315,DataRegularSeason20242025!$B$3:$B$1315, "&lt;=" &amp; DP$1, DataRegularSeason20242025!$D$3:$D$1315, $A12)+SUMIFS(DataRegularSeason20242025!$AB$3:$AB$1315,DataRegularSeason20242025!$B$3:$B$1315, "&lt;=" &amp; DP$1, DataRegularSeason20242025!$E$3:$E$1315, $A12)</f>
        <v>45</v>
      </c>
      <c r="DQ12">
        <f>SUMIFS(DataRegularSeason20242025!$AA$3:$AA$1315,DataRegularSeason20242025!$B$3:$B$1315, "&lt;=" &amp; DQ$1, DataRegularSeason20242025!$D$3:$D$1315, $A12)+SUMIFS(DataRegularSeason20242025!$AB$3:$AB$1315,DataRegularSeason20242025!$B$3:$B$1315, "&lt;=" &amp; DQ$1, DataRegularSeason20242025!$E$3:$E$1315, $A12)</f>
        <v>45</v>
      </c>
      <c r="DR12">
        <f>SUMIFS(DataRegularSeason20242025!$AA$3:$AA$1315,DataRegularSeason20242025!$B$3:$B$1315, "&lt;=" &amp; DR$1, DataRegularSeason20242025!$D$3:$D$1315, $A12)+SUMIFS(DataRegularSeason20242025!$AB$3:$AB$1315,DataRegularSeason20242025!$B$3:$B$1315, "&lt;=" &amp; DR$1, DataRegularSeason20242025!$E$3:$E$1315, $A12)</f>
        <v>45</v>
      </c>
      <c r="DS12">
        <f>SUMIFS(DataRegularSeason20242025!$AA$3:$AA$1315,DataRegularSeason20242025!$B$3:$B$1315, "&lt;=" &amp; DS$1, DataRegularSeason20242025!$D$3:$D$1315, $A12)+SUMIFS(DataRegularSeason20242025!$AB$3:$AB$1315,DataRegularSeason20242025!$B$3:$B$1315, "&lt;=" &amp; DS$1, DataRegularSeason20242025!$E$3:$E$1315, $A12)</f>
        <v>45</v>
      </c>
      <c r="DT12">
        <f>SUMIFS(DataRegularSeason20242025!$AA$3:$AA$1315,DataRegularSeason20242025!$B$3:$B$1315, "&lt;=" &amp; DT$1, DataRegularSeason20242025!$D$3:$D$1315, $A12)+SUMIFS(DataRegularSeason20242025!$AB$3:$AB$1315,DataRegularSeason20242025!$B$3:$B$1315, "&lt;=" &amp; DT$1, DataRegularSeason20242025!$E$3:$E$1315, $A12)</f>
        <v>45</v>
      </c>
      <c r="DU12">
        <f>SUMIFS(DataRegularSeason20242025!$AA$3:$AA$1315,DataRegularSeason20242025!$B$3:$B$1315, "&lt;=" &amp; DU$1, DataRegularSeason20242025!$D$3:$D$1315, $A12)+SUMIFS(DataRegularSeason20242025!$AB$3:$AB$1315,DataRegularSeason20242025!$B$3:$B$1315, "&lt;=" &amp; DU$1, DataRegularSeason20242025!$E$3:$E$1315, $A12)</f>
        <v>45</v>
      </c>
      <c r="DV12">
        <f>SUMIFS(DataRegularSeason20242025!$AA$3:$AA$1315,DataRegularSeason20242025!$B$3:$B$1315, "&lt;=" &amp; DV$1, DataRegularSeason20242025!$D$3:$D$1315, $A12)+SUMIFS(DataRegularSeason20242025!$AB$3:$AB$1315,DataRegularSeason20242025!$B$3:$B$1315, "&lt;=" &amp; DV$1, DataRegularSeason20242025!$E$3:$E$1315, $A12)</f>
        <v>45</v>
      </c>
      <c r="DW12">
        <f>SUMIFS(DataRegularSeason20242025!$AA$3:$AA$1315,DataRegularSeason20242025!$B$3:$B$1315, "&lt;=" &amp; DW$1, DataRegularSeason20242025!$D$3:$D$1315, $A12)+SUMIFS(DataRegularSeason20242025!$AB$3:$AB$1315,DataRegularSeason20242025!$B$3:$B$1315, "&lt;=" &amp; DW$1, DataRegularSeason20242025!$E$3:$E$1315, $A12)</f>
        <v>45</v>
      </c>
      <c r="DX12">
        <f>SUMIFS(DataRegularSeason20242025!$AA$3:$AA$1315,DataRegularSeason20242025!$B$3:$B$1315, "&lt;=" &amp; DX$1, DataRegularSeason20242025!$D$3:$D$1315, $A12)+SUMIFS(DataRegularSeason20242025!$AB$3:$AB$1315,DataRegularSeason20242025!$B$3:$B$1315, "&lt;=" &amp; DX$1, DataRegularSeason20242025!$E$3:$E$1315, $A12)</f>
        <v>45</v>
      </c>
      <c r="DY12">
        <f>SUMIFS(DataRegularSeason20242025!$AA$3:$AA$1315,DataRegularSeason20242025!$B$3:$B$1315, "&lt;=" &amp; DY$1, DataRegularSeason20242025!$D$3:$D$1315, $A12)+SUMIFS(DataRegularSeason20242025!$AB$3:$AB$1315,DataRegularSeason20242025!$B$3:$B$1315, "&lt;=" &amp; DY$1, DataRegularSeason20242025!$E$3:$E$1315, $A12)</f>
        <v>45</v>
      </c>
      <c r="DZ12">
        <f>SUMIFS(DataRegularSeason20242025!$AA$3:$AA$1315,DataRegularSeason20242025!$B$3:$B$1315, "&lt;=" &amp; DZ$1, DataRegularSeason20242025!$D$3:$D$1315, $A12)+SUMIFS(DataRegularSeason20242025!$AB$3:$AB$1315,DataRegularSeason20242025!$B$3:$B$1315, "&lt;=" &amp; DZ$1, DataRegularSeason20242025!$E$3:$E$1315, $A12)</f>
        <v>45</v>
      </c>
      <c r="EA12">
        <f>SUMIFS(DataRegularSeason20242025!$AA$3:$AA$1315,DataRegularSeason20242025!$B$3:$B$1315, "&lt;=" &amp; EA$1, DataRegularSeason20242025!$D$3:$D$1315, $A12)+SUMIFS(DataRegularSeason20242025!$AB$3:$AB$1315,DataRegularSeason20242025!$B$3:$B$1315, "&lt;=" &amp; EA$1, DataRegularSeason20242025!$E$3:$E$1315, $A12)</f>
        <v>45</v>
      </c>
      <c r="EB12">
        <f>SUMIFS(DataRegularSeason20242025!$AA$3:$AA$1315,DataRegularSeason20242025!$B$3:$B$1315, "&lt;=" &amp; EB$1, DataRegularSeason20242025!$D$3:$D$1315, $A12)+SUMIFS(DataRegularSeason20242025!$AB$3:$AB$1315,DataRegularSeason20242025!$B$3:$B$1315, "&lt;=" &amp; EB$1, DataRegularSeason20242025!$E$3:$E$1315, $A12)</f>
        <v>45</v>
      </c>
      <c r="EC12">
        <f>SUMIFS(DataRegularSeason20242025!$AA$3:$AA$1315,DataRegularSeason20242025!$B$3:$B$1315, "&lt;=" &amp; EC$1, DataRegularSeason20242025!$D$3:$D$1315, $A12)+SUMIFS(DataRegularSeason20242025!$AB$3:$AB$1315,DataRegularSeason20242025!$B$3:$B$1315, "&lt;=" &amp; EC$1, DataRegularSeason20242025!$E$3:$E$1315, $A12)</f>
        <v>45</v>
      </c>
      <c r="ED12">
        <f>SUMIFS(DataRegularSeason20242025!$AA$3:$AA$1315,DataRegularSeason20242025!$B$3:$B$1315, "&lt;=" &amp; ED$1, DataRegularSeason20242025!$D$3:$D$1315, $A12)+SUMIFS(DataRegularSeason20242025!$AB$3:$AB$1315,DataRegularSeason20242025!$B$3:$B$1315, "&lt;=" &amp; ED$1, DataRegularSeason20242025!$E$3:$E$1315, $A12)</f>
        <v>45</v>
      </c>
      <c r="EE12">
        <f>SUMIFS(DataRegularSeason20242025!$AA$3:$AA$1315,DataRegularSeason20242025!$B$3:$B$1315, "&lt;=" &amp; EE$1, DataRegularSeason20242025!$D$3:$D$1315, $A12)+SUMIFS(DataRegularSeason20242025!$AB$3:$AB$1315,DataRegularSeason20242025!$B$3:$B$1315, "&lt;=" &amp; EE$1, DataRegularSeason20242025!$E$3:$E$1315, $A12)</f>
        <v>45</v>
      </c>
      <c r="EF12">
        <f>SUMIFS(DataRegularSeason20242025!$AA$3:$AA$1315,DataRegularSeason20242025!$B$3:$B$1315, "&lt;=" &amp; EF$1, DataRegularSeason20242025!$D$3:$D$1315, $A12)+SUMIFS(DataRegularSeason20242025!$AB$3:$AB$1315,DataRegularSeason20242025!$B$3:$B$1315, "&lt;=" &amp; EF$1, DataRegularSeason20242025!$E$3:$E$1315, $A12)</f>
        <v>45</v>
      </c>
      <c r="EG12">
        <f>SUMIFS(DataRegularSeason20242025!$AA$3:$AA$1315,DataRegularSeason20242025!$B$3:$B$1315, "&lt;=" &amp; EG$1, DataRegularSeason20242025!$D$3:$D$1315, $A12)+SUMIFS(DataRegularSeason20242025!$AB$3:$AB$1315,DataRegularSeason20242025!$B$3:$B$1315, "&lt;=" &amp; EG$1, DataRegularSeason20242025!$E$3:$E$1315, $A12)</f>
        <v>45</v>
      </c>
      <c r="EH12">
        <f>SUMIFS(DataRegularSeason20242025!$AA$3:$AA$1315,DataRegularSeason20242025!$B$3:$B$1315, "&lt;=" &amp; EH$1, DataRegularSeason20242025!$D$3:$D$1315, $A12)+SUMIFS(DataRegularSeason20242025!$AB$3:$AB$1315,DataRegularSeason20242025!$B$3:$B$1315, "&lt;=" &amp; EH$1, DataRegularSeason20242025!$E$3:$E$1315, $A12)</f>
        <v>45</v>
      </c>
      <c r="EI12">
        <f>SUMIFS(DataRegularSeason20242025!$AA$3:$AA$1315,DataRegularSeason20242025!$B$3:$B$1315, "&lt;=" &amp; EI$1, DataRegularSeason20242025!$D$3:$D$1315, $A12)+SUMIFS(DataRegularSeason20242025!$AB$3:$AB$1315,DataRegularSeason20242025!$B$3:$B$1315, "&lt;=" &amp; EI$1, DataRegularSeason20242025!$E$3:$E$1315, $A12)</f>
        <v>45</v>
      </c>
      <c r="EJ12">
        <f>SUMIFS(DataRegularSeason20242025!$AA$3:$AA$1315,DataRegularSeason20242025!$B$3:$B$1315, "&lt;=" &amp; EJ$1, DataRegularSeason20242025!$D$3:$D$1315, $A12)+SUMIFS(DataRegularSeason20242025!$AB$3:$AB$1315,DataRegularSeason20242025!$B$3:$B$1315, "&lt;=" &amp; EJ$1, DataRegularSeason20242025!$E$3:$E$1315, $A12)</f>
        <v>45</v>
      </c>
      <c r="EK12">
        <f>SUMIFS(DataRegularSeason20242025!$AA$3:$AA$1315,DataRegularSeason20242025!$B$3:$B$1315, "&lt;=" &amp; EK$1, DataRegularSeason20242025!$D$3:$D$1315, $A12)+SUMIFS(DataRegularSeason20242025!$AB$3:$AB$1315,DataRegularSeason20242025!$B$3:$B$1315, "&lt;=" &amp; EK$1, DataRegularSeason20242025!$E$3:$E$1315, $A12)</f>
        <v>45</v>
      </c>
      <c r="EL12">
        <f>SUMIFS(DataRegularSeason20242025!$AA$3:$AA$1315,DataRegularSeason20242025!$B$3:$B$1315, "&lt;=" &amp; EL$1, DataRegularSeason20242025!$D$3:$D$1315, $A12)+SUMIFS(DataRegularSeason20242025!$AB$3:$AB$1315,DataRegularSeason20242025!$B$3:$B$1315, "&lt;=" &amp; EL$1, DataRegularSeason20242025!$E$3:$E$1315, $A12)</f>
        <v>45</v>
      </c>
      <c r="EM12">
        <f>SUMIFS(DataRegularSeason20242025!$AA$3:$AA$1315,DataRegularSeason20242025!$B$3:$B$1315, "&lt;=" &amp; EM$1, DataRegularSeason20242025!$D$3:$D$1315, $A12)+SUMIFS(DataRegularSeason20242025!$AB$3:$AB$1315,DataRegularSeason20242025!$B$3:$B$1315, "&lt;=" &amp; EM$1, DataRegularSeason20242025!$E$3:$E$1315, $A12)</f>
        <v>45</v>
      </c>
      <c r="EN12">
        <f>SUMIFS(DataRegularSeason20242025!$AA$3:$AA$1315,DataRegularSeason20242025!$B$3:$B$1315, "&lt;=" &amp; EN$1, DataRegularSeason20242025!$D$3:$D$1315, $A12)+SUMIFS(DataRegularSeason20242025!$AB$3:$AB$1315,DataRegularSeason20242025!$B$3:$B$1315, "&lt;=" &amp; EN$1, DataRegularSeason20242025!$E$3:$E$1315, $A12)</f>
        <v>45</v>
      </c>
      <c r="EO12">
        <f>SUMIFS(DataRegularSeason20242025!$AA$3:$AA$1315,DataRegularSeason20242025!$B$3:$B$1315, "&lt;=" &amp; EO$1, DataRegularSeason20242025!$D$3:$D$1315, $A12)+SUMIFS(DataRegularSeason20242025!$AB$3:$AB$1315,DataRegularSeason20242025!$B$3:$B$1315, "&lt;=" &amp; EO$1, DataRegularSeason20242025!$E$3:$E$1315, $A12)</f>
        <v>45</v>
      </c>
      <c r="EP12">
        <f>SUMIFS(DataRegularSeason20242025!$AA$3:$AA$1315,DataRegularSeason20242025!$B$3:$B$1315, "&lt;=" &amp; EP$1, DataRegularSeason20242025!$D$3:$D$1315, $A12)+SUMIFS(DataRegularSeason20242025!$AB$3:$AB$1315,DataRegularSeason20242025!$B$3:$B$1315, "&lt;=" &amp; EP$1, DataRegularSeason20242025!$E$3:$E$1315, $A12)</f>
        <v>45</v>
      </c>
      <c r="EQ12">
        <f>SUMIFS(DataRegularSeason20242025!$AA$3:$AA$1315,DataRegularSeason20242025!$B$3:$B$1315, "&lt;=" &amp; EQ$1, DataRegularSeason20242025!$D$3:$D$1315, $A12)+SUMIFS(DataRegularSeason20242025!$AB$3:$AB$1315,DataRegularSeason20242025!$B$3:$B$1315, "&lt;=" &amp; EQ$1, DataRegularSeason20242025!$E$3:$E$1315, $A12)</f>
        <v>45</v>
      </c>
      <c r="ER12">
        <f>SUMIFS(DataRegularSeason20242025!$AA$3:$AA$1315,DataRegularSeason20242025!$B$3:$B$1315, "&lt;=" &amp; ER$1, DataRegularSeason20242025!$D$3:$D$1315, $A12)+SUMIFS(DataRegularSeason20242025!$AB$3:$AB$1315,DataRegularSeason20242025!$B$3:$B$1315, "&lt;=" &amp; ER$1, DataRegularSeason20242025!$E$3:$E$1315, $A12)</f>
        <v>45</v>
      </c>
      <c r="ES12">
        <f>SUMIFS(DataRegularSeason20242025!$AA$3:$AA$1315,DataRegularSeason20242025!$B$3:$B$1315, "&lt;=" &amp; ES$1, DataRegularSeason20242025!$D$3:$D$1315, $A12)+SUMIFS(DataRegularSeason20242025!$AB$3:$AB$1315,DataRegularSeason20242025!$B$3:$B$1315, "&lt;=" &amp; ES$1, DataRegularSeason20242025!$E$3:$E$1315, $A12)</f>
        <v>45</v>
      </c>
      <c r="ET12">
        <f>SUMIFS(DataRegularSeason20242025!$AA$3:$AA$1315,DataRegularSeason20242025!$B$3:$B$1315, "&lt;=" &amp; ET$1, DataRegularSeason20242025!$D$3:$D$1315, $A12)+SUMIFS(DataRegularSeason20242025!$AB$3:$AB$1315,DataRegularSeason20242025!$B$3:$B$1315, "&lt;=" &amp; ET$1, DataRegularSeason20242025!$E$3:$E$1315, $A12)</f>
        <v>45</v>
      </c>
      <c r="EU12">
        <f>SUMIFS(DataRegularSeason20242025!$AA$3:$AA$1315,DataRegularSeason20242025!$B$3:$B$1315, "&lt;=" &amp; EU$1, DataRegularSeason20242025!$D$3:$D$1315, $A12)+SUMIFS(DataRegularSeason20242025!$AB$3:$AB$1315,DataRegularSeason20242025!$B$3:$B$1315, "&lt;=" &amp; EU$1, DataRegularSeason20242025!$E$3:$E$1315, $A12)</f>
        <v>45</v>
      </c>
      <c r="EV12">
        <f>SUMIFS(DataRegularSeason20242025!$AA$3:$AA$1315,DataRegularSeason20242025!$B$3:$B$1315, "&lt;=" &amp; EV$1, DataRegularSeason20242025!$D$3:$D$1315, $A12)+SUMIFS(DataRegularSeason20242025!$AB$3:$AB$1315,DataRegularSeason20242025!$B$3:$B$1315, "&lt;=" &amp; EV$1, DataRegularSeason20242025!$E$3:$E$1315, $A12)</f>
        <v>45</v>
      </c>
      <c r="EW12">
        <f>SUMIFS(DataRegularSeason20242025!$AA$3:$AA$1315,DataRegularSeason20242025!$B$3:$B$1315, "&lt;=" &amp; EW$1, DataRegularSeason20242025!$D$3:$D$1315, $A12)+SUMIFS(DataRegularSeason20242025!$AB$3:$AB$1315,DataRegularSeason20242025!$B$3:$B$1315, "&lt;=" &amp; EW$1, DataRegularSeason20242025!$E$3:$E$1315, $A12)</f>
        <v>45</v>
      </c>
      <c r="EX12">
        <f>SUMIFS(DataRegularSeason20242025!$AA$3:$AA$1315,DataRegularSeason20242025!$B$3:$B$1315, "&lt;=" &amp; EX$1, DataRegularSeason20242025!$D$3:$D$1315, $A12)+SUMIFS(DataRegularSeason20242025!$AB$3:$AB$1315,DataRegularSeason20242025!$B$3:$B$1315, "&lt;=" &amp; EX$1, DataRegularSeason20242025!$E$3:$E$1315, $A12)</f>
        <v>45</v>
      </c>
      <c r="EY12">
        <f>SUMIFS(DataRegularSeason20242025!$AA$3:$AA$1315,DataRegularSeason20242025!$B$3:$B$1315, "&lt;=" &amp; EY$1, DataRegularSeason20242025!$D$3:$D$1315, $A12)+SUMIFS(DataRegularSeason20242025!$AB$3:$AB$1315,DataRegularSeason20242025!$B$3:$B$1315, "&lt;=" &amp; EY$1, DataRegularSeason20242025!$E$3:$E$1315, $A12)</f>
        <v>45</v>
      </c>
      <c r="EZ12">
        <f>SUMIFS(DataRegularSeason20242025!$AA$3:$AA$1315,DataRegularSeason20242025!$B$3:$B$1315, "&lt;=" &amp; EZ$1, DataRegularSeason20242025!$D$3:$D$1315, $A12)+SUMIFS(DataRegularSeason20242025!$AB$3:$AB$1315,DataRegularSeason20242025!$B$3:$B$1315, "&lt;=" &amp; EZ$1, DataRegularSeason20242025!$E$3:$E$1315, $A12)</f>
        <v>45</v>
      </c>
      <c r="FA12">
        <f>SUMIFS(DataRegularSeason20242025!$AA$3:$AA$1315,DataRegularSeason20242025!$B$3:$B$1315, "&lt;=" &amp; FA$1, DataRegularSeason20242025!$D$3:$D$1315, $A12)+SUMIFS(DataRegularSeason20242025!$AB$3:$AB$1315,DataRegularSeason20242025!$B$3:$B$1315, "&lt;=" &amp; FA$1, DataRegularSeason20242025!$E$3:$E$1315, $A12)</f>
        <v>45</v>
      </c>
      <c r="FB12">
        <f>SUMIFS(DataRegularSeason20242025!$AA$3:$AA$1315,DataRegularSeason20242025!$B$3:$B$1315, "&lt;=" &amp; FB$1, DataRegularSeason20242025!$D$3:$D$1315, $A12)+SUMIFS(DataRegularSeason20242025!$AB$3:$AB$1315,DataRegularSeason20242025!$B$3:$B$1315, "&lt;=" &amp; FB$1, DataRegularSeason20242025!$E$3:$E$1315, $A12)</f>
        <v>45</v>
      </c>
      <c r="FC12">
        <f>SUMIFS(DataRegularSeason20242025!$AA$3:$AA$1315,DataRegularSeason20242025!$B$3:$B$1315, "&lt;=" &amp; FC$1, DataRegularSeason20242025!$D$3:$D$1315, $A12)+SUMIFS(DataRegularSeason20242025!$AB$3:$AB$1315,DataRegularSeason20242025!$B$3:$B$1315, "&lt;=" &amp; FC$1, DataRegularSeason20242025!$E$3:$E$1315, $A12)</f>
        <v>45</v>
      </c>
      <c r="FD12">
        <f>SUMIFS(DataRegularSeason20242025!$AA$3:$AA$1315,DataRegularSeason20242025!$B$3:$B$1315, "&lt;=" &amp; FD$1, DataRegularSeason20242025!$D$3:$D$1315, $A12)+SUMIFS(DataRegularSeason20242025!$AB$3:$AB$1315,DataRegularSeason20242025!$B$3:$B$1315, "&lt;=" &amp; FD$1, DataRegularSeason20242025!$E$3:$E$1315, $A12)</f>
        <v>45</v>
      </c>
      <c r="FE12">
        <f>SUMIFS(DataRegularSeason20242025!$AA$3:$AA$1315,DataRegularSeason20242025!$B$3:$B$1315, "&lt;=" &amp; FE$1, DataRegularSeason20242025!$D$3:$D$1315, $A12)+SUMIFS(DataRegularSeason20242025!$AB$3:$AB$1315,DataRegularSeason20242025!$B$3:$B$1315, "&lt;=" &amp; FE$1, DataRegularSeason20242025!$E$3:$E$1315, $A12)</f>
        <v>45</v>
      </c>
      <c r="FF12">
        <f>SUMIFS(DataRegularSeason20242025!$AA$3:$AA$1315,DataRegularSeason20242025!$B$3:$B$1315, "&lt;=" &amp; FF$1, DataRegularSeason20242025!$D$3:$D$1315, $A12)+SUMIFS(DataRegularSeason20242025!$AB$3:$AB$1315,DataRegularSeason20242025!$B$3:$B$1315, "&lt;=" &amp; FF$1, DataRegularSeason20242025!$E$3:$E$1315, $A12)</f>
        <v>45</v>
      </c>
      <c r="FG12">
        <f>SUMIFS(DataRegularSeason20242025!$AA$3:$AA$1315,DataRegularSeason20242025!$B$3:$B$1315, "&lt;=" &amp; FG$1, DataRegularSeason20242025!$D$3:$D$1315, $A12)+SUMIFS(DataRegularSeason20242025!$AB$3:$AB$1315,DataRegularSeason20242025!$B$3:$B$1315, "&lt;=" &amp; FG$1, DataRegularSeason20242025!$E$3:$E$1315, $A12)</f>
        <v>45</v>
      </c>
      <c r="FH12">
        <f>SUMIFS(DataRegularSeason20242025!$AA$3:$AA$1315,DataRegularSeason20242025!$B$3:$B$1315, "&lt;=" &amp; FH$1, DataRegularSeason20242025!$D$3:$D$1315, $A12)+SUMIFS(DataRegularSeason20242025!$AB$3:$AB$1315,DataRegularSeason20242025!$B$3:$B$1315, "&lt;=" &amp; FH$1, DataRegularSeason20242025!$E$3:$E$1315, $A12)</f>
        <v>45</v>
      </c>
      <c r="FI12">
        <f>SUMIFS(DataRegularSeason20242025!$AA$3:$AA$1315,DataRegularSeason20242025!$B$3:$B$1315, "&lt;=" &amp; FI$1, DataRegularSeason20242025!$D$3:$D$1315, $A12)+SUMIFS(DataRegularSeason20242025!$AB$3:$AB$1315,DataRegularSeason20242025!$B$3:$B$1315, "&lt;=" &amp; FI$1, DataRegularSeason20242025!$E$3:$E$1315, $A12)</f>
        <v>45</v>
      </c>
      <c r="FJ12">
        <f>SUMIFS(DataRegularSeason20242025!$AA$3:$AA$1315,DataRegularSeason20242025!$B$3:$B$1315, "&lt;=" &amp; FJ$1, DataRegularSeason20242025!$D$3:$D$1315, $A12)+SUMIFS(DataRegularSeason20242025!$AB$3:$AB$1315,DataRegularSeason20242025!$B$3:$B$1315, "&lt;=" &amp; FJ$1, DataRegularSeason20242025!$E$3:$E$1315, $A12)</f>
        <v>45</v>
      </c>
      <c r="FK12">
        <f>SUMIFS(DataRegularSeason20242025!$AA$3:$AA$1315,DataRegularSeason20242025!$B$3:$B$1315, "&lt;=" &amp; FK$1, DataRegularSeason20242025!$D$3:$D$1315, $A12)+SUMIFS(DataRegularSeason20242025!$AB$3:$AB$1315,DataRegularSeason20242025!$B$3:$B$1315, "&lt;=" &amp; FK$1, DataRegularSeason20242025!$E$3:$E$1315, $A12)</f>
        <v>45</v>
      </c>
      <c r="FL12">
        <f>SUMIFS(DataRegularSeason20242025!$AA$3:$AA$1315,DataRegularSeason20242025!$B$3:$B$1315, "&lt;=" &amp; FL$1, DataRegularSeason20242025!$D$3:$D$1315, $A12)+SUMIFS(DataRegularSeason20242025!$AB$3:$AB$1315,DataRegularSeason20242025!$B$3:$B$1315, "&lt;=" &amp; FL$1, DataRegularSeason20242025!$E$3:$E$1315, $A12)</f>
        <v>45</v>
      </c>
      <c r="FM12">
        <f>SUMIFS(DataRegularSeason20242025!$AA$3:$AA$1315,DataRegularSeason20242025!$B$3:$B$1315, "&lt;=" &amp; FM$1, DataRegularSeason20242025!$D$3:$D$1315, $A12)+SUMIFS(DataRegularSeason20242025!$AB$3:$AB$1315,DataRegularSeason20242025!$B$3:$B$1315, "&lt;=" &amp; FM$1, DataRegularSeason20242025!$E$3:$E$1315, $A12)</f>
        <v>45</v>
      </c>
      <c r="FN12">
        <f>SUMIFS(DataRegularSeason20242025!$AA$3:$AA$1315,DataRegularSeason20242025!$B$3:$B$1315, "&lt;=" &amp; FN$1, DataRegularSeason20242025!$D$3:$D$1315, $A12)+SUMIFS(DataRegularSeason20242025!$AB$3:$AB$1315,DataRegularSeason20242025!$B$3:$B$1315, "&lt;=" &amp; FN$1, DataRegularSeason20242025!$E$3:$E$1315, $A12)</f>
        <v>45</v>
      </c>
      <c r="FO12">
        <f>SUMIFS(DataRegularSeason20242025!$AA$3:$AA$1315,DataRegularSeason20242025!$B$3:$B$1315, "&lt;=" &amp; FO$1, DataRegularSeason20242025!$D$3:$D$1315, $A12)+SUMIFS(DataRegularSeason20242025!$AB$3:$AB$1315,DataRegularSeason20242025!$B$3:$B$1315, "&lt;=" &amp; FO$1, DataRegularSeason20242025!$E$3:$E$1315, $A12)</f>
        <v>45</v>
      </c>
      <c r="FP12">
        <f>SUMIFS(DataRegularSeason20242025!$AA$3:$AA$1315,DataRegularSeason20242025!$B$3:$B$1315, "&lt;=" &amp; FP$1, DataRegularSeason20242025!$D$3:$D$1315, $A12)+SUMIFS(DataRegularSeason20242025!$AB$3:$AB$1315,DataRegularSeason20242025!$B$3:$B$1315, "&lt;=" &amp; FP$1, DataRegularSeason20242025!$E$3:$E$1315, $A12)</f>
        <v>45</v>
      </c>
      <c r="FQ12">
        <f>SUMIFS(DataRegularSeason20242025!$AA$3:$AA$1315,DataRegularSeason20242025!$B$3:$B$1315, "&lt;=" &amp; FQ$1, DataRegularSeason20242025!$D$3:$D$1315, $A12)+SUMIFS(DataRegularSeason20242025!$AB$3:$AB$1315,DataRegularSeason20242025!$B$3:$B$1315, "&lt;=" &amp; FQ$1, DataRegularSeason20242025!$E$3:$E$1315, $A12)</f>
        <v>45</v>
      </c>
      <c r="FR12">
        <f>SUMIFS(DataRegularSeason20242025!$AA$3:$AA$1315,DataRegularSeason20242025!$B$3:$B$1315, "&lt;=" &amp; FR$1, DataRegularSeason20242025!$D$3:$D$1315, $A12)+SUMIFS(DataRegularSeason20242025!$AB$3:$AB$1315,DataRegularSeason20242025!$B$3:$B$1315, "&lt;=" &amp; FR$1, DataRegularSeason20242025!$E$3:$E$1315, $A12)</f>
        <v>45</v>
      </c>
      <c r="FS12">
        <f>SUMIFS(DataRegularSeason20242025!$AA$3:$AA$1315,DataRegularSeason20242025!$B$3:$B$1315, "&lt;=" &amp; FS$1, DataRegularSeason20242025!$D$3:$D$1315, $A12)+SUMIFS(DataRegularSeason20242025!$AB$3:$AB$1315,DataRegularSeason20242025!$B$3:$B$1315, "&lt;=" &amp; FS$1, DataRegularSeason20242025!$E$3:$E$1315, $A12)</f>
        <v>45</v>
      </c>
      <c r="FT12">
        <f>SUMIFS(DataRegularSeason20242025!$AA$3:$AA$1315,DataRegularSeason20242025!$B$3:$B$1315, "&lt;=" &amp; FT$1, DataRegularSeason20242025!$D$3:$D$1315, $A12)+SUMIFS(DataRegularSeason20242025!$AB$3:$AB$1315,DataRegularSeason20242025!$B$3:$B$1315, "&lt;=" &amp; FT$1, DataRegularSeason20242025!$E$3:$E$1315, $A12)</f>
        <v>45</v>
      </c>
      <c r="FU12">
        <f>SUMIFS(DataRegularSeason20242025!$AA$3:$AA$1315,DataRegularSeason20242025!$B$3:$B$1315, "&lt;=" &amp; FU$1, DataRegularSeason20242025!$D$3:$D$1315, $A12)+SUMIFS(DataRegularSeason20242025!$AB$3:$AB$1315,DataRegularSeason20242025!$B$3:$B$1315, "&lt;=" &amp; FU$1, DataRegularSeason20242025!$E$3:$E$1315, $A12)</f>
        <v>45</v>
      </c>
      <c r="FV12">
        <f>SUMIFS(DataRegularSeason20242025!$AA$3:$AA$1315,DataRegularSeason20242025!$B$3:$B$1315, "&lt;=" &amp; FV$1, DataRegularSeason20242025!$D$3:$D$1315, $A12)+SUMIFS(DataRegularSeason20242025!$AB$3:$AB$1315,DataRegularSeason20242025!$B$3:$B$1315, "&lt;=" &amp; FV$1, DataRegularSeason20242025!$E$3:$E$1315, $A12)</f>
        <v>45</v>
      </c>
      <c r="FW12">
        <f>SUMIFS(DataRegularSeason20242025!$AA$3:$AA$1315,DataRegularSeason20242025!$B$3:$B$1315, "&lt;=" &amp; FW$1, DataRegularSeason20242025!$D$3:$D$1315, $A12)+SUMIFS(DataRegularSeason20242025!$AB$3:$AB$1315,DataRegularSeason20242025!$B$3:$B$1315, "&lt;=" &amp; FW$1, DataRegularSeason20242025!$E$3:$E$1315, $A12)</f>
        <v>45</v>
      </c>
      <c r="FX12">
        <f>SUMIFS(DataRegularSeason20242025!$AA$3:$AA$1315,DataRegularSeason20242025!$B$3:$B$1315, "&lt;=" &amp; FX$1, DataRegularSeason20242025!$D$3:$D$1315, $A12)+SUMIFS(DataRegularSeason20242025!$AB$3:$AB$1315,DataRegularSeason20242025!$B$3:$B$1315, "&lt;=" &amp; FX$1, DataRegularSeason20242025!$E$3:$E$1315, $A12)</f>
        <v>45</v>
      </c>
      <c r="FY12">
        <f>SUMIFS(DataRegularSeason20242025!$AA$3:$AA$1315,DataRegularSeason20242025!$B$3:$B$1315, "&lt;=" &amp; FY$1, DataRegularSeason20242025!$D$3:$D$1315, $A12)+SUMIFS(DataRegularSeason20242025!$AB$3:$AB$1315,DataRegularSeason20242025!$B$3:$B$1315, "&lt;=" &amp; FY$1, DataRegularSeason20242025!$E$3:$E$1315, $A12)</f>
        <v>45</v>
      </c>
      <c r="FZ12">
        <f>SUMIFS(DataRegularSeason20242025!$AA$3:$AA$1315,DataRegularSeason20242025!$B$3:$B$1315, "&lt;=" &amp; FZ$1, DataRegularSeason20242025!$D$3:$D$1315, $A12)+SUMIFS(DataRegularSeason20242025!$AB$3:$AB$1315,DataRegularSeason20242025!$B$3:$B$1315, "&lt;=" &amp; FZ$1, DataRegularSeason20242025!$E$3:$E$1315, $A12)</f>
        <v>45</v>
      </c>
      <c r="GA12">
        <f>SUMIFS(DataRegularSeason20242025!$AA$3:$AA$1315,DataRegularSeason20242025!$B$3:$B$1315, "&lt;=" &amp; GA$1, DataRegularSeason20242025!$D$3:$D$1315, $A12)+SUMIFS(DataRegularSeason20242025!$AB$3:$AB$1315,DataRegularSeason20242025!$B$3:$B$1315, "&lt;=" &amp; GA$1, DataRegularSeason20242025!$E$3:$E$1315, $A12)</f>
        <v>45</v>
      </c>
      <c r="GB12">
        <f>SUMIFS(DataRegularSeason20242025!$AA$3:$AA$1315,DataRegularSeason20242025!$B$3:$B$1315, "&lt;=" &amp; GB$1, DataRegularSeason20242025!$D$3:$D$1315, $A12)+SUMIFS(DataRegularSeason20242025!$AB$3:$AB$1315,DataRegularSeason20242025!$B$3:$B$1315, "&lt;=" &amp; GB$1, DataRegularSeason20242025!$E$3:$E$1315, $A12)</f>
        <v>45</v>
      </c>
      <c r="GC12">
        <f>SUMIFS(DataRegularSeason20242025!$AA$3:$AA$1315,DataRegularSeason20242025!$B$3:$B$1315, "&lt;=" &amp; GC$1, DataRegularSeason20242025!$D$3:$D$1315, $A12)+SUMIFS(DataRegularSeason20242025!$AB$3:$AB$1315,DataRegularSeason20242025!$B$3:$B$1315, "&lt;=" &amp; GC$1, DataRegularSeason20242025!$E$3:$E$1315, $A12)</f>
        <v>45</v>
      </c>
      <c r="GD12">
        <f>SUMIFS(DataRegularSeason20242025!$AA$3:$AA$1315,DataRegularSeason20242025!$B$3:$B$1315, "&lt;=" &amp; GD$1, DataRegularSeason20242025!$D$3:$D$1315, $A12)+SUMIFS(DataRegularSeason20242025!$AB$3:$AB$1315,DataRegularSeason20242025!$B$3:$B$1315, "&lt;=" &amp; GD$1, DataRegularSeason20242025!$E$3:$E$1315, $A12)</f>
        <v>45</v>
      </c>
      <c r="GE12">
        <f>SUMIFS(DataRegularSeason20242025!$AA$3:$AA$1315,DataRegularSeason20242025!$B$3:$B$1315, "&lt;=" &amp; GE$1, DataRegularSeason20242025!$D$3:$D$1315, $A12)+SUMIFS(DataRegularSeason20242025!$AB$3:$AB$1315,DataRegularSeason20242025!$B$3:$B$1315, "&lt;=" &amp; GE$1, DataRegularSeason20242025!$E$3:$E$1315, $A12)</f>
        <v>45</v>
      </c>
      <c r="GF12">
        <f>SUMIFS(DataRegularSeason20242025!$AA$3:$AA$1315,DataRegularSeason20242025!$B$3:$B$1315, "&lt;=" &amp; GF$1, DataRegularSeason20242025!$D$3:$D$1315, $A12)+SUMIFS(DataRegularSeason20242025!$AB$3:$AB$1315,DataRegularSeason20242025!$B$3:$B$1315, "&lt;=" &amp; GF$1, DataRegularSeason20242025!$E$3:$E$1315, $A12)</f>
        <v>45</v>
      </c>
      <c r="GG12">
        <f>SUMIFS(DataRegularSeason20242025!$AA$3:$AA$1315,DataRegularSeason20242025!$B$3:$B$1315, "&lt;=" &amp; GG$1, DataRegularSeason20242025!$D$3:$D$1315, $A12)+SUMIFS(DataRegularSeason20242025!$AB$3:$AB$1315,DataRegularSeason20242025!$B$3:$B$1315, "&lt;=" &amp; GG$1, DataRegularSeason20242025!$E$3:$E$1315, $A12)</f>
        <v>45</v>
      </c>
      <c r="GH12">
        <f>SUMIFS(DataRegularSeason20242025!$AA$3:$AA$1315,DataRegularSeason20242025!$B$3:$B$1315, "&lt;=" &amp; GH$1, DataRegularSeason20242025!$D$3:$D$1315, $A12)+SUMIFS(DataRegularSeason20242025!$AB$3:$AB$1315,DataRegularSeason20242025!$B$3:$B$1315, "&lt;=" &amp; GH$1, DataRegularSeason20242025!$E$3:$E$1315, $A12)</f>
        <v>45</v>
      </c>
      <c r="GI12">
        <f>SUMIFS(DataRegularSeason20242025!$AA$3:$AA$1315,DataRegularSeason20242025!$B$3:$B$1315, "&lt;=" &amp; GI$1, DataRegularSeason20242025!$D$3:$D$1315, $A12)+SUMIFS(DataRegularSeason20242025!$AB$3:$AB$1315,DataRegularSeason20242025!$B$3:$B$1315, "&lt;=" &amp; GI$1, DataRegularSeason20242025!$E$3:$E$1315, $A12)</f>
        <v>45</v>
      </c>
      <c r="GJ12">
        <f>SUMIFS(DataRegularSeason20242025!$AA$3:$AA$1315,DataRegularSeason20242025!$B$3:$B$1315, "&lt;=" &amp; GJ$1, DataRegularSeason20242025!$D$3:$D$1315, $A12)+SUMIFS(DataRegularSeason20242025!$AB$3:$AB$1315,DataRegularSeason20242025!$B$3:$B$1315, "&lt;=" &amp; GJ$1, DataRegularSeason20242025!$E$3:$E$1315, $A12)</f>
        <v>45</v>
      </c>
      <c r="GK12">
        <f>SUMIFS(DataRegularSeason20242025!$AA$3:$AA$1315,DataRegularSeason20242025!$B$3:$B$1315, "&lt;=" &amp; GK$1, DataRegularSeason20242025!$D$3:$D$1315, $A12)+SUMIFS(DataRegularSeason20242025!$AB$3:$AB$1315,DataRegularSeason20242025!$B$3:$B$1315, "&lt;=" &amp; GK$1, DataRegularSeason20242025!$E$3:$E$1315, $A12)</f>
        <v>45</v>
      </c>
      <c r="GL12">
        <f>SUMIFS(DataRegularSeason20242025!$AA$3:$AA$1315,DataRegularSeason20242025!$B$3:$B$1315, "&lt;=" &amp; GL$1, DataRegularSeason20242025!$D$3:$D$1315, $A12)+SUMIFS(DataRegularSeason20242025!$AB$3:$AB$1315,DataRegularSeason20242025!$B$3:$B$1315, "&lt;=" &amp; GL$1, DataRegularSeason20242025!$E$3:$E$1315, $A12)</f>
        <v>45</v>
      </c>
      <c r="GM12">
        <f>SUMIFS(DataRegularSeason20242025!$AA$3:$AA$1315,DataRegularSeason20242025!$B$3:$B$1315, "&lt;=" &amp; GM$1, DataRegularSeason20242025!$D$3:$D$1315, $A12)+SUMIFS(DataRegularSeason20242025!$AB$3:$AB$1315,DataRegularSeason20242025!$B$3:$B$1315, "&lt;=" &amp; GM$1, DataRegularSeason20242025!$E$3:$E$1315, $A12)</f>
        <v>45</v>
      </c>
      <c r="GN12">
        <f>SUMIFS(DataRegularSeason20242025!$AA$3:$AA$1315,DataRegularSeason20242025!$B$3:$B$1315, "&lt;=" &amp; GN$1, DataRegularSeason20242025!$D$3:$D$1315, $A12)+SUMIFS(DataRegularSeason20242025!$AB$3:$AB$1315,DataRegularSeason20242025!$B$3:$B$1315, "&lt;=" &amp; GN$1, DataRegularSeason20242025!$E$3:$E$1315, $A12)</f>
        <v>45</v>
      </c>
      <c r="GO12">
        <f>SUMIFS(DataRegularSeason20242025!$AA$3:$AA$1315,DataRegularSeason20242025!$B$3:$B$1315, "&lt;=" &amp; GO$1, DataRegularSeason20242025!$D$3:$D$1315, $A12)+SUMIFS(DataRegularSeason20242025!$AB$3:$AB$1315,DataRegularSeason20242025!$B$3:$B$1315, "&lt;=" &amp; GO$1, DataRegularSeason20242025!$E$3:$E$1315, $A12)</f>
        <v>45</v>
      </c>
      <c r="GP12">
        <f>SUMIFS(DataRegularSeason20242025!$AA$3:$AA$1315,DataRegularSeason20242025!$B$3:$B$1315, "&lt;=" &amp; GP$1, DataRegularSeason20242025!$D$3:$D$1315, $A12)+SUMIFS(DataRegularSeason20242025!$AB$3:$AB$1315,DataRegularSeason20242025!$B$3:$B$1315, "&lt;=" &amp; GP$1, DataRegularSeason20242025!$E$3:$E$1315, $A12)</f>
        <v>45</v>
      </c>
      <c r="GQ12">
        <f>SUMIFS(DataRegularSeason20242025!$AA$3:$AA$1315,DataRegularSeason20242025!$B$3:$B$1315, "&lt;=" &amp; GQ$1, DataRegularSeason20242025!$D$3:$D$1315, $A12)+SUMIFS(DataRegularSeason20242025!$AB$3:$AB$1315,DataRegularSeason20242025!$B$3:$B$1315, "&lt;=" &amp; GQ$1, DataRegularSeason20242025!$E$3:$E$1315, $A12)</f>
        <v>45</v>
      </c>
      <c r="GR12">
        <f>SUMIFS(DataRegularSeason20242025!$AA$3:$AA$1315,DataRegularSeason20242025!$B$3:$B$1315, "&lt;=" &amp; GR$1, DataRegularSeason20242025!$D$3:$D$1315, $A12)+SUMIFS(DataRegularSeason20242025!$AB$3:$AB$1315,DataRegularSeason20242025!$B$3:$B$1315, "&lt;=" &amp; GR$1, DataRegularSeason20242025!$E$3:$E$1315, $A12)</f>
        <v>45</v>
      </c>
      <c r="GS12">
        <f>SUMIFS(DataRegularSeason20242025!$AA$3:$AA$1315,DataRegularSeason20242025!$B$3:$B$1315, "&lt;=" &amp; GS$1, DataRegularSeason20242025!$D$3:$D$1315, $A12)+SUMIFS(DataRegularSeason20242025!$AB$3:$AB$1315,DataRegularSeason20242025!$B$3:$B$1315, "&lt;=" &amp; GS$1, DataRegularSeason20242025!$E$3:$E$1315, $A12)</f>
        <v>45</v>
      </c>
      <c r="GT12">
        <f>SUMIFS(DataRegularSeason20242025!$AA$3:$AA$1315,DataRegularSeason20242025!$B$3:$B$1315, "&lt;=" &amp; GT$1, DataRegularSeason20242025!$D$3:$D$1315, $A12)+SUMIFS(DataRegularSeason20242025!$AB$3:$AB$1315,DataRegularSeason20242025!$B$3:$B$1315, "&lt;=" &amp; GT$1, DataRegularSeason20242025!$E$3:$E$1315, $A12)</f>
        <v>45</v>
      </c>
      <c r="GU12">
        <f>SUMIFS(DataRegularSeason20242025!$AA$3:$AA$1315,DataRegularSeason20242025!$B$3:$B$1315, "&lt;=" &amp; GU$1, DataRegularSeason20242025!$D$3:$D$1315, $A12)+SUMIFS(DataRegularSeason20242025!$AB$3:$AB$1315,DataRegularSeason20242025!$B$3:$B$1315, "&lt;=" &amp; GU$1, DataRegularSeason20242025!$E$3:$E$1315, $A12)</f>
        <v>45</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37</v>
      </c>
      <c r="CN13">
        <f>SUMIFS(DataRegularSeason20242025!$AA$3:$AA$1315,DataRegularSeason20242025!$B$3:$B$1315, "&lt;=" &amp; CN$1, DataRegularSeason20242025!$D$3:$D$1315, $A13)+SUMIFS(DataRegularSeason20242025!$AB$3:$AB$1315,DataRegularSeason20242025!$B$3:$B$1315, "&lt;=" &amp; CN$1, DataRegularSeason20242025!$E$3:$E$1315, $A13)</f>
        <v>37</v>
      </c>
      <c r="CO13">
        <f>SUMIFS(DataRegularSeason20242025!$AA$3:$AA$1315,DataRegularSeason20242025!$B$3:$B$1315, "&lt;=" &amp; CO$1, DataRegularSeason20242025!$D$3:$D$1315, $A13)+SUMIFS(DataRegularSeason20242025!$AB$3:$AB$1315,DataRegularSeason20242025!$B$3:$B$1315, "&lt;=" &amp; CO$1, DataRegularSeason20242025!$E$3:$E$1315, $A13)</f>
        <v>37</v>
      </c>
      <c r="CP13">
        <f>SUMIFS(DataRegularSeason20242025!$AA$3:$AA$1315,DataRegularSeason20242025!$B$3:$B$1315, "&lt;=" &amp; CP$1, DataRegularSeason20242025!$D$3:$D$1315, $A13)+SUMIFS(DataRegularSeason20242025!$AB$3:$AB$1315,DataRegularSeason20242025!$B$3:$B$1315, "&lt;=" &amp; CP$1, DataRegularSeason20242025!$E$3:$E$1315, $A13)</f>
        <v>37</v>
      </c>
      <c r="CQ13">
        <f>SUMIFS(DataRegularSeason20242025!$AA$3:$AA$1315,DataRegularSeason20242025!$B$3:$B$1315, "&lt;=" &amp; CQ$1, DataRegularSeason20242025!$D$3:$D$1315, $A13)+SUMIFS(DataRegularSeason20242025!$AB$3:$AB$1315,DataRegularSeason20242025!$B$3:$B$1315, "&lt;=" &amp; CQ$1, DataRegularSeason20242025!$E$3:$E$1315, $A13)</f>
        <v>37</v>
      </c>
      <c r="CR13">
        <f>SUMIFS(DataRegularSeason20242025!$AA$3:$AA$1315,DataRegularSeason20242025!$B$3:$B$1315, "&lt;=" &amp; CR$1, DataRegularSeason20242025!$D$3:$D$1315, $A13)+SUMIFS(DataRegularSeason20242025!$AB$3:$AB$1315,DataRegularSeason20242025!$B$3:$B$1315, "&lt;=" &amp; CR$1, DataRegularSeason20242025!$E$3:$E$1315, $A13)</f>
        <v>37</v>
      </c>
      <c r="CS13">
        <f>SUMIFS(DataRegularSeason20242025!$AA$3:$AA$1315,DataRegularSeason20242025!$B$3:$B$1315, "&lt;=" &amp; CS$1, DataRegularSeason20242025!$D$3:$D$1315, $A13)+SUMIFS(DataRegularSeason20242025!$AB$3:$AB$1315,DataRegularSeason20242025!$B$3:$B$1315, "&lt;=" &amp; CS$1, DataRegularSeason20242025!$E$3:$E$1315, $A13)</f>
        <v>37</v>
      </c>
      <c r="CT13">
        <f>SUMIFS(DataRegularSeason20242025!$AA$3:$AA$1315,DataRegularSeason20242025!$B$3:$B$1315, "&lt;=" &amp; CT$1, DataRegularSeason20242025!$D$3:$D$1315, $A13)+SUMIFS(DataRegularSeason20242025!$AB$3:$AB$1315,DataRegularSeason20242025!$B$3:$B$1315, "&lt;=" &amp; CT$1, DataRegularSeason20242025!$E$3:$E$1315, $A13)</f>
        <v>37</v>
      </c>
      <c r="CU13">
        <f>SUMIFS(DataRegularSeason20242025!$AA$3:$AA$1315,DataRegularSeason20242025!$B$3:$B$1315, "&lt;=" &amp; CU$1, DataRegularSeason20242025!$D$3:$D$1315, $A13)+SUMIFS(DataRegularSeason20242025!$AB$3:$AB$1315,DataRegularSeason20242025!$B$3:$B$1315, "&lt;=" &amp; CU$1, DataRegularSeason20242025!$E$3:$E$1315, $A13)</f>
        <v>37</v>
      </c>
      <c r="CV13">
        <f>SUMIFS(DataRegularSeason20242025!$AA$3:$AA$1315,DataRegularSeason20242025!$B$3:$B$1315, "&lt;=" &amp; CV$1, DataRegularSeason20242025!$D$3:$D$1315, $A13)+SUMIFS(DataRegularSeason20242025!$AB$3:$AB$1315,DataRegularSeason20242025!$B$3:$B$1315, "&lt;=" &amp; CV$1, DataRegularSeason20242025!$E$3:$E$1315, $A13)</f>
        <v>37</v>
      </c>
      <c r="CW13">
        <f>SUMIFS(DataRegularSeason20242025!$AA$3:$AA$1315,DataRegularSeason20242025!$B$3:$B$1315, "&lt;=" &amp; CW$1, DataRegularSeason20242025!$D$3:$D$1315, $A13)+SUMIFS(DataRegularSeason20242025!$AB$3:$AB$1315,DataRegularSeason20242025!$B$3:$B$1315, "&lt;=" &amp; CW$1, DataRegularSeason20242025!$E$3:$E$1315, $A13)</f>
        <v>37</v>
      </c>
      <c r="CX13">
        <f>SUMIFS(DataRegularSeason20242025!$AA$3:$AA$1315,DataRegularSeason20242025!$B$3:$B$1315, "&lt;=" &amp; CX$1, DataRegularSeason20242025!$D$3:$D$1315, $A13)+SUMIFS(DataRegularSeason20242025!$AB$3:$AB$1315,DataRegularSeason20242025!$B$3:$B$1315, "&lt;=" &amp; CX$1, DataRegularSeason20242025!$E$3:$E$1315, $A13)</f>
        <v>37</v>
      </c>
      <c r="CY13">
        <f>SUMIFS(DataRegularSeason20242025!$AA$3:$AA$1315,DataRegularSeason20242025!$B$3:$B$1315, "&lt;=" &amp; CY$1, DataRegularSeason20242025!$D$3:$D$1315, $A13)+SUMIFS(DataRegularSeason20242025!$AB$3:$AB$1315,DataRegularSeason20242025!$B$3:$B$1315, "&lt;=" &amp; CY$1, DataRegularSeason20242025!$E$3:$E$1315, $A13)</f>
        <v>37</v>
      </c>
      <c r="CZ13">
        <f>SUMIFS(DataRegularSeason20242025!$AA$3:$AA$1315,DataRegularSeason20242025!$B$3:$B$1315, "&lt;=" &amp; CZ$1, DataRegularSeason20242025!$D$3:$D$1315, $A13)+SUMIFS(DataRegularSeason20242025!$AB$3:$AB$1315,DataRegularSeason20242025!$B$3:$B$1315, "&lt;=" &amp; CZ$1, DataRegularSeason20242025!$E$3:$E$1315, $A13)</f>
        <v>37</v>
      </c>
      <c r="DA13">
        <f>SUMIFS(DataRegularSeason20242025!$AA$3:$AA$1315,DataRegularSeason20242025!$B$3:$B$1315, "&lt;=" &amp; DA$1, DataRegularSeason20242025!$D$3:$D$1315, $A13)+SUMIFS(DataRegularSeason20242025!$AB$3:$AB$1315,DataRegularSeason20242025!$B$3:$B$1315, "&lt;=" &amp; DA$1, DataRegularSeason20242025!$E$3:$E$1315, $A13)</f>
        <v>37</v>
      </c>
      <c r="DB13">
        <f>SUMIFS(DataRegularSeason20242025!$AA$3:$AA$1315,DataRegularSeason20242025!$B$3:$B$1315, "&lt;=" &amp; DB$1, DataRegularSeason20242025!$D$3:$D$1315, $A13)+SUMIFS(DataRegularSeason20242025!$AB$3:$AB$1315,DataRegularSeason20242025!$B$3:$B$1315, "&lt;=" &amp; DB$1, DataRegularSeason20242025!$E$3:$E$1315, $A13)</f>
        <v>37</v>
      </c>
      <c r="DC13">
        <f>SUMIFS(DataRegularSeason20242025!$AA$3:$AA$1315,DataRegularSeason20242025!$B$3:$B$1315, "&lt;=" &amp; DC$1, DataRegularSeason20242025!$D$3:$D$1315, $A13)+SUMIFS(DataRegularSeason20242025!$AB$3:$AB$1315,DataRegularSeason20242025!$B$3:$B$1315, "&lt;=" &amp; DC$1, DataRegularSeason20242025!$E$3:$E$1315, $A13)</f>
        <v>37</v>
      </c>
      <c r="DD13">
        <f>SUMIFS(DataRegularSeason20242025!$AA$3:$AA$1315,DataRegularSeason20242025!$B$3:$B$1315, "&lt;=" &amp; DD$1, DataRegularSeason20242025!$D$3:$D$1315, $A13)+SUMIFS(DataRegularSeason20242025!$AB$3:$AB$1315,DataRegularSeason20242025!$B$3:$B$1315, "&lt;=" &amp; DD$1, DataRegularSeason20242025!$E$3:$E$1315, $A13)</f>
        <v>37</v>
      </c>
      <c r="DE13">
        <f>SUMIFS(DataRegularSeason20242025!$AA$3:$AA$1315,DataRegularSeason20242025!$B$3:$B$1315, "&lt;=" &amp; DE$1, DataRegularSeason20242025!$D$3:$D$1315, $A13)+SUMIFS(DataRegularSeason20242025!$AB$3:$AB$1315,DataRegularSeason20242025!$B$3:$B$1315, "&lt;=" &amp; DE$1, DataRegularSeason20242025!$E$3:$E$1315, $A13)</f>
        <v>37</v>
      </c>
      <c r="DF13">
        <f>SUMIFS(DataRegularSeason20242025!$AA$3:$AA$1315,DataRegularSeason20242025!$B$3:$B$1315, "&lt;=" &amp; DF$1, DataRegularSeason20242025!$D$3:$D$1315, $A13)+SUMIFS(DataRegularSeason20242025!$AB$3:$AB$1315,DataRegularSeason20242025!$B$3:$B$1315, "&lt;=" &amp; DF$1, DataRegularSeason20242025!$E$3:$E$1315, $A13)</f>
        <v>37</v>
      </c>
      <c r="DG13">
        <f>SUMIFS(DataRegularSeason20242025!$AA$3:$AA$1315,DataRegularSeason20242025!$B$3:$B$1315, "&lt;=" &amp; DG$1, DataRegularSeason20242025!$D$3:$D$1315, $A13)+SUMIFS(DataRegularSeason20242025!$AB$3:$AB$1315,DataRegularSeason20242025!$B$3:$B$1315, "&lt;=" &amp; DG$1, DataRegularSeason20242025!$E$3:$E$1315, $A13)</f>
        <v>37</v>
      </c>
      <c r="DH13">
        <f>SUMIFS(DataRegularSeason20242025!$AA$3:$AA$1315,DataRegularSeason20242025!$B$3:$B$1315, "&lt;=" &amp; DH$1, DataRegularSeason20242025!$D$3:$D$1315, $A13)+SUMIFS(DataRegularSeason20242025!$AB$3:$AB$1315,DataRegularSeason20242025!$B$3:$B$1315, "&lt;=" &amp; DH$1, DataRegularSeason20242025!$E$3:$E$1315, $A13)</f>
        <v>37</v>
      </c>
      <c r="DI13">
        <f>SUMIFS(DataRegularSeason20242025!$AA$3:$AA$1315,DataRegularSeason20242025!$B$3:$B$1315, "&lt;=" &amp; DI$1, DataRegularSeason20242025!$D$3:$D$1315, $A13)+SUMIFS(DataRegularSeason20242025!$AB$3:$AB$1315,DataRegularSeason20242025!$B$3:$B$1315, "&lt;=" &amp; DI$1, DataRegularSeason20242025!$E$3:$E$1315, $A13)</f>
        <v>37</v>
      </c>
      <c r="DJ13">
        <f>SUMIFS(DataRegularSeason20242025!$AA$3:$AA$1315,DataRegularSeason20242025!$B$3:$B$1315, "&lt;=" &amp; DJ$1, DataRegularSeason20242025!$D$3:$D$1315, $A13)+SUMIFS(DataRegularSeason20242025!$AB$3:$AB$1315,DataRegularSeason20242025!$B$3:$B$1315, "&lt;=" &amp; DJ$1, DataRegularSeason20242025!$E$3:$E$1315, $A13)</f>
        <v>37</v>
      </c>
      <c r="DK13">
        <f>SUMIFS(DataRegularSeason20242025!$AA$3:$AA$1315,DataRegularSeason20242025!$B$3:$B$1315, "&lt;=" &amp; DK$1, DataRegularSeason20242025!$D$3:$D$1315, $A13)+SUMIFS(DataRegularSeason20242025!$AB$3:$AB$1315,DataRegularSeason20242025!$B$3:$B$1315, "&lt;=" &amp; DK$1, DataRegularSeason20242025!$E$3:$E$1315, $A13)</f>
        <v>37</v>
      </c>
      <c r="DL13">
        <f>SUMIFS(DataRegularSeason20242025!$AA$3:$AA$1315,DataRegularSeason20242025!$B$3:$B$1315, "&lt;=" &amp; DL$1, DataRegularSeason20242025!$D$3:$D$1315, $A13)+SUMIFS(DataRegularSeason20242025!$AB$3:$AB$1315,DataRegularSeason20242025!$B$3:$B$1315, "&lt;=" &amp; DL$1, DataRegularSeason20242025!$E$3:$E$1315, $A13)</f>
        <v>37</v>
      </c>
      <c r="DM13">
        <f>SUMIFS(DataRegularSeason20242025!$AA$3:$AA$1315,DataRegularSeason20242025!$B$3:$B$1315, "&lt;=" &amp; DM$1, DataRegularSeason20242025!$D$3:$D$1315, $A13)+SUMIFS(DataRegularSeason20242025!$AB$3:$AB$1315,DataRegularSeason20242025!$B$3:$B$1315, "&lt;=" &amp; DM$1, DataRegularSeason20242025!$E$3:$E$1315, $A13)</f>
        <v>37</v>
      </c>
      <c r="DN13">
        <f>SUMIFS(DataRegularSeason20242025!$AA$3:$AA$1315,DataRegularSeason20242025!$B$3:$B$1315, "&lt;=" &amp; DN$1, DataRegularSeason20242025!$D$3:$D$1315, $A13)+SUMIFS(DataRegularSeason20242025!$AB$3:$AB$1315,DataRegularSeason20242025!$B$3:$B$1315, "&lt;=" &amp; DN$1, DataRegularSeason20242025!$E$3:$E$1315, $A13)</f>
        <v>37</v>
      </c>
      <c r="DO13">
        <f>SUMIFS(DataRegularSeason20242025!$AA$3:$AA$1315,DataRegularSeason20242025!$B$3:$B$1315, "&lt;=" &amp; DO$1, DataRegularSeason20242025!$D$3:$D$1315, $A13)+SUMIFS(DataRegularSeason20242025!$AB$3:$AB$1315,DataRegularSeason20242025!$B$3:$B$1315, "&lt;=" &amp; DO$1, DataRegularSeason20242025!$E$3:$E$1315, $A13)</f>
        <v>37</v>
      </c>
      <c r="DP13">
        <f>SUMIFS(DataRegularSeason20242025!$AA$3:$AA$1315,DataRegularSeason20242025!$B$3:$B$1315, "&lt;=" &amp; DP$1, DataRegularSeason20242025!$D$3:$D$1315, $A13)+SUMIFS(DataRegularSeason20242025!$AB$3:$AB$1315,DataRegularSeason20242025!$B$3:$B$1315, "&lt;=" &amp; DP$1, DataRegularSeason20242025!$E$3:$E$1315, $A13)</f>
        <v>37</v>
      </c>
      <c r="DQ13">
        <f>SUMIFS(DataRegularSeason20242025!$AA$3:$AA$1315,DataRegularSeason20242025!$B$3:$B$1315, "&lt;=" &amp; DQ$1, DataRegularSeason20242025!$D$3:$D$1315, $A13)+SUMIFS(DataRegularSeason20242025!$AB$3:$AB$1315,DataRegularSeason20242025!$B$3:$B$1315, "&lt;=" &amp; DQ$1, DataRegularSeason20242025!$E$3:$E$1315, $A13)</f>
        <v>37</v>
      </c>
      <c r="DR13">
        <f>SUMIFS(DataRegularSeason20242025!$AA$3:$AA$1315,DataRegularSeason20242025!$B$3:$B$1315, "&lt;=" &amp; DR$1, DataRegularSeason20242025!$D$3:$D$1315, $A13)+SUMIFS(DataRegularSeason20242025!$AB$3:$AB$1315,DataRegularSeason20242025!$B$3:$B$1315, "&lt;=" &amp; DR$1, DataRegularSeason20242025!$E$3:$E$1315, $A13)</f>
        <v>37</v>
      </c>
      <c r="DS13">
        <f>SUMIFS(DataRegularSeason20242025!$AA$3:$AA$1315,DataRegularSeason20242025!$B$3:$B$1315, "&lt;=" &amp; DS$1, DataRegularSeason20242025!$D$3:$D$1315, $A13)+SUMIFS(DataRegularSeason20242025!$AB$3:$AB$1315,DataRegularSeason20242025!$B$3:$B$1315, "&lt;=" &amp; DS$1, DataRegularSeason20242025!$E$3:$E$1315, $A13)</f>
        <v>37</v>
      </c>
      <c r="DT13">
        <f>SUMIFS(DataRegularSeason20242025!$AA$3:$AA$1315,DataRegularSeason20242025!$B$3:$B$1315, "&lt;=" &amp; DT$1, DataRegularSeason20242025!$D$3:$D$1315, $A13)+SUMIFS(DataRegularSeason20242025!$AB$3:$AB$1315,DataRegularSeason20242025!$B$3:$B$1315, "&lt;=" &amp; DT$1, DataRegularSeason20242025!$E$3:$E$1315, $A13)</f>
        <v>37</v>
      </c>
      <c r="DU13">
        <f>SUMIFS(DataRegularSeason20242025!$AA$3:$AA$1315,DataRegularSeason20242025!$B$3:$B$1315, "&lt;=" &amp; DU$1, DataRegularSeason20242025!$D$3:$D$1315, $A13)+SUMIFS(DataRegularSeason20242025!$AB$3:$AB$1315,DataRegularSeason20242025!$B$3:$B$1315, "&lt;=" &amp; DU$1, DataRegularSeason20242025!$E$3:$E$1315, $A13)</f>
        <v>37</v>
      </c>
      <c r="DV13">
        <f>SUMIFS(DataRegularSeason20242025!$AA$3:$AA$1315,DataRegularSeason20242025!$B$3:$B$1315, "&lt;=" &amp; DV$1, DataRegularSeason20242025!$D$3:$D$1315, $A13)+SUMIFS(DataRegularSeason20242025!$AB$3:$AB$1315,DataRegularSeason20242025!$B$3:$B$1315, "&lt;=" &amp; DV$1, DataRegularSeason20242025!$E$3:$E$1315, $A13)</f>
        <v>37</v>
      </c>
      <c r="DW13">
        <f>SUMIFS(DataRegularSeason20242025!$AA$3:$AA$1315,DataRegularSeason20242025!$B$3:$B$1315, "&lt;=" &amp; DW$1, DataRegularSeason20242025!$D$3:$D$1315, $A13)+SUMIFS(DataRegularSeason20242025!$AB$3:$AB$1315,DataRegularSeason20242025!$B$3:$B$1315, "&lt;=" &amp; DW$1, DataRegularSeason20242025!$E$3:$E$1315, $A13)</f>
        <v>37</v>
      </c>
      <c r="DX13">
        <f>SUMIFS(DataRegularSeason20242025!$AA$3:$AA$1315,DataRegularSeason20242025!$B$3:$B$1315, "&lt;=" &amp; DX$1, DataRegularSeason20242025!$D$3:$D$1315, $A13)+SUMIFS(DataRegularSeason20242025!$AB$3:$AB$1315,DataRegularSeason20242025!$B$3:$B$1315, "&lt;=" &amp; DX$1, DataRegularSeason20242025!$E$3:$E$1315, $A13)</f>
        <v>37</v>
      </c>
      <c r="DY13">
        <f>SUMIFS(DataRegularSeason20242025!$AA$3:$AA$1315,DataRegularSeason20242025!$B$3:$B$1315, "&lt;=" &amp; DY$1, DataRegularSeason20242025!$D$3:$D$1315, $A13)+SUMIFS(DataRegularSeason20242025!$AB$3:$AB$1315,DataRegularSeason20242025!$B$3:$B$1315, "&lt;=" &amp; DY$1, DataRegularSeason20242025!$E$3:$E$1315, $A13)</f>
        <v>37</v>
      </c>
      <c r="DZ13">
        <f>SUMIFS(DataRegularSeason20242025!$AA$3:$AA$1315,DataRegularSeason20242025!$B$3:$B$1315, "&lt;=" &amp; DZ$1, DataRegularSeason20242025!$D$3:$D$1315, $A13)+SUMIFS(DataRegularSeason20242025!$AB$3:$AB$1315,DataRegularSeason20242025!$B$3:$B$1315, "&lt;=" &amp; DZ$1, DataRegularSeason20242025!$E$3:$E$1315, $A13)</f>
        <v>37</v>
      </c>
      <c r="EA13">
        <f>SUMIFS(DataRegularSeason20242025!$AA$3:$AA$1315,DataRegularSeason20242025!$B$3:$B$1315, "&lt;=" &amp; EA$1, DataRegularSeason20242025!$D$3:$D$1315, $A13)+SUMIFS(DataRegularSeason20242025!$AB$3:$AB$1315,DataRegularSeason20242025!$B$3:$B$1315, "&lt;=" &amp; EA$1, DataRegularSeason20242025!$E$3:$E$1315, $A13)</f>
        <v>37</v>
      </c>
      <c r="EB13">
        <f>SUMIFS(DataRegularSeason20242025!$AA$3:$AA$1315,DataRegularSeason20242025!$B$3:$B$1315, "&lt;=" &amp; EB$1, DataRegularSeason20242025!$D$3:$D$1315, $A13)+SUMIFS(DataRegularSeason20242025!$AB$3:$AB$1315,DataRegularSeason20242025!$B$3:$B$1315, "&lt;=" &amp; EB$1, DataRegularSeason20242025!$E$3:$E$1315, $A13)</f>
        <v>37</v>
      </c>
      <c r="EC13">
        <f>SUMIFS(DataRegularSeason20242025!$AA$3:$AA$1315,DataRegularSeason20242025!$B$3:$B$1315, "&lt;=" &amp; EC$1, DataRegularSeason20242025!$D$3:$D$1315, $A13)+SUMIFS(DataRegularSeason20242025!$AB$3:$AB$1315,DataRegularSeason20242025!$B$3:$B$1315, "&lt;=" &amp; EC$1, DataRegularSeason20242025!$E$3:$E$1315, $A13)</f>
        <v>37</v>
      </c>
      <c r="ED13">
        <f>SUMIFS(DataRegularSeason20242025!$AA$3:$AA$1315,DataRegularSeason20242025!$B$3:$B$1315, "&lt;=" &amp; ED$1, DataRegularSeason20242025!$D$3:$D$1315, $A13)+SUMIFS(DataRegularSeason20242025!$AB$3:$AB$1315,DataRegularSeason20242025!$B$3:$B$1315, "&lt;=" &amp; ED$1, DataRegularSeason20242025!$E$3:$E$1315, $A13)</f>
        <v>37</v>
      </c>
      <c r="EE13">
        <f>SUMIFS(DataRegularSeason20242025!$AA$3:$AA$1315,DataRegularSeason20242025!$B$3:$B$1315, "&lt;=" &amp; EE$1, DataRegularSeason20242025!$D$3:$D$1315, $A13)+SUMIFS(DataRegularSeason20242025!$AB$3:$AB$1315,DataRegularSeason20242025!$B$3:$B$1315, "&lt;=" &amp; EE$1, DataRegularSeason20242025!$E$3:$E$1315, $A13)</f>
        <v>37</v>
      </c>
      <c r="EF13">
        <f>SUMIFS(DataRegularSeason20242025!$AA$3:$AA$1315,DataRegularSeason20242025!$B$3:$B$1315, "&lt;=" &amp; EF$1, DataRegularSeason20242025!$D$3:$D$1315, $A13)+SUMIFS(DataRegularSeason20242025!$AB$3:$AB$1315,DataRegularSeason20242025!$B$3:$B$1315, "&lt;=" &amp; EF$1, DataRegularSeason20242025!$E$3:$E$1315, $A13)</f>
        <v>37</v>
      </c>
      <c r="EG13">
        <f>SUMIFS(DataRegularSeason20242025!$AA$3:$AA$1315,DataRegularSeason20242025!$B$3:$B$1315, "&lt;=" &amp; EG$1, DataRegularSeason20242025!$D$3:$D$1315, $A13)+SUMIFS(DataRegularSeason20242025!$AB$3:$AB$1315,DataRegularSeason20242025!$B$3:$B$1315, "&lt;=" &amp; EG$1, DataRegularSeason20242025!$E$3:$E$1315, $A13)</f>
        <v>37</v>
      </c>
      <c r="EH13">
        <f>SUMIFS(DataRegularSeason20242025!$AA$3:$AA$1315,DataRegularSeason20242025!$B$3:$B$1315, "&lt;=" &amp; EH$1, DataRegularSeason20242025!$D$3:$D$1315, $A13)+SUMIFS(DataRegularSeason20242025!$AB$3:$AB$1315,DataRegularSeason20242025!$B$3:$B$1315, "&lt;=" &amp; EH$1, DataRegularSeason20242025!$E$3:$E$1315, $A13)</f>
        <v>37</v>
      </c>
      <c r="EI13">
        <f>SUMIFS(DataRegularSeason20242025!$AA$3:$AA$1315,DataRegularSeason20242025!$B$3:$B$1315, "&lt;=" &amp; EI$1, DataRegularSeason20242025!$D$3:$D$1315, $A13)+SUMIFS(DataRegularSeason20242025!$AB$3:$AB$1315,DataRegularSeason20242025!$B$3:$B$1315, "&lt;=" &amp; EI$1, DataRegularSeason20242025!$E$3:$E$1315, $A13)</f>
        <v>37</v>
      </c>
      <c r="EJ13">
        <f>SUMIFS(DataRegularSeason20242025!$AA$3:$AA$1315,DataRegularSeason20242025!$B$3:$B$1315, "&lt;=" &amp; EJ$1, DataRegularSeason20242025!$D$3:$D$1315, $A13)+SUMIFS(DataRegularSeason20242025!$AB$3:$AB$1315,DataRegularSeason20242025!$B$3:$B$1315, "&lt;=" &amp; EJ$1, DataRegularSeason20242025!$E$3:$E$1315, $A13)</f>
        <v>37</v>
      </c>
      <c r="EK13">
        <f>SUMIFS(DataRegularSeason20242025!$AA$3:$AA$1315,DataRegularSeason20242025!$B$3:$B$1315, "&lt;=" &amp; EK$1, DataRegularSeason20242025!$D$3:$D$1315, $A13)+SUMIFS(DataRegularSeason20242025!$AB$3:$AB$1315,DataRegularSeason20242025!$B$3:$B$1315, "&lt;=" &amp; EK$1, DataRegularSeason20242025!$E$3:$E$1315, $A13)</f>
        <v>37</v>
      </c>
      <c r="EL13">
        <f>SUMIFS(DataRegularSeason20242025!$AA$3:$AA$1315,DataRegularSeason20242025!$B$3:$B$1315, "&lt;=" &amp; EL$1, DataRegularSeason20242025!$D$3:$D$1315, $A13)+SUMIFS(DataRegularSeason20242025!$AB$3:$AB$1315,DataRegularSeason20242025!$B$3:$B$1315, "&lt;=" &amp; EL$1, DataRegularSeason20242025!$E$3:$E$1315, $A13)</f>
        <v>37</v>
      </c>
      <c r="EM13">
        <f>SUMIFS(DataRegularSeason20242025!$AA$3:$AA$1315,DataRegularSeason20242025!$B$3:$B$1315, "&lt;=" &amp; EM$1, DataRegularSeason20242025!$D$3:$D$1315, $A13)+SUMIFS(DataRegularSeason20242025!$AB$3:$AB$1315,DataRegularSeason20242025!$B$3:$B$1315, "&lt;=" &amp; EM$1, DataRegularSeason20242025!$E$3:$E$1315, $A13)</f>
        <v>37</v>
      </c>
      <c r="EN13">
        <f>SUMIFS(DataRegularSeason20242025!$AA$3:$AA$1315,DataRegularSeason20242025!$B$3:$B$1315, "&lt;=" &amp; EN$1, DataRegularSeason20242025!$D$3:$D$1315, $A13)+SUMIFS(DataRegularSeason20242025!$AB$3:$AB$1315,DataRegularSeason20242025!$B$3:$B$1315, "&lt;=" &amp; EN$1, DataRegularSeason20242025!$E$3:$E$1315, $A13)</f>
        <v>37</v>
      </c>
      <c r="EO13">
        <f>SUMIFS(DataRegularSeason20242025!$AA$3:$AA$1315,DataRegularSeason20242025!$B$3:$B$1315, "&lt;=" &amp; EO$1, DataRegularSeason20242025!$D$3:$D$1315, $A13)+SUMIFS(DataRegularSeason20242025!$AB$3:$AB$1315,DataRegularSeason20242025!$B$3:$B$1315, "&lt;=" &amp; EO$1, DataRegularSeason20242025!$E$3:$E$1315, $A13)</f>
        <v>37</v>
      </c>
      <c r="EP13">
        <f>SUMIFS(DataRegularSeason20242025!$AA$3:$AA$1315,DataRegularSeason20242025!$B$3:$B$1315, "&lt;=" &amp; EP$1, DataRegularSeason20242025!$D$3:$D$1315, $A13)+SUMIFS(DataRegularSeason20242025!$AB$3:$AB$1315,DataRegularSeason20242025!$B$3:$B$1315, "&lt;=" &amp; EP$1, DataRegularSeason20242025!$E$3:$E$1315, $A13)</f>
        <v>37</v>
      </c>
      <c r="EQ13">
        <f>SUMIFS(DataRegularSeason20242025!$AA$3:$AA$1315,DataRegularSeason20242025!$B$3:$B$1315, "&lt;=" &amp; EQ$1, DataRegularSeason20242025!$D$3:$D$1315, $A13)+SUMIFS(DataRegularSeason20242025!$AB$3:$AB$1315,DataRegularSeason20242025!$B$3:$B$1315, "&lt;=" &amp; EQ$1, DataRegularSeason20242025!$E$3:$E$1315, $A13)</f>
        <v>37</v>
      </c>
      <c r="ER13">
        <f>SUMIFS(DataRegularSeason20242025!$AA$3:$AA$1315,DataRegularSeason20242025!$B$3:$B$1315, "&lt;=" &amp; ER$1, DataRegularSeason20242025!$D$3:$D$1315, $A13)+SUMIFS(DataRegularSeason20242025!$AB$3:$AB$1315,DataRegularSeason20242025!$B$3:$B$1315, "&lt;=" &amp; ER$1, DataRegularSeason20242025!$E$3:$E$1315, $A13)</f>
        <v>37</v>
      </c>
      <c r="ES13">
        <f>SUMIFS(DataRegularSeason20242025!$AA$3:$AA$1315,DataRegularSeason20242025!$B$3:$B$1315, "&lt;=" &amp; ES$1, DataRegularSeason20242025!$D$3:$D$1315, $A13)+SUMIFS(DataRegularSeason20242025!$AB$3:$AB$1315,DataRegularSeason20242025!$B$3:$B$1315, "&lt;=" &amp; ES$1, DataRegularSeason20242025!$E$3:$E$1315, $A13)</f>
        <v>37</v>
      </c>
      <c r="ET13">
        <f>SUMIFS(DataRegularSeason20242025!$AA$3:$AA$1315,DataRegularSeason20242025!$B$3:$B$1315, "&lt;=" &amp; ET$1, DataRegularSeason20242025!$D$3:$D$1315, $A13)+SUMIFS(DataRegularSeason20242025!$AB$3:$AB$1315,DataRegularSeason20242025!$B$3:$B$1315, "&lt;=" &amp; ET$1, DataRegularSeason20242025!$E$3:$E$1315, $A13)</f>
        <v>37</v>
      </c>
      <c r="EU13">
        <f>SUMIFS(DataRegularSeason20242025!$AA$3:$AA$1315,DataRegularSeason20242025!$B$3:$B$1315, "&lt;=" &amp; EU$1, DataRegularSeason20242025!$D$3:$D$1315, $A13)+SUMIFS(DataRegularSeason20242025!$AB$3:$AB$1315,DataRegularSeason20242025!$B$3:$B$1315, "&lt;=" &amp; EU$1, DataRegularSeason20242025!$E$3:$E$1315, $A13)</f>
        <v>37</v>
      </c>
      <c r="EV13">
        <f>SUMIFS(DataRegularSeason20242025!$AA$3:$AA$1315,DataRegularSeason20242025!$B$3:$B$1315, "&lt;=" &amp; EV$1, DataRegularSeason20242025!$D$3:$D$1315, $A13)+SUMIFS(DataRegularSeason20242025!$AB$3:$AB$1315,DataRegularSeason20242025!$B$3:$B$1315, "&lt;=" &amp; EV$1, DataRegularSeason20242025!$E$3:$E$1315, $A13)</f>
        <v>37</v>
      </c>
      <c r="EW13">
        <f>SUMIFS(DataRegularSeason20242025!$AA$3:$AA$1315,DataRegularSeason20242025!$B$3:$B$1315, "&lt;=" &amp; EW$1, DataRegularSeason20242025!$D$3:$D$1315, $A13)+SUMIFS(DataRegularSeason20242025!$AB$3:$AB$1315,DataRegularSeason20242025!$B$3:$B$1315, "&lt;=" &amp; EW$1, DataRegularSeason20242025!$E$3:$E$1315, $A13)</f>
        <v>37</v>
      </c>
      <c r="EX13">
        <f>SUMIFS(DataRegularSeason20242025!$AA$3:$AA$1315,DataRegularSeason20242025!$B$3:$B$1315, "&lt;=" &amp; EX$1, DataRegularSeason20242025!$D$3:$D$1315, $A13)+SUMIFS(DataRegularSeason20242025!$AB$3:$AB$1315,DataRegularSeason20242025!$B$3:$B$1315, "&lt;=" &amp; EX$1, DataRegularSeason20242025!$E$3:$E$1315, $A13)</f>
        <v>37</v>
      </c>
      <c r="EY13">
        <f>SUMIFS(DataRegularSeason20242025!$AA$3:$AA$1315,DataRegularSeason20242025!$B$3:$B$1315, "&lt;=" &amp; EY$1, DataRegularSeason20242025!$D$3:$D$1315, $A13)+SUMIFS(DataRegularSeason20242025!$AB$3:$AB$1315,DataRegularSeason20242025!$B$3:$B$1315, "&lt;=" &amp; EY$1, DataRegularSeason20242025!$E$3:$E$1315, $A13)</f>
        <v>37</v>
      </c>
      <c r="EZ13">
        <f>SUMIFS(DataRegularSeason20242025!$AA$3:$AA$1315,DataRegularSeason20242025!$B$3:$B$1315, "&lt;=" &amp; EZ$1, DataRegularSeason20242025!$D$3:$D$1315, $A13)+SUMIFS(DataRegularSeason20242025!$AB$3:$AB$1315,DataRegularSeason20242025!$B$3:$B$1315, "&lt;=" &amp; EZ$1, DataRegularSeason20242025!$E$3:$E$1315, $A13)</f>
        <v>37</v>
      </c>
      <c r="FA13">
        <f>SUMIFS(DataRegularSeason20242025!$AA$3:$AA$1315,DataRegularSeason20242025!$B$3:$B$1315, "&lt;=" &amp; FA$1, DataRegularSeason20242025!$D$3:$D$1315, $A13)+SUMIFS(DataRegularSeason20242025!$AB$3:$AB$1315,DataRegularSeason20242025!$B$3:$B$1315, "&lt;=" &amp; FA$1, DataRegularSeason20242025!$E$3:$E$1315, $A13)</f>
        <v>37</v>
      </c>
      <c r="FB13">
        <f>SUMIFS(DataRegularSeason20242025!$AA$3:$AA$1315,DataRegularSeason20242025!$B$3:$B$1315, "&lt;=" &amp; FB$1, DataRegularSeason20242025!$D$3:$D$1315, $A13)+SUMIFS(DataRegularSeason20242025!$AB$3:$AB$1315,DataRegularSeason20242025!$B$3:$B$1315, "&lt;=" &amp; FB$1, DataRegularSeason20242025!$E$3:$E$1315, $A13)</f>
        <v>37</v>
      </c>
      <c r="FC13">
        <f>SUMIFS(DataRegularSeason20242025!$AA$3:$AA$1315,DataRegularSeason20242025!$B$3:$B$1315, "&lt;=" &amp; FC$1, DataRegularSeason20242025!$D$3:$D$1315, $A13)+SUMIFS(DataRegularSeason20242025!$AB$3:$AB$1315,DataRegularSeason20242025!$B$3:$B$1315, "&lt;=" &amp; FC$1, DataRegularSeason20242025!$E$3:$E$1315, $A13)</f>
        <v>37</v>
      </c>
      <c r="FD13">
        <f>SUMIFS(DataRegularSeason20242025!$AA$3:$AA$1315,DataRegularSeason20242025!$B$3:$B$1315, "&lt;=" &amp; FD$1, DataRegularSeason20242025!$D$3:$D$1315, $A13)+SUMIFS(DataRegularSeason20242025!$AB$3:$AB$1315,DataRegularSeason20242025!$B$3:$B$1315, "&lt;=" &amp; FD$1, DataRegularSeason20242025!$E$3:$E$1315, $A13)</f>
        <v>37</v>
      </c>
      <c r="FE13">
        <f>SUMIFS(DataRegularSeason20242025!$AA$3:$AA$1315,DataRegularSeason20242025!$B$3:$B$1315, "&lt;=" &amp; FE$1, DataRegularSeason20242025!$D$3:$D$1315, $A13)+SUMIFS(DataRegularSeason20242025!$AB$3:$AB$1315,DataRegularSeason20242025!$B$3:$B$1315, "&lt;=" &amp; FE$1, DataRegularSeason20242025!$E$3:$E$1315, $A13)</f>
        <v>37</v>
      </c>
      <c r="FF13">
        <f>SUMIFS(DataRegularSeason20242025!$AA$3:$AA$1315,DataRegularSeason20242025!$B$3:$B$1315, "&lt;=" &amp; FF$1, DataRegularSeason20242025!$D$3:$D$1315, $A13)+SUMIFS(DataRegularSeason20242025!$AB$3:$AB$1315,DataRegularSeason20242025!$B$3:$B$1315, "&lt;=" &amp; FF$1, DataRegularSeason20242025!$E$3:$E$1315, $A13)</f>
        <v>37</v>
      </c>
      <c r="FG13">
        <f>SUMIFS(DataRegularSeason20242025!$AA$3:$AA$1315,DataRegularSeason20242025!$B$3:$B$1315, "&lt;=" &amp; FG$1, DataRegularSeason20242025!$D$3:$D$1315, $A13)+SUMIFS(DataRegularSeason20242025!$AB$3:$AB$1315,DataRegularSeason20242025!$B$3:$B$1315, "&lt;=" &amp; FG$1, DataRegularSeason20242025!$E$3:$E$1315, $A13)</f>
        <v>37</v>
      </c>
      <c r="FH13">
        <f>SUMIFS(DataRegularSeason20242025!$AA$3:$AA$1315,DataRegularSeason20242025!$B$3:$B$1315, "&lt;=" &amp; FH$1, DataRegularSeason20242025!$D$3:$D$1315, $A13)+SUMIFS(DataRegularSeason20242025!$AB$3:$AB$1315,DataRegularSeason20242025!$B$3:$B$1315, "&lt;=" &amp; FH$1, DataRegularSeason20242025!$E$3:$E$1315, $A13)</f>
        <v>37</v>
      </c>
      <c r="FI13">
        <f>SUMIFS(DataRegularSeason20242025!$AA$3:$AA$1315,DataRegularSeason20242025!$B$3:$B$1315, "&lt;=" &amp; FI$1, DataRegularSeason20242025!$D$3:$D$1315, $A13)+SUMIFS(DataRegularSeason20242025!$AB$3:$AB$1315,DataRegularSeason20242025!$B$3:$B$1315, "&lt;=" &amp; FI$1, DataRegularSeason20242025!$E$3:$E$1315, $A13)</f>
        <v>37</v>
      </c>
      <c r="FJ13">
        <f>SUMIFS(DataRegularSeason20242025!$AA$3:$AA$1315,DataRegularSeason20242025!$B$3:$B$1315, "&lt;=" &amp; FJ$1, DataRegularSeason20242025!$D$3:$D$1315, $A13)+SUMIFS(DataRegularSeason20242025!$AB$3:$AB$1315,DataRegularSeason20242025!$B$3:$B$1315, "&lt;=" &amp; FJ$1, DataRegularSeason20242025!$E$3:$E$1315, $A13)</f>
        <v>37</v>
      </c>
      <c r="FK13">
        <f>SUMIFS(DataRegularSeason20242025!$AA$3:$AA$1315,DataRegularSeason20242025!$B$3:$B$1315, "&lt;=" &amp; FK$1, DataRegularSeason20242025!$D$3:$D$1315, $A13)+SUMIFS(DataRegularSeason20242025!$AB$3:$AB$1315,DataRegularSeason20242025!$B$3:$B$1315, "&lt;=" &amp; FK$1, DataRegularSeason20242025!$E$3:$E$1315, $A13)</f>
        <v>37</v>
      </c>
      <c r="FL13">
        <f>SUMIFS(DataRegularSeason20242025!$AA$3:$AA$1315,DataRegularSeason20242025!$B$3:$B$1315, "&lt;=" &amp; FL$1, DataRegularSeason20242025!$D$3:$D$1315, $A13)+SUMIFS(DataRegularSeason20242025!$AB$3:$AB$1315,DataRegularSeason20242025!$B$3:$B$1315, "&lt;=" &amp; FL$1, DataRegularSeason20242025!$E$3:$E$1315, $A13)</f>
        <v>37</v>
      </c>
      <c r="FM13">
        <f>SUMIFS(DataRegularSeason20242025!$AA$3:$AA$1315,DataRegularSeason20242025!$B$3:$B$1315, "&lt;=" &amp; FM$1, DataRegularSeason20242025!$D$3:$D$1315, $A13)+SUMIFS(DataRegularSeason20242025!$AB$3:$AB$1315,DataRegularSeason20242025!$B$3:$B$1315, "&lt;=" &amp; FM$1, DataRegularSeason20242025!$E$3:$E$1315, $A13)</f>
        <v>37</v>
      </c>
      <c r="FN13">
        <f>SUMIFS(DataRegularSeason20242025!$AA$3:$AA$1315,DataRegularSeason20242025!$B$3:$B$1315, "&lt;=" &amp; FN$1, DataRegularSeason20242025!$D$3:$D$1315, $A13)+SUMIFS(DataRegularSeason20242025!$AB$3:$AB$1315,DataRegularSeason20242025!$B$3:$B$1315, "&lt;=" &amp; FN$1, DataRegularSeason20242025!$E$3:$E$1315, $A13)</f>
        <v>37</v>
      </c>
      <c r="FO13">
        <f>SUMIFS(DataRegularSeason20242025!$AA$3:$AA$1315,DataRegularSeason20242025!$B$3:$B$1315, "&lt;=" &amp; FO$1, DataRegularSeason20242025!$D$3:$D$1315, $A13)+SUMIFS(DataRegularSeason20242025!$AB$3:$AB$1315,DataRegularSeason20242025!$B$3:$B$1315, "&lt;=" &amp; FO$1, DataRegularSeason20242025!$E$3:$E$1315, $A13)</f>
        <v>37</v>
      </c>
      <c r="FP13">
        <f>SUMIFS(DataRegularSeason20242025!$AA$3:$AA$1315,DataRegularSeason20242025!$B$3:$B$1315, "&lt;=" &amp; FP$1, DataRegularSeason20242025!$D$3:$D$1315, $A13)+SUMIFS(DataRegularSeason20242025!$AB$3:$AB$1315,DataRegularSeason20242025!$B$3:$B$1315, "&lt;=" &amp; FP$1, DataRegularSeason20242025!$E$3:$E$1315, $A13)</f>
        <v>37</v>
      </c>
      <c r="FQ13">
        <f>SUMIFS(DataRegularSeason20242025!$AA$3:$AA$1315,DataRegularSeason20242025!$B$3:$B$1315, "&lt;=" &amp; FQ$1, DataRegularSeason20242025!$D$3:$D$1315, $A13)+SUMIFS(DataRegularSeason20242025!$AB$3:$AB$1315,DataRegularSeason20242025!$B$3:$B$1315, "&lt;=" &amp; FQ$1, DataRegularSeason20242025!$E$3:$E$1315, $A13)</f>
        <v>37</v>
      </c>
      <c r="FR13">
        <f>SUMIFS(DataRegularSeason20242025!$AA$3:$AA$1315,DataRegularSeason20242025!$B$3:$B$1315, "&lt;=" &amp; FR$1, DataRegularSeason20242025!$D$3:$D$1315, $A13)+SUMIFS(DataRegularSeason20242025!$AB$3:$AB$1315,DataRegularSeason20242025!$B$3:$B$1315, "&lt;=" &amp; FR$1, DataRegularSeason20242025!$E$3:$E$1315, $A13)</f>
        <v>37</v>
      </c>
      <c r="FS13">
        <f>SUMIFS(DataRegularSeason20242025!$AA$3:$AA$1315,DataRegularSeason20242025!$B$3:$B$1315, "&lt;=" &amp; FS$1, DataRegularSeason20242025!$D$3:$D$1315, $A13)+SUMIFS(DataRegularSeason20242025!$AB$3:$AB$1315,DataRegularSeason20242025!$B$3:$B$1315, "&lt;=" &amp; FS$1, DataRegularSeason20242025!$E$3:$E$1315, $A13)</f>
        <v>37</v>
      </c>
      <c r="FT13">
        <f>SUMIFS(DataRegularSeason20242025!$AA$3:$AA$1315,DataRegularSeason20242025!$B$3:$B$1315, "&lt;=" &amp; FT$1, DataRegularSeason20242025!$D$3:$D$1315, $A13)+SUMIFS(DataRegularSeason20242025!$AB$3:$AB$1315,DataRegularSeason20242025!$B$3:$B$1315, "&lt;=" &amp; FT$1, DataRegularSeason20242025!$E$3:$E$1315, $A13)</f>
        <v>37</v>
      </c>
      <c r="FU13">
        <f>SUMIFS(DataRegularSeason20242025!$AA$3:$AA$1315,DataRegularSeason20242025!$B$3:$B$1315, "&lt;=" &amp; FU$1, DataRegularSeason20242025!$D$3:$D$1315, $A13)+SUMIFS(DataRegularSeason20242025!$AB$3:$AB$1315,DataRegularSeason20242025!$B$3:$B$1315, "&lt;=" &amp; FU$1, DataRegularSeason20242025!$E$3:$E$1315, $A13)</f>
        <v>37</v>
      </c>
      <c r="FV13">
        <f>SUMIFS(DataRegularSeason20242025!$AA$3:$AA$1315,DataRegularSeason20242025!$B$3:$B$1315, "&lt;=" &amp; FV$1, DataRegularSeason20242025!$D$3:$D$1315, $A13)+SUMIFS(DataRegularSeason20242025!$AB$3:$AB$1315,DataRegularSeason20242025!$B$3:$B$1315, "&lt;=" &amp; FV$1, DataRegularSeason20242025!$E$3:$E$1315, $A13)</f>
        <v>37</v>
      </c>
      <c r="FW13">
        <f>SUMIFS(DataRegularSeason20242025!$AA$3:$AA$1315,DataRegularSeason20242025!$B$3:$B$1315, "&lt;=" &amp; FW$1, DataRegularSeason20242025!$D$3:$D$1315, $A13)+SUMIFS(DataRegularSeason20242025!$AB$3:$AB$1315,DataRegularSeason20242025!$B$3:$B$1315, "&lt;=" &amp; FW$1, DataRegularSeason20242025!$E$3:$E$1315, $A13)</f>
        <v>37</v>
      </c>
      <c r="FX13">
        <f>SUMIFS(DataRegularSeason20242025!$AA$3:$AA$1315,DataRegularSeason20242025!$B$3:$B$1315, "&lt;=" &amp; FX$1, DataRegularSeason20242025!$D$3:$D$1315, $A13)+SUMIFS(DataRegularSeason20242025!$AB$3:$AB$1315,DataRegularSeason20242025!$B$3:$B$1315, "&lt;=" &amp; FX$1, DataRegularSeason20242025!$E$3:$E$1315, $A13)</f>
        <v>37</v>
      </c>
      <c r="FY13">
        <f>SUMIFS(DataRegularSeason20242025!$AA$3:$AA$1315,DataRegularSeason20242025!$B$3:$B$1315, "&lt;=" &amp; FY$1, DataRegularSeason20242025!$D$3:$D$1315, $A13)+SUMIFS(DataRegularSeason20242025!$AB$3:$AB$1315,DataRegularSeason20242025!$B$3:$B$1315, "&lt;=" &amp; FY$1, DataRegularSeason20242025!$E$3:$E$1315, $A13)</f>
        <v>37</v>
      </c>
      <c r="FZ13">
        <f>SUMIFS(DataRegularSeason20242025!$AA$3:$AA$1315,DataRegularSeason20242025!$B$3:$B$1315, "&lt;=" &amp; FZ$1, DataRegularSeason20242025!$D$3:$D$1315, $A13)+SUMIFS(DataRegularSeason20242025!$AB$3:$AB$1315,DataRegularSeason20242025!$B$3:$B$1315, "&lt;=" &amp; FZ$1, DataRegularSeason20242025!$E$3:$E$1315, $A13)</f>
        <v>37</v>
      </c>
      <c r="GA13">
        <f>SUMIFS(DataRegularSeason20242025!$AA$3:$AA$1315,DataRegularSeason20242025!$B$3:$B$1315, "&lt;=" &amp; GA$1, DataRegularSeason20242025!$D$3:$D$1315, $A13)+SUMIFS(DataRegularSeason20242025!$AB$3:$AB$1315,DataRegularSeason20242025!$B$3:$B$1315, "&lt;=" &amp; GA$1, DataRegularSeason20242025!$E$3:$E$1315, $A13)</f>
        <v>37</v>
      </c>
      <c r="GB13">
        <f>SUMIFS(DataRegularSeason20242025!$AA$3:$AA$1315,DataRegularSeason20242025!$B$3:$B$1315, "&lt;=" &amp; GB$1, DataRegularSeason20242025!$D$3:$D$1315, $A13)+SUMIFS(DataRegularSeason20242025!$AB$3:$AB$1315,DataRegularSeason20242025!$B$3:$B$1315, "&lt;=" &amp; GB$1, DataRegularSeason20242025!$E$3:$E$1315, $A13)</f>
        <v>37</v>
      </c>
      <c r="GC13">
        <f>SUMIFS(DataRegularSeason20242025!$AA$3:$AA$1315,DataRegularSeason20242025!$B$3:$B$1315, "&lt;=" &amp; GC$1, DataRegularSeason20242025!$D$3:$D$1315, $A13)+SUMIFS(DataRegularSeason20242025!$AB$3:$AB$1315,DataRegularSeason20242025!$B$3:$B$1315, "&lt;=" &amp; GC$1, DataRegularSeason20242025!$E$3:$E$1315, $A13)</f>
        <v>37</v>
      </c>
      <c r="GD13">
        <f>SUMIFS(DataRegularSeason20242025!$AA$3:$AA$1315,DataRegularSeason20242025!$B$3:$B$1315, "&lt;=" &amp; GD$1, DataRegularSeason20242025!$D$3:$D$1315, $A13)+SUMIFS(DataRegularSeason20242025!$AB$3:$AB$1315,DataRegularSeason20242025!$B$3:$B$1315, "&lt;=" &amp; GD$1, DataRegularSeason20242025!$E$3:$E$1315, $A13)</f>
        <v>37</v>
      </c>
      <c r="GE13">
        <f>SUMIFS(DataRegularSeason20242025!$AA$3:$AA$1315,DataRegularSeason20242025!$B$3:$B$1315, "&lt;=" &amp; GE$1, DataRegularSeason20242025!$D$3:$D$1315, $A13)+SUMIFS(DataRegularSeason20242025!$AB$3:$AB$1315,DataRegularSeason20242025!$B$3:$B$1315, "&lt;=" &amp; GE$1, DataRegularSeason20242025!$E$3:$E$1315, $A13)</f>
        <v>37</v>
      </c>
      <c r="GF13">
        <f>SUMIFS(DataRegularSeason20242025!$AA$3:$AA$1315,DataRegularSeason20242025!$B$3:$B$1315, "&lt;=" &amp; GF$1, DataRegularSeason20242025!$D$3:$D$1315, $A13)+SUMIFS(DataRegularSeason20242025!$AB$3:$AB$1315,DataRegularSeason20242025!$B$3:$B$1315, "&lt;=" &amp; GF$1, DataRegularSeason20242025!$E$3:$E$1315, $A13)</f>
        <v>37</v>
      </c>
      <c r="GG13">
        <f>SUMIFS(DataRegularSeason20242025!$AA$3:$AA$1315,DataRegularSeason20242025!$B$3:$B$1315, "&lt;=" &amp; GG$1, DataRegularSeason20242025!$D$3:$D$1315, $A13)+SUMIFS(DataRegularSeason20242025!$AB$3:$AB$1315,DataRegularSeason20242025!$B$3:$B$1315, "&lt;=" &amp; GG$1, DataRegularSeason20242025!$E$3:$E$1315, $A13)</f>
        <v>37</v>
      </c>
      <c r="GH13">
        <f>SUMIFS(DataRegularSeason20242025!$AA$3:$AA$1315,DataRegularSeason20242025!$B$3:$B$1315, "&lt;=" &amp; GH$1, DataRegularSeason20242025!$D$3:$D$1315, $A13)+SUMIFS(DataRegularSeason20242025!$AB$3:$AB$1315,DataRegularSeason20242025!$B$3:$B$1315, "&lt;=" &amp; GH$1, DataRegularSeason20242025!$E$3:$E$1315, $A13)</f>
        <v>37</v>
      </c>
      <c r="GI13">
        <f>SUMIFS(DataRegularSeason20242025!$AA$3:$AA$1315,DataRegularSeason20242025!$B$3:$B$1315, "&lt;=" &amp; GI$1, DataRegularSeason20242025!$D$3:$D$1315, $A13)+SUMIFS(DataRegularSeason20242025!$AB$3:$AB$1315,DataRegularSeason20242025!$B$3:$B$1315, "&lt;=" &amp; GI$1, DataRegularSeason20242025!$E$3:$E$1315, $A13)</f>
        <v>37</v>
      </c>
      <c r="GJ13">
        <f>SUMIFS(DataRegularSeason20242025!$AA$3:$AA$1315,DataRegularSeason20242025!$B$3:$B$1315, "&lt;=" &amp; GJ$1, DataRegularSeason20242025!$D$3:$D$1315, $A13)+SUMIFS(DataRegularSeason20242025!$AB$3:$AB$1315,DataRegularSeason20242025!$B$3:$B$1315, "&lt;=" &amp; GJ$1, DataRegularSeason20242025!$E$3:$E$1315, $A13)</f>
        <v>37</v>
      </c>
      <c r="GK13">
        <f>SUMIFS(DataRegularSeason20242025!$AA$3:$AA$1315,DataRegularSeason20242025!$B$3:$B$1315, "&lt;=" &amp; GK$1, DataRegularSeason20242025!$D$3:$D$1315, $A13)+SUMIFS(DataRegularSeason20242025!$AB$3:$AB$1315,DataRegularSeason20242025!$B$3:$B$1315, "&lt;=" &amp; GK$1, DataRegularSeason20242025!$E$3:$E$1315, $A13)</f>
        <v>37</v>
      </c>
      <c r="GL13">
        <f>SUMIFS(DataRegularSeason20242025!$AA$3:$AA$1315,DataRegularSeason20242025!$B$3:$B$1315, "&lt;=" &amp; GL$1, DataRegularSeason20242025!$D$3:$D$1315, $A13)+SUMIFS(DataRegularSeason20242025!$AB$3:$AB$1315,DataRegularSeason20242025!$B$3:$B$1315, "&lt;=" &amp; GL$1, DataRegularSeason20242025!$E$3:$E$1315, $A13)</f>
        <v>37</v>
      </c>
      <c r="GM13">
        <f>SUMIFS(DataRegularSeason20242025!$AA$3:$AA$1315,DataRegularSeason20242025!$B$3:$B$1315, "&lt;=" &amp; GM$1, DataRegularSeason20242025!$D$3:$D$1315, $A13)+SUMIFS(DataRegularSeason20242025!$AB$3:$AB$1315,DataRegularSeason20242025!$B$3:$B$1315, "&lt;=" &amp; GM$1, DataRegularSeason20242025!$E$3:$E$1315, $A13)</f>
        <v>37</v>
      </c>
      <c r="GN13">
        <f>SUMIFS(DataRegularSeason20242025!$AA$3:$AA$1315,DataRegularSeason20242025!$B$3:$B$1315, "&lt;=" &amp; GN$1, DataRegularSeason20242025!$D$3:$D$1315, $A13)+SUMIFS(DataRegularSeason20242025!$AB$3:$AB$1315,DataRegularSeason20242025!$B$3:$B$1315, "&lt;=" &amp; GN$1, DataRegularSeason20242025!$E$3:$E$1315, $A13)</f>
        <v>37</v>
      </c>
      <c r="GO13">
        <f>SUMIFS(DataRegularSeason20242025!$AA$3:$AA$1315,DataRegularSeason20242025!$B$3:$B$1315, "&lt;=" &amp; GO$1, DataRegularSeason20242025!$D$3:$D$1315, $A13)+SUMIFS(DataRegularSeason20242025!$AB$3:$AB$1315,DataRegularSeason20242025!$B$3:$B$1315, "&lt;=" &amp; GO$1, DataRegularSeason20242025!$E$3:$E$1315, $A13)</f>
        <v>37</v>
      </c>
      <c r="GP13">
        <f>SUMIFS(DataRegularSeason20242025!$AA$3:$AA$1315,DataRegularSeason20242025!$B$3:$B$1315, "&lt;=" &amp; GP$1, DataRegularSeason20242025!$D$3:$D$1315, $A13)+SUMIFS(DataRegularSeason20242025!$AB$3:$AB$1315,DataRegularSeason20242025!$B$3:$B$1315, "&lt;=" &amp; GP$1, DataRegularSeason20242025!$E$3:$E$1315, $A13)</f>
        <v>37</v>
      </c>
      <c r="GQ13">
        <f>SUMIFS(DataRegularSeason20242025!$AA$3:$AA$1315,DataRegularSeason20242025!$B$3:$B$1315, "&lt;=" &amp; GQ$1, DataRegularSeason20242025!$D$3:$D$1315, $A13)+SUMIFS(DataRegularSeason20242025!$AB$3:$AB$1315,DataRegularSeason20242025!$B$3:$B$1315, "&lt;=" &amp; GQ$1, DataRegularSeason20242025!$E$3:$E$1315, $A13)</f>
        <v>37</v>
      </c>
      <c r="GR13">
        <f>SUMIFS(DataRegularSeason20242025!$AA$3:$AA$1315,DataRegularSeason20242025!$B$3:$B$1315, "&lt;=" &amp; GR$1, DataRegularSeason20242025!$D$3:$D$1315, $A13)+SUMIFS(DataRegularSeason20242025!$AB$3:$AB$1315,DataRegularSeason20242025!$B$3:$B$1315, "&lt;=" &amp; GR$1, DataRegularSeason20242025!$E$3:$E$1315, $A13)</f>
        <v>37</v>
      </c>
      <c r="GS13">
        <f>SUMIFS(DataRegularSeason20242025!$AA$3:$AA$1315,DataRegularSeason20242025!$B$3:$B$1315, "&lt;=" &amp; GS$1, DataRegularSeason20242025!$D$3:$D$1315, $A13)+SUMIFS(DataRegularSeason20242025!$AB$3:$AB$1315,DataRegularSeason20242025!$B$3:$B$1315, "&lt;=" &amp; GS$1, DataRegularSeason20242025!$E$3:$E$1315, $A13)</f>
        <v>37</v>
      </c>
      <c r="GT13">
        <f>SUMIFS(DataRegularSeason20242025!$AA$3:$AA$1315,DataRegularSeason20242025!$B$3:$B$1315, "&lt;=" &amp; GT$1, DataRegularSeason20242025!$D$3:$D$1315, $A13)+SUMIFS(DataRegularSeason20242025!$AB$3:$AB$1315,DataRegularSeason20242025!$B$3:$B$1315, "&lt;=" &amp; GT$1, DataRegularSeason20242025!$E$3:$E$1315, $A13)</f>
        <v>37</v>
      </c>
      <c r="GU13">
        <f>SUMIFS(DataRegularSeason20242025!$AA$3:$AA$1315,DataRegularSeason20242025!$B$3:$B$1315, "&lt;=" &amp; GU$1, DataRegularSeason20242025!$D$3:$D$1315, $A13)+SUMIFS(DataRegularSeason20242025!$AB$3:$AB$1315,DataRegularSeason20242025!$B$3:$B$1315, "&lt;=" &amp; GU$1, DataRegularSeason20242025!$E$3:$E$1315, $A13)</f>
        <v>37</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36</v>
      </c>
      <c r="CP14">
        <f>SUMIFS(DataRegularSeason20242025!$AA$3:$AA$1315,DataRegularSeason20242025!$B$3:$B$1315, "&lt;=" &amp; CP$1, DataRegularSeason20242025!$D$3:$D$1315, $A14)+SUMIFS(DataRegularSeason20242025!$AB$3:$AB$1315,DataRegularSeason20242025!$B$3:$B$1315, "&lt;=" &amp; CP$1, DataRegularSeason20242025!$E$3:$E$1315, $A14)</f>
        <v>36</v>
      </c>
      <c r="CQ14">
        <f>SUMIFS(DataRegularSeason20242025!$AA$3:$AA$1315,DataRegularSeason20242025!$B$3:$B$1315, "&lt;=" &amp; CQ$1, DataRegularSeason20242025!$D$3:$D$1315, $A14)+SUMIFS(DataRegularSeason20242025!$AB$3:$AB$1315,DataRegularSeason20242025!$B$3:$B$1315, "&lt;=" &amp; CQ$1, DataRegularSeason20242025!$E$3:$E$1315, $A14)</f>
        <v>36</v>
      </c>
      <c r="CR14">
        <f>SUMIFS(DataRegularSeason20242025!$AA$3:$AA$1315,DataRegularSeason20242025!$B$3:$B$1315, "&lt;=" &amp; CR$1, DataRegularSeason20242025!$D$3:$D$1315, $A14)+SUMIFS(DataRegularSeason20242025!$AB$3:$AB$1315,DataRegularSeason20242025!$B$3:$B$1315, "&lt;=" &amp; CR$1, DataRegularSeason20242025!$E$3:$E$1315, $A14)</f>
        <v>36</v>
      </c>
      <c r="CS14">
        <f>SUMIFS(DataRegularSeason20242025!$AA$3:$AA$1315,DataRegularSeason20242025!$B$3:$B$1315, "&lt;=" &amp; CS$1, DataRegularSeason20242025!$D$3:$D$1315, $A14)+SUMIFS(DataRegularSeason20242025!$AB$3:$AB$1315,DataRegularSeason20242025!$B$3:$B$1315, "&lt;=" &amp; CS$1, DataRegularSeason20242025!$E$3:$E$1315, $A14)</f>
        <v>36</v>
      </c>
      <c r="CT14">
        <f>SUMIFS(DataRegularSeason20242025!$AA$3:$AA$1315,DataRegularSeason20242025!$B$3:$B$1315, "&lt;=" &amp; CT$1, DataRegularSeason20242025!$D$3:$D$1315, $A14)+SUMIFS(DataRegularSeason20242025!$AB$3:$AB$1315,DataRegularSeason20242025!$B$3:$B$1315, "&lt;=" &amp; CT$1, DataRegularSeason20242025!$E$3:$E$1315, $A14)</f>
        <v>36</v>
      </c>
      <c r="CU14">
        <f>SUMIFS(DataRegularSeason20242025!$AA$3:$AA$1315,DataRegularSeason20242025!$B$3:$B$1315, "&lt;=" &amp; CU$1, DataRegularSeason20242025!$D$3:$D$1315, $A14)+SUMIFS(DataRegularSeason20242025!$AB$3:$AB$1315,DataRegularSeason20242025!$B$3:$B$1315, "&lt;=" &amp; CU$1, DataRegularSeason20242025!$E$3:$E$1315, $A14)</f>
        <v>36</v>
      </c>
      <c r="CV14">
        <f>SUMIFS(DataRegularSeason20242025!$AA$3:$AA$1315,DataRegularSeason20242025!$B$3:$B$1315, "&lt;=" &amp; CV$1, DataRegularSeason20242025!$D$3:$D$1315, $A14)+SUMIFS(DataRegularSeason20242025!$AB$3:$AB$1315,DataRegularSeason20242025!$B$3:$B$1315, "&lt;=" &amp; CV$1, DataRegularSeason20242025!$E$3:$E$1315, $A14)</f>
        <v>36</v>
      </c>
      <c r="CW14">
        <f>SUMIFS(DataRegularSeason20242025!$AA$3:$AA$1315,DataRegularSeason20242025!$B$3:$B$1315, "&lt;=" &amp; CW$1, DataRegularSeason20242025!$D$3:$D$1315, $A14)+SUMIFS(DataRegularSeason20242025!$AB$3:$AB$1315,DataRegularSeason20242025!$B$3:$B$1315, "&lt;=" &amp; CW$1, DataRegularSeason20242025!$E$3:$E$1315, $A14)</f>
        <v>36</v>
      </c>
      <c r="CX14">
        <f>SUMIFS(DataRegularSeason20242025!$AA$3:$AA$1315,DataRegularSeason20242025!$B$3:$B$1315, "&lt;=" &amp; CX$1, DataRegularSeason20242025!$D$3:$D$1315, $A14)+SUMIFS(DataRegularSeason20242025!$AB$3:$AB$1315,DataRegularSeason20242025!$B$3:$B$1315, "&lt;=" &amp; CX$1, DataRegularSeason20242025!$E$3:$E$1315, $A14)</f>
        <v>36</v>
      </c>
      <c r="CY14">
        <f>SUMIFS(DataRegularSeason20242025!$AA$3:$AA$1315,DataRegularSeason20242025!$B$3:$B$1315, "&lt;=" &amp; CY$1, DataRegularSeason20242025!$D$3:$D$1315, $A14)+SUMIFS(DataRegularSeason20242025!$AB$3:$AB$1315,DataRegularSeason20242025!$B$3:$B$1315, "&lt;=" &amp; CY$1, DataRegularSeason20242025!$E$3:$E$1315, $A14)</f>
        <v>36</v>
      </c>
      <c r="CZ14">
        <f>SUMIFS(DataRegularSeason20242025!$AA$3:$AA$1315,DataRegularSeason20242025!$B$3:$B$1315, "&lt;=" &amp; CZ$1, DataRegularSeason20242025!$D$3:$D$1315, $A14)+SUMIFS(DataRegularSeason20242025!$AB$3:$AB$1315,DataRegularSeason20242025!$B$3:$B$1315, "&lt;=" &amp; CZ$1, DataRegularSeason20242025!$E$3:$E$1315, $A14)</f>
        <v>36</v>
      </c>
      <c r="DA14">
        <f>SUMIFS(DataRegularSeason20242025!$AA$3:$AA$1315,DataRegularSeason20242025!$B$3:$B$1315, "&lt;=" &amp; DA$1, DataRegularSeason20242025!$D$3:$D$1315, $A14)+SUMIFS(DataRegularSeason20242025!$AB$3:$AB$1315,DataRegularSeason20242025!$B$3:$B$1315, "&lt;=" &amp; DA$1, DataRegularSeason20242025!$E$3:$E$1315, $A14)</f>
        <v>36</v>
      </c>
      <c r="DB14">
        <f>SUMIFS(DataRegularSeason20242025!$AA$3:$AA$1315,DataRegularSeason20242025!$B$3:$B$1315, "&lt;=" &amp; DB$1, DataRegularSeason20242025!$D$3:$D$1315, $A14)+SUMIFS(DataRegularSeason20242025!$AB$3:$AB$1315,DataRegularSeason20242025!$B$3:$B$1315, "&lt;=" &amp; DB$1, DataRegularSeason20242025!$E$3:$E$1315, $A14)</f>
        <v>36</v>
      </c>
      <c r="DC14">
        <f>SUMIFS(DataRegularSeason20242025!$AA$3:$AA$1315,DataRegularSeason20242025!$B$3:$B$1315, "&lt;=" &amp; DC$1, DataRegularSeason20242025!$D$3:$D$1315, $A14)+SUMIFS(DataRegularSeason20242025!$AB$3:$AB$1315,DataRegularSeason20242025!$B$3:$B$1315, "&lt;=" &amp; DC$1, DataRegularSeason20242025!$E$3:$E$1315, $A14)</f>
        <v>36</v>
      </c>
      <c r="DD14">
        <f>SUMIFS(DataRegularSeason20242025!$AA$3:$AA$1315,DataRegularSeason20242025!$B$3:$B$1315, "&lt;=" &amp; DD$1, DataRegularSeason20242025!$D$3:$D$1315, $A14)+SUMIFS(DataRegularSeason20242025!$AB$3:$AB$1315,DataRegularSeason20242025!$B$3:$B$1315, "&lt;=" &amp; DD$1, DataRegularSeason20242025!$E$3:$E$1315, $A14)</f>
        <v>36</v>
      </c>
      <c r="DE14">
        <f>SUMIFS(DataRegularSeason20242025!$AA$3:$AA$1315,DataRegularSeason20242025!$B$3:$B$1315, "&lt;=" &amp; DE$1, DataRegularSeason20242025!$D$3:$D$1315, $A14)+SUMIFS(DataRegularSeason20242025!$AB$3:$AB$1315,DataRegularSeason20242025!$B$3:$B$1315, "&lt;=" &amp; DE$1, DataRegularSeason20242025!$E$3:$E$1315, $A14)</f>
        <v>36</v>
      </c>
      <c r="DF14">
        <f>SUMIFS(DataRegularSeason20242025!$AA$3:$AA$1315,DataRegularSeason20242025!$B$3:$B$1315, "&lt;=" &amp; DF$1, DataRegularSeason20242025!$D$3:$D$1315, $A14)+SUMIFS(DataRegularSeason20242025!$AB$3:$AB$1315,DataRegularSeason20242025!$B$3:$B$1315, "&lt;=" &amp; DF$1, DataRegularSeason20242025!$E$3:$E$1315, $A14)</f>
        <v>36</v>
      </c>
      <c r="DG14">
        <f>SUMIFS(DataRegularSeason20242025!$AA$3:$AA$1315,DataRegularSeason20242025!$B$3:$B$1315, "&lt;=" &amp; DG$1, DataRegularSeason20242025!$D$3:$D$1315, $A14)+SUMIFS(DataRegularSeason20242025!$AB$3:$AB$1315,DataRegularSeason20242025!$B$3:$B$1315, "&lt;=" &amp; DG$1, DataRegularSeason20242025!$E$3:$E$1315, $A14)</f>
        <v>36</v>
      </c>
      <c r="DH14">
        <f>SUMIFS(DataRegularSeason20242025!$AA$3:$AA$1315,DataRegularSeason20242025!$B$3:$B$1315, "&lt;=" &amp; DH$1, DataRegularSeason20242025!$D$3:$D$1315, $A14)+SUMIFS(DataRegularSeason20242025!$AB$3:$AB$1315,DataRegularSeason20242025!$B$3:$B$1315, "&lt;=" &amp; DH$1, DataRegularSeason20242025!$E$3:$E$1315, $A14)</f>
        <v>36</v>
      </c>
      <c r="DI14">
        <f>SUMIFS(DataRegularSeason20242025!$AA$3:$AA$1315,DataRegularSeason20242025!$B$3:$B$1315, "&lt;=" &amp; DI$1, DataRegularSeason20242025!$D$3:$D$1315, $A14)+SUMIFS(DataRegularSeason20242025!$AB$3:$AB$1315,DataRegularSeason20242025!$B$3:$B$1315, "&lt;=" &amp; DI$1, DataRegularSeason20242025!$E$3:$E$1315, $A14)</f>
        <v>36</v>
      </c>
      <c r="DJ14">
        <f>SUMIFS(DataRegularSeason20242025!$AA$3:$AA$1315,DataRegularSeason20242025!$B$3:$B$1315, "&lt;=" &amp; DJ$1, DataRegularSeason20242025!$D$3:$D$1315, $A14)+SUMIFS(DataRegularSeason20242025!$AB$3:$AB$1315,DataRegularSeason20242025!$B$3:$B$1315, "&lt;=" &amp; DJ$1, DataRegularSeason20242025!$E$3:$E$1315, $A14)</f>
        <v>36</v>
      </c>
      <c r="DK14">
        <f>SUMIFS(DataRegularSeason20242025!$AA$3:$AA$1315,DataRegularSeason20242025!$B$3:$B$1315, "&lt;=" &amp; DK$1, DataRegularSeason20242025!$D$3:$D$1315, $A14)+SUMIFS(DataRegularSeason20242025!$AB$3:$AB$1315,DataRegularSeason20242025!$B$3:$B$1315, "&lt;=" &amp; DK$1, DataRegularSeason20242025!$E$3:$E$1315, $A14)</f>
        <v>36</v>
      </c>
      <c r="DL14">
        <f>SUMIFS(DataRegularSeason20242025!$AA$3:$AA$1315,DataRegularSeason20242025!$B$3:$B$1315, "&lt;=" &amp; DL$1, DataRegularSeason20242025!$D$3:$D$1315, $A14)+SUMIFS(DataRegularSeason20242025!$AB$3:$AB$1315,DataRegularSeason20242025!$B$3:$B$1315, "&lt;=" &amp; DL$1, DataRegularSeason20242025!$E$3:$E$1315, $A14)</f>
        <v>36</v>
      </c>
      <c r="DM14">
        <f>SUMIFS(DataRegularSeason20242025!$AA$3:$AA$1315,DataRegularSeason20242025!$B$3:$B$1315, "&lt;=" &amp; DM$1, DataRegularSeason20242025!$D$3:$D$1315, $A14)+SUMIFS(DataRegularSeason20242025!$AB$3:$AB$1315,DataRegularSeason20242025!$B$3:$B$1315, "&lt;=" &amp; DM$1, DataRegularSeason20242025!$E$3:$E$1315, $A14)</f>
        <v>36</v>
      </c>
      <c r="DN14">
        <f>SUMIFS(DataRegularSeason20242025!$AA$3:$AA$1315,DataRegularSeason20242025!$B$3:$B$1315, "&lt;=" &amp; DN$1, DataRegularSeason20242025!$D$3:$D$1315, $A14)+SUMIFS(DataRegularSeason20242025!$AB$3:$AB$1315,DataRegularSeason20242025!$B$3:$B$1315, "&lt;=" &amp; DN$1, DataRegularSeason20242025!$E$3:$E$1315, $A14)</f>
        <v>36</v>
      </c>
      <c r="DO14">
        <f>SUMIFS(DataRegularSeason20242025!$AA$3:$AA$1315,DataRegularSeason20242025!$B$3:$B$1315, "&lt;=" &amp; DO$1, DataRegularSeason20242025!$D$3:$D$1315, $A14)+SUMIFS(DataRegularSeason20242025!$AB$3:$AB$1315,DataRegularSeason20242025!$B$3:$B$1315, "&lt;=" &amp; DO$1, DataRegularSeason20242025!$E$3:$E$1315, $A14)</f>
        <v>36</v>
      </c>
      <c r="DP14">
        <f>SUMIFS(DataRegularSeason20242025!$AA$3:$AA$1315,DataRegularSeason20242025!$B$3:$B$1315, "&lt;=" &amp; DP$1, DataRegularSeason20242025!$D$3:$D$1315, $A14)+SUMIFS(DataRegularSeason20242025!$AB$3:$AB$1315,DataRegularSeason20242025!$B$3:$B$1315, "&lt;=" &amp; DP$1, DataRegularSeason20242025!$E$3:$E$1315, $A14)</f>
        <v>36</v>
      </c>
      <c r="DQ14">
        <f>SUMIFS(DataRegularSeason20242025!$AA$3:$AA$1315,DataRegularSeason20242025!$B$3:$B$1315, "&lt;=" &amp; DQ$1, DataRegularSeason20242025!$D$3:$D$1315, $A14)+SUMIFS(DataRegularSeason20242025!$AB$3:$AB$1315,DataRegularSeason20242025!$B$3:$B$1315, "&lt;=" &amp; DQ$1, DataRegularSeason20242025!$E$3:$E$1315, $A14)</f>
        <v>36</v>
      </c>
      <c r="DR14">
        <f>SUMIFS(DataRegularSeason20242025!$AA$3:$AA$1315,DataRegularSeason20242025!$B$3:$B$1315, "&lt;=" &amp; DR$1, DataRegularSeason20242025!$D$3:$D$1315, $A14)+SUMIFS(DataRegularSeason20242025!$AB$3:$AB$1315,DataRegularSeason20242025!$B$3:$B$1315, "&lt;=" &amp; DR$1, DataRegularSeason20242025!$E$3:$E$1315, $A14)</f>
        <v>36</v>
      </c>
      <c r="DS14">
        <f>SUMIFS(DataRegularSeason20242025!$AA$3:$AA$1315,DataRegularSeason20242025!$B$3:$B$1315, "&lt;=" &amp; DS$1, DataRegularSeason20242025!$D$3:$D$1315, $A14)+SUMIFS(DataRegularSeason20242025!$AB$3:$AB$1315,DataRegularSeason20242025!$B$3:$B$1315, "&lt;=" &amp; DS$1, DataRegularSeason20242025!$E$3:$E$1315, $A14)</f>
        <v>36</v>
      </c>
      <c r="DT14">
        <f>SUMIFS(DataRegularSeason20242025!$AA$3:$AA$1315,DataRegularSeason20242025!$B$3:$B$1315, "&lt;=" &amp; DT$1, DataRegularSeason20242025!$D$3:$D$1315, $A14)+SUMIFS(DataRegularSeason20242025!$AB$3:$AB$1315,DataRegularSeason20242025!$B$3:$B$1315, "&lt;=" &amp; DT$1, DataRegularSeason20242025!$E$3:$E$1315, $A14)</f>
        <v>36</v>
      </c>
      <c r="DU14">
        <f>SUMIFS(DataRegularSeason20242025!$AA$3:$AA$1315,DataRegularSeason20242025!$B$3:$B$1315, "&lt;=" &amp; DU$1, DataRegularSeason20242025!$D$3:$D$1315, $A14)+SUMIFS(DataRegularSeason20242025!$AB$3:$AB$1315,DataRegularSeason20242025!$B$3:$B$1315, "&lt;=" &amp; DU$1, DataRegularSeason20242025!$E$3:$E$1315, $A14)</f>
        <v>36</v>
      </c>
      <c r="DV14">
        <f>SUMIFS(DataRegularSeason20242025!$AA$3:$AA$1315,DataRegularSeason20242025!$B$3:$B$1315, "&lt;=" &amp; DV$1, DataRegularSeason20242025!$D$3:$D$1315, $A14)+SUMIFS(DataRegularSeason20242025!$AB$3:$AB$1315,DataRegularSeason20242025!$B$3:$B$1315, "&lt;=" &amp; DV$1, DataRegularSeason20242025!$E$3:$E$1315, $A14)</f>
        <v>36</v>
      </c>
      <c r="DW14">
        <f>SUMIFS(DataRegularSeason20242025!$AA$3:$AA$1315,DataRegularSeason20242025!$B$3:$B$1315, "&lt;=" &amp; DW$1, DataRegularSeason20242025!$D$3:$D$1315, $A14)+SUMIFS(DataRegularSeason20242025!$AB$3:$AB$1315,DataRegularSeason20242025!$B$3:$B$1315, "&lt;=" &amp; DW$1, DataRegularSeason20242025!$E$3:$E$1315, $A14)</f>
        <v>36</v>
      </c>
      <c r="DX14">
        <f>SUMIFS(DataRegularSeason20242025!$AA$3:$AA$1315,DataRegularSeason20242025!$B$3:$B$1315, "&lt;=" &amp; DX$1, DataRegularSeason20242025!$D$3:$D$1315, $A14)+SUMIFS(DataRegularSeason20242025!$AB$3:$AB$1315,DataRegularSeason20242025!$B$3:$B$1315, "&lt;=" &amp; DX$1, DataRegularSeason20242025!$E$3:$E$1315, $A14)</f>
        <v>36</v>
      </c>
      <c r="DY14">
        <f>SUMIFS(DataRegularSeason20242025!$AA$3:$AA$1315,DataRegularSeason20242025!$B$3:$B$1315, "&lt;=" &amp; DY$1, DataRegularSeason20242025!$D$3:$D$1315, $A14)+SUMIFS(DataRegularSeason20242025!$AB$3:$AB$1315,DataRegularSeason20242025!$B$3:$B$1315, "&lt;=" &amp; DY$1, DataRegularSeason20242025!$E$3:$E$1315, $A14)</f>
        <v>36</v>
      </c>
      <c r="DZ14">
        <f>SUMIFS(DataRegularSeason20242025!$AA$3:$AA$1315,DataRegularSeason20242025!$B$3:$B$1315, "&lt;=" &amp; DZ$1, DataRegularSeason20242025!$D$3:$D$1315, $A14)+SUMIFS(DataRegularSeason20242025!$AB$3:$AB$1315,DataRegularSeason20242025!$B$3:$B$1315, "&lt;=" &amp; DZ$1, DataRegularSeason20242025!$E$3:$E$1315, $A14)</f>
        <v>36</v>
      </c>
      <c r="EA14">
        <f>SUMIFS(DataRegularSeason20242025!$AA$3:$AA$1315,DataRegularSeason20242025!$B$3:$B$1315, "&lt;=" &amp; EA$1, DataRegularSeason20242025!$D$3:$D$1315, $A14)+SUMIFS(DataRegularSeason20242025!$AB$3:$AB$1315,DataRegularSeason20242025!$B$3:$B$1315, "&lt;=" &amp; EA$1, DataRegularSeason20242025!$E$3:$E$1315, $A14)</f>
        <v>36</v>
      </c>
      <c r="EB14">
        <f>SUMIFS(DataRegularSeason20242025!$AA$3:$AA$1315,DataRegularSeason20242025!$B$3:$B$1315, "&lt;=" &amp; EB$1, DataRegularSeason20242025!$D$3:$D$1315, $A14)+SUMIFS(DataRegularSeason20242025!$AB$3:$AB$1315,DataRegularSeason20242025!$B$3:$B$1315, "&lt;=" &amp; EB$1, DataRegularSeason20242025!$E$3:$E$1315, $A14)</f>
        <v>36</v>
      </c>
      <c r="EC14">
        <f>SUMIFS(DataRegularSeason20242025!$AA$3:$AA$1315,DataRegularSeason20242025!$B$3:$B$1315, "&lt;=" &amp; EC$1, DataRegularSeason20242025!$D$3:$D$1315, $A14)+SUMIFS(DataRegularSeason20242025!$AB$3:$AB$1315,DataRegularSeason20242025!$B$3:$B$1315, "&lt;=" &amp; EC$1, DataRegularSeason20242025!$E$3:$E$1315, $A14)</f>
        <v>36</v>
      </c>
      <c r="ED14">
        <f>SUMIFS(DataRegularSeason20242025!$AA$3:$AA$1315,DataRegularSeason20242025!$B$3:$B$1315, "&lt;=" &amp; ED$1, DataRegularSeason20242025!$D$3:$D$1315, $A14)+SUMIFS(DataRegularSeason20242025!$AB$3:$AB$1315,DataRegularSeason20242025!$B$3:$B$1315, "&lt;=" &amp; ED$1, DataRegularSeason20242025!$E$3:$E$1315, $A14)</f>
        <v>36</v>
      </c>
      <c r="EE14">
        <f>SUMIFS(DataRegularSeason20242025!$AA$3:$AA$1315,DataRegularSeason20242025!$B$3:$B$1315, "&lt;=" &amp; EE$1, DataRegularSeason20242025!$D$3:$D$1315, $A14)+SUMIFS(DataRegularSeason20242025!$AB$3:$AB$1315,DataRegularSeason20242025!$B$3:$B$1315, "&lt;=" &amp; EE$1, DataRegularSeason20242025!$E$3:$E$1315, $A14)</f>
        <v>36</v>
      </c>
      <c r="EF14">
        <f>SUMIFS(DataRegularSeason20242025!$AA$3:$AA$1315,DataRegularSeason20242025!$B$3:$B$1315, "&lt;=" &amp; EF$1, DataRegularSeason20242025!$D$3:$D$1315, $A14)+SUMIFS(DataRegularSeason20242025!$AB$3:$AB$1315,DataRegularSeason20242025!$B$3:$B$1315, "&lt;=" &amp; EF$1, DataRegularSeason20242025!$E$3:$E$1315, $A14)</f>
        <v>36</v>
      </c>
      <c r="EG14">
        <f>SUMIFS(DataRegularSeason20242025!$AA$3:$AA$1315,DataRegularSeason20242025!$B$3:$B$1315, "&lt;=" &amp; EG$1, DataRegularSeason20242025!$D$3:$D$1315, $A14)+SUMIFS(DataRegularSeason20242025!$AB$3:$AB$1315,DataRegularSeason20242025!$B$3:$B$1315, "&lt;=" &amp; EG$1, DataRegularSeason20242025!$E$3:$E$1315, $A14)</f>
        <v>36</v>
      </c>
      <c r="EH14">
        <f>SUMIFS(DataRegularSeason20242025!$AA$3:$AA$1315,DataRegularSeason20242025!$B$3:$B$1315, "&lt;=" &amp; EH$1, DataRegularSeason20242025!$D$3:$D$1315, $A14)+SUMIFS(DataRegularSeason20242025!$AB$3:$AB$1315,DataRegularSeason20242025!$B$3:$B$1315, "&lt;=" &amp; EH$1, DataRegularSeason20242025!$E$3:$E$1315, $A14)</f>
        <v>36</v>
      </c>
      <c r="EI14">
        <f>SUMIFS(DataRegularSeason20242025!$AA$3:$AA$1315,DataRegularSeason20242025!$B$3:$B$1315, "&lt;=" &amp; EI$1, DataRegularSeason20242025!$D$3:$D$1315, $A14)+SUMIFS(DataRegularSeason20242025!$AB$3:$AB$1315,DataRegularSeason20242025!$B$3:$B$1315, "&lt;=" &amp; EI$1, DataRegularSeason20242025!$E$3:$E$1315, $A14)</f>
        <v>36</v>
      </c>
      <c r="EJ14">
        <f>SUMIFS(DataRegularSeason20242025!$AA$3:$AA$1315,DataRegularSeason20242025!$B$3:$B$1315, "&lt;=" &amp; EJ$1, DataRegularSeason20242025!$D$3:$D$1315, $A14)+SUMIFS(DataRegularSeason20242025!$AB$3:$AB$1315,DataRegularSeason20242025!$B$3:$B$1315, "&lt;=" &amp; EJ$1, DataRegularSeason20242025!$E$3:$E$1315, $A14)</f>
        <v>36</v>
      </c>
      <c r="EK14">
        <f>SUMIFS(DataRegularSeason20242025!$AA$3:$AA$1315,DataRegularSeason20242025!$B$3:$B$1315, "&lt;=" &amp; EK$1, DataRegularSeason20242025!$D$3:$D$1315, $A14)+SUMIFS(DataRegularSeason20242025!$AB$3:$AB$1315,DataRegularSeason20242025!$B$3:$B$1315, "&lt;=" &amp; EK$1, DataRegularSeason20242025!$E$3:$E$1315, $A14)</f>
        <v>36</v>
      </c>
      <c r="EL14">
        <f>SUMIFS(DataRegularSeason20242025!$AA$3:$AA$1315,DataRegularSeason20242025!$B$3:$B$1315, "&lt;=" &amp; EL$1, DataRegularSeason20242025!$D$3:$D$1315, $A14)+SUMIFS(DataRegularSeason20242025!$AB$3:$AB$1315,DataRegularSeason20242025!$B$3:$B$1315, "&lt;=" &amp; EL$1, DataRegularSeason20242025!$E$3:$E$1315, $A14)</f>
        <v>36</v>
      </c>
      <c r="EM14">
        <f>SUMIFS(DataRegularSeason20242025!$AA$3:$AA$1315,DataRegularSeason20242025!$B$3:$B$1315, "&lt;=" &amp; EM$1, DataRegularSeason20242025!$D$3:$D$1315, $A14)+SUMIFS(DataRegularSeason20242025!$AB$3:$AB$1315,DataRegularSeason20242025!$B$3:$B$1315, "&lt;=" &amp; EM$1, DataRegularSeason20242025!$E$3:$E$1315, $A14)</f>
        <v>36</v>
      </c>
      <c r="EN14">
        <f>SUMIFS(DataRegularSeason20242025!$AA$3:$AA$1315,DataRegularSeason20242025!$B$3:$B$1315, "&lt;=" &amp; EN$1, DataRegularSeason20242025!$D$3:$D$1315, $A14)+SUMIFS(DataRegularSeason20242025!$AB$3:$AB$1315,DataRegularSeason20242025!$B$3:$B$1315, "&lt;=" &amp; EN$1, DataRegularSeason20242025!$E$3:$E$1315, $A14)</f>
        <v>36</v>
      </c>
      <c r="EO14">
        <f>SUMIFS(DataRegularSeason20242025!$AA$3:$AA$1315,DataRegularSeason20242025!$B$3:$B$1315, "&lt;=" &amp; EO$1, DataRegularSeason20242025!$D$3:$D$1315, $A14)+SUMIFS(DataRegularSeason20242025!$AB$3:$AB$1315,DataRegularSeason20242025!$B$3:$B$1315, "&lt;=" &amp; EO$1, DataRegularSeason20242025!$E$3:$E$1315, $A14)</f>
        <v>36</v>
      </c>
      <c r="EP14">
        <f>SUMIFS(DataRegularSeason20242025!$AA$3:$AA$1315,DataRegularSeason20242025!$B$3:$B$1315, "&lt;=" &amp; EP$1, DataRegularSeason20242025!$D$3:$D$1315, $A14)+SUMIFS(DataRegularSeason20242025!$AB$3:$AB$1315,DataRegularSeason20242025!$B$3:$B$1315, "&lt;=" &amp; EP$1, DataRegularSeason20242025!$E$3:$E$1315, $A14)</f>
        <v>36</v>
      </c>
      <c r="EQ14">
        <f>SUMIFS(DataRegularSeason20242025!$AA$3:$AA$1315,DataRegularSeason20242025!$B$3:$B$1315, "&lt;=" &amp; EQ$1, DataRegularSeason20242025!$D$3:$D$1315, $A14)+SUMIFS(DataRegularSeason20242025!$AB$3:$AB$1315,DataRegularSeason20242025!$B$3:$B$1315, "&lt;=" &amp; EQ$1, DataRegularSeason20242025!$E$3:$E$1315, $A14)</f>
        <v>36</v>
      </c>
      <c r="ER14">
        <f>SUMIFS(DataRegularSeason20242025!$AA$3:$AA$1315,DataRegularSeason20242025!$B$3:$B$1315, "&lt;=" &amp; ER$1, DataRegularSeason20242025!$D$3:$D$1315, $A14)+SUMIFS(DataRegularSeason20242025!$AB$3:$AB$1315,DataRegularSeason20242025!$B$3:$B$1315, "&lt;=" &amp; ER$1, DataRegularSeason20242025!$E$3:$E$1315, $A14)</f>
        <v>36</v>
      </c>
      <c r="ES14">
        <f>SUMIFS(DataRegularSeason20242025!$AA$3:$AA$1315,DataRegularSeason20242025!$B$3:$B$1315, "&lt;=" &amp; ES$1, DataRegularSeason20242025!$D$3:$D$1315, $A14)+SUMIFS(DataRegularSeason20242025!$AB$3:$AB$1315,DataRegularSeason20242025!$B$3:$B$1315, "&lt;=" &amp; ES$1, DataRegularSeason20242025!$E$3:$E$1315, $A14)</f>
        <v>36</v>
      </c>
      <c r="ET14">
        <f>SUMIFS(DataRegularSeason20242025!$AA$3:$AA$1315,DataRegularSeason20242025!$B$3:$B$1315, "&lt;=" &amp; ET$1, DataRegularSeason20242025!$D$3:$D$1315, $A14)+SUMIFS(DataRegularSeason20242025!$AB$3:$AB$1315,DataRegularSeason20242025!$B$3:$B$1315, "&lt;=" &amp; ET$1, DataRegularSeason20242025!$E$3:$E$1315, $A14)</f>
        <v>36</v>
      </c>
      <c r="EU14">
        <f>SUMIFS(DataRegularSeason20242025!$AA$3:$AA$1315,DataRegularSeason20242025!$B$3:$B$1315, "&lt;=" &amp; EU$1, DataRegularSeason20242025!$D$3:$D$1315, $A14)+SUMIFS(DataRegularSeason20242025!$AB$3:$AB$1315,DataRegularSeason20242025!$B$3:$B$1315, "&lt;=" &amp; EU$1, DataRegularSeason20242025!$E$3:$E$1315, $A14)</f>
        <v>36</v>
      </c>
      <c r="EV14">
        <f>SUMIFS(DataRegularSeason20242025!$AA$3:$AA$1315,DataRegularSeason20242025!$B$3:$B$1315, "&lt;=" &amp; EV$1, DataRegularSeason20242025!$D$3:$D$1315, $A14)+SUMIFS(DataRegularSeason20242025!$AB$3:$AB$1315,DataRegularSeason20242025!$B$3:$B$1315, "&lt;=" &amp; EV$1, DataRegularSeason20242025!$E$3:$E$1315, $A14)</f>
        <v>36</v>
      </c>
      <c r="EW14">
        <f>SUMIFS(DataRegularSeason20242025!$AA$3:$AA$1315,DataRegularSeason20242025!$B$3:$B$1315, "&lt;=" &amp; EW$1, DataRegularSeason20242025!$D$3:$D$1315, $A14)+SUMIFS(DataRegularSeason20242025!$AB$3:$AB$1315,DataRegularSeason20242025!$B$3:$B$1315, "&lt;=" &amp; EW$1, DataRegularSeason20242025!$E$3:$E$1315, $A14)</f>
        <v>36</v>
      </c>
      <c r="EX14">
        <f>SUMIFS(DataRegularSeason20242025!$AA$3:$AA$1315,DataRegularSeason20242025!$B$3:$B$1315, "&lt;=" &amp; EX$1, DataRegularSeason20242025!$D$3:$D$1315, $A14)+SUMIFS(DataRegularSeason20242025!$AB$3:$AB$1315,DataRegularSeason20242025!$B$3:$B$1315, "&lt;=" &amp; EX$1, DataRegularSeason20242025!$E$3:$E$1315, $A14)</f>
        <v>36</v>
      </c>
      <c r="EY14">
        <f>SUMIFS(DataRegularSeason20242025!$AA$3:$AA$1315,DataRegularSeason20242025!$B$3:$B$1315, "&lt;=" &amp; EY$1, DataRegularSeason20242025!$D$3:$D$1315, $A14)+SUMIFS(DataRegularSeason20242025!$AB$3:$AB$1315,DataRegularSeason20242025!$B$3:$B$1315, "&lt;=" &amp; EY$1, DataRegularSeason20242025!$E$3:$E$1315, $A14)</f>
        <v>36</v>
      </c>
      <c r="EZ14">
        <f>SUMIFS(DataRegularSeason20242025!$AA$3:$AA$1315,DataRegularSeason20242025!$B$3:$B$1315, "&lt;=" &amp; EZ$1, DataRegularSeason20242025!$D$3:$D$1315, $A14)+SUMIFS(DataRegularSeason20242025!$AB$3:$AB$1315,DataRegularSeason20242025!$B$3:$B$1315, "&lt;=" &amp; EZ$1, DataRegularSeason20242025!$E$3:$E$1315, $A14)</f>
        <v>36</v>
      </c>
      <c r="FA14">
        <f>SUMIFS(DataRegularSeason20242025!$AA$3:$AA$1315,DataRegularSeason20242025!$B$3:$B$1315, "&lt;=" &amp; FA$1, DataRegularSeason20242025!$D$3:$D$1315, $A14)+SUMIFS(DataRegularSeason20242025!$AB$3:$AB$1315,DataRegularSeason20242025!$B$3:$B$1315, "&lt;=" &amp; FA$1, DataRegularSeason20242025!$E$3:$E$1315, $A14)</f>
        <v>36</v>
      </c>
      <c r="FB14">
        <f>SUMIFS(DataRegularSeason20242025!$AA$3:$AA$1315,DataRegularSeason20242025!$B$3:$B$1315, "&lt;=" &amp; FB$1, DataRegularSeason20242025!$D$3:$D$1315, $A14)+SUMIFS(DataRegularSeason20242025!$AB$3:$AB$1315,DataRegularSeason20242025!$B$3:$B$1315, "&lt;=" &amp; FB$1, DataRegularSeason20242025!$E$3:$E$1315, $A14)</f>
        <v>36</v>
      </c>
      <c r="FC14">
        <f>SUMIFS(DataRegularSeason20242025!$AA$3:$AA$1315,DataRegularSeason20242025!$B$3:$B$1315, "&lt;=" &amp; FC$1, DataRegularSeason20242025!$D$3:$D$1315, $A14)+SUMIFS(DataRegularSeason20242025!$AB$3:$AB$1315,DataRegularSeason20242025!$B$3:$B$1315, "&lt;=" &amp; FC$1, DataRegularSeason20242025!$E$3:$E$1315, $A14)</f>
        <v>36</v>
      </c>
      <c r="FD14">
        <f>SUMIFS(DataRegularSeason20242025!$AA$3:$AA$1315,DataRegularSeason20242025!$B$3:$B$1315, "&lt;=" &amp; FD$1, DataRegularSeason20242025!$D$3:$D$1315, $A14)+SUMIFS(DataRegularSeason20242025!$AB$3:$AB$1315,DataRegularSeason20242025!$B$3:$B$1315, "&lt;=" &amp; FD$1, DataRegularSeason20242025!$E$3:$E$1315, $A14)</f>
        <v>36</v>
      </c>
      <c r="FE14">
        <f>SUMIFS(DataRegularSeason20242025!$AA$3:$AA$1315,DataRegularSeason20242025!$B$3:$B$1315, "&lt;=" &amp; FE$1, DataRegularSeason20242025!$D$3:$D$1315, $A14)+SUMIFS(DataRegularSeason20242025!$AB$3:$AB$1315,DataRegularSeason20242025!$B$3:$B$1315, "&lt;=" &amp; FE$1, DataRegularSeason20242025!$E$3:$E$1315, $A14)</f>
        <v>36</v>
      </c>
      <c r="FF14">
        <f>SUMIFS(DataRegularSeason20242025!$AA$3:$AA$1315,DataRegularSeason20242025!$B$3:$B$1315, "&lt;=" &amp; FF$1, DataRegularSeason20242025!$D$3:$D$1315, $A14)+SUMIFS(DataRegularSeason20242025!$AB$3:$AB$1315,DataRegularSeason20242025!$B$3:$B$1315, "&lt;=" &amp; FF$1, DataRegularSeason20242025!$E$3:$E$1315, $A14)</f>
        <v>36</v>
      </c>
      <c r="FG14">
        <f>SUMIFS(DataRegularSeason20242025!$AA$3:$AA$1315,DataRegularSeason20242025!$B$3:$B$1315, "&lt;=" &amp; FG$1, DataRegularSeason20242025!$D$3:$D$1315, $A14)+SUMIFS(DataRegularSeason20242025!$AB$3:$AB$1315,DataRegularSeason20242025!$B$3:$B$1315, "&lt;=" &amp; FG$1, DataRegularSeason20242025!$E$3:$E$1315, $A14)</f>
        <v>36</v>
      </c>
      <c r="FH14">
        <f>SUMIFS(DataRegularSeason20242025!$AA$3:$AA$1315,DataRegularSeason20242025!$B$3:$B$1315, "&lt;=" &amp; FH$1, DataRegularSeason20242025!$D$3:$D$1315, $A14)+SUMIFS(DataRegularSeason20242025!$AB$3:$AB$1315,DataRegularSeason20242025!$B$3:$B$1315, "&lt;=" &amp; FH$1, DataRegularSeason20242025!$E$3:$E$1315, $A14)</f>
        <v>36</v>
      </c>
      <c r="FI14">
        <f>SUMIFS(DataRegularSeason20242025!$AA$3:$AA$1315,DataRegularSeason20242025!$B$3:$B$1315, "&lt;=" &amp; FI$1, DataRegularSeason20242025!$D$3:$D$1315, $A14)+SUMIFS(DataRegularSeason20242025!$AB$3:$AB$1315,DataRegularSeason20242025!$B$3:$B$1315, "&lt;=" &amp; FI$1, DataRegularSeason20242025!$E$3:$E$1315, $A14)</f>
        <v>36</v>
      </c>
      <c r="FJ14">
        <f>SUMIFS(DataRegularSeason20242025!$AA$3:$AA$1315,DataRegularSeason20242025!$B$3:$B$1315, "&lt;=" &amp; FJ$1, DataRegularSeason20242025!$D$3:$D$1315, $A14)+SUMIFS(DataRegularSeason20242025!$AB$3:$AB$1315,DataRegularSeason20242025!$B$3:$B$1315, "&lt;=" &amp; FJ$1, DataRegularSeason20242025!$E$3:$E$1315, $A14)</f>
        <v>36</v>
      </c>
      <c r="FK14">
        <f>SUMIFS(DataRegularSeason20242025!$AA$3:$AA$1315,DataRegularSeason20242025!$B$3:$B$1315, "&lt;=" &amp; FK$1, DataRegularSeason20242025!$D$3:$D$1315, $A14)+SUMIFS(DataRegularSeason20242025!$AB$3:$AB$1315,DataRegularSeason20242025!$B$3:$B$1315, "&lt;=" &amp; FK$1, DataRegularSeason20242025!$E$3:$E$1315, $A14)</f>
        <v>36</v>
      </c>
      <c r="FL14">
        <f>SUMIFS(DataRegularSeason20242025!$AA$3:$AA$1315,DataRegularSeason20242025!$B$3:$B$1315, "&lt;=" &amp; FL$1, DataRegularSeason20242025!$D$3:$D$1315, $A14)+SUMIFS(DataRegularSeason20242025!$AB$3:$AB$1315,DataRegularSeason20242025!$B$3:$B$1315, "&lt;=" &amp; FL$1, DataRegularSeason20242025!$E$3:$E$1315, $A14)</f>
        <v>36</v>
      </c>
      <c r="FM14">
        <f>SUMIFS(DataRegularSeason20242025!$AA$3:$AA$1315,DataRegularSeason20242025!$B$3:$B$1315, "&lt;=" &amp; FM$1, DataRegularSeason20242025!$D$3:$D$1315, $A14)+SUMIFS(DataRegularSeason20242025!$AB$3:$AB$1315,DataRegularSeason20242025!$B$3:$B$1315, "&lt;=" &amp; FM$1, DataRegularSeason20242025!$E$3:$E$1315, $A14)</f>
        <v>36</v>
      </c>
      <c r="FN14">
        <f>SUMIFS(DataRegularSeason20242025!$AA$3:$AA$1315,DataRegularSeason20242025!$B$3:$B$1315, "&lt;=" &amp; FN$1, DataRegularSeason20242025!$D$3:$D$1315, $A14)+SUMIFS(DataRegularSeason20242025!$AB$3:$AB$1315,DataRegularSeason20242025!$B$3:$B$1315, "&lt;=" &amp; FN$1, DataRegularSeason20242025!$E$3:$E$1315, $A14)</f>
        <v>36</v>
      </c>
      <c r="FO14">
        <f>SUMIFS(DataRegularSeason20242025!$AA$3:$AA$1315,DataRegularSeason20242025!$B$3:$B$1315, "&lt;=" &amp; FO$1, DataRegularSeason20242025!$D$3:$D$1315, $A14)+SUMIFS(DataRegularSeason20242025!$AB$3:$AB$1315,DataRegularSeason20242025!$B$3:$B$1315, "&lt;=" &amp; FO$1, DataRegularSeason20242025!$E$3:$E$1315, $A14)</f>
        <v>36</v>
      </c>
      <c r="FP14">
        <f>SUMIFS(DataRegularSeason20242025!$AA$3:$AA$1315,DataRegularSeason20242025!$B$3:$B$1315, "&lt;=" &amp; FP$1, DataRegularSeason20242025!$D$3:$D$1315, $A14)+SUMIFS(DataRegularSeason20242025!$AB$3:$AB$1315,DataRegularSeason20242025!$B$3:$B$1315, "&lt;=" &amp; FP$1, DataRegularSeason20242025!$E$3:$E$1315, $A14)</f>
        <v>36</v>
      </c>
      <c r="FQ14">
        <f>SUMIFS(DataRegularSeason20242025!$AA$3:$AA$1315,DataRegularSeason20242025!$B$3:$B$1315, "&lt;=" &amp; FQ$1, DataRegularSeason20242025!$D$3:$D$1315, $A14)+SUMIFS(DataRegularSeason20242025!$AB$3:$AB$1315,DataRegularSeason20242025!$B$3:$B$1315, "&lt;=" &amp; FQ$1, DataRegularSeason20242025!$E$3:$E$1315, $A14)</f>
        <v>36</v>
      </c>
      <c r="FR14">
        <f>SUMIFS(DataRegularSeason20242025!$AA$3:$AA$1315,DataRegularSeason20242025!$B$3:$B$1315, "&lt;=" &amp; FR$1, DataRegularSeason20242025!$D$3:$D$1315, $A14)+SUMIFS(DataRegularSeason20242025!$AB$3:$AB$1315,DataRegularSeason20242025!$B$3:$B$1315, "&lt;=" &amp; FR$1, DataRegularSeason20242025!$E$3:$E$1315, $A14)</f>
        <v>36</v>
      </c>
      <c r="FS14">
        <f>SUMIFS(DataRegularSeason20242025!$AA$3:$AA$1315,DataRegularSeason20242025!$B$3:$B$1315, "&lt;=" &amp; FS$1, DataRegularSeason20242025!$D$3:$D$1315, $A14)+SUMIFS(DataRegularSeason20242025!$AB$3:$AB$1315,DataRegularSeason20242025!$B$3:$B$1315, "&lt;=" &amp; FS$1, DataRegularSeason20242025!$E$3:$E$1315, $A14)</f>
        <v>36</v>
      </c>
      <c r="FT14">
        <f>SUMIFS(DataRegularSeason20242025!$AA$3:$AA$1315,DataRegularSeason20242025!$B$3:$B$1315, "&lt;=" &amp; FT$1, DataRegularSeason20242025!$D$3:$D$1315, $A14)+SUMIFS(DataRegularSeason20242025!$AB$3:$AB$1315,DataRegularSeason20242025!$B$3:$B$1315, "&lt;=" &amp; FT$1, DataRegularSeason20242025!$E$3:$E$1315, $A14)</f>
        <v>36</v>
      </c>
      <c r="FU14">
        <f>SUMIFS(DataRegularSeason20242025!$AA$3:$AA$1315,DataRegularSeason20242025!$B$3:$B$1315, "&lt;=" &amp; FU$1, DataRegularSeason20242025!$D$3:$D$1315, $A14)+SUMIFS(DataRegularSeason20242025!$AB$3:$AB$1315,DataRegularSeason20242025!$B$3:$B$1315, "&lt;=" &amp; FU$1, DataRegularSeason20242025!$E$3:$E$1315, $A14)</f>
        <v>36</v>
      </c>
      <c r="FV14">
        <f>SUMIFS(DataRegularSeason20242025!$AA$3:$AA$1315,DataRegularSeason20242025!$B$3:$B$1315, "&lt;=" &amp; FV$1, DataRegularSeason20242025!$D$3:$D$1315, $A14)+SUMIFS(DataRegularSeason20242025!$AB$3:$AB$1315,DataRegularSeason20242025!$B$3:$B$1315, "&lt;=" &amp; FV$1, DataRegularSeason20242025!$E$3:$E$1315, $A14)</f>
        <v>36</v>
      </c>
      <c r="FW14">
        <f>SUMIFS(DataRegularSeason20242025!$AA$3:$AA$1315,DataRegularSeason20242025!$B$3:$B$1315, "&lt;=" &amp; FW$1, DataRegularSeason20242025!$D$3:$D$1315, $A14)+SUMIFS(DataRegularSeason20242025!$AB$3:$AB$1315,DataRegularSeason20242025!$B$3:$B$1315, "&lt;=" &amp; FW$1, DataRegularSeason20242025!$E$3:$E$1315, $A14)</f>
        <v>36</v>
      </c>
      <c r="FX14">
        <f>SUMIFS(DataRegularSeason20242025!$AA$3:$AA$1315,DataRegularSeason20242025!$B$3:$B$1315, "&lt;=" &amp; FX$1, DataRegularSeason20242025!$D$3:$D$1315, $A14)+SUMIFS(DataRegularSeason20242025!$AB$3:$AB$1315,DataRegularSeason20242025!$B$3:$B$1315, "&lt;=" &amp; FX$1, DataRegularSeason20242025!$E$3:$E$1315, $A14)</f>
        <v>36</v>
      </c>
      <c r="FY14">
        <f>SUMIFS(DataRegularSeason20242025!$AA$3:$AA$1315,DataRegularSeason20242025!$B$3:$B$1315, "&lt;=" &amp; FY$1, DataRegularSeason20242025!$D$3:$D$1315, $A14)+SUMIFS(DataRegularSeason20242025!$AB$3:$AB$1315,DataRegularSeason20242025!$B$3:$B$1315, "&lt;=" &amp; FY$1, DataRegularSeason20242025!$E$3:$E$1315, $A14)</f>
        <v>36</v>
      </c>
      <c r="FZ14">
        <f>SUMIFS(DataRegularSeason20242025!$AA$3:$AA$1315,DataRegularSeason20242025!$B$3:$B$1315, "&lt;=" &amp; FZ$1, DataRegularSeason20242025!$D$3:$D$1315, $A14)+SUMIFS(DataRegularSeason20242025!$AB$3:$AB$1315,DataRegularSeason20242025!$B$3:$B$1315, "&lt;=" &amp; FZ$1, DataRegularSeason20242025!$E$3:$E$1315, $A14)</f>
        <v>36</v>
      </c>
      <c r="GA14">
        <f>SUMIFS(DataRegularSeason20242025!$AA$3:$AA$1315,DataRegularSeason20242025!$B$3:$B$1315, "&lt;=" &amp; GA$1, DataRegularSeason20242025!$D$3:$D$1315, $A14)+SUMIFS(DataRegularSeason20242025!$AB$3:$AB$1315,DataRegularSeason20242025!$B$3:$B$1315, "&lt;=" &amp; GA$1, DataRegularSeason20242025!$E$3:$E$1315, $A14)</f>
        <v>36</v>
      </c>
      <c r="GB14">
        <f>SUMIFS(DataRegularSeason20242025!$AA$3:$AA$1315,DataRegularSeason20242025!$B$3:$B$1315, "&lt;=" &amp; GB$1, DataRegularSeason20242025!$D$3:$D$1315, $A14)+SUMIFS(DataRegularSeason20242025!$AB$3:$AB$1315,DataRegularSeason20242025!$B$3:$B$1315, "&lt;=" &amp; GB$1, DataRegularSeason20242025!$E$3:$E$1315, $A14)</f>
        <v>36</v>
      </c>
      <c r="GC14">
        <f>SUMIFS(DataRegularSeason20242025!$AA$3:$AA$1315,DataRegularSeason20242025!$B$3:$B$1315, "&lt;=" &amp; GC$1, DataRegularSeason20242025!$D$3:$D$1315, $A14)+SUMIFS(DataRegularSeason20242025!$AB$3:$AB$1315,DataRegularSeason20242025!$B$3:$B$1315, "&lt;=" &amp; GC$1, DataRegularSeason20242025!$E$3:$E$1315, $A14)</f>
        <v>36</v>
      </c>
      <c r="GD14">
        <f>SUMIFS(DataRegularSeason20242025!$AA$3:$AA$1315,DataRegularSeason20242025!$B$3:$B$1315, "&lt;=" &amp; GD$1, DataRegularSeason20242025!$D$3:$D$1315, $A14)+SUMIFS(DataRegularSeason20242025!$AB$3:$AB$1315,DataRegularSeason20242025!$B$3:$B$1315, "&lt;=" &amp; GD$1, DataRegularSeason20242025!$E$3:$E$1315, $A14)</f>
        <v>36</v>
      </c>
      <c r="GE14">
        <f>SUMIFS(DataRegularSeason20242025!$AA$3:$AA$1315,DataRegularSeason20242025!$B$3:$B$1315, "&lt;=" &amp; GE$1, DataRegularSeason20242025!$D$3:$D$1315, $A14)+SUMIFS(DataRegularSeason20242025!$AB$3:$AB$1315,DataRegularSeason20242025!$B$3:$B$1315, "&lt;=" &amp; GE$1, DataRegularSeason20242025!$E$3:$E$1315, $A14)</f>
        <v>36</v>
      </c>
      <c r="GF14">
        <f>SUMIFS(DataRegularSeason20242025!$AA$3:$AA$1315,DataRegularSeason20242025!$B$3:$B$1315, "&lt;=" &amp; GF$1, DataRegularSeason20242025!$D$3:$D$1315, $A14)+SUMIFS(DataRegularSeason20242025!$AB$3:$AB$1315,DataRegularSeason20242025!$B$3:$B$1315, "&lt;=" &amp; GF$1, DataRegularSeason20242025!$E$3:$E$1315, $A14)</f>
        <v>36</v>
      </c>
      <c r="GG14">
        <f>SUMIFS(DataRegularSeason20242025!$AA$3:$AA$1315,DataRegularSeason20242025!$B$3:$B$1315, "&lt;=" &amp; GG$1, DataRegularSeason20242025!$D$3:$D$1315, $A14)+SUMIFS(DataRegularSeason20242025!$AB$3:$AB$1315,DataRegularSeason20242025!$B$3:$B$1315, "&lt;=" &amp; GG$1, DataRegularSeason20242025!$E$3:$E$1315, $A14)</f>
        <v>36</v>
      </c>
      <c r="GH14">
        <f>SUMIFS(DataRegularSeason20242025!$AA$3:$AA$1315,DataRegularSeason20242025!$B$3:$B$1315, "&lt;=" &amp; GH$1, DataRegularSeason20242025!$D$3:$D$1315, $A14)+SUMIFS(DataRegularSeason20242025!$AB$3:$AB$1315,DataRegularSeason20242025!$B$3:$B$1315, "&lt;=" &amp; GH$1, DataRegularSeason20242025!$E$3:$E$1315, $A14)</f>
        <v>36</v>
      </c>
      <c r="GI14">
        <f>SUMIFS(DataRegularSeason20242025!$AA$3:$AA$1315,DataRegularSeason20242025!$B$3:$B$1315, "&lt;=" &amp; GI$1, DataRegularSeason20242025!$D$3:$D$1315, $A14)+SUMIFS(DataRegularSeason20242025!$AB$3:$AB$1315,DataRegularSeason20242025!$B$3:$B$1315, "&lt;=" &amp; GI$1, DataRegularSeason20242025!$E$3:$E$1315, $A14)</f>
        <v>36</v>
      </c>
      <c r="GJ14">
        <f>SUMIFS(DataRegularSeason20242025!$AA$3:$AA$1315,DataRegularSeason20242025!$B$3:$B$1315, "&lt;=" &amp; GJ$1, DataRegularSeason20242025!$D$3:$D$1315, $A14)+SUMIFS(DataRegularSeason20242025!$AB$3:$AB$1315,DataRegularSeason20242025!$B$3:$B$1315, "&lt;=" &amp; GJ$1, DataRegularSeason20242025!$E$3:$E$1315, $A14)</f>
        <v>36</v>
      </c>
      <c r="GK14">
        <f>SUMIFS(DataRegularSeason20242025!$AA$3:$AA$1315,DataRegularSeason20242025!$B$3:$B$1315, "&lt;=" &amp; GK$1, DataRegularSeason20242025!$D$3:$D$1315, $A14)+SUMIFS(DataRegularSeason20242025!$AB$3:$AB$1315,DataRegularSeason20242025!$B$3:$B$1315, "&lt;=" &amp; GK$1, DataRegularSeason20242025!$E$3:$E$1315, $A14)</f>
        <v>36</v>
      </c>
      <c r="GL14">
        <f>SUMIFS(DataRegularSeason20242025!$AA$3:$AA$1315,DataRegularSeason20242025!$B$3:$B$1315, "&lt;=" &amp; GL$1, DataRegularSeason20242025!$D$3:$D$1315, $A14)+SUMIFS(DataRegularSeason20242025!$AB$3:$AB$1315,DataRegularSeason20242025!$B$3:$B$1315, "&lt;=" &amp; GL$1, DataRegularSeason20242025!$E$3:$E$1315, $A14)</f>
        <v>36</v>
      </c>
      <c r="GM14">
        <f>SUMIFS(DataRegularSeason20242025!$AA$3:$AA$1315,DataRegularSeason20242025!$B$3:$B$1315, "&lt;=" &amp; GM$1, DataRegularSeason20242025!$D$3:$D$1315, $A14)+SUMIFS(DataRegularSeason20242025!$AB$3:$AB$1315,DataRegularSeason20242025!$B$3:$B$1315, "&lt;=" &amp; GM$1, DataRegularSeason20242025!$E$3:$E$1315, $A14)</f>
        <v>36</v>
      </c>
      <c r="GN14">
        <f>SUMIFS(DataRegularSeason20242025!$AA$3:$AA$1315,DataRegularSeason20242025!$B$3:$B$1315, "&lt;=" &amp; GN$1, DataRegularSeason20242025!$D$3:$D$1315, $A14)+SUMIFS(DataRegularSeason20242025!$AB$3:$AB$1315,DataRegularSeason20242025!$B$3:$B$1315, "&lt;=" &amp; GN$1, DataRegularSeason20242025!$E$3:$E$1315, $A14)</f>
        <v>36</v>
      </c>
      <c r="GO14">
        <f>SUMIFS(DataRegularSeason20242025!$AA$3:$AA$1315,DataRegularSeason20242025!$B$3:$B$1315, "&lt;=" &amp; GO$1, DataRegularSeason20242025!$D$3:$D$1315, $A14)+SUMIFS(DataRegularSeason20242025!$AB$3:$AB$1315,DataRegularSeason20242025!$B$3:$B$1315, "&lt;=" &amp; GO$1, DataRegularSeason20242025!$E$3:$E$1315, $A14)</f>
        <v>36</v>
      </c>
      <c r="GP14">
        <f>SUMIFS(DataRegularSeason20242025!$AA$3:$AA$1315,DataRegularSeason20242025!$B$3:$B$1315, "&lt;=" &amp; GP$1, DataRegularSeason20242025!$D$3:$D$1315, $A14)+SUMIFS(DataRegularSeason20242025!$AB$3:$AB$1315,DataRegularSeason20242025!$B$3:$B$1315, "&lt;=" &amp; GP$1, DataRegularSeason20242025!$E$3:$E$1315, $A14)</f>
        <v>36</v>
      </c>
      <c r="GQ14">
        <f>SUMIFS(DataRegularSeason20242025!$AA$3:$AA$1315,DataRegularSeason20242025!$B$3:$B$1315, "&lt;=" &amp; GQ$1, DataRegularSeason20242025!$D$3:$D$1315, $A14)+SUMIFS(DataRegularSeason20242025!$AB$3:$AB$1315,DataRegularSeason20242025!$B$3:$B$1315, "&lt;=" &amp; GQ$1, DataRegularSeason20242025!$E$3:$E$1315, $A14)</f>
        <v>36</v>
      </c>
      <c r="GR14">
        <f>SUMIFS(DataRegularSeason20242025!$AA$3:$AA$1315,DataRegularSeason20242025!$B$3:$B$1315, "&lt;=" &amp; GR$1, DataRegularSeason20242025!$D$3:$D$1315, $A14)+SUMIFS(DataRegularSeason20242025!$AB$3:$AB$1315,DataRegularSeason20242025!$B$3:$B$1315, "&lt;=" &amp; GR$1, DataRegularSeason20242025!$E$3:$E$1315, $A14)</f>
        <v>36</v>
      </c>
      <c r="GS14">
        <f>SUMIFS(DataRegularSeason20242025!$AA$3:$AA$1315,DataRegularSeason20242025!$B$3:$B$1315, "&lt;=" &amp; GS$1, DataRegularSeason20242025!$D$3:$D$1315, $A14)+SUMIFS(DataRegularSeason20242025!$AB$3:$AB$1315,DataRegularSeason20242025!$B$3:$B$1315, "&lt;=" &amp; GS$1, DataRegularSeason20242025!$E$3:$E$1315, $A14)</f>
        <v>36</v>
      </c>
      <c r="GT14">
        <f>SUMIFS(DataRegularSeason20242025!$AA$3:$AA$1315,DataRegularSeason20242025!$B$3:$B$1315, "&lt;=" &amp; GT$1, DataRegularSeason20242025!$D$3:$D$1315, $A14)+SUMIFS(DataRegularSeason20242025!$AB$3:$AB$1315,DataRegularSeason20242025!$B$3:$B$1315, "&lt;=" &amp; GT$1, DataRegularSeason20242025!$E$3:$E$1315, $A14)</f>
        <v>36</v>
      </c>
      <c r="GU14">
        <f>SUMIFS(DataRegularSeason20242025!$AA$3:$AA$1315,DataRegularSeason20242025!$B$3:$B$1315, "&lt;=" &amp; GU$1, DataRegularSeason20242025!$D$3:$D$1315, $A14)+SUMIFS(DataRegularSeason20242025!$AB$3:$AB$1315,DataRegularSeason20242025!$B$3:$B$1315, "&lt;=" &amp; GU$1, DataRegularSeason20242025!$E$3:$E$1315, $A14)</f>
        <v>36</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36</v>
      </c>
      <c r="CP15">
        <f>SUMIFS(DataRegularSeason20242025!$AA$3:$AA$1315,DataRegularSeason20242025!$B$3:$B$1315, "&lt;=" &amp; CP$1, DataRegularSeason20242025!$D$3:$D$1315, $A15)+SUMIFS(DataRegularSeason20242025!$AB$3:$AB$1315,DataRegularSeason20242025!$B$3:$B$1315, "&lt;=" &amp; CP$1, DataRegularSeason20242025!$E$3:$E$1315, $A15)</f>
        <v>36</v>
      </c>
      <c r="CQ15">
        <f>SUMIFS(DataRegularSeason20242025!$AA$3:$AA$1315,DataRegularSeason20242025!$B$3:$B$1315, "&lt;=" &amp; CQ$1, DataRegularSeason20242025!$D$3:$D$1315, $A15)+SUMIFS(DataRegularSeason20242025!$AB$3:$AB$1315,DataRegularSeason20242025!$B$3:$B$1315, "&lt;=" &amp; CQ$1, DataRegularSeason20242025!$E$3:$E$1315, $A15)</f>
        <v>36</v>
      </c>
      <c r="CR15">
        <f>SUMIFS(DataRegularSeason20242025!$AA$3:$AA$1315,DataRegularSeason20242025!$B$3:$B$1315, "&lt;=" &amp; CR$1, DataRegularSeason20242025!$D$3:$D$1315, $A15)+SUMIFS(DataRegularSeason20242025!$AB$3:$AB$1315,DataRegularSeason20242025!$B$3:$B$1315, "&lt;=" &amp; CR$1, DataRegularSeason20242025!$E$3:$E$1315, $A15)</f>
        <v>36</v>
      </c>
      <c r="CS15">
        <f>SUMIFS(DataRegularSeason20242025!$AA$3:$AA$1315,DataRegularSeason20242025!$B$3:$B$1315, "&lt;=" &amp; CS$1, DataRegularSeason20242025!$D$3:$D$1315, $A15)+SUMIFS(DataRegularSeason20242025!$AB$3:$AB$1315,DataRegularSeason20242025!$B$3:$B$1315, "&lt;=" &amp; CS$1, DataRegularSeason20242025!$E$3:$E$1315, $A15)</f>
        <v>36</v>
      </c>
      <c r="CT15">
        <f>SUMIFS(DataRegularSeason20242025!$AA$3:$AA$1315,DataRegularSeason20242025!$B$3:$B$1315, "&lt;=" &amp; CT$1, DataRegularSeason20242025!$D$3:$D$1315, $A15)+SUMIFS(DataRegularSeason20242025!$AB$3:$AB$1315,DataRegularSeason20242025!$B$3:$B$1315, "&lt;=" &amp; CT$1, DataRegularSeason20242025!$E$3:$E$1315, $A15)</f>
        <v>36</v>
      </c>
      <c r="CU15">
        <f>SUMIFS(DataRegularSeason20242025!$AA$3:$AA$1315,DataRegularSeason20242025!$B$3:$B$1315, "&lt;=" &amp; CU$1, DataRegularSeason20242025!$D$3:$D$1315, $A15)+SUMIFS(DataRegularSeason20242025!$AB$3:$AB$1315,DataRegularSeason20242025!$B$3:$B$1315, "&lt;=" &amp; CU$1, DataRegularSeason20242025!$E$3:$E$1315, $A15)</f>
        <v>36</v>
      </c>
      <c r="CV15">
        <f>SUMIFS(DataRegularSeason20242025!$AA$3:$AA$1315,DataRegularSeason20242025!$B$3:$B$1315, "&lt;=" &amp; CV$1, DataRegularSeason20242025!$D$3:$D$1315, $A15)+SUMIFS(DataRegularSeason20242025!$AB$3:$AB$1315,DataRegularSeason20242025!$B$3:$B$1315, "&lt;=" &amp; CV$1, DataRegularSeason20242025!$E$3:$E$1315, $A15)</f>
        <v>36</v>
      </c>
      <c r="CW15">
        <f>SUMIFS(DataRegularSeason20242025!$AA$3:$AA$1315,DataRegularSeason20242025!$B$3:$B$1315, "&lt;=" &amp; CW$1, DataRegularSeason20242025!$D$3:$D$1315, $A15)+SUMIFS(DataRegularSeason20242025!$AB$3:$AB$1315,DataRegularSeason20242025!$B$3:$B$1315, "&lt;=" &amp; CW$1, DataRegularSeason20242025!$E$3:$E$1315, $A15)</f>
        <v>36</v>
      </c>
      <c r="CX15">
        <f>SUMIFS(DataRegularSeason20242025!$AA$3:$AA$1315,DataRegularSeason20242025!$B$3:$B$1315, "&lt;=" &amp; CX$1, DataRegularSeason20242025!$D$3:$D$1315, $A15)+SUMIFS(DataRegularSeason20242025!$AB$3:$AB$1315,DataRegularSeason20242025!$B$3:$B$1315, "&lt;=" &amp; CX$1, DataRegularSeason20242025!$E$3:$E$1315, $A15)</f>
        <v>36</v>
      </c>
      <c r="CY15">
        <f>SUMIFS(DataRegularSeason20242025!$AA$3:$AA$1315,DataRegularSeason20242025!$B$3:$B$1315, "&lt;=" &amp; CY$1, DataRegularSeason20242025!$D$3:$D$1315, $A15)+SUMIFS(DataRegularSeason20242025!$AB$3:$AB$1315,DataRegularSeason20242025!$B$3:$B$1315, "&lt;=" &amp; CY$1, DataRegularSeason20242025!$E$3:$E$1315, $A15)</f>
        <v>36</v>
      </c>
      <c r="CZ15">
        <f>SUMIFS(DataRegularSeason20242025!$AA$3:$AA$1315,DataRegularSeason20242025!$B$3:$B$1315, "&lt;=" &amp; CZ$1, DataRegularSeason20242025!$D$3:$D$1315, $A15)+SUMIFS(DataRegularSeason20242025!$AB$3:$AB$1315,DataRegularSeason20242025!$B$3:$B$1315, "&lt;=" &amp; CZ$1, DataRegularSeason20242025!$E$3:$E$1315, $A15)</f>
        <v>36</v>
      </c>
      <c r="DA15">
        <f>SUMIFS(DataRegularSeason20242025!$AA$3:$AA$1315,DataRegularSeason20242025!$B$3:$B$1315, "&lt;=" &amp; DA$1, DataRegularSeason20242025!$D$3:$D$1315, $A15)+SUMIFS(DataRegularSeason20242025!$AB$3:$AB$1315,DataRegularSeason20242025!$B$3:$B$1315, "&lt;=" &amp; DA$1, DataRegularSeason20242025!$E$3:$E$1315, $A15)</f>
        <v>36</v>
      </c>
      <c r="DB15">
        <f>SUMIFS(DataRegularSeason20242025!$AA$3:$AA$1315,DataRegularSeason20242025!$B$3:$B$1315, "&lt;=" &amp; DB$1, DataRegularSeason20242025!$D$3:$D$1315, $A15)+SUMIFS(DataRegularSeason20242025!$AB$3:$AB$1315,DataRegularSeason20242025!$B$3:$B$1315, "&lt;=" &amp; DB$1, DataRegularSeason20242025!$E$3:$E$1315, $A15)</f>
        <v>36</v>
      </c>
      <c r="DC15">
        <f>SUMIFS(DataRegularSeason20242025!$AA$3:$AA$1315,DataRegularSeason20242025!$B$3:$B$1315, "&lt;=" &amp; DC$1, DataRegularSeason20242025!$D$3:$D$1315, $A15)+SUMIFS(DataRegularSeason20242025!$AB$3:$AB$1315,DataRegularSeason20242025!$B$3:$B$1315, "&lt;=" &amp; DC$1, DataRegularSeason20242025!$E$3:$E$1315, $A15)</f>
        <v>36</v>
      </c>
      <c r="DD15">
        <f>SUMIFS(DataRegularSeason20242025!$AA$3:$AA$1315,DataRegularSeason20242025!$B$3:$B$1315, "&lt;=" &amp; DD$1, DataRegularSeason20242025!$D$3:$D$1315, $A15)+SUMIFS(DataRegularSeason20242025!$AB$3:$AB$1315,DataRegularSeason20242025!$B$3:$B$1315, "&lt;=" &amp; DD$1, DataRegularSeason20242025!$E$3:$E$1315, $A15)</f>
        <v>36</v>
      </c>
      <c r="DE15">
        <f>SUMIFS(DataRegularSeason20242025!$AA$3:$AA$1315,DataRegularSeason20242025!$B$3:$B$1315, "&lt;=" &amp; DE$1, DataRegularSeason20242025!$D$3:$D$1315, $A15)+SUMIFS(DataRegularSeason20242025!$AB$3:$AB$1315,DataRegularSeason20242025!$B$3:$B$1315, "&lt;=" &amp; DE$1, DataRegularSeason20242025!$E$3:$E$1315, $A15)</f>
        <v>36</v>
      </c>
      <c r="DF15">
        <f>SUMIFS(DataRegularSeason20242025!$AA$3:$AA$1315,DataRegularSeason20242025!$B$3:$B$1315, "&lt;=" &amp; DF$1, DataRegularSeason20242025!$D$3:$D$1315, $A15)+SUMIFS(DataRegularSeason20242025!$AB$3:$AB$1315,DataRegularSeason20242025!$B$3:$B$1315, "&lt;=" &amp; DF$1, DataRegularSeason20242025!$E$3:$E$1315, $A15)</f>
        <v>36</v>
      </c>
      <c r="DG15">
        <f>SUMIFS(DataRegularSeason20242025!$AA$3:$AA$1315,DataRegularSeason20242025!$B$3:$B$1315, "&lt;=" &amp; DG$1, DataRegularSeason20242025!$D$3:$D$1315, $A15)+SUMIFS(DataRegularSeason20242025!$AB$3:$AB$1315,DataRegularSeason20242025!$B$3:$B$1315, "&lt;=" &amp; DG$1, DataRegularSeason20242025!$E$3:$E$1315, $A15)</f>
        <v>36</v>
      </c>
      <c r="DH15">
        <f>SUMIFS(DataRegularSeason20242025!$AA$3:$AA$1315,DataRegularSeason20242025!$B$3:$B$1315, "&lt;=" &amp; DH$1, DataRegularSeason20242025!$D$3:$D$1315, $A15)+SUMIFS(DataRegularSeason20242025!$AB$3:$AB$1315,DataRegularSeason20242025!$B$3:$B$1315, "&lt;=" &amp; DH$1, DataRegularSeason20242025!$E$3:$E$1315, $A15)</f>
        <v>36</v>
      </c>
      <c r="DI15">
        <f>SUMIFS(DataRegularSeason20242025!$AA$3:$AA$1315,DataRegularSeason20242025!$B$3:$B$1315, "&lt;=" &amp; DI$1, DataRegularSeason20242025!$D$3:$D$1315, $A15)+SUMIFS(DataRegularSeason20242025!$AB$3:$AB$1315,DataRegularSeason20242025!$B$3:$B$1315, "&lt;=" &amp; DI$1, DataRegularSeason20242025!$E$3:$E$1315, $A15)</f>
        <v>36</v>
      </c>
      <c r="DJ15">
        <f>SUMIFS(DataRegularSeason20242025!$AA$3:$AA$1315,DataRegularSeason20242025!$B$3:$B$1315, "&lt;=" &amp; DJ$1, DataRegularSeason20242025!$D$3:$D$1315, $A15)+SUMIFS(DataRegularSeason20242025!$AB$3:$AB$1315,DataRegularSeason20242025!$B$3:$B$1315, "&lt;=" &amp; DJ$1, DataRegularSeason20242025!$E$3:$E$1315, $A15)</f>
        <v>36</v>
      </c>
      <c r="DK15">
        <f>SUMIFS(DataRegularSeason20242025!$AA$3:$AA$1315,DataRegularSeason20242025!$B$3:$B$1315, "&lt;=" &amp; DK$1, DataRegularSeason20242025!$D$3:$D$1315, $A15)+SUMIFS(DataRegularSeason20242025!$AB$3:$AB$1315,DataRegularSeason20242025!$B$3:$B$1315, "&lt;=" &amp; DK$1, DataRegularSeason20242025!$E$3:$E$1315, $A15)</f>
        <v>36</v>
      </c>
      <c r="DL15">
        <f>SUMIFS(DataRegularSeason20242025!$AA$3:$AA$1315,DataRegularSeason20242025!$B$3:$B$1315, "&lt;=" &amp; DL$1, DataRegularSeason20242025!$D$3:$D$1315, $A15)+SUMIFS(DataRegularSeason20242025!$AB$3:$AB$1315,DataRegularSeason20242025!$B$3:$B$1315, "&lt;=" &amp; DL$1, DataRegularSeason20242025!$E$3:$E$1315, $A15)</f>
        <v>36</v>
      </c>
      <c r="DM15">
        <f>SUMIFS(DataRegularSeason20242025!$AA$3:$AA$1315,DataRegularSeason20242025!$B$3:$B$1315, "&lt;=" &amp; DM$1, DataRegularSeason20242025!$D$3:$D$1315, $A15)+SUMIFS(DataRegularSeason20242025!$AB$3:$AB$1315,DataRegularSeason20242025!$B$3:$B$1315, "&lt;=" &amp; DM$1, DataRegularSeason20242025!$E$3:$E$1315, $A15)</f>
        <v>36</v>
      </c>
      <c r="DN15">
        <f>SUMIFS(DataRegularSeason20242025!$AA$3:$AA$1315,DataRegularSeason20242025!$B$3:$B$1315, "&lt;=" &amp; DN$1, DataRegularSeason20242025!$D$3:$D$1315, $A15)+SUMIFS(DataRegularSeason20242025!$AB$3:$AB$1315,DataRegularSeason20242025!$B$3:$B$1315, "&lt;=" &amp; DN$1, DataRegularSeason20242025!$E$3:$E$1315, $A15)</f>
        <v>36</v>
      </c>
      <c r="DO15">
        <f>SUMIFS(DataRegularSeason20242025!$AA$3:$AA$1315,DataRegularSeason20242025!$B$3:$B$1315, "&lt;=" &amp; DO$1, DataRegularSeason20242025!$D$3:$D$1315, $A15)+SUMIFS(DataRegularSeason20242025!$AB$3:$AB$1315,DataRegularSeason20242025!$B$3:$B$1315, "&lt;=" &amp; DO$1, DataRegularSeason20242025!$E$3:$E$1315, $A15)</f>
        <v>36</v>
      </c>
      <c r="DP15">
        <f>SUMIFS(DataRegularSeason20242025!$AA$3:$AA$1315,DataRegularSeason20242025!$B$3:$B$1315, "&lt;=" &amp; DP$1, DataRegularSeason20242025!$D$3:$D$1315, $A15)+SUMIFS(DataRegularSeason20242025!$AB$3:$AB$1315,DataRegularSeason20242025!$B$3:$B$1315, "&lt;=" &amp; DP$1, DataRegularSeason20242025!$E$3:$E$1315, $A15)</f>
        <v>36</v>
      </c>
      <c r="DQ15">
        <f>SUMIFS(DataRegularSeason20242025!$AA$3:$AA$1315,DataRegularSeason20242025!$B$3:$B$1315, "&lt;=" &amp; DQ$1, DataRegularSeason20242025!$D$3:$D$1315, $A15)+SUMIFS(DataRegularSeason20242025!$AB$3:$AB$1315,DataRegularSeason20242025!$B$3:$B$1315, "&lt;=" &amp; DQ$1, DataRegularSeason20242025!$E$3:$E$1315, $A15)</f>
        <v>36</v>
      </c>
      <c r="DR15">
        <f>SUMIFS(DataRegularSeason20242025!$AA$3:$AA$1315,DataRegularSeason20242025!$B$3:$B$1315, "&lt;=" &amp; DR$1, DataRegularSeason20242025!$D$3:$D$1315, $A15)+SUMIFS(DataRegularSeason20242025!$AB$3:$AB$1315,DataRegularSeason20242025!$B$3:$B$1315, "&lt;=" &amp; DR$1, DataRegularSeason20242025!$E$3:$E$1315, $A15)</f>
        <v>36</v>
      </c>
      <c r="DS15">
        <f>SUMIFS(DataRegularSeason20242025!$AA$3:$AA$1315,DataRegularSeason20242025!$B$3:$B$1315, "&lt;=" &amp; DS$1, DataRegularSeason20242025!$D$3:$D$1315, $A15)+SUMIFS(DataRegularSeason20242025!$AB$3:$AB$1315,DataRegularSeason20242025!$B$3:$B$1315, "&lt;=" &amp; DS$1, DataRegularSeason20242025!$E$3:$E$1315, $A15)</f>
        <v>36</v>
      </c>
      <c r="DT15">
        <f>SUMIFS(DataRegularSeason20242025!$AA$3:$AA$1315,DataRegularSeason20242025!$B$3:$B$1315, "&lt;=" &amp; DT$1, DataRegularSeason20242025!$D$3:$D$1315, $A15)+SUMIFS(DataRegularSeason20242025!$AB$3:$AB$1315,DataRegularSeason20242025!$B$3:$B$1315, "&lt;=" &amp; DT$1, DataRegularSeason20242025!$E$3:$E$1315, $A15)</f>
        <v>36</v>
      </c>
      <c r="DU15">
        <f>SUMIFS(DataRegularSeason20242025!$AA$3:$AA$1315,DataRegularSeason20242025!$B$3:$B$1315, "&lt;=" &amp; DU$1, DataRegularSeason20242025!$D$3:$D$1315, $A15)+SUMIFS(DataRegularSeason20242025!$AB$3:$AB$1315,DataRegularSeason20242025!$B$3:$B$1315, "&lt;=" &amp; DU$1, DataRegularSeason20242025!$E$3:$E$1315, $A15)</f>
        <v>36</v>
      </c>
      <c r="DV15">
        <f>SUMIFS(DataRegularSeason20242025!$AA$3:$AA$1315,DataRegularSeason20242025!$B$3:$B$1315, "&lt;=" &amp; DV$1, DataRegularSeason20242025!$D$3:$D$1315, $A15)+SUMIFS(DataRegularSeason20242025!$AB$3:$AB$1315,DataRegularSeason20242025!$B$3:$B$1315, "&lt;=" &amp; DV$1, DataRegularSeason20242025!$E$3:$E$1315, $A15)</f>
        <v>36</v>
      </c>
      <c r="DW15">
        <f>SUMIFS(DataRegularSeason20242025!$AA$3:$AA$1315,DataRegularSeason20242025!$B$3:$B$1315, "&lt;=" &amp; DW$1, DataRegularSeason20242025!$D$3:$D$1315, $A15)+SUMIFS(DataRegularSeason20242025!$AB$3:$AB$1315,DataRegularSeason20242025!$B$3:$B$1315, "&lt;=" &amp; DW$1, DataRegularSeason20242025!$E$3:$E$1315, $A15)</f>
        <v>36</v>
      </c>
      <c r="DX15">
        <f>SUMIFS(DataRegularSeason20242025!$AA$3:$AA$1315,DataRegularSeason20242025!$B$3:$B$1315, "&lt;=" &amp; DX$1, DataRegularSeason20242025!$D$3:$D$1315, $A15)+SUMIFS(DataRegularSeason20242025!$AB$3:$AB$1315,DataRegularSeason20242025!$B$3:$B$1315, "&lt;=" &amp; DX$1, DataRegularSeason20242025!$E$3:$E$1315, $A15)</f>
        <v>36</v>
      </c>
      <c r="DY15">
        <f>SUMIFS(DataRegularSeason20242025!$AA$3:$AA$1315,DataRegularSeason20242025!$B$3:$B$1315, "&lt;=" &amp; DY$1, DataRegularSeason20242025!$D$3:$D$1315, $A15)+SUMIFS(DataRegularSeason20242025!$AB$3:$AB$1315,DataRegularSeason20242025!$B$3:$B$1315, "&lt;=" &amp; DY$1, DataRegularSeason20242025!$E$3:$E$1315, $A15)</f>
        <v>36</v>
      </c>
      <c r="DZ15">
        <f>SUMIFS(DataRegularSeason20242025!$AA$3:$AA$1315,DataRegularSeason20242025!$B$3:$B$1315, "&lt;=" &amp; DZ$1, DataRegularSeason20242025!$D$3:$D$1315, $A15)+SUMIFS(DataRegularSeason20242025!$AB$3:$AB$1315,DataRegularSeason20242025!$B$3:$B$1315, "&lt;=" &amp; DZ$1, DataRegularSeason20242025!$E$3:$E$1315, $A15)</f>
        <v>36</v>
      </c>
      <c r="EA15">
        <f>SUMIFS(DataRegularSeason20242025!$AA$3:$AA$1315,DataRegularSeason20242025!$B$3:$B$1315, "&lt;=" &amp; EA$1, DataRegularSeason20242025!$D$3:$D$1315, $A15)+SUMIFS(DataRegularSeason20242025!$AB$3:$AB$1315,DataRegularSeason20242025!$B$3:$B$1315, "&lt;=" &amp; EA$1, DataRegularSeason20242025!$E$3:$E$1315, $A15)</f>
        <v>36</v>
      </c>
      <c r="EB15">
        <f>SUMIFS(DataRegularSeason20242025!$AA$3:$AA$1315,DataRegularSeason20242025!$B$3:$B$1315, "&lt;=" &amp; EB$1, DataRegularSeason20242025!$D$3:$D$1315, $A15)+SUMIFS(DataRegularSeason20242025!$AB$3:$AB$1315,DataRegularSeason20242025!$B$3:$B$1315, "&lt;=" &amp; EB$1, DataRegularSeason20242025!$E$3:$E$1315, $A15)</f>
        <v>36</v>
      </c>
      <c r="EC15">
        <f>SUMIFS(DataRegularSeason20242025!$AA$3:$AA$1315,DataRegularSeason20242025!$B$3:$B$1315, "&lt;=" &amp; EC$1, DataRegularSeason20242025!$D$3:$D$1315, $A15)+SUMIFS(DataRegularSeason20242025!$AB$3:$AB$1315,DataRegularSeason20242025!$B$3:$B$1315, "&lt;=" &amp; EC$1, DataRegularSeason20242025!$E$3:$E$1315, $A15)</f>
        <v>36</v>
      </c>
      <c r="ED15">
        <f>SUMIFS(DataRegularSeason20242025!$AA$3:$AA$1315,DataRegularSeason20242025!$B$3:$B$1315, "&lt;=" &amp; ED$1, DataRegularSeason20242025!$D$3:$D$1315, $A15)+SUMIFS(DataRegularSeason20242025!$AB$3:$AB$1315,DataRegularSeason20242025!$B$3:$B$1315, "&lt;=" &amp; ED$1, DataRegularSeason20242025!$E$3:$E$1315, $A15)</f>
        <v>36</v>
      </c>
      <c r="EE15">
        <f>SUMIFS(DataRegularSeason20242025!$AA$3:$AA$1315,DataRegularSeason20242025!$B$3:$B$1315, "&lt;=" &amp; EE$1, DataRegularSeason20242025!$D$3:$D$1315, $A15)+SUMIFS(DataRegularSeason20242025!$AB$3:$AB$1315,DataRegularSeason20242025!$B$3:$B$1315, "&lt;=" &amp; EE$1, DataRegularSeason20242025!$E$3:$E$1315, $A15)</f>
        <v>36</v>
      </c>
      <c r="EF15">
        <f>SUMIFS(DataRegularSeason20242025!$AA$3:$AA$1315,DataRegularSeason20242025!$B$3:$B$1315, "&lt;=" &amp; EF$1, DataRegularSeason20242025!$D$3:$D$1315, $A15)+SUMIFS(DataRegularSeason20242025!$AB$3:$AB$1315,DataRegularSeason20242025!$B$3:$B$1315, "&lt;=" &amp; EF$1, DataRegularSeason20242025!$E$3:$E$1315, $A15)</f>
        <v>36</v>
      </c>
      <c r="EG15">
        <f>SUMIFS(DataRegularSeason20242025!$AA$3:$AA$1315,DataRegularSeason20242025!$B$3:$B$1315, "&lt;=" &amp; EG$1, DataRegularSeason20242025!$D$3:$D$1315, $A15)+SUMIFS(DataRegularSeason20242025!$AB$3:$AB$1315,DataRegularSeason20242025!$B$3:$B$1315, "&lt;=" &amp; EG$1, DataRegularSeason20242025!$E$3:$E$1315, $A15)</f>
        <v>36</v>
      </c>
      <c r="EH15">
        <f>SUMIFS(DataRegularSeason20242025!$AA$3:$AA$1315,DataRegularSeason20242025!$B$3:$B$1315, "&lt;=" &amp; EH$1, DataRegularSeason20242025!$D$3:$D$1315, $A15)+SUMIFS(DataRegularSeason20242025!$AB$3:$AB$1315,DataRegularSeason20242025!$B$3:$B$1315, "&lt;=" &amp; EH$1, DataRegularSeason20242025!$E$3:$E$1315, $A15)</f>
        <v>36</v>
      </c>
      <c r="EI15">
        <f>SUMIFS(DataRegularSeason20242025!$AA$3:$AA$1315,DataRegularSeason20242025!$B$3:$B$1315, "&lt;=" &amp; EI$1, DataRegularSeason20242025!$D$3:$D$1315, $A15)+SUMIFS(DataRegularSeason20242025!$AB$3:$AB$1315,DataRegularSeason20242025!$B$3:$B$1315, "&lt;=" &amp; EI$1, DataRegularSeason20242025!$E$3:$E$1315, $A15)</f>
        <v>36</v>
      </c>
      <c r="EJ15">
        <f>SUMIFS(DataRegularSeason20242025!$AA$3:$AA$1315,DataRegularSeason20242025!$B$3:$B$1315, "&lt;=" &amp; EJ$1, DataRegularSeason20242025!$D$3:$D$1315, $A15)+SUMIFS(DataRegularSeason20242025!$AB$3:$AB$1315,DataRegularSeason20242025!$B$3:$B$1315, "&lt;=" &amp; EJ$1, DataRegularSeason20242025!$E$3:$E$1315, $A15)</f>
        <v>36</v>
      </c>
      <c r="EK15">
        <f>SUMIFS(DataRegularSeason20242025!$AA$3:$AA$1315,DataRegularSeason20242025!$B$3:$B$1315, "&lt;=" &amp; EK$1, DataRegularSeason20242025!$D$3:$D$1315, $A15)+SUMIFS(DataRegularSeason20242025!$AB$3:$AB$1315,DataRegularSeason20242025!$B$3:$B$1315, "&lt;=" &amp; EK$1, DataRegularSeason20242025!$E$3:$E$1315, $A15)</f>
        <v>36</v>
      </c>
      <c r="EL15">
        <f>SUMIFS(DataRegularSeason20242025!$AA$3:$AA$1315,DataRegularSeason20242025!$B$3:$B$1315, "&lt;=" &amp; EL$1, DataRegularSeason20242025!$D$3:$D$1315, $A15)+SUMIFS(DataRegularSeason20242025!$AB$3:$AB$1315,DataRegularSeason20242025!$B$3:$B$1315, "&lt;=" &amp; EL$1, DataRegularSeason20242025!$E$3:$E$1315, $A15)</f>
        <v>36</v>
      </c>
      <c r="EM15">
        <f>SUMIFS(DataRegularSeason20242025!$AA$3:$AA$1315,DataRegularSeason20242025!$B$3:$B$1315, "&lt;=" &amp; EM$1, DataRegularSeason20242025!$D$3:$D$1315, $A15)+SUMIFS(DataRegularSeason20242025!$AB$3:$AB$1315,DataRegularSeason20242025!$B$3:$B$1315, "&lt;=" &amp; EM$1, DataRegularSeason20242025!$E$3:$E$1315, $A15)</f>
        <v>36</v>
      </c>
      <c r="EN15">
        <f>SUMIFS(DataRegularSeason20242025!$AA$3:$AA$1315,DataRegularSeason20242025!$B$3:$B$1315, "&lt;=" &amp; EN$1, DataRegularSeason20242025!$D$3:$D$1315, $A15)+SUMIFS(DataRegularSeason20242025!$AB$3:$AB$1315,DataRegularSeason20242025!$B$3:$B$1315, "&lt;=" &amp; EN$1, DataRegularSeason20242025!$E$3:$E$1315, $A15)</f>
        <v>36</v>
      </c>
      <c r="EO15">
        <f>SUMIFS(DataRegularSeason20242025!$AA$3:$AA$1315,DataRegularSeason20242025!$B$3:$B$1315, "&lt;=" &amp; EO$1, DataRegularSeason20242025!$D$3:$D$1315, $A15)+SUMIFS(DataRegularSeason20242025!$AB$3:$AB$1315,DataRegularSeason20242025!$B$3:$B$1315, "&lt;=" &amp; EO$1, DataRegularSeason20242025!$E$3:$E$1315, $A15)</f>
        <v>36</v>
      </c>
      <c r="EP15">
        <f>SUMIFS(DataRegularSeason20242025!$AA$3:$AA$1315,DataRegularSeason20242025!$B$3:$B$1315, "&lt;=" &amp; EP$1, DataRegularSeason20242025!$D$3:$D$1315, $A15)+SUMIFS(DataRegularSeason20242025!$AB$3:$AB$1315,DataRegularSeason20242025!$B$3:$B$1315, "&lt;=" &amp; EP$1, DataRegularSeason20242025!$E$3:$E$1315, $A15)</f>
        <v>36</v>
      </c>
      <c r="EQ15">
        <f>SUMIFS(DataRegularSeason20242025!$AA$3:$AA$1315,DataRegularSeason20242025!$B$3:$B$1315, "&lt;=" &amp; EQ$1, DataRegularSeason20242025!$D$3:$D$1315, $A15)+SUMIFS(DataRegularSeason20242025!$AB$3:$AB$1315,DataRegularSeason20242025!$B$3:$B$1315, "&lt;=" &amp; EQ$1, DataRegularSeason20242025!$E$3:$E$1315, $A15)</f>
        <v>36</v>
      </c>
      <c r="ER15">
        <f>SUMIFS(DataRegularSeason20242025!$AA$3:$AA$1315,DataRegularSeason20242025!$B$3:$B$1315, "&lt;=" &amp; ER$1, DataRegularSeason20242025!$D$3:$D$1315, $A15)+SUMIFS(DataRegularSeason20242025!$AB$3:$AB$1315,DataRegularSeason20242025!$B$3:$B$1315, "&lt;=" &amp; ER$1, DataRegularSeason20242025!$E$3:$E$1315, $A15)</f>
        <v>36</v>
      </c>
      <c r="ES15">
        <f>SUMIFS(DataRegularSeason20242025!$AA$3:$AA$1315,DataRegularSeason20242025!$B$3:$B$1315, "&lt;=" &amp; ES$1, DataRegularSeason20242025!$D$3:$D$1315, $A15)+SUMIFS(DataRegularSeason20242025!$AB$3:$AB$1315,DataRegularSeason20242025!$B$3:$B$1315, "&lt;=" &amp; ES$1, DataRegularSeason20242025!$E$3:$E$1315, $A15)</f>
        <v>36</v>
      </c>
      <c r="ET15">
        <f>SUMIFS(DataRegularSeason20242025!$AA$3:$AA$1315,DataRegularSeason20242025!$B$3:$B$1315, "&lt;=" &amp; ET$1, DataRegularSeason20242025!$D$3:$D$1315, $A15)+SUMIFS(DataRegularSeason20242025!$AB$3:$AB$1315,DataRegularSeason20242025!$B$3:$B$1315, "&lt;=" &amp; ET$1, DataRegularSeason20242025!$E$3:$E$1315, $A15)</f>
        <v>36</v>
      </c>
      <c r="EU15">
        <f>SUMIFS(DataRegularSeason20242025!$AA$3:$AA$1315,DataRegularSeason20242025!$B$3:$B$1315, "&lt;=" &amp; EU$1, DataRegularSeason20242025!$D$3:$D$1315, $A15)+SUMIFS(DataRegularSeason20242025!$AB$3:$AB$1315,DataRegularSeason20242025!$B$3:$B$1315, "&lt;=" &amp; EU$1, DataRegularSeason20242025!$E$3:$E$1315, $A15)</f>
        <v>36</v>
      </c>
      <c r="EV15">
        <f>SUMIFS(DataRegularSeason20242025!$AA$3:$AA$1315,DataRegularSeason20242025!$B$3:$B$1315, "&lt;=" &amp; EV$1, DataRegularSeason20242025!$D$3:$D$1315, $A15)+SUMIFS(DataRegularSeason20242025!$AB$3:$AB$1315,DataRegularSeason20242025!$B$3:$B$1315, "&lt;=" &amp; EV$1, DataRegularSeason20242025!$E$3:$E$1315, $A15)</f>
        <v>36</v>
      </c>
      <c r="EW15">
        <f>SUMIFS(DataRegularSeason20242025!$AA$3:$AA$1315,DataRegularSeason20242025!$B$3:$B$1315, "&lt;=" &amp; EW$1, DataRegularSeason20242025!$D$3:$D$1315, $A15)+SUMIFS(DataRegularSeason20242025!$AB$3:$AB$1315,DataRegularSeason20242025!$B$3:$B$1315, "&lt;=" &amp; EW$1, DataRegularSeason20242025!$E$3:$E$1315, $A15)</f>
        <v>36</v>
      </c>
      <c r="EX15">
        <f>SUMIFS(DataRegularSeason20242025!$AA$3:$AA$1315,DataRegularSeason20242025!$B$3:$B$1315, "&lt;=" &amp; EX$1, DataRegularSeason20242025!$D$3:$D$1315, $A15)+SUMIFS(DataRegularSeason20242025!$AB$3:$AB$1315,DataRegularSeason20242025!$B$3:$B$1315, "&lt;=" &amp; EX$1, DataRegularSeason20242025!$E$3:$E$1315, $A15)</f>
        <v>36</v>
      </c>
      <c r="EY15">
        <f>SUMIFS(DataRegularSeason20242025!$AA$3:$AA$1315,DataRegularSeason20242025!$B$3:$B$1315, "&lt;=" &amp; EY$1, DataRegularSeason20242025!$D$3:$D$1315, $A15)+SUMIFS(DataRegularSeason20242025!$AB$3:$AB$1315,DataRegularSeason20242025!$B$3:$B$1315, "&lt;=" &amp; EY$1, DataRegularSeason20242025!$E$3:$E$1315, $A15)</f>
        <v>36</v>
      </c>
      <c r="EZ15">
        <f>SUMIFS(DataRegularSeason20242025!$AA$3:$AA$1315,DataRegularSeason20242025!$B$3:$B$1315, "&lt;=" &amp; EZ$1, DataRegularSeason20242025!$D$3:$D$1315, $A15)+SUMIFS(DataRegularSeason20242025!$AB$3:$AB$1315,DataRegularSeason20242025!$B$3:$B$1315, "&lt;=" &amp; EZ$1, DataRegularSeason20242025!$E$3:$E$1315, $A15)</f>
        <v>36</v>
      </c>
      <c r="FA15">
        <f>SUMIFS(DataRegularSeason20242025!$AA$3:$AA$1315,DataRegularSeason20242025!$B$3:$B$1315, "&lt;=" &amp; FA$1, DataRegularSeason20242025!$D$3:$D$1315, $A15)+SUMIFS(DataRegularSeason20242025!$AB$3:$AB$1315,DataRegularSeason20242025!$B$3:$B$1315, "&lt;=" &amp; FA$1, DataRegularSeason20242025!$E$3:$E$1315, $A15)</f>
        <v>36</v>
      </c>
      <c r="FB15">
        <f>SUMIFS(DataRegularSeason20242025!$AA$3:$AA$1315,DataRegularSeason20242025!$B$3:$B$1315, "&lt;=" &amp; FB$1, DataRegularSeason20242025!$D$3:$D$1315, $A15)+SUMIFS(DataRegularSeason20242025!$AB$3:$AB$1315,DataRegularSeason20242025!$B$3:$B$1315, "&lt;=" &amp; FB$1, DataRegularSeason20242025!$E$3:$E$1315, $A15)</f>
        <v>36</v>
      </c>
      <c r="FC15">
        <f>SUMIFS(DataRegularSeason20242025!$AA$3:$AA$1315,DataRegularSeason20242025!$B$3:$B$1315, "&lt;=" &amp; FC$1, DataRegularSeason20242025!$D$3:$D$1315, $A15)+SUMIFS(DataRegularSeason20242025!$AB$3:$AB$1315,DataRegularSeason20242025!$B$3:$B$1315, "&lt;=" &amp; FC$1, DataRegularSeason20242025!$E$3:$E$1315, $A15)</f>
        <v>36</v>
      </c>
      <c r="FD15">
        <f>SUMIFS(DataRegularSeason20242025!$AA$3:$AA$1315,DataRegularSeason20242025!$B$3:$B$1315, "&lt;=" &amp; FD$1, DataRegularSeason20242025!$D$3:$D$1315, $A15)+SUMIFS(DataRegularSeason20242025!$AB$3:$AB$1315,DataRegularSeason20242025!$B$3:$B$1315, "&lt;=" &amp; FD$1, DataRegularSeason20242025!$E$3:$E$1315, $A15)</f>
        <v>36</v>
      </c>
      <c r="FE15">
        <f>SUMIFS(DataRegularSeason20242025!$AA$3:$AA$1315,DataRegularSeason20242025!$B$3:$B$1315, "&lt;=" &amp; FE$1, DataRegularSeason20242025!$D$3:$D$1315, $A15)+SUMIFS(DataRegularSeason20242025!$AB$3:$AB$1315,DataRegularSeason20242025!$B$3:$B$1315, "&lt;=" &amp; FE$1, DataRegularSeason20242025!$E$3:$E$1315, $A15)</f>
        <v>36</v>
      </c>
      <c r="FF15">
        <f>SUMIFS(DataRegularSeason20242025!$AA$3:$AA$1315,DataRegularSeason20242025!$B$3:$B$1315, "&lt;=" &amp; FF$1, DataRegularSeason20242025!$D$3:$D$1315, $A15)+SUMIFS(DataRegularSeason20242025!$AB$3:$AB$1315,DataRegularSeason20242025!$B$3:$B$1315, "&lt;=" &amp; FF$1, DataRegularSeason20242025!$E$3:$E$1315, $A15)</f>
        <v>36</v>
      </c>
      <c r="FG15">
        <f>SUMIFS(DataRegularSeason20242025!$AA$3:$AA$1315,DataRegularSeason20242025!$B$3:$B$1315, "&lt;=" &amp; FG$1, DataRegularSeason20242025!$D$3:$D$1315, $A15)+SUMIFS(DataRegularSeason20242025!$AB$3:$AB$1315,DataRegularSeason20242025!$B$3:$B$1315, "&lt;=" &amp; FG$1, DataRegularSeason20242025!$E$3:$E$1315, $A15)</f>
        <v>36</v>
      </c>
      <c r="FH15">
        <f>SUMIFS(DataRegularSeason20242025!$AA$3:$AA$1315,DataRegularSeason20242025!$B$3:$B$1315, "&lt;=" &amp; FH$1, DataRegularSeason20242025!$D$3:$D$1315, $A15)+SUMIFS(DataRegularSeason20242025!$AB$3:$AB$1315,DataRegularSeason20242025!$B$3:$B$1315, "&lt;=" &amp; FH$1, DataRegularSeason20242025!$E$3:$E$1315, $A15)</f>
        <v>36</v>
      </c>
      <c r="FI15">
        <f>SUMIFS(DataRegularSeason20242025!$AA$3:$AA$1315,DataRegularSeason20242025!$B$3:$B$1315, "&lt;=" &amp; FI$1, DataRegularSeason20242025!$D$3:$D$1315, $A15)+SUMIFS(DataRegularSeason20242025!$AB$3:$AB$1315,DataRegularSeason20242025!$B$3:$B$1315, "&lt;=" &amp; FI$1, DataRegularSeason20242025!$E$3:$E$1315, $A15)</f>
        <v>36</v>
      </c>
      <c r="FJ15">
        <f>SUMIFS(DataRegularSeason20242025!$AA$3:$AA$1315,DataRegularSeason20242025!$B$3:$B$1315, "&lt;=" &amp; FJ$1, DataRegularSeason20242025!$D$3:$D$1315, $A15)+SUMIFS(DataRegularSeason20242025!$AB$3:$AB$1315,DataRegularSeason20242025!$B$3:$B$1315, "&lt;=" &amp; FJ$1, DataRegularSeason20242025!$E$3:$E$1315, $A15)</f>
        <v>36</v>
      </c>
      <c r="FK15">
        <f>SUMIFS(DataRegularSeason20242025!$AA$3:$AA$1315,DataRegularSeason20242025!$B$3:$B$1315, "&lt;=" &amp; FK$1, DataRegularSeason20242025!$D$3:$D$1315, $A15)+SUMIFS(DataRegularSeason20242025!$AB$3:$AB$1315,DataRegularSeason20242025!$B$3:$B$1315, "&lt;=" &amp; FK$1, DataRegularSeason20242025!$E$3:$E$1315, $A15)</f>
        <v>36</v>
      </c>
      <c r="FL15">
        <f>SUMIFS(DataRegularSeason20242025!$AA$3:$AA$1315,DataRegularSeason20242025!$B$3:$B$1315, "&lt;=" &amp; FL$1, DataRegularSeason20242025!$D$3:$D$1315, $A15)+SUMIFS(DataRegularSeason20242025!$AB$3:$AB$1315,DataRegularSeason20242025!$B$3:$B$1315, "&lt;=" &amp; FL$1, DataRegularSeason20242025!$E$3:$E$1315, $A15)</f>
        <v>36</v>
      </c>
      <c r="FM15">
        <f>SUMIFS(DataRegularSeason20242025!$AA$3:$AA$1315,DataRegularSeason20242025!$B$3:$B$1315, "&lt;=" &amp; FM$1, DataRegularSeason20242025!$D$3:$D$1315, $A15)+SUMIFS(DataRegularSeason20242025!$AB$3:$AB$1315,DataRegularSeason20242025!$B$3:$B$1315, "&lt;=" &amp; FM$1, DataRegularSeason20242025!$E$3:$E$1315, $A15)</f>
        <v>36</v>
      </c>
      <c r="FN15">
        <f>SUMIFS(DataRegularSeason20242025!$AA$3:$AA$1315,DataRegularSeason20242025!$B$3:$B$1315, "&lt;=" &amp; FN$1, DataRegularSeason20242025!$D$3:$D$1315, $A15)+SUMIFS(DataRegularSeason20242025!$AB$3:$AB$1315,DataRegularSeason20242025!$B$3:$B$1315, "&lt;=" &amp; FN$1, DataRegularSeason20242025!$E$3:$E$1315, $A15)</f>
        <v>36</v>
      </c>
      <c r="FO15">
        <f>SUMIFS(DataRegularSeason20242025!$AA$3:$AA$1315,DataRegularSeason20242025!$B$3:$B$1315, "&lt;=" &amp; FO$1, DataRegularSeason20242025!$D$3:$D$1315, $A15)+SUMIFS(DataRegularSeason20242025!$AB$3:$AB$1315,DataRegularSeason20242025!$B$3:$B$1315, "&lt;=" &amp; FO$1, DataRegularSeason20242025!$E$3:$E$1315, $A15)</f>
        <v>36</v>
      </c>
      <c r="FP15">
        <f>SUMIFS(DataRegularSeason20242025!$AA$3:$AA$1315,DataRegularSeason20242025!$B$3:$B$1315, "&lt;=" &amp; FP$1, DataRegularSeason20242025!$D$3:$D$1315, $A15)+SUMIFS(DataRegularSeason20242025!$AB$3:$AB$1315,DataRegularSeason20242025!$B$3:$B$1315, "&lt;=" &amp; FP$1, DataRegularSeason20242025!$E$3:$E$1315, $A15)</f>
        <v>36</v>
      </c>
      <c r="FQ15">
        <f>SUMIFS(DataRegularSeason20242025!$AA$3:$AA$1315,DataRegularSeason20242025!$B$3:$B$1315, "&lt;=" &amp; FQ$1, DataRegularSeason20242025!$D$3:$D$1315, $A15)+SUMIFS(DataRegularSeason20242025!$AB$3:$AB$1315,DataRegularSeason20242025!$B$3:$B$1315, "&lt;=" &amp; FQ$1, DataRegularSeason20242025!$E$3:$E$1315, $A15)</f>
        <v>36</v>
      </c>
      <c r="FR15">
        <f>SUMIFS(DataRegularSeason20242025!$AA$3:$AA$1315,DataRegularSeason20242025!$B$3:$B$1315, "&lt;=" &amp; FR$1, DataRegularSeason20242025!$D$3:$D$1315, $A15)+SUMIFS(DataRegularSeason20242025!$AB$3:$AB$1315,DataRegularSeason20242025!$B$3:$B$1315, "&lt;=" &amp; FR$1, DataRegularSeason20242025!$E$3:$E$1315, $A15)</f>
        <v>36</v>
      </c>
      <c r="FS15">
        <f>SUMIFS(DataRegularSeason20242025!$AA$3:$AA$1315,DataRegularSeason20242025!$B$3:$B$1315, "&lt;=" &amp; FS$1, DataRegularSeason20242025!$D$3:$D$1315, $A15)+SUMIFS(DataRegularSeason20242025!$AB$3:$AB$1315,DataRegularSeason20242025!$B$3:$B$1315, "&lt;=" &amp; FS$1, DataRegularSeason20242025!$E$3:$E$1315, $A15)</f>
        <v>36</v>
      </c>
      <c r="FT15">
        <f>SUMIFS(DataRegularSeason20242025!$AA$3:$AA$1315,DataRegularSeason20242025!$B$3:$B$1315, "&lt;=" &amp; FT$1, DataRegularSeason20242025!$D$3:$D$1315, $A15)+SUMIFS(DataRegularSeason20242025!$AB$3:$AB$1315,DataRegularSeason20242025!$B$3:$B$1315, "&lt;=" &amp; FT$1, DataRegularSeason20242025!$E$3:$E$1315, $A15)</f>
        <v>36</v>
      </c>
      <c r="FU15">
        <f>SUMIFS(DataRegularSeason20242025!$AA$3:$AA$1315,DataRegularSeason20242025!$B$3:$B$1315, "&lt;=" &amp; FU$1, DataRegularSeason20242025!$D$3:$D$1315, $A15)+SUMIFS(DataRegularSeason20242025!$AB$3:$AB$1315,DataRegularSeason20242025!$B$3:$B$1315, "&lt;=" &amp; FU$1, DataRegularSeason20242025!$E$3:$E$1315, $A15)</f>
        <v>36</v>
      </c>
      <c r="FV15">
        <f>SUMIFS(DataRegularSeason20242025!$AA$3:$AA$1315,DataRegularSeason20242025!$B$3:$B$1315, "&lt;=" &amp; FV$1, DataRegularSeason20242025!$D$3:$D$1315, $A15)+SUMIFS(DataRegularSeason20242025!$AB$3:$AB$1315,DataRegularSeason20242025!$B$3:$B$1315, "&lt;=" &amp; FV$1, DataRegularSeason20242025!$E$3:$E$1315, $A15)</f>
        <v>36</v>
      </c>
      <c r="FW15">
        <f>SUMIFS(DataRegularSeason20242025!$AA$3:$AA$1315,DataRegularSeason20242025!$B$3:$B$1315, "&lt;=" &amp; FW$1, DataRegularSeason20242025!$D$3:$D$1315, $A15)+SUMIFS(DataRegularSeason20242025!$AB$3:$AB$1315,DataRegularSeason20242025!$B$3:$B$1315, "&lt;=" &amp; FW$1, DataRegularSeason20242025!$E$3:$E$1315, $A15)</f>
        <v>36</v>
      </c>
      <c r="FX15">
        <f>SUMIFS(DataRegularSeason20242025!$AA$3:$AA$1315,DataRegularSeason20242025!$B$3:$B$1315, "&lt;=" &amp; FX$1, DataRegularSeason20242025!$D$3:$D$1315, $A15)+SUMIFS(DataRegularSeason20242025!$AB$3:$AB$1315,DataRegularSeason20242025!$B$3:$B$1315, "&lt;=" &amp; FX$1, DataRegularSeason20242025!$E$3:$E$1315, $A15)</f>
        <v>36</v>
      </c>
      <c r="FY15">
        <f>SUMIFS(DataRegularSeason20242025!$AA$3:$AA$1315,DataRegularSeason20242025!$B$3:$B$1315, "&lt;=" &amp; FY$1, DataRegularSeason20242025!$D$3:$D$1315, $A15)+SUMIFS(DataRegularSeason20242025!$AB$3:$AB$1315,DataRegularSeason20242025!$B$3:$B$1315, "&lt;=" &amp; FY$1, DataRegularSeason20242025!$E$3:$E$1315, $A15)</f>
        <v>36</v>
      </c>
      <c r="FZ15">
        <f>SUMIFS(DataRegularSeason20242025!$AA$3:$AA$1315,DataRegularSeason20242025!$B$3:$B$1315, "&lt;=" &amp; FZ$1, DataRegularSeason20242025!$D$3:$D$1315, $A15)+SUMIFS(DataRegularSeason20242025!$AB$3:$AB$1315,DataRegularSeason20242025!$B$3:$B$1315, "&lt;=" &amp; FZ$1, DataRegularSeason20242025!$E$3:$E$1315, $A15)</f>
        <v>36</v>
      </c>
      <c r="GA15">
        <f>SUMIFS(DataRegularSeason20242025!$AA$3:$AA$1315,DataRegularSeason20242025!$B$3:$B$1315, "&lt;=" &amp; GA$1, DataRegularSeason20242025!$D$3:$D$1315, $A15)+SUMIFS(DataRegularSeason20242025!$AB$3:$AB$1315,DataRegularSeason20242025!$B$3:$B$1315, "&lt;=" &amp; GA$1, DataRegularSeason20242025!$E$3:$E$1315, $A15)</f>
        <v>36</v>
      </c>
      <c r="GB15">
        <f>SUMIFS(DataRegularSeason20242025!$AA$3:$AA$1315,DataRegularSeason20242025!$B$3:$B$1315, "&lt;=" &amp; GB$1, DataRegularSeason20242025!$D$3:$D$1315, $A15)+SUMIFS(DataRegularSeason20242025!$AB$3:$AB$1315,DataRegularSeason20242025!$B$3:$B$1315, "&lt;=" &amp; GB$1, DataRegularSeason20242025!$E$3:$E$1315, $A15)</f>
        <v>36</v>
      </c>
      <c r="GC15">
        <f>SUMIFS(DataRegularSeason20242025!$AA$3:$AA$1315,DataRegularSeason20242025!$B$3:$B$1315, "&lt;=" &amp; GC$1, DataRegularSeason20242025!$D$3:$D$1315, $A15)+SUMIFS(DataRegularSeason20242025!$AB$3:$AB$1315,DataRegularSeason20242025!$B$3:$B$1315, "&lt;=" &amp; GC$1, DataRegularSeason20242025!$E$3:$E$1315, $A15)</f>
        <v>36</v>
      </c>
      <c r="GD15">
        <f>SUMIFS(DataRegularSeason20242025!$AA$3:$AA$1315,DataRegularSeason20242025!$B$3:$B$1315, "&lt;=" &amp; GD$1, DataRegularSeason20242025!$D$3:$D$1315, $A15)+SUMIFS(DataRegularSeason20242025!$AB$3:$AB$1315,DataRegularSeason20242025!$B$3:$B$1315, "&lt;=" &amp; GD$1, DataRegularSeason20242025!$E$3:$E$1315, $A15)</f>
        <v>36</v>
      </c>
      <c r="GE15">
        <f>SUMIFS(DataRegularSeason20242025!$AA$3:$AA$1315,DataRegularSeason20242025!$B$3:$B$1315, "&lt;=" &amp; GE$1, DataRegularSeason20242025!$D$3:$D$1315, $A15)+SUMIFS(DataRegularSeason20242025!$AB$3:$AB$1315,DataRegularSeason20242025!$B$3:$B$1315, "&lt;=" &amp; GE$1, DataRegularSeason20242025!$E$3:$E$1315, $A15)</f>
        <v>36</v>
      </c>
      <c r="GF15">
        <f>SUMIFS(DataRegularSeason20242025!$AA$3:$AA$1315,DataRegularSeason20242025!$B$3:$B$1315, "&lt;=" &amp; GF$1, DataRegularSeason20242025!$D$3:$D$1315, $A15)+SUMIFS(DataRegularSeason20242025!$AB$3:$AB$1315,DataRegularSeason20242025!$B$3:$B$1315, "&lt;=" &amp; GF$1, DataRegularSeason20242025!$E$3:$E$1315, $A15)</f>
        <v>36</v>
      </c>
      <c r="GG15">
        <f>SUMIFS(DataRegularSeason20242025!$AA$3:$AA$1315,DataRegularSeason20242025!$B$3:$B$1315, "&lt;=" &amp; GG$1, DataRegularSeason20242025!$D$3:$D$1315, $A15)+SUMIFS(DataRegularSeason20242025!$AB$3:$AB$1315,DataRegularSeason20242025!$B$3:$B$1315, "&lt;=" &amp; GG$1, DataRegularSeason20242025!$E$3:$E$1315, $A15)</f>
        <v>36</v>
      </c>
      <c r="GH15">
        <f>SUMIFS(DataRegularSeason20242025!$AA$3:$AA$1315,DataRegularSeason20242025!$B$3:$B$1315, "&lt;=" &amp; GH$1, DataRegularSeason20242025!$D$3:$D$1315, $A15)+SUMIFS(DataRegularSeason20242025!$AB$3:$AB$1315,DataRegularSeason20242025!$B$3:$B$1315, "&lt;=" &amp; GH$1, DataRegularSeason20242025!$E$3:$E$1315, $A15)</f>
        <v>36</v>
      </c>
      <c r="GI15">
        <f>SUMIFS(DataRegularSeason20242025!$AA$3:$AA$1315,DataRegularSeason20242025!$B$3:$B$1315, "&lt;=" &amp; GI$1, DataRegularSeason20242025!$D$3:$D$1315, $A15)+SUMIFS(DataRegularSeason20242025!$AB$3:$AB$1315,DataRegularSeason20242025!$B$3:$B$1315, "&lt;=" &amp; GI$1, DataRegularSeason20242025!$E$3:$E$1315, $A15)</f>
        <v>36</v>
      </c>
      <c r="GJ15">
        <f>SUMIFS(DataRegularSeason20242025!$AA$3:$AA$1315,DataRegularSeason20242025!$B$3:$B$1315, "&lt;=" &amp; GJ$1, DataRegularSeason20242025!$D$3:$D$1315, $A15)+SUMIFS(DataRegularSeason20242025!$AB$3:$AB$1315,DataRegularSeason20242025!$B$3:$B$1315, "&lt;=" &amp; GJ$1, DataRegularSeason20242025!$E$3:$E$1315, $A15)</f>
        <v>36</v>
      </c>
      <c r="GK15">
        <f>SUMIFS(DataRegularSeason20242025!$AA$3:$AA$1315,DataRegularSeason20242025!$B$3:$B$1315, "&lt;=" &amp; GK$1, DataRegularSeason20242025!$D$3:$D$1315, $A15)+SUMIFS(DataRegularSeason20242025!$AB$3:$AB$1315,DataRegularSeason20242025!$B$3:$B$1315, "&lt;=" &amp; GK$1, DataRegularSeason20242025!$E$3:$E$1315, $A15)</f>
        <v>36</v>
      </c>
      <c r="GL15">
        <f>SUMIFS(DataRegularSeason20242025!$AA$3:$AA$1315,DataRegularSeason20242025!$B$3:$B$1315, "&lt;=" &amp; GL$1, DataRegularSeason20242025!$D$3:$D$1315, $A15)+SUMIFS(DataRegularSeason20242025!$AB$3:$AB$1315,DataRegularSeason20242025!$B$3:$B$1315, "&lt;=" &amp; GL$1, DataRegularSeason20242025!$E$3:$E$1315, $A15)</f>
        <v>36</v>
      </c>
      <c r="GM15">
        <f>SUMIFS(DataRegularSeason20242025!$AA$3:$AA$1315,DataRegularSeason20242025!$B$3:$B$1315, "&lt;=" &amp; GM$1, DataRegularSeason20242025!$D$3:$D$1315, $A15)+SUMIFS(DataRegularSeason20242025!$AB$3:$AB$1315,DataRegularSeason20242025!$B$3:$B$1315, "&lt;=" &amp; GM$1, DataRegularSeason20242025!$E$3:$E$1315, $A15)</f>
        <v>36</v>
      </c>
      <c r="GN15">
        <f>SUMIFS(DataRegularSeason20242025!$AA$3:$AA$1315,DataRegularSeason20242025!$B$3:$B$1315, "&lt;=" &amp; GN$1, DataRegularSeason20242025!$D$3:$D$1315, $A15)+SUMIFS(DataRegularSeason20242025!$AB$3:$AB$1315,DataRegularSeason20242025!$B$3:$B$1315, "&lt;=" &amp; GN$1, DataRegularSeason20242025!$E$3:$E$1315, $A15)</f>
        <v>36</v>
      </c>
      <c r="GO15">
        <f>SUMIFS(DataRegularSeason20242025!$AA$3:$AA$1315,DataRegularSeason20242025!$B$3:$B$1315, "&lt;=" &amp; GO$1, DataRegularSeason20242025!$D$3:$D$1315, $A15)+SUMIFS(DataRegularSeason20242025!$AB$3:$AB$1315,DataRegularSeason20242025!$B$3:$B$1315, "&lt;=" &amp; GO$1, DataRegularSeason20242025!$E$3:$E$1315, $A15)</f>
        <v>36</v>
      </c>
      <c r="GP15">
        <f>SUMIFS(DataRegularSeason20242025!$AA$3:$AA$1315,DataRegularSeason20242025!$B$3:$B$1315, "&lt;=" &amp; GP$1, DataRegularSeason20242025!$D$3:$D$1315, $A15)+SUMIFS(DataRegularSeason20242025!$AB$3:$AB$1315,DataRegularSeason20242025!$B$3:$B$1315, "&lt;=" &amp; GP$1, DataRegularSeason20242025!$E$3:$E$1315, $A15)</f>
        <v>36</v>
      </c>
      <c r="GQ15">
        <f>SUMIFS(DataRegularSeason20242025!$AA$3:$AA$1315,DataRegularSeason20242025!$B$3:$B$1315, "&lt;=" &amp; GQ$1, DataRegularSeason20242025!$D$3:$D$1315, $A15)+SUMIFS(DataRegularSeason20242025!$AB$3:$AB$1315,DataRegularSeason20242025!$B$3:$B$1315, "&lt;=" &amp; GQ$1, DataRegularSeason20242025!$E$3:$E$1315, $A15)</f>
        <v>36</v>
      </c>
      <c r="GR15">
        <f>SUMIFS(DataRegularSeason20242025!$AA$3:$AA$1315,DataRegularSeason20242025!$B$3:$B$1315, "&lt;=" &amp; GR$1, DataRegularSeason20242025!$D$3:$D$1315, $A15)+SUMIFS(DataRegularSeason20242025!$AB$3:$AB$1315,DataRegularSeason20242025!$B$3:$B$1315, "&lt;=" &amp; GR$1, DataRegularSeason20242025!$E$3:$E$1315, $A15)</f>
        <v>36</v>
      </c>
      <c r="GS15">
        <f>SUMIFS(DataRegularSeason20242025!$AA$3:$AA$1315,DataRegularSeason20242025!$B$3:$B$1315, "&lt;=" &amp; GS$1, DataRegularSeason20242025!$D$3:$D$1315, $A15)+SUMIFS(DataRegularSeason20242025!$AB$3:$AB$1315,DataRegularSeason20242025!$B$3:$B$1315, "&lt;=" &amp; GS$1, DataRegularSeason20242025!$E$3:$E$1315, $A15)</f>
        <v>36</v>
      </c>
      <c r="GT15">
        <f>SUMIFS(DataRegularSeason20242025!$AA$3:$AA$1315,DataRegularSeason20242025!$B$3:$B$1315, "&lt;=" &amp; GT$1, DataRegularSeason20242025!$D$3:$D$1315, $A15)+SUMIFS(DataRegularSeason20242025!$AB$3:$AB$1315,DataRegularSeason20242025!$B$3:$B$1315, "&lt;=" &amp; GT$1, DataRegularSeason20242025!$E$3:$E$1315, $A15)</f>
        <v>36</v>
      </c>
      <c r="GU15">
        <f>SUMIFS(DataRegularSeason20242025!$AA$3:$AA$1315,DataRegularSeason20242025!$B$3:$B$1315, "&lt;=" &amp; GU$1, DataRegularSeason20242025!$D$3:$D$1315, $A15)+SUMIFS(DataRegularSeason20242025!$AB$3:$AB$1315,DataRegularSeason20242025!$B$3:$B$1315, "&lt;=" &amp; GU$1, DataRegularSeason20242025!$E$3:$E$1315, $A15)</f>
        <v>36</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33</v>
      </c>
      <c r="CR17">
        <f>SUMIFS(DataRegularSeason20242025!$AA$3:$AA$1315,DataRegularSeason20242025!$B$3:$B$1315, "&lt;=" &amp; CR$1, DataRegularSeason20242025!$D$3:$D$1315, $A17)+SUMIFS(DataRegularSeason20242025!$AB$3:$AB$1315,DataRegularSeason20242025!$B$3:$B$1315, "&lt;=" &amp; CR$1, DataRegularSeason20242025!$E$3:$E$1315, $A17)</f>
        <v>33</v>
      </c>
      <c r="CS17">
        <f>SUMIFS(DataRegularSeason20242025!$AA$3:$AA$1315,DataRegularSeason20242025!$B$3:$B$1315, "&lt;=" &amp; CS$1, DataRegularSeason20242025!$D$3:$D$1315, $A17)+SUMIFS(DataRegularSeason20242025!$AB$3:$AB$1315,DataRegularSeason20242025!$B$3:$B$1315, "&lt;=" &amp; CS$1, DataRegularSeason20242025!$E$3:$E$1315, $A17)</f>
        <v>33</v>
      </c>
      <c r="CT17">
        <f>SUMIFS(DataRegularSeason20242025!$AA$3:$AA$1315,DataRegularSeason20242025!$B$3:$B$1315, "&lt;=" &amp; CT$1, DataRegularSeason20242025!$D$3:$D$1315, $A17)+SUMIFS(DataRegularSeason20242025!$AB$3:$AB$1315,DataRegularSeason20242025!$B$3:$B$1315, "&lt;=" &amp; CT$1, DataRegularSeason20242025!$E$3:$E$1315, $A17)</f>
        <v>33</v>
      </c>
      <c r="CU17">
        <f>SUMIFS(DataRegularSeason20242025!$AA$3:$AA$1315,DataRegularSeason20242025!$B$3:$B$1315, "&lt;=" &amp; CU$1, DataRegularSeason20242025!$D$3:$D$1315, $A17)+SUMIFS(DataRegularSeason20242025!$AB$3:$AB$1315,DataRegularSeason20242025!$B$3:$B$1315, "&lt;=" &amp; CU$1, DataRegularSeason20242025!$E$3:$E$1315, $A17)</f>
        <v>33</v>
      </c>
      <c r="CV17">
        <f>SUMIFS(DataRegularSeason20242025!$AA$3:$AA$1315,DataRegularSeason20242025!$B$3:$B$1315, "&lt;=" &amp; CV$1, DataRegularSeason20242025!$D$3:$D$1315, $A17)+SUMIFS(DataRegularSeason20242025!$AB$3:$AB$1315,DataRegularSeason20242025!$B$3:$B$1315, "&lt;=" &amp; CV$1, DataRegularSeason20242025!$E$3:$E$1315, $A17)</f>
        <v>33</v>
      </c>
      <c r="CW17">
        <f>SUMIFS(DataRegularSeason20242025!$AA$3:$AA$1315,DataRegularSeason20242025!$B$3:$B$1315, "&lt;=" &amp; CW$1, DataRegularSeason20242025!$D$3:$D$1315, $A17)+SUMIFS(DataRegularSeason20242025!$AB$3:$AB$1315,DataRegularSeason20242025!$B$3:$B$1315, "&lt;=" &amp; CW$1, DataRegularSeason20242025!$E$3:$E$1315, $A17)</f>
        <v>33</v>
      </c>
      <c r="CX17">
        <f>SUMIFS(DataRegularSeason20242025!$AA$3:$AA$1315,DataRegularSeason20242025!$B$3:$B$1315, "&lt;=" &amp; CX$1, DataRegularSeason20242025!$D$3:$D$1315, $A17)+SUMIFS(DataRegularSeason20242025!$AB$3:$AB$1315,DataRegularSeason20242025!$B$3:$B$1315, "&lt;=" &amp; CX$1, DataRegularSeason20242025!$E$3:$E$1315, $A17)</f>
        <v>33</v>
      </c>
      <c r="CY17">
        <f>SUMIFS(DataRegularSeason20242025!$AA$3:$AA$1315,DataRegularSeason20242025!$B$3:$B$1315, "&lt;=" &amp; CY$1, DataRegularSeason20242025!$D$3:$D$1315, $A17)+SUMIFS(DataRegularSeason20242025!$AB$3:$AB$1315,DataRegularSeason20242025!$B$3:$B$1315, "&lt;=" &amp; CY$1, DataRegularSeason20242025!$E$3:$E$1315, $A17)</f>
        <v>33</v>
      </c>
      <c r="CZ17">
        <f>SUMIFS(DataRegularSeason20242025!$AA$3:$AA$1315,DataRegularSeason20242025!$B$3:$B$1315, "&lt;=" &amp; CZ$1, DataRegularSeason20242025!$D$3:$D$1315, $A17)+SUMIFS(DataRegularSeason20242025!$AB$3:$AB$1315,DataRegularSeason20242025!$B$3:$B$1315, "&lt;=" &amp; CZ$1, DataRegularSeason20242025!$E$3:$E$1315, $A17)</f>
        <v>33</v>
      </c>
      <c r="DA17">
        <f>SUMIFS(DataRegularSeason20242025!$AA$3:$AA$1315,DataRegularSeason20242025!$B$3:$B$1315, "&lt;=" &amp; DA$1, DataRegularSeason20242025!$D$3:$D$1315, $A17)+SUMIFS(DataRegularSeason20242025!$AB$3:$AB$1315,DataRegularSeason20242025!$B$3:$B$1315, "&lt;=" &amp; DA$1, DataRegularSeason20242025!$E$3:$E$1315, $A17)</f>
        <v>33</v>
      </c>
      <c r="DB17">
        <f>SUMIFS(DataRegularSeason20242025!$AA$3:$AA$1315,DataRegularSeason20242025!$B$3:$B$1315, "&lt;=" &amp; DB$1, DataRegularSeason20242025!$D$3:$D$1315, $A17)+SUMIFS(DataRegularSeason20242025!$AB$3:$AB$1315,DataRegularSeason20242025!$B$3:$B$1315, "&lt;=" &amp; DB$1, DataRegularSeason20242025!$E$3:$E$1315, $A17)</f>
        <v>33</v>
      </c>
      <c r="DC17">
        <f>SUMIFS(DataRegularSeason20242025!$AA$3:$AA$1315,DataRegularSeason20242025!$B$3:$B$1315, "&lt;=" &amp; DC$1, DataRegularSeason20242025!$D$3:$D$1315, $A17)+SUMIFS(DataRegularSeason20242025!$AB$3:$AB$1315,DataRegularSeason20242025!$B$3:$B$1315, "&lt;=" &amp; DC$1, DataRegularSeason20242025!$E$3:$E$1315, $A17)</f>
        <v>33</v>
      </c>
      <c r="DD17">
        <f>SUMIFS(DataRegularSeason20242025!$AA$3:$AA$1315,DataRegularSeason20242025!$B$3:$B$1315, "&lt;=" &amp; DD$1, DataRegularSeason20242025!$D$3:$D$1315, $A17)+SUMIFS(DataRegularSeason20242025!$AB$3:$AB$1315,DataRegularSeason20242025!$B$3:$B$1315, "&lt;=" &amp; DD$1, DataRegularSeason20242025!$E$3:$E$1315, $A17)</f>
        <v>33</v>
      </c>
      <c r="DE17">
        <f>SUMIFS(DataRegularSeason20242025!$AA$3:$AA$1315,DataRegularSeason20242025!$B$3:$B$1315, "&lt;=" &amp; DE$1, DataRegularSeason20242025!$D$3:$D$1315, $A17)+SUMIFS(DataRegularSeason20242025!$AB$3:$AB$1315,DataRegularSeason20242025!$B$3:$B$1315, "&lt;=" &amp; DE$1, DataRegularSeason20242025!$E$3:$E$1315, $A17)</f>
        <v>33</v>
      </c>
      <c r="DF17">
        <f>SUMIFS(DataRegularSeason20242025!$AA$3:$AA$1315,DataRegularSeason20242025!$B$3:$B$1315, "&lt;=" &amp; DF$1, DataRegularSeason20242025!$D$3:$D$1315, $A17)+SUMIFS(DataRegularSeason20242025!$AB$3:$AB$1315,DataRegularSeason20242025!$B$3:$B$1315, "&lt;=" &amp; DF$1, DataRegularSeason20242025!$E$3:$E$1315, $A17)</f>
        <v>33</v>
      </c>
      <c r="DG17">
        <f>SUMIFS(DataRegularSeason20242025!$AA$3:$AA$1315,DataRegularSeason20242025!$B$3:$B$1315, "&lt;=" &amp; DG$1, DataRegularSeason20242025!$D$3:$D$1315, $A17)+SUMIFS(DataRegularSeason20242025!$AB$3:$AB$1315,DataRegularSeason20242025!$B$3:$B$1315, "&lt;=" &amp; DG$1, DataRegularSeason20242025!$E$3:$E$1315, $A17)</f>
        <v>33</v>
      </c>
      <c r="DH17">
        <f>SUMIFS(DataRegularSeason20242025!$AA$3:$AA$1315,DataRegularSeason20242025!$B$3:$B$1315, "&lt;=" &amp; DH$1, DataRegularSeason20242025!$D$3:$D$1315, $A17)+SUMIFS(DataRegularSeason20242025!$AB$3:$AB$1315,DataRegularSeason20242025!$B$3:$B$1315, "&lt;=" &amp; DH$1, DataRegularSeason20242025!$E$3:$E$1315, $A17)</f>
        <v>33</v>
      </c>
      <c r="DI17">
        <f>SUMIFS(DataRegularSeason20242025!$AA$3:$AA$1315,DataRegularSeason20242025!$B$3:$B$1315, "&lt;=" &amp; DI$1, DataRegularSeason20242025!$D$3:$D$1315, $A17)+SUMIFS(DataRegularSeason20242025!$AB$3:$AB$1315,DataRegularSeason20242025!$B$3:$B$1315, "&lt;=" &amp; DI$1, DataRegularSeason20242025!$E$3:$E$1315, $A17)</f>
        <v>33</v>
      </c>
      <c r="DJ17">
        <f>SUMIFS(DataRegularSeason20242025!$AA$3:$AA$1315,DataRegularSeason20242025!$B$3:$B$1315, "&lt;=" &amp; DJ$1, DataRegularSeason20242025!$D$3:$D$1315, $A17)+SUMIFS(DataRegularSeason20242025!$AB$3:$AB$1315,DataRegularSeason20242025!$B$3:$B$1315, "&lt;=" &amp; DJ$1, DataRegularSeason20242025!$E$3:$E$1315, $A17)</f>
        <v>33</v>
      </c>
      <c r="DK17">
        <f>SUMIFS(DataRegularSeason20242025!$AA$3:$AA$1315,DataRegularSeason20242025!$B$3:$B$1315, "&lt;=" &amp; DK$1, DataRegularSeason20242025!$D$3:$D$1315, $A17)+SUMIFS(DataRegularSeason20242025!$AB$3:$AB$1315,DataRegularSeason20242025!$B$3:$B$1315, "&lt;=" &amp; DK$1, DataRegularSeason20242025!$E$3:$E$1315, $A17)</f>
        <v>33</v>
      </c>
      <c r="DL17">
        <f>SUMIFS(DataRegularSeason20242025!$AA$3:$AA$1315,DataRegularSeason20242025!$B$3:$B$1315, "&lt;=" &amp; DL$1, DataRegularSeason20242025!$D$3:$D$1315, $A17)+SUMIFS(DataRegularSeason20242025!$AB$3:$AB$1315,DataRegularSeason20242025!$B$3:$B$1315, "&lt;=" &amp; DL$1, DataRegularSeason20242025!$E$3:$E$1315, $A17)</f>
        <v>33</v>
      </c>
      <c r="DM17">
        <f>SUMIFS(DataRegularSeason20242025!$AA$3:$AA$1315,DataRegularSeason20242025!$B$3:$B$1315, "&lt;=" &amp; DM$1, DataRegularSeason20242025!$D$3:$D$1315, $A17)+SUMIFS(DataRegularSeason20242025!$AB$3:$AB$1315,DataRegularSeason20242025!$B$3:$B$1315, "&lt;=" &amp; DM$1, DataRegularSeason20242025!$E$3:$E$1315, $A17)</f>
        <v>33</v>
      </c>
      <c r="DN17">
        <f>SUMIFS(DataRegularSeason20242025!$AA$3:$AA$1315,DataRegularSeason20242025!$B$3:$B$1315, "&lt;=" &amp; DN$1, DataRegularSeason20242025!$D$3:$D$1315, $A17)+SUMIFS(DataRegularSeason20242025!$AB$3:$AB$1315,DataRegularSeason20242025!$B$3:$B$1315, "&lt;=" &amp; DN$1, DataRegularSeason20242025!$E$3:$E$1315, $A17)</f>
        <v>33</v>
      </c>
      <c r="DO17">
        <f>SUMIFS(DataRegularSeason20242025!$AA$3:$AA$1315,DataRegularSeason20242025!$B$3:$B$1315, "&lt;=" &amp; DO$1, DataRegularSeason20242025!$D$3:$D$1315, $A17)+SUMIFS(DataRegularSeason20242025!$AB$3:$AB$1315,DataRegularSeason20242025!$B$3:$B$1315, "&lt;=" &amp; DO$1, DataRegularSeason20242025!$E$3:$E$1315, $A17)</f>
        <v>33</v>
      </c>
      <c r="DP17">
        <f>SUMIFS(DataRegularSeason20242025!$AA$3:$AA$1315,DataRegularSeason20242025!$B$3:$B$1315, "&lt;=" &amp; DP$1, DataRegularSeason20242025!$D$3:$D$1315, $A17)+SUMIFS(DataRegularSeason20242025!$AB$3:$AB$1315,DataRegularSeason20242025!$B$3:$B$1315, "&lt;=" &amp; DP$1, DataRegularSeason20242025!$E$3:$E$1315, $A17)</f>
        <v>33</v>
      </c>
      <c r="DQ17">
        <f>SUMIFS(DataRegularSeason20242025!$AA$3:$AA$1315,DataRegularSeason20242025!$B$3:$B$1315, "&lt;=" &amp; DQ$1, DataRegularSeason20242025!$D$3:$D$1315, $A17)+SUMIFS(DataRegularSeason20242025!$AB$3:$AB$1315,DataRegularSeason20242025!$B$3:$B$1315, "&lt;=" &amp; DQ$1, DataRegularSeason20242025!$E$3:$E$1315, $A17)</f>
        <v>33</v>
      </c>
      <c r="DR17">
        <f>SUMIFS(DataRegularSeason20242025!$AA$3:$AA$1315,DataRegularSeason20242025!$B$3:$B$1315, "&lt;=" &amp; DR$1, DataRegularSeason20242025!$D$3:$D$1315, $A17)+SUMIFS(DataRegularSeason20242025!$AB$3:$AB$1315,DataRegularSeason20242025!$B$3:$B$1315, "&lt;=" &amp; DR$1, DataRegularSeason20242025!$E$3:$E$1315, $A17)</f>
        <v>33</v>
      </c>
      <c r="DS17">
        <f>SUMIFS(DataRegularSeason20242025!$AA$3:$AA$1315,DataRegularSeason20242025!$B$3:$B$1315, "&lt;=" &amp; DS$1, DataRegularSeason20242025!$D$3:$D$1315, $A17)+SUMIFS(DataRegularSeason20242025!$AB$3:$AB$1315,DataRegularSeason20242025!$B$3:$B$1315, "&lt;=" &amp; DS$1, DataRegularSeason20242025!$E$3:$E$1315, $A17)</f>
        <v>33</v>
      </c>
      <c r="DT17">
        <f>SUMIFS(DataRegularSeason20242025!$AA$3:$AA$1315,DataRegularSeason20242025!$B$3:$B$1315, "&lt;=" &amp; DT$1, DataRegularSeason20242025!$D$3:$D$1315, $A17)+SUMIFS(DataRegularSeason20242025!$AB$3:$AB$1315,DataRegularSeason20242025!$B$3:$B$1315, "&lt;=" &amp; DT$1, DataRegularSeason20242025!$E$3:$E$1315, $A17)</f>
        <v>33</v>
      </c>
      <c r="DU17">
        <f>SUMIFS(DataRegularSeason20242025!$AA$3:$AA$1315,DataRegularSeason20242025!$B$3:$B$1315, "&lt;=" &amp; DU$1, DataRegularSeason20242025!$D$3:$D$1315, $A17)+SUMIFS(DataRegularSeason20242025!$AB$3:$AB$1315,DataRegularSeason20242025!$B$3:$B$1315, "&lt;=" &amp; DU$1, DataRegularSeason20242025!$E$3:$E$1315, $A17)</f>
        <v>33</v>
      </c>
      <c r="DV17">
        <f>SUMIFS(DataRegularSeason20242025!$AA$3:$AA$1315,DataRegularSeason20242025!$B$3:$B$1315, "&lt;=" &amp; DV$1, DataRegularSeason20242025!$D$3:$D$1315, $A17)+SUMIFS(DataRegularSeason20242025!$AB$3:$AB$1315,DataRegularSeason20242025!$B$3:$B$1315, "&lt;=" &amp; DV$1, DataRegularSeason20242025!$E$3:$E$1315, $A17)</f>
        <v>33</v>
      </c>
      <c r="DW17">
        <f>SUMIFS(DataRegularSeason20242025!$AA$3:$AA$1315,DataRegularSeason20242025!$B$3:$B$1315, "&lt;=" &amp; DW$1, DataRegularSeason20242025!$D$3:$D$1315, $A17)+SUMIFS(DataRegularSeason20242025!$AB$3:$AB$1315,DataRegularSeason20242025!$B$3:$B$1315, "&lt;=" &amp; DW$1, DataRegularSeason20242025!$E$3:$E$1315, $A17)</f>
        <v>33</v>
      </c>
      <c r="DX17">
        <f>SUMIFS(DataRegularSeason20242025!$AA$3:$AA$1315,DataRegularSeason20242025!$B$3:$B$1315, "&lt;=" &amp; DX$1, DataRegularSeason20242025!$D$3:$D$1315, $A17)+SUMIFS(DataRegularSeason20242025!$AB$3:$AB$1315,DataRegularSeason20242025!$B$3:$B$1315, "&lt;=" &amp; DX$1, DataRegularSeason20242025!$E$3:$E$1315, $A17)</f>
        <v>33</v>
      </c>
      <c r="DY17">
        <f>SUMIFS(DataRegularSeason20242025!$AA$3:$AA$1315,DataRegularSeason20242025!$B$3:$B$1315, "&lt;=" &amp; DY$1, DataRegularSeason20242025!$D$3:$D$1315, $A17)+SUMIFS(DataRegularSeason20242025!$AB$3:$AB$1315,DataRegularSeason20242025!$B$3:$B$1315, "&lt;=" &amp; DY$1, DataRegularSeason20242025!$E$3:$E$1315, $A17)</f>
        <v>33</v>
      </c>
      <c r="DZ17">
        <f>SUMIFS(DataRegularSeason20242025!$AA$3:$AA$1315,DataRegularSeason20242025!$B$3:$B$1315, "&lt;=" &amp; DZ$1, DataRegularSeason20242025!$D$3:$D$1315, $A17)+SUMIFS(DataRegularSeason20242025!$AB$3:$AB$1315,DataRegularSeason20242025!$B$3:$B$1315, "&lt;=" &amp; DZ$1, DataRegularSeason20242025!$E$3:$E$1315, $A17)</f>
        <v>33</v>
      </c>
      <c r="EA17">
        <f>SUMIFS(DataRegularSeason20242025!$AA$3:$AA$1315,DataRegularSeason20242025!$B$3:$B$1315, "&lt;=" &amp; EA$1, DataRegularSeason20242025!$D$3:$D$1315, $A17)+SUMIFS(DataRegularSeason20242025!$AB$3:$AB$1315,DataRegularSeason20242025!$B$3:$B$1315, "&lt;=" &amp; EA$1, DataRegularSeason20242025!$E$3:$E$1315, $A17)</f>
        <v>33</v>
      </c>
      <c r="EB17">
        <f>SUMIFS(DataRegularSeason20242025!$AA$3:$AA$1315,DataRegularSeason20242025!$B$3:$B$1315, "&lt;=" &amp; EB$1, DataRegularSeason20242025!$D$3:$D$1315, $A17)+SUMIFS(DataRegularSeason20242025!$AB$3:$AB$1315,DataRegularSeason20242025!$B$3:$B$1315, "&lt;=" &amp; EB$1, DataRegularSeason20242025!$E$3:$E$1315, $A17)</f>
        <v>33</v>
      </c>
      <c r="EC17">
        <f>SUMIFS(DataRegularSeason20242025!$AA$3:$AA$1315,DataRegularSeason20242025!$B$3:$B$1315, "&lt;=" &amp; EC$1, DataRegularSeason20242025!$D$3:$D$1315, $A17)+SUMIFS(DataRegularSeason20242025!$AB$3:$AB$1315,DataRegularSeason20242025!$B$3:$B$1315, "&lt;=" &amp; EC$1, DataRegularSeason20242025!$E$3:$E$1315, $A17)</f>
        <v>33</v>
      </c>
      <c r="ED17">
        <f>SUMIFS(DataRegularSeason20242025!$AA$3:$AA$1315,DataRegularSeason20242025!$B$3:$B$1315, "&lt;=" &amp; ED$1, DataRegularSeason20242025!$D$3:$D$1315, $A17)+SUMIFS(DataRegularSeason20242025!$AB$3:$AB$1315,DataRegularSeason20242025!$B$3:$B$1315, "&lt;=" &amp; ED$1, DataRegularSeason20242025!$E$3:$E$1315, $A17)</f>
        <v>33</v>
      </c>
      <c r="EE17">
        <f>SUMIFS(DataRegularSeason20242025!$AA$3:$AA$1315,DataRegularSeason20242025!$B$3:$B$1315, "&lt;=" &amp; EE$1, DataRegularSeason20242025!$D$3:$D$1315, $A17)+SUMIFS(DataRegularSeason20242025!$AB$3:$AB$1315,DataRegularSeason20242025!$B$3:$B$1315, "&lt;=" &amp; EE$1, DataRegularSeason20242025!$E$3:$E$1315, $A17)</f>
        <v>33</v>
      </c>
      <c r="EF17">
        <f>SUMIFS(DataRegularSeason20242025!$AA$3:$AA$1315,DataRegularSeason20242025!$B$3:$B$1315, "&lt;=" &amp; EF$1, DataRegularSeason20242025!$D$3:$D$1315, $A17)+SUMIFS(DataRegularSeason20242025!$AB$3:$AB$1315,DataRegularSeason20242025!$B$3:$B$1315, "&lt;=" &amp; EF$1, DataRegularSeason20242025!$E$3:$E$1315, $A17)</f>
        <v>33</v>
      </c>
      <c r="EG17">
        <f>SUMIFS(DataRegularSeason20242025!$AA$3:$AA$1315,DataRegularSeason20242025!$B$3:$B$1315, "&lt;=" &amp; EG$1, DataRegularSeason20242025!$D$3:$D$1315, $A17)+SUMIFS(DataRegularSeason20242025!$AB$3:$AB$1315,DataRegularSeason20242025!$B$3:$B$1315, "&lt;=" &amp; EG$1, DataRegularSeason20242025!$E$3:$E$1315, $A17)</f>
        <v>33</v>
      </c>
      <c r="EH17">
        <f>SUMIFS(DataRegularSeason20242025!$AA$3:$AA$1315,DataRegularSeason20242025!$B$3:$B$1315, "&lt;=" &amp; EH$1, DataRegularSeason20242025!$D$3:$D$1315, $A17)+SUMIFS(DataRegularSeason20242025!$AB$3:$AB$1315,DataRegularSeason20242025!$B$3:$B$1315, "&lt;=" &amp; EH$1, DataRegularSeason20242025!$E$3:$E$1315, $A17)</f>
        <v>33</v>
      </c>
      <c r="EI17">
        <f>SUMIFS(DataRegularSeason20242025!$AA$3:$AA$1315,DataRegularSeason20242025!$B$3:$B$1315, "&lt;=" &amp; EI$1, DataRegularSeason20242025!$D$3:$D$1315, $A17)+SUMIFS(DataRegularSeason20242025!$AB$3:$AB$1315,DataRegularSeason20242025!$B$3:$B$1315, "&lt;=" &amp; EI$1, DataRegularSeason20242025!$E$3:$E$1315, $A17)</f>
        <v>33</v>
      </c>
      <c r="EJ17">
        <f>SUMIFS(DataRegularSeason20242025!$AA$3:$AA$1315,DataRegularSeason20242025!$B$3:$B$1315, "&lt;=" &amp; EJ$1, DataRegularSeason20242025!$D$3:$D$1315, $A17)+SUMIFS(DataRegularSeason20242025!$AB$3:$AB$1315,DataRegularSeason20242025!$B$3:$B$1315, "&lt;=" &amp; EJ$1, DataRegularSeason20242025!$E$3:$E$1315, $A17)</f>
        <v>33</v>
      </c>
      <c r="EK17">
        <f>SUMIFS(DataRegularSeason20242025!$AA$3:$AA$1315,DataRegularSeason20242025!$B$3:$B$1315, "&lt;=" &amp; EK$1, DataRegularSeason20242025!$D$3:$D$1315, $A17)+SUMIFS(DataRegularSeason20242025!$AB$3:$AB$1315,DataRegularSeason20242025!$B$3:$B$1315, "&lt;=" &amp; EK$1, DataRegularSeason20242025!$E$3:$E$1315, $A17)</f>
        <v>33</v>
      </c>
      <c r="EL17">
        <f>SUMIFS(DataRegularSeason20242025!$AA$3:$AA$1315,DataRegularSeason20242025!$B$3:$B$1315, "&lt;=" &amp; EL$1, DataRegularSeason20242025!$D$3:$D$1315, $A17)+SUMIFS(DataRegularSeason20242025!$AB$3:$AB$1315,DataRegularSeason20242025!$B$3:$B$1315, "&lt;=" &amp; EL$1, DataRegularSeason20242025!$E$3:$E$1315, $A17)</f>
        <v>33</v>
      </c>
      <c r="EM17">
        <f>SUMIFS(DataRegularSeason20242025!$AA$3:$AA$1315,DataRegularSeason20242025!$B$3:$B$1315, "&lt;=" &amp; EM$1, DataRegularSeason20242025!$D$3:$D$1315, $A17)+SUMIFS(DataRegularSeason20242025!$AB$3:$AB$1315,DataRegularSeason20242025!$B$3:$B$1315, "&lt;=" &amp; EM$1, DataRegularSeason20242025!$E$3:$E$1315, $A17)</f>
        <v>33</v>
      </c>
      <c r="EN17">
        <f>SUMIFS(DataRegularSeason20242025!$AA$3:$AA$1315,DataRegularSeason20242025!$B$3:$B$1315, "&lt;=" &amp; EN$1, DataRegularSeason20242025!$D$3:$D$1315, $A17)+SUMIFS(DataRegularSeason20242025!$AB$3:$AB$1315,DataRegularSeason20242025!$B$3:$B$1315, "&lt;=" &amp; EN$1, DataRegularSeason20242025!$E$3:$E$1315, $A17)</f>
        <v>33</v>
      </c>
      <c r="EO17">
        <f>SUMIFS(DataRegularSeason20242025!$AA$3:$AA$1315,DataRegularSeason20242025!$B$3:$B$1315, "&lt;=" &amp; EO$1, DataRegularSeason20242025!$D$3:$D$1315, $A17)+SUMIFS(DataRegularSeason20242025!$AB$3:$AB$1315,DataRegularSeason20242025!$B$3:$B$1315, "&lt;=" &amp; EO$1, DataRegularSeason20242025!$E$3:$E$1315, $A17)</f>
        <v>33</v>
      </c>
      <c r="EP17">
        <f>SUMIFS(DataRegularSeason20242025!$AA$3:$AA$1315,DataRegularSeason20242025!$B$3:$B$1315, "&lt;=" &amp; EP$1, DataRegularSeason20242025!$D$3:$D$1315, $A17)+SUMIFS(DataRegularSeason20242025!$AB$3:$AB$1315,DataRegularSeason20242025!$B$3:$B$1315, "&lt;=" &amp; EP$1, DataRegularSeason20242025!$E$3:$E$1315, $A17)</f>
        <v>33</v>
      </c>
      <c r="EQ17">
        <f>SUMIFS(DataRegularSeason20242025!$AA$3:$AA$1315,DataRegularSeason20242025!$B$3:$B$1315, "&lt;=" &amp; EQ$1, DataRegularSeason20242025!$D$3:$D$1315, $A17)+SUMIFS(DataRegularSeason20242025!$AB$3:$AB$1315,DataRegularSeason20242025!$B$3:$B$1315, "&lt;=" &amp; EQ$1, DataRegularSeason20242025!$E$3:$E$1315, $A17)</f>
        <v>33</v>
      </c>
      <c r="ER17">
        <f>SUMIFS(DataRegularSeason20242025!$AA$3:$AA$1315,DataRegularSeason20242025!$B$3:$B$1315, "&lt;=" &amp; ER$1, DataRegularSeason20242025!$D$3:$D$1315, $A17)+SUMIFS(DataRegularSeason20242025!$AB$3:$AB$1315,DataRegularSeason20242025!$B$3:$B$1315, "&lt;=" &amp; ER$1, DataRegularSeason20242025!$E$3:$E$1315, $A17)</f>
        <v>33</v>
      </c>
      <c r="ES17">
        <f>SUMIFS(DataRegularSeason20242025!$AA$3:$AA$1315,DataRegularSeason20242025!$B$3:$B$1315, "&lt;=" &amp; ES$1, DataRegularSeason20242025!$D$3:$D$1315, $A17)+SUMIFS(DataRegularSeason20242025!$AB$3:$AB$1315,DataRegularSeason20242025!$B$3:$B$1315, "&lt;=" &amp; ES$1, DataRegularSeason20242025!$E$3:$E$1315, $A17)</f>
        <v>33</v>
      </c>
      <c r="ET17">
        <f>SUMIFS(DataRegularSeason20242025!$AA$3:$AA$1315,DataRegularSeason20242025!$B$3:$B$1315, "&lt;=" &amp; ET$1, DataRegularSeason20242025!$D$3:$D$1315, $A17)+SUMIFS(DataRegularSeason20242025!$AB$3:$AB$1315,DataRegularSeason20242025!$B$3:$B$1315, "&lt;=" &amp; ET$1, DataRegularSeason20242025!$E$3:$E$1315, $A17)</f>
        <v>33</v>
      </c>
      <c r="EU17">
        <f>SUMIFS(DataRegularSeason20242025!$AA$3:$AA$1315,DataRegularSeason20242025!$B$3:$B$1315, "&lt;=" &amp; EU$1, DataRegularSeason20242025!$D$3:$D$1315, $A17)+SUMIFS(DataRegularSeason20242025!$AB$3:$AB$1315,DataRegularSeason20242025!$B$3:$B$1315, "&lt;=" &amp; EU$1, DataRegularSeason20242025!$E$3:$E$1315, $A17)</f>
        <v>33</v>
      </c>
      <c r="EV17">
        <f>SUMIFS(DataRegularSeason20242025!$AA$3:$AA$1315,DataRegularSeason20242025!$B$3:$B$1315, "&lt;=" &amp; EV$1, DataRegularSeason20242025!$D$3:$D$1315, $A17)+SUMIFS(DataRegularSeason20242025!$AB$3:$AB$1315,DataRegularSeason20242025!$B$3:$B$1315, "&lt;=" &amp; EV$1, DataRegularSeason20242025!$E$3:$E$1315, $A17)</f>
        <v>33</v>
      </c>
      <c r="EW17">
        <f>SUMIFS(DataRegularSeason20242025!$AA$3:$AA$1315,DataRegularSeason20242025!$B$3:$B$1315, "&lt;=" &amp; EW$1, DataRegularSeason20242025!$D$3:$D$1315, $A17)+SUMIFS(DataRegularSeason20242025!$AB$3:$AB$1315,DataRegularSeason20242025!$B$3:$B$1315, "&lt;=" &amp; EW$1, DataRegularSeason20242025!$E$3:$E$1315, $A17)</f>
        <v>33</v>
      </c>
      <c r="EX17">
        <f>SUMIFS(DataRegularSeason20242025!$AA$3:$AA$1315,DataRegularSeason20242025!$B$3:$B$1315, "&lt;=" &amp; EX$1, DataRegularSeason20242025!$D$3:$D$1315, $A17)+SUMIFS(DataRegularSeason20242025!$AB$3:$AB$1315,DataRegularSeason20242025!$B$3:$B$1315, "&lt;=" &amp; EX$1, DataRegularSeason20242025!$E$3:$E$1315, $A17)</f>
        <v>33</v>
      </c>
      <c r="EY17">
        <f>SUMIFS(DataRegularSeason20242025!$AA$3:$AA$1315,DataRegularSeason20242025!$B$3:$B$1315, "&lt;=" &amp; EY$1, DataRegularSeason20242025!$D$3:$D$1315, $A17)+SUMIFS(DataRegularSeason20242025!$AB$3:$AB$1315,DataRegularSeason20242025!$B$3:$B$1315, "&lt;=" &amp; EY$1, DataRegularSeason20242025!$E$3:$E$1315, $A17)</f>
        <v>33</v>
      </c>
      <c r="EZ17">
        <f>SUMIFS(DataRegularSeason20242025!$AA$3:$AA$1315,DataRegularSeason20242025!$B$3:$B$1315, "&lt;=" &amp; EZ$1, DataRegularSeason20242025!$D$3:$D$1315, $A17)+SUMIFS(DataRegularSeason20242025!$AB$3:$AB$1315,DataRegularSeason20242025!$B$3:$B$1315, "&lt;=" &amp; EZ$1, DataRegularSeason20242025!$E$3:$E$1315, $A17)</f>
        <v>33</v>
      </c>
      <c r="FA17">
        <f>SUMIFS(DataRegularSeason20242025!$AA$3:$AA$1315,DataRegularSeason20242025!$B$3:$B$1315, "&lt;=" &amp; FA$1, DataRegularSeason20242025!$D$3:$D$1315, $A17)+SUMIFS(DataRegularSeason20242025!$AB$3:$AB$1315,DataRegularSeason20242025!$B$3:$B$1315, "&lt;=" &amp; FA$1, DataRegularSeason20242025!$E$3:$E$1315, $A17)</f>
        <v>33</v>
      </c>
      <c r="FB17">
        <f>SUMIFS(DataRegularSeason20242025!$AA$3:$AA$1315,DataRegularSeason20242025!$B$3:$B$1315, "&lt;=" &amp; FB$1, DataRegularSeason20242025!$D$3:$D$1315, $A17)+SUMIFS(DataRegularSeason20242025!$AB$3:$AB$1315,DataRegularSeason20242025!$B$3:$B$1315, "&lt;=" &amp; FB$1, DataRegularSeason20242025!$E$3:$E$1315, $A17)</f>
        <v>33</v>
      </c>
      <c r="FC17">
        <f>SUMIFS(DataRegularSeason20242025!$AA$3:$AA$1315,DataRegularSeason20242025!$B$3:$B$1315, "&lt;=" &amp; FC$1, DataRegularSeason20242025!$D$3:$D$1315, $A17)+SUMIFS(DataRegularSeason20242025!$AB$3:$AB$1315,DataRegularSeason20242025!$B$3:$B$1315, "&lt;=" &amp; FC$1, DataRegularSeason20242025!$E$3:$E$1315, $A17)</f>
        <v>33</v>
      </c>
      <c r="FD17">
        <f>SUMIFS(DataRegularSeason20242025!$AA$3:$AA$1315,DataRegularSeason20242025!$B$3:$B$1315, "&lt;=" &amp; FD$1, DataRegularSeason20242025!$D$3:$D$1315, $A17)+SUMIFS(DataRegularSeason20242025!$AB$3:$AB$1315,DataRegularSeason20242025!$B$3:$B$1315, "&lt;=" &amp; FD$1, DataRegularSeason20242025!$E$3:$E$1315, $A17)</f>
        <v>33</v>
      </c>
      <c r="FE17">
        <f>SUMIFS(DataRegularSeason20242025!$AA$3:$AA$1315,DataRegularSeason20242025!$B$3:$B$1315, "&lt;=" &amp; FE$1, DataRegularSeason20242025!$D$3:$D$1315, $A17)+SUMIFS(DataRegularSeason20242025!$AB$3:$AB$1315,DataRegularSeason20242025!$B$3:$B$1315, "&lt;=" &amp; FE$1, DataRegularSeason20242025!$E$3:$E$1315, $A17)</f>
        <v>33</v>
      </c>
      <c r="FF17">
        <f>SUMIFS(DataRegularSeason20242025!$AA$3:$AA$1315,DataRegularSeason20242025!$B$3:$B$1315, "&lt;=" &amp; FF$1, DataRegularSeason20242025!$D$3:$D$1315, $A17)+SUMIFS(DataRegularSeason20242025!$AB$3:$AB$1315,DataRegularSeason20242025!$B$3:$B$1315, "&lt;=" &amp; FF$1, DataRegularSeason20242025!$E$3:$E$1315, $A17)</f>
        <v>33</v>
      </c>
      <c r="FG17">
        <f>SUMIFS(DataRegularSeason20242025!$AA$3:$AA$1315,DataRegularSeason20242025!$B$3:$B$1315, "&lt;=" &amp; FG$1, DataRegularSeason20242025!$D$3:$D$1315, $A17)+SUMIFS(DataRegularSeason20242025!$AB$3:$AB$1315,DataRegularSeason20242025!$B$3:$B$1315, "&lt;=" &amp; FG$1, DataRegularSeason20242025!$E$3:$E$1315, $A17)</f>
        <v>33</v>
      </c>
      <c r="FH17">
        <f>SUMIFS(DataRegularSeason20242025!$AA$3:$AA$1315,DataRegularSeason20242025!$B$3:$B$1315, "&lt;=" &amp; FH$1, DataRegularSeason20242025!$D$3:$D$1315, $A17)+SUMIFS(DataRegularSeason20242025!$AB$3:$AB$1315,DataRegularSeason20242025!$B$3:$B$1315, "&lt;=" &amp; FH$1, DataRegularSeason20242025!$E$3:$E$1315, $A17)</f>
        <v>33</v>
      </c>
      <c r="FI17">
        <f>SUMIFS(DataRegularSeason20242025!$AA$3:$AA$1315,DataRegularSeason20242025!$B$3:$B$1315, "&lt;=" &amp; FI$1, DataRegularSeason20242025!$D$3:$D$1315, $A17)+SUMIFS(DataRegularSeason20242025!$AB$3:$AB$1315,DataRegularSeason20242025!$B$3:$B$1315, "&lt;=" &amp; FI$1, DataRegularSeason20242025!$E$3:$E$1315, $A17)</f>
        <v>33</v>
      </c>
      <c r="FJ17">
        <f>SUMIFS(DataRegularSeason20242025!$AA$3:$AA$1315,DataRegularSeason20242025!$B$3:$B$1315, "&lt;=" &amp; FJ$1, DataRegularSeason20242025!$D$3:$D$1315, $A17)+SUMIFS(DataRegularSeason20242025!$AB$3:$AB$1315,DataRegularSeason20242025!$B$3:$B$1315, "&lt;=" &amp; FJ$1, DataRegularSeason20242025!$E$3:$E$1315, $A17)</f>
        <v>33</v>
      </c>
      <c r="FK17">
        <f>SUMIFS(DataRegularSeason20242025!$AA$3:$AA$1315,DataRegularSeason20242025!$B$3:$B$1315, "&lt;=" &amp; FK$1, DataRegularSeason20242025!$D$3:$D$1315, $A17)+SUMIFS(DataRegularSeason20242025!$AB$3:$AB$1315,DataRegularSeason20242025!$B$3:$B$1315, "&lt;=" &amp; FK$1, DataRegularSeason20242025!$E$3:$E$1315, $A17)</f>
        <v>33</v>
      </c>
      <c r="FL17">
        <f>SUMIFS(DataRegularSeason20242025!$AA$3:$AA$1315,DataRegularSeason20242025!$B$3:$B$1315, "&lt;=" &amp; FL$1, DataRegularSeason20242025!$D$3:$D$1315, $A17)+SUMIFS(DataRegularSeason20242025!$AB$3:$AB$1315,DataRegularSeason20242025!$B$3:$B$1315, "&lt;=" &amp; FL$1, DataRegularSeason20242025!$E$3:$E$1315, $A17)</f>
        <v>33</v>
      </c>
      <c r="FM17">
        <f>SUMIFS(DataRegularSeason20242025!$AA$3:$AA$1315,DataRegularSeason20242025!$B$3:$B$1315, "&lt;=" &amp; FM$1, DataRegularSeason20242025!$D$3:$D$1315, $A17)+SUMIFS(DataRegularSeason20242025!$AB$3:$AB$1315,DataRegularSeason20242025!$B$3:$B$1315, "&lt;=" &amp; FM$1, DataRegularSeason20242025!$E$3:$E$1315, $A17)</f>
        <v>33</v>
      </c>
      <c r="FN17">
        <f>SUMIFS(DataRegularSeason20242025!$AA$3:$AA$1315,DataRegularSeason20242025!$B$3:$B$1315, "&lt;=" &amp; FN$1, DataRegularSeason20242025!$D$3:$D$1315, $A17)+SUMIFS(DataRegularSeason20242025!$AB$3:$AB$1315,DataRegularSeason20242025!$B$3:$B$1315, "&lt;=" &amp; FN$1, DataRegularSeason20242025!$E$3:$E$1315, $A17)</f>
        <v>33</v>
      </c>
      <c r="FO17">
        <f>SUMIFS(DataRegularSeason20242025!$AA$3:$AA$1315,DataRegularSeason20242025!$B$3:$B$1315, "&lt;=" &amp; FO$1, DataRegularSeason20242025!$D$3:$D$1315, $A17)+SUMIFS(DataRegularSeason20242025!$AB$3:$AB$1315,DataRegularSeason20242025!$B$3:$B$1315, "&lt;=" &amp; FO$1, DataRegularSeason20242025!$E$3:$E$1315, $A17)</f>
        <v>33</v>
      </c>
      <c r="FP17">
        <f>SUMIFS(DataRegularSeason20242025!$AA$3:$AA$1315,DataRegularSeason20242025!$B$3:$B$1315, "&lt;=" &amp; FP$1, DataRegularSeason20242025!$D$3:$D$1315, $A17)+SUMIFS(DataRegularSeason20242025!$AB$3:$AB$1315,DataRegularSeason20242025!$B$3:$B$1315, "&lt;=" &amp; FP$1, DataRegularSeason20242025!$E$3:$E$1315, $A17)</f>
        <v>33</v>
      </c>
      <c r="FQ17">
        <f>SUMIFS(DataRegularSeason20242025!$AA$3:$AA$1315,DataRegularSeason20242025!$B$3:$B$1315, "&lt;=" &amp; FQ$1, DataRegularSeason20242025!$D$3:$D$1315, $A17)+SUMIFS(DataRegularSeason20242025!$AB$3:$AB$1315,DataRegularSeason20242025!$B$3:$B$1315, "&lt;=" &amp; FQ$1, DataRegularSeason20242025!$E$3:$E$1315, $A17)</f>
        <v>33</v>
      </c>
      <c r="FR17">
        <f>SUMIFS(DataRegularSeason20242025!$AA$3:$AA$1315,DataRegularSeason20242025!$B$3:$B$1315, "&lt;=" &amp; FR$1, DataRegularSeason20242025!$D$3:$D$1315, $A17)+SUMIFS(DataRegularSeason20242025!$AB$3:$AB$1315,DataRegularSeason20242025!$B$3:$B$1315, "&lt;=" &amp; FR$1, DataRegularSeason20242025!$E$3:$E$1315, $A17)</f>
        <v>33</v>
      </c>
      <c r="FS17">
        <f>SUMIFS(DataRegularSeason20242025!$AA$3:$AA$1315,DataRegularSeason20242025!$B$3:$B$1315, "&lt;=" &amp; FS$1, DataRegularSeason20242025!$D$3:$D$1315, $A17)+SUMIFS(DataRegularSeason20242025!$AB$3:$AB$1315,DataRegularSeason20242025!$B$3:$B$1315, "&lt;=" &amp; FS$1, DataRegularSeason20242025!$E$3:$E$1315, $A17)</f>
        <v>33</v>
      </c>
      <c r="FT17">
        <f>SUMIFS(DataRegularSeason20242025!$AA$3:$AA$1315,DataRegularSeason20242025!$B$3:$B$1315, "&lt;=" &amp; FT$1, DataRegularSeason20242025!$D$3:$D$1315, $A17)+SUMIFS(DataRegularSeason20242025!$AB$3:$AB$1315,DataRegularSeason20242025!$B$3:$B$1315, "&lt;=" &amp; FT$1, DataRegularSeason20242025!$E$3:$E$1315, $A17)</f>
        <v>33</v>
      </c>
      <c r="FU17">
        <f>SUMIFS(DataRegularSeason20242025!$AA$3:$AA$1315,DataRegularSeason20242025!$B$3:$B$1315, "&lt;=" &amp; FU$1, DataRegularSeason20242025!$D$3:$D$1315, $A17)+SUMIFS(DataRegularSeason20242025!$AB$3:$AB$1315,DataRegularSeason20242025!$B$3:$B$1315, "&lt;=" &amp; FU$1, DataRegularSeason20242025!$E$3:$E$1315, $A17)</f>
        <v>33</v>
      </c>
      <c r="FV17">
        <f>SUMIFS(DataRegularSeason20242025!$AA$3:$AA$1315,DataRegularSeason20242025!$B$3:$B$1315, "&lt;=" &amp; FV$1, DataRegularSeason20242025!$D$3:$D$1315, $A17)+SUMIFS(DataRegularSeason20242025!$AB$3:$AB$1315,DataRegularSeason20242025!$B$3:$B$1315, "&lt;=" &amp; FV$1, DataRegularSeason20242025!$E$3:$E$1315, $A17)</f>
        <v>33</v>
      </c>
      <c r="FW17">
        <f>SUMIFS(DataRegularSeason20242025!$AA$3:$AA$1315,DataRegularSeason20242025!$B$3:$B$1315, "&lt;=" &amp; FW$1, DataRegularSeason20242025!$D$3:$D$1315, $A17)+SUMIFS(DataRegularSeason20242025!$AB$3:$AB$1315,DataRegularSeason20242025!$B$3:$B$1315, "&lt;=" &amp; FW$1, DataRegularSeason20242025!$E$3:$E$1315, $A17)</f>
        <v>33</v>
      </c>
      <c r="FX17">
        <f>SUMIFS(DataRegularSeason20242025!$AA$3:$AA$1315,DataRegularSeason20242025!$B$3:$B$1315, "&lt;=" &amp; FX$1, DataRegularSeason20242025!$D$3:$D$1315, $A17)+SUMIFS(DataRegularSeason20242025!$AB$3:$AB$1315,DataRegularSeason20242025!$B$3:$B$1315, "&lt;=" &amp; FX$1, DataRegularSeason20242025!$E$3:$E$1315, $A17)</f>
        <v>33</v>
      </c>
      <c r="FY17">
        <f>SUMIFS(DataRegularSeason20242025!$AA$3:$AA$1315,DataRegularSeason20242025!$B$3:$B$1315, "&lt;=" &amp; FY$1, DataRegularSeason20242025!$D$3:$D$1315, $A17)+SUMIFS(DataRegularSeason20242025!$AB$3:$AB$1315,DataRegularSeason20242025!$B$3:$B$1315, "&lt;=" &amp; FY$1, DataRegularSeason20242025!$E$3:$E$1315, $A17)</f>
        <v>33</v>
      </c>
      <c r="FZ17">
        <f>SUMIFS(DataRegularSeason20242025!$AA$3:$AA$1315,DataRegularSeason20242025!$B$3:$B$1315, "&lt;=" &amp; FZ$1, DataRegularSeason20242025!$D$3:$D$1315, $A17)+SUMIFS(DataRegularSeason20242025!$AB$3:$AB$1315,DataRegularSeason20242025!$B$3:$B$1315, "&lt;=" &amp; FZ$1, DataRegularSeason20242025!$E$3:$E$1315, $A17)</f>
        <v>33</v>
      </c>
      <c r="GA17">
        <f>SUMIFS(DataRegularSeason20242025!$AA$3:$AA$1315,DataRegularSeason20242025!$B$3:$B$1315, "&lt;=" &amp; GA$1, DataRegularSeason20242025!$D$3:$D$1315, $A17)+SUMIFS(DataRegularSeason20242025!$AB$3:$AB$1315,DataRegularSeason20242025!$B$3:$B$1315, "&lt;=" &amp; GA$1, DataRegularSeason20242025!$E$3:$E$1315, $A17)</f>
        <v>33</v>
      </c>
      <c r="GB17">
        <f>SUMIFS(DataRegularSeason20242025!$AA$3:$AA$1315,DataRegularSeason20242025!$B$3:$B$1315, "&lt;=" &amp; GB$1, DataRegularSeason20242025!$D$3:$D$1315, $A17)+SUMIFS(DataRegularSeason20242025!$AB$3:$AB$1315,DataRegularSeason20242025!$B$3:$B$1315, "&lt;=" &amp; GB$1, DataRegularSeason20242025!$E$3:$E$1315, $A17)</f>
        <v>33</v>
      </c>
      <c r="GC17">
        <f>SUMIFS(DataRegularSeason20242025!$AA$3:$AA$1315,DataRegularSeason20242025!$B$3:$B$1315, "&lt;=" &amp; GC$1, DataRegularSeason20242025!$D$3:$D$1315, $A17)+SUMIFS(DataRegularSeason20242025!$AB$3:$AB$1315,DataRegularSeason20242025!$B$3:$B$1315, "&lt;=" &amp; GC$1, DataRegularSeason20242025!$E$3:$E$1315, $A17)</f>
        <v>33</v>
      </c>
      <c r="GD17">
        <f>SUMIFS(DataRegularSeason20242025!$AA$3:$AA$1315,DataRegularSeason20242025!$B$3:$B$1315, "&lt;=" &amp; GD$1, DataRegularSeason20242025!$D$3:$D$1315, $A17)+SUMIFS(DataRegularSeason20242025!$AB$3:$AB$1315,DataRegularSeason20242025!$B$3:$B$1315, "&lt;=" &amp; GD$1, DataRegularSeason20242025!$E$3:$E$1315, $A17)</f>
        <v>33</v>
      </c>
      <c r="GE17">
        <f>SUMIFS(DataRegularSeason20242025!$AA$3:$AA$1315,DataRegularSeason20242025!$B$3:$B$1315, "&lt;=" &amp; GE$1, DataRegularSeason20242025!$D$3:$D$1315, $A17)+SUMIFS(DataRegularSeason20242025!$AB$3:$AB$1315,DataRegularSeason20242025!$B$3:$B$1315, "&lt;=" &amp; GE$1, DataRegularSeason20242025!$E$3:$E$1315, $A17)</f>
        <v>33</v>
      </c>
      <c r="GF17">
        <f>SUMIFS(DataRegularSeason20242025!$AA$3:$AA$1315,DataRegularSeason20242025!$B$3:$B$1315, "&lt;=" &amp; GF$1, DataRegularSeason20242025!$D$3:$D$1315, $A17)+SUMIFS(DataRegularSeason20242025!$AB$3:$AB$1315,DataRegularSeason20242025!$B$3:$B$1315, "&lt;=" &amp; GF$1, DataRegularSeason20242025!$E$3:$E$1315, $A17)</f>
        <v>33</v>
      </c>
      <c r="GG17">
        <f>SUMIFS(DataRegularSeason20242025!$AA$3:$AA$1315,DataRegularSeason20242025!$B$3:$B$1315, "&lt;=" &amp; GG$1, DataRegularSeason20242025!$D$3:$D$1315, $A17)+SUMIFS(DataRegularSeason20242025!$AB$3:$AB$1315,DataRegularSeason20242025!$B$3:$B$1315, "&lt;=" &amp; GG$1, DataRegularSeason20242025!$E$3:$E$1315, $A17)</f>
        <v>33</v>
      </c>
      <c r="GH17">
        <f>SUMIFS(DataRegularSeason20242025!$AA$3:$AA$1315,DataRegularSeason20242025!$B$3:$B$1315, "&lt;=" &amp; GH$1, DataRegularSeason20242025!$D$3:$D$1315, $A17)+SUMIFS(DataRegularSeason20242025!$AB$3:$AB$1315,DataRegularSeason20242025!$B$3:$B$1315, "&lt;=" &amp; GH$1, DataRegularSeason20242025!$E$3:$E$1315, $A17)</f>
        <v>33</v>
      </c>
      <c r="GI17">
        <f>SUMIFS(DataRegularSeason20242025!$AA$3:$AA$1315,DataRegularSeason20242025!$B$3:$B$1315, "&lt;=" &amp; GI$1, DataRegularSeason20242025!$D$3:$D$1315, $A17)+SUMIFS(DataRegularSeason20242025!$AB$3:$AB$1315,DataRegularSeason20242025!$B$3:$B$1315, "&lt;=" &amp; GI$1, DataRegularSeason20242025!$E$3:$E$1315, $A17)</f>
        <v>33</v>
      </c>
      <c r="GJ17">
        <f>SUMIFS(DataRegularSeason20242025!$AA$3:$AA$1315,DataRegularSeason20242025!$B$3:$B$1315, "&lt;=" &amp; GJ$1, DataRegularSeason20242025!$D$3:$D$1315, $A17)+SUMIFS(DataRegularSeason20242025!$AB$3:$AB$1315,DataRegularSeason20242025!$B$3:$B$1315, "&lt;=" &amp; GJ$1, DataRegularSeason20242025!$E$3:$E$1315, $A17)</f>
        <v>33</v>
      </c>
      <c r="GK17">
        <f>SUMIFS(DataRegularSeason20242025!$AA$3:$AA$1315,DataRegularSeason20242025!$B$3:$B$1315, "&lt;=" &amp; GK$1, DataRegularSeason20242025!$D$3:$D$1315, $A17)+SUMIFS(DataRegularSeason20242025!$AB$3:$AB$1315,DataRegularSeason20242025!$B$3:$B$1315, "&lt;=" &amp; GK$1, DataRegularSeason20242025!$E$3:$E$1315, $A17)</f>
        <v>33</v>
      </c>
      <c r="GL17">
        <f>SUMIFS(DataRegularSeason20242025!$AA$3:$AA$1315,DataRegularSeason20242025!$B$3:$B$1315, "&lt;=" &amp; GL$1, DataRegularSeason20242025!$D$3:$D$1315, $A17)+SUMIFS(DataRegularSeason20242025!$AB$3:$AB$1315,DataRegularSeason20242025!$B$3:$B$1315, "&lt;=" &amp; GL$1, DataRegularSeason20242025!$E$3:$E$1315, $A17)</f>
        <v>33</v>
      </c>
      <c r="GM17">
        <f>SUMIFS(DataRegularSeason20242025!$AA$3:$AA$1315,DataRegularSeason20242025!$B$3:$B$1315, "&lt;=" &amp; GM$1, DataRegularSeason20242025!$D$3:$D$1315, $A17)+SUMIFS(DataRegularSeason20242025!$AB$3:$AB$1315,DataRegularSeason20242025!$B$3:$B$1315, "&lt;=" &amp; GM$1, DataRegularSeason20242025!$E$3:$E$1315, $A17)</f>
        <v>33</v>
      </c>
      <c r="GN17">
        <f>SUMIFS(DataRegularSeason20242025!$AA$3:$AA$1315,DataRegularSeason20242025!$B$3:$B$1315, "&lt;=" &amp; GN$1, DataRegularSeason20242025!$D$3:$D$1315, $A17)+SUMIFS(DataRegularSeason20242025!$AB$3:$AB$1315,DataRegularSeason20242025!$B$3:$B$1315, "&lt;=" &amp; GN$1, DataRegularSeason20242025!$E$3:$E$1315, $A17)</f>
        <v>33</v>
      </c>
      <c r="GO17">
        <f>SUMIFS(DataRegularSeason20242025!$AA$3:$AA$1315,DataRegularSeason20242025!$B$3:$B$1315, "&lt;=" &amp; GO$1, DataRegularSeason20242025!$D$3:$D$1315, $A17)+SUMIFS(DataRegularSeason20242025!$AB$3:$AB$1315,DataRegularSeason20242025!$B$3:$B$1315, "&lt;=" &amp; GO$1, DataRegularSeason20242025!$E$3:$E$1315, $A17)</f>
        <v>33</v>
      </c>
      <c r="GP17">
        <f>SUMIFS(DataRegularSeason20242025!$AA$3:$AA$1315,DataRegularSeason20242025!$B$3:$B$1315, "&lt;=" &amp; GP$1, DataRegularSeason20242025!$D$3:$D$1315, $A17)+SUMIFS(DataRegularSeason20242025!$AB$3:$AB$1315,DataRegularSeason20242025!$B$3:$B$1315, "&lt;=" &amp; GP$1, DataRegularSeason20242025!$E$3:$E$1315, $A17)</f>
        <v>33</v>
      </c>
      <c r="GQ17">
        <f>SUMIFS(DataRegularSeason20242025!$AA$3:$AA$1315,DataRegularSeason20242025!$B$3:$B$1315, "&lt;=" &amp; GQ$1, DataRegularSeason20242025!$D$3:$D$1315, $A17)+SUMIFS(DataRegularSeason20242025!$AB$3:$AB$1315,DataRegularSeason20242025!$B$3:$B$1315, "&lt;=" &amp; GQ$1, DataRegularSeason20242025!$E$3:$E$1315, $A17)</f>
        <v>33</v>
      </c>
      <c r="GR17">
        <f>SUMIFS(DataRegularSeason20242025!$AA$3:$AA$1315,DataRegularSeason20242025!$B$3:$B$1315, "&lt;=" &amp; GR$1, DataRegularSeason20242025!$D$3:$D$1315, $A17)+SUMIFS(DataRegularSeason20242025!$AB$3:$AB$1315,DataRegularSeason20242025!$B$3:$B$1315, "&lt;=" &amp; GR$1, DataRegularSeason20242025!$E$3:$E$1315, $A17)</f>
        <v>33</v>
      </c>
      <c r="GS17">
        <f>SUMIFS(DataRegularSeason20242025!$AA$3:$AA$1315,DataRegularSeason20242025!$B$3:$B$1315, "&lt;=" &amp; GS$1, DataRegularSeason20242025!$D$3:$D$1315, $A17)+SUMIFS(DataRegularSeason20242025!$AB$3:$AB$1315,DataRegularSeason20242025!$B$3:$B$1315, "&lt;=" &amp; GS$1, DataRegularSeason20242025!$E$3:$E$1315, $A17)</f>
        <v>33</v>
      </c>
      <c r="GT17">
        <f>SUMIFS(DataRegularSeason20242025!$AA$3:$AA$1315,DataRegularSeason20242025!$B$3:$B$1315, "&lt;=" &amp; GT$1, DataRegularSeason20242025!$D$3:$D$1315, $A17)+SUMIFS(DataRegularSeason20242025!$AB$3:$AB$1315,DataRegularSeason20242025!$B$3:$B$1315, "&lt;=" &amp; GT$1, DataRegularSeason20242025!$E$3:$E$1315, $A17)</f>
        <v>33</v>
      </c>
      <c r="GU17">
        <f>SUMIFS(DataRegularSeason20242025!$AA$3:$AA$1315,DataRegularSeason20242025!$B$3:$B$1315, "&lt;=" &amp; GU$1, DataRegularSeason20242025!$D$3:$D$1315, $A17)+SUMIFS(DataRegularSeason20242025!$AB$3:$AB$1315,DataRegularSeason20242025!$B$3:$B$1315, "&lt;=" &amp; GU$1, DataRegularSeason20242025!$E$3:$E$1315, $A17)</f>
        <v>33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53</v>
      </c>
      <c r="CO18">
        <f>SUMIFS(DataRegularSeason20242025!$AA$3:$AA$1315,DataRegularSeason20242025!$B$3:$B$1315, "&lt;=" &amp; CO$1, DataRegularSeason20242025!$D$3:$D$1315, $A18)+SUMIFS(DataRegularSeason20242025!$AB$3:$AB$1315,DataRegularSeason20242025!$B$3:$B$1315, "&lt;=" &amp; CO$1, DataRegularSeason20242025!$E$3:$E$1315, $A18)</f>
        <v>53</v>
      </c>
      <c r="CP18">
        <f>SUMIFS(DataRegularSeason20242025!$AA$3:$AA$1315,DataRegularSeason20242025!$B$3:$B$1315, "&lt;=" &amp; CP$1, DataRegularSeason20242025!$D$3:$D$1315, $A18)+SUMIFS(DataRegularSeason20242025!$AB$3:$AB$1315,DataRegularSeason20242025!$B$3:$B$1315, "&lt;=" &amp; CP$1, DataRegularSeason20242025!$E$3:$E$1315, $A18)</f>
        <v>53</v>
      </c>
      <c r="CQ18">
        <f>SUMIFS(DataRegularSeason20242025!$AA$3:$AA$1315,DataRegularSeason20242025!$B$3:$B$1315, "&lt;=" &amp; CQ$1, DataRegularSeason20242025!$D$3:$D$1315, $A18)+SUMIFS(DataRegularSeason20242025!$AB$3:$AB$1315,DataRegularSeason20242025!$B$3:$B$1315, "&lt;=" &amp; CQ$1, DataRegularSeason20242025!$E$3:$E$1315, $A18)</f>
        <v>53</v>
      </c>
      <c r="CR18">
        <f>SUMIFS(DataRegularSeason20242025!$AA$3:$AA$1315,DataRegularSeason20242025!$B$3:$B$1315, "&lt;=" &amp; CR$1, DataRegularSeason20242025!$D$3:$D$1315, $A18)+SUMIFS(DataRegularSeason20242025!$AB$3:$AB$1315,DataRegularSeason20242025!$B$3:$B$1315, "&lt;=" &amp; CR$1, DataRegularSeason20242025!$E$3:$E$1315, $A18)</f>
        <v>53</v>
      </c>
      <c r="CS18">
        <f>SUMIFS(DataRegularSeason20242025!$AA$3:$AA$1315,DataRegularSeason20242025!$B$3:$B$1315, "&lt;=" &amp; CS$1, DataRegularSeason20242025!$D$3:$D$1315, $A18)+SUMIFS(DataRegularSeason20242025!$AB$3:$AB$1315,DataRegularSeason20242025!$B$3:$B$1315, "&lt;=" &amp; CS$1, DataRegularSeason20242025!$E$3:$E$1315, $A18)</f>
        <v>53</v>
      </c>
      <c r="CT18">
        <f>SUMIFS(DataRegularSeason20242025!$AA$3:$AA$1315,DataRegularSeason20242025!$B$3:$B$1315, "&lt;=" &amp; CT$1, DataRegularSeason20242025!$D$3:$D$1315, $A18)+SUMIFS(DataRegularSeason20242025!$AB$3:$AB$1315,DataRegularSeason20242025!$B$3:$B$1315, "&lt;=" &amp; CT$1, DataRegularSeason20242025!$E$3:$E$1315, $A18)</f>
        <v>53</v>
      </c>
      <c r="CU18">
        <f>SUMIFS(DataRegularSeason20242025!$AA$3:$AA$1315,DataRegularSeason20242025!$B$3:$B$1315, "&lt;=" &amp; CU$1, DataRegularSeason20242025!$D$3:$D$1315, $A18)+SUMIFS(DataRegularSeason20242025!$AB$3:$AB$1315,DataRegularSeason20242025!$B$3:$B$1315, "&lt;=" &amp; CU$1, DataRegularSeason20242025!$E$3:$E$1315, $A18)</f>
        <v>53</v>
      </c>
      <c r="CV18">
        <f>SUMIFS(DataRegularSeason20242025!$AA$3:$AA$1315,DataRegularSeason20242025!$B$3:$B$1315, "&lt;=" &amp; CV$1, DataRegularSeason20242025!$D$3:$D$1315, $A18)+SUMIFS(DataRegularSeason20242025!$AB$3:$AB$1315,DataRegularSeason20242025!$B$3:$B$1315, "&lt;=" &amp; CV$1, DataRegularSeason20242025!$E$3:$E$1315, $A18)</f>
        <v>53</v>
      </c>
      <c r="CW18">
        <f>SUMIFS(DataRegularSeason20242025!$AA$3:$AA$1315,DataRegularSeason20242025!$B$3:$B$1315, "&lt;=" &amp; CW$1, DataRegularSeason20242025!$D$3:$D$1315, $A18)+SUMIFS(DataRegularSeason20242025!$AB$3:$AB$1315,DataRegularSeason20242025!$B$3:$B$1315, "&lt;=" &amp; CW$1, DataRegularSeason20242025!$E$3:$E$1315, $A18)</f>
        <v>53</v>
      </c>
      <c r="CX18">
        <f>SUMIFS(DataRegularSeason20242025!$AA$3:$AA$1315,DataRegularSeason20242025!$B$3:$B$1315, "&lt;=" &amp; CX$1, DataRegularSeason20242025!$D$3:$D$1315, $A18)+SUMIFS(DataRegularSeason20242025!$AB$3:$AB$1315,DataRegularSeason20242025!$B$3:$B$1315, "&lt;=" &amp; CX$1, DataRegularSeason20242025!$E$3:$E$1315, $A18)</f>
        <v>53</v>
      </c>
      <c r="CY18">
        <f>SUMIFS(DataRegularSeason20242025!$AA$3:$AA$1315,DataRegularSeason20242025!$B$3:$B$1315, "&lt;=" &amp; CY$1, DataRegularSeason20242025!$D$3:$D$1315, $A18)+SUMIFS(DataRegularSeason20242025!$AB$3:$AB$1315,DataRegularSeason20242025!$B$3:$B$1315, "&lt;=" &amp; CY$1, DataRegularSeason20242025!$E$3:$E$1315, $A18)</f>
        <v>53</v>
      </c>
      <c r="CZ18">
        <f>SUMIFS(DataRegularSeason20242025!$AA$3:$AA$1315,DataRegularSeason20242025!$B$3:$B$1315, "&lt;=" &amp; CZ$1, DataRegularSeason20242025!$D$3:$D$1315, $A18)+SUMIFS(DataRegularSeason20242025!$AB$3:$AB$1315,DataRegularSeason20242025!$B$3:$B$1315, "&lt;=" &amp; CZ$1, DataRegularSeason20242025!$E$3:$E$1315, $A18)</f>
        <v>53</v>
      </c>
      <c r="DA18">
        <f>SUMIFS(DataRegularSeason20242025!$AA$3:$AA$1315,DataRegularSeason20242025!$B$3:$B$1315, "&lt;=" &amp; DA$1, DataRegularSeason20242025!$D$3:$D$1315, $A18)+SUMIFS(DataRegularSeason20242025!$AB$3:$AB$1315,DataRegularSeason20242025!$B$3:$B$1315, "&lt;=" &amp; DA$1, DataRegularSeason20242025!$E$3:$E$1315, $A18)</f>
        <v>53</v>
      </c>
      <c r="DB18">
        <f>SUMIFS(DataRegularSeason20242025!$AA$3:$AA$1315,DataRegularSeason20242025!$B$3:$B$1315, "&lt;=" &amp; DB$1, DataRegularSeason20242025!$D$3:$D$1315, $A18)+SUMIFS(DataRegularSeason20242025!$AB$3:$AB$1315,DataRegularSeason20242025!$B$3:$B$1315, "&lt;=" &amp; DB$1, DataRegularSeason20242025!$E$3:$E$1315, $A18)</f>
        <v>53</v>
      </c>
      <c r="DC18">
        <f>SUMIFS(DataRegularSeason20242025!$AA$3:$AA$1315,DataRegularSeason20242025!$B$3:$B$1315, "&lt;=" &amp; DC$1, DataRegularSeason20242025!$D$3:$D$1315, $A18)+SUMIFS(DataRegularSeason20242025!$AB$3:$AB$1315,DataRegularSeason20242025!$B$3:$B$1315, "&lt;=" &amp; DC$1, DataRegularSeason20242025!$E$3:$E$1315, $A18)</f>
        <v>53</v>
      </c>
      <c r="DD18">
        <f>SUMIFS(DataRegularSeason20242025!$AA$3:$AA$1315,DataRegularSeason20242025!$B$3:$B$1315, "&lt;=" &amp; DD$1, DataRegularSeason20242025!$D$3:$D$1315, $A18)+SUMIFS(DataRegularSeason20242025!$AB$3:$AB$1315,DataRegularSeason20242025!$B$3:$B$1315, "&lt;=" &amp; DD$1, DataRegularSeason20242025!$E$3:$E$1315, $A18)</f>
        <v>53</v>
      </c>
      <c r="DE18">
        <f>SUMIFS(DataRegularSeason20242025!$AA$3:$AA$1315,DataRegularSeason20242025!$B$3:$B$1315, "&lt;=" &amp; DE$1, DataRegularSeason20242025!$D$3:$D$1315, $A18)+SUMIFS(DataRegularSeason20242025!$AB$3:$AB$1315,DataRegularSeason20242025!$B$3:$B$1315, "&lt;=" &amp; DE$1, DataRegularSeason20242025!$E$3:$E$1315, $A18)</f>
        <v>53</v>
      </c>
      <c r="DF18">
        <f>SUMIFS(DataRegularSeason20242025!$AA$3:$AA$1315,DataRegularSeason20242025!$B$3:$B$1315, "&lt;=" &amp; DF$1, DataRegularSeason20242025!$D$3:$D$1315, $A18)+SUMIFS(DataRegularSeason20242025!$AB$3:$AB$1315,DataRegularSeason20242025!$B$3:$B$1315, "&lt;=" &amp; DF$1, DataRegularSeason20242025!$E$3:$E$1315, $A18)</f>
        <v>53</v>
      </c>
      <c r="DG18">
        <f>SUMIFS(DataRegularSeason20242025!$AA$3:$AA$1315,DataRegularSeason20242025!$B$3:$B$1315, "&lt;=" &amp; DG$1, DataRegularSeason20242025!$D$3:$D$1315, $A18)+SUMIFS(DataRegularSeason20242025!$AB$3:$AB$1315,DataRegularSeason20242025!$B$3:$B$1315, "&lt;=" &amp; DG$1, DataRegularSeason20242025!$E$3:$E$1315, $A18)</f>
        <v>53</v>
      </c>
      <c r="DH18">
        <f>SUMIFS(DataRegularSeason20242025!$AA$3:$AA$1315,DataRegularSeason20242025!$B$3:$B$1315, "&lt;=" &amp; DH$1, DataRegularSeason20242025!$D$3:$D$1315, $A18)+SUMIFS(DataRegularSeason20242025!$AB$3:$AB$1315,DataRegularSeason20242025!$B$3:$B$1315, "&lt;=" &amp; DH$1, DataRegularSeason20242025!$E$3:$E$1315, $A18)</f>
        <v>53</v>
      </c>
      <c r="DI18">
        <f>SUMIFS(DataRegularSeason20242025!$AA$3:$AA$1315,DataRegularSeason20242025!$B$3:$B$1315, "&lt;=" &amp; DI$1, DataRegularSeason20242025!$D$3:$D$1315, $A18)+SUMIFS(DataRegularSeason20242025!$AB$3:$AB$1315,DataRegularSeason20242025!$B$3:$B$1315, "&lt;=" &amp; DI$1, DataRegularSeason20242025!$E$3:$E$1315, $A18)</f>
        <v>53</v>
      </c>
      <c r="DJ18">
        <f>SUMIFS(DataRegularSeason20242025!$AA$3:$AA$1315,DataRegularSeason20242025!$B$3:$B$1315, "&lt;=" &amp; DJ$1, DataRegularSeason20242025!$D$3:$D$1315, $A18)+SUMIFS(DataRegularSeason20242025!$AB$3:$AB$1315,DataRegularSeason20242025!$B$3:$B$1315, "&lt;=" &amp; DJ$1, DataRegularSeason20242025!$E$3:$E$1315, $A18)</f>
        <v>53</v>
      </c>
      <c r="DK18">
        <f>SUMIFS(DataRegularSeason20242025!$AA$3:$AA$1315,DataRegularSeason20242025!$B$3:$B$1315, "&lt;=" &amp; DK$1, DataRegularSeason20242025!$D$3:$D$1315, $A18)+SUMIFS(DataRegularSeason20242025!$AB$3:$AB$1315,DataRegularSeason20242025!$B$3:$B$1315, "&lt;=" &amp; DK$1, DataRegularSeason20242025!$E$3:$E$1315, $A18)</f>
        <v>53</v>
      </c>
      <c r="DL18">
        <f>SUMIFS(DataRegularSeason20242025!$AA$3:$AA$1315,DataRegularSeason20242025!$B$3:$B$1315, "&lt;=" &amp; DL$1, DataRegularSeason20242025!$D$3:$D$1315, $A18)+SUMIFS(DataRegularSeason20242025!$AB$3:$AB$1315,DataRegularSeason20242025!$B$3:$B$1315, "&lt;=" &amp; DL$1, DataRegularSeason20242025!$E$3:$E$1315, $A18)</f>
        <v>53</v>
      </c>
      <c r="DM18">
        <f>SUMIFS(DataRegularSeason20242025!$AA$3:$AA$1315,DataRegularSeason20242025!$B$3:$B$1315, "&lt;=" &amp; DM$1, DataRegularSeason20242025!$D$3:$D$1315, $A18)+SUMIFS(DataRegularSeason20242025!$AB$3:$AB$1315,DataRegularSeason20242025!$B$3:$B$1315, "&lt;=" &amp; DM$1, DataRegularSeason20242025!$E$3:$E$1315, $A18)</f>
        <v>53</v>
      </c>
      <c r="DN18">
        <f>SUMIFS(DataRegularSeason20242025!$AA$3:$AA$1315,DataRegularSeason20242025!$B$3:$B$1315, "&lt;=" &amp; DN$1, DataRegularSeason20242025!$D$3:$D$1315, $A18)+SUMIFS(DataRegularSeason20242025!$AB$3:$AB$1315,DataRegularSeason20242025!$B$3:$B$1315, "&lt;=" &amp; DN$1, DataRegularSeason20242025!$E$3:$E$1315, $A18)</f>
        <v>53</v>
      </c>
      <c r="DO18">
        <f>SUMIFS(DataRegularSeason20242025!$AA$3:$AA$1315,DataRegularSeason20242025!$B$3:$B$1315, "&lt;=" &amp; DO$1, DataRegularSeason20242025!$D$3:$D$1315, $A18)+SUMIFS(DataRegularSeason20242025!$AB$3:$AB$1315,DataRegularSeason20242025!$B$3:$B$1315, "&lt;=" &amp; DO$1, DataRegularSeason20242025!$E$3:$E$1315, $A18)</f>
        <v>53</v>
      </c>
      <c r="DP18">
        <f>SUMIFS(DataRegularSeason20242025!$AA$3:$AA$1315,DataRegularSeason20242025!$B$3:$B$1315, "&lt;=" &amp; DP$1, DataRegularSeason20242025!$D$3:$D$1315, $A18)+SUMIFS(DataRegularSeason20242025!$AB$3:$AB$1315,DataRegularSeason20242025!$B$3:$B$1315, "&lt;=" &amp; DP$1, DataRegularSeason20242025!$E$3:$E$1315, $A18)</f>
        <v>53</v>
      </c>
      <c r="DQ18">
        <f>SUMIFS(DataRegularSeason20242025!$AA$3:$AA$1315,DataRegularSeason20242025!$B$3:$B$1315, "&lt;=" &amp; DQ$1, DataRegularSeason20242025!$D$3:$D$1315, $A18)+SUMIFS(DataRegularSeason20242025!$AB$3:$AB$1315,DataRegularSeason20242025!$B$3:$B$1315, "&lt;=" &amp; DQ$1, DataRegularSeason20242025!$E$3:$E$1315, $A18)</f>
        <v>53</v>
      </c>
      <c r="DR18">
        <f>SUMIFS(DataRegularSeason20242025!$AA$3:$AA$1315,DataRegularSeason20242025!$B$3:$B$1315, "&lt;=" &amp; DR$1, DataRegularSeason20242025!$D$3:$D$1315, $A18)+SUMIFS(DataRegularSeason20242025!$AB$3:$AB$1315,DataRegularSeason20242025!$B$3:$B$1315, "&lt;=" &amp; DR$1, DataRegularSeason20242025!$E$3:$E$1315, $A18)</f>
        <v>53</v>
      </c>
      <c r="DS18">
        <f>SUMIFS(DataRegularSeason20242025!$AA$3:$AA$1315,DataRegularSeason20242025!$B$3:$B$1315, "&lt;=" &amp; DS$1, DataRegularSeason20242025!$D$3:$D$1315, $A18)+SUMIFS(DataRegularSeason20242025!$AB$3:$AB$1315,DataRegularSeason20242025!$B$3:$B$1315, "&lt;=" &amp; DS$1, DataRegularSeason20242025!$E$3:$E$1315, $A18)</f>
        <v>53</v>
      </c>
      <c r="DT18">
        <f>SUMIFS(DataRegularSeason20242025!$AA$3:$AA$1315,DataRegularSeason20242025!$B$3:$B$1315, "&lt;=" &amp; DT$1, DataRegularSeason20242025!$D$3:$D$1315, $A18)+SUMIFS(DataRegularSeason20242025!$AB$3:$AB$1315,DataRegularSeason20242025!$B$3:$B$1315, "&lt;=" &amp; DT$1, DataRegularSeason20242025!$E$3:$E$1315, $A18)</f>
        <v>53</v>
      </c>
      <c r="DU18">
        <f>SUMIFS(DataRegularSeason20242025!$AA$3:$AA$1315,DataRegularSeason20242025!$B$3:$B$1315, "&lt;=" &amp; DU$1, DataRegularSeason20242025!$D$3:$D$1315, $A18)+SUMIFS(DataRegularSeason20242025!$AB$3:$AB$1315,DataRegularSeason20242025!$B$3:$B$1315, "&lt;=" &amp; DU$1, DataRegularSeason20242025!$E$3:$E$1315, $A18)</f>
        <v>53</v>
      </c>
      <c r="DV18">
        <f>SUMIFS(DataRegularSeason20242025!$AA$3:$AA$1315,DataRegularSeason20242025!$B$3:$B$1315, "&lt;=" &amp; DV$1, DataRegularSeason20242025!$D$3:$D$1315, $A18)+SUMIFS(DataRegularSeason20242025!$AB$3:$AB$1315,DataRegularSeason20242025!$B$3:$B$1315, "&lt;=" &amp; DV$1, DataRegularSeason20242025!$E$3:$E$1315, $A18)</f>
        <v>53</v>
      </c>
      <c r="DW18">
        <f>SUMIFS(DataRegularSeason20242025!$AA$3:$AA$1315,DataRegularSeason20242025!$B$3:$B$1315, "&lt;=" &amp; DW$1, DataRegularSeason20242025!$D$3:$D$1315, $A18)+SUMIFS(DataRegularSeason20242025!$AB$3:$AB$1315,DataRegularSeason20242025!$B$3:$B$1315, "&lt;=" &amp; DW$1, DataRegularSeason20242025!$E$3:$E$1315, $A18)</f>
        <v>53</v>
      </c>
      <c r="DX18">
        <f>SUMIFS(DataRegularSeason20242025!$AA$3:$AA$1315,DataRegularSeason20242025!$B$3:$B$1315, "&lt;=" &amp; DX$1, DataRegularSeason20242025!$D$3:$D$1315, $A18)+SUMIFS(DataRegularSeason20242025!$AB$3:$AB$1315,DataRegularSeason20242025!$B$3:$B$1315, "&lt;=" &amp; DX$1, DataRegularSeason20242025!$E$3:$E$1315, $A18)</f>
        <v>53</v>
      </c>
      <c r="DY18">
        <f>SUMIFS(DataRegularSeason20242025!$AA$3:$AA$1315,DataRegularSeason20242025!$B$3:$B$1315, "&lt;=" &amp; DY$1, DataRegularSeason20242025!$D$3:$D$1315, $A18)+SUMIFS(DataRegularSeason20242025!$AB$3:$AB$1315,DataRegularSeason20242025!$B$3:$B$1315, "&lt;=" &amp; DY$1, DataRegularSeason20242025!$E$3:$E$1315, $A18)</f>
        <v>53</v>
      </c>
      <c r="DZ18">
        <f>SUMIFS(DataRegularSeason20242025!$AA$3:$AA$1315,DataRegularSeason20242025!$B$3:$B$1315, "&lt;=" &amp; DZ$1, DataRegularSeason20242025!$D$3:$D$1315, $A18)+SUMIFS(DataRegularSeason20242025!$AB$3:$AB$1315,DataRegularSeason20242025!$B$3:$B$1315, "&lt;=" &amp; DZ$1, DataRegularSeason20242025!$E$3:$E$1315, $A18)</f>
        <v>53</v>
      </c>
      <c r="EA18">
        <f>SUMIFS(DataRegularSeason20242025!$AA$3:$AA$1315,DataRegularSeason20242025!$B$3:$B$1315, "&lt;=" &amp; EA$1, DataRegularSeason20242025!$D$3:$D$1315, $A18)+SUMIFS(DataRegularSeason20242025!$AB$3:$AB$1315,DataRegularSeason20242025!$B$3:$B$1315, "&lt;=" &amp; EA$1, DataRegularSeason20242025!$E$3:$E$1315, $A18)</f>
        <v>53</v>
      </c>
      <c r="EB18">
        <f>SUMIFS(DataRegularSeason20242025!$AA$3:$AA$1315,DataRegularSeason20242025!$B$3:$B$1315, "&lt;=" &amp; EB$1, DataRegularSeason20242025!$D$3:$D$1315, $A18)+SUMIFS(DataRegularSeason20242025!$AB$3:$AB$1315,DataRegularSeason20242025!$B$3:$B$1315, "&lt;=" &amp; EB$1, DataRegularSeason20242025!$E$3:$E$1315, $A18)</f>
        <v>53</v>
      </c>
      <c r="EC18">
        <f>SUMIFS(DataRegularSeason20242025!$AA$3:$AA$1315,DataRegularSeason20242025!$B$3:$B$1315, "&lt;=" &amp; EC$1, DataRegularSeason20242025!$D$3:$D$1315, $A18)+SUMIFS(DataRegularSeason20242025!$AB$3:$AB$1315,DataRegularSeason20242025!$B$3:$B$1315, "&lt;=" &amp; EC$1, DataRegularSeason20242025!$E$3:$E$1315, $A18)</f>
        <v>53</v>
      </c>
      <c r="ED18">
        <f>SUMIFS(DataRegularSeason20242025!$AA$3:$AA$1315,DataRegularSeason20242025!$B$3:$B$1315, "&lt;=" &amp; ED$1, DataRegularSeason20242025!$D$3:$D$1315, $A18)+SUMIFS(DataRegularSeason20242025!$AB$3:$AB$1315,DataRegularSeason20242025!$B$3:$B$1315, "&lt;=" &amp; ED$1, DataRegularSeason20242025!$E$3:$E$1315, $A18)</f>
        <v>53</v>
      </c>
      <c r="EE18">
        <f>SUMIFS(DataRegularSeason20242025!$AA$3:$AA$1315,DataRegularSeason20242025!$B$3:$B$1315, "&lt;=" &amp; EE$1, DataRegularSeason20242025!$D$3:$D$1315, $A18)+SUMIFS(DataRegularSeason20242025!$AB$3:$AB$1315,DataRegularSeason20242025!$B$3:$B$1315, "&lt;=" &amp; EE$1, DataRegularSeason20242025!$E$3:$E$1315, $A18)</f>
        <v>53</v>
      </c>
      <c r="EF18">
        <f>SUMIFS(DataRegularSeason20242025!$AA$3:$AA$1315,DataRegularSeason20242025!$B$3:$B$1315, "&lt;=" &amp; EF$1, DataRegularSeason20242025!$D$3:$D$1315, $A18)+SUMIFS(DataRegularSeason20242025!$AB$3:$AB$1315,DataRegularSeason20242025!$B$3:$B$1315, "&lt;=" &amp; EF$1, DataRegularSeason20242025!$E$3:$E$1315, $A18)</f>
        <v>53</v>
      </c>
      <c r="EG18">
        <f>SUMIFS(DataRegularSeason20242025!$AA$3:$AA$1315,DataRegularSeason20242025!$B$3:$B$1315, "&lt;=" &amp; EG$1, DataRegularSeason20242025!$D$3:$D$1315, $A18)+SUMIFS(DataRegularSeason20242025!$AB$3:$AB$1315,DataRegularSeason20242025!$B$3:$B$1315, "&lt;=" &amp; EG$1, DataRegularSeason20242025!$E$3:$E$1315, $A18)</f>
        <v>53</v>
      </c>
      <c r="EH18">
        <f>SUMIFS(DataRegularSeason20242025!$AA$3:$AA$1315,DataRegularSeason20242025!$B$3:$B$1315, "&lt;=" &amp; EH$1, DataRegularSeason20242025!$D$3:$D$1315, $A18)+SUMIFS(DataRegularSeason20242025!$AB$3:$AB$1315,DataRegularSeason20242025!$B$3:$B$1315, "&lt;=" &amp; EH$1, DataRegularSeason20242025!$E$3:$E$1315, $A18)</f>
        <v>53</v>
      </c>
      <c r="EI18">
        <f>SUMIFS(DataRegularSeason20242025!$AA$3:$AA$1315,DataRegularSeason20242025!$B$3:$B$1315, "&lt;=" &amp; EI$1, DataRegularSeason20242025!$D$3:$D$1315, $A18)+SUMIFS(DataRegularSeason20242025!$AB$3:$AB$1315,DataRegularSeason20242025!$B$3:$B$1315, "&lt;=" &amp; EI$1, DataRegularSeason20242025!$E$3:$E$1315, $A18)</f>
        <v>53</v>
      </c>
      <c r="EJ18">
        <f>SUMIFS(DataRegularSeason20242025!$AA$3:$AA$1315,DataRegularSeason20242025!$B$3:$B$1315, "&lt;=" &amp; EJ$1, DataRegularSeason20242025!$D$3:$D$1315, $A18)+SUMIFS(DataRegularSeason20242025!$AB$3:$AB$1315,DataRegularSeason20242025!$B$3:$B$1315, "&lt;=" &amp; EJ$1, DataRegularSeason20242025!$E$3:$E$1315, $A18)</f>
        <v>53</v>
      </c>
      <c r="EK18">
        <f>SUMIFS(DataRegularSeason20242025!$AA$3:$AA$1315,DataRegularSeason20242025!$B$3:$B$1315, "&lt;=" &amp; EK$1, DataRegularSeason20242025!$D$3:$D$1315, $A18)+SUMIFS(DataRegularSeason20242025!$AB$3:$AB$1315,DataRegularSeason20242025!$B$3:$B$1315, "&lt;=" &amp; EK$1, DataRegularSeason20242025!$E$3:$E$1315, $A18)</f>
        <v>53</v>
      </c>
      <c r="EL18">
        <f>SUMIFS(DataRegularSeason20242025!$AA$3:$AA$1315,DataRegularSeason20242025!$B$3:$B$1315, "&lt;=" &amp; EL$1, DataRegularSeason20242025!$D$3:$D$1315, $A18)+SUMIFS(DataRegularSeason20242025!$AB$3:$AB$1315,DataRegularSeason20242025!$B$3:$B$1315, "&lt;=" &amp; EL$1, DataRegularSeason20242025!$E$3:$E$1315, $A18)</f>
        <v>53</v>
      </c>
      <c r="EM18">
        <f>SUMIFS(DataRegularSeason20242025!$AA$3:$AA$1315,DataRegularSeason20242025!$B$3:$B$1315, "&lt;=" &amp; EM$1, DataRegularSeason20242025!$D$3:$D$1315, $A18)+SUMIFS(DataRegularSeason20242025!$AB$3:$AB$1315,DataRegularSeason20242025!$B$3:$B$1315, "&lt;=" &amp; EM$1, DataRegularSeason20242025!$E$3:$E$1315, $A18)</f>
        <v>53</v>
      </c>
      <c r="EN18">
        <f>SUMIFS(DataRegularSeason20242025!$AA$3:$AA$1315,DataRegularSeason20242025!$B$3:$B$1315, "&lt;=" &amp; EN$1, DataRegularSeason20242025!$D$3:$D$1315, $A18)+SUMIFS(DataRegularSeason20242025!$AB$3:$AB$1315,DataRegularSeason20242025!$B$3:$B$1315, "&lt;=" &amp; EN$1, DataRegularSeason20242025!$E$3:$E$1315, $A18)</f>
        <v>53</v>
      </c>
      <c r="EO18">
        <f>SUMIFS(DataRegularSeason20242025!$AA$3:$AA$1315,DataRegularSeason20242025!$B$3:$B$1315, "&lt;=" &amp; EO$1, DataRegularSeason20242025!$D$3:$D$1315, $A18)+SUMIFS(DataRegularSeason20242025!$AB$3:$AB$1315,DataRegularSeason20242025!$B$3:$B$1315, "&lt;=" &amp; EO$1, DataRegularSeason20242025!$E$3:$E$1315, $A18)</f>
        <v>53</v>
      </c>
      <c r="EP18">
        <f>SUMIFS(DataRegularSeason20242025!$AA$3:$AA$1315,DataRegularSeason20242025!$B$3:$B$1315, "&lt;=" &amp; EP$1, DataRegularSeason20242025!$D$3:$D$1315, $A18)+SUMIFS(DataRegularSeason20242025!$AB$3:$AB$1315,DataRegularSeason20242025!$B$3:$B$1315, "&lt;=" &amp; EP$1, DataRegularSeason20242025!$E$3:$E$1315, $A18)</f>
        <v>53</v>
      </c>
      <c r="EQ18">
        <f>SUMIFS(DataRegularSeason20242025!$AA$3:$AA$1315,DataRegularSeason20242025!$B$3:$B$1315, "&lt;=" &amp; EQ$1, DataRegularSeason20242025!$D$3:$D$1315, $A18)+SUMIFS(DataRegularSeason20242025!$AB$3:$AB$1315,DataRegularSeason20242025!$B$3:$B$1315, "&lt;=" &amp; EQ$1, DataRegularSeason20242025!$E$3:$E$1315, $A18)</f>
        <v>53</v>
      </c>
      <c r="ER18">
        <f>SUMIFS(DataRegularSeason20242025!$AA$3:$AA$1315,DataRegularSeason20242025!$B$3:$B$1315, "&lt;=" &amp; ER$1, DataRegularSeason20242025!$D$3:$D$1315, $A18)+SUMIFS(DataRegularSeason20242025!$AB$3:$AB$1315,DataRegularSeason20242025!$B$3:$B$1315, "&lt;=" &amp; ER$1, DataRegularSeason20242025!$E$3:$E$1315, $A18)</f>
        <v>53</v>
      </c>
      <c r="ES18">
        <f>SUMIFS(DataRegularSeason20242025!$AA$3:$AA$1315,DataRegularSeason20242025!$B$3:$B$1315, "&lt;=" &amp; ES$1, DataRegularSeason20242025!$D$3:$D$1315, $A18)+SUMIFS(DataRegularSeason20242025!$AB$3:$AB$1315,DataRegularSeason20242025!$B$3:$B$1315, "&lt;=" &amp; ES$1, DataRegularSeason20242025!$E$3:$E$1315, $A18)</f>
        <v>53</v>
      </c>
      <c r="ET18">
        <f>SUMIFS(DataRegularSeason20242025!$AA$3:$AA$1315,DataRegularSeason20242025!$B$3:$B$1315, "&lt;=" &amp; ET$1, DataRegularSeason20242025!$D$3:$D$1315, $A18)+SUMIFS(DataRegularSeason20242025!$AB$3:$AB$1315,DataRegularSeason20242025!$B$3:$B$1315, "&lt;=" &amp; ET$1, DataRegularSeason20242025!$E$3:$E$1315, $A18)</f>
        <v>53</v>
      </c>
      <c r="EU18">
        <f>SUMIFS(DataRegularSeason20242025!$AA$3:$AA$1315,DataRegularSeason20242025!$B$3:$B$1315, "&lt;=" &amp; EU$1, DataRegularSeason20242025!$D$3:$D$1315, $A18)+SUMIFS(DataRegularSeason20242025!$AB$3:$AB$1315,DataRegularSeason20242025!$B$3:$B$1315, "&lt;=" &amp; EU$1, DataRegularSeason20242025!$E$3:$E$1315, $A18)</f>
        <v>53</v>
      </c>
      <c r="EV18">
        <f>SUMIFS(DataRegularSeason20242025!$AA$3:$AA$1315,DataRegularSeason20242025!$B$3:$B$1315, "&lt;=" &amp; EV$1, DataRegularSeason20242025!$D$3:$D$1315, $A18)+SUMIFS(DataRegularSeason20242025!$AB$3:$AB$1315,DataRegularSeason20242025!$B$3:$B$1315, "&lt;=" &amp; EV$1, DataRegularSeason20242025!$E$3:$E$1315, $A18)</f>
        <v>53</v>
      </c>
      <c r="EW18">
        <f>SUMIFS(DataRegularSeason20242025!$AA$3:$AA$1315,DataRegularSeason20242025!$B$3:$B$1315, "&lt;=" &amp; EW$1, DataRegularSeason20242025!$D$3:$D$1315, $A18)+SUMIFS(DataRegularSeason20242025!$AB$3:$AB$1315,DataRegularSeason20242025!$B$3:$B$1315, "&lt;=" &amp; EW$1, DataRegularSeason20242025!$E$3:$E$1315, $A18)</f>
        <v>53</v>
      </c>
      <c r="EX18">
        <f>SUMIFS(DataRegularSeason20242025!$AA$3:$AA$1315,DataRegularSeason20242025!$B$3:$B$1315, "&lt;=" &amp; EX$1, DataRegularSeason20242025!$D$3:$D$1315, $A18)+SUMIFS(DataRegularSeason20242025!$AB$3:$AB$1315,DataRegularSeason20242025!$B$3:$B$1315, "&lt;=" &amp; EX$1, DataRegularSeason20242025!$E$3:$E$1315, $A18)</f>
        <v>53</v>
      </c>
      <c r="EY18">
        <f>SUMIFS(DataRegularSeason20242025!$AA$3:$AA$1315,DataRegularSeason20242025!$B$3:$B$1315, "&lt;=" &amp; EY$1, DataRegularSeason20242025!$D$3:$D$1315, $A18)+SUMIFS(DataRegularSeason20242025!$AB$3:$AB$1315,DataRegularSeason20242025!$B$3:$B$1315, "&lt;=" &amp; EY$1, DataRegularSeason20242025!$E$3:$E$1315, $A18)</f>
        <v>53</v>
      </c>
      <c r="EZ18">
        <f>SUMIFS(DataRegularSeason20242025!$AA$3:$AA$1315,DataRegularSeason20242025!$B$3:$B$1315, "&lt;=" &amp; EZ$1, DataRegularSeason20242025!$D$3:$D$1315, $A18)+SUMIFS(DataRegularSeason20242025!$AB$3:$AB$1315,DataRegularSeason20242025!$B$3:$B$1315, "&lt;=" &amp; EZ$1, DataRegularSeason20242025!$E$3:$E$1315, $A18)</f>
        <v>53</v>
      </c>
      <c r="FA18">
        <f>SUMIFS(DataRegularSeason20242025!$AA$3:$AA$1315,DataRegularSeason20242025!$B$3:$B$1315, "&lt;=" &amp; FA$1, DataRegularSeason20242025!$D$3:$D$1315, $A18)+SUMIFS(DataRegularSeason20242025!$AB$3:$AB$1315,DataRegularSeason20242025!$B$3:$B$1315, "&lt;=" &amp; FA$1, DataRegularSeason20242025!$E$3:$E$1315, $A18)</f>
        <v>53</v>
      </c>
      <c r="FB18">
        <f>SUMIFS(DataRegularSeason20242025!$AA$3:$AA$1315,DataRegularSeason20242025!$B$3:$B$1315, "&lt;=" &amp; FB$1, DataRegularSeason20242025!$D$3:$D$1315, $A18)+SUMIFS(DataRegularSeason20242025!$AB$3:$AB$1315,DataRegularSeason20242025!$B$3:$B$1315, "&lt;=" &amp; FB$1, DataRegularSeason20242025!$E$3:$E$1315, $A18)</f>
        <v>53</v>
      </c>
      <c r="FC18">
        <f>SUMIFS(DataRegularSeason20242025!$AA$3:$AA$1315,DataRegularSeason20242025!$B$3:$B$1315, "&lt;=" &amp; FC$1, DataRegularSeason20242025!$D$3:$D$1315, $A18)+SUMIFS(DataRegularSeason20242025!$AB$3:$AB$1315,DataRegularSeason20242025!$B$3:$B$1315, "&lt;=" &amp; FC$1, DataRegularSeason20242025!$E$3:$E$1315, $A18)</f>
        <v>53</v>
      </c>
      <c r="FD18">
        <f>SUMIFS(DataRegularSeason20242025!$AA$3:$AA$1315,DataRegularSeason20242025!$B$3:$B$1315, "&lt;=" &amp; FD$1, DataRegularSeason20242025!$D$3:$D$1315, $A18)+SUMIFS(DataRegularSeason20242025!$AB$3:$AB$1315,DataRegularSeason20242025!$B$3:$B$1315, "&lt;=" &amp; FD$1, DataRegularSeason20242025!$E$3:$E$1315, $A18)</f>
        <v>53</v>
      </c>
      <c r="FE18">
        <f>SUMIFS(DataRegularSeason20242025!$AA$3:$AA$1315,DataRegularSeason20242025!$B$3:$B$1315, "&lt;=" &amp; FE$1, DataRegularSeason20242025!$D$3:$D$1315, $A18)+SUMIFS(DataRegularSeason20242025!$AB$3:$AB$1315,DataRegularSeason20242025!$B$3:$B$1315, "&lt;=" &amp; FE$1, DataRegularSeason20242025!$E$3:$E$1315, $A18)</f>
        <v>53</v>
      </c>
      <c r="FF18">
        <f>SUMIFS(DataRegularSeason20242025!$AA$3:$AA$1315,DataRegularSeason20242025!$B$3:$B$1315, "&lt;=" &amp; FF$1, DataRegularSeason20242025!$D$3:$D$1315, $A18)+SUMIFS(DataRegularSeason20242025!$AB$3:$AB$1315,DataRegularSeason20242025!$B$3:$B$1315, "&lt;=" &amp; FF$1, DataRegularSeason20242025!$E$3:$E$1315, $A18)</f>
        <v>53</v>
      </c>
      <c r="FG18">
        <f>SUMIFS(DataRegularSeason20242025!$AA$3:$AA$1315,DataRegularSeason20242025!$B$3:$B$1315, "&lt;=" &amp; FG$1, DataRegularSeason20242025!$D$3:$D$1315, $A18)+SUMIFS(DataRegularSeason20242025!$AB$3:$AB$1315,DataRegularSeason20242025!$B$3:$B$1315, "&lt;=" &amp; FG$1, DataRegularSeason20242025!$E$3:$E$1315, $A18)</f>
        <v>53</v>
      </c>
      <c r="FH18">
        <f>SUMIFS(DataRegularSeason20242025!$AA$3:$AA$1315,DataRegularSeason20242025!$B$3:$B$1315, "&lt;=" &amp; FH$1, DataRegularSeason20242025!$D$3:$D$1315, $A18)+SUMIFS(DataRegularSeason20242025!$AB$3:$AB$1315,DataRegularSeason20242025!$B$3:$B$1315, "&lt;=" &amp; FH$1, DataRegularSeason20242025!$E$3:$E$1315, $A18)</f>
        <v>53</v>
      </c>
      <c r="FI18">
        <f>SUMIFS(DataRegularSeason20242025!$AA$3:$AA$1315,DataRegularSeason20242025!$B$3:$B$1315, "&lt;=" &amp; FI$1, DataRegularSeason20242025!$D$3:$D$1315, $A18)+SUMIFS(DataRegularSeason20242025!$AB$3:$AB$1315,DataRegularSeason20242025!$B$3:$B$1315, "&lt;=" &amp; FI$1, DataRegularSeason20242025!$E$3:$E$1315, $A18)</f>
        <v>53</v>
      </c>
      <c r="FJ18">
        <f>SUMIFS(DataRegularSeason20242025!$AA$3:$AA$1315,DataRegularSeason20242025!$B$3:$B$1315, "&lt;=" &amp; FJ$1, DataRegularSeason20242025!$D$3:$D$1315, $A18)+SUMIFS(DataRegularSeason20242025!$AB$3:$AB$1315,DataRegularSeason20242025!$B$3:$B$1315, "&lt;=" &amp; FJ$1, DataRegularSeason20242025!$E$3:$E$1315, $A18)</f>
        <v>53</v>
      </c>
      <c r="FK18">
        <f>SUMIFS(DataRegularSeason20242025!$AA$3:$AA$1315,DataRegularSeason20242025!$B$3:$B$1315, "&lt;=" &amp; FK$1, DataRegularSeason20242025!$D$3:$D$1315, $A18)+SUMIFS(DataRegularSeason20242025!$AB$3:$AB$1315,DataRegularSeason20242025!$B$3:$B$1315, "&lt;=" &amp; FK$1, DataRegularSeason20242025!$E$3:$E$1315, $A18)</f>
        <v>53</v>
      </c>
      <c r="FL18">
        <f>SUMIFS(DataRegularSeason20242025!$AA$3:$AA$1315,DataRegularSeason20242025!$B$3:$B$1315, "&lt;=" &amp; FL$1, DataRegularSeason20242025!$D$3:$D$1315, $A18)+SUMIFS(DataRegularSeason20242025!$AB$3:$AB$1315,DataRegularSeason20242025!$B$3:$B$1315, "&lt;=" &amp; FL$1, DataRegularSeason20242025!$E$3:$E$1315, $A18)</f>
        <v>53</v>
      </c>
      <c r="FM18">
        <f>SUMIFS(DataRegularSeason20242025!$AA$3:$AA$1315,DataRegularSeason20242025!$B$3:$B$1315, "&lt;=" &amp; FM$1, DataRegularSeason20242025!$D$3:$D$1315, $A18)+SUMIFS(DataRegularSeason20242025!$AB$3:$AB$1315,DataRegularSeason20242025!$B$3:$B$1315, "&lt;=" &amp; FM$1, DataRegularSeason20242025!$E$3:$E$1315, $A18)</f>
        <v>53</v>
      </c>
      <c r="FN18">
        <f>SUMIFS(DataRegularSeason20242025!$AA$3:$AA$1315,DataRegularSeason20242025!$B$3:$B$1315, "&lt;=" &amp; FN$1, DataRegularSeason20242025!$D$3:$D$1315, $A18)+SUMIFS(DataRegularSeason20242025!$AB$3:$AB$1315,DataRegularSeason20242025!$B$3:$B$1315, "&lt;=" &amp; FN$1, DataRegularSeason20242025!$E$3:$E$1315, $A18)</f>
        <v>53</v>
      </c>
      <c r="FO18">
        <f>SUMIFS(DataRegularSeason20242025!$AA$3:$AA$1315,DataRegularSeason20242025!$B$3:$B$1315, "&lt;=" &amp; FO$1, DataRegularSeason20242025!$D$3:$D$1315, $A18)+SUMIFS(DataRegularSeason20242025!$AB$3:$AB$1315,DataRegularSeason20242025!$B$3:$B$1315, "&lt;=" &amp; FO$1, DataRegularSeason20242025!$E$3:$E$1315, $A18)</f>
        <v>53</v>
      </c>
      <c r="FP18">
        <f>SUMIFS(DataRegularSeason20242025!$AA$3:$AA$1315,DataRegularSeason20242025!$B$3:$B$1315, "&lt;=" &amp; FP$1, DataRegularSeason20242025!$D$3:$D$1315, $A18)+SUMIFS(DataRegularSeason20242025!$AB$3:$AB$1315,DataRegularSeason20242025!$B$3:$B$1315, "&lt;=" &amp; FP$1, DataRegularSeason20242025!$E$3:$E$1315, $A18)</f>
        <v>53</v>
      </c>
      <c r="FQ18">
        <f>SUMIFS(DataRegularSeason20242025!$AA$3:$AA$1315,DataRegularSeason20242025!$B$3:$B$1315, "&lt;=" &amp; FQ$1, DataRegularSeason20242025!$D$3:$D$1315, $A18)+SUMIFS(DataRegularSeason20242025!$AB$3:$AB$1315,DataRegularSeason20242025!$B$3:$B$1315, "&lt;=" &amp; FQ$1, DataRegularSeason20242025!$E$3:$E$1315, $A18)</f>
        <v>53</v>
      </c>
      <c r="FR18">
        <f>SUMIFS(DataRegularSeason20242025!$AA$3:$AA$1315,DataRegularSeason20242025!$B$3:$B$1315, "&lt;=" &amp; FR$1, DataRegularSeason20242025!$D$3:$D$1315, $A18)+SUMIFS(DataRegularSeason20242025!$AB$3:$AB$1315,DataRegularSeason20242025!$B$3:$B$1315, "&lt;=" &amp; FR$1, DataRegularSeason20242025!$E$3:$E$1315, $A18)</f>
        <v>53</v>
      </c>
      <c r="FS18">
        <f>SUMIFS(DataRegularSeason20242025!$AA$3:$AA$1315,DataRegularSeason20242025!$B$3:$B$1315, "&lt;=" &amp; FS$1, DataRegularSeason20242025!$D$3:$D$1315, $A18)+SUMIFS(DataRegularSeason20242025!$AB$3:$AB$1315,DataRegularSeason20242025!$B$3:$B$1315, "&lt;=" &amp; FS$1, DataRegularSeason20242025!$E$3:$E$1315, $A18)</f>
        <v>53</v>
      </c>
      <c r="FT18">
        <f>SUMIFS(DataRegularSeason20242025!$AA$3:$AA$1315,DataRegularSeason20242025!$B$3:$B$1315, "&lt;=" &amp; FT$1, DataRegularSeason20242025!$D$3:$D$1315, $A18)+SUMIFS(DataRegularSeason20242025!$AB$3:$AB$1315,DataRegularSeason20242025!$B$3:$B$1315, "&lt;=" &amp; FT$1, DataRegularSeason20242025!$E$3:$E$1315, $A18)</f>
        <v>53</v>
      </c>
      <c r="FU18">
        <f>SUMIFS(DataRegularSeason20242025!$AA$3:$AA$1315,DataRegularSeason20242025!$B$3:$B$1315, "&lt;=" &amp; FU$1, DataRegularSeason20242025!$D$3:$D$1315, $A18)+SUMIFS(DataRegularSeason20242025!$AB$3:$AB$1315,DataRegularSeason20242025!$B$3:$B$1315, "&lt;=" &amp; FU$1, DataRegularSeason20242025!$E$3:$E$1315, $A18)</f>
        <v>53</v>
      </c>
      <c r="FV18">
        <f>SUMIFS(DataRegularSeason20242025!$AA$3:$AA$1315,DataRegularSeason20242025!$B$3:$B$1315, "&lt;=" &amp; FV$1, DataRegularSeason20242025!$D$3:$D$1315, $A18)+SUMIFS(DataRegularSeason20242025!$AB$3:$AB$1315,DataRegularSeason20242025!$B$3:$B$1315, "&lt;=" &amp; FV$1, DataRegularSeason20242025!$E$3:$E$1315, $A18)</f>
        <v>53</v>
      </c>
      <c r="FW18">
        <f>SUMIFS(DataRegularSeason20242025!$AA$3:$AA$1315,DataRegularSeason20242025!$B$3:$B$1315, "&lt;=" &amp; FW$1, DataRegularSeason20242025!$D$3:$D$1315, $A18)+SUMIFS(DataRegularSeason20242025!$AB$3:$AB$1315,DataRegularSeason20242025!$B$3:$B$1315, "&lt;=" &amp; FW$1, DataRegularSeason20242025!$E$3:$E$1315, $A18)</f>
        <v>53</v>
      </c>
      <c r="FX18">
        <f>SUMIFS(DataRegularSeason20242025!$AA$3:$AA$1315,DataRegularSeason20242025!$B$3:$B$1315, "&lt;=" &amp; FX$1, DataRegularSeason20242025!$D$3:$D$1315, $A18)+SUMIFS(DataRegularSeason20242025!$AB$3:$AB$1315,DataRegularSeason20242025!$B$3:$B$1315, "&lt;=" &amp; FX$1, DataRegularSeason20242025!$E$3:$E$1315, $A18)</f>
        <v>53</v>
      </c>
      <c r="FY18">
        <f>SUMIFS(DataRegularSeason20242025!$AA$3:$AA$1315,DataRegularSeason20242025!$B$3:$B$1315, "&lt;=" &amp; FY$1, DataRegularSeason20242025!$D$3:$D$1315, $A18)+SUMIFS(DataRegularSeason20242025!$AB$3:$AB$1315,DataRegularSeason20242025!$B$3:$B$1315, "&lt;=" &amp; FY$1, DataRegularSeason20242025!$E$3:$E$1315, $A18)</f>
        <v>53</v>
      </c>
      <c r="FZ18">
        <f>SUMIFS(DataRegularSeason20242025!$AA$3:$AA$1315,DataRegularSeason20242025!$B$3:$B$1315, "&lt;=" &amp; FZ$1, DataRegularSeason20242025!$D$3:$D$1315, $A18)+SUMIFS(DataRegularSeason20242025!$AB$3:$AB$1315,DataRegularSeason20242025!$B$3:$B$1315, "&lt;=" &amp; FZ$1, DataRegularSeason20242025!$E$3:$E$1315, $A18)</f>
        <v>53</v>
      </c>
      <c r="GA18">
        <f>SUMIFS(DataRegularSeason20242025!$AA$3:$AA$1315,DataRegularSeason20242025!$B$3:$B$1315, "&lt;=" &amp; GA$1, DataRegularSeason20242025!$D$3:$D$1315, $A18)+SUMIFS(DataRegularSeason20242025!$AB$3:$AB$1315,DataRegularSeason20242025!$B$3:$B$1315, "&lt;=" &amp; GA$1, DataRegularSeason20242025!$E$3:$E$1315, $A18)</f>
        <v>53</v>
      </c>
      <c r="GB18">
        <f>SUMIFS(DataRegularSeason20242025!$AA$3:$AA$1315,DataRegularSeason20242025!$B$3:$B$1315, "&lt;=" &amp; GB$1, DataRegularSeason20242025!$D$3:$D$1315, $A18)+SUMIFS(DataRegularSeason20242025!$AB$3:$AB$1315,DataRegularSeason20242025!$B$3:$B$1315, "&lt;=" &amp; GB$1, DataRegularSeason20242025!$E$3:$E$1315, $A18)</f>
        <v>53</v>
      </c>
      <c r="GC18">
        <f>SUMIFS(DataRegularSeason20242025!$AA$3:$AA$1315,DataRegularSeason20242025!$B$3:$B$1315, "&lt;=" &amp; GC$1, DataRegularSeason20242025!$D$3:$D$1315, $A18)+SUMIFS(DataRegularSeason20242025!$AB$3:$AB$1315,DataRegularSeason20242025!$B$3:$B$1315, "&lt;=" &amp; GC$1, DataRegularSeason20242025!$E$3:$E$1315, $A18)</f>
        <v>53</v>
      </c>
      <c r="GD18">
        <f>SUMIFS(DataRegularSeason20242025!$AA$3:$AA$1315,DataRegularSeason20242025!$B$3:$B$1315, "&lt;=" &amp; GD$1, DataRegularSeason20242025!$D$3:$D$1315, $A18)+SUMIFS(DataRegularSeason20242025!$AB$3:$AB$1315,DataRegularSeason20242025!$B$3:$B$1315, "&lt;=" &amp; GD$1, DataRegularSeason20242025!$E$3:$E$1315, $A18)</f>
        <v>53</v>
      </c>
      <c r="GE18">
        <f>SUMIFS(DataRegularSeason20242025!$AA$3:$AA$1315,DataRegularSeason20242025!$B$3:$B$1315, "&lt;=" &amp; GE$1, DataRegularSeason20242025!$D$3:$D$1315, $A18)+SUMIFS(DataRegularSeason20242025!$AB$3:$AB$1315,DataRegularSeason20242025!$B$3:$B$1315, "&lt;=" &amp; GE$1, DataRegularSeason20242025!$E$3:$E$1315, $A18)</f>
        <v>53</v>
      </c>
      <c r="GF18">
        <f>SUMIFS(DataRegularSeason20242025!$AA$3:$AA$1315,DataRegularSeason20242025!$B$3:$B$1315, "&lt;=" &amp; GF$1, DataRegularSeason20242025!$D$3:$D$1315, $A18)+SUMIFS(DataRegularSeason20242025!$AB$3:$AB$1315,DataRegularSeason20242025!$B$3:$B$1315, "&lt;=" &amp; GF$1, DataRegularSeason20242025!$E$3:$E$1315, $A18)</f>
        <v>53</v>
      </c>
      <c r="GG18">
        <f>SUMIFS(DataRegularSeason20242025!$AA$3:$AA$1315,DataRegularSeason20242025!$B$3:$B$1315, "&lt;=" &amp; GG$1, DataRegularSeason20242025!$D$3:$D$1315, $A18)+SUMIFS(DataRegularSeason20242025!$AB$3:$AB$1315,DataRegularSeason20242025!$B$3:$B$1315, "&lt;=" &amp; GG$1, DataRegularSeason20242025!$E$3:$E$1315, $A18)</f>
        <v>53</v>
      </c>
      <c r="GH18">
        <f>SUMIFS(DataRegularSeason20242025!$AA$3:$AA$1315,DataRegularSeason20242025!$B$3:$B$1315, "&lt;=" &amp; GH$1, DataRegularSeason20242025!$D$3:$D$1315, $A18)+SUMIFS(DataRegularSeason20242025!$AB$3:$AB$1315,DataRegularSeason20242025!$B$3:$B$1315, "&lt;=" &amp; GH$1, DataRegularSeason20242025!$E$3:$E$1315, $A18)</f>
        <v>53</v>
      </c>
      <c r="GI18">
        <f>SUMIFS(DataRegularSeason20242025!$AA$3:$AA$1315,DataRegularSeason20242025!$B$3:$B$1315, "&lt;=" &amp; GI$1, DataRegularSeason20242025!$D$3:$D$1315, $A18)+SUMIFS(DataRegularSeason20242025!$AB$3:$AB$1315,DataRegularSeason20242025!$B$3:$B$1315, "&lt;=" &amp; GI$1, DataRegularSeason20242025!$E$3:$E$1315, $A18)</f>
        <v>53</v>
      </c>
      <c r="GJ18">
        <f>SUMIFS(DataRegularSeason20242025!$AA$3:$AA$1315,DataRegularSeason20242025!$B$3:$B$1315, "&lt;=" &amp; GJ$1, DataRegularSeason20242025!$D$3:$D$1315, $A18)+SUMIFS(DataRegularSeason20242025!$AB$3:$AB$1315,DataRegularSeason20242025!$B$3:$B$1315, "&lt;=" &amp; GJ$1, DataRegularSeason20242025!$E$3:$E$1315, $A18)</f>
        <v>53</v>
      </c>
      <c r="GK18">
        <f>SUMIFS(DataRegularSeason20242025!$AA$3:$AA$1315,DataRegularSeason20242025!$B$3:$B$1315, "&lt;=" &amp; GK$1, DataRegularSeason20242025!$D$3:$D$1315, $A18)+SUMIFS(DataRegularSeason20242025!$AB$3:$AB$1315,DataRegularSeason20242025!$B$3:$B$1315, "&lt;=" &amp; GK$1, DataRegularSeason20242025!$E$3:$E$1315, $A18)</f>
        <v>53</v>
      </c>
      <c r="GL18">
        <f>SUMIFS(DataRegularSeason20242025!$AA$3:$AA$1315,DataRegularSeason20242025!$B$3:$B$1315, "&lt;=" &amp; GL$1, DataRegularSeason20242025!$D$3:$D$1315, $A18)+SUMIFS(DataRegularSeason20242025!$AB$3:$AB$1315,DataRegularSeason20242025!$B$3:$B$1315, "&lt;=" &amp; GL$1, DataRegularSeason20242025!$E$3:$E$1315, $A18)</f>
        <v>53</v>
      </c>
      <c r="GM18">
        <f>SUMIFS(DataRegularSeason20242025!$AA$3:$AA$1315,DataRegularSeason20242025!$B$3:$B$1315, "&lt;=" &amp; GM$1, DataRegularSeason20242025!$D$3:$D$1315, $A18)+SUMIFS(DataRegularSeason20242025!$AB$3:$AB$1315,DataRegularSeason20242025!$B$3:$B$1315, "&lt;=" &amp; GM$1, DataRegularSeason20242025!$E$3:$E$1315, $A18)</f>
        <v>53</v>
      </c>
      <c r="GN18">
        <f>SUMIFS(DataRegularSeason20242025!$AA$3:$AA$1315,DataRegularSeason20242025!$B$3:$B$1315, "&lt;=" &amp; GN$1, DataRegularSeason20242025!$D$3:$D$1315, $A18)+SUMIFS(DataRegularSeason20242025!$AB$3:$AB$1315,DataRegularSeason20242025!$B$3:$B$1315, "&lt;=" &amp; GN$1, DataRegularSeason20242025!$E$3:$E$1315, $A18)</f>
        <v>53</v>
      </c>
      <c r="GO18">
        <f>SUMIFS(DataRegularSeason20242025!$AA$3:$AA$1315,DataRegularSeason20242025!$B$3:$B$1315, "&lt;=" &amp; GO$1, DataRegularSeason20242025!$D$3:$D$1315, $A18)+SUMIFS(DataRegularSeason20242025!$AB$3:$AB$1315,DataRegularSeason20242025!$B$3:$B$1315, "&lt;=" &amp; GO$1, DataRegularSeason20242025!$E$3:$E$1315, $A18)</f>
        <v>53</v>
      </c>
      <c r="GP18">
        <f>SUMIFS(DataRegularSeason20242025!$AA$3:$AA$1315,DataRegularSeason20242025!$B$3:$B$1315, "&lt;=" &amp; GP$1, DataRegularSeason20242025!$D$3:$D$1315, $A18)+SUMIFS(DataRegularSeason20242025!$AB$3:$AB$1315,DataRegularSeason20242025!$B$3:$B$1315, "&lt;=" &amp; GP$1, DataRegularSeason20242025!$E$3:$E$1315, $A18)</f>
        <v>53</v>
      </c>
      <c r="GQ18">
        <f>SUMIFS(DataRegularSeason20242025!$AA$3:$AA$1315,DataRegularSeason20242025!$B$3:$B$1315, "&lt;=" &amp; GQ$1, DataRegularSeason20242025!$D$3:$D$1315, $A18)+SUMIFS(DataRegularSeason20242025!$AB$3:$AB$1315,DataRegularSeason20242025!$B$3:$B$1315, "&lt;=" &amp; GQ$1, DataRegularSeason20242025!$E$3:$E$1315, $A18)</f>
        <v>53</v>
      </c>
      <c r="GR18">
        <f>SUMIFS(DataRegularSeason20242025!$AA$3:$AA$1315,DataRegularSeason20242025!$B$3:$B$1315, "&lt;=" &amp; GR$1, DataRegularSeason20242025!$D$3:$D$1315, $A18)+SUMIFS(DataRegularSeason20242025!$AB$3:$AB$1315,DataRegularSeason20242025!$B$3:$B$1315, "&lt;=" &amp; GR$1, DataRegularSeason20242025!$E$3:$E$1315, $A18)</f>
        <v>53</v>
      </c>
      <c r="GS18">
        <f>SUMIFS(DataRegularSeason20242025!$AA$3:$AA$1315,DataRegularSeason20242025!$B$3:$B$1315, "&lt;=" &amp; GS$1, DataRegularSeason20242025!$D$3:$D$1315, $A18)+SUMIFS(DataRegularSeason20242025!$AB$3:$AB$1315,DataRegularSeason20242025!$B$3:$B$1315, "&lt;=" &amp; GS$1, DataRegularSeason20242025!$E$3:$E$1315, $A18)</f>
        <v>53</v>
      </c>
      <c r="GT18">
        <f>SUMIFS(DataRegularSeason20242025!$AA$3:$AA$1315,DataRegularSeason20242025!$B$3:$B$1315, "&lt;=" &amp; GT$1, DataRegularSeason20242025!$D$3:$D$1315, $A18)+SUMIFS(DataRegularSeason20242025!$AB$3:$AB$1315,DataRegularSeason20242025!$B$3:$B$1315, "&lt;=" &amp; GT$1, DataRegularSeason20242025!$E$3:$E$1315, $A18)</f>
        <v>53</v>
      </c>
      <c r="GU18">
        <f>SUMIFS(DataRegularSeason20242025!$AA$3:$AA$1315,DataRegularSeason20242025!$B$3:$B$1315, "&lt;=" &amp; GU$1, DataRegularSeason20242025!$D$3:$D$1315, $A18)+SUMIFS(DataRegularSeason20242025!$AB$3:$AB$1315,DataRegularSeason20242025!$B$3:$B$1315, "&lt;=" &amp; GU$1, DataRegularSeason20242025!$E$3:$E$1315, $A18)</f>
        <v>53</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48</v>
      </c>
      <c r="CP19">
        <f>SUMIFS(DataRegularSeason20242025!$AA$3:$AA$1315,DataRegularSeason20242025!$B$3:$B$1315, "&lt;=" &amp; CP$1, DataRegularSeason20242025!$D$3:$D$1315, $A19)+SUMIFS(DataRegularSeason20242025!$AB$3:$AB$1315,DataRegularSeason20242025!$B$3:$B$1315, "&lt;=" &amp; CP$1, DataRegularSeason20242025!$E$3:$E$1315, $A19)</f>
        <v>48</v>
      </c>
      <c r="CQ19">
        <f>SUMIFS(DataRegularSeason20242025!$AA$3:$AA$1315,DataRegularSeason20242025!$B$3:$B$1315, "&lt;=" &amp; CQ$1, DataRegularSeason20242025!$D$3:$D$1315, $A19)+SUMIFS(DataRegularSeason20242025!$AB$3:$AB$1315,DataRegularSeason20242025!$B$3:$B$1315, "&lt;=" &amp; CQ$1, DataRegularSeason20242025!$E$3:$E$1315, $A19)</f>
        <v>48</v>
      </c>
      <c r="CR19">
        <f>SUMIFS(DataRegularSeason20242025!$AA$3:$AA$1315,DataRegularSeason20242025!$B$3:$B$1315, "&lt;=" &amp; CR$1, DataRegularSeason20242025!$D$3:$D$1315, $A19)+SUMIFS(DataRegularSeason20242025!$AB$3:$AB$1315,DataRegularSeason20242025!$B$3:$B$1315, "&lt;=" &amp; CR$1, DataRegularSeason20242025!$E$3:$E$1315, $A19)</f>
        <v>48</v>
      </c>
      <c r="CS19">
        <f>SUMIFS(DataRegularSeason20242025!$AA$3:$AA$1315,DataRegularSeason20242025!$B$3:$B$1315, "&lt;=" &amp; CS$1, DataRegularSeason20242025!$D$3:$D$1315, $A19)+SUMIFS(DataRegularSeason20242025!$AB$3:$AB$1315,DataRegularSeason20242025!$B$3:$B$1315, "&lt;=" &amp; CS$1, DataRegularSeason20242025!$E$3:$E$1315, $A19)</f>
        <v>48</v>
      </c>
      <c r="CT19">
        <f>SUMIFS(DataRegularSeason20242025!$AA$3:$AA$1315,DataRegularSeason20242025!$B$3:$B$1315, "&lt;=" &amp; CT$1, DataRegularSeason20242025!$D$3:$D$1315, $A19)+SUMIFS(DataRegularSeason20242025!$AB$3:$AB$1315,DataRegularSeason20242025!$B$3:$B$1315, "&lt;=" &amp; CT$1, DataRegularSeason20242025!$E$3:$E$1315, $A19)</f>
        <v>48</v>
      </c>
      <c r="CU19">
        <f>SUMIFS(DataRegularSeason20242025!$AA$3:$AA$1315,DataRegularSeason20242025!$B$3:$B$1315, "&lt;=" &amp; CU$1, DataRegularSeason20242025!$D$3:$D$1315, $A19)+SUMIFS(DataRegularSeason20242025!$AB$3:$AB$1315,DataRegularSeason20242025!$B$3:$B$1315, "&lt;=" &amp; CU$1, DataRegularSeason20242025!$E$3:$E$1315, $A19)</f>
        <v>48</v>
      </c>
      <c r="CV19">
        <f>SUMIFS(DataRegularSeason20242025!$AA$3:$AA$1315,DataRegularSeason20242025!$B$3:$B$1315, "&lt;=" &amp; CV$1, DataRegularSeason20242025!$D$3:$D$1315, $A19)+SUMIFS(DataRegularSeason20242025!$AB$3:$AB$1315,DataRegularSeason20242025!$B$3:$B$1315, "&lt;=" &amp; CV$1, DataRegularSeason20242025!$E$3:$E$1315, $A19)</f>
        <v>48</v>
      </c>
      <c r="CW19">
        <f>SUMIFS(DataRegularSeason20242025!$AA$3:$AA$1315,DataRegularSeason20242025!$B$3:$B$1315, "&lt;=" &amp; CW$1, DataRegularSeason20242025!$D$3:$D$1315, $A19)+SUMIFS(DataRegularSeason20242025!$AB$3:$AB$1315,DataRegularSeason20242025!$B$3:$B$1315, "&lt;=" &amp; CW$1, DataRegularSeason20242025!$E$3:$E$1315, $A19)</f>
        <v>48</v>
      </c>
      <c r="CX19">
        <f>SUMIFS(DataRegularSeason20242025!$AA$3:$AA$1315,DataRegularSeason20242025!$B$3:$B$1315, "&lt;=" &amp; CX$1, DataRegularSeason20242025!$D$3:$D$1315, $A19)+SUMIFS(DataRegularSeason20242025!$AB$3:$AB$1315,DataRegularSeason20242025!$B$3:$B$1315, "&lt;=" &amp; CX$1, DataRegularSeason20242025!$E$3:$E$1315, $A19)</f>
        <v>48</v>
      </c>
      <c r="CY19">
        <f>SUMIFS(DataRegularSeason20242025!$AA$3:$AA$1315,DataRegularSeason20242025!$B$3:$B$1315, "&lt;=" &amp; CY$1, DataRegularSeason20242025!$D$3:$D$1315, $A19)+SUMIFS(DataRegularSeason20242025!$AB$3:$AB$1315,DataRegularSeason20242025!$B$3:$B$1315, "&lt;=" &amp; CY$1, DataRegularSeason20242025!$E$3:$E$1315, $A19)</f>
        <v>48</v>
      </c>
      <c r="CZ19">
        <f>SUMIFS(DataRegularSeason20242025!$AA$3:$AA$1315,DataRegularSeason20242025!$B$3:$B$1315, "&lt;=" &amp; CZ$1, DataRegularSeason20242025!$D$3:$D$1315, $A19)+SUMIFS(DataRegularSeason20242025!$AB$3:$AB$1315,DataRegularSeason20242025!$B$3:$B$1315, "&lt;=" &amp; CZ$1, DataRegularSeason20242025!$E$3:$E$1315, $A19)</f>
        <v>48</v>
      </c>
      <c r="DA19">
        <f>SUMIFS(DataRegularSeason20242025!$AA$3:$AA$1315,DataRegularSeason20242025!$B$3:$B$1315, "&lt;=" &amp; DA$1, DataRegularSeason20242025!$D$3:$D$1315, $A19)+SUMIFS(DataRegularSeason20242025!$AB$3:$AB$1315,DataRegularSeason20242025!$B$3:$B$1315, "&lt;=" &amp; DA$1, DataRegularSeason20242025!$E$3:$E$1315, $A19)</f>
        <v>48</v>
      </c>
      <c r="DB19">
        <f>SUMIFS(DataRegularSeason20242025!$AA$3:$AA$1315,DataRegularSeason20242025!$B$3:$B$1315, "&lt;=" &amp; DB$1, DataRegularSeason20242025!$D$3:$D$1315, $A19)+SUMIFS(DataRegularSeason20242025!$AB$3:$AB$1315,DataRegularSeason20242025!$B$3:$B$1315, "&lt;=" &amp; DB$1, DataRegularSeason20242025!$E$3:$E$1315, $A19)</f>
        <v>48</v>
      </c>
      <c r="DC19">
        <f>SUMIFS(DataRegularSeason20242025!$AA$3:$AA$1315,DataRegularSeason20242025!$B$3:$B$1315, "&lt;=" &amp; DC$1, DataRegularSeason20242025!$D$3:$D$1315, $A19)+SUMIFS(DataRegularSeason20242025!$AB$3:$AB$1315,DataRegularSeason20242025!$B$3:$B$1315, "&lt;=" &amp; DC$1, DataRegularSeason20242025!$E$3:$E$1315, $A19)</f>
        <v>48</v>
      </c>
      <c r="DD19">
        <f>SUMIFS(DataRegularSeason20242025!$AA$3:$AA$1315,DataRegularSeason20242025!$B$3:$B$1315, "&lt;=" &amp; DD$1, DataRegularSeason20242025!$D$3:$D$1315, $A19)+SUMIFS(DataRegularSeason20242025!$AB$3:$AB$1315,DataRegularSeason20242025!$B$3:$B$1315, "&lt;=" &amp; DD$1, DataRegularSeason20242025!$E$3:$E$1315, $A19)</f>
        <v>48</v>
      </c>
      <c r="DE19">
        <f>SUMIFS(DataRegularSeason20242025!$AA$3:$AA$1315,DataRegularSeason20242025!$B$3:$B$1315, "&lt;=" &amp; DE$1, DataRegularSeason20242025!$D$3:$D$1315, $A19)+SUMIFS(DataRegularSeason20242025!$AB$3:$AB$1315,DataRegularSeason20242025!$B$3:$B$1315, "&lt;=" &amp; DE$1, DataRegularSeason20242025!$E$3:$E$1315, $A19)</f>
        <v>48</v>
      </c>
      <c r="DF19">
        <f>SUMIFS(DataRegularSeason20242025!$AA$3:$AA$1315,DataRegularSeason20242025!$B$3:$B$1315, "&lt;=" &amp; DF$1, DataRegularSeason20242025!$D$3:$D$1315, $A19)+SUMIFS(DataRegularSeason20242025!$AB$3:$AB$1315,DataRegularSeason20242025!$B$3:$B$1315, "&lt;=" &amp; DF$1, DataRegularSeason20242025!$E$3:$E$1315, $A19)</f>
        <v>48</v>
      </c>
      <c r="DG19">
        <f>SUMIFS(DataRegularSeason20242025!$AA$3:$AA$1315,DataRegularSeason20242025!$B$3:$B$1315, "&lt;=" &amp; DG$1, DataRegularSeason20242025!$D$3:$D$1315, $A19)+SUMIFS(DataRegularSeason20242025!$AB$3:$AB$1315,DataRegularSeason20242025!$B$3:$B$1315, "&lt;=" &amp; DG$1, DataRegularSeason20242025!$E$3:$E$1315, $A19)</f>
        <v>48</v>
      </c>
      <c r="DH19">
        <f>SUMIFS(DataRegularSeason20242025!$AA$3:$AA$1315,DataRegularSeason20242025!$B$3:$B$1315, "&lt;=" &amp; DH$1, DataRegularSeason20242025!$D$3:$D$1315, $A19)+SUMIFS(DataRegularSeason20242025!$AB$3:$AB$1315,DataRegularSeason20242025!$B$3:$B$1315, "&lt;=" &amp; DH$1, DataRegularSeason20242025!$E$3:$E$1315, $A19)</f>
        <v>48</v>
      </c>
      <c r="DI19">
        <f>SUMIFS(DataRegularSeason20242025!$AA$3:$AA$1315,DataRegularSeason20242025!$B$3:$B$1315, "&lt;=" &amp; DI$1, DataRegularSeason20242025!$D$3:$D$1315, $A19)+SUMIFS(DataRegularSeason20242025!$AB$3:$AB$1315,DataRegularSeason20242025!$B$3:$B$1315, "&lt;=" &amp; DI$1, DataRegularSeason20242025!$E$3:$E$1315, $A19)</f>
        <v>48</v>
      </c>
      <c r="DJ19">
        <f>SUMIFS(DataRegularSeason20242025!$AA$3:$AA$1315,DataRegularSeason20242025!$B$3:$B$1315, "&lt;=" &amp; DJ$1, DataRegularSeason20242025!$D$3:$D$1315, $A19)+SUMIFS(DataRegularSeason20242025!$AB$3:$AB$1315,DataRegularSeason20242025!$B$3:$B$1315, "&lt;=" &amp; DJ$1, DataRegularSeason20242025!$E$3:$E$1315, $A19)</f>
        <v>48</v>
      </c>
      <c r="DK19">
        <f>SUMIFS(DataRegularSeason20242025!$AA$3:$AA$1315,DataRegularSeason20242025!$B$3:$B$1315, "&lt;=" &amp; DK$1, DataRegularSeason20242025!$D$3:$D$1315, $A19)+SUMIFS(DataRegularSeason20242025!$AB$3:$AB$1315,DataRegularSeason20242025!$B$3:$B$1315, "&lt;=" &amp; DK$1, DataRegularSeason20242025!$E$3:$E$1315, $A19)</f>
        <v>48</v>
      </c>
      <c r="DL19">
        <f>SUMIFS(DataRegularSeason20242025!$AA$3:$AA$1315,DataRegularSeason20242025!$B$3:$B$1315, "&lt;=" &amp; DL$1, DataRegularSeason20242025!$D$3:$D$1315, $A19)+SUMIFS(DataRegularSeason20242025!$AB$3:$AB$1315,DataRegularSeason20242025!$B$3:$B$1315, "&lt;=" &amp; DL$1, DataRegularSeason20242025!$E$3:$E$1315, $A19)</f>
        <v>48</v>
      </c>
      <c r="DM19">
        <f>SUMIFS(DataRegularSeason20242025!$AA$3:$AA$1315,DataRegularSeason20242025!$B$3:$B$1315, "&lt;=" &amp; DM$1, DataRegularSeason20242025!$D$3:$D$1315, $A19)+SUMIFS(DataRegularSeason20242025!$AB$3:$AB$1315,DataRegularSeason20242025!$B$3:$B$1315, "&lt;=" &amp; DM$1, DataRegularSeason20242025!$E$3:$E$1315, $A19)</f>
        <v>48</v>
      </c>
      <c r="DN19">
        <f>SUMIFS(DataRegularSeason20242025!$AA$3:$AA$1315,DataRegularSeason20242025!$B$3:$B$1315, "&lt;=" &amp; DN$1, DataRegularSeason20242025!$D$3:$D$1315, $A19)+SUMIFS(DataRegularSeason20242025!$AB$3:$AB$1315,DataRegularSeason20242025!$B$3:$B$1315, "&lt;=" &amp; DN$1, DataRegularSeason20242025!$E$3:$E$1315, $A19)</f>
        <v>48</v>
      </c>
      <c r="DO19">
        <f>SUMIFS(DataRegularSeason20242025!$AA$3:$AA$1315,DataRegularSeason20242025!$B$3:$B$1315, "&lt;=" &amp; DO$1, DataRegularSeason20242025!$D$3:$D$1315, $A19)+SUMIFS(DataRegularSeason20242025!$AB$3:$AB$1315,DataRegularSeason20242025!$B$3:$B$1315, "&lt;=" &amp; DO$1, DataRegularSeason20242025!$E$3:$E$1315, $A19)</f>
        <v>48</v>
      </c>
      <c r="DP19">
        <f>SUMIFS(DataRegularSeason20242025!$AA$3:$AA$1315,DataRegularSeason20242025!$B$3:$B$1315, "&lt;=" &amp; DP$1, DataRegularSeason20242025!$D$3:$D$1315, $A19)+SUMIFS(DataRegularSeason20242025!$AB$3:$AB$1315,DataRegularSeason20242025!$B$3:$B$1315, "&lt;=" &amp; DP$1, DataRegularSeason20242025!$E$3:$E$1315, $A19)</f>
        <v>48</v>
      </c>
      <c r="DQ19">
        <f>SUMIFS(DataRegularSeason20242025!$AA$3:$AA$1315,DataRegularSeason20242025!$B$3:$B$1315, "&lt;=" &amp; DQ$1, DataRegularSeason20242025!$D$3:$D$1315, $A19)+SUMIFS(DataRegularSeason20242025!$AB$3:$AB$1315,DataRegularSeason20242025!$B$3:$B$1315, "&lt;=" &amp; DQ$1, DataRegularSeason20242025!$E$3:$E$1315, $A19)</f>
        <v>48</v>
      </c>
      <c r="DR19">
        <f>SUMIFS(DataRegularSeason20242025!$AA$3:$AA$1315,DataRegularSeason20242025!$B$3:$B$1315, "&lt;=" &amp; DR$1, DataRegularSeason20242025!$D$3:$D$1315, $A19)+SUMIFS(DataRegularSeason20242025!$AB$3:$AB$1315,DataRegularSeason20242025!$B$3:$B$1315, "&lt;=" &amp; DR$1, DataRegularSeason20242025!$E$3:$E$1315, $A19)</f>
        <v>48</v>
      </c>
      <c r="DS19">
        <f>SUMIFS(DataRegularSeason20242025!$AA$3:$AA$1315,DataRegularSeason20242025!$B$3:$B$1315, "&lt;=" &amp; DS$1, DataRegularSeason20242025!$D$3:$D$1315, $A19)+SUMIFS(DataRegularSeason20242025!$AB$3:$AB$1315,DataRegularSeason20242025!$B$3:$B$1315, "&lt;=" &amp; DS$1, DataRegularSeason20242025!$E$3:$E$1315, $A19)</f>
        <v>48</v>
      </c>
      <c r="DT19">
        <f>SUMIFS(DataRegularSeason20242025!$AA$3:$AA$1315,DataRegularSeason20242025!$B$3:$B$1315, "&lt;=" &amp; DT$1, DataRegularSeason20242025!$D$3:$D$1315, $A19)+SUMIFS(DataRegularSeason20242025!$AB$3:$AB$1315,DataRegularSeason20242025!$B$3:$B$1315, "&lt;=" &amp; DT$1, DataRegularSeason20242025!$E$3:$E$1315, $A19)</f>
        <v>48</v>
      </c>
      <c r="DU19">
        <f>SUMIFS(DataRegularSeason20242025!$AA$3:$AA$1315,DataRegularSeason20242025!$B$3:$B$1315, "&lt;=" &amp; DU$1, DataRegularSeason20242025!$D$3:$D$1315, $A19)+SUMIFS(DataRegularSeason20242025!$AB$3:$AB$1315,DataRegularSeason20242025!$B$3:$B$1315, "&lt;=" &amp; DU$1, DataRegularSeason20242025!$E$3:$E$1315, $A19)</f>
        <v>48</v>
      </c>
      <c r="DV19">
        <f>SUMIFS(DataRegularSeason20242025!$AA$3:$AA$1315,DataRegularSeason20242025!$B$3:$B$1315, "&lt;=" &amp; DV$1, DataRegularSeason20242025!$D$3:$D$1315, $A19)+SUMIFS(DataRegularSeason20242025!$AB$3:$AB$1315,DataRegularSeason20242025!$B$3:$B$1315, "&lt;=" &amp; DV$1, DataRegularSeason20242025!$E$3:$E$1315, $A19)</f>
        <v>48</v>
      </c>
      <c r="DW19">
        <f>SUMIFS(DataRegularSeason20242025!$AA$3:$AA$1315,DataRegularSeason20242025!$B$3:$B$1315, "&lt;=" &amp; DW$1, DataRegularSeason20242025!$D$3:$D$1315, $A19)+SUMIFS(DataRegularSeason20242025!$AB$3:$AB$1315,DataRegularSeason20242025!$B$3:$B$1315, "&lt;=" &amp; DW$1, DataRegularSeason20242025!$E$3:$E$1315, $A19)</f>
        <v>48</v>
      </c>
      <c r="DX19">
        <f>SUMIFS(DataRegularSeason20242025!$AA$3:$AA$1315,DataRegularSeason20242025!$B$3:$B$1315, "&lt;=" &amp; DX$1, DataRegularSeason20242025!$D$3:$D$1315, $A19)+SUMIFS(DataRegularSeason20242025!$AB$3:$AB$1315,DataRegularSeason20242025!$B$3:$B$1315, "&lt;=" &amp; DX$1, DataRegularSeason20242025!$E$3:$E$1315, $A19)</f>
        <v>48</v>
      </c>
      <c r="DY19">
        <f>SUMIFS(DataRegularSeason20242025!$AA$3:$AA$1315,DataRegularSeason20242025!$B$3:$B$1315, "&lt;=" &amp; DY$1, DataRegularSeason20242025!$D$3:$D$1315, $A19)+SUMIFS(DataRegularSeason20242025!$AB$3:$AB$1315,DataRegularSeason20242025!$B$3:$B$1315, "&lt;=" &amp; DY$1, DataRegularSeason20242025!$E$3:$E$1315, $A19)</f>
        <v>48</v>
      </c>
      <c r="DZ19">
        <f>SUMIFS(DataRegularSeason20242025!$AA$3:$AA$1315,DataRegularSeason20242025!$B$3:$B$1315, "&lt;=" &amp; DZ$1, DataRegularSeason20242025!$D$3:$D$1315, $A19)+SUMIFS(DataRegularSeason20242025!$AB$3:$AB$1315,DataRegularSeason20242025!$B$3:$B$1315, "&lt;=" &amp; DZ$1, DataRegularSeason20242025!$E$3:$E$1315, $A19)</f>
        <v>48</v>
      </c>
      <c r="EA19">
        <f>SUMIFS(DataRegularSeason20242025!$AA$3:$AA$1315,DataRegularSeason20242025!$B$3:$B$1315, "&lt;=" &amp; EA$1, DataRegularSeason20242025!$D$3:$D$1315, $A19)+SUMIFS(DataRegularSeason20242025!$AB$3:$AB$1315,DataRegularSeason20242025!$B$3:$B$1315, "&lt;=" &amp; EA$1, DataRegularSeason20242025!$E$3:$E$1315, $A19)</f>
        <v>48</v>
      </c>
      <c r="EB19">
        <f>SUMIFS(DataRegularSeason20242025!$AA$3:$AA$1315,DataRegularSeason20242025!$B$3:$B$1315, "&lt;=" &amp; EB$1, DataRegularSeason20242025!$D$3:$D$1315, $A19)+SUMIFS(DataRegularSeason20242025!$AB$3:$AB$1315,DataRegularSeason20242025!$B$3:$B$1315, "&lt;=" &amp; EB$1, DataRegularSeason20242025!$E$3:$E$1315, $A19)</f>
        <v>48</v>
      </c>
      <c r="EC19">
        <f>SUMIFS(DataRegularSeason20242025!$AA$3:$AA$1315,DataRegularSeason20242025!$B$3:$B$1315, "&lt;=" &amp; EC$1, DataRegularSeason20242025!$D$3:$D$1315, $A19)+SUMIFS(DataRegularSeason20242025!$AB$3:$AB$1315,DataRegularSeason20242025!$B$3:$B$1315, "&lt;=" &amp; EC$1, DataRegularSeason20242025!$E$3:$E$1315, $A19)</f>
        <v>48</v>
      </c>
      <c r="ED19">
        <f>SUMIFS(DataRegularSeason20242025!$AA$3:$AA$1315,DataRegularSeason20242025!$B$3:$B$1315, "&lt;=" &amp; ED$1, DataRegularSeason20242025!$D$3:$D$1315, $A19)+SUMIFS(DataRegularSeason20242025!$AB$3:$AB$1315,DataRegularSeason20242025!$B$3:$B$1315, "&lt;=" &amp; ED$1, DataRegularSeason20242025!$E$3:$E$1315, $A19)</f>
        <v>48</v>
      </c>
      <c r="EE19">
        <f>SUMIFS(DataRegularSeason20242025!$AA$3:$AA$1315,DataRegularSeason20242025!$B$3:$B$1315, "&lt;=" &amp; EE$1, DataRegularSeason20242025!$D$3:$D$1315, $A19)+SUMIFS(DataRegularSeason20242025!$AB$3:$AB$1315,DataRegularSeason20242025!$B$3:$B$1315, "&lt;=" &amp; EE$1, DataRegularSeason20242025!$E$3:$E$1315, $A19)</f>
        <v>48</v>
      </c>
      <c r="EF19">
        <f>SUMIFS(DataRegularSeason20242025!$AA$3:$AA$1315,DataRegularSeason20242025!$B$3:$B$1315, "&lt;=" &amp; EF$1, DataRegularSeason20242025!$D$3:$D$1315, $A19)+SUMIFS(DataRegularSeason20242025!$AB$3:$AB$1315,DataRegularSeason20242025!$B$3:$B$1315, "&lt;=" &amp; EF$1, DataRegularSeason20242025!$E$3:$E$1315, $A19)</f>
        <v>48</v>
      </c>
      <c r="EG19">
        <f>SUMIFS(DataRegularSeason20242025!$AA$3:$AA$1315,DataRegularSeason20242025!$B$3:$B$1315, "&lt;=" &amp; EG$1, DataRegularSeason20242025!$D$3:$D$1315, $A19)+SUMIFS(DataRegularSeason20242025!$AB$3:$AB$1315,DataRegularSeason20242025!$B$3:$B$1315, "&lt;=" &amp; EG$1, DataRegularSeason20242025!$E$3:$E$1315, $A19)</f>
        <v>48</v>
      </c>
      <c r="EH19">
        <f>SUMIFS(DataRegularSeason20242025!$AA$3:$AA$1315,DataRegularSeason20242025!$B$3:$B$1315, "&lt;=" &amp; EH$1, DataRegularSeason20242025!$D$3:$D$1315, $A19)+SUMIFS(DataRegularSeason20242025!$AB$3:$AB$1315,DataRegularSeason20242025!$B$3:$B$1315, "&lt;=" &amp; EH$1, DataRegularSeason20242025!$E$3:$E$1315, $A19)</f>
        <v>48</v>
      </c>
      <c r="EI19">
        <f>SUMIFS(DataRegularSeason20242025!$AA$3:$AA$1315,DataRegularSeason20242025!$B$3:$B$1315, "&lt;=" &amp; EI$1, DataRegularSeason20242025!$D$3:$D$1315, $A19)+SUMIFS(DataRegularSeason20242025!$AB$3:$AB$1315,DataRegularSeason20242025!$B$3:$B$1315, "&lt;=" &amp; EI$1, DataRegularSeason20242025!$E$3:$E$1315, $A19)</f>
        <v>48</v>
      </c>
      <c r="EJ19">
        <f>SUMIFS(DataRegularSeason20242025!$AA$3:$AA$1315,DataRegularSeason20242025!$B$3:$B$1315, "&lt;=" &amp; EJ$1, DataRegularSeason20242025!$D$3:$D$1315, $A19)+SUMIFS(DataRegularSeason20242025!$AB$3:$AB$1315,DataRegularSeason20242025!$B$3:$B$1315, "&lt;=" &amp; EJ$1, DataRegularSeason20242025!$E$3:$E$1315, $A19)</f>
        <v>48</v>
      </c>
      <c r="EK19">
        <f>SUMIFS(DataRegularSeason20242025!$AA$3:$AA$1315,DataRegularSeason20242025!$B$3:$B$1315, "&lt;=" &amp; EK$1, DataRegularSeason20242025!$D$3:$D$1315, $A19)+SUMIFS(DataRegularSeason20242025!$AB$3:$AB$1315,DataRegularSeason20242025!$B$3:$B$1315, "&lt;=" &amp; EK$1, DataRegularSeason20242025!$E$3:$E$1315, $A19)</f>
        <v>48</v>
      </c>
      <c r="EL19">
        <f>SUMIFS(DataRegularSeason20242025!$AA$3:$AA$1315,DataRegularSeason20242025!$B$3:$B$1315, "&lt;=" &amp; EL$1, DataRegularSeason20242025!$D$3:$D$1315, $A19)+SUMIFS(DataRegularSeason20242025!$AB$3:$AB$1315,DataRegularSeason20242025!$B$3:$B$1315, "&lt;=" &amp; EL$1, DataRegularSeason20242025!$E$3:$E$1315, $A19)</f>
        <v>48</v>
      </c>
      <c r="EM19">
        <f>SUMIFS(DataRegularSeason20242025!$AA$3:$AA$1315,DataRegularSeason20242025!$B$3:$B$1315, "&lt;=" &amp; EM$1, DataRegularSeason20242025!$D$3:$D$1315, $A19)+SUMIFS(DataRegularSeason20242025!$AB$3:$AB$1315,DataRegularSeason20242025!$B$3:$B$1315, "&lt;=" &amp; EM$1, DataRegularSeason20242025!$E$3:$E$1315, $A19)</f>
        <v>48</v>
      </c>
      <c r="EN19">
        <f>SUMIFS(DataRegularSeason20242025!$AA$3:$AA$1315,DataRegularSeason20242025!$B$3:$B$1315, "&lt;=" &amp; EN$1, DataRegularSeason20242025!$D$3:$D$1315, $A19)+SUMIFS(DataRegularSeason20242025!$AB$3:$AB$1315,DataRegularSeason20242025!$B$3:$B$1315, "&lt;=" &amp; EN$1, DataRegularSeason20242025!$E$3:$E$1315, $A19)</f>
        <v>48</v>
      </c>
      <c r="EO19">
        <f>SUMIFS(DataRegularSeason20242025!$AA$3:$AA$1315,DataRegularSeason20242025!$B$3:$B$1315, "&lt;=" &amp; EO$1, DataRegularSeason20242025!$D$3:$D$1315, $A19)+SUMIFS(DataRegularSeason20242025!$AB$3:$AB$1315,DataRegularSeason20242025!$B$3:$B$1315, "&lt;=" &amp; EO$1, DataRegularSeason20242025!$E$3:$E$1315, $A19)</f>
        <v>48</v>
      </c>
      <c r="EP19">
        <f>SUMIFS(DataRegularSeason20242025!$AA$3:$AA$1315,DataRegularSeason20242025!$B$3:$B$1315, "&lt;=" &amp; EP$1, DataRegularSeason20242025!$D$3:$D$1315, $A19)+SUMIFS(DataRegularSeason20242025!$AB$3:$AB$1315,DataRegularSeason20242025!$B$3:$B$1315, "&lt;=" &amp; EP$1, DataRegularSeason20242025!$E$3:$E$1315, $A19)</f>
        <v>48</v>
      </c>
      <c r="EQ19">
        <f>SUMIFS(DataRegularSeason20242025!$AA$3:$AA$1315,DataRegularSeason20242025!$B$3:$B$1315, "&lt;=" &amp; EQ$1, DataRegularSeason20242025!$D$3:$D$1315, $A19)+SUMIFS(DataRegularSeason20242025!$AB$3:$AB$1315,DataRegularSeason20242025!$B$3:$B$1315, "&lt;=" &amp; EQ$1, DataRegularSeason20242025!$E$3:$E$1315, $A19)</f>
        <v>48</v>
      </c>
      <c r="ER19">
        <f>SUMIFS(DataRegularSeason20242025!$AA$3:$AA$1315,DataRegularSeason20242025!$B$3:$B$1315, "&lt;=" &amp; ER$1, DataRegularSeason20242025!$D$3:$D$1315, $A19)+SUMIFS(DataRegularSeason20242025!$AB$3:$AB$1315,DataRegularSeason20242025!$B$3:$B$1315, "&lt;=" &amp; ER$1, DataRegularSeason20242025!$E$3:$E$1315, $A19)</f>
        <v>48</v>
      </c>
      <c r="ES19">
        <f>SUMIFS(DataRegularSeason20242025!$AA$3:$AA$1315,DataRegularSeason20242025!$B$3:$B$1315, "&lt;=" &amp; ES$1, DataRegularSeason20242025!$D$3:$D$1315, $A19)+SUMIFS(DataRegularSeason20242025!$AB$3:$AB$1315,DataRegularSeason20242025!$B$3:$B$1315, "&lt;=" &amp; ES$1, DataRegularSeason20242025!$E$3:$E$1315, $A19)</f>
        <v>48</v>
      </c>
      <c r="ET19">
        <f>SUMIFS(DataRegularSeason20242025!$AA$3:$AA$1315,DataRegularSeason20242025!$B$3:$B$1315, "&lt;=" &amp; ET$1, DataRegularSeason20242025!$D$3:$D$1315, $A19)+SUMIFS(DataRegularSeason20242025!$AB$3:$AB$1315,DataRegularSeason20242025!$B$3:$B$1315, "&lt;=" &amp; ET$1, DataRegularSeason20242025!$E$3:$E$1315, $A19)</f>
        <v>48</v>
      </c>
      <c r="EU19">
        <f>SUMIFS(DataRegularSeason20242025!$AA$3:$AA$1315,DataRegularSeason20242025!$B$3:$B$1315, "&lt;=" &amp; EU$1, DataRegularSeason20242025!$D$3:$D$1315, $A19)+SUMIFS(DataRegularSeason20242025!$AB$3:$AB$1315,DataRegularSeason20242025!$B$3:$B$1315, "&lt;=" &amp; EU$1, DataRegularSeason20242025!$E$3:$E$1315, $A19)</f>
        <v>48</v>
      </c>
      <c r="EV19">
        <f>SUMIFS(DataRegularSeason20242025!$AA$3:$AA$1315,DataRegularSeason20242025!$B$3:$B$1315, "&lt;=" &amp; EV$1, DataRegularSeason20242025!$D$3:$D$1315, $A19)+SUMIFS(DataRegularSeason20242025!$AB$3:$AB$1315,DataRegularSeason20242025!$B$3:$B$1315, "&lt;=" &amp; EV$1, DataRegularSeason20242025!$E$3:$E$1315, $A19)</f>
        <v>48</v>
      </c>
      <c r="EW19">
        <f>SUMIFS(DataRegularSeason20242025!$AA$3:$AA$1315,DataRegularSeason20242025!$B$3:$B$1315, "&lt;=" &amp; EW$1, DataRegularSeason20242025!$D$3:$D$1315, $A19)+SUMIFS(DataRegularSeason20242025!$AB$3:$AB$1315,DataRegularSeason20242025!$B$3:$B$1315, "&lt;=" &amp; EW$1, DataRegularSeason20242025!$E$3:$E$1315, $A19)</f>
        <v>48</v>
      </c>
      <c r="EX19">
        <f>SUMIFS(DataRegularSeason20242025!$AA$3:$AA$1315,DataRegularSeason20242025!$B$3:$B$1315, "&lt;=" &amp; EX$1, DataRegularSeason20242025!$D$3:$D$1315, $A19)+SUMIFS(DataRegularSeason20242025!$AB$3:$AB$1315,DataRegularSeason20242025!$B$3:$B$1315, "&lt;=" &amp; EX$1, DataRegularSeason20242025!$E$3:$E$1315, $A19)</f>
        <v>48</v>
      </c>
      <c r="EY19">
        <f>SUMIFS(DataRegularSeason20242025!$AA$3:$AA$1315,DataRegularSeason20242025!$B$3:$B$1315, "&lt;=" &amp; EY$1, DataRegularSeason20242025!$D$3:$D$1315, $A19)+SUMIFS(DataRegularSeason20242025!$AB$3:$AB$1315,DataRegularSeason20242025!$B$3:$B$1315, "&lt;=" &amp; EY$1, DataRegularSeason20242025!$E$3:$E$1315, $A19)</f>
        <v>48</v>
      </c>
      <c r="EZ19">
        <f>SUMIFS(DataRegularSeason20242025!$AA$3:$AA$1315,DataRegularSeason20242025!$B$3:$B$1315, "&lt;=" &amp; EZ$1, DataRegularSeason20242025!$D$3:$D$1315, $A19)+SUMIFS(DataRegularSeason20242025!$AB$3:$AB$1315,DataRegularSeason20242025!$B$3:$B$1315, "&lt;=" &amp; EZ$1, DataRegularSeason20242025!$E$3:$E$1315, $A19)</f>
        <v>48</v>
      </c>
      <c r="FA19">
        <f>SUMIFS(DataRegularSeason20242025!$AA$3:$AA$1315,DataRegularSeason20242025!$B$3:$B$1315, "&lt;=" &amp; FA$1, DataRegularSeason20242025!$D$3:$D$1315, $A19)+SUMIFS(DataRegularSeason20242025!$AB$3:$AB$1315,DataRegularSeason20242025!$B$3:$B$1315, "&lt;=" &amp; FA$1, DataRegularSeason20242025!$E$3:$E$1315, $A19)</f>
        <v>48</v>
      </c>
      <c r="FB19">
        <f>SUMIFS(DataRegularSeason20242025!$AA$3:$AA$1315,DataRegularSeason20242025!$B$3:$B$1315, "&lt;=" &amp; FB$1, DataRegularSeason20242025!$D$3:$D$1315, $A19)+SUMIFS(DataRegularSeason20242025!$AB$3:$AB$1315,DataRegularSeason20242025!$B$3:$B$1315, "&lt;=" &amp; FB$1, DataRegularSeason20242025!$E$3:$E$1315, $A19)</f>
        <v>48</v>
      </c>
      <c r="FC19">
        <f>SUMIFS(DataRegularSeason20242025!$AA$3:$AA$1315,DataRegularSeason20242025!$B$3:$B$1315, "&lt;=" &amp; FC$1, DataRegularSeason20242025!$D$3:$D$1315, $A19)+SUMIFS(DataRegularSeason20242025!$AB$3:$AB$1315,DataRegularSeason20242025!$B$3:$B$1315, "&lt;=" &amp; FC$1, DataRegularSeason20242025!$E$3:$E$1315, $A19)</f>
        <v>48</v>
      </c>
      <c r="FD19">
        <f>SUMIFS(DataRegularSeason20242025!$AA$3:$AA$1315,DataRegularSeason20242025!$B$3:$B$1315, "&lt;=" &amp; FD$1, DataRegularSeason20242025!$D$3:$D$1315, $A19)+SUMIFS(DataRegularSeason20242025!$AB$3:$AB$1315,DataRegularSeason20242025!$B$3:$B$1315, "&lt;=" &amp; FD$1, DataRegularSeason20242025!$E$3:$E$1315, $A19)</f>
        <v>48</v>
      </c>
      <c r="FE19">
        <f>SUMIFS(DataRegularSeason20242025!$AA$3:$AA$1315,DataRegularSeason20242025!$B$3:$B$1315, "&lt;=" &amp; FE$1, DataRegularSeason20242025!$D$3:$D$1315, $A19)+SUMIFS(DataRegularSeason20242025!$AB$3:$AB$1315,DataRegularSeason20242025!$B$3:$B$1315, "&lt;=" &amp; FE$1, DataRegularSeason20242025!$E$3:$E$1315, $A19)</f>
        <v>48</v>
      </c>
      <c r="FF19">
        <f>SUMIFS(DataRegularSeason20242025!$AA$3:$AA$1315,DataRegularSeason20242025!$B$3:$B$1315, "&lt;=" &amp; FF$1, DataRegularSeason20242025!$D$3:$D$1315, $A19)+SUMIFS(DataRegularSeason20242025!$AB$3:$AB$1315,DataRegularSeason20242025!$B$3:$B$1315, "&lt;=" &amp; FF$1, DataRegularSeason20242025!$E$3:$E$1315, $A19)</f>
        <v>48</v>
      </c>
      <c r="FG19">
        <f>SUMIFS(DataRegularSeason20242025!$AA$3:$AA$1315,DataRegularSeason20242025!$B$3:$B$1315, "&lt;=" &amp; FG$1, DataRegularSeason20242025!$D$3:$D$1315, $A19)+SUMIFS(DataRegularSeason20242025!$AB$3:$AB$1315,DataRegularSeason20242025!$B$3:$B$1315, "&lt;=" &amp; FG$1, DataRegularSeason20242025!$E$3:$E$1315, $A19)</f>
        <v>48</v>
      </c>
      <c r="FH19">
        <f>SUMIFS(DataRegularSeason20242025!$AA$3:$AA$1315,DataRegularSeason20242025!$B$3:$B$1315, "&lt;=" &amp; FH$1, DataRegularSeason20242025!$D$3:$D$1315, $A19)+SUMIFS(DataRegularSeason20242025!$AB$3:$AB$1315,DataRegularSeason20242025!$B$3:$B$1315, "&lt;=" &amp; FH$1, DataRegularSeason20242025!$E$3:$E$1315, $A19)</f>
        <v>48</v>
      </c>
      <c r="FI19">
        <f>SUMIFS(DataRegularSeason20242025!$AA$3:$AA$1315,DataRegularSeason20242025!$B$3:$B$1315, "&lt;=" &amp; FI$1, DataRegularSeason20242025!$D$3:$D$1315, $A19)+SUMIFS(DataRegularSeason20242025!$AB$3:$AB$1315,DataRegularSeason20242025!$B$3:$B$1315, "&lt;=" &amp; FI$1, DataRegularSeason20242025!$E$3:$E$1315, $A19)</f>
        <v>48</v>
      </c>
      <c r="FJ19">
        <f>SUMIFS(DataRegularSeason20242025!$AA$3:$AA$1315,DataRegularSeason20242025!$B$3:$B$1315, "&lt;=" &amp; FJ$1, DataRegularSeason20242025!$D$3:$D$1315, $A19)+SUMIFS(DataRegularSeason20242025!$AB$3:$AB$1315,DataRegularSeason20242025!$B$3:$B$1315, "&lt;=" &amp; FJ$1, DataRegularSeason20242025!$E$3:$E$1315, $A19)</f>
        <v>48</v>
      </c>
      <c r="FK19">
        <f>SUMIFS(DataRegularSeason20242025!$AA$3:$AA$1315,DataRegularSeason20242025!$B$3:$B$1315, "&lt;=" &amp; FK$1, DataRegularSeason20242025!$D$3:$D$1315, $A19)+SUMIFS(DataRegularSeason20242025!$AB$3:$AB$1315,DataRegularSeason20242025!$B$3:$B$1315, "&lt;=" &amp; FK$1, DataRegularSeason20242025!$E$3:$E$1315, $A19)</f>
        <v>48</v>
      </c>
      <c r="FL19">
        <f>SUMIFS(DataRegularSeason20242025!$AA$3:$AA$1315,DataRegularSeason20242025!$B$3:$B$1315, "&lt;=" &amp; FL$1, DataRegularSeason20242025!$D$3:$D$1315, $A19)+SUMIFS(DataRegularSeason20242025!$AB$3:$AB$1315,DataRegularSeason20242025!$B$3:$B$1315, "&lt;=" &amp; FL$1, DataRegularSeason20242025!$E$3:$E$1315, $A19)</f>
        <v>48</v>
      </c>
      <c r="FM19">
        <f>SUMIFS(DataRegularSeason20242025!$AA$3:$AA$1315,DataRegularSeason20242025!$B$3:$B$1315, "&lt;=" &amp; FM$1, DataRegularSeason20242025!$D$3:$D$1315, $A19)+SUMIFS(DataRegularSeason20242025!$AB$3:$AB$1315,DataRegularSeason20242025!$B$3:$B$1315, "&lt;=" &amp; FM$1, DataRegularSeason20242025!$E$3:$E$1315, $A19)</f>
        <v>48</v>
      </c>
      <c r="FN19">
        <f>SUMIFS(DataRegularSeason20242025!$AA$3:$AA$1315,DataRegularSeason20242025!$B$3:$B$1315, "&lt;=" &amp; FN$1, DataRegularSeason20242025!$D$3:$D$1315, $A19)+SUMIFS(DataRegularSeason20242025!$AB$3:$AB$1315,DataRegularSeason20242025!$B$3:$B$1315, "&lt;=" &amp; FN$1, DataRegularSeason20242025!$E$3:$E$1315, $A19)</f>
        <v>48</v>
      </c>
      <c r="FO19">
        <f>SUMIFS(DataRegularSeason20242025!$AA$3:$AA$1315,DataRegularSeason20242025!$B$3:$B$1315, "&lt;=" &amp; FO$1, DataRegularSeason20242025!$D$3:$D$1315, $A19)+SUMIFS(DataRegularSeason20242025!$AB$3:$AB$1315,DataRegularSeason20242025!$B$3:$B$1315, "&lt;=" &amp; FO$1, DataRegularSeason20242025!$E$3:$E$1315, $A19)</f>
        <v>48</v>
      </c>
      <c r="FP19">
        <f>SUMIFS(DataRegularSeason20242025!$AA$3:$AA$1315,DataRegularSeason20242025!$B$3:$B$1315, "&lt;=" &amp; FP$1, DataRegularSeason20242025!$D$3:$D$1315, $A19)+SUMIFS(DataRegularSeason20242025!$AB$3:$AB$1315,DataRegularSeason20242025!$B$3:$B$1315, "&lt;=" &amp; FP$1, DataRegularSeason20242025!$E$3:$E$1315, $A19)</f>
        <v>48</v>
      </c>
      <c r="FQ19">
        <f>SUMIFS(DataRegularSeason20242025!$AA$3:$AA$1315,DataRegularSeason20242025!$B$3:$B$1315, "&lt;=" &amp; FQ$1, DataRegularSeason20242025!$D$3:$D$1315, $A19)+SUMIFS(DataRegularSeason20242025!$AB$3:$AB$1315,DataRegularSeason20242025!$B$3:$B$1315, "&lt;=" &amp; FQ$1, DataRegularSeason20242025!$E$3:$E$1315, $A19)</f>
        <v>48</v>
      </c>
      <c r="FR19">
        <f>SUMIFS(DataRegularSeason20242025!$AA$3:$AA$1315,DataRegularSeason20242025!$B$3:$B$1315, "&lt;=" &amp; FR$1, DataRegularSeason20242025!$D$3:$D$1315, $A19)+SUMIFS(DataRegularSeason20242025!$AB$3:$AB$1315,DataRegularSeason20242025!$B$3:$B$1315, "&lt;=" &amp; FR$1, DataRegularSeason20242025!$E$3:$E$1315, $A19)</f>
        <v>48</v>
      </c>
      <c r="FS19">
        <f>SUMIFS(DataRegularSeason20242025!$AA$3:$AA$1315,DataRegularSeason20242025!$B$3:$B$1315, "&lt;=" &amp; FS$1, DataRegularSeason20242025!$D$3:$D$1315, $A19)+SUMIFS(DataRegularSeason20242025!$AB$3:$AB$1315,DataRegularSeason20242025!$B$3:$B$1315, "&lt;=" &amp; FS$1, DataRegularSeason20242025!$E$3:$E$1315, $A19)</f>
        <v>48</v>
      </c>
      <c r="FT19">
        <f>SUMIFS(DataRegularSeason20242025!$AA$3:$AA$1315,DataRegularSeason20242025!$B$3:$B$1315, "&lt;=" &amp; FT$1, DataRegularSeason20242025!$D$3:$D$1315, $A19)+SUMIFS(DataRegularSeason20242025!$AB$3:$AB$1315,DataRegularSeason20242025!$B$3:$B$1315, "&lt;=" &amp; FT$1, DataRegularSeason20242025!$E$3:$E$1315, $A19)</f>
        <v>48</v>
      </c>
      <c r="FU19">
        <f>SUMIFS(DataRegularSeason20242025!$AA$3:$AA$1315,DataRegularSeason20242025!$B$3:$B$1315, "&lt;=" &amp; FU$1, DataRegularSeason20242025!$D$3:$D$1315, $A19)+SUMIFS(DataRegularSeason20242025!$AB$3:$AB$1315,DataRegularSeason20242025!$B$3:$B$1315, "&lt;=" &amp; FU$1, DataRegularSeason20242025!$E$3:$E$1315, $A19)</f>
        <v>48</v>
      </c>
      <c r="FV19">
        <f>SUMIFS(DataRegularSeason20242025!$AA$3:$AA$1315,DataRegularSeason20242025!$B$3:$B$1315, "&lt;=" &amp; FV$1, DataRegularSeason20242025!$D$3:$D$1315, $A19)+SUMIFS(DataRegularSeason20242025!$AB$3:$AB$1315,DataRegularSeason20242025!$B$3:$B$1315, "&lt;=" &amp; FV$1, DataRegularSeason20242025!$E$3:$E$1315, $A19)</f>
        <v>48</v>
      </c>
      <c r="FW19">
        <f>SUMIFS(DataRegularSeason20242025!$AA$3:$AA$1315,DataRegularSeason20242025!$B$3:$B$1315, "&lt;=" &amp; FW$1, DataRegularSeason20242025!$D$3:$D$1315, $A19)+SUMIFS(DataRegularSeason20242025!$AB$3:$AB$1315,DataRegularSeason20242025!$B$3:$B$1315, "&lt;=" &amp; FW$1, DataRegularSeason20242025!$E$3:$E$1315, $A19)</f>
        <v>48</v>
      </c>
      <c r="FX19">
        <f>SUMIFS(DataRegularSeason20242025!$AA$3:$AA$1315,DataRegularSeason20242025!$B$3:$B$1315, "&lt;=" &amp; FX$1, DataRegularSeason20242025!$D$3:$D$1315, $A19)+SUMIFS(DataRegularSeason20242025!$AB$3:$AB$1315,DataRegularSeason20242025!$B$3:$B$1315, "&lt;=" &amp; FX$1, DataRegularSeason20242025!$E$3:$E$1315, $A19)</f>
        <v>48</v>
      </c>
      <c r="FY19">
        <f>SUMIFS(DataRegularSeason20242025!$AA$3:$AA$1315,DataRegularSeason20242025!$B$3:$B$1315, "&lt;=" &amp; FY$1, DataRegularSeason20242025!$D$3:$D$1315, $A19)+SUMIFS(DataRegularSeason20242025!$AB$3:$AB$1315,DataRegularSeason20242025!$B$3:$B$1315, "&lt;=" &amp; FY$1, DataRegularSeason20242025!$E$3:$E$1315, $A19)</f>
        <v>48</v>
      </c>
      <c r="FZ19">
        <f>SUMIFS(DataRegularSeason20242025!$AA$3:$AA$1315,DataRegularSeason20242025!$B$3:$B$1315, "&lt;=" &amp; FZ$1, DataRegularSeason20242025!$D$3:$D$1315, $A19)+SUMIFS(DataRegularSeason20242025!$AB$3:$AB$1315,DataRegularSeason20242025!$B$3:$B$1315, "&lt;=" &amp; FZ$1, DataRegularSeason20242025!$E$3:$E$1315, $A19)</f>
        <v>48</v>
      </c>
      <c r="GA19">
        <f>SUMIFS(DataRegularSeason20242025!$AA$3:$AA$1315,DataRegularSeason20242025!$B$3:$B$1315, "&lt;=" &amp; GA$1, DataRegularSeason20242025!$D$3:$D$1315, $A19)+SUMIFS(DataRegularSeason20242025!$AB$3:$AB$1315,DataRegularSeason20242025!$B$3:$B$1315, "&lt;=" &amp; GA$1, DataRegularSeason20242025!$E$3:$E$1315, $A19)</f>
        <v>48</v>
      </c>
      <c r="GB19">
        <f>SUMIFS(DataRegularSeason20242025!$AA$3:$AA$1315,DataRegularSeason20242025!$B$3:$B$1315, "&lt;=" &amp; GB$1, DataRegularSeason20242025!$D$3:$D$1315, $A19)+SUMIFS(DataRegularSeason20242025!$AB$3:$AB$1315,DataRegularSeason20242025!$B$3:$B$1315, "&lt;=" &amp; GB$1, DataRegularSeason20242025!$E$3:$E$1315, $A19)</f>
        <v>48</v>
      </c>
      <c r="GC19">
        <f>SUMIFS(DataRegularSeason20242025!$AA$3:$AA$1315,DataRegularSeason20242025!$B$3:$B$1315, "&lt;=" &amp; GC$1, DataRegularSeason20242025!$D$3:$D$1315, $A19)+SUMIFS(DataRegularSeason20242025!$AB$3:$AB$1315,DataRegularSeason20242025!$B$3:$B$1315, "&lt;=" &amp; GC$1, DataRegularSeason20242025!$E$3:$E$1315, $A19)</f>
        <v>48</v>
      </c>
      <c r="GD19">
        <f>SUMIFS(DataRegularSeason20242025!$AA$3:$AA$1315,DataRegularSeason20242025!$B$3:$B$1315, "&lt;=" &amp; GD$1, DataRegularSeason20242025!$D$3:$D$1315, $A19)+SUMIFS(DataRegularSeason20242025!$AB$3:$AB$1315,DataRegularSeason20242025!$B$3:$B$1315, "&lt;=" &amp; GD$1, DataRegularSeason20242025!$E$3:$E$1315, $A19)</f>
        <v>48</v>
      </c>
      <c r="GE19">
        <f>SUMIFS(DataRegularSeason20242025!$AA$3:$AA$1315,DataRegularSeason20242025!$B$3:$B$1315, "&lt;=" &amp; GE$1, DataRegularSeason20242025!$D$3:$D$1315, $A19)+SUMIFS(DataRegularSeason20242025!$AB$3:$AB$1315,DataRegularSeason20242025!$B$3:$B$1315, "&lt;=" &amp; GE$1, DataRegularSeason20242025!$E$3:$E$1315, $A19)</f>
        <v>48</v>
      </c>
      <c r="GF19">
        <f>SUMIFS(DataRegularSeason20242025!$AA$3:$AA$1315,DataRegularSeason20242025!$B$3:$B$1315, "&lt;=" &amp; GF$1, DataRegularSeason20242025!$D$3:$D$1315, $A19)+SUMIFS(DataRegularSeason20242025!$AB$3:$AB$1315,DataRegularSeason20242025!$B$3:$B$1315, "&lt;=" &amp; GF$1, DataRegularSeason20242025!$E$3:$E$1315, $A19)</f>
        <v>48</v>
      </c>
      <c r="GG19">
        <f>SUMIFS(DataRegularSeason20242025!$AA$3:$AA$1315,DataRegularSeason20242025!$B$3:$B$1315, "&lt;=" &amp; GG$1, DataRegularSeason20242025!$D$3:$D$1315, $A19)+SUMIFS(DataRegularSeason20242025!$AB$3:$AB$1315,DataRegularSeason20242025!$B$3:$B$1315, "&lt;=" &amp; GG$1, DataRegularSeason20242025!$E$3:$E$1315, $A19)</f>
        <v>48</v>
      </c>
      <c r="GH19">
        <f>SUMIFS(DataRegularSeason20242025!$AA$3:$AA$1315,DataRegularSeason20242025!$B$3:$B$1315, "&lt;=" &amp; GH$1, DataRegularSeason20242025!$D$3:$D$1315, $A19)+SUMIFS(DataRegularSeason20242025!$AB$3:$AB$1315,DataRegularSeason20242025!$B$3:$B$1315, "&lt;=" &amp; GH$1, DataRegularSeason20242025!$E$3:$E$1315, $A19)</f>
        <v>48</v>
      </c>
      <c r="GI19">
        <f>SUMIFS(DataRegularSeason20242025!$AA$3:$AA$1315,DataRegularSeason20242025!$B$3:$B$1315, "&lt;=" &amp; GI$1, DataRegularSeason20242025!$D$3:$D$1315, $A19)+SUMIFS(DataRegularSeason20242025!$AB$3:$AB$1315,DataRegularSeason20242025!$B$3:$B$1315, "&lt;=" &amp; GI$1, DataRegularSeason20242025!$E$3:$E$1315, $A19)</f>
        <v>48</v>
      </c>
      <c r="GJ19">
        <f>SUMIFS(DataRegularSeason20242025!$AA$3:$AA$1315,DataRegularSeason20242025!$B$3:$B$1315, "&lt;=" &amp; GJ$1, DataRegularSeason20242025!$D$3:$D$1315, $A19)+SUMIFS(DataRegularSeason20242025!$AB$3:$AB$1315,DataRegularSeason20242025!$B$3:$B$1315, "&lt;=" &amp; GJ$1, DataRegularSeason20242025!$E$3:$E$1315, $A19)</f>
        <v>48</v>
      </c>
      <c r="GK19">
        <f>SUMIFS(DataRegularSeason20242025!$AA$3:$AA$1315,DataRegularSeason20242025!$B$3:$B$1315, "&lt;=" &amp; GK$1, DataRegularSeason20242025!$D$3:$D$1315, $A19)+SUMIFS(DataRegularSeason20242025!$AB$3:$AB$1315,DataRegularSeason20242025!$B$3:$B$1315, "&lt;=" &amp; GK$1, DataRegularSeason20242025!$E$3:$E$1315, $A19)</f>
        <v>48</v>
      </c>
      <c r="GL19">
        <f>SUMIFS(DataRegularSeason20242025!$AA$3:$AA$1315,DataRegularSeason20242025!$B$3:$B$1315, "&lt;=" &amp; GL$1, DataRegularSeason20242025!$D$3:$D$1315, $A19)+SUMIFS(DataRegularSeason20242025!$AB$3:$AB$1315,DataRegularSeason20242025!$B$3:$B$1315, "&lt;=" &amp; GL$1, DataRegularSeason20242025!$E$3:$E$1315, $A19)</f>
        <v>48</v>
      </c>
      <c r="GM19">
        <f>SUMIFS(DataRegularSeason20242025!$AA$3:$AA$1315,DataRegularSeason20242025!$B$3:$B$1315, "&lt;=" &amp; GM$1, DataRegularSeason20242025!$D$3:$D$1315, $A19)+SUMIFS(DataRegularSeason20242025!$AB$3:$AB$1315,DataRegularSeason20242025!$B$3:$B$1315, "&lt;=" &amp; GM$1, DataRegularSeason20242025!$E$3:$E$1315, $A19)</f>
        <v>48</v>
      </c>
      <c r="GN19">
        <f>SUMIFS(DataRegularSeason20242025!$AA$3:$AA$1315,DataRegularSeason20242025!$B$3:$B$1315, "&lt;=" &amp; GN$1, DataRegularSeason20242025!$D$3:$D$1315, $A19)+SUMIFS(DataRegularSeason20242025!$AB$3:$AB$1315,DataRegularSeason20242025!$B$3:$B$1315, "&lt;=" &amp; GN$1, DataRegularSeason20242025!$E$3:$E$1315, $A19)</f>
        <v>48</v>
      </c>
      <c r="GO19">
        <f>SUMIFS(DataRegularSeason20242025!$AA$3:$AA$1315,DataRegularSeason20242025!$B$3:$B$1315, "&lt;=" &amp; GO$1, DataRegularSeason20242025!$D$3:$D$1315, $A19)+SUMIFS(DataRegularSeason20242025!$AB$3:$AB$1315,DataRegularSeason20242025!$B$3:$B$1315, "&lt;=" &amp; GO$1, DataRegularSeason20242025!$E$3:$E$1315, $A19)</f>
        <v>48</v>
      </c>
      <c r="GP19">
        <f>SUMIFS(DataRegularSeason20242025!$AA$3:$AA$1315,DataRegularSeason20242025!$B$3:$B$1315, "&lt;=" &amp; GP$1, DataRegularSeason20242025!$D$3:$D$1315, $A19)+SUMIFS(DataRegularSeason20242025!$AB$3:$AB$1315,DataRegularSeason20242025!$B$3:$B$1315, "&lt;=" &amp; GP$1, DataRegularSeason20242025!$E$3:$E$1315, $A19)</f>
        <v>48</v>
      </c>
      <c r="GQ19">
        <f>SUMIFS(DataRegularSeason20242025!$AA$3:$AA$1315,DataRegularSeason20242025!$B$3:$B$1315, "&lt;=" &amp; GQ$1, DataRegularSeason20242025!$D$3:$D$1315, $A19)+SUMIFS(DataRegularSeason20242025!$AB$3:$AB$1315,DataRegularSeason20242025!$B$3:$B$1315, "&lt;=" &amp; GQ$1, DataRegularSeason20242025!$E$3:$E$1315, $A19)</f>
        <v>48</v>
      </c>
      <c r="GR19">
        <f>SUMIFS(DataRegularSeason20242025!$AA$3:$AA$1315,DataRegularSeason20242025!$B$3:$B$1315, "&lt;=" &amp; GR$1, DataRegularSeason20242025!$D$3:$D$1315, $A19)+SUMIFS(DataRegularSeason20242025!$AB$3:$AB$1315,DataRegularSeason20242025!$B$3:$B$1315, "&lt;=" &amp; GR$1, DataRegularSeason20242025!$E$3:$E$1315, $A19)</f>
        <v>48</v>
      </c>
      <c r="GS19">
        <f>SUMIFS(DataRegularSeason20242025!$AA$3:$AA$1315,DataRegularSeason20242025!$B$3:$B$1315, "&lt;=" &amp; GS$1, DataRegularSeason20242025!$D$3:$D$1315, $A19)+SUMIFS(DataRegularSeason20242025!$AB$3:$AB$1315,DataRegularSeason20242025!$B$3:$B$1315, "&lt;=" &amp; GS$1, DataRegularSeason20242025!$E$3:$E$1315, $A19)</f>
        <v>48</v>
      </c>
      <c r="GT19">
        <f>SUMIFS(DataRegularSeason20242025!$AA$3:$AA$1315,DataRegularSeason20242025!$B$3:$B$1315, "&lt;=" &amp; GT$1, DataRegularSeason20242025!$D$3:$D$1315, $A19)+SUMIFS(DataRegularSeason20242025!$AB$3:$AB$1315,DataRegularSeason20242025!$B$3:$B$1315, "&lt;=" &amp; GT$1, DataRegularSeason20242025!$E$3:$E$1315, $A19)</f>
        <v>48</v>
      </c>
      <c r="GU19">
        <f>SUMIFS(DataRegularSeason20242025!$AA$3:$AA$1315,DataRegularSeason20242025!$B$3:$B$1315, "&lt;=" &amp; GU$1, DataRegularSeason20242025!$D$3:$D$1315, $A19)+SUMIFS(DataRegularSeason20242025!$AB$3:$AB$1315,DataRegularSeason20242025!$B$3:$B$1315, "&lt;=" &amp; GU$1, DataRegularSeason20242025!$E$3:$E$1315, $A19)</f>
        <v>48</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44</v>
      </c>
      <c r="CP20">
        <f>SUMIFS(DataRegularSeason20242025!$AA$3:$AA$1315,DataRegularSeason20242025!$B$3:$B$1315, "&lt;=" &amp; CP$1, DataRegularSeason20242025!$D$3:$D$1315, $A20)+SUMIFS(DataRegularSeason20242025!$AB$3:$AB$1315,DataRegularSeason20242025!$B$3:$B$1315, "&lt;=" &amp; CP$1, DataRegularSeason20242025!$E$3:$E$1315, $A20)</f>
        <v>44</v>
      </c>
      <c r="CQ20">
        <f>SUMIFS(DataRegularSeason20242025!$AA$3:$AA$1315,DataRegularSeason20242025!$B$3:$B$1315, "&lt;=" &amp; CQ$1, DataRegularSeason20242025!$D$3:$D$1315, $A20)+SUMIFS(DataRegularSeason20242025!$AB$3:$AB$1315,DataRegularSeason20242025!$B$3:$B$1315, "&lt;=" &amp; CQ$1, DataRegularSeason20242025!$E$3:$E$1315, $A20)</f>
        <v>44</v>
      </c>
      <c r="CR20">
        <f>SUMIFS(DataRegularSeason20242025!$AA$3:$AA$1315,DataRegularSeason20242025!$B$3:$B$1315, "&lt;=" &amp; CR$1, DataRegularSeason20242025!$D$3:$D$1315, $A20)+SUMIFS(DataRegularSeason20242025!$AB$3:$AB$1315,DataRegularSeason20242025!$B$3:$B$1315, "&lt;=" &amp; CR$1, DataRegularSeason20242025!$E$3:$E$1315, $A20)</f>
        <v>44</v>
      </c>
      <c r="CS20">
        <f>SUMIFS(DataRegularSeason20242025!$AA$3:$AA$1315,DataRegularSeason20242025!$B$3:$B$1315, "&lt;=" &amp; CS$1, DataRegularSeason20242025!$D$3:$D$1315, $A20)+SUMIFS(DataRegularSeason20242025!$AB$3:$AB$1315,DataRegularSeason20242025!$B$3:$B$1315, "&lt;=" &amp; CS$1, DataRegularSeason20242025!$E$3:$E$1315, $A20)</f>
        <v>44</v>
      </c>
      <c r="CT20">
        <f>SUMIFS(DataRegularSeason20242025!$AA$3:$AA$1315,DataRegularSeason20242025!$B$3:$B$1315, "&lt;=" &amp; CT$1, DataRegularSeason20242025!$D$3:$D$1315, $A20)+SUMIFS(DataRegularSeason20242025!$AB$3:$AB$1315,DataRegularSeason20242025!$B$3:$B$1315, "&lt;=" &amp; CT$1, DataRegularSeason20242025!$E$3:$E$1315, $A20)</f>
        <v>44</v>
      </c>
      <c r="CU20">
        <f>SUMIFS(DataRegularSeason20242025!$AA$3:$AA$1315,DataRegularSeason20242025!$B$3:$B$1315, "&lt;=" &amp; CU$1, DataRegularSeason20242025!$D$3:$D$1315, $A20)+SUMIFS(DataRegularSeason20242025!$AB$3:$AB$1315,DataRegularSeason20242025!$B$3:$B$1315, "&lt;=" &amp; CU$1, DataRegularSeason20242025!$E$3:$E$1315, $A20)</f>
        <v>44</v>
      </c>
      <c r="CV20">
        <f>SUMIFS(DataRegularSeason20242025!$AA$3:$AA$1315,DataRegularSeason20242025!$B$3:$B$1315, "&lt;=" &amp; CV$1, DataRegularSeason20242025!$D$3:$D$1315, $A20)+SUMIFS(DataRegularSeason20242025!$AB$3:$AB$1315,DataRegularSeason20242025!$B$3:$B$1315, "&lt;=" &amp; CV$1, DataRegularSeason20242025!$E$3:$E$1315, $A20)</f>
        <v>44</v>
      </c>
      <c r="CW20">
        <f>SUMIFS(DataRegularSeason20242025!$AA$3:$AA$1315,DataRegularSeason20242025!$B$3:$B$1315, "&lt;=" &amp; CW$1, DataRegularSeason20242025!$D$3:$D$1315, $A20)+SUMIFS(DataRegularSeason20242025!$AB$3:$AB$1315,DataRegularSeason20242025!$B$3:$B$1315, "&lt;=" &amp; CW$1, DataRegularSeason20242025!$E$3:$E$1315, $A20)</f>
        <v>44</v>
      </c>
      <c r="CX20">
        <f>SUMIFS(DataRegularSeason20242025!$AA$3:$AA$1315,DataRegularSeason20242025!$B$3:$B$1315, "&lt;=" &amp; CX$1, DataRegularSeason20242025!$D$3:$D$1315, $A20)+SUMIFS(DataRegularSeason20242025!$AB$3:$AB$1315,DataRegularSeason20242025!$B$3:$B$1315, "&lt;=" &amp; CX$1, DataRegularSeason20242025!$E$3:$E$1315, $A20)</f>
        <v>44</v>
      </c>
      <c r="CY20">
        <f>SUMIFS(DataRegularSeason20242025!$AA$3:$AA$1315,DataRegularSeason20242025!$B$3:$B$1315, "&lt;=" &amp; CY$1, DataRegularSeason20242025!$D$3:$D$1315, $A20)+SUMIFS(DataRegularSeason20242025!$AB$3:$AB$1315,DataRegularSeason20242025!$B$3:$B$1315, "&lt;=" &amp; CY$1, DataRegularSeason20242025!$E$3:$E$1315, $A20)</f>
        <v>44</v>
      </c>
      <c r="CZ20">
        <f>SUMIFS(DataRegularSeason20242025!$AA$3:$AA$1315,DataRegularSeason20242025!$B$3:$B$1315, "&lt;=" &amp; CZ$1, DataRegularSeason20242025!$D$3:$D$1315, $A20)+SUMIFS(DataRegularSeason20242025!$AB$3:$AB$1315,DataRegularSeason20242025!$B$3:$B$1315, "&lt;=" &amp; CZ$1, DataRegularSeason20242025!$E$3:$E$1315, $A20)</f>
        <v>44</v>
      </c>
      <c r="DA20">
        <f>SUMIFS(DataRegularSeason20242025!$AA$3:$AA$1315,DataRegularSeason20242025!$B$3:$B$1315, "&lt;=" &amp; DA$1, DataRegularSeason20242025!$D$3:$D$1315, $A20)+SUMIFS(DataRegularSeason20242025!$AB$3:$AB$1315,DataRegularSeason20242025!$B$3:$B$1315, "&lt;=" &amp; DA$1, DataRegularSeason20242025!$E$3:$E$1315, $A20)</f>
        <v>44</v>
      </c>
      <c r="DB20">
        <f>SUMIFS(DataRegularSeason20242025!$AA$3:$AA$1315,DataRegularSeason20242025!$B$3:$B$1315, "&lt;=" &amp; DB$1, DataRegularSeason20242025!$D$3:$D$1315, $A20)+SUMIFS(DataRegularSeason20242025!$AB$3:$AB$1315,DataRegularSeason20242025!$B$3:$B$1315, "&lt;=" &amp; DB$1, DataRegularSeason20242025!$E$3:$E$1315, $A20)</f>
        <v>44</v>
      </c>
      <c r="DC20">
        <f>SUMIFS(DataRegularSeason20242025!$AA$3:$AA$1315,DataRegularSeason20242025!$B$3:$B$1315, "&lt;=" &amp; DC$1, DataRegularSeason20242025!$D$3:$D$1315, $A20)+SUMIFS(DataRegularSeason20242025!$AB$3:$AB$1315,DataRegularSeason20242025!$B$3:$B$1315, "&lt;=" &amp; DC$1, DataRegularSeason20242025!$E$3:$E$1315, $A20)</f>
        <v>44</v>
      </c>
      <c r="DD20">
        <f>SUMIFS(DataRegularSeason20242025!$AA$3:$AA$1315,DataRegularSeason20242025!$B$3:$B$1315, "&lt;=" &amp; DD$1, DataRegularSeason20242025!$D$3:$D$1315, $A20)+SUMIFS(DataRegularSeason20242025!$AB$3:$AB$1315,DataRegularSeason20242025!$B$3:$B$1315, "&lt;=" &amp; DD$1, DataRegularSeason20242025!$E$3:$E$1315, $A20)</f>
        <v>44</v>
      </c>
      <c r="DE20">
        <f>SUMIFS(DataRegularSeason20242025!$AA$3:$AA$1315,DataRegularSeason20242025!$B$3:$B$1315, "&lt;=" &amp; DE$1, DataRegularSeason20242025!$D$3:$D$1315, $A20)+SUMIFS(DataRegularSeason20242025!$AB$3:$AB$1315,DataRegularSeason20242025!$B$3:$B$1315, "&lt;=" &amp; DE$1, DataRegularSeason20242025!$E$3:$E$1315, $A20)</f>
        <v>44</v>
      </c>
      <c r="DF20">
        <f>SUMIFS(DataRegularSeason20242025!$AA$3:$AA$1315,DataRegularSeason20242025!$B$3:$B$1315, "&lt;=" &amp; DF$1, DataRegularSeason20242025!$D$3:$D$1315, $A20)+SUMIFS(DataRegularSeason20242025!$AB$3:$AB$1315,DataRegularSeason20242025!$B$3:$B$1315, "&lt;=" &amp; DF$1, DataRegularSeason20242025!$E$3:$E$1315, $A20)</f>
        <v>44</v>
      </c>
      <c r="DG20">
        <f>SUMIFS(DataRegularSeason20242025!$AA$3:$AA$1315,DataRegularSeason20242025!$B$3:$B$1315, "&lt;=" &amp; DG$1, DataRegularSeason20242025!$D$3:$D$1315, $A20)+SUMIFS(DataRegularSeason20242025!$AB$3:$AB$1315,DataRegularSeason20242025!$B$3:$B$1315, "&lt;=" &amp; DG$1, DataRegularSeason20242025!$E$3:$E$1315, $A20)</f>
        <v>44</v>
      </c>
      <c r="DH20">
        <f>SUMIFS(DataRegularSeason20242025!$AA$3:$AA$1315,DataRegularSeason20242025!$B$3:$B$1315, "&lt;=" &amp; DH$1, DataRegularSeason20242025!$D$3:$D$1315, $A20)+SUMIFS(DataRegularSeason20242025!$AB$3:$AB$1315,DataRegularSeason20242025!$B$3:$B$1315, "&lt;=" &amp; DH$1, DataRegularSeason20242025!$E$3:$E$1315, $A20)</f>
        <v>44</v>
      </c>
      <c r="DI20">
        <f>SUMIFS(DataRegularSeason20242025!$AA$3:$AA$1315,DataRegularSeason20242025!$B$3:$B$1315, "&lt;=" &amp; DI$1, DataRegularSeason20242025!$D$3:$D$1315, $A20)+SUMIFS(DataRegularSeason20242025!$AB$3:$AB$1315,DataRegularSeason20242025!$B$3:$B$1315, "&lt;=" &amp; DI$1, DataRegularSeason20242025!$E$3:$E$1315, $A20)</f>
        <v>44</v>
      </c>
      <c r="DJ20">
        <f>SUMIFS(DataRegularSeason20242025!$AA$3:$AA$1315,DataRegularSeason20242025!$B$3:$B$1315, "&lt;=" &amp; DJ$1, DataRegularSeason20242025!$D$3:$D$1315, $A20)+SUMIFS(DataRegularSeason20242025!$AB$3:$AB$1315,DataRegularSeason20242025!$B$3:$B$1315, "&lt;=" &amp; DJ$1, DataRegularSeason20242025!$E$3:$E$1315, $A20)</f>
        <v>44</v>
      </c>
      <c r="DK20">
        <f>SUMIFS(DataRegularSeason20242025!$AA$3:$AA$1315,DataRegularSeason20242025!$B$3:$B$1315, "&lt;=" &amp; DK$1, DataRegularSeason20242025!$D$3:$D$1315, $A20)+SUMIFS(DataRegularSeason20242025!$AB$3:$AB$1315,DataRegularSeason20242025!$B$3:$B$1315, "&lt;=" &amp; DK$1, DataRegularSeason20242025!$E$3:$E$1315, $A20)</f>
        <v>44</v>
      </c>
      <c r="DL20">
        <f>SUMIFS(DataRegularSeason20242025!$AA$3:$AA$1315,DataRegularSeason20242025!$B$3:$B$1315, "&lt;=" &amp; DL$1, DataRegularSeason20242025!$D$3:$D$1315, $A20)+SUMIFS(DataRegularSeason20242025!$AB$3:$AB$1315,DataRegularSeason20242025!$B$3:$B$1315, "&lt;=" &amp; DL$1, DataRegularSeason20242025!$E$3:$E$1315, $A20)</f>
        <v>44</v>
      </c>
      <c r="DM20">
        <f>SUMIFS(DataRegularSeason20242025!$AA$3:$AA$1315,DataRegularSeason20242025!$B$3:$B$1315, "&lt;=" &amp; DM$1, DataRegularSeason20242025!$D$3:$D$1315, $A20)+SUMIFS(DataRegularSeason20242025!$AB$3:$AB$1315,DataRegularSeason20242025!$B$3:$B$1315, "&lt;=" &amp; DM$1, DataRegularSeason20242025!$E$3:$E$1315, $A20)</f>
        <v>44</v>
      </c>
      <c r="DN20">
        <f>SUMIFS(DataRegularSeason20242025!$AA$3:$AA$1315,DataRegularSeason20242025!$B$3:$B$1315, "&lt;=" &amp; DN$1, DataRegularSeason20242025!$D$3:$D$1315, $A20)+SUMIFS(DataRegularSeason20242025!$AB$3:$AB$1315,DataRegularSeason20242025!$B$3:$B$1315, "&lt;=" &amp; DN$1, DataRegularSeason20242025!$E$3:$E$1315, $A20)</f>
        <v>44</v>
      </c>
      <c r="DO20">
        <f>SUMIFS(DataRegularSeason20242025!$AA$3:$AA$1315,DataRegularSeason20242025!$B$3:$B$1315, "&lt;=" &amp; DO$1, DataRegularSeason20242025!$D$3:$D$1315, $A20)+SUMIFS(DataRegularSeason20242025!$AB$3:$AB$1315,DataRegularSeason20242025!$B$3:$B$1315, "&lt;=" &amp; DO$1, DataRegularSeason20242025!$E$3:$E$1315, $A20)</f>
        <v>44</v>
      </c>
      <c r="DP20">
        <f>SUMIFS(DataRegularSeason20242025!$AA$3:$AA$1315,DataRegularSeason20242025!$B$3:$B$1315, "&lt;=" &amp; DP$1, DataRegularSeason20242025!$D$3:$D$1315, $A20)+SUMIFS(DataRegularSeason20242025!$AB$3:$AB$1315,DataRegularSeason20242025!$B$3:$B$1315, "&lt;=" &amp; DP$1, DataRegularSeason20242025!$E$3:$E$1315, $A20)</f>
        <v>44</v>
      </c>
      <c r="DQ20">
        <f>SUMIFS(DataRegularSeason20242025!$AA$3:$AA$1315,DataRegularSeason20242025!$B$3:$B$1315, "&lt;=" &amp; DQ$1, DataRegularSeason20242025!$D$3:$D$1315, $A20)+SUMIFS(DataRegularSeason20242025!$AB$3:$AB$1315,DataRegularSeason20242025!$B$3:$B$1315, "&lt;=" &amp; DQ$1, DataRegularSeason20242025!$E$3:$E$1315, $A20)</f>
        <v>44</v>
      </c>
      <c r="DR20">
        <f>SUMIFS(DataRegularSeason20242025!$AA$3:$AA$1315,DataRegularSeason20242025!$B$3:$B$1315, "&lt;=" &amp; DR$1, DataRegularSeason20242025!$D$3:$D$1315, $A20)+SUMIFS(DataRegularSeason20242025!$AB$3:$AB$1315,DataRegularSeason20242025!$B$3:$B$1315, "&lt;=" &amp; DR$1, DataRegularSeason20242025!$E$3:$E$1315, $A20)</f>
        <v>44</v>
      </c>
      <c r="DS20">
        <f>SUMIFS(DataRegularSeason20242025!$AA$3:$AA$1315,DataRegularSeason20242025!$B$3:$B$1315, "&lt;=" &amp; DS$1, DataRegularSeason20242025!$D$3:$D$1315, $A20)+SUMIFS(DataRegularSeason20242025!$AB$3:$AB$1315,DataRegularSeason20242025!$B$3:$B$1315, "&lt;=" &amp; DS$1, DataRegularSeason20242025!$E$3:$E$1315, $A20)</f>
        <v>44</v>
      </c>
      <c r="DT20">
        <f>SUMIFS(DataRegularSeason20242025!$AA$3:$AA$1315,DataRegularSeason20242025!$B$3:$B$1315, "&lt;=" &amp; DT$1, DataRegularSeason20242025!$D$3:$D$1315, $A20)+SUMIFS(DataRegularSeason20242025!$AB$3:$AB$1315,DataRegularSeason20242025!$B$3:$B$1315, "&lt;=" &amp; DT$1, DataRegularSeason20242025!$E$3:$E$1315, $A20)</f>
        <v>44</v>
      </c>
      <c r="DU20">
        <f>SUMIFS(DataRegularSeason20242025!$AA$3:$AA$1315,DataRegularSeason20242025!$B$3:$B$1315, "&lt;=" &amp; DU$1, DataRegularSeason20242025!$D$3:$D$1315, $A20)+SUMIFS(DataRegularSeason20242025!$AB$3:$AB$1315,DataRegularSeason20242025!$B$3:$B$1315, "&lt;=" &amp; DU$1, DataRegularSeason20242025!$E$3:$E$1315, $A20)</f>
        <v>44</v>
      </c>
      <c r="DV20">
        <f>SUMIFS(DataRegularSeason20242025!$AA$3:$AA$1315,DataRegularSeason20242025!$B$3:$B$1315, "&lt;=" &amp; DV$1, DataRegularSeason20242025!$D$3:$D$1315, $A20)+SUMIFS(DataRegularSeason20242025!$AB$3:$AB$1315,DataRegularSeason20242025!$B$3:$B$1315, "&lt;=" &amp; DV$1, DataRegularSeason20242025!$E$3:$E$1315, $A20)</f>
        <v>44</v>
      </c>
      <c r="DW20">
        <f>SUMIFS(DataRegularSeason20242025!$AA$3:$AA$1315,DataRegularSeason20242025!$B$3:$B$1315, "&lt;=" &amp; DW$1, DataRegularSeason20242025!$D$3:$D$1315, $A20)+SUMIFS(DataRegularSeason20242025!$AB$3:$AB$1315,DataRegularSeason20242025!$B$3:$B$1315, "&lt;=" &amp; DW$1, DataRegularSeason20242025!$E$3:$E$1315, $A20)</f>
        <v>44</v>
      </c>
      <c r="DX20">
        <f>SUMIFS(DataRegularSeason20242025!$AA$3:$AA$1315,DataRegularSeason20242025!$B$3:$B$1315, "&lt;=" &amp; DX$1, DataRegularSeason20242025!$D$3:$D$1315, $A20)+SUMIFS(DataRegularSeason20242025!$AB$3:$AB$1315,DataRegularSeason20242025!$B$3:$B$1315, "&lt;=" &amp; DX$1, DataRegularSeason20242025!$E$3:$E$1315, $A20)</f>
        <v>44</v>
      </c>
      <c r="DY20">
        <f>SUMIFS(DataRegularSeason20242025!$AA$3:$AA$1315,DataRegularSeason20242025!$B$3:$B$1315, "&lt;=" &amp; DY$1, DataRegularSeason20242025!$D$3:$D$1315, $A20)+SUMIFS(DataRegularSeason20242025!$AB$3:$AB$1315,DataRegularSeason20242025!$B$3:$B$1315, "&lt;=" &amp; DY$1, DataRegularSeason20242025!$E$3:$E$1315, $A20)</f>
        <v>44</v>
      </c>
      <c r="DZ20">
        <f>SUMIFS(DataRegularSeason20242025!$AA$3:$AA$1315,DataRegularSeason20242025!$B$3:$B$1315, "&lt;=" &amp; DZ$1, DataRegularSeason20242025!$D$3:$D$1315, $A20)+SUMIFS(DataRegularSeason20242025!$AB$3:$AB$1315,DataRegularSeason20242025!$B$3:$B$1315, "&lt;=" &amp; DZ$1, DataRegularSeason20242025!$E$3:$E$1315, $A20)</f>
        <v>44</v>
      </c>
      <c r="EA20">
        <f>SUMIFS(DataRegularSeason20242025!$AA$3:$AA$1315,DataRegularSeason20242025!$B$3:$B$1315, "&lt;=" &amp; EA$1, DataRegularSeason20242025!$D$3:$D$1315, $A20)+SUMIFS(DataRegularSeason20242025!$AB$3:$AB$1315,DataRegularSeason20242025!$B$3:$B$1315, "&lt;=" &amp; EA$1, DataRegularSeason20242025!$E$3:$E$1315, $A20)</f>
        <v>44</v>
      </c>
      <c r="EB20">
        <f>SUMIFS(DataRegularSeason20242025!$AA$3:$AA$1315,DataRegularSeason20242025!$B$3:$B$1315, "&lt;=" &amp; EB$1, DataRegularSeason20242025!$D$3:$D$1315, $A20)+SUMIFS(DataRegularSeason20242025!$AB$3:$AB$1315,DataRegularSeason20242025!$B$3:$B$1315, "&lt;=" &amp; EB$1, DataRegularSeason20242025!$E$3:$E$1315, $A20)</f>
        <v>44</v>
      </c>
      <c r="EC20">
        <f>SUMIFS(DataRegularSeason20242025!$AA$3:$AA$1315,DataRegularSeason20242025!$B$3:$B$1315, "&lt;=" &amp; EC$1, DataRegularSeason20242025!$D$3:$D$1315, $A20)+SUMIFS(DataRegularSeason20242025!$AB$3:$AB$1315,DataRegularSeason20242025!$B$3:$B$1315, "&lt;=" &amp; EC$1, DataRegularSeason20242025!$E$3:$E$1315, $A20)</f>
        <v>44</v>
      </c>
      <c r="ED20">
        <f>SUMIFS(DataRegularSeason20242025!$AA$3:$AA$1315,DataRegularSeason20242025!$B$3:$B$1315, "&lt;=" &amp; ED$1, DataRegularSeason20242025!$D$3:$D$1315, $A20)+SUMIFS(DataRegularSeason20242025!$AB$3:$AB$1315,DataRegularSeason20242025!$B$3:$B$1315, "&lt;=" &amp; ED$1, DataRegularSeason20242025!$E$3:$E$1315, $A20)</f>
        <v>44</v>
      </c>
      <c r="EE20">
        <f>SUMIFS(DataRegularSeason20242025!$AA$3:$AA$1315,DataRegularSeason20242025!$B$3:$B$1315, "&lt;=" &amp; EE$1, DataRegularSeason20242025!$D$3:$D$1315, $A20)+SUMIFS(DataRegularSeason20242025!$AB$3:$AB$1315,DataRegularSeason20242025!$B$3:$B$1315, "&lt;=" &amp; EE$1, DataRegularSeason20242025!$E$3:$E$1315, $A20)</f>
        <v>44</v>
      </c>
      <c r="EF20">
        <f>SUMIFS(DataRegularSeason20242025!$AA$3:$AA$1315,DataRegularSeason20242025!$B$3:$B$1315, "&lt;=" &amp; EF$1, DataRegularSeason20242025!$D$3:$D$1315, $A20)+SUMIFS(DataRegularSeason20242025!$AB$3:$AB$1315,DataRegularSeason20242025!$B$3:$B$1315, "&lt;=" &amp; EF$1, DataRegularSeason20242025!$E$3:$E$1315, $A20)</f>
        <v>44</v>
      </c>
      <c r="EG20">
        <f>SUMIFS(DataRegularSeason20242025!$AA$3:$AA$1315,DataRegularSeason20242025!$B$3:$B$1315, "&lt;=" &amp; EG$1, DataRegularSeason20242025!$D$3:$D$1315, $A20)+SUMIFS(DataRegularSeason20242025!$AB$3:$AB$1315,DataRegularSeason20242025!$B$3:$B$1315, "&lt;=" &amp; EG$1, DataRegularSeason20242025!$E$3:$E$1315, $A20)</f>
        <v>44</v>
      </c>
      <c r="EH20">
        <f>SUMIFS(DataRegularSeason20242025!$AA$3:$AA$1315,DataRegularSeason20242025!$B$3:$B$1315, "&lt;=" &amp; EH$1, DataRegularSeason20242025!$D$3:$D$1315, $A20)+SUMIFS(DataRegularSeason20242025!$AB$3:$AB$1315,DataRegularSeason20242025!$B$3:$B$1315, "&lt;=" &amp; EH$1, DataRegularSeason20242025!$E$3:$E$1315, $A20)</f>
        <v>44</v>
      </c>
      <c r="EI20">
        <f>SUMIFS(DataRegularSeason20242025!$AA$3:$AA$1315,DataRegularSeason20242025!$B$3:$B$1315, "&lt;=" &amp; EI$1, DataRegularSeason20242025!$D$3:$D$1315, $A20)+SUMIFS(DataRegularSeason20242025!$AB$3:$AB$1315,DataRegularSeason20242025!$B$3:$B$1315, "&lt;=" &amp; EI$1, DataRegularSeason20242025!$E$3:$E$1315, $A20)</f>
        <v>44</v>
      </c>
      <c r="EJ20">
        <f>SUMIFS(DataRegularSeason20242025!$AA$3:$AA$1315,DataRegularSeason20242025!$B$3:$B$1315, "&lt;=" &amp; EJ$1, DataRegularSeason20242025!$D$3:$D$1315, $A20)+SUMIFS(DataRegularSeason20242025!$AB$3:$AB$1315,DataRegularSeason20242025!$B$3:$B$1315, "&lt;=" &amp; EJ$1, DataRegularSeason20242025!$E$3:$E$1315, $A20)</f>
        <v>44</v>
      </c>
      <c r="EK20">
        <f>SUMIFS(DataRegularSeason20242025!$AA$3:$AA$1315,DataRegularSeason20242025!$B$3:$B$1315, "&lt;=" &amp; EK$1, DataRegularSeason20242025!$D$3:$D$1315, $A20)+SUMIFS(DataRegularSeason20242025!$AB$3:$AB$1315,DataRegularSeason20242025!$B$3:$B$1315, "&lt;=" &amp; EK$1, DataRegularSeason20242025!$E$3:$E$1315, $A20)</f>
        <v>44</v>
      </c>
      <c r="EL20">
        <f>SUMIFS(DataRegularSeason20242025!$AA$3:$AA$1315,DataRegularSeason20242025!$B$3:$B$1315, "&lt;=" &amp; EL$1, DataRegularSeason20242025!$D$3:$D$1315, $A20)+SUMIFS(DataRegularSeason20242025!$AB$3:$AB$1315,DataRegularSeason20242025!$B$3:$B$1315, "&lt;=" &amp; EL$1, DataRegularSeason20242025!$E$3:$E$1315, $A20)</f>
        <v>44</v>
      </c>
      <c r="EM20">
        <f>SUMIFS(DataRegularSeason20242025!$AA$3:$AA$1315,DataRegularSeason20242025!$B$3:$B$1315, "&lt;=" &amp; EM$1, DataRegularSeason20242025!$D$3:$D$1315, $A20)+SUMIFS(DataRegularSeason20242025!$AB$3:$AB$1315,DataRegularSeason20242025!$B$3:$B$1315, "&lt;=" &amp; EM$1, DataRegularSeason20242025!$E$3:$E$1315, $A20)</f>
        <v>44</v>
      </c>
      <c r="EN20">
        <f>SUMIFS(DataRegularSeason20242025!$AA$3:$AA$1315,DataRegularSeason20242025!$B$3:$B$1315, "&lt;=" &amp; EN$1, DataRegularSeason20242025!$D$3:$D$1315, $A20)+SUMIFS(DataRegularSeason20242025!$AB$3:$AB$1315,DataRegularSeason20242025!$B$3:$B$1315, "&lt;=" &amp; EN$1, DataRegularSeason20242025!$E$3:$E$1315, $A20)</f>
        <v>44</v>
      </c>
      <c r="EO20">
        <f>SUMIFS(DataRegularSeason20242025!$AA$3:$AA$1315,DataRegularSeason20242025!$B$3:$B$1315, "&lt;=" &amp; EO$1, DataRegularSeason20242025!$D$3:$D$1315, $A20)+SUMIFS(DataRegularSeason20242025!$AB$3:$AB$1315,DataRegularSeason20242025!$B$3:$B$1315, "&lt;=" &amp; EO$1, DataRegularSeason20242025!$E$3:$E$1315, $A20)</f>
        <v>44</v>
      </c>
      <c r="EP20">
        <f>SUMIFS(DataRegularSeason20242025!$AA$3:$AA$1315,DataRegularSeason20242025!$B$3:$B$1315, "&lt;=" &amp; EP$1, DataRegularSeason20242025!$D$3:$D$1315, $A20)+SUMIFS(DataRegularSeason20242025!$AB$3:$AB$1315,DataRegularSeason20242025!$B$3:$B$1315, "&lt;=" &amp; EP$1, DataRegularSeason20242025!$E$3:$E$1315, $A20)</f>
        <v>44</v>
      </c>
      <c r="EQ20">
        <f>SUMIFS(DataRegularSeason20242025!$AA$3:$AA$1315,DataRegularSeason20242025!$B$3:$B$1315, "&lt;=" &amp; EQ$1, DataRegularSeason20242025!$D$3:$D$1315, $A20)+SUMIFS(DataRegularSeason20242025!$AB$3:$AB$1315,DataRegularSeason20242025!$B$3:$B$1315, "&lt;=" &amp; EQ$1, DataRegularSeason20242025!$E$3:$E$1315, $A20)</f>
        <v>44</v>
      </c>
      <c r="ER20">
        <f>SUMIFS(DataRegularSeason20242025!$AA$3:$AA$1315,DataRegularSeason20242025!$B$3:$B$1315, "&lt;=" &amp; ER$1, DataRegularSeason20242025!$D$3:$D$1315, $A20)+SUMIFS(DataRegularSeason20242025!$AB$3:$AB$1315,DataRegularSeason20242025!$B$3:$B$1315, "&lt;=" &amp; ER$1, DataRegularSeason20242025!$E$3:$E$1315, $A20)</f>
        <v>44</v>
      </c>
      <c r="ES20">
        <f>SUMIFS(DataRegularSeason20242025!$AA$3:$AA$1315,DataRegularSeason20242025!$B$3:$B$1315, "&lt;=" &amp; ES$1, DataRegularSeason20242025!$D$3:$D$1315, $A20)+SUMIFS(DataRegularSeason20242025!$AB$3:$AB$1315,DataRegularSeason20242025!$B$3:$B$1315, "&lt;=" &amp; ES$1, DataRegularSeason20242025!$E$3:$E$1315, $A20)</f>
        <v>44</v>
      </c>
      <c r="ET20">
        <f>SUMIFS(DataRegularSeason20242025!$AA$3:$AA$1315,DataRegularSeason20242025!$B$3:$B$1315, "&lt;=" &amp; ET$1, DataRegularSeason20242025!$D$3:$D$1315, $A20)+SUMIFS(DataRegularSeason20242025!$AB$3:$AB$1315,DataRegularSeason20242025!$B$3:$B$1315, "&lt;=" &amp; ET$1, DataRegularSeason20242025!$E$3:$E$1315, $A20)</f>
        <v>44</v>
      </c>
      <c r="EU20">
        <f>SUMIFS(DataRegularSeason20242025!$AA$3:$AA$1315,DataRegularSeason20242025!$B$3:$B$1315, "&lt;=" &amp; EU$1, DataRegularSeason20242025!$D$3:$D$1315, $A20)+SUMIFS(DataRegularSeason20242025!$AB$3:$AB$1315,DataRegularSeason20242025!$B$3:$B$1315, "&lt;=" &amp; EU$1, DataRegularSeason20242025!$E$3:$E$1315, $A20)</f>
        <v>44</v>
      </c>
      <c r="EV20">
        <f>SUMIFS(DataRegularSeason20242025!$AA$3:$AA$1315,DataRegularSeason20242025!$B$3:$B$1315, "&lt;=" &amp; EV$1, DataRegularSeason20242025!$D$3:$D$1315, $A20)+SUMIFS(DataRegularSeason20242025!$AB$3:$AB$1315,DataRegularSeason20242025!$B$3:$B$1315, "&lt;=" &amp; EV$1, DataRegularSeason20242025!$E$3:$E$1315, $A20)</f>
        <v>44</v>
      </c>
      <c r="EW20">
        <f>SUMIFS(DataRegularSeason20242025!$AA$3:$AA$1315,DataRegularSeason20242025!$B$3:$B$1315, "&lt;=" &amp; EW$1, DataRegularSeason20242025!$D$3:$D$1315, $A20)+SUMIFS(DataRegularSeason20242025!$AB$3:$AB$1315,DataRegularSeason20242025!$B$3:$B$1315, "&lt;=" &amp; EW$1, DataRegularSeason20242025!$E$3:$E$1315, $A20)</f>
        <v>44</v>
      </c>
      <c r="EX20">
        <f>SUMIFS(DataRegularSeason20242025!$AA$3:$AA$1315,DataRegularSeason20242025!$B$3:$B$1315, "&lt;=" &amp; EX$1, DataRegularSeason20242025!$D$3:$D$1315, $A20)+SUMIFS(DataRegularSeason20242025!$AB$3:$AB$1315,DataRegularSeason20242025!$B$3:$B$1315, "&lt;=" &amp; EX$1, DataRegularSeason20242025!$E$3:$E$1315, $A20)</f>
        <v>44</v>
      </c>
      <c r="EY20">
        <f>SUMIFS(DataRegularSeason20242025!$AA$3:$AA$1315,DataRegularSeason20242025!$B$3:$B$1315, "&lt;=" &amp; EY$1, DataRegularSeason20242025!$D$3:$D$1315, $A20)+SUMIFS(DataRegularSeason20242025!$AB$3:$AB$1315,DataRegularSeason20242025!$B$3:$B$1315, "&lt;=" &amp; EY$1, DataRegularSeason20242025!$E$3:$E$1315, $A20)</f>
        <v>44</v>
      </c>
      <c r="EZ20">
        <f>SUMIFS(DataRegularSeason20242025!$AA$3:$AA$1315,DataRegularSeason20242025!$B$3:$B$1315, "&lt;=" &amp; EZ$1, DataRegularSeason20242025!$D$3:$D$1315, $A20)+SUMIFS(DataRegularSeason20242025!$AB$3:$AB$1315,DataRegularSeason20242025!$B$3:$B$1315, "&lt;=" &amp; EZ$1, DataRegularSeason20242025!$E$3:$E$1315, $A20)</f>
        <v>44</v>
      </c>
      <c r="FA20">
        <f>SUMIFS(DataRegularSeason20242025!$AA$3:$AA$1315,DataRegularSeason20242025!$B$3:$B$1315, "&lt;=" &amp; FA$1, DataRegularSeason20242025!$D$3:$D$1315, $A20)+SUMIFS(DataRegularSeason20242025!$AB$3:$AB$1315,DataRegularSeason20242025!$B$3:$B$1315, "&lt;=" &amp; FA$1, DataRegularSeason20242025!$E$3:$E$1315, $A20)</f>
        <v>44</v>
      </c>
      <c r="FB20">
        <f>SUMIFS(DataRegularSeason20242025!$AA$3:$AA$1315,DataRegularSeason20242025!$B$3:$B$1315, "&lt;=" &amp; FB$1, DataRegularSeason20242025!$D$3:$D$1315, $A20)+SUMIFS(DataRegularSeason20242025!$AB$3:$AB$1315,DataRegularSeason20242025!$B$3:$B$1315, "&lt;=" &amp; FB$1, DataRegularSeason20242025!$E$3:$E$1315, $A20)</f>
        <v>44</v>
      </c>
      <c r="FC20">
        <f>SUMIFS(DataRegularSeason20242025!$AA$3:$AA$1315,DataRegularSeason20242025!$B$3:$B$1315, "&lt;=" &amp; FC$1, DataRegularSeason20242025!$D$3:$D$1315, $A20)+SUMIFS(DataRegularSeason20242025!$AB$3:$AB$1315,DataRegularSeason20242025!$B$3:$B$1315, "&lt;=" &amp; FC$1, DataRegularSeason20242025!$E$3:$E$1315, $A20)</f>
        <v>44</v>
      </c>
      <c r="FD20">
        <f>SUMIFS(DataRegularSeason20242025!$AA$3:$AA$1315,DataRegularSeason20242025!$B$3:$B$1315, "&lt;=" &amp; FD$1, DataRegularSeason20242025!$D$3:$D$1315, $A20)+SUMIFS(DataRegularSeason20242025!$AB$3:$AB$1315,DataRegularSeason20242025!$B$3:$B$1315, "&lt;=" &amp; FD$1, DataRegularSeason20242025!$E$3:$E$1315, $A20)</f>
        <v>44</v>
      </c>
      <c r="FE20">
        <f>SUMIFS(DataRegularSeason20242025!$AA$3:$AA$1315,DataRegularSeason20242025!$B$3:$B$1315, "&lt;=" &amp; FE$1, DataRegularSeason20242025!$D$3:$D$1315, $A20)+SUMIFS(DataRegularSeason20242025!$AB$3:$AB$1315,DataRegularSeason20242025!$B$3:$B$1315, "&lt;=" &amp; FE$1, DataRegularSeason20242025!$E$3:$E$1315, $A20)</f>
        <v>44</v>
      </c>
      <c r="FF20">
        <f>SUMIFS(DataRegularSeason20242025!$AA$3:$AA$1315,DataRegularSeason20242025!$B$3:$B$1315, "&lt;=" &amp; FF$1, DataRegularSeason20242025!$D$3:$D$1315, $A20)+SUMIFS(DataRegularSeason20242025!$AB$3:$AB$1315,DataRegularSeason20242025!$B$3:$B$1315, "&lt;=" &amp; FF$1, DataRegularSeason20242025!$E$3:$E$1315, $A20)</f>
        <v>44</v>
      </c>
      <c r="FG20">
        <f>SUMIFS(DataRegularSeason20242025!$AA$3:$AA$1315,DataRegularSeason20242025!$B$3:$B$1315, "&lt;=" &amp; FG$1, DataRegularSeason20242025!$D$3:$D$1315, $A20)+SUMIFS(DataRegularSeason20242025!$AB$3:$AB$1315,DataRegularSeason20242025!$B$3:$B$1315, "&lt;=" &amp; FG$1, DataRegularSeason20242025!$E$3:$E$1315, $A20)</f>
        <v>44</v>
      </c>
      <c r="FH20">
        <f>SUMIFS(DataRegularSeason20242025!$AA$3:$AA$1315,DataRegularSeason20242025!$B$3:$B$1315, "&lt;=" &amp; FH$1, DataRegularSeason20242025!$D$3:$D$1315, $A20)+SUMIFS(DataRegularSeason20242025!$AB$3:$AB$1315,DataRegularSeason20242025!$B$3:$B$1315, "&lt;=" &amp; FH$1, DataRegularSeason20242025!$E$3:$E$1315, $A20)</f>
        <v>44</v>
      </c>
      <c r="FI20">
        <f>SUMIFS(DataRegularSeason20242025!$AA$3:$AA$1315,DataRegularSeason20242025!$B$3:$B$1315, "&lt;=" &amp; FI$1, DataRegularSeason20242025!$D$3:$D$1315, $A20)+SUMIFS(DataRegularSeason20242025!$AB$3:$AB$1315,DataRegularSeason20242025!$B$3:$B$1315, "&lt;=" &amp; FI$1, DataRegularSeason20242025!$E$3:$E$1315, $A20)</f>
        <v>44</v>
      </c>
      <c r="FJ20">
        <f>SUMIFS(DataRegularSeason20242025!$AA$3:$AA$1315,DataRegularSeason20242025!$B$3:$B$1315, "&lt;=" &amp; FJ$1, DataRegularSeason20242025!$D$3:$D$1315, $A20)+SUMIFS(DataRegularSeason20242025!$AB$3:$AB$1315,DataRegularSeason20242025!$B$3:$B$1315, "&lt;=" &amp; FJ$1, DataRegularSeason20242025!$E$3:$E$1315, $A20)</f>
        <v>44</v>
      </c>
      <c r="FK20">
        <f>SUMIFS(DataRegularSeason20242025!$AA$3:$AA$1315,DataRegularSeason20242025!$B$3:$B$1315, "&lt;=" &amp; FK$1, DataRegularSeason20242025!$D$3:$D$1315, $A20)+SUMIFS(DataRegularSeason20242025!$AB$3:$AB$1315,DataRegularSeason20242025!$B$3:$B$1315, "&lt;=" &amp; FK$1, DataRegularSeason20242025!$E$3:$E$1315, $A20)</f>
        <v>44</v>
      </c>
      <c r="FL20">
        <f>SUMIFS(DataRegularSeason20242025!$AA$3:$AA$1315,DataRegularSeason20242025!$B$3:$B$1315, "&lt;=" &amp; FL$1, DataRegularSeason20242025!$D$3:$D$1315, $A20)+SUMIFS(DataRegularSeason20242025!$AB$3:$AB$1315,DataRegularSeason20242025!$B$3:$B$1315, "&lt;=" &amp; FL$1, DataRegularSeason20242025!$E$3:$E$1315, $A20)</f>
        <v>44</v>
      </c>
      <c r="FM20">
        <f>SUMIFS(DataRegularSeason20242025!$AA$3:$AA$1315,DataRegularSeason20242025!$B$3:$B$1315, "&lt;=" &amp; FM$1, DataRegularSeason20242025!$D$3:$D$1315, $A20)+SUMIFS(DataRegularSeason20242025!$AB$3:$AB$1315,DataRegularSeason20242025!$B$3:$B$1315, "&lt;=" &amp; FM$1, DataRegularSeason20242025!$E$3:$E$1315, $A20)</f>
        <v>44</v>
      </c>
      <c r="FN20">
        <f>SUMIFS(DataRegularSeason20242025!$AA$3:$AA$1315,DataRegularSeason20242025!$B$3:$B$1315, "&lt;=" &amp; FN$1, DataRegularSeason20242025!$D$3:$D$1315, $A20)+SUMIFS(DataRegularSeason20242025!$AB$3:$AB$1315,DataRegularSeason20242025!$B$3:$B$1315, "&lt;=" &amp; FN$1, DataRegularSeason20242025!$E$3:$E$1315, $A20)</f>
        <v>44</v>
      </c>
      <c r="FO20">
        <f>SUMIFS(DataRegularSeason20242025!$AA$3:$AA$1315,DataRegularSeason20242025!$B$3:$B$1315, "&lt;=" &amp; FO$1, DataRegularSeason20242025!$D$3:$D$1315, $A20)+SUMIFS(DataRegularSeason20242025!$AB$3:$AB$1315,DataRegularSeason20242025!$B$3:$B$1315, "&lt;=" &amp; FO$1, DataRegularSeason20242025!$E$3:$E$1315, $A20)</f>
        <v>44</v>
      </c>
      <c r="FP20">
        <f>SUMIFS(DataRegularSeason20242025!$AA$3:$AA$1315,DataRegularSeason20242025!$B$3:$B$1315, "&lt;=" &amp; FP$1, DataRegularSeason20242025!$D$3:$D$1315, $A20)+SUMIFS(DataRegularSeason20242025!$AB$3:$AB$1315,DataRegularSeason20242025!$B$3:$B$1315, "&lt;=" &amp; FP$1, DataRegularSeason20242025!$E$3:$E$1315, $A20)</f>
        <v>44</v>
      </c>
      <c r="FQ20">
        <f>SUMIFS(DataRegularSeason20242025!$AA$3:$AA$1315,DataRegularSeason20242025!$B$3:$B$1315, "&lt;=" &amp; FQ$1, DataRegularSeason20242025!$D$3:$D$1315, $A20)+SUMIFS(DataRegularSeason20242025!$AB$3:$AB$1315,DataRegularSeason20242025!$B$3:$B$1315, "&lt;=" &amp; FQ$1, DataRegularSeason20242025!$E$3:$E$1315, $A20)</f>
        <v>44</v>
      </c>
      <c r="FR20">
        <f>SUMIFS(DataRegularSeason20242025!$AA$3:$AA$1315,DataRegularSeason20242025!$B$3:$B$1315, "&lt;=" &amp; FR$1, DataRegularSeason20242025!$D$3:$D$1315, $A20)+SUMIFS(DataRegularSeason20242025!$AB$3:$AB$1315,DataRegularSeason20242025!$B$3:$B$1315, "&lt;=" &amp; FR$1, DataRegularSeason20242025!$E$3:$E$1315, $A20)</f>
        <v>44</v>
      </c>
      <c r="FS20">
        <f>SUMIFS(DataRegularSeason20242025!$AA$3:$AA$1315,DataRegularSeason20242025!$B$3:$B$1315, "&lt;=" &amp; FS$1, DataRegularSeason20242025!$D$3:$D$1315, $A20)+SUMIFS(DataRegularSeason20242025!$AB$3:$AB$1315,DataRegularSeason20242025!$B$3:$B$1315, "&lt;=" &amp; FS$1, DataRegularSeason20242025!$E$3:$E$1315, $A20)</f>
        <v>44</v>
      </c>
      <c r="FT20">
        <f>SUMIFS(DataRegularSeason20242025!$AA$3:$AA$1315,DataRegularSeason20242025!$B$3:$B$1315, "&lt;=" &amp; FT$1, DataRegularSeason20242025!$D$3:$D$1315, $A20)+SUMIFS(DataRegularSeason20242025!$AB$3:$AB$1315,DataRegularSeason20242025!$B$3:$B$1315, "&lt;=" &amp; FT$1, DataRegularSeason20242025!$E$3:$E$1315, $A20)</f>
        <v>44</v>
      </c>
      <c r="FU20">
        <f>SUMIFS(DataRegularSeason20242025!$AA$3:$AA$1315,DataRegularSeason20242025!$B$3:$B$1315, "&lt;=" &amp; FU$1, DataRegularSeason20242025!$D$3:$D$1315, $A20)+SUMIFS(DataRegularSeason20242025!$AB$3:$AB$1315,DataRegularSeason20242025!$B$3:$B$1315, "&lt;=" &amp; FU$1, DataRegularSeason20242025!$E$3:$E$1315, $A20)</f>
        <v>44</v>
      </c>
      <c r="FV20">
        <f>SUMIFS(DataRegularSeason20242025!$AA$3:$AA$1315,DataRegularSeason20242025!$B$3:$B$1315, "&lt;=" &amp; FV$1, DataRegularSeason20242025!$D$3:$D$1315, $A20)+SUMIFS(DataRegularSeason20242025!$AB$3:$AB$1315,DataRegularSeason20242025!$B$3:$B$1315, "&lt;=" &amp; FV$1, DataRegularSeason20242025!$E$3:$E$1315, $A20)</f>
        <v>44</v>
      </c>
      <c r="FW20">
        <f>SUMIFS(DataRegularSeason20242025!$AA$3:$AA$1315,DataRegularSeason20242025!$B$3:$B$1315, "&lt;=" &amp; FW$1, DataRegularSeason20242025!$D$3:$D$1315, $A20)+SUMIFS(DataRegularSeason20242025!$AB$3:$AB$1315,DataRegularSeason20242025!$B$3:$B$1315, "&lt;=" &amp; FW$1, DataRegularSeason20242025!$E$3:$E$1315, $A20)</f>
        <v>44</v>
      </c>
      <c r="FX20">
        <f>SUMIFS(DataRegularSeason20242025!$AA$3:$AA$1315,DataRegularSeason20242025!$B$3:$B$1315, "&lt;=" &amp; FX$1, DataRegularSeason20242025!$D$3:$D$1315, $A20)+SUMIFS(DataRegularSeason20242025!$AB$3:$AB$1315,DataRegularSeason20242025!$B$3:$B$1315, "&lt;=" &amp; FX$1, DataRegularSeason20242025!$E$3:$E$1315, $A20)</f>
        <v>44</v>
      </c>
      <c r="FY20">
        <f>SUMIFS(DataRegularSeason20242025!$AA$3:$AA$1315,DataRegularSeason20242025!$B$3:$B$1315, "&lt;=" &amp; FY$1, DataRegularSeason20242025!$D$3:$D$1315, $A20)+SUMIFS(DataRegularSeason20242025!$AB$3:$AB$1315,DataRegularSeason20242025!$B$3:$B$1315, "&lt;=" &amp; FY$1, DataRegularSeason20242025!$E$3:$E$1315, $A20)</f>
        <v>44</v>
      </c>
      <c r="FZ20">
        <f>SUMIFS(DataRegularSeason20242025!$AA$3:$AA$1315,DataRegularSeason20242025!$B$3:$B$1315, "&lt;=" &amp; FZ$1, DataRegularSeason20242025!$D$3:$D$1315, $A20)+SUMIFS(DataRegularSeason20242025!$AB$3:$AB$1315,DataRegularSeason20242025!$B$3:$B$1315, "&lt;=" &amp; FZ$1, DataRegularSeason20242025!$E$3:$E$1315, $A20)</f>
        <v>44</v>
      </c>
      <c r="GA20">
        <f>SUMIFS(DataRegularSeason20242025!$AA$3:$AA$1315,DataRegularSeason20242025!$B$3:$B$1315, "&lt;=" &amp; GA$1, DataRegularSeason20242025!$D$3:$D$1315, $A20)+SUMIFS(DataRegularSeason20242025!$AB$3:$AB$1315,DataRegularSeason20242025!$B$3:$B$1315, "&lt;=" &amp; GA$1, DataRegularSeason20242025!$E$3:$E$1315, $A20)</f>
        <v>44</v>
      </c>
      <c r="GB20">
        <f>SUMIFS(DataRegularSeason20242025!$AA$3:$AA$1315,DataRegularSeason20242025!$B$3:$B$1315, "&lt;=" &amp; GB$1, DataRegularSeason20242025!$D$3:$D$1315, $A20)+SUMIFS(DataRegularSeason20242025!$AB$3:$AB$1315,DataRegularSeason20242025!$B$3:$B$1315, "&lt;=" &amp; GB$1, DataRegularSeason20242025!$E$3:$E$1315, $A20)</f>
        <v>44</v>
      </c>
      <c r="GC20">
        <f>SUMIFS(DataRegularSeason20242025!$AA$3:$AA$1315,DataRegularSeason20242025!$B$3:$B$1315, "&lt;=" &amp; GC$1, DataRegularSeason20242025!$D$3:$D$1315, $A20)+SUMIFS(DataRegularSeason20242025!$AB$3:$AB$1315,DataRegularSeason20242025!$B$3:$B$1315, "&lt;=" &amp; GC$1, DataRegularSeason20242025!$E$3:$E$1315, $A20)</f>
        <v>44</v>
      </c>
      <c r="GD20">
        <f>SUMIFS(DataRegularSeason20242025!$AA$3:$AA$1315,DataRegularSeason20242025!$B$3:$B$1315, "&lt;=" &amp; GD$1, DataRegularSeason20242025!$D$3:$D$1315, $A20)+SUMIFS(DataRegularSeason20242025!$AB$3:$AB$1315,DataRegularSeason20242025!$B$3:$B$1315, "&lt;=" &amp; GD$1, DataRegularSeason20242025!$E$3:$E$1315, $A20)</f>
        <v>44</v>
      </c>
      <c r="GE20">
        <f>SUMIFS(DataRegularSeason20242025!$AA$3:$AA$1315,DataRegularSeason20242025!$B$3:$B$1315, "&lt;=" &amp; GE$1, DataRegularSeason20242025!$D$3:$D$1315, $A20)+SUMIFS(DataRegularSeason20242025!$AB$3:$AB$1315,DataRegularSeason20242025!$B$3:$B$1315, "&lt;=" &amp; GE$1, DataRegularSeason20242025!$E$3:$E$1315, $A20)</f>
        <v>44</v>
      </c>
      <c r="GF20">
        <f>SUMIFS(DataRegularSeason20242025!$AA$3:$AA$1315,DataRegularSeason20242025!$B$3:$B$1315, "&lt;=" &amp; GF$1, DataRegularSeason20242025!$D$3:$D$1315, $A20)+SUMIFS(DataRegularSeason20242025!$AB$3:$AB$1315,DataRegularSeason20242025!$B$3:$B$1315, "&lt;=" &amp; GF$1, DataRegularSeason20242025!$E$3:$E$1315, $A20)</f>
        <v>44</v>
      </c>
      <c r="GG20">
        <f>SUMIFS(DataRegularSeason20242025!$AA$3:$AA$1315,DataRegularSeason20242025!$B$3:$B$1315, "&lt;=" &amp; GG$1, DataRegularSeason20242025!$D$3:$D$1315, $A20)+SUMIFS(DataRegularSeason20242025!$AB$3:$AB$1315,DataRegularSeason20242025!$B$3:$B$1315, "&lt;=" &amp; GG$1, DataRegularSeason20242025!$E$3:$E$1315, $A20)</f>
        <v>44</v>
      </c>
      <c r="GH20">
        <f>SUMIFS(DataRegularSeason20242025!$AA$3:$AA$1315,DataRegularSeason20242025!$B$3:$B$1315, "&lt;=" &amp; GH$1, DataRegularSeason20242025!$D$3:$D$1315, $A20)+SUMIFS(DataRegularSeason20242025!$AB$3:$AB$1315,DataRegularSeason20242025!$B$3:$B$1315, "&lt;=" &amp; GH$1, DataRegularSeason20242025!$E$3:$E$1315, $A20)</f>
        <v>44</v>
      </c>
      <c r="GI20">
        <f>SUMIFS(DataRegularSeason20242025!$AA$3:$AA$1315,DataRegularSeason20242025!$B$3:$B$1315, "&lt;=" &amp; GI$1, DataRegularSeason20242025!$D$3:$D$1315, $A20)+SUMIFS(DataRegularSeason20242025!$AB$3:$AB$1315,DataRegularSeason20242025!$B$3:$B$1315, "&lt;=" &amp; GI$1, DataRegularSeason20242025!$E$3:$E$1315, $A20)</f>
        <v>44</v>
      </c>
      <c r="GJ20">
        <f>SUMIFS(DataRegularSeason20242025!$AA$3:$AA$1315,DataRegularSeason20242025!$B$3:$B$1315, "&lt;=" &amp; GJ$1, DataRegularSeason20242025!$D$3:$D$1315, $A20)+SUMIFS(DataRegularSeason20242025!$AB$3:$AB$1315,DataRegularSeason20242025!$B$3:$B$1315, "&lt;=" &amp; GJ$1, DataRegularSeason20242025!$E$3:$E$1315, $A20)</f>
        <v>44</v>
      </c>
      <c r="GK20">
        <f>SUMIFS(DataRegularSeason20242025!$AA$3:$AA$1315,DataRegularSeason20242025!$B$3:$B$1315, "&lt;=" &amp; GK$1, DataRegularSeason20242025!$D$3:$D$1315, $A20)+SUMIFS(DataRegularSeason20242025!$AB$3:$AB$1315,DataRegularSeason20242025!$B$3:$B$1315, "&lt;=" &amp; GK$1, DataRegularSeason20242025!$E$3:$E$1315, $A20)</f>
        <v>44</v>
      </c>
      <c r="GL20">
        <f>SUMIFS(DataRegularSeason20242025!$AA$3:$AA$1315,DataRegularSeason20242025!$B$3:$B$1315, "&lt;=" &amp; GL$1, DataRegularSeason20242025!$D$3:$D$1315, $A20)+SUMIFS(DataRegularSeason20242025!$AB$3:$AB$1315,DataRegularSeason20242025!$B$3:$B$1315, "&lt;=" &amp; GL$1, DataRegularSeason20242025!$E$3:$E$1315, $A20)</f>
        <v>44</v>
      </c>
      <c r="GM20">
        <f>SUMIFS(DataRegularSeason20242025!$AA$3:$AA$1315,DataRegularSeason20242025!$B$3:$B$1315, "&lt;=" &amp; GM$1, DataRegularSeason20242025!$D$3:$D$1315, $A20)+SUMIFS(DataRegularSeason20242025!$AB$3:$AB$1315,DataRegularSeason20242025!$B$3:$B$1315, "&lt;=" &amp; GM$1, DataRegularSeason20242025!$E$3:$E$1315, $A20)</f>
        <v>44</v>
      </c>
      <c r="GN20">
        <f>SUMIFS(DataRegularSeason20242025!$AA$3:$AA$1315,DataRegularSeason20242025!$B$3:$B$1315, "&lt;=" &amp; GN$1, DataRegularSeason20242025!$D$3:$D$1315, $A20)+SUMIFS(DataRegularSeason20242025!$AB$3:$AB$1315,DataRegularSeason20242025!$B$3:$B$1315, "&lt;=" &amp; GN$1, DataRegularSeason20242025!$E$3:$E$1315, $A20)</f>
        <v>44</v>
      </c>
      <c r="GO20">
        <f>SUMIFS(DataRegularSeason20242025!$AA$3:$AA$1315,DataRegularSeason20242025!$B$3:$B$1315, "&lt;=" &amp; GO$1, DataRegularSeason20242025!$D$3:$D$1315, $A20)+SUMIFS(DataRegularSeason20242025!$AB$3:$AB$1315,DataRegularSeason20242025!$B$3:$B$1315, "&lt;=" &amp; GO$1, DataRegularSeason20242025!$E$3:$E$1315, $A20)</f>
        <v>44</v>
      </c>
      <c r="GP20">
        <f>SUMIFS(DataRegularSeason20242025!$AA$3:$AA$1315,DataRegularSeason20242025!$B$3:$B$1315, "&lt;=" &amp; GP$1, DataRegularSeason20242025!$D$3:$D$1315, $A20)+SUMIFS(DataRegularSeason20242025!$AB$3:$AB$1315,DataRegularSeason20242025!$B$3:$B$1315, "&lt;=" &amp; GP$1, DataRegularSeason20242025!$E$3:$E$1315, $A20)</f>
        <v>44</v>
      </c>
      <c r="GQ20">
        <f>SUMIFS(DataRegularSeason20242025!$AA$3:$AA$1315,DataRegularSeason20242025!$B$3:$B$1315, "&lt;=" &amp; GQ$1, DataRegularSeason20242025!$D$3:$D$1315, $A20)+SUMIFS(DataRegularSeason20242025!$AB$3:$AB$1315,DataRegularSeason20242025!$B$3:$B$1315, "&lt;=" &amp; GQ$1, DataRegularSeason20242025!$E$3:$E$1315, $A20)</f>
        <v>44</v>
      </c>
      <c r="GR20">
        <f>SUMIFS(DataRegularSeason20242025!$AA$3:$AA$1315,DataRegularSeason20242025!$B$3:$B$1315, "&lt;=" &amp; GR$1, DataRegularSeason20242025!$D$3:$D$1315, $A20)+SUMIFS(DataRegularSeason20242025!$AB$3:$AB$1315,DataRegularSeason20242025!$B$3:$B$1315, "&lt;=" &amp; GR$1, DataRegularSeason20242025!$E$3:$E$1315, $A20)</f>
        <v>44</v>
      </c>
      <c r="GS20">
        <f>SUMIFS(DataRegularSeason20242025!$AA$3:$AA$1315,DataRegularSeason20242025!$B$3:$B$1315, "&lt;=" &amp; GS$1, DataRegularSeason20242025!$D$3:$D$1315, $A20)+SUMIFS(DataRegularSeason20242025!$AB$3:$AB$1315,DataRegularSeason20242025!$B$3:$B$1315, "&lt;=" &amp; GS$1, DataRegularSeason20242025!$E$3:$E$1315, $A20)</f>
        <v>44</v>
      </c>
      <c r="GT20">
        <f>SUMIFS(DataRegularSeason20242025!$AA$3:$AA$1315,DataRegularSeason20242025!$B$3:$B$1315, "&lt;=" &amp; GT$1, DataRegularSeason20242025!$D$3:$D$1315, $A20)+SUMIFS(DataRegularSeason20242025!$AB$3:$AB$1315,DataRegularSeason20242025!$B$3:$B$1315, "&lt;=" &amp; GT$1, DataRegularSeason20242025!$E$3:$E$1315, $A20)</f>
        <v>44</v>
      </c>
      <c r="GU20">
        <f>SUMIFS(DataRegularSeason20242025!$AA$3:$AA$1315,DataRegularSeason20242025!$B$3:$B$1315, "&lt;=" &amp; GU$1, DataRegularSeason20242025!$D$3:$D$1315, $A20)+SUMIFS(DataRegularSeason20242025!$AB$3:$AB$1315,DataRegularSeason20242025!$B$3:$B$1315, "&lt;=" &amp; GU$1, DataRegularSeason20242025!$E$3:$E$1315, $A20)</f>
        <v>44</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43</v>
      </c>
      <c r="CP21">
        <f>SUMIFS(DataRegularSeason20242025!$AA$3:$AA$1315,DataRegularSeason20242025!$B$3:$B$1315, "&lt;=" &amp; CP$1, DataRegularSeason20242025!$D$3:$D$1315, $A21)+SUMIFS(DataRegularSeason20242025!$AB$3:$AB$1315,DataRegularSeason20242025!$B$3:$B$1315, "&lt;=" &amp; CP$1, DataRegularSeason20242025!$E$3:$E$1315, $A21)</f>
        <v>43</v>
      </c>
      <c r="CQ21">
        <f>SUMIFS(DataRegularSeason20242025!$AA$3:$AA$1315,DataRegularSeason20242025!$B$3:$B$1315, "&lt;=" &amp; CQ$1, DataRegularSeason20242025!$D$3:$D$1315, $A21)+SUMIFS(DataRegularSeason20242025!$AB$3:$AB$1315,DataRegularSeason20242025!$B$3:$B$1315, "&lt;=" &amp; CQ$1, DataRegularSeason20242025!$E$3:$E$1315, $A21)</f>
        <v>43</v>
      </c>
      <c r="CR21">
        <f>SUMIFS(DataRegularSeason20242025!$AA$3:$AA$1315,DataRegularSeason20242025!$B$3:$B$1315, "&lt;=" &amp; CR$1, DataRegularSeason20242025!$D$3:$D$1315, $A21)+SUMIFS(DataRegularSeason20242025!$AB$3:$AB$1315,DataRegularSeason20242025!$B$3:$B$1315, "&lt;=" &amp; CR$1, DataRegularSeason20242025!$E$3:$E$1315, $A21)</f>
        <v>43</v>
      </c>
      <c r="CS21">
        <f>SUMIFS(DataRegularSeason20242025!$AA$3:$AA$1315,DataRegularSeason20242025!$B$3:$B$1315, "&lt;=" &amp; CS$1, DataRegularSeason20242025!$D$3:$D$1315, $A21)+SUMIFS(DataRegularSeason20242025!$AB$3:$AB$1315,DataRegularSeason20242025!$B$3:$B$1315, "&lt;=" &amp; CS$1, DataRegularSeason20242025!$E$3:$E$1315, $A21)</f>
        <v>43</v>
      </c>
      <c r="CT21">
        <f>SUMIFS(DataRegularSeason20242025!$AA$3:$AA$1315,DataRegularSeason20242025!$B$3:$B$1315, "&lt;=" &amp; CT$1, DataRegularSeason20242025!$D$3:$D$1315, $A21)+SUMIFS(DataRegularSeason20242025!$AB$3:$AB$1315,DataRegularSeason20242025!$B$3:$B$1315, "&lt;=" &amp; CT$1, DataRegularSeason20242025!$E$3:$E$1315, $A21)</f>
        <v>43</v>
      </c>
      <c r="CU21">
        <f>SUMIFS(DataRegularSeason20242025!$AA$3:$AA$1315,DataRegularSeason20242025!$B$3:$B$1315, "&lt;=" &amp; CU$1, DataRegularSeason20242025!$D$3:$D$1315, $A21)+SUMIFS(DataRegularSeason20242025!$AB$3:$AB$1315,DataRegularSeason20242025!$B$3:$B$1315, "&lt;=" &amp; CU$1, DataRegularSeason20242025!$E$3:$E$1315, $A21)</f>
        <v>43</v>
      </c>
      <c r="CV21">
        <f>SUMIFS(DataRegularSeason20242025!$AA$3:$AA$1315,DataRegularSeason20242025!$B$3:$B$1315, "&lt;=" &amp; CV$1, DataRegularSeason20242025!$D$3:$D$1315, $A21)+SUMIFS(DataRegularSeason20242025!$AB$3:$AB$1315,DataRegularSeason20242025!$B$3:$B$1315, "&lt;=" &amp; CV$1, DataRegularSeason20242025!$E$3:$E$1315, $A21)</f>
        <v>43</v>
      </c>
      <c r="CW21">
        <f>SUMIFS(DataRegularSeason20242025!$AA$3:$AA$1315,DataRegularSeason20242025!$B$3:$B$1315, "&lt;=" &amp; CW$1, DataRegularSeason20242025!$D$3:$D$1315, $A21)+SUMIFS(DataRegularSeason20242025!$AB$3:$AB$1315,DataRegularSeason20242025!$B$3:$B$1315, "&lt;=" &amp; CW$1, DataRegularSeason20242025!$E$3:$E$1315, $A21)</f>
        <v>43</v>
      </c>
      <c r="CX21">
        <f>SUMIFS(DataRegularSeason20242025!$AA$3:$AA$1315,DataRegularSeason20242025!$B$3:$B$1315, "&lt;=" &amp; CX$1, DataRegularSeason20242025!$D$3:$D$1315, $A21)+SUMIFS(DataRegularSeason20242025!$AB$3:$AB$1315,DataRegularSeason20242025!$B$3:$B$1315, "&lt;=" &amp; CX$1, DataRegularSeason20242025!$E$3:$E$1315, $A21)</f>
        <v>43</v>
      </c>
      <c r="CY21">
        <f>SUMIFS(DataRegularSeason20242025!$AA$3:$AA$1315,DataRegularSeason20242025!$B$3:$B$1315, "&lt;=" &amp; CY$1, DataRegularSeason20242025!$D$3:$D$1315, $A21)+SUMIFS(DataRegularSeason20242025!$AB$3:$AB$1315,DataRegularSeason20242025!$B$3:$B$1315, "&lt;=" &amp; CY$1, DataRegularSeason20242025!$E$3:$E$1315, $A21)</f>
        <v>43</v>
      </c>
      <c r="CZ21">
        <f>SUMIFS(DataRegularSeason20242025!$AA$3:$AA$1315,DataRegularSeason20242025!$B$3:$B$1315, "&lt;=" &amp; CZ$1, DataRegularSeason20242025!$D$3:$D$1315, $A21)+SUMIFS(DataRegularSeason20242025!$AB$3:$AB$1315,DataRegularSeason20242025!$B$3:$B$1315, "&lt;=" &amp; CZ$1, DataRegularSeason20242025!$E$3:$E$1315, $A21)</f>
        <v>43</v>
      </c>
      <c r="DA21">
        <f>SUMIFS(DataRegularSeason20242025!$AA$3:$AA$1315,DataRegularSeason20242025!$B$3:$B$1315, "&lt;=" &amp; DA$1, DataRegularSeason20242025!$D$3:$D$1315, $A21)+SUMIFS(DataRegularSeason20242025!$AB$3:$AB$1315,DataRegularSeason20242025!$B$3:$B$1315, "&lt;=" &amp; DA$1, DataRegularSeason20242025!$E$3:$E$1315, $A21)</f>
        <v>43</v>
      </c>
      <c r="DB21">
        <f>SUMIFS(DataRegularSeason20242025!$AA$3:$AA$1315,DataRegularSeason20242025!$B$3:$B$1315, "&lt;=" &amp; DB$1, DataRegularSeason20242025!$D$3:$D$1315, $A21)+SUMIFS(DataRegularSeason20242025!$AB$3:$AB$1315,DataRegularSeason20242025!$B$3:$B$1315, "&lt;=" &amp; DB$1, DataRegularSeason20242025!$E$3:$E$1315, $A21)</f>
        <v>43</v>
      </c>
      <c r="DC21">
        <f>SUMIFS(DataRegularSeason20242025!$AA$3:$AA$1315,DataRegularSeason20242025!$B$3:$B$1315, "&lt;=" &amp; DC$1, DataRegularSeason20242025!$D$3:$D$1315, $A21)+SUMIFS(DataRegularSeason20242025!$AB$3:$AB$1315,DataRegularSeason20242025!$B$3:$B$1315, "&lt;=" &amp; DC$1, DataRegularSeason20242025!$E$3:$E$1315, $A21)</f>
        <v>43</v>
      </c>
      <c r="DD21">
        <f>SUMIFS(DataRegularSeason20242025!$AA$3:$AA$1315,DataRegularSeason20242025!$B$3:$B$1315, "&lt;=" &amp; DD$1, DataRegularSeason20242025!$D$3:$D$1315, $A21)+SUMIFS(DataRegularSeason20242025!$AB$3:$AB$1315,DataRegularSeason20242025!$B$3:$B$1315, "&lt;=" &amp; DD$1, DataRegularSeason20242025!$E$3:$E$1315, $A21)</f>
        <v>43</v>
      </c>
      <c r="DE21">
        <f>SUMIFS(DataRegularSeason20242025!$AA$3:$AA$1315,DataRegularSeason20242025!$B$3:$B$1315, "&lt;=" &amp; DE$1, DataRegularSeason20242025!$D$3:$D$1315, $A21)+SUMIFS(DataRegularSeason20242025!$AB$3:$AB$1315,DataRegularSeason20242025!$B$3:$B$1315, "&lt;=" &amp; DE$1, DataRegularSeason20242025!$E$3:$E$1315, $A21)</f>
        <v>43</v>
      </c>
      <c r="DF21">
        <f>SUMIFS(DataRegularSeason20242025!$AA$3:$AA$1315,DataRegularSeason20242025!$B$3:$B$1315, "&lt;=" &amp; DF$1, DataRegularSeason20242025!$D$3:$D$1315, $A21)+SUMIFS(DataRegularSeason20242025!$AB$3:$AB$1315,DataRegularSeason20242025!$B$3:$B$1315, "&lt;=" &amp; DF$1, DataRegularSeason20242025!$E$3:$E$1315, $A21)</f>
        <v>43</v>
      </c>
      <c r="DG21">
        <f>SUMIFS(DataRegularSeason20242025!$AA$3:$AA$1315,DataRegularSeason20242025!$B$3:$B$1315, "&lt;=" &amp; DG$1, DataRegularSeason20242025!$D$3:$D$1315, $A21)+SUMIFS(DataRegularSeason20242025!$AB$3:$AB$1315,DataRegularSeason20242025!$B$3:$B$1315, "&lt;=" &amp; DG$1, DataRegularSeason20242025!$E$3:$E$1315, $A21)</f>
        <v>43</v>
      </c>
      <c r="DH21">
        <f>SUMIFS(DataRegularSeason20242025!$AA$3:$AA$1315,DataRegularSeason20242025!$B$3:$B$1315, "&lt;=" &amp; DH$1, DataRegularSeason20242025!$D$3:$D$1315, $A21)+SUMIFS(DataRegularSeason20242025!$AB$3:$AB$1315,DataRegularSeason20242025!$B$3:$B$1315, "&lt;=" &amp; DH$1, DataRegularSeason20242025!$E$3:$E$1315, $A21)</f>
        <v>43</v>
      </c>
      <c r="DI21">
        <f>SUMIFS(DataRegularSeason20242025!$AA$3:$AA$1315,DataRegularSeason20242025!$B$3:$B$1315, "&lt;=" &amp; DI$1, DataRegularSeason20242025!$D$3:$D$1315, $A21)+SUMIFS(DataRegularSeason20242025!$AB$3:$AB$1315,DataRegularSeason20242025!$B$3:$B$1315, "&lt;=" &amp; DI$1, DataRegularSeason20242025!$E$3:$E$1315, $A21)</f>
        <v>43</v>
      </c>
      <c r="DJ21">
        <f>SUMIFS(DataRegularSeason20242025!$AA$3:$AA$1315,DataRegularSeason20242025!$B$3:$B$1315, "&lt;=" &amp; DJ$1, DataRegularSeason20242025!$D$3:$D$1315, $A21)+SUMIFS(DataRegularSeason20242025!$AB$3:$AB$1315,DataRegularSeason20242025!$B$3:$B$1315, "&lt;=" &amp; DJ$1, DataRegularSeason20242025!$E$3:$E$1315, $A21)</f>
        <v>43</v>
      </c>
      <c r="DK21">
        <f>SUMIFS(DataRegularSeason20242025!$AA$3:$AA$1315,DataRegularSeason20242025!$B$3:$B$1315, "&lt;=" &amp; DK$1, DataRegularSeason20242025!$D$3:$D$1315, $A21)+SUMIFS(DataRegularSeason20242025!$AB$3:$AB$1315,DataRegularSeason20242025!$B$3:$B$1315, "&lt;=" &amp; DK$1, DataRegularSeason20242025!$E$3:$E$1315, $A21)</f>
        <v>43</v>
      </c>
      <c r="DL21">
        <f>SUMIFS(DataRegularSeason20242025!$AA$3:$AA$1315,DataRegularSeason20242025!$B$3:$B$1315, "&lt;=" &amp; DL$1, DataRegularSeason20242025!$D$3:$D$1315, $A21)+SUMIFS(DataRegularSeason20242025!$AB$3:$AB$1315,DataRegularSeason20242025!$B$3:$B$1315, "&lt;=" &amp; DL$1, DataRegularSeason20242025!$E$3:$E$1315, $A21)</f>
        <v>43</v>
      </c>
      <c r="DM21">
        <f>SUMIFS(DataRegularSeason20242025!$AA$3:$AA$1315,DataRegularSeason20242025!$B$3:$B$1315, "&lt;=" &amp; DM$1, DataRegularSeason20242025!$D$3:$D$1315, $A21)+SUMIFS(DataRegularSeason20242025!$AB$3:$AB$1315,DataRegularSeason20242025!$B$3:$B$1315, "&lt;=" &amp; DM$1, DataRegularSeason20242025!$E$3:$E$1315, $A21)</f>
        <v>43</v>
      </c>
      <c r="DN21">
        <f>SUMIFS(DataRegularSeason20242025!$AA$3:$AA$1315,DataRegularSeason20242025!$B$3:$B$1315, "&lt;=" &amp; DN$1, DataRegularSeason20242025!$D$3:$D$1315, $A21)+SUMIFS(DataRegularSeason20242025!$AB$3:$AB$1315,DataRegularSeason20242025!$B$3:$B$1315, "&lt;=" &amp; DN$1, DataRegularSeason20242025!$E$3:$E$1315, $A21)</f>
        <v>43</v>
      </c>
      <c r="DO21">
        <f>SUMIFS(DataRegularSeason20242025!$AA$3:$AA$1315,DataRegularSeason20242025!$B$3:$B$1315, "&lt;=" &amp; DO$1, DataRegularSeason20242025!$D$3:$D$1315, $A21)+SUMIFS(DataRegularSeason20242025!$AB$3:$AB$1315,DataRegularSeason20242025!$B$3:$B$1315, "&lt;=" &amp; DO$1, DataRegularSeason20242025!$E$3:$E$1315, $A21)</f>
        <v>43</v>
      </c>
      <c r="DP21">
        <f>SUMIFS(DataRegularSeason20242025!$AA$3:$AA$1315,DataRegularSeason20242025!$B$3:$B$1315, "&lt;=" &amp; DP$1, DataRegularSeason20242025!$D$3:$D$1315, $A21)+SUMIFS(DataRegularSeason20242025!$AB$3:$AB$1315,DataRegularSeason20242025!$B$3:$B$1315, "&lt;=" &amp; DP$1, DataRegularSeason20242025!$E$3:$E$1315, $A21)</f>
        <v>43</v>
      </c>
      <c r="DQ21">
        <f>SUMIFS(DataRegularSeason20242025!$AA$3:$AA$1315,DataRegularSeason20242025!$B$3:$B$1315, "&lt;=" &amp; DQ$1, DataRegularSeason20242025!$D$3:$D$1315, $A21)+SUMIFS(DataRegularSeason20242025!$AB$3:$AB$1315,DataRegularSeason20242025!$B$3:$B$1315, "&lt;=" &amp; DQ$1, DataRegularSeason20242025!$E$3:$E$1315, $A21)</f>
        <v>43</v>
      </c>
      <c r="DR21">
        <f>SUMIFS(DataRegularSeason20242025!$AA$3:$AA$1315,DataRegularSeason20242025!$B$3:$B$1315, "&lt;=" &amp; DR$1, DataRegularSeason20242025!$D$3:$D$1315, $A21)+SUMIFS(DataRegularSeason20242025!$AB$3:$AB$1315,DataRegularSeason20242025!$B$3:$B$1315, "&lt;=" &amp; DR$1, DataRegularSeason20242025!$E$3:$E$1315, $A21)</f>
        <v>43</v>
      </c>
      <c r="DS21">
        <f>SUMIFS(DataRegularSeason20242025!$AA$3:$AA$1315,DataRegularSeason20242025!$B$3:$B$1315, "&lt;=" &amp; DS$1, DataRegularSeason20242025!$D$3:$D$1315, $A21)+SUMIFS(DataRegularSeason20242025!$AB$3:$AB$1315,DataRegularSeason20242025!$B$3:$B$1315, "&lt;=" &amp; DS$1, DataRegularSeason20242025!$E$3:$E$1315, $A21)</f>
        <v>43</v>
      </c>
      <c r="DT21">
        <f>SUMIFS(DataRegularSeason20242025!$AA$3:$AA$1315,DataRegularSeason20242025!$B$3:$B$1315, "&lt;=" &amp; DT$1, DataRegularSeason20242025!$D$3:$D$1315, $A21)+SUMIFS(DataRegularSeason20242025!$AB$3:$AB$1315,DataRegularSeason20242025!$B$3:$B$1315, "&lt;=" &amp; DT$1, DataRegularSeason20242025!$E$3:$E$1315, $A21)</f>
        <v>43</v>
      </c>
      <c r="DU21">
        <f>SUMIFS(DataRegularSeason20242025!$AA$3:$AA$1315,DataRegularSeason20242025!$B$3:$B$1315, "&lt;=" &amp; DU$1, DataRegularSeason20242025!$D$3:$D$1315, $A21)+SUMIFS(DataRegularSeason20242025!$AB$3:$AB$1315,DataRegularSeason20242025!$B$3:$B$1315, "&lt;=" &amp; DU$1, DataRegularSeason20242025!$E$3:$E$1315, $A21)</f>
        <v>43</v>
      </c>
      <c r="DV21">
        <f>SUMIFS(DataRegularSeason20242025!$AA$3:$AA$1315,DataRegularSeason20242025!$B$3:$B$1315, "&lt;=" &amp; DV$1, DataRegularSeason20242025!$D$3:$D$1315, $A21)+SUMIFS(DataRegularSeason20242025!$AB$3:$AB$1315,DataRegularSeason20242025!$B$3:$B$1315, "&lt;=" &amp; DV$1, DataRegularSeason20242025!$E$3:$E$1315, $A21)</f>
        <v>43</v>
      </c>
      <c r="DW21">
        <f>SUMIFS(DataRegularSeason20242025!$AA$3:$AA$1315,DataRegularSeason20242025!$B$3:$B$1315, "&lt;=" &amp; DW$1, DataRegularSeason20242025!$D$3:$D$1315, $A21)+SUMIFS(DataRegularSeason20242025!$AB$3:$AB$1315,DataRegularSeason20242025!$B$3:$B$1315, "&lt;=" &amp; DW$1, DataRegularSeason20242025!$E$3:$E$1315, $A21)</f>
        <v>43</v>
      </c>
      <c r="DX21">
        <f>SUMIFS(DataRegularSeason20242025!$AA$3:$AA$1315,DataRegularSeason20242025!$B$3:$B$1315, "&lt;=" &amp; DX$1, DataRegularSeason20242025!$D$3:$D$1315, $A21)+SUMIFS(DataRegularSeason20242025!$AB$3:$AB$1315,DataRegularSeason20242025!$B$3:$B$1315, "&lt;=" &amp; DX$1, DataRegularSeason20242025!$E$3:$E$1315, $A21)</f>
        <v>43</v>
      </c>
      <c r="DY21">
        <f>SUMIFS(DataRegularSeason20242025!$AA$3:$AA$1315,DataRegularSeason20242025!$B$3:$B$1315, "&lt;=" &amp; DY$1, DataRegularSeason20242025!$D$3:$D$1315, $A21)+SUMIFS(DataRegularSeason20242025!$AB$3:$AB$1315,DataRegularSeason20242025!$B$3:$B$1315, "&lt;=" &amp; DY$1, DataRegularSeason20242025!$E$3:$E$1315, $A21)</f>
        <v>43</v>
      </c>
      <c r="DZ21">
        <f>SUMIFS(DataRegularSeason20242025!$AA$3:$AA$1315,DataRegularSeason20242025!$B$3:$B$1315, "&lt;=" &amp; DZ$1, DataRegularSeason20242025!$D$3:$D$1315, $A21)+SUMIFS(DataRegularSeason20242025!$AB$3:$AB$1315,DataRegularSeason20242025!$B$3:$B$1315, "&lt;=" &amp; DZ$1, DataRegularSeason20242025!$E$3:$E$1315, $A21)</f>
        <v>43</v>
      </c>
      <c r="EA21">
        <f>SUMIFS(DataRegularSeason20242025!$AA$3:$AA$1315,DataRegularSeason20242025!$B$3:$B$1315, "&lt;=" &amp; EA$1, DataRegularSeason20242025!$D$3:$D$1315, $A21)+SUMIFS(DataRegularSeason20242025!$AB$3:$AB$1315,DataRegularSeason20242025!$B$3:$B$1315, "&lt;=" &amp; EA$1, DataRegularSeason20242025!$E$3:$E$1315, $A21)</f>
        <v>43</v>
      </c>
      <c r="EB21">
        <f>SUMIFS(DataRegularSeason20242025!$AA$3:$AA$1315,DataRegularSeason20242025!$B$3:$B$1315, "&lt;=" &amp; EB$1, DataRegularSeason20242025!$D$3:$D$1315, $A21)+SUMIFS(DataRegularSeason20242025!$AB$3:$AB$1315,DataRegularSeason20242025!$B$3:$B$1315, "&lt;=" &amp; EB$1, DataRegularSeason20242025!$E$3:$E$1315, $A21)</f>
        <v>43</v>
      </c>
      <c r="EC21">
        <f>SUMIFS(DataRegularSeason20242025!$AA$3:$AA$1315,DataRegularSeason20242025!$B$3:$B$1315, "&lt;=" &amp; EC$1, DataRegularSeason20242025!$D$3:$D$1315, $A21)+SUMIFS(DataRegularSeason20242025!$AB$3:$AB$1315,DataRegularSeason20242025!$B$3:$B$1315, "&lt;=" &amp; EC$1, DataRegularSeason20242025!$E$3:$E$1315, $A21)</f>
        <v>43</v>
      </c>
      <c r="ED21">
        <f>SUMIFS(DataRegularSeason20242025!$AA$3:$AA$1315,DataRegularSeason20242025!$B$3:$B$1315, "&lt;=" &amp; ED$1, DataRegularSeason20242025!$D$3:$D$1315, $A21)+SUMIFS(DataRegularSeason20242025!$AB$3:$AB$1315,DataRegularSeason20242025!$B$3:$B$1315, "&lt;=" &amp; ED$1, DataRegularSeason20242025!$E$3:$E$1315, $A21)</f>
        <v>43</v>
      </c>
      <c r="EE21">
        <f>SUMIFS(DataRegularSeason20242025!$AA$3:$AA$1315,DataRegularSeason20242025!$B$3:$B$1315, "&lt;=" &amp; EE$1, DataRegularSeason20242025!$D$3:$D$1315, $A21)+SUMIFS(DataRegularSeason20242025!$AB$3:$AB$1315,DataRegularSeason20242025!$B$3:$B$1315, "&lt;=" &amp; EE$1, DataRegularSeason20242025!$E$3:$E$1315, $A21)</f>
        <v>43</v>
      </c>
      <c r="EF21">
        <f>SUMIFS(DataRegularSeason20242025!$AA$3:$AA$1315,DataRegularSeason20242025!$B$3:$B$1315, "&lt;=" &amp; EF$1, DataRegularSeason20242025!$D$3:$D$1315, $A21)+SUMIFS(DataRegularSeason20242025!$AB$3:$AB$1315,DataRegularSeason20242025!$B$3:$B$1315, "&lt;=" &amp; EF$1, DataRegularSeason20242025!$E$3:$E$1315, $A21)</f>
        <v>43</v>
      </c>
      <c r="EG21">
        <f>SUMIFS(DataRegularSeason20242025!$AA$3:$AA$1315,DataRegularSeason20242025!$B$3:$B$1315, "&lt;=" &amp; EG$1, DataRegularSeason20242025!$D$3:$D$1315, $A21)+SUMIFS(DataRegularSeason20242025!$AB$3:$AB$1315,DataRegularSeason20242025!$B$3:$B$1315, "&lt;=" &amp; EG$1, DataRegularSeason20242025!$E$3:$E$1315, $A21)</f>
        <v>43</v>
      </c>
      <c r="EH21">
        <f>SUMIFS(DataRegularSeason20242025!$AA$3:$AA$1315,DataRegularSeason20242025!$B$3:$B$1315, "&lt;=" &amp; EH$1, DataRegularSeason20242025!$D$3:$D$1315, $A21)+SUMIFS(DataRegularSeason20242025!$AB$3:$AB$1315,DataRegularSeason20242025!$B$3:$B$1315, "&lt;=" &amp; EH$1, DataRegularSeason20242025!$E$3:$E$1315, $A21)</f>
        <v>43</v>
      </c>
      <c r="EI21">
        <f>SUMIFS(DataRegularSeason20242025!$AA$3:$AA$1315,DataRegularSeason20242025!$B$3:$B$1315, "&lt;=" &amp; EI$1, DataRegularSeason20242025!$D$3:$D$1315, $A21)+SUMIFS(DataRegularSeason20242025!$AB$3:$AB$1315,DataRegularSeason20242025!$B$3:$B$1315, "&lt;=" &amp; EI$1, DataRegularSeason20242025!$E$3:$E$1315, $A21)</f>
        <v>43</v>
      </c>
      <c r="EJ21">
        <f>SUMIFS(DataRegularSeason20242025!$AA$3:$AA$1315,DataRegularSeason20242025!$B$3:$B$1315, "&lt;=" &amp; EJ$1, DataRegularSeason20242025!$D$3:$D$1315, $A21)+SUMIFS(DataRegularSeason20242025!$AB$3:$AB$1315,DataRegularSeason20242025!$B$3:$B$1315, "&lt;=" &amp; EJ$1, DataRegularSeason20242025!$E$3:$E$1315, $A21)</f>
        <v>43</v>
      </c>
      <c r="EK21">
        <f>SUMIFS(DataRegularSeason20242025!$AA$3:$AA$1315,DataRegularSeason20242025!$B$3:$B$1315, "&lt;=" &amp; EK$1, DataRegularSeason20242025!$D$3:$D$1315, $A21)+SUMIFS(DataRegularSeason20242025!$AB$3:$AB$1315,DataRegularSeason20242025!$B$3:$B$1315, "&lt;=" &amp; EK$1, DataRegularSeason20242025!$E$3:$E$1315, $A21)</f>
        <v>43</v>
      </c>
      <c r="EL21">
        <f>SUMIFS(DataRegularSeason20242025!$AA$3:$AA$1315,DataRegularSeason20242025!$B$3:$B$1315, "&lt;=" &amp; EL$1, DataRegularSeason20242025!$D$3:$D$1315, $A21)+SUMIFS(DataRegularSeason20242025!$AB$3:$AB$1315,DataRegularSeason20242025!$B$3:$B$1315, "&lt;=" &amp; EL$1, DataRegularSeason20242025!$E$3:$E$1315, $A21)</f>
        <v>43</v>
      </c>
      <c r="EM21">
        <f>SUMIFS(DataRegularSeason20242025!$AA$3:$AA$1315,DataRegularSeason20242025!$B$3:$B$1315, "&lt;=" &amp; EM$1, DataRegularSeason20242025!$D$3:$D$1315, $A21)+SUMIFS(DataRegularSeason20242025!$AB$3:$AB$1315,DataRegularSeason20242025!$B$3:$B$1315, "&lt;=" &amp; EM$1, DataRegularSeason20242025!$E$3:$E$1315, $A21)</f>
        <v>43</v>
      </c>
      <c r="EN21">
        <f>SUMIFS(DataRegularSeason20242025!$AA$3:$AA$1315,DataRegularSeason20242025!$B$3:$B$1315, "&lt;=" &amp; EN$1, DataRegularSeason20242025!$D$3:$D$1315, $A21)+SUMIFS(DataRegularSeason20242025!$AB$3:$AB$1315,DataRegularSeason20242025!$B$3:$B$1315, "&lt;=" &amp; EN$1, DataRegularSeason20242025!$E$3:$E$1315, $A21)</f>
        <v>43</v>
      </c>
      <c r="EO21">
        <f>SUMIFS(DataRegularSeason20242025!$AA$3:$AA$1315,DataRegularSeason20242025!$B$3:$B$1315, "&lt;=" &amp; EO$1, DataRegularSeason20242025!$D$3:$D$1315, $A21)+SUMIFS(DataRegularSeason20242025!$AB$3:$AB$1315,DataRegularSeason20242025!$B$3:$B$1315, "&lt;=" &amp; EO$1, DataRegularSeason20242025!$E$3:$E$1315, $A21)</f>
        <v>43</v>
      </c>
      <c r="EP21">
        <f>SUMIFS(DataRegularSeason20242025!$AA$3:$AA$1315,DataRegularSeason20242025!$B$3:$B$1315, "&lt;=" &amp; EP$1, DataRegularSeason20242025!$D$3:$D$1315, $A21)+SUMIFS(DataRegularSeason20242025!$AB$3:$AB$1315,DataRegularSeason20242025!$B$3:$B$1315, "&lt;=" &amp; EP$1, DataRegularSeason20242025!$E$3:$E$1315, $A21)</f>
        <v>43</v>
      </c>
      <c r="EQ21">
        <f>SUMIFS(DataRegularSeason20242025!$AA$3:$AA$1315,DataRegularSeason20242025!$B$3:$B$1315, "&lt;=" &amp; EQ$1, DataRegularSeason20242025!$D$3:$D$1315, $A21)+SUMIFS(DataRegularSeason20242025!$AB$3:$AB$1315,DataRegularSeason20242025!$B$3:$B$1315, "&lt;=" &amp; EQ$1, DataRegularSeason20242025!$E$3:$E$1315, $A21)</f>
        <v>43</v>
      </c>
      <c r="ER21">
        <f>SUMIFS(DataRegularSeason20242025!$AA$3:$AA$1315,DataRegularSeason20242025!$B$3:$B$1315, "&lt;=" &amp; ER$1, DataRegularSeason20242025!$D$3:$D$1315, $A21)+SUMIFS(DataRegularSeason20242025!$AB$3:$AB$1315,DataRegularSeason20242025!$B$3:$B$1315, "&lt;=" &amp; ER$1, DataRegularSeason20242025!$E$3:$E$1315, $A21)</f>
        <v>43</v>
      </c>
      <c r="ES21">
        <f>SUMIFS(DataRegularSeason20242025!$AA$3:$AA$1315,DataRegularSeason20242025!$B$3:$B$1315, "&lt;=" &amp; ES$1, DataRegularSeason20242025!$D$3:$D$1315, $A21)+SUMIFS(DataRegularSeason20242025!$AB$3:$AB$1315,DataRegularSeason20242025!$B$3:$B$1315, "&lt;=" &amp; ES$1, DataRegularSeason20242025!$E$3:$E$1315, $A21)</f>
        <v>43</v>
      </c>
      <c r="ET21">
        <f>SUMIFS(DataRegularSeason20242025!$AA$3:$AA$1315,DataRegularSeason20242025!$B$3:$B$1315, "&lt;=" &amp; ET$1, DataRegularSeason20242025!$D$3:$D$1315, $A21)+SUMIFS(DataRegularSeason20242025!$AB$3:$AB$1315,DataRegularSeason20242025!$B$3:$B$1315, "&lt;=" &amp; ET$1, DataRegularSeason20242025!$E$3:$E$1315, $A21)</f>
        <v>43</v>
      </c>
      <c r="EU21">
        <f>SUMIFS(DataRegularSeason20242025!$AA$3:$AA$1315,DataRegularSeason20242025!$B$3:$B$1315, "&lt;=" &amp; EU$1, DataRegularSeason20242025!$D$3:$D$1315, $A21)+SUMIFS(DataRegularSeason20242025!$AB$3:$AB$1315,DataRegularSeason20242025!$B$3:$B$1315, "&lt;=" &amp; EU$1, DataRegularSeason20242025!$E$3:$E$1315, $A21)</f>
        <v>43</v>
      </c>
      <c r="EV21">
        <f>SUMIFS(DataRegularSeason20242025!$AA$3:$AA$1315,DataRegularSeason20242025!$B$3:$B$1315, "&lt;=" &amp; EV$1, DataRegularSeason20242025!$D$3:$D$1315, $A21)+SUMIFS(DataRegularSeason20242025!$AB$3:$AB$1315,DataRegularSeason20242025!$B$3:$B$1315, "&lt;=" &amp; EV$1, DataRegularSeason20242025!$E$3:$E$1315, $A21)</f>
        <v>43</v>
      </c>
      <c r="EW21">
        <f>SUMIFS(DataRegularSeason20242025!$AA$3:$AA$1315,DataRegularSeason20242025!$B$3:$B$1315, "&lt;=" &amp; EW$1, DataRegularSeason20242025!$D$3:$D$1315, $A21)+SUMIFS(DataRegularSeason20242025!$AB$3:$AB$1315,DataRegularSeason20242025!$B$3:$B$1315, "&lt;=" &amp; EW$1, DataRegularSeason20242025!$E$3:$E$1315, $A21)</f>
        <v>43</v>
      </c>
      <c r="EX21">
        <f>SUMIFS(DataRegularSeason20242025!$AA$3:$AA$1315,DataRegularSeason20242025!$B$3:$B$1315, "&lt;=" &amp; EX$1, DataRegularSeason20242025!$D$3:$D$1315, $A21)+SUMIFS(DataRegularSeason20242025!$AB$3:$AB$1315,DataRegularSeason20242025!$B$3:$B$1315, "&lt;=" &amp; EX$1, DataRegularSeason20242025!$E$3:$E$1315, $A21)</f>
        <v>43</v>
      </c>
      <c r="EY21">
        <f>SUMIFS(DataRegularSeason20242025!$AA$3:$AA$1315,DataRegularSeason20242025!$B$3:$B$1315, "&lt;=" &amp; EY$1, DataRegularSeason20242025!$D$3:$D$1315, $A21)+SUMIFS(DataRegularSeason20242025!$AB$3:$AB$1315,DataRegularSeason20242025!$B$3:$B$1315, "&lt;=" &amp; EY$1, DataRegularSeason20242025!$E$3:$E$1315, $A21)</f>
        <v>43</v>
      </c>
      <c r="EZ21">
        <f>SUMIFS(DataRegularSeason20242025!$AA$3:$AA$1315,DataRegularSeason20242025!$B$3:$B$1315, "&lt;=" &amp; EZ$1, DataRegularSeason20242025!$D$3:$D$1315, $A21)+SUMIFS(DataRegularSeason20242025!$AB$3:$AB$1315,DataRegularSeason20242025!$B$3:$B$1315, "&lt;=" &amp; EZ$1, DataRegularSeason20242025!$E$3:$E$1315, $A21)</f>
        <v>43</v>
      </c>
      <c r="FA21">
        <f>SUMIFS(DataRegularSeason20242025!$AA$3:$AA$1315,DataRegularSeason20242025!$B$3:$B$1315, "&lt;=" &amp; FA$1, DataRegularSeason20242025!$D$3:$D$1315, $A21)+SUMIFS(DataRegularSeason20242025!$AB$3:$AB$1315,DataRegularSeason20242025!$B$3:$B$1315, "&lt;=" &amp; FA$1, DataRegularSeason20242025!$E$3:$E$1315, $A21)</f>
        <v>43</v>
      </c>
      <c r="FB21">
        <f>SUMIFS(DataRegularSeason20242025!$AA$3:$AA$1315,DataRegularSeason20242025!$B$3:$B$1315, "&lt;=" &amp; FB$1, DataRegularSeason20242025!$D$3:$D$1315, $A21)+SUMIFS(DataRegularSeason20242025!$AB$3:$AB$1315,DataRegularSeason20242025!$B$3:$B$1315, "&lt;=" &amp; FB$1, DataRegularSeason20242025!$E$3:$E$1315, $A21)</f>
        <v>43</v>
      </c>
      <c r="FC21">
        <f>SUMIFS(DataRegularSeason20242025!$AA$3:$AA$1315,DataRegularSeason20242025!$B$3:$B$1315, "&lt;=" &amp; FC$1, DataRegularSeason20242025!$D$3:$D$1315, $A21)+SUMIFS(DataRegularSeason20242025!$AB$3:$AB$1315,DataRegularSeason20242025!$B$3:$B$1315, "&lt;=" &amp; FC$1, DataRegularSeason20242025!$E$3:$E$1315, $A21)</f>
        <v>43</v>
      </c>
      <c r="FD21">
        <f>SUMIFS(DataRegularSeason20242025!$AA$3:$AA$1315,DataRegularSeason20242025!$B$3:$B$1315, "&lt;=" &amp; FD$1, DataRegularSeason20242025!$D$3:$D$1315, $A21)+SUMIFS(DataRegularSeason20242025!$AB$3:$AB$1315,DataRegularSeason20242025!$B$3:$B$1315, "&lt;=" &amp; FD$1, DataRegularSeason20242025!$E$3:$E$1315, $A21)</f>
        <v>43</v>
      </c>
      <c r="FE21">
        <f>SUMIFS(DataRegularSeason20242025!$AA$3:$AA$1315,DataRegularSeason20242025!$B$3:$B$1315, "&lt;=" &amp; FE$1, DataRegularSeason20242025!$D$3:$D$1315, $A21)+SUMIFS(DataRegularSeason20242025!$AB$3:$AB$1315,DataRegularSeason20242025!$B$3:$B$1315, "&lt;=" &amp; FE$1, DataRegularSeason20242025!$E$3:$E$1315, $A21)</f>
        <v>43</v>
      </c>
      <c r="FF21">
        <f>SUMIFS(DataRegularSeason20242025!$AA$3:$AA$1315,DataRegularSeason20242025!$B$3:$B$1315, "&lt;=" &amp; FF$1, DataRegularSeason20242025!$D$3:$D$1315, $A21)+SUMIFS(DataRegularSeason20242025!$AB$3:$AB$1315,DataRegularSeason20242025!$B$3:$B$1315, "&lt;=" &amp; FF$1, DataRegularSeason20242025!$E$3:$E$1315, $A21)</f>
        <v>43</v>
      </c>
      <c r="FG21">
        <f>SUMIFS(DataRegularSeason20242025!$AA$3:$AA$1315,DataRegularSeason20242025!$B$3:$B$1315, "&lt;=" &amp; FG$1, DataRegularSeason20242025!$D$3:$D$1315, $A21)+SUMIFS(DataRegularSeason20242025!$AB$3:$AB$1315,DataRegularSeason20242025!$B$3:$B$1315, "&lt;=" &amp; FG$1, DataRegularSeason20242025!$E$3:$E$1315, $A21)</f>
        <v>43</v>
      </c>
      <c r="FH21">
        <f>SUMIFS(DataRegularSeason20242025!$AA$3:$AA$1315,DataRegularSeason20242025!$B$3:$B$1315, "&lt;=" &amp; FH$1, DataRegularSeason20242025!$D$3:$D$1315, $A21)+SUMIFS(DataRegularSeason20242025!$AB$3:$AB$1315,DataRegularSeason20242025!$B$3:$B$1315, "&lt;=" &amp; FH$1, DataRegularSeason20242025!$E$3:$E$1315, $A21)</f>
        <v>43</v>
      </c>
      <c r="FI21">
        <f>SUMIFS(DataRegularSeason20242025!$AA$3:$AA$1315,DataRegularSeason20242025!$B$3:$B$1315, "&lt;=" &amp; FI$1, DataRegularSeason20242025!$D$3:$D$1315, $A21)+SUMIFS(DataRegularSeason20242025!$AB$3:$AB$1315,DataRegularSeason20242025!$B$3:$B$1315, "&lt;=" &amp; FI$1, DataRegularSeason20242025!$E$3:$E$1315, $A21)</f>
        <v>43</v>
      </c>
      <c r="FJ21">
        <f>SUMIFS(DataRegularSeason20242025!$AA$3:$AA$1315,DataRegularSeason20242025!$B$3:$B$1315, "&lt;=" &amp; FJ$1, DataRegularSeason20242025!$D$3:$D$1315, $A21)+SUMIFS(DataRegularSeason20242025!$AB$3:$AB$1315,DataRegularSeason20242025!$B$3:$B$1315, "&lt;=" &amp; FJ$1, DataRegularSeason20242025!$E$3:$E$1315, $A21)</f>
        <v>43</v>
      </c>
      <c r="FK21">
        <f>SUMIFS(DataRegularSeason20242025!$AA$3:$AA$1315,DataRegularSeason20242025!$B$3:$B$1315, "&lt;=" &amp; FK$1, DataRegularSeason20242025!$D$3:$D$1315, $A21)+SUMIFS(DataRegularSeason20242025!$AB$3:$AB$1315,DataRegularSeason20242025!$B$3:$B$1315, "&lt;=" &amp; FK$1, DataRegularSeason20242025!$E$3:$E$1315, $A21)</f>
        <v>43</v>
      </c>
      <c r="FL21">
        <f>SUMIFS(DataRegularSeason20242025!$AA$3:$AA$1315,DataRegularSeason20242025!$B$3:$B$1315, "&lt;=" &amp; FL$1, DataRegularSeason20242025!$D$3:$D$1315, $A21)+SUMIFS(DataRegularSeason20242025!$AB$3:$AB$1315,DataRegularSeason20242025!$B$3:$B$1315, "&lt;=" &amp; FL$1, DataRegularSeason20242025!$E$3:$E$1315, $A21)</f>
        <v>43</v>
      </c>
      <c r="FM21">
        <f>SUMIFS(DataRegularSeason20242025!$AA$3:$AA$1315,DataRegularSeason20242025!$B$3:$B$1315, "&lt;=" &amp; FM$1, DataRegularSeason20242025!$D$3:$D$1315, $A21)+SUMIFS(DataRegularSeason20242025!$AB$3:$AB$1315,DataRegularSeason20242025!$B$3:$B$1315, "&lt;=" &amp; FM$1, DataRegularSeason20242025!$E$3:$E$1315, $A21)</f>
        <v>43</v>
      </c>
      <c r="FN21">
        <f>SUMIFS(DataRegularSeason20242025!$AA$3:$AA$1315,DataRegularSeason20242025!$B$3:$B$1315, "&lt;=" &amp; FN$1, DataRegularSeason20242025!$D$3:$D$1315, $A21)+SUMIFS(DataRegularSeason20242025!$AB$3:$AB$1315,DataRegularSeason20242025!$B$3:$B$1315, "&lt;=" &amp; FN$1, DataRegularSeason20242025!$E$3:$E$1315, $A21)</f>
        <v>43</v>
      </c>
      <c r="FO21">
        <f>SUMIFS(DataRegularSeason20242025!$AA$3:$AA$1315,DataRegularSeason20242025!$B$3:$B$1315, "&lt;=" &amp; FO$1, DataRegularSeason20242025!$D$3:$D$1315, $A21)+SUMIFS(DataRegularSeason20242025!$AB$3:$AB$1315,DataRegularSeason20242025!$B$3:$B$1315, "&lt;=" &amp; FO$1, DataRegularSeason20242025!$E$3:$E$1315, $A21)</f>
        <v>43</v>
      </c>
      <c r="FP21">
        <f>SUMIFS(DataRegularSeason20242025!$AA$3:$AA$1315,DataRegularSeason20242025!$B$3:$B$1315, "&lt;=" &amp; FP$1, DataRegularSeason20242025!$D$3:$D$1315, $A21)+SUMIFS(DataRegularSeason20242025!$AB$3:$AB$1315,DataRegularSeason20242025!$B$3:$B$1315, "&lt;=" &amp; FP$1, DataRegularSeason20242025!$E$3:$E$1315, $A21)</f>
        <v>43</v>
      </c>
      <c r="FQ21">
        <f>SUMIFS(DataRegularSeason20242025!$AA$3:$AA$1315,DataRegularSeason20242025!$B$3:$B$1315, "&lt;=" &amp; FQ$1, DataRegularSeason20242025!$D$3:$D$1315, $A21)+SUMIFS(DataRegularSeason20242025!$AB$3:$AB$1315,DataRegularSeason20242025!$B$3:$B$1315, "&lt;=" &amp; FQ$1, DataRegularSeason20242025!$E$3:$E$1315, $A21)</f>
        <v>43</v>
      </c>
      <c r="FR21">
        <f>SUMIFS(DataRegularSeason20242025!$AA$3:$AA$1315,DataRegularSeason20242025!$B$3:$B$1315, "&lt;=" &amp; FR$1, DataRegularSeason20242025!$D$3:$D$1315, $A21)+SUMIFS(DataRegularSeason20242025!$AB$3:$AB$1315,DataRegularSeason20242025!$B$3:$B$1315, "&lt;=" &amp; FR$1, DataRegularSeason20242025!$E$3:$E$1315, $A21)</f>
        <v>43</v>
      </c>
      <c r="FS21">
        <f>SUMIFS(DataRegularSeason20242025!$AA$3:$AA$1315,DataRegularSeason20242025!$B$3:$B$1315, "&lt;=" &amp; FS$1, DataRegularSeason20242025!$D$3:$D$1315, $A21)+SUMIFS(DataRegularSeason20242025!$AB$3:$AB$1315,DataRegularSeason20242025!$B$3:$B$1315, "&lt;=" &amp; FS$1, DataRegularSeason20242025!$E$3:$E$1315, $A21)</f>
        <v>43</v>
      </c>
      <c r="FT21">
        <f>SUMIFS(DataRegularSeason20242025!$AA$3:$AA$1315,DataRegularSeason20242025!$B$3:$B$1315, "&lt;=" &amp; FT$1, DataRegularSeason20242025!$D$3:$D$1315, $A21)+SUMIFS(DataRegularSeason20242025!$AB$3:$AB$1315,DataRegularSeason20242025!$B$3:$B$1315, "&lt;=" &amp; FT$1, DataRegularSeason20242025!$E$3:$E$1315, $A21)</f>
        <v>43</v>
      </c>
      <c r="FU21">
        <f>SUMIFS(DataRegularSeason20242025!$AA$3:$AA$1315,DataRegularSeason20242025!$B$3:$B$1315, "&lt;=" &amp; FU$1, DataRegularSeason20242025!$D$3:$D$1315, $A21)+SUMIFS(DataRegularSeason20242025!$AB$3:$AB$1315,DataRegularSeason20242025!$B$3:$B$1315, "&lt;=" &amp; FU$1, DataRegularSeason20242025!$E$3:$E$1315, $A21)</f>
        <v>43</v>
      </c>
      <c r="FV21">
        <f>SUMIFS(DataRegularSeason20242025!$AA$3:$AA$1315,DataRegularSeason20242025!$B$3:$B$1315, "&lt;=" &amp; FV$1, DataRegularSeason20242025!$D$3:$D$1315, $A21)+SUMIFS(DataRegularSeason20242025!$AB$3:$AB$1315,DataRegularSeason20242025!$B$3:$B$1315, "&lt;=" &amp; FV$1, DataRegularSeason20242025!$E$3:$E$1315, $A21)</f>
        <v>43</v>
      </c>
      <c r="FW21">
        <f>SUMIFS(DataRegularSeason20242025!$AA$3:$AA$1315,DataRegularSeason20242025!$B$3:$B$1315, "&lt;=" &amp; FW$1, DataRegularSeason20242025!$D$3:$D$1315, $A21)+SUMIFS(DataRegularSeason20242025!$AB$3:$AB$1315,DataRegularSeason20242025!$B$3:$B$1315, "&lt;=" &amp; FW$1, DataRegularSeason20242025!$E$3:$E$1315, $A21)</f>
        <v>43</v>
      </c>
      <c r="FX21">
        <f>SUMIFS(DataRegularSeason20242025!$AA$3:$AA$1315,DataRegularSeason20242025!$B$3:$B$1315, "&lt;=" &amp; FX$1, DataRegularSeason20242025!$D$3:$D$1315, $A21)+SUMIFS(DataRegularSeason20242025!$AB$3:$AB$1315,DataRegularSeason20242025!$B$3:$B$1315, "&lt;=" &amp; FX$1, DataRegularSeason20242025!$E$3:$E$1315, $A21)</f>
        <v>43</v>
      </c>
      <c r="FY21">
        <f>SUMIFS(DataRegularSeason20242025!$AA$3:$AA$1315,DataRegularSeason20242025!$B$3:$B$1315, "&lt;=" &amp; FY$1, DataRegularSeason20242025!$D$3:$D$1315, $A21)+SUMIFS(DataRegularSeason20242025!$AB$3:$AB$1315,DataRegularSeason20242025!$B$3:$B$1315, "&lt;=" &amp; FY$1, DataRegularSeason20242025!$E$3:$E$1315, $A21)</f>
        <v>43</v>
      </c>
      <c r="FZ21">
        <f>SUMIFS(DataRegularSeason20242025!$AA$3:$AA$1315,DataRegularSeason20242025!$B$3:$B$1315, "&lt;=" &amp; FZ$1, DataRegularSeason20242025!$D$3:$D$1315, $A21)+SUMIFS(DataRegularSeason20242025!$AB$3:$AB$1315,DataRegularSeason20242025!$B$3:$B$1315, "&lt;=" &amp; FZ$1, DataRegularSeason20242025!$E$3:$E$1315, $A21)</f>
        <v>43</v>
      </c>
      <c r="GA21">
        <f>SUMIFS(DataRegularSeason20242025!$AA$3:$AA$1315,DataRegularSeason20242025!$B$3:$B$1315, "&lt;=" &amp; GA$1, DataRegularSeason20242025!$D$3:$D$1315, $A21)+SUMIFS(DataRegularSeason20242025!$AB$3:$AB$1315,DataRegularSeason20242025!$B$3:$B$1315, "&lt;=" &amp; GA$1, DataRegularSeason20242025!$E$3:$E$1315, $A21)</f>
        <v>43</v>
      </c>
      <c r="GB21">
        <f>SUMIFS(DataRegularSeason20242025!$AA$3:$AA$1315,DataRegularSeason20242025!$B$3:$B$1315, "&lt;=" &amp; GB$1, DataRegularSeason20242025!$D$3:$D$1315, $A21)+SUMIFS(DataRegularSeason20242025!$AB$3:$AB$1315,DataRegularSeason20242025!$B$3:$B$1315, "&lt;=" &amp; GB$1, DataRegularSeason20242025!$E$3:$E$1315, $A21)</f>
        <v>43</v>
      </c>
      <c r="GC21">
        <f>SUMIFS(DataRegularSeason20242025!$AA$3:$AA$1315,DataRegularSeason20242025!$B$3:$B$1315, "&lt;=" &amp; GC$1, DataRegularSeason20242025!$D$3:$D$1315, $A21)+SUMIFS(DataRegularSeason20242025!$AB$3:$AB$1315,DataRegularSeason20242025!$B$3:$B$1315, "&lt;=" &amp; GC$1, DataRegularSeason20242025!$E$3:$E$1315, $A21)</f>
        <v>43</v>
      </c>
      <c r="GD21">
        <f>SUMIFS(DataRegularSeason20242025!$AA$3:$AA$1315,DataRegularSeason20242025!$B$3:$B$1315, "&lt;=" &amp; GD$1, DataRegularSeason20242025!$D$3:$D$1315, $A21)+SUMIFS(DataRegularSeason20242025!$AB$3:$AB$1315,DataRegularSeason20242025!$B$3:$B$1315, "&lt;=" &amp; GD$1, DataRegularSeason20242025!$E$3:$E$1315, $A21)</f>
        <v>43</v>
      </c>
      <c r="GE21">
        <f>SUMIFS(DataRegularSeason20242025!$AA$3:$AA$1315,DataRegularSeason20242025!$B$3:$B$1315, "&lt;=" &amp; GE$1, DataRegularSeason20242025!$D$3:$D$1315, $A21)+SUMIFS(DataRegularSeason20242025!$AB$3:$AB$1315,DataRegularSeason20242025!$B$3:$B$1315, "&lt;=" &amp; GE$1, DataRegularSeason20242025!$E$3:$E$1315, $A21)</f>
        <v>43</v>
      </c>
      <c r="GF21">
        <f>SUMIFS(DataRegularSeason20242025!$AA$3:$AA$1315,DataRegularSeason20242025!$B$3:$B$1315, "&lt;=" &amp; GF$1, DataRegularSeason20242025!$D$3:$D$1315, $A21)+SUMIFS(DataRegularSeason20242025!$AB$3:$AB$1315,DataRegularSeason20242025!$B$3:$B$1315, "&lt;=" &amp; GF$1, DataRegularSeason20242025!$E$3:$E$1315, $A21)</f>
        <v>43</v>
      </c>
      <c r="GG21">
        <f>SUMIFS(DataRegularSeason20242025!$AA$3:$AA$1315,DataRegularSeason20242025!$B$3:$B$1315, "&lt;=" &amp; GG$1, DataRegularSeason20242025!$D$3:$D$1315, $A21)+SUMIFS(DataRegularSeason20242025!$AB$3:$AB$1315,DataRegularSeason20242025!$B$3:$B$1315, "&lt;=" &amp; GG$1, DataRegularSeason20242025!$E$3:$E$1315, $A21)</f>
        <v>43</v>
      </c>
      <c r="GH21">
        <f>SUMIFS(DataRegularSeason20242025!$AA$3:$AA$1315,DataRegularSeason20242025!$B$3:$B$1315, "&lt;=" &amp; GH$1, DataRegularSeason20242025!$D$3:$D$1315, $A21)+SUMIFS(DataRegularSeason20242025!$AB$3:$AB$1315,DataRegularSeason20242025!$B$3:$B$1315, "&lt;=" &amp; GH$1, DataRegularSeason20242025!$E$3:$E$1315, $A21)</f>
        <v>43</v>
      </c>
      <c r="GI21">
        <f>SUMIFS(DataRegularSeason20242025!$AA$3:$AA$1315,DataRegularSeason20242025!$B$3:$B$1315, "&lt;=" &amp; GI$1, DataRegularSeason20242025!$D$3:$D$1315, $A21)+SUMIFS(DataRegularSeason20242025!$AB$3:$AB$1315,DataRegularSeason20242025!$B$3:$B$1315, "&lt;=" &amp; GI$1, DataRegularSeason20242025!$E$3:$E$1315, $A21)</f>
        <v>43</v>
      </c>
      <c r="GJ21">
        <f>SUMIFS(DataRegularSeason20242025!$AA$3:$AA$1315,DataRegularSeason20242025!$B$3:$B$1315, "&lt;=" &amp; GJ$1, DataRegularSeason20242025!$D$3:$D$1315, $A21)+SUMIFS(DataRegularSeason20242025!$AB$3:$AB$1315,DataRegularSeason20242025!$B$3:$B$1315, "&lt;=" &amp; GJ$1, DataRegularSeason20242025!$E$3:$E$1315, $A21)</f>
        <v>43</v>
      </c>
      <c r="GK21">
        <f>SUMIFS(DataRegularSeason20242025!$AA$3:$AA$1315,DataRegularSeason20242025!$B$3:$B$1315, "&lt;=" &amp; GK$1, DataRegularSeason20242025!$D$3:$D$1315, $A21)+SUMIFS(DataRegularSeason20242025!$AB$3:$AB$1315,DataRegularSeason20242025!$B$3:$B$1315, "&lt;=" &amp; GK$1, DataRegularSeason20242025!$E$3:$E$1315, $A21)</f>
        <v>43</v>
      </c>
      <c r="GL21">
        <f>SUMIFS(DataRegularSeason20242025!$AA$3:$AA$1315,DataRegularSeason20242025!$B$3:$B$1315, "&lt;=" &amp; GL$1, DataRegularSeason20242025!$D$3:$D$1315, $A21)+SUMIFS(DataRegularSeason20242025!$AB$3:$AB$1315,DataRegularSeason20242025!$B$3:$B$1315, "&lt;=" &amp; GL$1, DataRegularSeason20242025!$E$3:$E$1315, $A21)</f>
        <v>43</v>
      </c>
      <c r="GM21">
        <f>SUMIFS(DataRegularSeason20242025!$AA$3:$AA$1315,DataRegularSeason20242025!$B$3:$B$1315, "&lt;=" &amp; GM$1, DataRegularSeason20242025!$D$3:$D$1315, $A21)+SUMIFS(DataRegularSeason20242025!$AB$3:$AB$1315,DataRegularSeason20242025!$B$3:$B$1315, "&lt;=" &amp; GM$1, DataRegularSeason20242025!$E$3:$E$1315, $A21)</f>
        <v>43</v>
      </c>
      <c r="GN21">
        <f>SUMIFS(DataRegularSeason20242025!$AA$3:$AA$1315,DataRegularSeason20242025!$B$3:$B$1315, "&lt;=" &amp; GN$1, DataRegularSeason20242025!$D$3:$D$1315, $A21)+SUMIFS(DataRegularSeason20242025!$AB$3:$AB$1315,DataRegularSeason20242025!$B$3:$B$1315, "&lt;=" &amp; GN$1, DataRegularSeason20242025!$E$3:$E$1315, $A21)</f>
        <v>43</v>
      </c>
      <c r="GO21">
        <f>SUMIFS(DataRegularSeason20242025!$AA$3:$AA$1315,DataRegularSeason20242025!$B$3:$B$1315, "&lt;=" &amp; GO$1, DataRegularSeason20242025!$D$3:$D$1315, $A21)+SUMIFS(DataRegularSeason20242025!$AB$3:$AB$1315,DataRegularSeason20242025!$B$3:$B$1315, "&lt;=" &amp; GO$1, DataRegularSeason20242025!$E$3:$E$1315, $A21)</f>
        <v>43</v>
      </c>
      <c r="GP21">
        <f>SUMIFS(DataRegularSeason20242025!$AA$3:$AA$1315,DataRegularSeason20242025!$B$3:$B$1315, "&lt;=" &amp; GP$1, DataRegularSeason20242025!$D$3:$D$1315, $A21)+SUMIFS(DataRegularSeason20242025!$AB$3:$AB$1315,DataRegularSeason20242025!$B$3:$B$1315, "&lt;=" &amp; GP$1, DataRegularSeason20242025!$E$3:$E$1315, $A21)</f>
        <v>43</v>
      </c>
      <c r="GQ21">
        <f>SUMIFS(DataRegularSeason20242025!$AA$3:$AA$1315,DataRegularSeason20242025!$B$3:$B$1315, "&lt;=" &amp; GQ$1, DataRegularSeason20242025!$D$3:$D$1315, $A21)+SUMIFS(DataRegularSeason20242025!$AB$3:$AB$1315,DataRegularSeason20242025!$B$3:$B$1315, "&lt;=" &amp; GQ$1, DataRegularSeason20242025!$E$3:$E$1315, $A21)</f>
        <v>43</v>
      </c>
      <c r="GR21">
        <f>SUMIFS(DataRegularSeason20242025!$AA$3:$AA$1315,DataRegularSeason20242025!$B$3:$B$1315, "&lt;=" &amp; GR$1, DataRegularSeason20242025!$D$3:$D$1315, $A21)+SUMIFS(DataRegularSeason20242025!$AB$3:$AB$1315,DataRegularSeason20242025!$B$3:$B$1315, "&lt;=" &amp; GR$1, DataRegularSeason20242025!$E$3:$E$1315, $A21)</f>
        <v>43</v>
      </c>
      <c r="GS21">
        <f>SUMIFS(DataRegularSeason20242025!$AA$3:$AA$1315,DataRegularSeason20242025!$B$3:$B$1315, "&lt;=" &amp; GS$1, DataRegularSeason20242025!$D$3:$D$1315, $A21)+SUMIFS(DataRegularSeason20242025!$AB$3:$AB$1315,DataRegularSeason20242025!$B$3:$B$1315, "&lt;=" &amp; GS$1, DataRegularSeason20242025!$E$3:$E$1315, $A21)</f>
        <v>43</v>
      </c>
      <c r="GT21">
        <f>SUMIFS(DataRegularSeason20242025!$AA$3:$AA$1315,DataRegularSeason20242025!$B$3:$B$1315, "&lt;=" &amp; GT$1, DataRegularSeason20242025!$D$3:$D$1315, $A21)+SUMIFS(DataRegularSeason20242025!$AB$3:$AB$1315,DataRegularSeason20242025!$B$3:$B$1315, "&lt;=" &amp; GT$1, DataRegularSeason20242025!$E$3:$E$1315, $A21)</f>
        <v>43</v>
      </c>
      <c r="GU21">
        <f>SUMIFS(DataRegularSeason20242025!$AA$3:$AA$1315,DataRegularSeason20242025!$B$3:$B$1315, "&lt;=" &amp; GU$1, DataRegularSeason20242025!$D$3:$D$1315, $A21)+SUMIFS(DataRegularSeason20242025!$AB$3:$AB$1315,DataRegularSeason20242025!$B$3:$B$1315, "&lt;=" &amp; GU$1, DataRegularSeason20242025!$E$3:$E$1315, $A21)</f>
        <v>43</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35</v>
      </c>
      <c r="CC22">
        <f>SUMIFS(DataRegularSeason20242025!$AA$3:$AA$1315,DataRegularSeason20242025!$B$3:$B$1315, "&lt;=" &amp; CC$1, DataRegularSeason20242025!$D$3:$D$1315, $A22)+SUMIFS(DataRegularSeason20242025!$AB$3:$AB$1315,DataRegularSeason20242025!$B$3:$B$1315, "&lt;=" &amp; CC$1, DataRegularSeason20242025!$E$3:$E$1315, $A22)</f>
        <v>35</v>
      </c>
      <c r="CD22">
        <f>SUMIFS(DataRegularSeason20242025!$AA$3:$AA$1315,DataRegularSeason20242025!$B$3:$B$1315, "&lt;=" &amp; CD$1, DataRegularSeason20242025!$D$3:$D$1315, $A22)+SUMIFS(DataRegularSeason20242025!$AB$3:$AB$1315,DataRegularSeason20242025!$B$3:$B$1315, "&lt;=" &amp; CD$1, DataRegularSeason20242025!$E$3:$E$1315, $A22)</f>
        <v>37</v>
      </c>
      <c r="CE22">
        <f>SUMIFS(DataRegularSeason20242025!$AA$3:$AA$1315,DataRegularSeason20242025!$B$3:$B$1315, "&lt;=" &amp; CE$1, DataRegularSeason20242025!$D$3:$D$1315, $A22)+SUMIFS(DataRegularSeason20242025!$AB$3:$AB$1315,DataRegularSeason20242025!$B$3:$B$1315, "&lt;=" &amp; CE$1, DataRegularSeason20242025!$E$3:$E$1315, $A22)</f>
        <v>37</v>
      </c>
      <c r="CF22">
        <f>SUMIFS(DataRegularSeason20242025!$AA$3:$AA$1315,DataRegularSeason20242025!$B$3:$B$1315, "&lt;=" &amp; CF$1, DataRegularSeason20242025!$D$3:$D$1315, $A22)+SUMIFS(DataRegularSeason20242025!$AB$3:$AB$1315,DataRegularSeason20242025!$B$3:$B$1315, "&lt;=" &amp; CF$1, DataRegularSeason20242025!$E$3:$E$1315, $A22)</f>
        <v>38</v>
      </c>
      <c r="CG22">
        <f>SUMIFS(DataRegularSeason20242025!$AA$3:$AA$1315,DataRegularSeason20242025!$B$3:$B$1315, "&lt;=" &amp; CG$1, DataRegularSeason20242025!$D$3:$D$1315, $A22)+SUMIFS(DataRegularSeason20242025!$AB$3:$AB$1315,DataRegularSeason20242025!$B$3:$B$1315, "&lt;=" &amp; CG$1, DataRegularSeason20242025!$E$3:$E$1315, $A22)</f>
        <v>38</v>
      </c>
      <c r="CH22">
        <f>SUMIFS(DataRegularSeason20242025!$AA$3:$AA$1315,DataRegularSeason20242025!$B$3:$B$1315, "&lt;=" &amp; CH$1, DataRegularSeason20242025!$D$3:$D$1315, $A22)+SUMIFS(DataRegularSeason20242025!$AB$3:$AB$1315,DataRegularSeason20242025!$B$3:$B$1315, "&lt;=" &amp; CH$1, DataRegularSeason20242025!$E$3:$E$1315, $A22)</f>
        <v>38</v>
      </c>
      <c r="CI22">
        <f>SUMIFS(DataRegularSeason20242025!$AA$3:$AA$1315,DataRegularSeason20242025!$B$3:$B$1315, "&lt;=" &amp; CI$1, DataRegularSeason20242025!$D$3:$D$1315, $A22)+SUMIFS(DataRegularSeason20242025!$AB$3:$AB$1315,DataRegularSeason20242025!$B$3:$B$1315, "&lt;=" &amp; CI$1, DataRegularSeason20242025!$E$3:$E$1315, $A22)</f>
        <v>38</v>
      </c>
      <c r="CJ22">
        <f>SUMIFS(DataRegularSeason20242025!$AA$3:$AA$1315,DataRegularSeason20242025!$B$3:$B$1315, "&lt;=" &amp; CJ$1, DataRegularSeason20242025!$D$3:$D$1315, $A22)+SUMIFS(DataRegularSeason20242025!$AB$3:$AB$1315,DataRegularSeason20242025!$B$3:$B$1315, "&lt;=" &amp; CJ$1, DataRegularSeason20242025!$E$3:$E$1315, $A22)</f>
        <v>38</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38</v>
      </c>
      <c r="CP22">
        <f>SUMIFS(DataRegularSeason20242025!$AA$3:$AA$1315,DataRegularSeason20242025!$B$3:$B$1315, "&lt;=" &amp; CP$1, DataRegularSeason20242025!$D$3:$D$1315, $A22)+SUMIFS(DataRegularSeason20242025!$AB$3:$AB$1315,DataRegularSeason20242025!$B$3:$B$1315, "&lt;=" &amp; CP$1, DataRegularSeason20242025!$E$3:$E$1315, $A22)</f>
        <v>38</v>
      </c>
      <c r="CQ22">
        <f>SUMIFS(DataRegularSeason20242025!$AA$3:$AA$1315,DataRegularSeason20242025!$B$3:$B$1315, "&lt;=" &amp; CQ$1, DataRegularSeason20242025!$D$3:$D$1315, $A22)+SUMIFS(DataRegularSeason20242025!$AB$3:$AB$1315,DataRegularSeason20242025!$B$3:$B$1315, "&lt;=" &amp; CQ$1, DataRegularSeason20242025!$E$3:$E$1315, $A22)</f>
        <v>38</v>
      </c>
      <c r="CR22">
        <f>SUMIFS(DataRegularSeason20242025!$AA$3:$AA$1315,DataRegularSeason20242025!$B$3:$B$1315, "&lt;=" &amp; CR$1, DataRegularSeason20242025!$D$3:$D$1315, $A22)+SUMIFS(DataRegularSeason20242025!$AB$3:$AB$1315,DataRegularSeason20242025!$B$3:$B$1315, "&lt;=" &amp; CR$1, DataRegularSeason20242025!$E$3:$E$1315, $A22)</f>
        <v>38</v>
      </c>
      <c r="CS22">
        <f>SUMIFS(DataRegularSeason20242025!$AA$3:$AA$1315,DataRegularSeason20242025!$B$3:$B$1315, "&lt;=" &amp; CS$1, DataRegularSeason20242025!$D$3:$D$1315, $A22)+SUMIFS(DataRegularSeason20242025!$AB$3:$AB$1315,DataRegularSeason20242025!$B$3:$B$1315, "&lt;=" &amp; CS$1, DataRegularSeason20242025!$E$3:$E$1315, $A22)</f>
        <v>38</v>
      </c>
      <c r="CT22">
        <f>SUMIFS(DataRegularSeason20242025!$AA$3:$AA$1315,DataRegularSeason20242025!$B$3:$B$1315, "&lt;=" &amp; CT$1, DataRegularSeason20242025!$D$3:$D$1315, $A22)+SUMIFS(DataRegularSeason20242025!$AB$3:$AB$1315,DataRegularSeason20242025!$B$3:$B$1315, "&lt;=" &amp; CT$1, DataRegularSeason20242025!$E$3:$E$1315, $A22)</f>
        <v>38</v>
      </c>
      <c r="CU22">
        <f>SUMIFS(DataRegularSeason20242025!$AA$3:$AA$1315,DataRegularSeason20242025!$B$3:$B$1315, "&lt;=" &amp; CU$1, DataRegularSeason20242025!$D$3:$D$1315, $A22)+SUMIFS(DataRegularSeason20242025!$AB$3:$AB$1315,DataRegularSeason20242025!$B$3:$B$1315, "&lt;=" &amp; CU$1, DataRegularSeason20242025!$E$3:$E$1315, $A22)</f>
        <v>38</v>
      </c>
      <c r="CV22">
        <f>SUMIFS(DataRegularSeason20242025!$AA$3:$AA$1315,DataRegularSeason20242025!$B$3:$B$1315, "&lt;=" &amp; CV$1, DataRegularSeason20242025!$D$3:$D$1315, $A22)+SUMIFS(DataRegularSeason20242025!$AB$3:$AB$1315,DataRegularSeason20242025!$B$3:$B$1315, "&lt;=" &amp; CV$1, DataRegularSeason20242025!$E$3:$E$1315, $A22)</f>
        <v>38</v>
      </c>
      <c r="CW22">
        <f>SUMIFS(DataRegularSeason20242025!$AA$3:$AA$1315,DataRegularSeason20242025!$B$3:$B$1315, "&lt;=" &amp; CW$1, DataRegularSeason20242025!$D$3:$D$1315, $A22)+SUMIFS(DataRegularSeason20242025!$AB$3:$AB$1315,DataRegularSeason20242025!$B$3:$B$1315, "&lt;=" &amp; CW$1, DataRegularSeason20242025!$E$3:$E$1315, $A22)</f>
        <v>38</v>
      </c>
      <c r="CX22">
        <f>SUMIFS(DataRegularSeason20242025!$AA$3:$AA$1315,DataRegularSeason20242025!$B$3:$B$1315, "&lt;=" &amp; CX$1, DataRegularSeason20242025!$D$3:$D$1315, $A22)+SUMIFS(DataRegularSeason20242025!$AB$3:$AB$1315,DataRegularSeason20242025!$B$3:$B$1315, "&lt;=" &amp; CX$1, DataRegularSeason20242025!$E$3:$E$1315, $A22)</f>
        <v>38</v>
      </c>
      <c r="CY22">
        <f>SUMIFS(DataRegularSeason20242025!$AA$3:$AA$1315,DataRegularSeason20242025!$B$3:$B$1315, "&lt;=" &amp; CY$1, DataRegularSeason20242025!$D$3:$D$1315, $A22)+SUMIFS(DataRegularSeason20242025!$AB$3:$AB$1315,DataRegularSeason20242025!$B$3:$B$1315, "&lt;=" &amp; CY$1, DataRegularSeason20242025!$E$3:$E$1315, $A22)</f>
        <v>38</v>
      </c>
      <c r="CZ22">
        <f>SUMIFS(DataRegularSeason20242025!$AA$3:$AA$1315,DataRegularSeason20242025!$B$3:$B$1315, "&lt;=" &amp; CZ$1, DataRegularSeason20242025!$D$3:$D$1315, $A22)+SUMIFS(DataRegularSeason20242025!$AB$3:$AB$1315,DataRegularSeason20242025!$B$3:$B$1315, "&lt;=" &amp; CZ$1, DataRegularSeason20242025!$E$3:$E$1315, $A22)</f>
        <v>38</v>
      </c>
      <c r="DA22">
        <f>SUMIFS(DataRegularSeason20242025!$AA$3:$AA$1315,DataRegularSeason20242025!$B$3:$B$1315, "&lt;=" &amp; DA$1, DataRegularSeason20242025!$D$3:$D$1315, $A22)+SUMIFS(DataRegularSeason20242025!$AB$3:$AB$1315,DataRegularSeason20242025!$B$3:$B$1315, "&lt;=" &amp; DA$1, DataRegularSeason20242025!$E$3:$E$1315, $A22)</f>
        <v>38</v>
      </c>
      <c r="DB22">
        <f>SUMIFS(DataRegularSeason20242025!$AA$3:$AA$1315,DataRegularSeason20242025!$B$3:$B$1315, "&lt;=" &amp; DB$1, DataRegularSeason20242025!$D$3:$D$1315, $A22)+SUMIFS(DataRegularSeason20242025!$AB$3:$AB$1315,DataRegularSeason20242025!$B$3:$B$1315, "&lt;=" &amp; DB$1, DataRegularSeason20242025!$E$3:$E$1315, $A22)</f>
        <v>38</v>
      </c>
      <c r="DC22">
        <f>SUMIFS(DataRegularSeason20242025!$AA$3:$AA$1315,DataRegularSeason20242025!$B$3:$B$1315, "&lt;=" &amp; DC$1, DataRegularSeason20242025!$D$3:$D$1315, $A22)+SUMIFS(DataRegularSeason20242025!$AB$3:$AB$1315,DataRegularSeason20242025!$B$3:$B$1315, "&lt;=" &amp; DC$1, DataRegularSeason20242025!$E$3:$E$1315, $A22)</f>
        <v>38</v>
      </c>
      <c r="DD22">
        <f>SUMIFS(DataRegularSeason20242025!$AA$3:$AA$1315,DataRegularSeason20242025!$B$3:$B$1315, "&lt;=" &amp; DD$1, DataRegularSeason20242025!$D$3:$D$1315, $A22)+SUMIFS(DataRegularSeason20242025!$AB$3:$AB$1315,DataRegularSeason20242025!$B$3:$B$1315, "&lt;=" &amp; DD$1, DataRegularSeason20242025!$E$3:$E$1315, $A22)</f>
        <v>38</v>
      </c>
      <c r="DE22">
        <f>SUMIFS(DataRegularSeason20242025!$AA$3:$AA$1315,DataRegularSeason20242025!$B$3:$B$1315, "&lt;=" &amp; DE$1, DataRegularSeason20242025!$D$3:$D$1315, $A22)+SUMIFS(DataRegularSeason20242025!$AB$3:$AB$1315,DataRegularSeason20242025!$B$3:$B$1315, "&lt;=" &amp; DE$1, DataRegularSeason20242025!$E$3:$E$1315, $A22)</f>
        <v>38</v>
      </c>
      <c r="DF22">
        <f>SUMIFS(DataRegularSeason20242025!$AA$3:$AA$1315,DataRegularSeason20242025!$B$3:$B$1315, "&lt;=" &amp; DF$1, DataRegularSeason20242025!$D$3:$D$1315, $A22)+SUMIFS(DataRegularSeason20242025!$AB$3:$AB$1315,DataRegularSeason20242025!$B$3:$B$1315, "&lt;=" &amp; DF$1, DataRegularSeason20242025!$E$3:$E$1315, $A22)</f>
        <v>38</v>
      </c>
      <c r="DG22">
        <f>SUMIFS(DataRegularSeason20242025!$AA$3:$AA$1315,DataRegularSeason20242025!$B$3:$B$1315, "&lt;=" &amp; DG$1, DataRegularSeason20242025!$D$3:$D$1315, $A22)+SUMIFS(DataRegularSeason20242025!$AB$3:$AB$1315,DataRegularSeason20242025!$B$3:$B$1315, "&lt;=" &amp; DG$1, DataRegularSeason20242025!$E$3:$E$1315, $A22)</f>
        <v>38</v>
      </c>
      <c r="DH22">
        <f>SUMIFS(DataRegularSeason20242025!$AA$3:$AA$1315,DataRegularSeason20242025!$B$3:$B$1315, "&lt;=" &amp; DH$1, DataRegularSeason20242025!$D$3:$D$1315, $A22)+SUMIFS(DataRegularSeason20242025!$AB$3:$AB$1315,DataRegularSeason20242025!$B$3:$B$1315, "&lt;=" &amp; DH$1, DataRegularSeason20242025!$E$3:$E$1315, $A22)</f>
        <v>38</v>
      </c>
      <c r="DI22">
        <f>SUMIFS(DataRegularSeason20242025!$AA$3:$AA$1315,DataRegularSeason20242025!$B$3:$B$1315, "&lt;=" &amp; DI$1, DataRegularSeason20242025!$D$3:$D$1315, $A22)+SUMIFS(DataRegularSeason20242025!$AB$3:$AB$1315,DataRegularSeason20242025!$B$3:$B$1315, "&lt;=" &amp; DI$1, DataRegularSeason20242025!$E$3:$E$1315, $A22)</f>
        <v>38</v>
      </c>
      <c r="DJ22">
        <f>SUMIFS(DataRegularSeason20242025!$AA$3:$AA$1315,DataRegularSeason20242025!$B$3:$B$1315, "&lt;=" &amp; DJ$1, DataRegularSeason20242025!$D$3:$D$1315, $A22)+SUMIFS(DataRegularSeason20242025!$AB$3:$AB$1315,DataRegularSeason20242025!$B$3:$B$1315, "&lt;=" &amp; DJ$1, DataRegularSeason20242025!$E$3:$E$1315, $A22)</f>
        <v>38</v>
      </c>
      <c r="DK22">
        <f>SUMIFS(DataRegularSeason20242025!$AA$3:$AA$1315,DataRegularSeason20242025!$B$3:$B$1315, "&lt;=" &amp; DK$1, DataRegularSeason20242025!$D$3:$D$1315, $A22)+SUMIFS(DataRegularSeason20242025!$AB$3:$AB$1315,DataRegularSeason20242025!$B$3:$B$1315, "&lt;=" &amp; DK$1, DataRegularSeason20242025!$E$3:$E$1315, $A22)</f>
        <v>38</v>
      </c>
      <c r="DL22">
        <f>SUMIFS(DataRegularSeason20242025!$AA$3:$AA$1315,DataRegularSeason20242025!$B$3:$B$1315, "&lt;=" &amp; DL$1, DataRegularSeason20242025!$D$3:$D$1315, $A22)+SUMIFS(DataRegularSeason20242025!$AB$3:$AB$1315,DataRegularSeason20242025!$B$3:$B$1315, "&lt;=" &amp; DL$1, DataRegularSeason20242025!$E$3:$E$1315, $A22)</f>
        <v>38</v>
      </c>
      <c r="DM22">
        <f>SUMIFS(DataRegularSeason20242025!$AA$3:$AA$1315,DataRegularSeason20242025!$B$3:$B$1315, "&lt;=" &amp; DM$1, DataRegularSeason20242025!$D$3:$D$1315, $A22)+SUMIFS(DataRegularSeason20242025!$AB$3:$AB$1315,DataRegularSeason20242025!$B$3:$B$1315, "&lt;=" &amp; DM$1, DataRegularSeason20242025!$E$3:$E$1315, $A22)</f>
        <v>38</v>
      </c>
      <c r="DN22">
        <f>SUMIFS(DataRegularSeason20242025!$AA$3:$AA$1315,DataRegularSeason20242025!$B$3:$B$1315, "&lt;=" &amp; DN$1, DataRegularSeason20242025!$D$3:$D$1315, $A22)+SUMIFS(DataRegularSeason20242025!$AB$3:$AB$1315,DataRegularSeason20242025!$B$3:$B$1315, "&lt;=" &amp; DN$1, DataRegularSeason20242025!$E$3:$E$1315, $A22)</f>
        <v>38</v>
      </c>
      <c r="DO22">
        <f>SUMIFS(DataRegularSeason20242025!$AA$3:$AA$1315,DataRegularSeason20242025!$B$3:$B$1315, "&lt;=" &amp; DO$1, DataRegularSeason20242025!$D$3:$D$1315, $A22)+SUMIFS(DataRegularSeason20242025!$AB$3:$AB$1315,DataRegularSeason20242025!$B$3:$B$1315, "&lt;=" &amp; DO$1, DataRegularSeason20242025!$E$3:$E$1315, $A22)</f>
        <v>38</v>
      </c>
      <c r="DP22">
        <f>SUMIFS(DataRegularSeason20242025!$AA$3:$AA$1315,DataRegularSeason20242025!$B$3:$B$1315, "&lt;=" &amp; DP$1, DataRegularSeason20242025!$D$3:$D$1315, $A22)+SUMIFS(DataRegularSeason20242025!$AB$3:$AB$1315,DataRegularSeason20242025!$B$3:$B$1315, "&lt;=" &amp; DP$1, DataRegularSeason20242025!$E$3:$E$1315, $A22)</f>
        <v>38</v>
      </c>
      <c r="DQ22">
        <f>SUMIFS(DataRegularSeason20242025!$AA$3:$AA$1315,DataRegularSeason20242025!$B$3:$B$1315, "&lt;=" &amp; DQ$1, DataRegularSeason20242025!$D$3:$D$1315, $A22)+SUMIFS(DataRegularSeason20242025!$AB$3:$AB$1315,DataRegularSeason20242025!$B$3:$B$1315, "&lt;=" &amp; DQ$1, DataRegularSeason20242025!$E$3:$E$1315, $A22)</f>
        <v>38</v>
      </c>
      <c r="DR22">
        <f>SUMIFS(DataRegularSeason20242025!$AA$3:$AA$1315,DataRegularSeason20242025!$B$3:$B$1315, "&lt;=" &amp; DR$1, DataRegularSeason20242025!$D$3:$D$1315, $A22)+SUMIFS(DataRegularSeason20242025!$AB$3:$AB$1315,DataRegularSeason20242025!$B$3:$B$1315, "&lt;=" &amp; DR$1, DataRegularSeason20242025!$E$3:$E$1315, $A22)</f>
        <v>38</v>
      </c>
      <c r="DS22">
        <f>SUMIFS(DataRegularSeason20242025!$AA$3:$AA$1315,DataRegularSeason20242025!$B$3:$B$1315, "&lt;=" &amp; DS$1, DataRegularSeason20242025!$D$3:$D$1315, $A22)+SUMIFS(DataRegularSeason20242025!$AB$3:$AB$1315,DataRegularSeason20242025!$B$3:$B$1315, "&lt;=" &amp; DS$1, DataRegularSeason20242025!$E$3:$E$1315, $A22)</f>
        <v>38</v>
      </c>
      <c r="DT22">
        <f>SUMIFS(DataRegularSeason20242025!$AA$3:$AA$1315,DataRegularSeason20242025!$B$3:$B$1315, "&lt;=" &amp; DT$1, DataRegularSeason20242025!$D$3:$D$1315, $A22)+SUMIFS(DataRegularSeason20242025!$AB$3:$AB$1315,DataRegularSeason20242025!$B$3:$B$1315, "&lt;=" &amp; DT$1, DataRegularSeason20242025!$E$3:$E$1315, $A22)</f>
        <v>38</v>
      </c>
      <c r="DU22">
        <f>SUMIFS(DataRegularSeason20242025!$AA$3:$AA$1315,DataRegularSeason20242025!$B$3:$B$1315, "&lt;=" &amp; DU$1, DataRegularSeason20242025!$D$3:$D$1315, $A22)+SUMIFS(DataRegularSeason20242025!$AB$3:$AB$1315,DataRegularSeason20242025!$B$3:$B$1315, "&lt;=" &amp; DU$1, DataRegularSeason20242025!$E$3:$E$1315, $A22)</f>
        <v>38</v>
      </c>
      <c r="DV22">
        <f>SUMIFS(DataRegularSeason20242025!$AA$3:$AA$1315,DataRegularSeason20242025!$B$3:$B$1315, "&lt;=" &amp; DV$1, DataRegularSeason20242025!$D$3:$D$1315, $A22)+SUMIFS(DataRegularSeason20242025!$AB$3:$AB$1315,DataRegularSeason20242025!$B$3:$B$1315, "&lt;=" &amp; DV$1, DataRegularSeason20242025!$E$3:$E$1315, $A22)</f>
        <v>38</v>
      </c>
      <c r="DW22">
        <f>SUMIFS(DataRegularSeason20242025!$AA$3:$AA$1315,DataRegularSeason20242025!$B$3:$B$1315, "&lt;=" &amp; DW$1, DataRegularSeason20242025!$D$3:$D$1315, $A22)+SUMIFS(DataRegularSeason20242025!$AB$3:$AB$1315,DataRegularSeason20242025!$B$3:$B$1315, "&lt;=" &amp; DW$1, DataRegularSeason20242025!$E$3:$E$1315, $A22)</f>
        <v>38</v>
      </c>
      <c r="DX22">
        <f>SUMIFS(DataRegularSeason20242025!$AA$3:$AA$1315,DataRegularSeason20242025!$B$3:$B$1315, "&lt;=" &amp; DX$1, DataRegularSeason20242025!$D$3:$D$1315, $A22)+SUMIFS(DataRegularSeason20242025!$AB$3:$AB$1315,DataRegularSeason20242025!$B$3:$B$1315, "&lt;=" &amp; DX$1, DataRegularSeason20242025!$E$3:$E$1315, $A22)</f>
        <v>38</v>
      </c>
      <c r="DY22">
        <f>SUMIFS(DataRegularSeason20242025!$AA$3:$AA$1315,DataRegularSeason20242025!$B$3:$B$1315, "&lt;=" &amp; DY$1, DataRegularSeason20242025!$D$3:$D$1315, $A22)+SUMIFS(DataRegularSeason20242025!$AB$3:$AB$1315,DataRegularSeason20242025!$B$3:$B$1315, "&lt;=" &amp; DY$1, DataRegularSeason20242025!$E$3:$E$1315, $A22)</f>
        <v>38</v>
      </c>
      <c r="DZ22">
        <f>SUMIFS(DataRegularSeason20242025!$AA$3:$AA$1315,DataRegularSeason20242025!$B$3:$B$1315, "&lt;=" &amp; DZ$1, DataRegularSeason20242025!$D$3:$D$1315, $A22)+SUMIFS(DataRegularSeason20242025!$AB$3:$AB$1315,DataRegularSeason20242025!$B$3:$B$1315, "&lt;=" &amp; DZ$1, DataRegularSeason20242025!$E$3:$E$1315, $A22)</f>
        <v>38</v>
      </c>
      <c r="EA22">
        <f>SUMIFS(DataRegularSeason20242025!$AA$3:$AA$1315,DataRegularSeason20242025!$B$3:$B$1315, "&lt;=" &amp; EA$1, DataRegularSeason20242025!$D$3:$D$1315, $A22)+SUMIFS(DataRegularSeason20242025!$AB$3:$AB$1315,DataRegularSeason20242025!$B$3:$B$1315, "&lt;=" &amp; EA$1, DataRegularSeason20242025!$E$3:$E$1315, $A22)</f>
        <v>38</v>
      </c>
      <c r="EB22">
        <f>SUMIFS(DataRegularSeason20242025!$AA$3:$AA$1315,DataRegularSeason20242025!$B$3:$B$1315, "&lt;=" &amp; EB$1, DataRegularSeason20242025!$D$3:$D$1315, $A22)+SUMIFS(DataRegularSeason20242025!$AB$3:$AB$1315,DataRegularSeason20242025!$B$3:$B$1315, "&lt;=" &amp; EB$1, DataRegularSeason20242025!$E$3:$E$1315, $A22)</f>
        <v>38</v>
      </c>
      <c r="EC22">
        <f>SUMIFS(DataRegularSeason20242025!$AA$3:$AA$1315,DataRegularSeason20242025!$B$3:$B$1315, "&lt;=" &amp; EC$1, DataRegularSeason20242025!$D$3:$D$1315, $A22)+SUMIFS(DataRegularSeason20242025!$AB$3:$AB$1315,DataRegularSeason20242025!$B$3:$B$1315, "&lt;=" &amp; EC$1, DataRegularSeason20242025!$E$3:$E$1315, $A22)</f>
        <v>38</v>
      </c>
      <c r="ED22">
        <f>SUMIFS(DataRegularSeason20242025!$AA$3:$AA$1315,DataRegularSeason20242025!$B$3:$B$1315, "&lt;=" &amp; ED$1, DataRegularSeason20242025!$D$3:$D$1315, $A22)+SUMIFS(DataRegularSeason20242025!$AB$3:$AB$1315,DataRegularSeason20242025!$B$3:$B$1315, "&lt;=" &amp; ED$1, DataRegularSeason20242025!$E$3:$E$1315, $A22)</f>
        <v>38</v>
      </c>
      <c r="EE22">
        <f>SUMIFS(DataRegularSeason20242025!$AA$3:$AA$1315,DataRegularSeason20242025!$B$3:$B$1315, "&lt;=" &amp; EE$1, DataRegularSeason20242025!$D$3:$D$1315, $A22)+SUMIFS(DataRegularSeason20242025!$AB$3:$AB$1315,DataRegularSeason20242025!$B$3:$B$1315, "&lt;=" &amp; EE$1, DataRegularSeason20242025!$E$3:$E$1315, $A22)</f>
        <v>38</v>
      </c>
      <c r="EF22">
        <f>SUMIFS(DataRegularSeason20242025!$AA$3:$AA$1315,DataRegularSeason20242025!$B$3:$B$1315, "&lt;=" &amp; EF$1, DataRegularSeason20242025!$D$3:$D$1315, $A22)+SUMIFS(DataRegularSeason20242025!$AB$3:$AB$1315,DataRegularSeason20242025!$B$3:$B$1315, "&lt;=" &amp; EF$1, DataRegularSeason20242025!$E$3:$E$1315, $A22)</f>
        <v>38</v>
      </c>
      <c r="EG22">
        <f>SUMIFS(DataRegularSeason20242025!$AA$3:$AA$1315,DataRegularSeason20242025!$B$3:$B$1315, "&lt;=" &amp; EG$1, DataRegularSeason20242025!$D$3:$D$1315, $A22)+SUMIFS(DataRegularSeason20242025!$AB$3:$AB$1315,DataRegularSeason20242025!$B$3:$B$1315, "&lt;=" &amp; EG$1, DataRegularSeason20242025!$E$3:$E$1315, $A22)</f>
        <v>38</v>
      </c>
      <c r="EH22">
        <f>SUMIFS(DataRegularSeason20242025!$AA$3:$AA$1315,DataRegularSeason20242025!$B$3:$B$1315, "&lt;=" &amp; EH$1, DataRegularSeason20242025!$D$3:$D$1315, $A22)+SUMIFS(DataRegularSeason20242025!$AB$3:$AB$1315,DataRegularSeason20242025!$B$3:$B$1315, "&lt;=" &amp; EH$1, DataRegularSeason20242025!$E$3:$E$1315, $A22)</f>
        <v>38</v>
      </c>
      <c r="EI22">
        <f>SUMIFS(DataRegularSeason20242025!$AA$3:$AA$1315,DataRegularSeason20242025!$B$3:$B$1315, "&lt;=" &amp; EI$1, DataRegularSeason20242025!$D$3:$D$1315, $A22)+SUMIFS(DataRegularSeason20242025!$AB$3:$AB$1315,DataRegularSeason20242025!$B$3:$B$1315, "&lt;=" &amp; EI$1, DataRegularSeason20242025!$E$3:$E$1315, $A22)</f>
        <v>38</v>
      </c>
      <c r="EJ22">
        <f>SUMIFS(DataRegularSeason20242025!$AA$3:$AA$1315,DataRegularSeason20242025!$B$3:$B$1315, "&lt;=" &amp; EJ$1, DataRegularSeason20242025!$D$3:$D$1315, $A22)+SUMIFS(DataRegularSeason20242025!$AB$3:$AB$1315,DataRegularSeason20242025!$B$3:$B$1315, "&lt;=" &amp; EJ$1, DataRegularSeason20242025!$E$3:$E$1315, $A22)</f>
        <v>38</v>
      </c>
      <c r="EK22">
        <f>SUMIFS(DataRegularSeason20242025!$AA$3:$AA$1315,DataRegularSeason20242025!$B$3:$B$1315, "&lt;=" &amp; EK$1, DataRegularSeason20242025!$D$3:$D$1315, $A22)+SUMIFS(DataRegularSeason20242025!$AB$3:$AB$1315,DataRegularSeason20242025!$B$3:$B$1315, "&lt;=" &amp; EK$1, DataRegularSeason20242025!$E$3:$E$1315, $A22)</f>
        <v>38</v>
      </c>
      <c r="EL22">
        <f>SUMIFS(DataRegularSeason20242025!$AA$3:$AA$1315,DataRegularSeason20242025!$B$3:$B$1315, "&lt;=" &amp; EL$1, DataRegularSeason20242025!$D$3:$D$1315, $A22)+SUMIFS(DataRegularSeason20242025!$AB$3:$AB$1315,DataRegularSeason20242025!$B$3:$B$1315, "&lt;=" &amp; EL$1, DataRegularSeason20242025!$E$3:$E$1315, $A22)</f>
        <v>38</v>
      </c>
      <c r="EM22">
        <f>SUMIFS(DataRegularSeason20242025!$AA$3:$AA$1315,DataRegularSeason20242025!$B$3:$B$1315, "&lt;=" &amp; EM$1, DataRegularSeason20242025!$D$3:$D$1315, $A22)+SUMIFS(DataRegularSeason20242025!$AB$3:$AB$1315,DataRegularSeason20242025!$B$3:$B$1315, "&lt;=" &amp; EM$1, DataRegularSeason20242025!$E$3:$E$1315, $A22)</f>
        <v>38</v>
      </c>
      <c r="EN22">
        <f>SUMIFS(DataRegularSeason20242025!$AA$3:$AA$1315,DataRegularSeason20242025!$B$3:$B$1315, "&lt;=" &amp; EN$1, DataRegularSeason20242025!$D$3:$D$1315, $A22)+SUMIFS(DataRegularSeason20242025!$AB$3:$AB$1315,DataRegularSeason20242025!$B$3:$B$1315, "&lt;=" &amp; EN$1, DataRegularSeason20242025!$E$3:$E$1315, $A22)</f>
        <v>38</v>
      </c>
      <c r="EO22">
        <f>SUMIFS(DataRegularSeason20242025!$AA$3:$AA$1315,DataRegularSeason20242025!$B$3:$B$1315, "&lt;=" &amp; EO$1, DataRegularSeason20242025!$D$3:$D$1315, $A22)+SUMIFS(DataRegularSeason20242025!$AB$3:$AB$1315,DataRegularSeason20242025!$B$3:$B$1315, "&lt;=" &amp; EO$1, DataRegularSeason20242025!$E$3:$E$1315, $A22)</f>
        <v>38</v>
      </c>
      <c r="EP22">
        <f>SUMIFS(DataRegularSeason20242025!$AA$3:$AA$1315,DataRegularSeason20242025!$B$3:$B$1315, "&lt;=" &amp; EP$1, DataRegularSeason20242025!$D$3:$D$1315, $A22)+SUMIFS(DataRegularSeason20242025!$AB$3:$AB$1315,DataRegularSeason20242025!$B$3:$B$1315, "&lt;=" &amp; EP$1, DataRegularSeason20242025!$E$3:$E$1315, $A22)</f>
        <v>38</v>
      </c>
      <c r="EQ22">
        <f>SUMIFS(DataRegularSeason20242025!$AA$3:$AA$1315,DataRegularSeason20242025!$B$3:$B$1315, "&lt;=" &amp; EQ$1, DataRegularSeason20242025!$D$3:$D$1315, $A22)+SUMIFS(DataRegularSeason20242025!$AB$3:$AB$1315,DataRegularSeason20242025!$B$3:$B$1315, "&lt;=" &amp; EQ$1, DataRegularSeason20242025!$E$3:$E$1315, $A22)</f>
        <v>38</v>
      </c>
      <c r="ER22">
        <f>SUMIFS(DataRegularSeason20242025!$AA$3:$AA$1315,DataRegularSeason20242025!$B$3:$B$1315, "&lt;=" &amp; ER$1, DataRegularSeason20242025!$D$3:$D$1315, $A22)+SUMIFS(DataRegularSeason20242025!$AB$3:$AB$1315,DataRegularSeason20242025!$B$3:$B$1315, "&lt;=" &amp; ER$1, DataRegularSeason20242025!$E$3:$E$1315, $A22)</f>
        <v>38</v>
      </c>
      <c r="ES22">
        <f>SUMIFS(DataRegularSeason20242025!$AA$3:$AA$1315,DataRegularSeason20242025!$B$3:$B$1315, "&lt;=" &amp; ES$1, DataRegularSeason20242025!$D$3:$D$1315, $A22)+SUMIFS(DataRegularSeason20242025!$AB$3:$AB$1315,DataRegularSeason20242025!$B$3:$B$1315, "&lt;=" &amp; ES$1, DataRegularSeason20242025!$E$3:$E$1315, $A22)</f>
        <v>38</v>
      </c>
      <c r="ET22">
        <f>SUMIFS(DataRegularSeason20242025!$AA$3:$AA$1315,DataRegularSeason20242025!$B$3:$B$1315, "&lt;=" &amp; ET$1, DataRegularSeason20242025!$D$3:$D$1315, $A22)+SUMIFS(DataRegularSeason20242025!$AB$3:$AB$1315,DataRegularSeason20242025!$B$3:$B$1315, "&lt;=" &amp; ET$1, DataRegularSeason20242025!$E$3:$E$1315, $A22)</f>
        <v>38</v>
      </c>
      <c r="EU22">
        <f>SUMIFS(DataRegularSeason20242025!$AA$3:$AA$1315,DataRegularSeason20242025!$B$3:$B$1315, "&lt;=" &amp; EU$1, DataRegularSeason20242025!$D$3:$D$1315, $A22)+SUMIFS(DataRegularSeason20242025!$AB$3:$AB$1315,DataRegularSeason20242025!$B$3:$B$1315, "&lt;=" &amp; EU$1, DataRegularSeason20242025!$E$3:$E$1315, $A22)</f>
        <v>38</v>
      </c>
      <c r="EV22">
        <f>SUMIFS(DataRegularSeason20242025!$AA$3:$AA$1315,DataRegularSeason20242025!$B$3:$B$1315, "&lt;=" &amp; EV$1, DataRegularSeason20242025!$D$3:$D$1315, $A22)+SUMIFS(DataRegularSeason20242025!$AB$3:$AB$1315,DataRegularSeason20242025!$B$3:$B$1315, "&lt;=" &amp; EV$1, DataRegularSeason20242025!$E$3:$E$1315, $A22)</f>
        <v>38</v>
      </c>
      <c r="EW22">
        <f>SUMIFS(DataRegularSeason20242025!$AA$3:$AA$1315,DataRegularSeason20242025!$B$3:$B$1315, "&lt;=" &amp; EW$1, DataRegularSeason20242025!$D$3:$D$1315, $A22)+SUMIFS(DataRegularSeason20242025!$AB$3:$AB$1315,DataRegularSeason20242025!$B$3:$B$1315, "&lt;=" &amp; EW$1, DataRegularSeason20242025!$E$3:$E$1315, $A22)</f>
        <v>38</v>
      </c>
      <c r="EX22">
        <f>SUMIFS(DataRegularSeason20242025!$AA$3:$AA$1315,DataRegularSeason20242025!$B$3:$B$1315, "&lt;=" &amp; EX$1, DataRegularSeason20242025!$D$3:$D$1315, $A22)+SUMIFS(DataRegularSeason20242025!$AB$3:$AB$1315,DataRegularSeason20242025!$B$3:$B$1315, "&lt;=" &amp; EX$1, DataRegularSeason20242025!$E$3:$E$1315, $A22)</f>
        <v>38</v>
      </c>
      <c r="EY22">
        <f>SUMIFS(DataRegularSeason20242025!$AA$3:$AA$1315,DataRegularSeason20242025!$B$3:$B$1315, "&lt;=" &amp; EY$1, DataRegularSeason20242025!$D$3:$D$1315, $A22)+SUMIFS(DataRegularSeason20242025!$AB$3:$AB$1315,DataRegularSeason20242025!$B$3:$B$1315, "&lt;=" &amp; EY$1, DataRegularSeason20242025!$E$3:$E$1315, $A22)</f>
        <v>38</v>
      </c>
      <c r="EZ22">
        <f>SUMIFS(DataRegularSeason20242025!$AA$3:$AA$1315,DataRegularSeason20242025!$B$3:$B$1315, "&lt;=" &amp; EZ$1, DataRegularSeason20242025!$D$3:$D$1315, $A22)+SUMIFS(DataRegularSeason20242025!$AB$3:$AB$1315,DataRegularSeason20242025!$B$3:$B$1315, "&lt;=" &amp; EZ$1, DataRegularSeason20242025!$E$3:$E$1315, $A22)</f>
        <v>38</v>
      </c>
      <c r="FA22">
        <f>SUMIFS(DataRegularSeason20242025!$AA$3:$AA$1315,DataRegularSeason20242025!$B$3:$B$1315, "&lt;=" &amp; FA$1, DataRegularSeason20242025!$D$3:$D$1315, $A22)+SUMIFS(DataRegularSeason20242025!$AB$3:$AB$1315,DataRegularSeason20242025!$B$3:$B$1315, "&lt;=" &amp; FA$1, DataRegularSeason20242025!$E$3:$E$1315, $A22)</f>
        <v>38</v>
      </c>
      <c r="FB22">
        <f>SUMIFS(DataRegularSeason20242025!$AA$3:$AA$1315,DataRegularSeason20242025!$B$3:$B$1315, "&lt;=" &amp; FB$1, DataRegularSeason20242025!$D$3:$D$1315, $A22)+SUMIFS(DataRegularSeason20242025!$AB$3:$AB$1315,DataRegularSeason20242025!$B$3:$B$1315, "&lt;=" &amp; FB$1, DataRegularSeason20242025!$E$3:$E$1315, $A22)</f>
        <v>38</v>
      </c>
      <c r="FC22">
        <f>SUMIFS(DataRegularSeason20242025!$AA$3:$AA$1315,DataRegularSeason20242025!$B$3:$B$1315, "&lt;=" &amp; FC$1, DataRegularSeason20242025!$D$3:$D$1315, $A22)+SUMIFS(DataRegularSeason20242025!$AB$3:$AB$1315,DataRegularSeason20242025!$B$3:$B$1315, "&lt;=" &amp; FC$1, DataRegularSeason20242025!$E$3:$E$1315, $A22)</f>
        <v>38</v>
      </c>
      <c r="FD22">
        <f>SUMIFS(DataRegularSeason20242025!$AA$3:$AA$1315,DataRegularSeason20242025!$B$3:$B$1315, "&lt;=" &amp; FD$1, DataRegularSeason20242025!$D$3:$D$1315, $A22)+SUMIFS(DataRegularSeason20242025!$AB$3:$AB$1315,DataRegularSeason20242025!$B$3:$B$1315, "&lt;=" &amp; FD$1, DataRegularSeason20242025!$E$3:$E$1315, $A22)</f>
        <v>38</v>
      </c>
      <c r="FE22">
        <f>SUMIFS(DataRegularSeason20242025!$AA$3:$AA$1315,DataRegularSeason20242025!$B$3:$B$1315, "&lt;=" &amp; FE$1, DataRegularSeason20242025!$D$3:$D$1315, $A22)+SUMIFS(DataRegularSeason20242025!$AB$3:$AB$1315,DataRegularSeason20242025!$B$3:$B$1315, "&lt;=" &amp; FE$1, DataRegularSeason20242025!$E$3:$E$1315, $A22)</f>
        <v>38</v>
      </c>
      <c r="FF22">
        <f>SUMIFS(DataRegularSeason20242025!$AA$3:$AA$1315,DataRegularSeason20242025!$B$3:$B$1315, "&lt;=" &amp; FF$1, DataRegularSeason20242025!$D$3:$D$1315, $A22)+SUMIFS(DataRegularSeason20242025!$AB$3:$AB$1315,DataRegularSeason20242025!$B$3:$B$1315, "&lt;=" &amp; FF$1, DataRegularSeason20242025!$E$3:$E$1315, $A22)</f>
        <v>38</v>
      </c>
      <c r="FG22">
        <f>SUMIFS(DataRegularSeason20242025!$AA$3:$AA$1315,DataRegularSeason20242025!$B$3:$B$1315, "&lt;=" &amp; FG$1, DataRegularSeason20242025!$D$3:$D$1315, $A22)+SUMIFS(DataRegularSeason20242025!$AB$3:$AB$1315,DataRegularSeason20242025!$B$3:$B$1315, "&lt;=" &amp; FG$1, DataRegularSeason20242025!$E$3:$E$1315, $A22)</f>
        <v>38</v>
      </c>
      <c r="FH22">
        <f>SUMIFS(DataRegularSeason20242025!$AA$3:$AA$1315,DataRegularSeason20242025!$B$3:$B$1315, "&lt;=" &amp; FH$1, DataRegularSeason20242025!$D$3:$D$1315, $A22)+SUMIFS(DataRegularSeason20242025!$AB$3:$AB$1315,DataRegularSeason20242025!$B$3:$B$1315, "&lt;=" &amp; FH$1, DataRegularSeason20242025!$E$3:$E$1315, $A22)</f>
        <v>38</v>
      </c>
      <c r="FI22">
        <f>SUMIFS(DataRegularSeason20242025!$AA$3:$AA$1315,DataRegularSeason20242025!$B$3:$B$1315, "&lt;=" &amp; FI$1, DataRegularSeason20242025!$D$3:$D$1315, $A22)+SUMIFS(DataRegularSeason20242025!$AB$3:$AB$1315,DataRegularSeason20242025!$B$3:$B$1315, "&lt;=" &amp; FI$1, DataRegularSeason20242025!$E$3:$E$1315, $A22)</f>
        <v>38</v>
      </c>
      <c r="FJ22">
        <f>SUMIFS(DataRegularSeason20242025!$AA$3:$AA$1315,DataRegularSeason20242025!$B$3:$B$1315, "&lt;=" &amp; FJ$1, DataRegularSeason20242025!$D$3:$D$1315, $A22)+SUMIFS(DataRegularSeason20242025!$AB$3:$AB$1315,DataRegularSeason20242025!$B$3:$B$1315, "&lt;=" &amp; FJ$1, DataRegularSeason20242025!$E$3:$E$1315, $A22)</f>
        <v>38</v>
      </c>
      <c r="FK22">
        <f>SUMIFS(DataRegularSeason20242025!$AA$3:$AA$1315,DataRegularSeason20242025!$B$3:$B$1315, "&lt;=" &amp; FK$1, DataRegularSeason20242025!$D$3:$D$1315, $A22)+SUMIFS(DataRegularSeason20242025!$AB$3:$AB$1315,DataRegularSeason20242025!$B$3:$B$1315, "&lt;=" &amp; FK$1, DataRegularSeason20242025!$E$3:$E$1315, $A22)</f>
        <v>38</v>
      </c>
      <c r="FL22">
        <f>SUMIFS(DataRegularSeason20242025!$AA$3:$AA$1315,DataRegularSeason20242025!$B$3:$B$1315, "&lt;=" &amp; FL$1, DataRegularSeason20242025!$D$3:$D$1315, $A22)+SUMIFS(DataRegularSeason20242025!$AB$3:$AB$1315,DataRegularSeason20242025!$B$3:$B$1315, "&lt;=" &amp; FL$1, DataRegularSeason20242025!$E$3:$E$1315, $A22)</f>
        <v>38</v>
      </c>
      <c r="FM22">
        <f>SUMIFS(DataRegularSeason20242025!$AA$3:$AA$1315,DataRegularSeason20242025!$B$3:$B$1315, "&lt;=" &amp; FM$1, DataRegularSeason20242025!$D$3:$D$1315, $A22)+SUMIFS(DataRegularSeason20242025!$AB$3:$AB$1315,DataRegularSeason20242025!$B$3:$B$1315, "&lt;=" &amp; FM$1, DataRegularSeason20242025!$E$3:$E$1315, $A22)</f>
        <v>38</v>
      </c>
      <c r="FN22">
        <f>SUMIFS(DataRegularSeason20242025!$AA$3:$AA$1315,DataRegularSeason20242025!$B$3:$B$1315, "&lt;=" &amp; FN$1, DataRegularSeason20242025!$D$3:$D$1315, $A22)+SUMIFS(DataRegularSeason20242025!$AB$3:$AB$1315,DataRegularSeason20242025!$B$3:$B$1315, "&lt;=" &amp; FN$1, DataRegularSeason20242025!$E$3:$E$1315, $A22)</f>
        <v>38</v>
      </c>
      <c r="FO22">
        <f>SUMIFS(DataRegularSeason20242025!$AA$3:$AA$1315,DataRegularSeason20242025!$B$3:$B$1315, "&lt;=" &amp; FO$1, DataRegularSeason20242025!$D$3:$D$1315, $A22)+SUMIFS(DataRegularSeason20242025!$AB$3:$AB$1315,DataRegularSeason20242025!$B$3:$B$1315, "&lt;=" &amp; FO$1, DataRegularSeason20242025!$E$3:$E$1315, $A22)</f>
        <v>38</v>
      </c>
      <c r="FP22">
        <f>SUMIFS(DataRegularSeason20242025!$AA$3:$AA$1315,DataRegularSeason20242025!$B$3:$B$1315, "&lt;=" &amp; FP$1, DataRegularSeason20242025!$D$3:$D$1315, $A22)+SUMIFS(DataRegularSeason20242025!$AB$3:$AB$1315,DataRegularSeason20242025!$B$3:$B$1315, "&lt;=" &amp; FP$1, DataRegularSeason20242025!$E$3:$E$1315, $A22)</f>
        <v>38</v>
      </c>
      <c r="FQ22">
        <f>SUMIFS(DataRegularSeason20242025!$AA$3:$AA$1315,DataRegularSeason20242025!$B$3:$B$1315, "&lt;=" &amp; FQ$1, DataRegularSeason20242025!$D$3:$D$1315, $A22)+SUMIFS(DataRegularSeason20242025!$AB$3:$AB$1315,DataRegularSeason20242025!$B$3:$B$1315, "&lt;=" &amp; FQ$1, DataRegularSeason20242025!$E$3:$E$1315, $A22)</f>
        <v>38</v>
      </c>
      <c r="FR22">
        <f>SUMIFS(DataRegularSeason20242025!$AA$3:$AA$1315,DataRegularSeason20242025!$B$3:$B$1315, "&lt;=" &amp; FR$1, DataRegularSeason20242025!$D$3:$D$1315, $A22)+SUMIFS(DataRegularSeason20242025!$AB$3:$AB$1315,DataRegularSeason20242025!$B$3:$B$1315, "&lt;=" &amp; FR$1, DataRegularSeason20242025!$E$3:$E$1315, $A22)</f>
        <v>38</v>
      </c>
      <c r="FS22">
        <f>SUMIFS(DataRegularSeason20242025!$AA$3:$AA$1315,DataRegularSeason20242025!$B$3:$B$1315, "&lt;=" &amp; FS$1, DataRegularSeason20242025!$D$3:$D$1315, $A22)+SUMIFS(DataRegularSeason20242025!$AB$3:$AB$1315,DataRegularSeason20242025!$B$3:$B$1315, "&lt;=" &amp; FS$1, DataRegularSeason20242025!$E$3:$E$1315, $A22)</f>
        <v>38</v>
      </c>
      <c r="FT22">
        <f>SUMIFS(DataRegularSeason20242025!$AA$3:$AA$1315,DataRegularSeason20242025!$B$3:$B$1315, "&lt;=" &amp; FT$1, DataRegularSeason20242025!$D$3:$D$1315, $A22)+SUMIFS(DataRegularSeason20242025!$AB$3:$AB$1315,DataRegularSeason20242025!$B$3:$B$1315, "&lt;=" &amp; FT$1, DataRegularSeason20242025!$E$3:$E$1315, $A22)</f>
        <v>38</v>
      </c>
      <c r="FU22">
        <f>SUMIFS(DataRegularSeason20242025!$AA$3:$AA$1315,DataRegularSeason20242025!$B$3:$B$1315, "&lt;=" &amp; FU$1, DataRegularSeason20242025!$D$3:$D$1315, $A22)+SUMIFS(DataRegularSeason20242025!$AB$3:$AB$1315,DataRegularSeason20242025!$B$3:$B$1315, "&lt;=" &amp; FU$1, DataRegularSeason20242025!$E$3:$E$1315, $A22)</f>
        <v>38</v>
      </c>
      <c r="FV22">
        <f>SUMIFS(DataRegularSeason20242025!$AA$3:$AA$1315,DataRegularSeason20242025!$B$3:$B$1315, "&lt;=" &amp; FV$1, DataRegularSeason20242025!$D$3:$D$1315, $A22)+SUMIFS(DataRegularSeason20242025!$AB$3:$AB$1315,DataRegularSeason20242025!$B$3:$B$1315, "&lt;=" &amp; FV$1, DataRegularSeason20242025!$E$3:$E$1315, $A22)</f>
        <v>38</v>
      </c>
      <c r="FW22">
        <f>SUMIFS(DataRegularSeason20242025!$AA$3:$AA$1315,DataRegularSeason20242025!$B$3:$B$1315, "&lt;=" &amp; FW$1, DataRegularSeason20242025!$D$3:$D$1315, $A22)+SUMIFS(DataRegularSeason20242025!$AB$3:$AB$1315,DataRegularSeason20242025!$B$3:$B$1315, "&lt;=" &amp; FW$1, DataRegularSeason20242025!$E$3:$E$1315, $A22)</f>
        <v>38</v>
      </c>
      <c r="FX22">
        <f>SUMIFS(DataRegularSeason20242025!$AA$3:$AA$1315,DataRegularSeason20242025!$B$3:$B$1315, "&lt;=" &amp; FX$1, DataRegularSeason20242025!$D$3:$D$1315, $A22)+SUMIFS(DataRegularSeason20242025!$AB$3:$AB$1315,DataRegularSeason20242025!$B$3:$B$1315, "&lt;=" &amp; FX$1, DataRegularSeason20242025!$E$3:$E$1315, $A22)</f>
        <v>38</v>
      </c>
      <c r="FY22">
        <f>SUMIFS(DataRegularSeason20242025!$AA$3:$AA$1315,DataRegularSeason20242025!$B$3:$B$1315, "&lt;=" &amp; FY$1, DataRegularSeason20242025!$D$3:$D$1315, $A22)+SUMIFS(DataRegularSeason20242025!$AB$3:$AB$1315,DataRegularSeason20242025!$B$3:$B$1315, "&lt;=" &amp; FY$1, DataRegularSeason20242025!$E$3:$E$1315, $A22)</f>
        <v>38</v>
      </c>
      <c r="FZ22">
        <f>SUMIFS(DataRegularSeason20242025!$AA$3:$AA$1315,DataRegularSeason20242025!$B$3:$B$1315, "&lt;=" &amp; FZ$1, DataRegularSeason20242025!$D$3:$D$1315, $A22)+SUMIFS(DataRegularSeason20242025!$AB$3:$AB$1315,DataRegularSeason20242025!$B$3:$B$1315, "&lt;=" &amp; FZ$1, DataRegularSeason20242025!$E$3:$E$1315, $A22)</f>
        <v>38</v>
      </c>
      <c r="GA22">
        <f>SUMIFS(DataRegularSeason20242025!$AA$3:$AA$1315,DataRegularSeason20242025!$B$3:$B$1315, "&lt;=" &amp; GA$1, DataRegularSeason20242025!$D$3:$D$1315, $A22)+SUMIFS(DataRegularSeason20242025!$AB$3:$AB$1315,DataRegularSeason20242025!$B$3:$B$1315, "&lt;=" &amp; GA$1, DataRegularSeason20242025!$E$3:$E$1315, $A22)</f>
        <v>38</v>
      </c>
      <c r="GB22">
        <f>SUMIFS(DataRegularSeason20242025!$AA$3:$AA$1315,DataRegularSeason20242025!$B$3:$B$1315, "&lt;=" &amp; GB$1, DataRegularSeason20242025!$D$3:$D$1315, $A22)+SUMIFS(DataRegularSeason20242025!$AB$3:$AB$1315,DataRegularSeason20242025!$B$3:$B$1315, "&lt;=" &amp; GB$1, DataRegularSeason20242025!$E$3:$E$1315, $A22)</f>
        <v>38</v>
      </c>
      <c r="GC22">
        <f>SUMIFS(DataRegularSeason20242025!$AA$3:$AA$1315,DataRegularSeason20242025!$B$3:$B$1315, "&lt;=" &amp; GC$1, DataRegularSeason20242025!$D$3:$D$1315, $A22)+SUMIFS(DataRegularSeason20242025!$AB$3:$AB$1315,DataRegularSeason20242025!$B$3:$B$1315, "&lt;=" &amp; GC$1, DataRegularSeason20242025!$E$3:$E$1315, $A22)</f>
        <v>38</v>
      </c>
      <c r="GD22">
        <f>SUMIFS(DataRegularSeason20242025!$AA$3:$AA$1315,DataRegularSeason20242025!$B$3:$B$1315, "&lt;=" &amp; GD$1, DataRegularSeason20242025!$D$3:$D$1315, $A22)+SUMIFS(DataRegularSeason20242025!$AB$3:$AB$1315,DataRegularSeason20242025!$B$3:$B$1315, "&lt;=" &amp; GD$1, DataRegularSeason20242025!$E$3:$E$1315, $A22)</f>
        <v>38</v>
      </c>
      <c r="GE22">
        <f>SUMIFS(DataRegularSeason20242025!$AA$3:$AA$1315,DataRegularSeason20242025!$B$3:$B$1315, "&lt;=" &amp; GE$1, DataRegularSeason20242025!$D$3:$D$1315, $A22)+SUMIFS(DataRegularSeason20242025!$AB$3:$AB$1315,DataRegularSeason20242025!$B$3:$B$1315, "&lt;=" &amp; GE$1, DataRegularSeason20242025!$E$3:$E$1315, $A22)</f>
        <v>38</v>
      </c>
      <c r="GF22">
        <f>SUMIFS(DataRegularSeason20242025!$AA$3:$AA$1315,DataRegularSeason20242025!$B$3:$B$1315, "&lt;=" &amp; GF$1, DataRegularSeason20242025!$D$3:$D$1315, $A22)+SUMIFS(DataRegularSeason20242025!$AB$3:$AB$1315,DataRegularSeason20242025!$B$3:$B$1315, "&lt;=" &amp; GF$1, DataRegularSeason20242025!$E$3:$E$1315, $A22)</f>
        <v>38</v>
      </c>
      <c r="GG22">
        <f>SUMIFS(DataRegularSeason20242025!$AA$3:$AA$1315,DataRegularSeason20242025!$B$3:$B$1315, "&lt;=" &amp; GG$1, DataRegularSeason20242025!$D$3:$D$1315, $A22)+SUMIFS(DataRegularSeason20242025!$AB$3:$AB$1315,DataRegularSeason20242025!$B$3:$B$1315, "&lt;=" &amp; GG$1, DataRegularSeason20242025!$E$3:$E$1315, $A22)</f>
        <v>38</v>
      </c>
      <c r="GH22">
        <f>SUMIFS(DataRegularSeason20242025!$AA$3:$AA$1315,DataRegularSeason20242025!$B$3:$B$1315, "&lt;=" &amp; GH$1, DataRegularSeason20242025!$D$3:$D$1315, $A22)+SUMIFS(DataRegularSeason20242025!$AB$3:$AB$1315,DataRegularSeason20242025!$B$3:$B$1315, "&lt;=" &amp; GH$1, DataRegularSeason20242025!$E$3:$E$1315, $A22)</f>
        <v>38</v>
      </c>
      <c r="GI22">
        <f>SUMIFS(DataRegularSeason20242025!$AA$3:$AA$1315,DataRegularSeason20242025!$B$3:$B$1315, "&lt;=" &amp; GI$1, DataRegularSeason20242025!$D$3:$D$1315, $A22)+SUMIFS(DataRegularSeason20242025!$AB$3:$AB$1315,DataRegularSeason20242025!$B$3:$B$1315, "&lt;=" &amp; GI$1, DataRegularSeason20242025!$E$3:$E$1315, $A22)</f>
        <v>38</v>
      </c>
      <c r="GJ22">
        <f>SUMIFS(DataRegularSeason20242025!$AA$3:$AA$1315,DataRegularSeason20242025!$B$3:$B$1315, "&lt;=" &amp; GJ$1, DataRegularSeason20242025!$D$3:$D$1315, $A22)+SUMIFS(DataRegularSeason20242025!$AB$3:$AB$1315,DataRegularSeason20242025!$B$3:$B$1315, "&lt;=" &amp; GJ$1, DataRegularSeason20242025!$E$3:$E$1315, $A22)</f>
        <v>38</v>
      </c>
      <c r="GK22">
        <f>SUMIFS(DataRegularSeason20242025!$AA$3:$AA$1315,DataRegularSeason20242025!$B$3:$B$1315, "&lt;=" &amp; GK$1, DataRegularSeason20242025!$D$3:$D$1315, $A22)+SUMIFS(DataRegularSeason20242025!$AB$3:$AB$1315,DataRegularSeason20242025!$B$3:$B$1315, "&lt;=" &amp; GK$1, DataRegularSeason20242025!$E$3:$E$1315, $A22)</f>
        <v>38</v>
      </c>
      <c r="GL22">
        <f>SUMIFS(DataRegularSeason20242025!$AA$3:$AA$1315,DataRegularSeason20242025!$B$3:$B$1315, "&lt;=" &amp; GL$1, DataRegularSeason20242025!$D$3:$D$1315, $A22)+SUMIFS(DataRegularSeason20242025!$AB$3:$AB$1315,DataRegularSeason20242025!$B$3:$B$1315, "&lt;=" &amp; GL$1, DataRegularSeason20242025!$E$3:$E$1315, $A22)</f>
        <v>38</v>
      </c>
      <c r="GM22">
        <f>SUMIFS(DataRegularSeason20242025!$AA$3:$AA$1315,DataRegularSeason20242025!$B$3:$B$1315, "&lt;=" &amp; GM$1, DataRegularSeason20242025!$D$3:$D$1315, $A22)+SUMIFS(DataRegularSeason20242025!$AB$3:$AB$1315,DataRegularSeason20242025!$B$3:$B$1315, "&lt;=" &amp; GM$1, DataRegularSeason20242025!$E$3:$E$1315, $A22)</f>
        <v>38</v>
      </c>
      <c r="GN22">
        <f>SUMIFS(DataRegularSeason20242025!$AA$3:$AA$1315,DataRegularSeason20242025!$B$3:$B$1315, "&lt;=" &amp; GN$1, DataRegularSeason20242025!$D$3:$D$1315, $A22)+SUMIFS(DataRegularSeason20242025!$AB$3:$AB$1315,DataRegularSeason20242025!$B$3:$B$1315, "&lt;=" &amp; GN$1, DataRegularSeason20242025!$E$3:$E$1315, $A22)</f>
        <v>38</v>
      </c>
      <c r="GO22">
        <f>SUMIFS(DataRegularSeason20242025!$AA$3:$AA$1315,DataRegularSeason20242025!$B$3:$B$1315, "&lt;=" &amp; GO$1, DataRegularSeason20242025!$D$3:$D$1315, $A22)+SUMIFS(DataRegularSeason20242025!$AB$3:$AB$1315,DataRegularSeason20242025!$B$3:$B$1315, "&lt;=" &amp; GO$1, DataRegularSeason20242025!$E$3:$E$1315, $A22)</f>
        <v>38</v>
      </c>
      <c r="GP22">
        <f>SUMIFS(DataRegularSeason20242025!$AA$3:$AA$1315,DataRegularSeason20242025!$B$3:$B$1315, "&lt;=" &amp; GP$1, DataRegularSeason20242025!$D$3:$D$1315, $A22)+SUMIFS(DataRegularSeason20242025!$AB$3:$AB$1315,DataRegularSeason20242025!$B$3:$B$1315, "&lt;=" &amp; GP$1, DataRegularSeason20242025!$E$3:$E$1315, $A22)</f>
        <v>38</v>
      </c>
      <c r="GQ22">
        <f>SUMIFS(DataRegularSeason20242025!$AA$3:$AA$1315,DataRegularSeason20242025!$B$3:$B$1315, "&lt;=" &amp; GQ$1, DataRegularSeason20242025!$D$3:$D$1315, $A22)+SUMIFS(DataRegularSeason20242025!$AB$3:$AB$1315,DataRegularSeason20242025!$B$3:$B$1315, "&lt;=" &amp; GQ$1, DataRegularSeason20242025!$E$3:$E$1315, $A22)</f>
        <v>38</v>
      </c>
      <c r="GR22">
        <f>SUMIFS(DataRegularSeason20242025!$AA$3:$AA$1315,DataRegularSeason20242025!$B$3:$B$1315, "&lt;=" &amp; GR$1, DataRegularSeason20242025!$D$3:$D$1315, $A22)+SUMIFS(DataRegularSeason20242025!$AB$3:$AB$1315,DataRegularSeason20242025!$B$3:$B$1315, "&lt;=" &amp; GR$1, DataRegularSeason20242025!$E$3:$E$1315, $A22)</f>
        <v>38</v>
      </c>
      <c r="GS22">
        <f>SUMIFS(DataRegularSeason20242025!$AA$3:$AA$1315,DataRegularSeason20242025!$B$3:$B$1315, "&lt;=" &amp; GS$1, DataRegularSeason20242025!$D$3:$D$1315, $A22)+SUMIFS(DataRegularSeason20242025!$AB$3:$AB$1315,DataRegularSeason20242025!$B$3:$B$1315, "&lt;=" &amp; GS$1, DataRegularSeason20242025!$E$3:$E$1315, $A22)</f>
        <v>38</v>
      </c>
      <c r="GT22">
        <f>SUMIFS(DataRegularSeason20242025!$AA$3:$AA$1315,DataRegularSeason20242025!$B$3:$B$1315, "&lt;=" &amp; GT$1, DataRegularSeason20242025!$D$3:$D$1315, $A22)+SUMIFS(DataRegularSeason20242025!$AB$3:$AB$1315,DataRegularSeason20242025!$B$3:$B$1315, "&lt;=" &amp; GT$1, DataRegularSeason20242025!$E$3:$E$1315, $A22)</f>
        <v>38</v>
      </c>
      <c r="GU22">
        <f>SUMIFS(DataRegularSeason20242025!$AA$3:$AA$1315,DataRegularSeason20242025!$B$3:$B$1315, "&lt;=" &amp; GU$1, DataRegularSeason20242025!$D$3:$D$1315, $A22)+SUMIFS(DataRegularSeason20242025!$AB$3:$AB$1315,DataRegularSeason20242025!$B$3:$B$1315, "&lt;=" &amp; GU$1, DataRegularSeason20242025!$E$3:$E$1315, $A22)</f>
        <v>38</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34</v>
      </c>
      <c r="CE23">
        <f>SUMIFS(DataRegularSeason20242025!$AA$3:$AA$1315,DataRegularSeason20242025!$B$3:$B$1315, "&lt;=" &amp; CE$1, DataRegularSeason20242025!$D$3:$D$1315, $A23)+SUMIFS(DataRegularSeason20242025!$AB$3:$AB$1315,DataRegularSeason20242025!$B$3:$B$1315, "&lt;=" &amp; CE$1, DataRegularSeason20242025!$E$3:$E$1315, $A23)</f>
        <v>34</v>
      </c>
      <c r="CF23">
        <f>SUMIFS(DataRegularSeason20242025!$AA$3:$AA$1315,DataRegularSeason20242025!$B$3:$B$1315, "&lt;=" &amp; CF$1, DataRegularSeason20242025!$D$3:$D$1315, $A23)+SUMIFS(DataRegularSeason20242025!$AB$3:$AB$1315,DataRegularSeason20242025!$B$3:$B$1315, "&lt;=" &amp; CF$1, DataRegularSeason20242025!$E$3:$E$1315, $A23)</f>
        <v>34</v>
      </c>
      <c r="CG23">
        <f>SUMIFS(DataRegularSeason20242025!$AA$3:$AA$1315,DataRegularSeason20242025!$B$3:$B$1315, "&lt;=" &amp; CG$1, DataRegularSeason20242025!$D$3:$D$1315, $A23)+SUMIFS(DataRegularSeason20242025!$AB$3:$AB$1315,DataRegularSeason20242025!$B$3:$B$1315, "&lt;=" &amp; CG$1, DataRegularSeason20242025!$E$3:$E$1315, $A23)</f>
        <v>36</v>
      </c>
      <c r="CH23">
        <f>SUMIFS(DataRegularSeason20242025!$AA$3:$AA$1315,DataRegularSeason20242025!$B$3:$B$1315, "&lt;=" &amp; CH$1, DataRegularSeason20242025!$D$3:$D$1315, $A23)+SUMIFS(DataRegularSeason20242025!$AB$3:$AB$1315,DataRegularSeason20242025!$B$3:$B$1315, "&lt;=" &amp; CH$1, DataRegularSeason20242025!$E$3:$E$1315, $A23)</f>
        <v>36</v>
      </c>
      <c r="CI23">
        <f>SUMIFS(DataRegularSeason20242025!$AA$3:$AA$1315,DataRegularSeason20242025!$B$3:$B$1315, "&lt;=" &amp; CI$1, DataRegularSeason20242025!$D$3:$D$1315, $A23)+SUMIFS(DataRegularSeason20242025!$AB$3:$AB$1315,DataRegularSeason20242025!$B$3:$B$1315, "&lt;=" &amp; CI$1, DataRegularSeason20242025!$E$3:$E$1315, $A23)</f>
        <v>36</v>
      </c>
      <c r="CJ23">
        <f>SUMIFS(DataRegularSeason20242025!$AA$3:$AA$1315,DataRegularSeason20242025!$B$3:$B$1315, "&lt;=" &amp; CJ$1, DataRegularSeason20242025!$D$3:$D$1315, $A23)+SUMIFS(DataRegularSeason20242025!$AB$3:$AB$1315,DataRegularSeason20242025!$B$3:$B$1315, "&lt;=" &amp; CJ$1, DataRegularSeason20242025!$E$3:$E$1315, $A23)</f>
        <v>36</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38</v>
      </c>
      <c r="CR23">
        <f>SUMIFS(DataRegularSeason20242025!$AA$3:$AA$1315,DataRegularSeason20242025!$B$3:$B$1315, "&lt;=" &amp; CR$1, DataRegularSeason20242025!$D$3:$D$1315, $A23)+SUMIFS(DataRegularSeason20242025!$AB$3:$AB$1315,DataRegularSeason20242025!$B$3:$B$1315, "&lt;=" &amp; CR$1, DataRegularSeason20242025!$E$3:$E$1315, $A23)</f>
        <v>38</v>
      </c>
      <c r="CS23">
        <f>SUMIFS(DataRegularSeason20242025!$AA$3:$AA$1315,DataRegularSeason20242025!$B$3:$B$1315, "&lt;=" &amp; CS$1, DataRegularSeason20242025!$D$3:$D$1315, $A23)+SUMIFS(DataRegularSeason20242025!$AB$3:$AB$1315,DataRegularSeason20242025!$B$3:$B$1315, "&lt;=" &amp; CS$1, DataRegularSeason20242025!$E$3:$E$1315, $A23)</f>
        <v>38</v>
      </c>
      <c r="CT23">
        <f>SUMIFS(DataRegularSeason20242025!$AA$3:$AA$1315,DataRegularSeason20242025!$B$3:$B$1315, "&lt;=" &amp; CT$1, DataRegularSeason20242025!$D$3:$D$1315, $A23)+SUMIFS(DataRegularSeason20242025!$AB$3:$AB$1315,DataRegularSeason20242025!$B$3:$B$1315, "&lt;=" &amp; CT$1, DataRegularSeason20242025!$E$3:$E$1315, $A23)</f>
        <v>38</v>
      </c>
      <c r="CU23">
        <f>SUMIFS(DataRegularSeason20242025!$AA$3:$AA$1315,DataRegularSeason20242025!$B$3:$B$1315, "&lt;=" &amp; CU$1, DataRegularSeason20242025!$D$3:$D$1315, $A23)+SUMIFS(DataRegularSeason20242025!$AB$3:$AB$1315,DataRegularSeason20242025!$B$3:$B$1315, "&lt;=" &amp; CU$1, DataRegularSeason20242025!$E$3:$E$1315, $A23)</f>
        <v>38</v>
      </c>
      <c r="CV23">
        <f>SUMIFS(DataRegularSeason20242025!$AA$3:$AA$1315,DataRegularSeason20242025!$B$3:$B$1315, "&lt;=" &amp; CV$1, DataRegularSeason20242025!$D$3:$D$1315, $A23)+SUMIFS(DataRegularSeason20242025!$AB$3:$AB$1315,DataRegularSeason20242025!$B$3:$B$1315, "&lt;=" &amp; CV$1, DataRegularSeason20242025!$E$3:$E$1315, $A23)</f>
        <v>38</v>
      </c>
      <c r="CW23">
        <f>SUMIFS(DataRegularSeason20242025!$AA$3:$AA$1315,DataRegularSeason20242025!$B$3:$B$1315, "&lt;=" &amp; CW$1, DataRegularSeason20242025!$D$3:$D$1315, $A23)+SUMIFS(DataRegularSeason20242025!$AB$3:$AB$1315,DataRegularSeason20242025!$B$3:$B$1315, "&lt;=" &amp; CW$1, DataRegularSeason20242025!$E$3:$E$1315, $A23)</f>
        <v>38</v>
      </c>
      <c r="CX23">
        <f>SUMIFS(DataRegularSeason20242025!$AA$3:$AA$1315,DataRegularSeason20242025!$B$3:$B$1315, "&lt;=" &amp; CX$1, DataRegularSeason20242025!$D$3:$D$1315, $A23)+SUMIFS(DataRegularSeason20242025!$AB$3:$AB$1315,DataRegularSeason20242025!$B$3:$B$1315, "&lt;=" &amp; CX$1, DataRegularSeason20242025!$E$3:$E$1315, $A23)</f>
        <v>38</v>
      </c>
      <c r="CY23">
        <f>SUMIFS(DataRegularSeason20242025!$AA$3:$AA$1315,DataRegularSeason20242025!$B$3:$B$1315, "&lt;=" &amp; CY$1, DataRegularSeason20242025!$D$3:$D$1315, $A23)+SUMIFS(DataRegularSeason20242025!$AB$3:$AB$1315,DataRegularSeason20242025!$B$3:$B$1315, "&lt;=" &amp; CY$1, DataRegularSeason20242025!$E$3:$E$1315, $A23)</f>
        <v>38</v>
      </c>
      <c r="CZ23">
        <f>SUMIFS(DataRegularSeason20242025!$AA$3:$AA$1315,DataRegularSeason20242025!$B$3:$B$1315, "&lt;=" &amp; CZ$1, DataRegularSeason20242025!$D$3:$D$1315, $A23)+SUMIFS(DataRegularSeason20242025!$AB$3:$AB$1315,DataRegularSeason20242025!$B$3:$B$1315, "&lt;=" &amp; CZ$1, DataRegularSeason20242025!$E$3:$E$1315, $A23)</f>
        <v>38</v>
      </c>
      <c r="DA23">
        <f>SUMIFS(DataRegularSeason20242025!$AA$3:$AA$1315,DataRegularSeason20242025!$B$3:$B$1315, "&lt;=" &amp; DA$1, DataRegularSeason20242025!$D$3:$D$1315, $A23)+SUMIFS(DataRegularSeason20242025!$AB$3:$AB$1315,DataRegularSeason20242025!$B$3:$B$1315, "&lt;=" &amp; DA$1, DataRegularSeason20242025!$E$3:$E$1315, $A23)</f>
        <v>38</v>
      </c>
      <c r="DB23">
        <f>SUMIFS(DataRegularSeason20242025!$AA$3:$AA$1315,DataRegularSeason20242025!$B$3:$B$1315, "&lt;=" &amp; DB$1, DataRegularSeason20242025!$D$3:$D$1315, $A23)+SUMIFS(DataRegularSeason20242025!$AB$3:$AB$1315,DataRegularSeason20242025!$B$3:$B$1315, "&lt;=" &amp; DB$1, DataRegularSeason20242025!$E$3:$E$1315, $A23)</f>
        <v>38</v>
      </c>
      <c r="DC23">
        <f>SUMIFS(DataRegularSeason20242025!$AA$3:$AA$1315,DataRegularSeason20242025!$B$3:$B$1315, "&lt;=" &amp; DC$1, DataRegularSeason20242025!$D$3:$D$1315, $A23)+SUMIFS(DataRegularSeason20242025!$AB$3:$AB$1315,DataRegularSeason20242025!$B$3:$B$1315, "&lt;=" &amp; DC$1, DataRegularSeason20242025!$E$3:$E$1315, $A23)</f>
        <v>38</v>
      </c>
      <c r="DD23">
        <f>SUMIFS(DataRegularSeason20242025!$AA$3:$AA$1315,DataRegularSeason20242025!$B$3:$B$1315, "&lt;=" &amp; DD$1, DataRegularSeason20242025!$D$3:$D$1315, $A23)+SUMIFS(DataRegularSeason20242025!$AB$3:$AB$1315,DataRegularSeason20242025!$B$3:$B$1315, "&lt;=" &amp; DD$1, DataRegularSeason20242025!$E$3:$E$1315, $A23)</f>
        <v>38</v>
      </c>
      <c r="DE23">
        <f>SUMIFS(DataRegularSeason20242025!$AA$3:$AA$1315,DataRegularSeason20242025!$B$3:$B$1315, "&lt;=" &amp; DE$1, DataRegularSeason20242025!$D$3:$D$1315, $A23)+SUMIFS(DataRegularSeason20242025!$AB$3:$AB$1315,DataRegularSeason20242025!$B$3:$B$1315, "&lt;=" &amp; DE$1, DataRegularSeason20242025!$E$3:$E$1315, $A23)</f>
        <v>38</v>
      </c>
      <c r="DF23">
        <f>SUMIFS(DataRegularSeason20242025!$AA$3:$AA$1315,DataRegularSeason20242025!$B$3:$B$1315, "&lt;=" &amp; DF$1, DataRegularSeason20242025!$D$3:$D$1315, $A23)+SUMIFS(DataRegularSeason20242025!$AB$3:$AB$1315,DataRegularSeason20242025!$B$3:$B$1315, "&lt;=" &amp; DF$1, DataRegularSeason20242025!$E$3:$E$1315, $A23)</f>
        <v>38</v>
      </c>
      <c r="DG23">
        <f>SUMIFS(DataRegularSeason20242025!$AA$3:$AA$1315,DataRegularSeason20242025!$B$3:$B$1315, "&lt;=" &amp; DG$1, DataRegularSeason20242025!$D$3:$D$1315, $A23)+SUMIFS(DataRegularSeason20242025!$AB$3:$AB$1315,DataRegularSeason20242025!$B$3:$B$1315, "&lt;=" &amp; DG$1, DataRegularSeason20242025!$E$3:$E$1315, $A23)</f>
        <v>38</v>
      </c>
      <c r="DH23">
        <f>SUMIFS(DataRegularSeason20242025!$AA$3:$AA$1315,DataRegularSeason20242025!$B$3:$B$1315, "&lt;=" &amp; DH$1, DataRegularSeason20242025!$D$3:$D$1315, $A23)+SUMIFS(DataRegularSeason20242025!$AB$3:$AB$1315,DataRegularSeason20242025!$B$3:$B$1315, "&lt;=" &amp; DH$1, DataRegularSeason20242025!$E$3:$E$1315, $A23)</f>
        <v>38</v>
      </c>
      <c r="DI23">
        <f>SUMIFS(DataRegularSeason20242025!$AA$3:$AA$1315,DataRegularSeason20242025!$B$3:$B$1315, "&lt;=" &amp; DI$1, DataRegularSeason20242025!$D$3:$D$1315, $A23)+SUMIFS(DataRegularSeason20242025!$AB$3:$AB$1315,DataRegularSeason20242025!$B$3:$B$1315, "&lt;=" &amp; DI$1, DataRegularSeason20242025!$E$3:$E$1315, $A23)</f>
        <v>38</v>
      </c>
      <c r="DJ23">
        <f>SUMIFS(DataRegularSeason20242025!$AA$3:$AA$1315,DataRegularSeason20242025!$B$3:$B$1315, "&lt;=" &amp; DJ$1, DataRegularSeason20242025!$D$3:$D$1315, $A23)+SUMIFS(DataRegularSeason20242025!$AB$3:$AB$1315,DataRegularSeason20242025!$B$3:$B$1315, "&lt;=" &amp; DJ$1, DataRegularSeason20242025!$E$3:$E$1315, $A23)</f>
        <v>38</v>
      </c>
      <c r="DK23">
        <f>SUMIFS(DataRegularSeason20242025!$AA$3:$AA$1315,DataRegularSeason20242025!$B$3:$B$1315, "&lt;=" &amp; DK$1, DataRegularSeason20242025!$D$3:$D$1315, $A23)+SUMIFS(DataRegularSeason20242025!$AB$3:$AB$1315,DataRegularSeason20242025!$B$3:$B$1315, "&lt;=" &amp; DK$1, DataRegularSeason20242025!$E$3:$E$1315, $A23)</f>
        <v>38</v>
      </c>
      <c r="DL23">
        <f>SUMIFS(DataRegularSeason20242025!$AA$3:$AA$1315,DataRegularSeason20242025!$B$3:$B$1315, "&lt;=" &amp; DL$1, DataRegularSeason20242025!$D$3:$D$1315, $A23)+SUMIFS(DataRegularSeason20242025!$AB$3:$AB$1315,DataRegularSeason20242025!$B$3:$B$1315, "&lt;=" &amp; DL$1, DataRegularSeason20242025!$E$3:$E$1315, $A23)</f>
        <v>38</v>
      </c>
      <c r="DM23">
        <f>SUMIFS(DataRegularSeason20242025!$AA$3:$AA$1315,DataRegularSeason20242025!$B$3:$B$1315, "&lt;=" &amp; DM$1, DataRegularSeason20242025!$D$3:$D$1315, $A23)+SUMIFS(DataRegularSeason20242025!$AB$3:$AB$1315,DataRegularSeason20242025!$B$3:$B$1315, "&lt;=" &amp; DM$1, DataRegularSeason20242025!$E$3:$E$1315, $A23)</f>
        <v>38</v>
      </c>
      <c r="DN23">
        <f>SUMIFS(DataRegularSeason20242025!$AA$3:$AA$1315,DataRegularSeason20242025!$B$3:$B$1315, "&lt;=" &amp; DN$1, DataRegularSeason20242025!$D$3:$D$1315, $A23)+SUMIFS(DataRegularSeason20242025!$AB$3:$AB$1315,DataRegularSeason20242025!$B$3:$B$1315, "&lt;=" &amp; DN$1, DataRegularSeason20242025!$E$3:$E$1315, $A23)</f>
        <v>38</v>
      </c>
      <c r="DO23">
        <f>SUMIFS(DataRegularSeason20242025!$AA$3:$AA$1315,DataRegularSeason20242025!$B$3:$B$1315, "&lt;=" &amp; DO$1, DataRegularSeason20242025!$D$3:$D$1315, $A23)+SUMIFS(DataRegularSeason20242025!$AB$3:$AB$1315,DataRegularSeason20242025!$B$3:$B$1315, "&lt;=" &amp; DO$1, DataRegularSeason20242025!$E$3:$E$1315, $A23)</f>
        <v>38</v>
      </c>
      <c r="DP23">
        <f>SUMIFS(DataRegularSeason20242025!$AA$3:$AA$1315,DataRegularSeason20242025!$B$3:$B$1315, "&lt;=" &amp; DP$1, DataRegularSeason20242025!$D$3:$D$1315, $A23)+SUMIFS(DataRegularSeason20242025!$AB$3:$AB$1315,DataRegularSeason20242025!$B$3:$B$1315, "&lt;=" &amp; DP$1, DataRegularSeason20242025!$E$3:$E$1315, $A23)</f>
        <v>38</v>
      </c>
      <c r="DQ23">
        <f>SUMIFS(DataRegularSeason20242025!$AA$3:$AA$1315,DataRegularSeason20242025!$B$3:$B$1315, "&lt;=" &amp; DQ$1, DataRegularSeason20242025!$D$3:$D$1315, $A23)+SUMIFS(DataRegularSeason20242025!$AB$3:$AB$1315,DataRegularSeason20242025!$B$3:$B$1315, "&lt;=" &amp; DQ$1, DataRegularSeason20242025!$E$3:$E$1315, $A23)</f>
        <v>38</v>
      </c>
      <c r="DR23">
        <f>SUMIFS(DataRegularSeason20242025!$AA$3:$AA$1315,DataRegularSeason20242025!$B$3:$B$1315, "&lt;=" &amp; DR$1, DataRegularSeason20242025!$D$3:$D$1315, $A23)+SUMIFS(DataRegularSeason20242025!$AB$3:$AB$1315,DataRegularSeason20242025!$B$3:$B$1315, "&lt;=" &amp; DR$1, DataRegularSeason20242025!$E$3:$E$1315, $A23)</f>
        <v>38</v>
      </c>
      <c r="DS23">
        <f>SUMIFS(DataRegularSeason20242025!$AA$3:$AA$1315,DataRegularSeason20242025!$B$3:$B$1315, "&lt;=" &amp; DS$1, DataRegularSeason20242025!$D$3:$D$1315, $A23)+SUMIFS(DataRegularSeason20242025!$AB$3:$AB$1315,DataRegularSeason20242025!$B$3:$B$1315, "&lt;=" &amp; DS$1, DataRegularSeason20242025!$E$3:$E$1315, $A23)</f>
        <v>38</v>
      </c>
      <c r="DT23">
        <f>SUMIFS(DataRegularSeason20242025!$AA$3:$AA$1315,DataRegularSeason20242025!$B$3:$B$1315, "&lt;=" &amp; DT$1, DataRegularSeason20242025!$D$3:$D$1315, $A23)+SUMIFS(DataRegularSeason20242025!$AB$3:$AB$1315,DataRegularSeason20242025!$B$3:$B$1315, "&lt;=" &amp; DT$1, DataRegularSeason20242025!$E$3:$E$1315, $A23)</f>
        <v>38</v>
      </c>
      <c r="DU23">
        <f>SUMIFS(DataRegularSeason20242025!$AA$3:$AA$1315,DataRegularSeason20242025!$B$3:$B$1315, "&lt;=" &amp; DU$1, DataRegularSeason20242025!$D$3:$D$1315, $A23)+SUMIFS(DataRegularSeason20242025!$AB$3:$AB$1315,DataRegularSeason20242025!$B$3:$B$1315, "&lt;=" &amp; DU$1, DataRegularSeason20242025!$E$3:$E$1315, $A23)</f>
        <v>38</v>
      </c>
      <c r="DV23">
        <f>SUMIFS(DataRegularSeason20242025!$AA$3:$AA$1315,DataRegularSeason20242025!$B$3:$B$1315, "&lt;=" &amp; DV$1, DataRegularSeason20242025!$D$3:$D$1315, $A23)+SUMIFS(DataRegularSeason20242025!$AB$3:$AB$1315,DataRegularSeason20242025!$B$3:$B$1315, "&lt;=" &amp; DV$1, DataRegularSeason20242025!$E$3:$E$1315, $A23)</f>
        <v>38</v>
      </c>
      <c r="DW23">
        <f>SUMIFS(DataRegularSeason20242025!$AA$3:$AA$1315,DataRegularSeason20242025!$B$3:$B$1315, "&lt;=" &amp; DW$1, DataRegularSeason20242025!$D$3:$D$1315, $A23)+SUMIFS(DataRegularSeason20242025!$AB$3:$AB$1315,DataRegularSeason20242025!$B$3:$B$1315, "&lt;=" &amp; DW$1, DataRegularSeason20242025!$E$3:$E$1315, $A23)</f>
        <v>38</v>
      </c>
      <c r="DX23">
        <f>SUMIFS(DataRegularSeason20242025!$AA$3:$AA$1315,DataRegularSeason20242025!$B$3:$B$1315, "&lt;=" &amp; DX$1, DataRegularSeason20242025!$D$3:$D$1315, $A23)+SUMIFS(DataRegularSeason20242025!$AB$3:$AB$1315,DataRegularSeason20242025!$B$3:$B$1315, "&lt;=" &amp; DX$1, DataRegularSeason20242025!$E$3:$E$1315, $A23)</f>
        <v>38</v>
      </c>
      <c r="DY23">
        <f>SUMIFS(DataRegularSeason20242025!$AA$3:$AA$1315,DataRegularSeason20242025!$B$3:$B$1315, "&lt;=" &amp; DY$1, DataRegularSeason20242025!$D$3:$D$1315, $A23)+SUMIFS(DataRegularSeason20242025!$AB$3:$AB$1315,DataRegularSeason20242025!$B$3:$B$1315, "&lt;=" &amp; DY$1, DataRegularSeason20242025!$E$3:$E$1315, $A23)</f>
        <v>38</v>
      </c>
      <c r="DZ23">
        <f>SUMIFS(DataRegularSeason20242025!$AA$3:$AA$1315,DataRegularSeason20242025!$B$3:$B$1315, "&lt;=" &amp; DZ$1, DataRegularSeason20242025!$D$3:$D$1315, $A23)+SUMIFS(DataRegularSeason20242025!$AB$3:$AB$1315,DataRegularSeason20242025!$B$3:$B$1315, "&lt;=" &amp; DZ$1, DataRegularSeason20242025!$E$3:$E$1315, $A23)</f>
        <v>38</v>
      </c>
      <c r="EA23">
        <f>SUMIFS(DataRegularSeason20242025!$AA$3:$AA$1315,DataRegularSeason20242025!$B$3:$B$1315, "&lt;=" &amp; EA$1, DataRegularSeason20242025!$D$3:$D$1315, $A23)+SUMIFS(DataRegularSeason20242025!$AB$3:$AB$1315,DataRegularSeason20242025!$B$3:$B$1315, "&lt;=" &amp; EA$1, DataRegularSeason20242025!$E$3:$E$1315, $A23)</f>
        <v>38</v>
      </c>
      <c r="EB23">
        <f>SUMIFS(DataRegularSeason20242025!$AA$3:$AA$1315,DataRegularSeason20242025!$B$3:$B$1315, "&lt;=" &amp; EB$1, DataRegularSeason20242025!$D$3:$D$1315, $A23)+SUMIFS(DataRegularSeason20242025!$AB$3:$AB$1315,DataRegularSeason20242025!$B$3:$B$1315, "&lt;=" &amp; EB$1, DataRegularSeason20242025!$E$3:$E$1315, $A23)</f>
        <v>38</v>
      </c>
      <c r="EC23">
        <f>SUMIFS(DataRegularSeason20242025!$AA$3:$AA$1315,DataRegularSeason20242025!$B$3:$B$1315, "&lt;=" &amp; EC$1, DataRegularSeason20242025!$D$3:$D$1315, $A23)+SUMIFS(DataRegularSeason20242025!$AB$3:$AB$1315,DataRegularSeason20242025!$B$3:$B$1315, "&lt;=" &amp; EC$1, DataRegularSeason20242025!$E$3:$E$1315, $A23)</f>
        <v>38</v>
      </c>
      <c r="ED23">
        <f>SUMIFS(DataRegularSeason20242025!$AA$3:$AA$1315,DataRegularSeason20242025!$B$3:$B$1315, "&lt;=" &amp; ED$1, DataRegularSeason20242025!$D$3:$D$1315, $A23)+SUMIFS(DataRegularSeason20242025!$AB$3:$AB$1315,DataRegularSeason20242025!$B$3:$B$1315, "&lt;=" &amp; ED$1, DataRegularSeason20242025!$E$3:$E$1315, $A23)</f>
        <v>38</v>
      </c>
      <c r="EE23">
        <f>SUMIFS(DataRegularSeason20242025!$AA$3:$AA$1315,DataRegularSeason20242025!$B$3:$B$1315, "&lt;=" &amp; EE$1, DataRegularSeason20242025!$D$3:$D$1315, $A23)+SUMIFS(DataRegularSeason20242025!$AB$3:$AB$1315,DataRegularSeason20242025!$B$3:$B$1315, "&lt;=" &amp; EE$1, DataRegularSeason20242025!$E$3:$E$1315, $A23)</f>
        <v>38</v>
      </c>
      <c r="EF23">
        <f>SUMIFS(DataRegularSeason20242025!$AA$3:$AA$1315,DataRegularSeason20242025!$B$3:$B$1315, "&lt;=" &amp; EF$1, DataRegularSeason20242025!$D$3:$D$1315, $A23)+SUMIFS(DataRegularSeason20242025!$AB$3:$AB$1315,DataRegularSeason20242025!$B$3:$B$1315, "&lt;=" &amp; EF$1, DataRegularSeason20242025!$E$3:$E$1315, $A23)</f>
        <v>38</v>
      </c>
      <c r="EG23">
        <f>SUMIFS(DataRegularSeason20242025!$AA$3:$AA$1315,DataRegularSeason20242025!$B$3:$B$1315, "&lt;=" &amp; EG$1, DataRegularSeason20242025!$D$3:$D$1315, $A23)+SUMIFS(DataRegularSeason20242025!$AB$3:$AB$1315,DataRegularSeason20242025!$B$3:$B$1315, "&lt;=" &amp; EG$1, DataRegularSeason20242025!$E$3:$E$1315, $A23)</f>
        <v>38</v>
      </c>
      <c r="EH23">
        <f>SUMIFS(DataRegularSeason20242025!$AA$3:$AA$1315,DataRegularSeason20242025!$B$3:$B$1315, "&lt;=" &amp; EH$1, DataRegularSeason20242025!$D$3:$D$1315, $A23)+SUMIFS(DataRegularSeason20242025!$AB$3:$AB$1315,DataRegularSeason20242025!$B$3:$B$1315, "&lt;=" &amp; EH$1, DataRegularSeason20242025!$E$3:$E$1315, $A23)</f>
        <v>38</v>
      </c>
      <c r="EI23">
        <f>SUMIFS(DataRegularSeason20242025!$AA$3:$AA$1315,DataRegularSeason20242025!$B$3:$B$1315, "&lt;=" &amp; EI$1, DataRegularSeason20242025!$D$3:$D$1315, $A23)+SUMIFS(DataRegularSeason20242025!$AB$3:$AB$1315,DataRegularSeason20242025!$B$3:$B$1315, "&lt;=" &amp; EI$1, DataRegularSeason20242025!$E$3:$E$1315, $A23)</f>
        <v>38</v>
      </c>
      <c r="EJ23">
        <f>SUMIFS(DataRegularSeason20242025!$AA$3:$AA$1315,DataRegularSeason20242025!$B$3:$B$1315, "&lt;=" &amp; EJ$1, DataRegularSeason20242025!$D$3:$D$1315, $A23)+SUMIFS(DataRegularSeason20242025!$AB$3:$AB$1315,DataRegularSeason20242025!$B$3:$B$1315, "&lt;=" &amp; EJ$1, DataRegularSeason20242025!$E$3:$E$1315, $A23)</f>
        <v>38</v>
      </c>
      <c r="EK23">
        <f>SUMIFS(DataRegularSeason20242025!$AA$3:$AA$1315,DataRegularSeason20242025!$B$3:$B$1315, "&lt;=" &amp; EK$1, DataRegularSeason20242025!$D$3:$D$1315, $A23)+SUMIFS(DataRegularSeason20242025!$AB$3:$AB$1315,DataRegularSeason20242025!$B$3:$B$1315, "&lt;=" &amp; EK$1, DataRegularSeason20242025!$E$3:$E$1315, $A23)</f>
        <v>38</v>
      </c>
      <c r="EL23">
        <f>SUMIFS(DataRegularSeason20242025!$AA$3:$AA$1315,DataRegularSeason20242025!$B$3:$B$1315, "&lt;=" &amp; EL$1, DataRegularSeason20242025!$D$3:$D$1315, $A23)+SUMIFS(DataRegularSeason20242025!$AB$3:$AB$1315,DataRegularSeason20242025!$B$3:$B$1315, "&lt;=" &amp; EL$1, DataRegularSeason20242025!$E$3:$E$1315, $A23)</f>
        <v>38</v>
      </c>
      <c r="EM23">
        <f>SUMIFS(DataRegularSeason20242025!$AA$3:$AA$1315,DataRegularSeason20242025!$B$3:$B$1315, "&lt;=" &amp; EM$1, DataRegularSeason20242025!$D$3:$D$1315, $A23)+SUMIFS(DataRegularSeason20242025!$AB$3:$AB$1315,DataRegularSeason20242025!$B$3:$B$1315, "&lt;=" &amp; EM$1, DataRegularSeason20242025!$E$3:$E$1315, $A23)</f>
        <v>38</v>
      </c>
      <c r="EN23">
        <f>SUMIFS(DataRegularSeason20242025!$AA$3:$AA$1315,DataRegularSeason20242025!$B$3:$B$1315, "&lt;=" &amp; EN$1, DataRegularSeason20242025!$D$3:$D$1315, $A23)+SUMIFS(DataRegularSeason20242025!$AB$3:$AB$1315,DataRegularSeason20242025!$B$3:$B$1315, "&lt;=" &amp; EN$1, DataRegularSeason20242025!$E$3:$E$1315, $A23)</f>
        <v>38</v>
      </c>
      <c r="EO23">
        <f>SUMIFS(DataRegularSeason20242025!$AA$3:$AA$1315,DataRegularSeason20242025!$B$3:$B$1315, "&lt;=" &amp; EO$1, DataRegularSeason20242025!$D$3:$D$1315, $A23)+SUMIFS(DataRegularSeason20242025!$AB$3:$AB$1315,DataRegularSeason20242025!$B$3:$B$1315, "&lt;=" &amp; EO$1, DataRegularSeason20242025!$E$3:$E$1315, $A23)</f>
        <v>38</v>
      </c>
      <c r="EP23">
        <f>SUMIFS(DataRegularSeason20242025!$AA$3:$AA$1315,DataRegularSeason20242025!$B$3:$B$1315, "&lt;=" &amp; EP$1, DataRegularSeason20242025!$D$3:$D$1315, $A23)+SUMIFS(DataRegularSeason20242025!$AB$3:$AB$1315,DataRegularSeason20242025!$B$3:$B$1315, "&lt;=" &amp; EP$1, DataRegularSeason20242025!$E$3:$E$1315, $A23)</f>
        <v>38</v>
      </c>
      <c r="EQ23">
        <f>SUMIFS(DataRegularSeason20242025!$AA$3:$AA$1315,DataRegularSeason20242025!$B$3:$B$1315, "&lt;=" &amp; EQ$1, DataRegularSeason20242025!$D$3:$D$1315, $A23)+SUMIFS(DataRegularSeason20242025!$AB$3:$AB$1315,DataRegularSeason20242025!$B$3:$B$1315, "&lt;=" &amp; EQ$1, DataRegularSeason20242025!$E$3:$E$1315, $A23)</f>
        <v>38</v>
      </c>
      <c r="ER23">
        <f>SUMIFS(DataRegularSeason20242025!$AA$3:$AA$1315,DataRegularSeason20242025!$B$3:$B$1315, "&lt;=" &amp; ER$1, DataRegularSeason20242025!$D$3:$D$1315, $A23)+SUMIFS(DataRegularSeason20242025!$AB$3:$AB$1315,DataRegularSeason20242025!$B$3:$B$1315, "&lt;=" &amp; ER$1, DataRegularSeason20242025!$E$3:$E$1315, $A23)</f>
        <v>38</v>
      </c>
      <c r="ES23">
        <f>SUMIFS(DataRegularSeason20242025!$AA$3:$AA$1315,DataRegularSeason20242025!$B$3:$B$1315, "&lt;=" &amp; ES$1, DataRegularSeason20242025!$D$3:$D$1315, $A23)+SUMIFS(DataRegularSeason20242025!$AB$3:$AB$1315,DataRegularSeason20242025!$B$3:$B$1315, "&lt;=" &amp; ES$1, DataRegularSeason20242025!$E$3:$E$1315, $A23)</f>
        <v>38</v>
      </c>
      <c r="ET23">
        <f>SUMIFS(DataRegularSeason20242025!$AA$3:$AA$1315,DataRegularSeason20242025!$B$3:$B$1315, "&lt;=" &amp; ET$1, DataRegularSeason20242025!$D$3:$D$1315, $A23)+SUMIFS(DataRegularSeason20242025!$AB$3:$AB$1315,DataRegularSeason20242025!$B$3:$B$1315, "&lt;=" &amp; ET$1, DataRegularSeason20242025!$E$3:$E$1315, $A23)</f>
        <v>38</v>
      </c>
      <c r="EU23">
        <f>SUMIFS(DataRegularSeason20242025!$AA$3:$AA$1315,DataRegularSeason20242025!$B$3:$B$1315, "&lt;=" &amp; EU$1, DataRegularSeason20242025!$D$3:$D$1315, $A23)+SUMIFS(DataRegularSeason20242025!$AB$3:$AB$1315,DataRegularSeason20242025!$B$3:$B$1315, "&lt;=" &amp; EU$1, DataRegularSeason20242025!$E$3:$E$1315, $A23)</f>
        <v>38</v>
      </c>
      <c r="EV23">
        <f>SUMIFS(DataRegularSeason20242025!$AA$3:$AA$1315,DataRegularSeason20242025!$B$3:$B$1315, "&lt;=" &amp; EV$1, DataRegularSeason20242025!$D$3:$D$1315, $A23)+SUMIFS(DataRegularSeason20242025!$AB$3:$AB$1315,DataRegularSeason20242025!$B$3:$B$1315, "&lt;=" &amp; EV$1, DataRegularSeason20242025!$E$3:$E$1315, $A23)</f>
        <v>38</v>
      </c>
      <c r="EW23">
        <f>SUMIFS(DataRegularSeason20242025!$AA$3:$AA$1315,DataRegularSeason20242025!$B$3:$B$1315, "&lt;=" &amp; EW$1, DataRegularSeason20242025!$D$3:$D$1315, $A23)+SUMIFS(DataRegularSeason20242025!$AB$3:$AB$1315,DataRegularSeason20242025!$B$3:$B$1315, "&lt;=" &amp; EW$1, DataRegularSeason20242025!$E$3:$E$1315, $A23)</f>
        <v>38</v>
      </c>
      <c r="EX23">
        <f>SUMIFS(DataRegularSeason20242025!$AA$3:$AA$1315,DataRegularSeason20242025!$B$3:$B$1315, "&lt;=" &amp; EX$1, DataRegularSeason20242025!$D$3:$D$1315, $A23)+SUMIFS(DataRegularSeason20242025!$AB$3:$AB$1315,DataRegularSeason20242025!$B$3:$B$1315, "&lt;=" &amp; EX$1, DataRegularSeason20242025!$E$3:$E$1315, $A23)</f>
        <v>38</v>
      </c>
      <c r="EY23">
        <f>SUMIFS(DataRegularSeason20242025!$AA$3:$AA$1315,DataRegularSeason20242025!$B$3:$B$1315, "&lt;=" &amp; EY$1, DataRegularSeason20242025!$D$3:$D$1315, $A23)+SUMIFS(DataRegularSeason20242025!$AB$3:$AB$1315,DataRegularSeason20242025!$B$3:$B$1315, "&lt;=" &amp; EY$1, DataRegularSeason20242025!$E$3:$E$1315, $A23)</f>
        <v>38</v>
      </c>
      <c r="EZ23">
        <f>SUMIFS(DataRegularSeason20242025!$AA$3:$AA$1315,DataRegularSeason20242025!$B$3:$B$1315, "&lt;=" &amp; EZ$1, DataRegularSeason20242025!$D$3:$D$1315, $A23)+SUMIFS(DataRegularSeason20242025!$AB$3:$AB$1315,DataRegularSeason20242025!$B$3:$B$1315, "&lt;=" &amp; EZ$1, DataRegularSeason20242025!$E$3:$E$1315, $A23)</f>
        <v>38</v>
      </c>
      <c r="FA23">
        <f>SUMIFS(DataRegularSeason20242025!$AA$3:$AA$1315,DataRegularSeason20242025!$B$3:$B$1315, "&lt;=" &amp; FA$1, DataRegularSeason20242025!$D$3:$D$1315, $A23)+SUMIFS(DataRegularSeason20242025!$AB$3:$AB$1315,DataRegularSeason20242025!$B$3:$B$1315, "&lt;=" &amp; FA$1, DataRegularSeason20242025!$E$3:$E$1315, $A23)</f>
        <v>38</v>
      </c>
      <c r="FB23">
        <f>SUMIFS(DataRegularSeason20242025!$AA$3:$AA$1315,DataRegularSeason20242025!$B$3:$B$1315, "&lt;=" &amp; FB$1, DataRegularSeason20242025!$D$3:$D$1315, $A23)+SUMIFS(DataRegularSeason20242025!$AB$3:$AB$1315,DataRegularSeason20242025!$B$3:$B$1315, "&lt;=" &amp; FB$1, DataRegularSeason20242025!$E$3:$E$1315, $A23)</f>
        <v>38</v>
      </c>
      <c r="FC23">
        <f>SUMIFS(DataRegularSeason20242025!$AA$3:$AA$1315,DataRegularSeason20242025!$B$3:$B$1315, "&lt;=" &amp; FC$1, DataRegularSeason20242025!$D$3:$D$1315, $A23)+SUMIFS(DataRegularSeason20242025!$AB$3:$AB$1315,DataRegularSeason20242025!$B$3:$B$1315, "&lt;=" &amp; FC$1, DataRegularSeason20242025!$E$3:$E$1315, $A23)</f>
        <v>38</v>
      </c>
      <c r="FD23">
        <f>SUMIFS(DataRegularSeason20242025!$AA$3:$AA$1315,DataRegularSeason20242025!$B$3:$B$1315, "&lt;=" &amp; FD$1, DataRegularSeason20242025!$D$3:$D$1315, $A23)+SUMIFS(DataRegularSeason20242025!$AB$3:$AB$1315,DataRegularSeason20242025!$B$3:$B$1315, "&lt;=" &amp; FD$1, DataRegularSeason20242025!$E$3:$E$1315, $A23)</f>
        <v>38</v>
      </c>
      <c r="FE23">
        <f>SUMIFS(DataRegularSeason20242025!$AA$3:$AA$1315,DataRegularSeason20242025!$B$3:$B$1315, "&lt;=" &amp; FE$1, DataRegularSeason20242025!$D$3:$D$1315, $A23)+SUMIFS(DataRegularSeason20242025!$AB$3:$AB$1315,DataRegularSeason20242025!$B$3:$B$1315, "&lt;=" &amp; FE$1, DataRegularSeason20242025!$E$3:$E$1315, $A23)</f>
        <v>38</v>
      </c>
      <c r="FF23">
        <f>SUMIFS(DataRegularSeason20242025!$AA$3:$AA$1315,DataRegularSeason20242025!$B$3:$B$1315, "&lt;=" &amp; FF$1, DataRegularSeason20242025!$D$3:$D$1315, $A23)+SUMIFS(DataRegularSeason20242025!$AB$3:$AB$1315,DataRegularSeason20242025!$B$3:$B$1315, "&lt;=" &amp; FF$1, DataRegularSeason20242025!$E$3:$E$1315, $A23)</f>
        <v>38</v>
      </c>
      <c r="FG23">
        <f>SUMIFS(DataRegularSeason20242025!$AA$3:$AA$1315,DataRegularSeason20242025!$B$3:$B$1315, "&lt;=" &amp; FG$1, DataRegularSeason20242025!$D$3:$D$1315, $A23)+SUMIFS(DataRegularSeason20242025!$AB$3:$AB$1315,DataRegularSeason20242025!$B$3:$B$1315, "&lt;=" &amp; FG$1, DataRegularSeason20242025!$E$3:$E$1315, $A23)</f>
        <v>38</v>
      </c>
      <c r="FH23">
        <f>SUMIFS(DataRegularSeason20242025!$AA$3:$AA$1315,DataRegularSeason20242025!$B$3:$B$1315, "&lt;=" &amp; FH$1, DataRegularSeason20242025!$D$3:$D$1315, $A23)+SUMIFS(DataRegularSeason20242025!$AB$3:$AB$1315,DataRegularSeason20242025!$B$3:$B$1315, "&lt;=" &amp; FH$1, DataRegularSeason20242025!$E$3:$E$1315, $A23)</f>
        <v>38</v>
      </c>
      <c r="FI23">
        <f>SUMIFS(DataRegularSeason20242025!$AA$3:$AA$1315,DataRegularSeason20242025!$B$3:$B$1315, "&lt;=" &amp; FI$1, DataRegularSeason20242025!$D$3:$D$1315, $A23)+SUMIFS(DataRegularSeason20242025!$AB$3:$AB$1315,DataRegularSeason20242025!$B$3:$B$1315, "&lt;=" &amp; FI$1, DataRegularSeason20242025!$E$3:$E$1315, $A23)</f>
        <v>38</v>
      </c>
      <c r="FJ23">
        <f>SUMIFS(DataRegularSeason20242025!$AA$3:$AA$1315,DataRegularSeason20242025!$B$3:$B$1315, "&lt;=" &amp; FJ$1, DataRegularSeason20242025!$D$3:$D$1315, $A23)+SUMIFS(DataRegularSeason20242025!$AB$3:$AB$1315,DataRegularSeason20242025!$B$3:$B$1315, "&lt;=" &amp; FJ$1, DataRegularSeason20242025!$E$3:$E$1315, $A23)</f>
        <v>38</v>
      </c>
      <c r="FK23">
        <f>SUMIFS(DataRegularSeason20242025!$AA$3:$AA$1315,DataRegularSeason20242025!$B$3:$B$1315, "&lt;=" &amp; FK$1, DataRegularSeason20242025!$D$3:$D$1315, $A23)+SUMIFS(DataRegularSeason20242025!$AB$3:$AB$1315,DataRegularSeason20242025!$B$3:$B$1315, "&lt;=" &amp; FK$1, DataRegularSeason20242025!$E$3:$E$1315, $A23)</f>
        <v>38</v>
      </c>
      <c r="FL23">
        <f>SUMIFS(DataRegularSeason20242025!$AA$3:$AA$1315,DataRegularSeason20242025!$B$3:$B$1315, "&lt;=" &amp; FL$1, DataRegularSeason20242025!$D$3:$D$1315, $A23)+SUMIFS(DataRegularSeason20242025!$AB$3:$AB$1315,DataRegularSeason20242025!$B$3:$B$1315, "&lt;=" &amp; FL$1, DataRegularSeason20242025!$E$3:$E$1315, $A23)</f>
        <v>38</v>
      </c>
      <c r="FM23">
        <f>SUMIFS(DataRegularSeason20242025!$AA$3:$AA$1315,DataRegularSeason20242025!$B$3:$B$1315, "&lt;=" &amp; FM$1, DataRegularSeason20242025!$D$3:$D$1315, $A23)+SUMIFS(DataRegularSeason20242025!$AB$3:$AB$1315,DataRegularSeason20242025!$B$3:$B$1315, "&lt;=" &amp; FM$1, DataRegularSeason20242025!$E$3:$E$1315, $A23)</f>
        <v>38</v>
      </c>
      <c r="FN23">
        <f>SUMIFS(DataRegularSeason20242025!$AA$3:$AA$1315,DataRegularSeason20242025!$B$3:$B$1315, "&lt;=" &amp; FN$1, DataRegularSeason20242025!$D$3:$D$1315, $A23)+SUMIFS(DataRegularSeason20242025!$AB$3:$AB$1315,DataRegularSeason20242025!$B$3:$B$1315, "&lt;=" &amp; FN$1, DataRegularSeason20242025!$E$3:$E$1315, $A23)</f>
        <v>38</v>
      </c>
      <c r="FO23">
        <f>SUMIFS(DataRegularSeason20242025!$AA$3:$AA$1315,DataRegularSeason20242025!$B$3:$B$1315, "&lt;=" &amp; FO$1, DataRegularSeason20242025!$D$3:$D$1315, $A23)+SUMIFS(DataRegularSeason20242025!$AB$3:$AB$1315,DataRegularSeason20242025!$B$3:$B$1315, "&lt;=" &amp; FO$1, DataRegularSeason20242025!$E$3:$E$1315, $A23)</f>
        <v>38</v>
      </c>
      <c r="FP23">
        <f>SUMIFS(DataRegularSeason20242025!$AA$3:$AA$1315,DataRegularSeason20242025!$B$3:$B$1315, "&lt;=" &amp; FP$1, DataRegularSeason20242025!$D$3:$D$1315, $A23)+SUMIFS(DataRegularSeason20242025!$AB$3:$AB$1315,DataRegularSeason20242025!$B$3:$B$1315, "&lt;=" &amp; FP$1, DataRegularSeason20242025!$E$3:$E$1315, $A23)</f>
        <v>38</v>
      </c>
      <c r="FQ23">
        <f>SUMIFS(DataRegularSeason20242025!$AA$3:$AA$1315,DataRegularSeason20242025!$B$3:$B$1315, "&lt;=" &amp; FQ$1, DataRegularSeason20242025!$D$3:$D$1315, $A23)+SUMIFS(DataRegularSeason20242025!$AB$3:$AB$1315,DataRegularSeason20242025!$B$3:$B$1315, "&lt;=" &amp; FQ$1, DataRegularSeason20242025!$E$3:$E$1315, $A23)</f>
        <v>38</v>
      </c>
      <c r="FR23">
        <f>SUMIFS(DataRegularSeason20242025!$AA$3:$AA$1315,DataRegularSeason20242025!$B$3:$B$1315, "&lt;=" &amp; FR$1, DataRegularSeason20242025!$D$3:$D$1315, $A23)+SUMIFS(DataRegularSeason20242025!$AB$3:$AB$1315,DataRegularSeason20242025!$B$3:$B$1315, "&lt;=" &amp; FR$1, DataRegularSeason20242025!$E$3:$E$1315, $A23)</f>
        <v>38</v>
      </c>
      <c r="FS23">
        <f>SUMIFS(DataRegularSeason20242025!$AA$3:$AA$1315,DataRegularSeason20242025!$B$3:$B$1315, "&lt;=" &amp; FS$1, DataRegularSeason20242025!$D$3:$D$1315, $A23)+SUMIFS(DataRegularSeason20242025!$AB$3:$AB$1315,DataRegularSeason20242025!$B$3:$B$1315, "&lt;=" &amp; FS$1, DataRegularSeason20242025!$E$3:$E$1315, $A23)</f>
        <v>38</v>
      </c>
      <c r="FT23">
        <f>SUMIFS(DataRegularSeason20242025!$AA$3:$AA$1315,DataRegularSeason20242025!$B$3:$B$1315, "&lt;=" &amp; FT$1, DataRegularSeason20242025!$D$3:$D$1315, $A23)+SUMIFS(DataRegularSeason20242025!$AB$3:$AB$1315,DataRegularSeason20242025!$B$3:$B$1315, "&lt;=" &amp; FT$1, DataRegularSeason20242025!$E$3:$E$1315, $A23)</f>
        <v>38</v>
      </c>
      <c r="FU23">
        <f>SUMIFS(DataRegularSeason20242025!$AA$3:$AA$1315,DataRegularSeason20242025!$B$3:$B$1315, "&lt;=" &amp; FU$1, DataRegularSeason20242025!$D$3:$D$1315, $A23)+SUMIFS(DataRegularSeason20242025!$AB$3:$AB$1315,DataRegularSeason20242025!$B$3:$B$1315, "&lt;=" &amp; FU$1, DataRegularSeason20242025!$E$3:$E$1315, $A23)</f>
        <v>38</v>
      </c>
      <c r="FV23">
        <f>SUMIFS(DataRegularSeason20242025!$AA$3:$AA$1315,DataRegularSeason20242025!$B$3:$B$1315, "&lt;=" &amp; FV$1, DataRegularSeason20242025!$D$3:$D$1315, $A23)+SUMIFS(DataRegularSeason20242025!$AB$3:$AB$1315,DataRegularSeason20242025!$B$3:$B$1315, "&lt;=" &amp; FV$1, DataRegularSeason20242025!$E$3:$E$1315, $A23)</f>
        <v>38</v>
      </c>
      <c r="FW23">
        <f>SUMIFS(DataRegularSeason20242025!$AA$3:$AA$1315,DataRegularSeason20242025!$B$3:$B$1315, "&lt;=" &amp; FW$1, DataRegularSeason20242025!$D$3:$D$1315, $A23)+SUMIFS(DataRegularSeason20242025!$AB$3:$AB$1315,DataRegularSeason20242025!$B$3:$B$1315, "&lt;=" &amp; FW$1, DataRegularSeason20242025!$E$3:$E$1315, $A23)</f>
        <v>38</v>
      </c>
      <c r="FX23">
        <f>SUMIFS(DataRegularSeason20242025!$AA$3:$AA$1315,DataRegularSeason20242025!$B$3:$B$1315, "&lt;=" &amp; FX$1, DataRegularSeason20242025!$D$3:$D$1315, $A23)+SUMIFS(DataRegularSeason20242025!$AB$3:$AB$1315,DataRegularSeason20242025!$B$3:$B$1315, "&lt;=" &amp; FX$1, DataRegularSeason20242025!$E$3:$E$1315, $A23)</f>
        <v>38</v>
      </c>
      <c r="FY23">
        <f>SUMIFS(DataRegularSeason20242025!$AA$3:$AA$1315,DataRegularSeason20242025!$B$3:$B$1315, "&lt;=" &amp; FY$1, DataRegularSeason20242025!$D$3:$D$1315, $A23)+SUMIFS(DataRegularSeason20242025!$AB$3:$AB$1315,DataRegularSeason20242025!$B$3:$B$1315, "&lt;=" &amp; FY$1, DataRegularSeason20242025!$E$3:$E$1315, $A23)</f>
        <v>38</v>
      </c>
      <c r="FZ23">
        <f>SUMIFS(DataRegularSeason20242025!$AA$3:$AA$1315,DataRegularSeason20242025!$B$3:$B$1315, "&lt;=" &amp; FZ$1, DataRegularSeason20242025!$D$3:$D$1315, $A23)+SUMIFS(DataRegularSeason20242025!$AB$3:$AB$1315,DataRegularSeason20242025!$B$3:$B$1315, "&lt;=" &amp; FZ$1, DataRegularSeason20242025!$E$3:$E$1315, $A23)</f>
        <v>38</v>
      </c>
      <c r="GA23">
        <f>SUMIFS(DataRegularSeason20242025!$AA$3:$AA$1315,DataRegularSeason20242025!$B$3:$B$1315, "&lt;=" &amp; GA$1, DataRegularSeason20242025!$D$3:$D$1315, $A23)+SUMIFS(DataRegularSeason20242025!$AB$3:$AB$1315,DataRegularSeason20242025!$B$3:$B$1315, "&lt;=" &amp; GA$1, DataRegularSeason20242025!$E$3:$E$1315, $A23)</f>
        <v>38</v>
      </c>
      <c r="GB23">
        <f>SUMIFS(DataRegularSeason20242025!$AA$3:$AA$1315,DataRegularSeason20242025!$B$3:$B$1315, "&lt;=" &amp; GB$1, DataRegularSeason20242025!$D$3:$D$1315, $A23)+SUMIFS(DataRegularSeason20242025!$AB$3:$AB$1315,DataRegularSeason20242025!$B$3:$B$1315, "&lt;=" &amp; GB$1, DataRegularSeason20242025!$E$3:$E$1315, $A23)</f>
        <v>38</v>
      </c>
      <c r="GC23">
        <f>SUMIFS(DataRegularSeason20242025!$AA$3:$AA$1315,DataRegularSeason20242025!$B$3:$B$1315, "&lt;=" &amp; GC$1, DataRegularSeason20242025!$D$3:$D$1315, $A23)+SUMIFS(DataRegularSeason20242025!$AB$3:$AB$1315,DataRegularSeason20242025!$B$3:$B$1315, "&lt;=" &amp; GC$1, DataRegularSeason20242025!$E$3:$E$1315, $A23)</f>
        <v>38</v>
      </c>
      <c r="GD23">
        <f>SUMIFS(DataRegularSeason20242025!$AA$3:$AA$1315,DataRegularSeason20242025!$B$3:$B$1315, "&lt;=" &amp; GD$1, DataRegularSeason20242025!$D$3:$D$1315, $A23)+SUMIFS(DataRegularSeason20242025!$AB$3:$AB$1315,DataRegularSeason20242025!$B$3:$B$1315, "&lt;=" &amp; GD$1, DataRegularSeason20242025!$E$3:$E$1315, $A23)</f>
        <v>38</v>
      </c>
      <c r="GE23">
        <f>SUMIFS(DataRegularSeason20242025!$AA$3:$AA$1315,DataRegularSeason20242025!$B$3:$B$1315, "&lt;=" &amp; GE$1, DataRegularSeason20242025!$D$3:$D$1315, $A23)+SUMIFS(DataRegularSeason20242025!$AB$3:$AB$1315,DataRegularSeason20242025!$B$3:$B$1315, "&lt;=" &amp; GE$1, DataRegularSeason20242025!$E$3:$E$1315, $A23)</f>
        <v>38</v>
      </c>
      <c r="GF23">
        <f>SUMIFS(DataRegularSeason20242025!$AA$3:$AA$1315,DataRegularSeason20242025!$B$3:$B$1315, "&lt;=" &amp; GF$1, DataRegularSeason20242025!$D$3:$D$1315, $A23)+SUMIFS(DataRegularSeason20242025!$AB$3:$AB$1315,DataRegularSeason20242025!$B$3:$B$1315, "&lt;=" &amp; GF$1, DataRegularSeason20242025!$E$3:$E$1315, $A23)</f>
        <v>38</v>
      </c>
      <c r="GG23">
        <f>SUMIFS(DataRegularSeason20242025!$AA$3:$AA$1315,DataRegularSeason20242025!$B$3:$B$1315, "&lt;=" &amp; GG$1, DataRegularSeason20242025!$D$3:$D$1315, $A23)+SUMIFS(DataRegularSeason20242025!$AB$3:$AB$1315,DataRegularSeason20242025!$B$3:$B$1315, "&lt;=" &amp; GG$1, DataRegularSeason20242025!$E$3:$E$1315, $A23)</f>
        <v>38</v>
      </c>
      <c r="GH23">
        <f>SUMIFS(DataRegularSeason20242025!$AA$3:$AA$1315,DataRegularSeason20242025!$B$3:$B$1315, "&lt;=" &amp; GH$1, DataRegularSeason20242025!$D$3:$D$1315, $A23)+SUMIFS(DataRegularSeason20242025!$AB$3:$AB$1315,DataRegularSeason20242025!$B$3:$B$1315, "&lt;=" &amp; GH$1, DataRegularSeason20242025!$E$3:$E$1315, $A23)</f>
        <v>38</v>
      </c>
      <c r="GI23">
        <f>SUMIFS(DataRegularSeason20242025!$AA$3:$AA$1315,DataRegularSeason20242025!$B$3:$B$1315, "&lt;=" &amp; GI$1, DataRegularSeason20242025!$D$3:$D$1315, $A23)+SUMIFS(DataRegularSeason20242025!$AB$3:$AB$1315,DataRegularSeason20242025!$B$3:$B$1315, "&lt;=" &amp; GI$1, DataRegularSeason20242025!$E$3:$E$1315, $A23)</f>
        <v>38</v>
      </c>
      <c r="GJ23">
        <f>SUMIFS(DataRegularSeason20242025!$AA$3:$AA$1315,DataRegularSeason20242025!$B$3:$B$1315, "&lt;=" &amp; GJ$1, DataRegularSeason20242025!$D$3:$D$1315, $A23)+SUMIFS(DataRegularSeason20242025!$AB$3:$AB$1315,DataRegularSeason20242025!$B$3:$B$1315, "&lt;=" &amp; GJ$1, DataRegularSeason20242025!$E$3:$E$1315, $A23)</f>
        <v>38</v>
      </c>
      <c r="GK23">
        <f>SUMIFS(DataRegularSeason20242025!$AA$3:$AA$1315,DataRegularSeason20242025!$B$3:$B$1315, "&lt;=" &amp; GK$1, DataRegularSeason20242025!$D$3:$D$1315, $A23)+SUMIFS(DataRegularSeason20242025!$AB$3:$AB$1315,DataRegularSeason20242025!$B$3:$B$1315, "&lt;=" &amp; GK$1, DataRegularSeason20242025!$E$3:$E$1315, $A23)</f>
        <v>38</v>
      </c>
      <c r="GL23">
        <f>SUMIFS(DataRegularSeason20242025!$AA$3:$AA$1315,DataRegularSeason20242025!$B$3:$B$1315, "&lt;=" &amp; GL$1, DataRegularSeason20242025!$D$3:$D$1315, $A23)+SUMIFS(DataRegularSeason20242025!$AB$3:$AB$1315,DataRegularSeason20242025!$B$3:$B$1315, "&lt;=" &amp; GL$1, DataRegularSeason20242025!$E$3:$E$1315, $A23)</f>
        <v>38</v>
      </c>
      <c r="GM23">
        <f>SUMIFS(DataRegularSeason20242025!$AA$3:$AA$1315,DataRegularSeason20242025!$B$3:$B$1315, "&lt;=" &amp; GM$1, DataRegularSeason20242025!$D$3:$D$1315, $A23)+SUMIFS(DataRegularSeason20242025!$AB$3:$AB$1315,DataRegularSeason20242025!$B$3:$B$1315, "&lt;=" &amp; GM$1, DataRegularSeason20242025!$E$3:$E$1315, $A23)</f>
        <v>38</v>
      </c>
      <c r="GN23">
        <f>SUMIFS(DataRegularSeason20242025!$AA$3:$AA$1315,DataRegularSeason20242025!$B$3:$B$1315, "&lt;=" &amp; GN$1, DataRegularSeason20242025!$D$3:$D$1315, $A23)+SUMIFS(DataRegularSeason20242025!$AB$3:$AB$1315,DataRegularSeason20242025!$B$3:$B$1315, "&lt;=" &amp; GN$1, DataRegularSeason20242025!$E$3:$E$1315, $A23)</f>
        <v>38</v>
      </c>
      <c r="GO23">
        <f>SUMIFS(DataRegularSeason20242025!$AA$3:$AA$1315,DataRegularSeason20242025!$B$3:$B$1315, "&lt;=" &amp; GO$1, DataRegularSeason20242025!$D$3:$D$1315, $A23)+SUMIFS(DataRegularSeason20242025!$AB$3:$AB$1315,DataRegularSeason20242025!$B$3:$B$1315, "&lt;=" &amp; GO$1, DataRegularSeason20242025!$E$3:$E$1315, $A23)</f>
        <v>38</v>
      </c>
      <c r="GP23">
        <f>SUMIFS(DataRegularSeason20242025!$AA$3:$AA$1315,DataRegularSeason20242025!$B$3:$B$1315, "&lt;=" &amp; GP$1, DataRegularSeason20242025!$D$3:$D$1315, $A23)+SUMIFS(DataRegularSeason20242025!$AB$3:$AB$1315,DataRegularSeason20242025!$B$3:$B$1315, "&lt;=" &amp; GP$1, DataRegularSeason20242025!$E$3:$E$1315, $A23)</f>
        <v>38</v>
      </c>
      <c r="GQ23">
        <f>SUMIFS(DataRegularSeason20242025!$AA$3:$AA$1315,DataRegularSeason20242025!$B$3:$B$1315, "&lt;=" &amp; GQ$1, DataRegularSeason20242025!$D$3:$D$1315, $A23)+SUMIFS(DataRegularSeason20242025!$AB$3:$AB$1315,DataRegularSeason20242025!$B$3:$B$1315, "&lt;=" &amp; GQ$1, DataRegularSeason20242025!$E$3:$E$1315, $A23)</f>
        <v>38</v>
      </c>
      <c r="GR23">
        <f>SUMIFS(DataRegularSeason20242025!$AA$3:$AA$1315,DataRegularSeason20242025!$B$3:$B$1315, "&lt;=" &amp; GR$1, DataRegularSeason20242025!$D$3:$D$1315, $A23)+SUMIFS(DataRegularSeason20242025!$AB$3:$AB$1315,DataRegularSeason20242025!$B$3:$B$1315, "&lt;=" &amp; GR$1, DataRegularSeason20242025!$E$3:$E$1315, $A23)</f>
        <v>38</v>
      </c>
      <c r="GS23">
        <f>SUMIFS(DataRegularSeason20242025!$AA$3:$AA$1315,DataRegularSeason20242025!$B$3:$B$1315, "&lt;=" &amp; GS$1, DataRegularSeason20242025!$D$3:$D$1315, $A23)+SUMIFS(DataRegularSeason20242025!$AB$3:$AB$1315,DataRegularSeason20242025!$B$3:$B$1315, "&lt;=" &amp; GS$1, DataRegularSeason20242025!$E$3:$E$1315, $A23)</f>
        <v>38</v>
      </c>
      <c r="GT23">
        <f>SUMIFS(DataRegularSeason20242025!$AA$3:$AA$1315,DataRegularSeason20242025!$B$3:$B$1315, "&lt;=" &amp; GT$1, DataRegularSeason20242025!$D$3:$D$1315, $A23)+SUMIFS(DataRegularSeason20242025!$AB$3:$AB$1315,DataRegularSeason20242025!$B$3:$B$1315, "&lt;=" &amp; GT$1, DataRegularSeason20242025!$E$3:$E$1315, $A23)</f>
        <v>38</v>
      </c>
      <c r="GU23">
        <f>SUMIFS(DataRegularSeason20242025!$AA$3:$AA$1315,DataRegularSeason20242025!$B$3:$B$1315, "&lt;=" &amp; GU$1, DataRegularSeason20242025!$D$3:$D$1315, $A23)+SUMIFS(DataRegularSeason20242025!$AB$3:$AB$1315,DataRegularSeason20242025!$B$3:$B$1315, "&lt;=" &amp; GU$1, DataRegularSeason20242025!$E$3:$E$1315, $A23)</f>
        <v>38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51</v>
      </c>
      <c r="CN26">
        <f>SUMIFS(DataRegularSeason20242025!$AA$3:$AA$1315,DataRegularSeason20242025!$B$3:$B$1315, "&lt;=" &amp; CN$1, DataRegularSeason20242025!$D$3:$D$1315, $A26)+SUMIFS(DataRegularSeason20242025!$AB$3:$AB$1315,DataRegularSeason20242025!$B$3:$B$1315, "&lt;=" &amp; CN$1, DataRegularSeason20242025!$E$3:$E$1315, $A26)</f>
        <v>51</v>
      </c>
      <c r="CO26">
        <f>SUMIFS(DataRegularSeason20242025!$AA$3:$AA$1315,DataRegularSeason20242025!$B$3:$B$1315, "&lt;=" &amp; CO$1, DataRegularSeason20242025!$D$3:$D$1315, $A26)+SUMIFS(DataRegularSeason20242025!$AB$3:$AB$1315,DataRegularSeason20242025!$B$3:$B$1315, "&lt;=" &amp; CO$1, DataRegularSeason20242025!$E$3:$E$1315, $A26)</f>
        <v>51</v>
      </c>
      <c r="CP26">
        <f>SUMIFS(DataRegularSeason20242025!$AA$3:$AA$1315,DataRegularSeason20242025!$B$3:$B$1315, "&lt;=" &amp; CP$1, DataRegularSeason20242025!$D$3:$D$1315, $A26)+SUMIFS(DataRegularSeason20242025!$AB$3:$AB$1315,DataRegularSeason20242025!$B$3:$B$1315, "&lt;=" &amp; CP$1, DataRegularSeason20242025!$E$3:$E$1315, $A26)</f>
        <v>51</v>
      </c>
      <c r="CQ26">
        <f>SUMIFS(DataRegularSeason20242025!$AA$3:$AA$1315,DataRegularSeason20242025!$B$3:$B$1315, "&lt;=" &amp; CQ$1, DataRegularSeason20242025!$D$3:$D$1315, $A26)+SUMIFS(DataRegularSeason20242025!$AB$3:$AB$1315,DataRegularSeason20242025!$B$3:$B$1315, "&lt;=" &amp; CQ$1, DataRegularSeason20242025!$E$3:$E$1315, $A26)</f>
        <v>51</v>
      </c>
      <c r="CR26">
        <f>SUMIFS(DataRegularSeason20242025!$AA$3:$AA$1315,DataRegularSeason20242025!$B$3:$B$1315, "&lt;=" &amp; CR$1, DataRegularSeason20242025!$D$3:$D$1315, $A26)+SUMIFS(DataRegularSeason20242025!$AB$3:$AB$1315,DataRegularSeason20242025!$B$3:$B$1315, "&lt;=" &amp; CR$1, DataRegularSeason20242025!$E$3:$E$1315, $A26)</f>
        <v>51</v>
      </c>
      <c r="CS26">
        <f>SUMIFS(DataRegularSeason20242025!$AA$3:$AA$1315,DataRegularSeason20242025!$B$3:$B$1315, "&lt;=" &amp; CS$1, DataRegularSeason20242025!$D$3:$D$1315, $A26)+SUMIFS(DataRegularSeason20242025!$AB$3:$AB$1315,DataRegularSeason20242025!$B$3:$B$1315, "&lt;=" &amp; CS$1, DataRegularSeason20242025!$E$3:$E$1315, $A26)</f>
        <v>51</v>
      </c>
      <c r="CT26">
        <f>SUMIFS(DataRegularSeason20242025!$AA$3:$AA$1315,DataRegularSeason20242025!$B$3:$B$1315, "&lt;=" &amp; CT$1, DataRegularSeason20242025!$D$3:$D$1315, $A26)+SUMIFS(DataRegularSeason20242025!$AB$3:$AB$1315,DataRegularSeason20242025!$B$3:$B$1315, "&lt;=" &amp; CT$1, DataRegularSeason20242025!$E$3:$E$1315, $A26)</f>
        <v>51</v>
      </c>
      <c r="CU26">
        <f>SUMIFS(DataRegularSeason20242025!$AA$3:$AA$1315,DataRegularSeason20242025!$B$3:$B$1315, "&lt;=" &amp; CU$1, DataRegularSeason20242025!$D$3:$D$1315, $A26)+SUMIFS(DataRegularSeason20242025!$AB$3:$AB$1315,DataRegularSeason20242025!$B$3:$B$1315, "&lt;=" &amp; CU$1, DataRegularSeason20242025!$E$3:$E$1315, $A26)</f>
        <v>51</v>
      </c>
      <c r="CV26">
        <f>SUMIFS(DataRegularSeason20242025!$AA$3:$AA$1315,DataRegularSeason20242025!$B$3:$B$1315, "&lt;=" &amp; CV$1, DataRegularSeason20242025!$D$3:$D$1315, $A26)+SUMIFS(DataRegularSeason20242025!$AB$3:$AB$1315,DataRegularSeason20242025!$B$3:$B$1315, "&lt;=" &amp; CV$1, DataRegularSeason20242025!$E$3:$E$1315, $A26)</f>
        <v>51</v>
      </c>
      <c r="CW26">
        <f>SUMIFS(DataRegularSeason20242025!$AA$3:$AA$1315,DataRegularSeason20242025!$B$3:$B$1315, "&lt;=" &amp; CW$1, DataRegularSeason20242025!$D$3:$D$1315, $A26)+SUMIFS(DataRegularSeason20242025!$AB$3:$AB$1315,DataRegularSeason20242025!$B$3:$B$1315, "&lt;=" &amp; CW$1, DataRegularSeason20242025!$E$3:$E$1315, $A26)</f>
        <v>51</v>
      </c>
      <c r="CX26">
        <f>SUMIFS(DataRegularSeason20242025!$AA$3:$AA$1315,DataRegularSeason20242025!$B$3:$B$1315, "&lt;=" &amp; CX$1, DataRegularSeason20242025!$D$3:$D$1315, $A26)+SUMIFS(DataRegularSeason20242025!$AB$3:$AB$1315,DataRegularSeason20242025!$B$3:$B$1315, "&lt;=" &amp; CX$1, DataRegularSeason20242025!$E$3:$E$1315, $A26)</f>
        <v>51</v>
      </c>
      <c r="CY26">
        <f>SUMIFS(DataRegularSeason20242025!$AA$3:$AA$1315,DataRegularSeason20242025!$B$3:$B$1315, "&lt;=" &amp; CY$1, DataRegularSeason20242025!$D$3:$D$1315, $A26)+SUMIFS(DataRegularSeason20242025!$AB$3:$AB$1315,DataRegularSeason20242025!$B$3:$B$1315, "&lt;=" &amp; CY$1, DataRegularSeason20242025!$E$3:$E$1315, $A26)</f>
        <v>51</v>
      </c>
      <c r="CZ26">
        <f>SUMIFS(DataRegularSeason20242025!$AA$3:$AA$1315,DataRegularSeason20242025!$B$3:$B$1315, "&lt;=" &amp; CZ$1, DataRegularSeason20242025!$D$3:$D$1315, $A26)+SUMIFS(DataRegularSeason20242025!$AB$3:$AB$1315,DataRegularSeason20242025!$B$3:$B$1315, "&lt;=" &amp; CZ$1, DataRegularSeason20242025!$E$3:$E$1315, $A26)</f>
        <v>51</v>
      </c>
      <c r="DA26">
        <f>SUMIFS(DataRegularSeason20242025!$AA$3:$AA$1315,DataRegularSeason20242025!$B$3:$B$1315, "&lt;=" &amp; DA$1, DataRegularSeason20242025!$D$3:$D$1315, $A26)+SUMIFS(DataRegularSeason20242025!$AB$3:$AB$1315,DataRegularSeason20242025!$B$3:$B$1315, "&lt;=" &amp; DA$1, DataRegularSeason20242025!$E$3:$E$1315, $A26)</f>
        <v>51</v>
      </c>
      <c r="DB26">
        <f>SUMIFS(DataRegularSeason20242025!$AA$3:$AA$1315,DataRegularSeason20242025!$B$3:$B$1315, "&lt;=" &amp; DB$1, DataRegularSeason20242025!$D$3:$D$1315, $A26)+SUMIFS(DataRegularSeason20242025!$AB$3:$AB$1315,DataRegularSeason20242025!$B$3:$B$1315, "&lt;=" &amp; DB$1, DataRegularSeason20242025!$E$3:$E$1315, $A26)</f>
        <v>51</v>
      </c>
      <c r="DC26">
        <f>SUMIFS(DataRegularSeason20242025!$AA$3:$AA$1315,DataRegularSeason20242025!$B$3:$B$1315, "&lt;=" &amp; DC$1, DataRegularSeason20242025!$D$3:$D$1315, $A26)+SUMIFS(DataRegularSeason20242025!$AB$3:$AB$1315,DataRegularSeason20242025!$B$3:$B$1315, "&lt;=" &amp; DC$1, DataRegularSeason20242025!$E$3:$E$1315, $A26)</f>
        <v>51</v>
      </c>
      <c r="DD26">
        <f>SUMIFS(DataRegularSeason20242025!$AA$3:$AA$1315,DataRegularSeason20242025!$B$3:$B$1315, "&lt;=" &amp; DD$1, DataRegularSeason20242025!$D$3:$D$1315, $A26)+SUMIFS(DataRegularSeason20242025!$AB$3:$AB$1315,DataRegularSeason20242025!$B$3:$B$1315, "&lt;=" &amp; DD$1, DataRegularSeason20242025!$E$3:$E$1315, $A26)</f>
        <v>51</v>
      </c>
      <c r="DE26">
        <f>SUMIFS(DataRegularSeason20242025!$AA$3:$AA$1315,DataRegularSeason20242025!$B$3:$B$1315, "&lt;=" &amp; DE$1, DataRegularSeason20242025!$D$3:$D$1315, $A26)+SUMIFS(DataRegularSeason20242025!$AB$3:$AB$1315,DataRegularSeason20242025!$B$3:$B$1315, "&lt;=" &amp; DE$1, DataRegularSeason20242025!$E$3:$E$1315, $A26)</f>
        <v>51</v>
      </c>
      <c r="DF26">
        <f>SUMIFS(DataRegularSeason20242025!$AA$3:$AA$1315,DataRegularSeason20242025!$B$3:$B$1315, "&lt;=" &amp; DF$1, DataRegularSeason20242025!$D$3:$D$1315, $A26)+SUMIFS(DataRegularSeason20242025!$AB$3:$AB$1315,DataRegularSeason20242025!$B$3:$B$1315, "&lt;=" &amp; DF$1, DataRegularSeason20242025!$E$3:$E$1315, $A26)</f>
        <v>51</v>
      </c>
      <c r="DG26">
        <f>SUMIFS(DataRegularSeason20242025!$AA$3:$AA$1315,DataRegularSeason20242025!$B$3:$B$1315, "&lt;=" &amp; DG$1, DataRegularSeason20242025!$D$3:$D$1315, $A26)+SUMIFS(DataRegularSeason20242025!$AB$3:$AB$1315,DataRegularSeason20242025!$B$3:$B$1315, "&lt;=" &amp; DG$1, DataRegularSeason20242025!$E$3:$E$1315, $A26)</f>
        <v>51</v>
      </c>
      <c r="DH26">
        <f>SUMIFS(DataRegularSeason20242025!$AA$3:$AA$1315,DataRegularSeason20242025!$B$3:$B$1315, "&lt;=" &amp; DH$1, DataRegularSeason20242025!$D$3:$D$1315, $A26)+SUMIFS(DataRegularSeason20242025!$AB$3:$AB$1315,DataRegularSeason20242025!$B$3:$B$1315, "&lt;=" &amp; DH$1, DataRegularSeason20242025!$E$3:$E$1315, $A26)</f>
        <v>51</v>
      </c>
      <c r="DI26">
        <f>SUMIFS(DataRegularSeason20242025!$AA$3:$AA$1315,DataRegularSeason20242025!$B$3:$B$1315, "&lt;=" &amp; DI$1, DataRegularSeason20242025!$D$3:$D$1315, $A26)+SUMIFS(DataRegularSeason20242025!$AB$3:$AB$1315,DataRegularSeason20242025!$B$3:$B$1315, "&lt;=" &amp; DI$1, DataRegularSeason20242025!$E$3:$E$1315, $A26)</f>
        <v>51</v>
      </c>
      <c r="DJ26">
        <f>SUMIFS(DataRegularSeason20242025!$AA$3:$AA$1315,DataRegularSeason20242025!$B$3:$B$1315, "&lt;=" &amp; DJ$1, DataRegularSeason20242025!$D$3:$D$1315, $A26)+SUMIFS(DataRegularSeason20242025!$AB$3:$AB$1315,DataRegularSeason20242025!$B$3:$B$1315, "&lt;=" &amp; DJ$1, DataRegularSeason20242025!$E$3:$E$1315, $A26)</f>
        <v>51</v>
      </c>
      <c r="DK26">
        <f>SUMIFS(DataRegularSeason20242025!$AA$3:$AA$1315,DataRegularSeason20242025!$B$3:$B$1315, "&lt;=" &amp; DK$1, DataRegularSeason20242025!$D$3:$D$1315, $A26)+SUMIFS(DataRegularSeason20242025!$AB$3:$AB$1315,DataRegularSeason20242025!$B$3:$B$1315, "&lt;=" &amp; DK$1, DataRegularSeason20242025!$E$3:$E$1315, $A26)</f>
        <v>51</v>
      </c>
      <c r="DL26">
        <f>SUMIFS(DataRegularSeason20242025!$AA$3:$AA$1315,DataRegularSeason20242025!$B$3:$B$1315, "&lt;=" &amp; DL$1, DataRegularSeason20242025!$D$3:$D$1315, $A26)+SUMIFS(DataRegularSeason20242025!$AB$3:$AB$1315,DataRegularSeason20242025!$B$3:$B$1315, "&lt;=" &amp; DL$1, DataRegularSeason20242025!$E$3:$E$1315, $A26)</f>
        <v>51</v>
      </c>
      <c r="DM26">
        <f>SUMIFS(DataRegularSeason20242025!$AA$3:$AA$1315,DataRegularSeason20242025!$B$3:$B$1315, "&lt;=" &amp; DM$1, DataRegularSeason20242025!$D$3:$D$1315, $A26)+SUMIFS(DataRegularSeason20242025!$AB$3:$AB$1315,DataRegularSeason20242025!$B$3:$B$1315, "&lt;=" &amp; DM$1, DataRegularSeason20242025!$E$3:$E$1315, $A26)</f>
        <v>51</v>
      </c>
      <c r="DN26">
        <f>SUMIFS(DataRegularSeason20242025!$AA$3:$AA$1315,DataRegularSeason20242025!$B$3:$B$1315, "&lt;=" &amp; DN$1, DataRegularSeason20242025!$D$3:$D$1315, $A26)+SUMIFS(DataRegularSeason20242025!$AB$3:$AB$1315,DataRegularSeason20242025!$B$3:$B$1315, "&lt;=" &amp; DN$1, DataRegularSeason20242025!$E$3:$E$1315, $A26)</f>
        <v>51</v>
      </c>
      <c r="DO26">
        <f>SUMIFS(DataRegularSeason20242025!$AA$3:$AA$1315,DataRegularSeason20242025!$B$3:$B$1315, "&lt;=" &amp; DO$1, DataRegularSeason20242025!$D$3:$D$1315, $A26)+SUMIFS(DataRegularSeason20242025!$AB$3:$AB$1315,DataRegularSeason20242025!$B$3:$B$1315, "&lt;=" &amp; DO$1, DataRegularSeason20242025!$E$3:$E$1315, $A26)</f>
        <v>51</v>
      </c>
      <c r="DP26">
        <f>SUMIFS(DataRegularSeason20242025!$AA$3:$AA$1315,DataRegularSeason20242025!$B$3:$B$1315, "&lt;=" &amp; DP$1, DataRegularSeason20242025!$D$3:$D$1315, $A26)+SUMIFS(DataRegularSeason20242025!$AB$3:$AB$1315,DataRegularSeason20242025!$B$3:$B$1315, "&lt;=" &amp; DP$1, DataRegularSeason20242025!$E$3:$E$1315, $A26)</f>
        <v>51</v>
      </c>
      <c r="DQ26">
        <f>SUMIFS(DataRegularSeason20242025!$AA$3:$AA$1315,DataRegularSeason20242025!$B$3:$B$1315, "&lt;=" &amp; DQ$1, DataRegularSeason20242025!$D$3:$D$1315, $A26)+SUMIFS(DataRegularSeason20242025!$AB$3:$AB$1315,DataRegularSeason20242025!$B$3:$B$1315, "&lt;=" &amp; DQ$1, DataRegularSeason20242025!$E$3:$E$1315, $A26)</f>
        <v>51</v>
      </c>
      <c r="DR26">
        <f>SUMIFS(DataRegularSeason20242025!$AA$3:$AA$1315,DataRegularSeason20242025!$B$3:$B$1315, "&lt;=" &amp; DR$1, DataRegularSeason20242025!$D$3:$D$1315, $A26)+SUMIFS(DataRegularSeason20242025!$AB$3:$AB$1315,DataRegularSeason20242025!$B$3:$B$1315, "&lt;=" &amp; DR$1, DataRegularSeason20242025!$E$3:$E$1315, $A26)</f>
        <v>51</v>
      </c>
      <c r="DS26">
        <f>SUMIFS(DataRegularSeason20242025!$AA$3:$AA$1315,DataRegularSeason20242025!$B$3:$B$1315, "&lt;=" &amp; DS$1, DataRegularSeason20242025!$D$3:$D$1315, $A26)+SUMIFS(DataRegularSeason20242025!$AB$3:$AB$1315,DataRegularSeason20242025!$B$3:$B$1315, "&lt;=" &amp; DS$1, DataRegularSeason20242025!$E$3:$E$1315, $A26)</f>
        <v>51</v>
      </c>
      <c r="DT26">
        <f>SUMIFS(DataRegularSeason20242025!$AA$3:$AA$1315,DataRegularSeason20242025!$B$3:$B$1315, "&lt;=" &amp; DT$1, DataRegularSeason20242025!$D$3:$D$1315, $A26)+SUMIFS(DataRegularSeason20242025!$AB$3:$AB$1315,DataRegularSeason20242025!$B$3:$B$1315, "&lt;=" &amp; DT$1, DataRegularSeason20242025!$E$3:$E$1315, $A26)</f>
        <v>51</v>
      </c>
      <c r="DU26">
        <f>SUMIFS(DataRegularSeason20242025!$AA$3:$AA$1315,DataRegularSeason20242025!$B$3:$B$1315, "&lt;=" &amp; DU$1, DataRegularSeason20242025!$D$3:$D$1315, $A26)+SUMIFS(DataRegularSeason20242025!$AB$3:$AB$1315,DataRegularSeason20242025!$B$3:$B$1315, "&lt;=" &amp; DU$1, DataRegularSeason20242025!$E$3:$E$1315, $A26)</f>
        <v>51</v>
      </c>
      <c r="DV26">
        <f>SUMIFS(DataRegularSeason20242025!$AA$3:$AA$1315,DataRegularSeason20242025!$B$3:$B$1315, "&lt;=" &amp; DV$1, DataRegularSeason20242025!$D$3:$D$1315, $A26)+SUMIFS(DataRegularSeason20242025!$AB$3:$AB$1315,DataRegularSeason20242025!$B$3:$B$1315, "&lt;=" &amp; DV$1, DataRegularSeason20242025!$E$3:$E$1315, $A26)</f>
        <v>51</v>
      </c>
      <c r="DW26">
        <f>SUMIFS(DataRegularSeason20242025!$AA$3:$AA$1315,DataRegularSeason20242025!$B$3:$B$1315, "&lt;=" &amp; DW$1, DataRegularSeason20242025!$D$3:$D$1315, $A26)+SUMIFS(DataRegularSeason20242025!$AB$3:$AB$1315,DataRegularSeason20242025!$B$3:$B$1315, "&lt;=" &amp; DW$1, DataRegularSeason20242025!$E$3:$E$1315, $A26)</f>
        <v>51</v>
      </c>
      <c r="DX26">
        <f>SUMIFS(DataRegularSeason20242025!$AA$3:$AA$1315,DataRegularSeason20242025!$B$3:$B$1315, "&lt;=" &amp; DX$1, DataRegularSeason20242025!$D$3:$D$1315, $A26)+SUMIFS(DataRegularSeason20242025!$AB$3:$AB$1315,DataRegularSeason20242025!$B$3:$B$1315, "&lt;=" &amp; DX$1, DataRegularSeason20242025!$E$3:$E$1315, $A26)</f>
        <v>51</v>
      </c>
      <c r="DY26">
        <f>SUMIFS(DataRegularSeason20242025!$AA$3:$AA$1315,DataRegularSeason20242025!$B$3:$B$1315, "&lt;=" &amp; DY$1, DataRegularSeason20242025!$D$3:$D$1315, $A26)+SUMIFS(DataRegularSeason20242025!$AB$3:$AB$1315,DataRegularSeason20242025!$B$3:$B$1315, "&lt;=" &amp; DY$1, DataRegularSeason20242025!$E$3:$E$1315, $A26)</f>
        <v>51</v>
      </c>
      <c r="DZ26">
        <f>SUMIFS(DataRegularSeason20242025!$AA$3:$AA$1315,DataRegularSeason20242025!$B$3:$B$1315, "&lt;=" &amp; DZ$1, DataRegularSeason20242025!$D$3:$D$1315, $A26)+SUMIFS(DataRegularSeason20242025!$AB$3:$AB$1315,DataRegularSeason20242025!$B$3:$B$1315, "&lt;=" &amp; DZ$1, DataRegularSeason20242025!$E$3:$E$1315, $A26)</f>
        <v>51</v>
      </c>
      <c r="EA26">
        <f>SUMIFS(DataRegularSeason20242025!$AA$3:$AA$1315,DataRegularSeason20242025!$B$3:$B$1315, "&lt;=" &amp; EA$1, DataRegularSeason20242025!$D$3:$D$1315, $A26)+SUMIFS(DataRegularSeason20242025!$AB$3:$AB$1315,DataRegularSeason20242025!$B$3:$B$1315, "&lt;=" &amp; EA$1, DataRegularSeason20242025!$E$3:$E$1315, $A26)</f>
        <v>51</v>
      </c>
      <c r="EB26">
        <f>SUMIFS(DataRegularSeason20242025!$AA$3:$AA$1315,DataRegularSeason20242025!$B$3:$B$1315, "&lt;=" &amp; EB$1, DataRegularSeason20242025!$D$3:$D$1315, $A26)+SUMIFS(DataRegularSeason20242025!$AB$3:$AB$1315,DataRegularSeason20242025!$B$3:$B$1315, "&lt;=" &amp; EB$1, DataRegularSeason20242025!$E$3:$E$1315, $A26)</f>
        <v>51</v>
      </c>
      <c r="EC26">
        <f>SUMIFS(DataRegularSeason20242025!$AA$3:$AA$1315,DataRegularSeason20242025!$B$3:$B$1315, "&lt;=" &amp; EC$1, DataRegularSeason20242025!$D$3:$D$1315, $A26)+SUMIFS(DataRegularSeason20242025!$AB$3:$AB$1315,DataRegularSeason20242025!$B$3:$B$1315, "&lt;=" &amp; EC$1, DataRegularSeason20242025!$E$3:$E$1315, $A26)</f>
        <v>51</v>
      </c>
      <c r="ED26">
        <f>SUMIFS(DataRegularSeason20242025!$AA$3:$AA$1315,DataRegularSeason20242025!$B$3:$B$1315, "&lt;=" &amp; ED$1, DataRegularSeason20242025!$D$3:$D$1315, $A26)+SUMIFS(DataRegularSeason20242025!$AB$3:$AB$1315,DataRegularSeason20242025!$B$3:$B$1315, "&lt;=" &amp; ED$1, DataRegularSeason20242025!$E$3:$E$1315, $A26)</f>
        <v>51</v>
      </c>
      <c r="EE26">
        <f>SUMIFS(DataRegularSeason20242025!$AA$3:$AA$1315,DataRegularSeason20242025!$B$3:$B$1315, "&lt;=" &amp; EE$1, DataRegularSeason20242025!$D$3:$D$1315, $A26)+SUMIFS(DataRegularSeason20242025!$AB$3:$AB$1315,DataRegularSeason20242025!$B$3:$B$1315, "&lt;=" &amp; EE$1, DataRegularSeason20242025!$E$3:$E$1315, $A26)</f>
        <v>51</v>
      </c>
      <c r="EF26">
        <f>SUMIFS(DataRegularSeason20242025!$AA$3:$AA$1315,DataRegularSeason20242025!$B$3:$B$1315, "&lt;=" &amp; EF$1, DataRegularSeason20242025!$D$3:$D$1315, $A26)+SUMIFS(DataRegularSeason20242025!$AB$3:$AB$1315,DataRegularSeason20242025!$B$3:$B$1315, "&lt;=" &amp; EF$1, DataRegularSeason20242025!$E$3:$E$1315, $A26)</f>
        <v>51</v>
      </c>
      <c r="EG26">
        <f>SUMIFS(DataRegularSeason20242025!$AA$3:$AA$1315,DataRegularSeason20242025!$B$3:$B$1315, "&lt;=" &amp; EG$1, DataRegularSeason20242025!$D$3:$D$1315, $A26)+SUMIFS(DataRegularSeason20242025!$AB$3:$AB$1315,DataRegularSeason20242025!$B$3:$B$1315, "&lt;=" &amp; EG$1, DataRegularSeason20242025!$E$3:$E$1315, $A26)</f>
        <v>51</v>
      </c>
      <c r="EH26">
        <f>SUMIFS(DataRegularSeason20242025!$AA$3:$AA$1315,DataRegularSeason20242025!$B$3:$B$1315, "&lt;=" &amp; EH$1, DataRegularSeason20242025!$D$3:$D$1315, $A26)+SUMIFS(DataRegularSeason20242025!$AB$3:$AB$1315,DataRegularSeason20242025!$B$3:$B$1315, "&lt;=" &amp; EH$1, DataRegularSeason20242025!$E$3:$E$1315, $A26)</f>
        <v>51</v>
      </c>
      <c r="EI26">
        <f>SUMIFS(DataRegularSeason20242025!$AA$3:$AA$1315,DataRegularSeason20242025!$B$3:$B$1315, "&lt;=" &amp; EI$1, DataRegularSeason20242025!$D$3:$D$1315, $A26)+SUMIFS(DataRegularSeason20242025!$AB$3:$AB$1315,DataRegularSeason20242025!$B$3:$B$1315, "&lt;=" &amp; EI$1, DataRegularSeason20242025!$E$3:$E$1315, $A26)</f>
        <v>51</v>
      </c>
      <c r="EJ26">
        <f>SUMIFS(DataRegularSeason20242025!$AA$3:$AA$1315,DataRegularSeason20242025!$B$3:$B$1315, "&lt;=" &amp; EJ$1, DataRegularSeason20242025!$D$3:$D$1315, $A26)+SUMIFS(DataRegularSeason20242025!$AB$3:$AB$1315,DataRegularSeason20242025!$B$3:$B$1315, "&lt;=" &amp; EJ$1, DataRegularSeason20242025!$E$3:$E$1315, $A26)</f>
        <v>51</v>
      </c>
      <c r="EK26">
        <f>SUMIFS(DataRegularSeason20242025!$AA$3:$AA$1315,DataRegularSeason20242025!$B$3:$B$1315, "&lt;=" &amp; EK$1, DataRegularSeason20242025!$D$3:$D$1315, $A26)+SUMIFS(DataRegularSeason20242025!$AB$3:$AB$1315,DataRegularSeason20242025!$B$3:$B$1315, "&lt;=" &amp; EK$1, DataRegularSeason20242025!$E$3:$E$1315, $A26)</f>
        <v>51</v>
      </c>
      <c r="EL26">
        <f>SUMIFS(DataRegularSeason20242025!$AA$3:$AA$1315,DataRegularSeason20242025!$B$3:$B$1315, "&lt;=" &amp; EL$1, DataRegularSeason20242025!$D$3:$D$1315, $A26)+SUMIFS(DataRegularSeason20242025!$AB$3:$AB$1315,DataRegularSeason20242025!$B$3:$B$1315, "&lt;=" &amp; EL$1, DataRegularSeason20242025!$E$3:$E$1315, $A26)</f>
        <v>51</v>
      </c>
      <c r="EM26">
        <f>SUMIFS(DataRegularSeason20242025!$AA$3:$AA$1315,DataRegularSeason20242025!$B$3:$B$1315, "&lt;=" &amp; EM$1, DataRegularSeason20242025!$D$3:$D$1315, $A26)+SUMIFS(DataRegularSeason20242025!$AB$3:$AB$1315,DataRegularSeason20242025!$B$3:$B$1315, "&lt;=" &amp; EM$1, DataRegularSeason20242025!$E$3:$E$1315, $A26)</f>
        <v>51</v>
      </c>
      <c r="EN26">
        <f>SUMIFS(DataRegularSeason20242025!$AA$3:$AA$1315,DataRegularSeason20242025!$B$3:$B$1315, "&lt;=" &amp; EN$1, DataRegularSeason20242025!$D$3:$D$1315, $A26)+SUMIFS(DataRegularSeason20242025!$AB$3:$AB$1315,DataRegularSeason20242025!$B$3:$B$1315, "&lt;=" &amp; EN$1, DataRegularSeason20242025!$E$3:$E$1315, $A26)</f>
        <v>51</v>
      </c>
      <c r="EO26">
        <f>SUMIFS(DataRegularSeason20242025!$AA$3:$AA$1315,DataRegularSeason20242025!$B$3:$B$1315, "&lt;=" &amp; EO$1, DataRegularSeason20242025!$D$3:$D$1315, $A26)+SUMIFS(DataRegularSeason20242025!$AB$3:$AB$1315,DataRegularSeason20242025!$B$3:$B$1315, "&lt;=" &amp; EO$1, DataRegularSeason20242025!$E$3:$E$1315, $A26)</f>
        <v>51</v>
      </c>
      <c r="EP26">
        <f>SUMIFS(DataRegularSeason20242025!$AA$3:$AA$1315,DataRegularSeason20242025!$B$3:$B$1315, "&lt;=" &amp; EP$1, DataRegularSeason20242025!$D$3:$D$1315, $A26)+SUMIFS(DataRegularSeason20242025!$AB$3:$AB$1315,DataRegularSeason20242025!$B$3:$B$1315, "&lt;=" &amp; EP$1, DataRegularSeason20242025!$E$3:$E$1315, $A26)</f>
        <v>51</v>
      </c>
      <c r="EQ26">
        <f>SUMIFS(DataRegularSeason20242025!$AA$3:$AA$1315,DataRegularSeason20242025!$B$3:$B$1315, "&lt;=" &amp; EQ$1, DataRegularSeason20242025!$D$3:$D$1315, $A26)+SUMIFS(DataRegularSeason20242025!$AB$3:$AB$1315,DataRegularSeason20242025!$B$3:$B$1315, "&lt;=" &amp; EQ$1, DataRegularSeason20242025!$E$3:$E$1315, $A26)</f>
        <v>51</v>
      </c>
      <c r="ER26">
        <f>SUMIFS(DataRegularSeason20242025!$AA$3:$AA$1315,DataRegularSeason20242025!$B$3:$B$1315, "&lt;=" &amp; ER$1, DataRegularSeason20242025!$D$3:$D$1315, $A26)+SUMIFS(DataRegularSeason20242025!$AB$3:$AB$1315,DataRegularSeason20242025!$B$3:$B$1315, "&lt;=" &amp; ER$1, DataRegularSeason20242025!$E$3:$E$1315, $A26)</f>
        <v>51</v>
      </c>
      <c r="ES26">
        <f>SUMIFS(DataRegularSeason20242025!$AA$3:$AA$1315,DataRegularSeason20242025!$B$3:$B$1315, "&lt;=" &amp; ES$1, DataRegularSeason20242025!$D$3:$D$1315, $A26)+SUMIFS(DataRegularSeason20242025!$AB$3:$AB$1315,DataRegularSeason20242025!$B$3:$B$1315, "&lt;=" &amp; ES$1, DataRegularSeason20242025!$E$3:$E$1315, $A26)</f>
        <v>51</v>
      </c>
      <c r="ET26">
        <f>SUMIFS(DataRegularSeason20242025!$AA$3:$AA$1315,DataRegularSeason20242025!$B$3:$B$1315, "&lt;=" &amp; ET$1, DataRegularSeason20242025!$D$3:$D$1315, $A26)+SUMIFS(DataRegularSeason20242025!$AB$3:$AB$1315,DataRegularSeason20242025!$B$3:$B$1315, "&lt;=" &amp; ET$1, DataRegularSeason20242025!$E$3:$E$1315, $A26)</f>
        <v>51</v>
      </c>
      <c r="EU26">
        <f>SUMIFS(DataRegularSeason20242025!$AA$3:$AA$1315,DataRegularSeason20242025!$B$3:$B$1315, "&lt;=" &amp; EU$1, DataRegularSeason20242025!$D$3:$D$1315, $A26)+SUMIFS(DataRegularSeason20242025!$AB$3:$AB$1315,DataRegularSeason20242025!$B$3:$B$1315, "&lt;=" &amp; EU$1, DataRegularSeason20242025!$E$3:$E$1315, $A26)</f>
        <v>51</v>
      </c>
      <c r="EV26">
        <f>SUMIFS(DataRegularSeason20242025!$AA$3:$AA$1315,DataRegularSeason20242025!$B$3:$B$1315, "&lt;=" &amp; EV$1, DataRegularSeason20242025!$D$3:$D$1315, $A26)+SUMIFS(DataRegularSeason20242025!$AB$3:$AB$1315,DataRegularSeason20242025!$B$3:$B$1315, "&lt;=" &amp; EV$1, DataRegularSeason20242025!$E$3:$E$1315, $A26)</f>
        <v>51</v>
      </c>
      <c r="EW26">
        <f>SUMIFS(DataRegularSeason20242025!$AA$3:$AA$1315,DataRegularSeason20242025!$B$3:$B$1315, "&lt;=" &amp; EW$1, DataRegularSeason20242025!$D$3:$D$1315, $A26)+SUMIFS(DataRegularSeason20242025!$AB$3:$AB$1315,DataRegularSeason20242025!$B$3:$B$1315, "&lt;=" &amp; EW$1, DataRegularSeason20242025!$E$3:$E$1315, $A26)</f>
        <v>51</v>
      </c>
      <c r="EX26">
        <f>SUMIFS(DataRegularSeason20242025!$AA$3:$AA$1315,DataRegularSeason20242025!$B$3:$B$1315, "&lt;=" &amp; EX$1, DataRegularSeason20242025!$D$3:$D$1315, $A26)+SUMIFS(DataRegularSeason20242025!$AB$3:$AB$1315,DataRegularSeason20242025!$B$3:$B$1315, "&lt;=" &amp; EX$1, DataRegularSeason20242025!$E$3:$E$1315, $A26)</f>
        <v>51</v>
      </c>
      <c r="EY26">
        <f>SUMIFS(DataRegularSeason20242025!$AA$3:$AA$1315,DataRegularSeason20242025!$B$3:$B$1315, "&lt;=" &amp; EY$1, DataRegularSeason20242025!$D$3:$D$1315, $A26)+SUMIFS(DataRegularSeason20242025!$AB$3:$AB$1315,DataRegularSeason20242025!$B$3:$B$1315, "&lt;=" &amp; EY$1, DataRegularSeason20242025!$E$3:$E$1315, $A26)</f>
        <v>51</v>
      </c>
      <c r="EZ26">
        <f>SUMIFS(DataRegularSeason20242025!$AA$3:$AA$1315,DataRegularSeason20242025!$B$3:$B$1315, "&lt;=" &amp; EZ$1, DataRegularSeason20242025!$D$3:$D$1315, $A26)+SUMIFS(DataRegularSeason20242025!$AB$3:$AB$1315,DataRegularSeason20242025!$B$3:$B$1315, "&lt;=" &amp; EZ$1, DataRegularSeason20242025!$E$3:$E$1315, $A26)</f>
        <v>51</v>
      </c>
      <c r="FA26">
        <f>SUMIFS(DataRegularSeason20242025!$AA$3:$AA$1315,DataRegularSeason20242025!$B$3:$B$1315, "&lt;=" &amp; FA$1, DataRegularSeason20242025!$D$3:$D$1315, $A26)+SUMIFS(DataRegularSeason20242025!$AB$3:$AB$1315,DataRegularSeason20242025!$B$3:$B$1315, "&lt;=" &amp; FA$1, DataRegularSeason20242025!$E$3:$E$1315, $A26)</f>
        <v>51</v>
      </c>
      <c r="FB26">
        <f>SUMIFS(DataRegularSeason20242025!$AA$3:$AA$1315,DataRegularSeason20242025!$B$3:$B$1315, "&lt;=" &amp; FB$1, DataRegularSeason20242025!$D$3:$D$1315, $A26)+SUMIFS(DataRegularSeason20242025!$AB$3:$AB$1315,DataRegularSeason20242025!$B$3:$B$1315, "&lt;=" &amp; FB$1, DataRegularSeason20242025!$E$3:$E$1315, $A26)</f>
        <v>51</v>
      </c>
      <c r="FC26">
        <f>SUMIFS(DataRegularSeason20242025!$AA$3:$AA$1315,DataRegularSeason20242025!$B$3:$B$1315, "&lt;=" &amp; FC$1, DataRegularSeason20242025!$D$3:$D$1315, $A26)+SUMIFS(DataRegularSeason20242025!$AB$3:$AB$1315,DataRegularSeason20242025!$B$3:$B$1315, "&lt;=" &amp; FC$1, DataRegularSeason20242025!$E$3:$E$1315, $A26)</f>
        <v>51</v>
      </c>
      <c r="FD26">
        <f>SUMIFS(DataRegularSeason20242025!$AA$3:$AA$1315,DataRegularSeason20242025!$B$3:$B$1315, "&lt;=" &amp; FD$1, DataRegularSeason20242025!$D$3:$D$1315, $A26)+SUMIFS(DataRegularSeason20242025!$AB$3:$AB$1315,DataRegularSeason20242025!$B$3:$B$1315, "&lt;=" &amp; FD$1, DataRegularSeason20242025!$E$3:$E$1315, $A26)</f>
        <v>51</v>
      </c>
      <c r="FE26">
        <f>SUMIFS(DataRegularSeason20242025!$AA$3:$AA$1315,DataRegularSeason20242025!$B$3:$B$1315, "&lt;=" &amp; FE$1, DataRegularSeason20242025!$D$3:$D$1315, $A26)+SUMIFS(DataRegularSeason20242025!$AB$3:$AB$1315,DataRegularSeason20242025!$B$3:$B$1315, "&lt;=" &amp; FE$1, DataRegularSeason20242025!$E$3:$E$1315, $A26)</f>
        <v>51</v>
      </c>
      <c r="FF26">
        <f>SUMIFS(DataRegularSeason20242025!$AA$3:$AA$1315,DataRegularSeason20242025!$B$3:$B$1315, "&lt;=" &amp; FF$1, DataRegularSeason20242025!$D$3:$D$1315, $A26)+SUMIFS(DataRegularSeason20242025!$AB$3:$AB$1315,DataRegularSeason20242025!$B$3:$B$1315, "&lt;=" &amp; FF$1, DataRegularSeason20242025!$E$3:$E$1315, $A26)</f>
        <v>51</v>
      </c>
      <c r="FG26">
        <f>SUMIFS(DataRegularSeason20242025!$AA$3:$AA$1315,DataRegularSeason20242025!$B$3:$B$1315, "&lt;=" &amp; FG$1, DataRegularSeason20242025!$D$3:$D$1315, $A26)+SUMIFS(DataRegularSeason20242025!$AB$3:$AB$1315,DataRegularSeason20242025!$B$3:$B$1315, "&lt;=" &amp; FG$1, DataRegularSeason20242025!$E$3:$E$1315, $A26)</f>
        <v>51</v>
      </c>
      <c r="FH26">
        <f>SUMIFS(DataRegularSeason20242025!$AA$3:$AA$1315,DataRegularSeason20242025!$B$3:$B$1315, "&lt;=" &amp; FH$1, DataRegularSeason20242025!$D$3:$D$1315, $A26)+SUMIFS(DataRegularSeason20242025!$AB$3:$AB$1315,DataRegularSeason20242025!$B$3:$B$1315, "&lt;=" &amp; FH$1, DataRegularSeason20242025!$E$3:$E$1315, $A26)</f>
        <v>51</v>
      </c>
      <c r="FI26">
        <f>SUMIFS(DataRegularSeason20242025!$AA$3:$AA$1315,DataRegularSeason20242025!$B$3:$B$1315, "&lt;=" &amp; FI$1, DataRegularSeason20242025!$D$3:$D$1315, $A26)+SUMIFS(DataRegularSeason20242025!$AB$3:$AB$1315,DataRegularSeason20242025!$B$3:$B$1315, "&lt;=" &amp; FI$1, DataRegularSeason20242025!$E$3:$E$1315, $A26)</f>
        <v>51</v>
      </c>
      <c r="FJ26">
        <f>SUMIFS(DataRegularSeason20242025!$AA$3:$AA$1315,DataRegularSeason20242025!$B$3:$B$1315, "&lt;=" &amp; FJ$1, DataRegularSeason20242025!$D$3:$D$1315, $A26)+SUMIFS(DataRegularSeason20242025!$AB$3:$AB$1315,DataRegularSeason20242025!$B$3:$B$1315, "&lt;=" &amp; FJ$1, DataRegularSeason20242025!$E$3:$E$1315, $A26)</f>
        <v>51</v>
      </c>
      <c r="FK26">
        <f>SUMIFS(DataRegularSeason20242025!$AA$3:$AA$1315,DataRegularSeason20242025!$B$3:$B$1315, "&lt;=" &amp; FK$1, DataRegularSeason20242025!$D$3:$D$1315, $A26)+SUMIFS(DataRegularSeason20242025!$AB$3:$AB$1315,DataRegularSeason20242025!$B$3:$B$1315, "&lt;=" &amp; FK$1, DataRegularSeason20242025!$E$3:$E$1315, $A26)</f>
        <v>51</v>
      </c>
      <c r="FL26">
        <f>SUMIFS(DataRegularSeason20242025!$AA$3:$AA$1315,DataRegularSeason20242025!$B$3:$B$1315, "&lt;=" &amp; FL$1, DataRegularSeason20242025!$D$3:$D$1315, $A26)+SUMIFS(DataRegularSeason20242025!$AB$3:$AB$1315,DataRegularSeason20242025!$B$3:$B$1315, "&lt;=" &amp; FL$1, DataRegularSeason20242025!$E$3:$E$1315, $A26)</f>
        <v>51</v>
      </c>
      <c r="FM26">
        <f>SUMIFS(DataRegularSeason20242025!$AA$3:$AA$1315,DataRegularSeason20242025!$B$3:$B$1315, "&lt;=" &amp; FM$1, DataRegularSeason20242025!$D$3:$D$1315, $A26)+SUMIFS(DataRegularSeason20242025!$AB$3:$AB$1315,DataRegularSeason20242025!$B$3:$B$1315, "&lt;=" &amp; FM$1, DataRegularSeason20242025!$E$3:$E$1315, $A26)</f>
        <v>51</v>
      </c>
      <c r="FN26">
        <f>SUMIFS(DataRegularSeason20242025!$AA$3:$AA$1315,DataRegularSeason20242025!$B$3:$B$1315, "&lt;=" &amp; FN$1, DataRegularSeason20242025!$D$3:$D$1315, $A26)+SUMIFS(DataRegularSeason20242025!$AB$3:$AB$1315,DataRegularSeason20242025!$B$3:$B$1315, "&lt;=" &amp; FN$1, DataRegularSeason20242025!$E$3:$E$1315, $A26)</f>
        <v>51</v>
      </c>
      <c r="FO26">
        <f>SUMIFS(DataRegularSeason20242025!$AA$3:$AA$1315,DataRegularSeason20242025!$B$3:$B$1315, "&lt;=" &amp; FO$1, DataRegularSeason20242025!$D$3:$D$1315, $A26)+SUMIFS(DataRegularSeason20242025!$AB$3:$AB$1315,DataRegularSeason20242025!$B$3:$B$1315, "&lt;=" &amp; FO$1, DataRegularSeason20242025!$E$3:$E$1315, $A26)</f>
        <v>51</v>
      </c>
      <c r="FP26">
        <f>SUMIFS(DataRegularSeason20242025!$AA$3:$AA$1315,DataRegularSeason20242025!$B$3:$B$1315, "&lt;=" &amp; FP$1, DataRegularSeason20242025!$D$3:$D$1315, $A26)+SUMIFS(DataRegularSeason20242025!$AB$3:$AB$1315,DataRegularSeason20242025!$B$3:$B$1315, "&lt;=" &amp; FP$1, DataRegularSeason20242025!$E$3:$E$1315, $A26)</f>
        <v>51</v>
      </c>
      <c r="FQ26">
        <f>SUMIFS(DataRegularSeason20242025!$AA$3:$AA$1315,DataRegularSeason20242025!$B$3:$B$1315, "&lt;=" &amp; FQ$1, DataRegularSeason20242025!$D$3:$D$1315, $A26)+SUMIFS(DataRegularSeason20242025!$AB$3:$AB$1315,DataRegularSeason20242025!$B$3:$B$1315, "&lt;=" &amp; FQ$1, DataRegularSeason20242025!$E$3:$E$1315, $A26)</f>
        <v>51</v>
      </c>
      <c r="FR26">
        <f>SUMIFS(DataRegularSeason20242025!$AA$3:$AA$1315,DataRegularSeason20242025!$B$3:$B$1315, "&lt;=" &amp; FR$1, DataRegularSeason20242025!$D$3:$D$1315, $A26)+SUMIFS(DataRegularSeason20242025!$AB$3:$AB$1315,DataRegularSeason20242025!$B$3:$B$1315, "&lt;=" &amp; FR$1, DataRegularSeason20242025!$E$3:$E$1315, $A26)</f>
        <v>51</v>
      </c>
      <c r="FS26">
        <f>SUMIFS(DataRegularSeason20242025!$AA$3:$AA$1315,DataRegularSeason20242025!$B$3:$B$1315, "&lt;=" &amp; FS$1, DataRegularSeason20242025!$D$3:$D$1315, $A26)+SUMIFS(DataRegularSeason20242025!$AB$3:$AB$1315,DataRegularSeason20242025!$B$3:$B$1315, "&lt;=" &amp; FS$1, DataRegularSeason20242025!$E$3:$E$1315, $A26)</f>
        <v>51</v>
      </c>
      <c r="FT26">
        <f>SUMIFS(DataRegularSeason20242025!$AA$3:$AA$1315,DataRegularSeason20242025!$B$3:$B$1315, "&lt;=" &amp; FT$1, DataRegularSeason20242025!$D$3:$D$1315, $A26)+SUMIFS(DataRegularSeason20242025!$AB$3:$AB$1315,DataRegularSeason20242025!$B$3:$B$1315, "&lt;=" &amp; FT$1, DataRegularSeason20242025!$E$3:$E$1315, $A26)</f>
        <v>51</v>
      </c>
      <c r="FU26">
        <f>SUMIFS(DataRegularSeason20242025!$AA$3:$AA$1315,DataRegularSeason20242025!$B$3:$B$1315, "&lt;=" &amp; FU$1, DataRegularSeason20242025!$D$3:$D$1315, $A26)+SUMIFS(DataRegularSeason20242025!$AB$3:$AB$1315,DataRegularSeason20242025!$B$3:$B$1315, "&lt;=" &amp; FU$1, DataRegularSeason20242025!$E$3:$E$1315, $A26)</f>
        <v>51</v>
      </c>
      <c r="FV26">
        <f>SUMIFS(DataRegularSeason20242025!$AA$3:$AA$1315,DataRegularSeason20242025!$B$3:$B$1315, "&lt;=" &amp; FV$1, DataRegularSeason20242025!$D$3:$D$1315, $A26)+SUMIFS(DataRegularSeason20242025!$AB$3:$AB$1315,DataRegularSeason20242025!$B$3:$B$1315, "&lt;=" &amp; FV$1, DataRegularSeason20242025!$E$3:$E$1315, $A26)</f>
        <v>51</v>
      </c>
      <c r="FW26">
        <f>SUMIFS(DataRegularSeason20242025!$AA$3:$AA$1315,DataRegularSeason20242025!$B$3:$B$1315, "&lt;=" &amp; FW$1, DataRegularSeason20242025!$D$3:$D$1315, $A26)+SUMIFS(DataRegularSeason20242025!$AB$3:$AB$1315,DataRegularSeason20242025!$B$3:$B$1315, "&lt;=" &amp; FW$1, DataRegularSeason20242025!$E$3:$E$1315, $A26)</f>
        <v>51</v>
      </c>
      <c r="FX26">
        <f>SUMIFS(DataRegularSeason20242025!$AA$3:$AA$1315,DataRegularSeason20242025!$B$3:$B$1315, "&lt;=" &amp; FX$1, DataRegularSeason20242025!$D$3:$D$1315, $A26)+SUMIFS(DataRegularSeason20242025!$AB$3:$AB$1315,DataRegularSeason20242025!$B$3:$B$1315, "&lt;=" &amp; FX$1, DataRegularSeason20242025!$E$3:$E$1315, $A26)</f>
        <v>51</v>
      </c>
      <c r="FY26">
        <f>SUMIFS(DataRegularSeason20242025!$AA$3:$AA$1315,DataRegularSeason20242025!$B$3:$B$1315, "&lt;=" &amp; FY$1, DataRegularSeason20242025!$D$3:$D$1315, $A26)+SUMIFS(DataRegularSeason20242025!$AB$3:$AB$1315,DataRegularSeason20242025!$B$3:$B$1315, "&lt;=" &amp; FY$1, DataRegularSeason20242025!$E$3:$E$1315, $A26)</f>
        <v>51</v>
      </c>
      <c r="FZ26">
        <f>SUMIFS(DataRegularSeason20242025!$AA$3:$AA$1315,DataRegularSeason20242025!$B$3:$B$1315, "&lt;=" &amp; FZ$1, DataRegularSeason20242025!$D$3:$D$1315, $A26)+SUMIFS(DataRegularSeason20242025!$AB$3:$AB$1315,DataRegularSeason20242025!$B$3:$B$1315, "&lt;=" &amp; FZ$1, DataRegularSeason20242025!$E$3:$E$1315, $A26)</f>
        <v>51</v>
      </c>
      <c r="GA26">
        <f>SUMIFS(DataRegularSeason20242025!$AA$3:$AA$1315,DataRegularSeason20242025!$B$3:$B$1315, "&lt;=" &amp; GA$1, DataRegularSeason20242025!$D$3:$D$1315, $A26)+SUMIFS(DataRegularSeason20242025!$AB$3:$AB$1315,DataRegularSeason20242025!$B$3:$B$1315, "&lt;=" &amp; GA$1, DataRegularSeason20242025!$E$3:$E$1315, $A26)</f>
        <v>51</v>
      </c>
      <c r="GB26">
        <f>SUMIFS(DataRegularSeason20242025!$AA$3:$AA$1315,DataRegularSeason20242025!$B$3:$B$1315, "&lt;=" &amp; GB$1, DataRegularSeason20242025!$D$3:$D$1315, $A26)+SUMIFS(DataRegularSeason20242025!$AB$3:$AB$1315,DataRegularSeason20242025!$B$3:$B$1315, "&lt;=" &amp; GB$1, DataRegularSeason20242025!$E$3:$E$1315, $A26)</f>
        <v>51</v>
      </c>
      <c r="GC26">
        <f>SUMIFS(DataRegularSeason20242025!$AA$3:$AA$1315,DataRegularSeason20242025!$B$3:$B$1315, "&lt;=" &amp; GC$1, DataRegularSeason20242025!$D$3:$D$1315, $A26)+SUMIFS(DataRegularSeason20242025!$AB$3:$AB$1315,DataRegularSeason20242025!$B$3:$B$1315, "&lt;=" &amp; GC$1, DataRegularSeason20242025!$E$3:$E$1315, $A26)</f>
        <v>51</v>
      </c>
      <c r="GD26">
        <f>SUMIFS(DataRegularSeason20242025!$AA$3:$AA$1315,DataRegularSeason20242025!$B$3:$B$1315, "&lt;=" &amp; GD$1, DataRegularSeason20242025!$D$3:$D$1315, $A26)+SUMIFS(DataRegularSeason20242025!$AB$3:$AB$1315,DataRegularSeason20242025!$B$3:$B$1315, "&lt;=" &amp; GD$1, DataRegularSeason20242025!$E$3:$E$1315, $A26)</f>
        <v>51</v>
      </c>
      <c r="GE26">
        <f>SUMIFS(DataRegularSeason20242025!$AA$3:$AA$1315,DataRegularSeason20242025!$B$3:$B$1315, "&lt;=" &amp; GE$1, DataRegularSeason20242025!$D$3:$D$1315, $A26)+SUMIFS(DataRegularSeason20242025!$AB$3:$AB$1315,DataRegularSeason20242025!$B$3:$B$1315, "&lt;=" &amp; GE$1, DataRegularSeason20242025!$E$3:$E$1315, $A26)</f>
        <v>51</v>
      </c>
      <c r="GF26">
        <f>SUMIFS(DataRegularSeason20242025!$AA$3:$AA$1315,DataRegularSeason20242025!$B$3:$B$1315, "&lt;=" &amp; GF$1, DataRegularSeason20242025!$D$3:$D$1315, $A26)+SUMIFS(DataRegularSeason20242025!$AB$3:$AB$1315,DataRegularSeason20242025!$B$3:$B$1315, "&lt;=" &amp; GF$1, DataRegularSeason20242025!$E$3:$E$1315, $A26)</f>
        <v>51</v>
      </c>
      <c r="GG26">
        <f>SUMIFS(DataRegularSeason20242025!$AA$3:$AA$1315,DataRegularSeason20242025!$B$3:$B$1315, "&lt;=" &amp; GG$1, DataRegularSeason20242025!$D$3:$D$1315, $A26)+SUMIFS(DataRegularSeason20242025!$AB$3:$AB$1315,DataRegularSeason20242025!$B$3:$B$1315, "&lt;=" &amp; GG$1, DataRegularSeason20242025!$E$3:$E$1315, $A26)</f>
        <v>51</v>
      </c>
      <c r="GH26">
        <f>SUMIFS(DataRegularSeason20242025!$AA$3:$AA$1315,DataRegularSeason20242025!$B$3:$B$1315, "&lt;=" &amp; GH$1, DataRegularSeason20242025!$D$3:$D$1315, $A26)+SUMIFS(DataRegularSeason20242025!$AB$3:$AB$1315,DataRegularSeason20242025!$B$3:$B$1315, "&lt;=" &amp; GH$1, DataRegularSeason20242025!$E$3:$E$1315, $A26)</f>
        <v>51</v>
      </c>
      <c r="GI26">
        <f>SUMIFS(DataRegularSeason20242025!$AA$3:$AA$1315,DataRegularSeason20242025!$B$3:$B$1315, "&lt;=" &amp; GI$1, DataRegularSeason20242025!$D$3:$D$1315, $A26)+SUMIFS(DataRegularSeason20242025!$AB$3:$AB$1315,DataRegularSeason20242025!$B$3:$B$1315, "&lt;=" &amp; GI$1, DataRegularSeason20242025!$E$3:$E$1315, $A26)</f>
        <v>51</v>
      </c>
      <c r="GJ26">
        <f>SUMIFS(DataRegularSeason20242025!$AA$3:$AA$1315,DataRegularSeason20242025!$B$3:$B$1315, "&lt;=" &amp; GJ$1, DataRegularSeason20242025!$D$3:$D$1315, $A26)+SUMIFS(DataRegularSeason20242025!$AB$3:$AB$1315,DataRegularSeason20242025!$B$3:$B$1315, "&lt;=" &amp; GJ$1, DataRegularSeason20242025!$E$3:$E$1315, $A26)</f>
        <v>51</v>
      </c>
      <c r="GK26">
        <f>SUMIFS(DataRegularSeason20242025!$AA$3:$AA$1315,DataRegularSeason20242025!$B$3:$B$1315, "&lt;=" &amp; GK$1, DataRegularSeason20242025!$D$3:$D$1315, $A26)+SUMIFS(DataRegularSeason20242025!$AB$3:$AB$1315,DataRegularSeason20242025!$B$3:$B$1315, "&lt;=" &amp; GK$1, DataRegularSeason20242025!$E$3:$E$1315, $A26)</f>
        <v>51</v>
      </c>
      <c r="GL26">
        <f>SUMIFS(DataRegularSeason20242025!$AA$3:$AA$1315,DataRegularSeason20242025!$B$3:$B$1315, "&lt;=" &amp; GL$1, DataRegularSeason20242025!$D$3:$D$1315, $A26)+SUMIFS(DataRegularSeason20242025!$AB$3:$AB$1315,DataRegularSeason20242025!$B$3:$B$1315, "&lt;=" &amp; GL$1, DataRegularSeason20242025!$E$3:$E$1315, $A26)</f>
        <v>51</v>
      </c>
      <c r="GM26">
        <f>SUMIFS(DataRegularSeason20242025!$AA$3:$AA$1315,DataRegularSeason20242025!$B$3:$B$1315, "&lt;=" &amp; GM$1, DataRegularSeason20242025!$D$3:$D$1315, $A26)+SUMIFS(DataRegularSeason20242025!$AB$3:$AB$1315,DataRegularSeason20242025!$B$3:$B$1315, "&lt;=" &amp; GM$1, DataRegularSeason20242025!$E$3:$E$1315, $A26)</f>
        <v>51</v>
      </c>
      <c r="GN26">
        <f>SUMIFS(DataRegularSeason20242025!$AA$3:$AA$1315,DataRegularSeason20242025!$B$3:$B$1315, "&lt;=" &amp; GN$1, DataRegularSeason20242025!$D$3:$D$1315, $A26)+SUMIFS(DataRegularSeason20242025!$AB$3:$AB$1315,DataRegularSeason20242025!$B$3:$B$1315, "&lt;=" &amp; GN$1, DataRegularSeason20242025!$E$3:$E$1315, $A26)</f>
        <v>51</v>
      </c>
      <c r="GO26">
        <f>SUMIFS(DataRegularSeason20242025!$AA$3:$AA$1315,DataRegularSeason20242025!$B$3:$B$1315, "&lt;=" &amp; GO$1, DataRegularSeason20242025!$D$3:$D$1315, $A26)+SUMIFS(DataRegularSeason20242025!$AB$3:$AB$1315,DataRegularSeason20242025!$B$3:$B$1315, "&lt;=" &amp; GO$1, DataRegularSeason20242025!$E$3:$E$1315, $A26)</f>
        <v>51</v>
      </c>
      <c r="GP26">
        <f>SUMIFS(DataRegularSeason20242025!$AA$3:$AA$1315,DataRegularSeason20242025!$B$3:$B$1315, "&lt;=" &amp; GP$1, DataRegularSeason20242025!$D$3:$D$1315, $A26)+SUMIFS(DataRegularSeason20242025!$AB$3:$AB$1315,DataRegularSeason20242025!$B$3:$B$1315, "&lt;=" &amp; GP$1, DataRegularSeason20242025!$E$3:$E$1315, $A26)</f>
        <v>51</v>
      </c>
      <c r="GQ26">
        <f>SUMIFS(DataRegularSeason20242025!$AA$3:$AA$1315,DataRegularSeason20242025!$B$3:$B$1315, "&lt;=" &amp; GQ$1, DataRegularSeason20242025!$D$3:$D$1315, $A26)+SUMIFS(DataRegularSeason20242025!$AB$3:$AB$1315,DataRegularSeason20242025!$B$3:$B$1315, "&lt;=" &amp; GQ$1, DataRegularSeason20242025!$E$3:$E$1315, $A26)</f>
        <v>51</v>
      </c>
      <c r="GR26">
        <f>SUMIFS(DataRegularSeason20242025!$AA$3:$AA$1315,DataRegularSeason20242025!$B$3:$B$1315, "&lt;=" &amp; GR$1, DataRegularSeason20242025!$D$3:$D$1315, $A26)+SUMIFS(DataRegularSeason20242025!$AB$3:$AB$1315,DataRegularSeason20242025!$B$3:$B$1315, "&lt;=" &amp; GR$1, DataRegularSeason20242025!$E$3:$E$1315, $A26)</f>
        <v>51</v>
      </c>
      <c r="GS26">
        <f>SUMIFS(DataRegularSeason20242025!$AA$3:$AA$1315,DataRegularSeason20242025!$B$3:$B$1315, "&lt;=" &amp; GS$1, DataRegularSeason20242025!$D$3:$D$1315, $A26)+SUMIFS(DataRegularSeason20242025!$AB$3:$AB$1315,DataRegularSeason20242025!$B$3:$B$1315, "&lt;=" &amp; GS$1, DataRegularSeason20242025!$E$3:$E$1315, $A26)</f>
        <v>51</v>
      </c>
      <c r="GT26">
        <f>SUMIFS(DataRegularSeason20242025!$AA$3:$AA$1315,DataRegularSeason20242025!$B$3:$B$1315, "&lt;=" &amp; GT$1, DataRegularSeason20242025!$D$3:$D$1315, $A26)+SUMIFS(DataRegularSeason20242025!$AB$3:$AB$1315,DataRegularSeason20242025!$B$3:$B$1315, "&lt;=" &amp; GT$1, DataRegularSeason20242025!$E$3:$E$1315, $A26)</f>
        <v>51</v>
      </c>
      <c r="GU26">
        <f>SUMIFS(DataRegularSeason20242025!$AA$3:$AA$1315,DataRegularSeason20242025!$B$3:$B$1315, "&lt;=" &amp; GU$1, DataRegularSeason20242025!$D$3:$D$1315, $A26)+SUMIFS(DataRegularSeason20242025!$AB$3:$AB$1315,DataRegularSeason20242025!$B$3:$B$1315, "&lt;=" &amp; GU$1, DataRegularSeason20242025!$E$3:$E$1315, $A26)</f>
        <v>51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45</v>
      </c>
      <c r="CP27">
        <f>SUMIFS(DataRegularSeason20242025!$AA$3:$AA$1315,DataRegularSeason20242025!$B$3:$B$1315, "&lt;=" &amp; CP$1, DataRegularSeason20242025!$D$3:$D$1315, $A27)+SUMIFS(DataRegularSeason20242025!$AB$3:$AB$1315,DataRegularSeason20242025!$B$3:$B$1315, "&lt;=" &amp; CP$1, DataRegularSeason20242025!$E$3:$E$1315, $A27)</f>
        <v>45</v>
      </c>
      <c r="CQ27">
        <f>SUMIFS(DataRegularSeason20242025!$AA$3:$AA$1315,DataRegularSeason20242025!$B$3:$B$1315, "&lt;=" &amp; CQ$1, DataRegularSeason20242025!$D$3:$D$1315, $A27)+SUMIFS(DataRegularSeason20242025!$AB$3:$AB$1315,DataRegularSeason20242025!$B$3:$B$1315, "&lt;=" &amp; CQ$1, DataRegularSeason20242025!$E$3:$E$1315, $A27)</f>
        <v>45</v>
      </c>
      <c r="CR27">
        <f>SUMIFS(DataRegularSeason20242025!$AA$3:$AA$1315,DataRegularSeason20242025!$B$3:$B$1315, "&lt;=" &amp; CR$1, DataRegularSeason20242025!$D$3:$D$1315, $A27)+SUMIFS(DataRegularSeason20242025!$AB$3:$AB$1315,DataRegularSeason20242025!$B$3:$B$1315, "&lt;=" &amp; CR$1, DataRegularSeason20242025!$E$3:$E$1315, $A27)</f>
        <v>45</v>
      </c>
      <c r="CS27">
        <f>SUMIFS(DataRegularSeason20242025!$AA$3:$AA$1315,DataRegularSeason20242025!$B$3:$B$1315, "&lt;=" &amp; CS$1, DataRegularSeason20242025!$D$3:$D$1315, $A27)+SUMIFS(DataRegularSeason20242025!$AB$3:$AB$1315,DataRegularSeason20242025!$B$3:$B$1315, "&lt;=" &amp; CS$1, DataRegularSeason20242025!$E$3:$E$1315, $A27)</f>
        <v>45</v>
      </c>
      <c r="CT27">
        <f>SUMIFS(DataRegularSeason20242025!$AA$3:$AA$1315,DataRegularSeason20242025!$B$3:$B$1315, "&lt;=" &amp; CT$1, DataRegularSeason20242025!$D$3:$D$1315, $A27)+SUMIFS(DataRegularSeason20242025!$AB$3:$AB$1315,DataRegularSeason20242025!$B$3:$B$1315, "&lt;=" &amp; CT$1, DataRegularSeason20242025!$E$3:$E$1315, $A27)</f>
        <v>45</v>
      </c>
      <c r="CU27">
        <f>SUMIFS(DataRegularSeason20242025!$AA$3:$AA$1315,DataRegularSeason20242025!$B$3:$B$1315, "&lt;=" &amp; CU$1, DataRegularSeason20242025!$D$3:$D$1315, $A27)+SUMIFS(DataRegularSeason20242025!$AB$3:$AB$1315,DataRegularSeason20242025!$B$3:$B$1315, "&lt;=" &amp; CU$1, DataRegularSeason20242025!$E$3:$E$1315, $A27)</f>
        <v>45</v>
      </c>
      <c r="CV27">
        <f>SUMIFS(DataRegularSeason20242025!$AA$3:$AA$1315,DataRegularSeason20242025!$B$3:$B$1315, "&lt;=" &amp; CV$1, DataRegularSeason20242025!$D$3:$D$1315, $A27)+SUMIFS(DataRegularSeason20242025!$AB$3:$AB$1315,DataRegularSeason20242025!$B$3:$B$1315, "&lt;=" &amp; CV$1, DataRegularSeason20242025!$E$3:$E$1315, $A27)</f>
        <v>45</v>
      </c>
      <c r="CW27">
        <f>SUMIFS(DataRegularSeason20242025!$AA$3:$AA$1315,DataRegularSeason20242025!$B$3:$B$1315, "&lt;=" &amp; CW$1, DataRegularSeason20242025!$D$3:$D$1315, $A27)+SUMIFS(DataRegularSeason20242025!$AB$3:$AB$1315,DataRegularSeason20242025!$B$3:$B$1315, "&lt;=" &amp; CW$1, DataRegularSeason20242025!$E$3:$E$1315, $A27)</f>
        <v>45</v>
      </c>
      <c r="CX27">
        <f>SUMIFS(DataRegularSeason20242025!$AA$3:$AA$1315,DataRegularSeason20242025!$B$3:$B$1315, "&lt;=" &amp; CX$1, DataRegularSeason20242025!$D$3:$D$1315, $A27)+SUMIFS(DataRegularSeason20242025!$AB$3:$AB$1315,DataRegularSeason20242025!$B$3:$B$1315, "&lt;=" &amp; CX$1, DataRegularSeason20242025!$E$3:$E$1315, $A27)</f>
        <v>45</v>
      </c>
      <c r="CY27">
        <f>SUMIFS(DataRegularSeason20242025!$AA$3:$AA$1315,DataRegularSeason20242025!$B$3:$B$1315, "&lt;=" &amp; CY$1, DataRegularSeason20242025!$D$3:$D$1315, $A27)+SUMIFS(DataRegularSeason20242025!$AB$3:$AB$1315,DataRegularSeason20242025!$B$3:$B$1315, "&lt;=" &amp; CY$1, DataRegularSeason20242025!$E$3:$E$1315, $A27)</f>
        <v>45</v>
      </c>
      <c r="CZ27">
        <f>SUMIFS(DataRegularSeason20242025!$AA$3:$AA$1315,DataRegularSeason20242025!$B$3:$B$1315, "&lt;=" &amp; CZ$1, DataRegularSeason20242025!$D$3:$D$1315, $A27)+SUMIFS(DataRegularSeason20242025!$AB$3:$AB$1315,DataRegularSeason20242025!$B$3:$B$1315, "&lt;=" &amp; CZ$1, DataRegularSeason20242025!$E$3:$E$1315, $A27)</f>
        <v>45</v>
      </c>
      <c r="DA27">
        <f>SUMIFS(DataRegularSeason20242025!$AA$3:$AA$1315,DataRegularSeason20242025!$B$3:$B$1315, "&lt;=" &amp; DA$1, DataRegularSeason20242025!$D$3:$D$1315, $A27)+SUMIFS(DataRegularSeason20242025!$AB$3:$AB$1315,DataRegularSeason20242025!$B$3:$B$1315, "&lt;=" &amp; DA$1, DataRegularSeason20242025!$E$3:$E$1315, $A27)</f>
        <v>45</v>
      </c>
      <c r="DB27">
        <f>SUMIFS(DataRegularSeason20242025!$AA$3:$AA$1315,DataRegularSeason20242025!$B$3:$B$1315, "&lt;=" &amp; DB$1, DataRegularSeason20242025!$D$3:$D$1315, $A27)+SUMIFS(DataRegularSeason20242025!$AB$3:$AB$1315,DataRegularSeason20242025!$B$3:$B$1315, "&lt;=" &amp; DB$1, DataRegularSeason20242025!$E$3:$E$1315, $A27)</f>
        <v>45</v>
      </c>
      <c r="DC27">
        <f>SUMIFS(DataRegularSeason20242025!$AA$3:$AA$1315,DataRegularSeason20242025!$B$3:$B$1315, "&lt;=" &amp; DC$1, DataRegularSeason20242025!$D$3:$D$1315, $A27)+SUMIFS(DataRegularSeason20242025!$AB$3:$AB$1315,DataRegularSeason20242025!$B$3:$B$1315, "&lt;=" &amp; DC$1, DataRegularSeason20242025!$E$3:$E$1315, $A27)</f>
        <v>45</v>
      </c>
      <c r="DD27">
        <f>SUMIFS(DataRegularSeason20242025!$AA$3:$AA$1315,DataRegularSeason20242025!$B$3:$B$1315, "&lt;=" &amp; DD$1, DataRegularSeason20242025!$D$3:$D$1315, $A27)+SUMIFS(DataRegularSeason20242025!$AB$3:$AB$1315,DataRegularSeason20242025!$B$3:$B$1315, "&lt;=" &amp; DD$1, DataRegularSeason20242025!$E$3:$E$1315, $A27)</f>
        <v>45</v>
      </c>
      <c r="DE27">
        <f>SUMIFS(DataRegularSeason20242025!$AA$3:$AA$1315,DataRegularSeason20242025!$B$3:$B$1315, "&lt;=" &amp; DE$1, DataRegularSeason20242025!$D$3:$D$1315, $A27)+SUMIFS(DataRegularSeason20242025!$AB$3:$AB$1315,DataRegularSeason20242025!$B$3:$B$1315, "&lt;=" &amp; DE$1, DataRegularSeason20242025!$E$3:$E$1315, $A27)</f>
        <v>45</v>
      </c>
      <c r="DF27">
        <f>SUMIFS(DataRegularSeason20242025!$AA$3:$AA$1315,DataRegularSeason20242025!$B$3:$B$1315, "&lt;=" &amp; DF$1, DataRegularSeason20242025!$D$3:$D$1315, $A27)+SUMIFS(DataRegularSeason20242025!$AB$3:$AB$1315,DataRegularSeason20242025!$B$3:$B$1315, "&lt;=" &amp; DF$1, DataRegularSeason20242025!$E$3:$E$1315, $A27)</f>
        <v>45</v>
      </c>
      <c r="DG27">
        <f>SUMIFS(DataRegularSeason20242025!$AA$3:$AA$1315,DataRegularSeason20242025!$B$3:$B$1315, "&lt;=" &amp; DG$1, DataRegularSeason20242025!$D$3:$D$1315, $A27)+SUMIFS(DataRegularSeason20242025!$AB$3:$AB$1315,DataRegularSeason20242025!$B$3:$B$1315, "&lt;=" &amp; DG$1, DataRegularSeason20242025!$E$3:$E$1315, $A27)</f>
        <v>45</v>
      </c>
      <c r="DH27">
        <f>SUMIFS(DataRegularSeason20242025!$AA$3:$AA$1315,DataRegularSeason20242025!$B$3:$B$1315, "&lt;=" &amp; DH$1, DataRegularSeason20242025!$D$3:$D$1315, $A27)+SUMIFS(DataRegularSeason20242025!$AB$3:$AB$1315,DataRegularSeason20242025!$B$3:$B$1315, "&lt;=" &amp; DH$1, DataRegularSeason20242025!$E$3:$E$1315, $A27)</f>
        <v>45</v>
      </c>
      <c r="DI27">
        <f>SUMIFS(DataRegularSeason20242025!$AA$3:$AA$1315,DataRegularSeason20242025!$B$3:$B$1315, "&lt;=" &amp; DI$1, DataRegularSeason20242025!$D$3:$D$1315, $A27)+SUMIFS(DataRegularSeason20242025!$AB$3:$AB$1315,DataRegularSeason20242025!$B$3:$B$1315, "&lt;=" &amp; DI$1, DataRegularSeason20242025!$E$3:$E$1315, $A27)</f>
        <v>45</v>
      </c>
      <c r="DJ27">
        <f>SUMIFS(DataRegularSeason20242025!$AA$3:$AA$1315,DataRegularSeason20242025!$B$3:$B$1315, "&lt;=" &amp; DJ$1, DataRegularSeason20242025!$D$3:$D$1315, $A27)+SUMIFS(DataRegularSeason20242025!$AB$3:$AB$1315,DataRegularSeason20242025!$B$3:$B$1315, "&lt;=" &amp; DJ$1, DataRegularSeason20242025!$E$3:$E$1315, $A27)</f>
        <v>45</v>
      </c>
      <c r="DK27">
        <f>SUMIFS(DataRegularSeason20242025!$AA$3:$AA$1315,DataRegularSeason20242025!$B$3:$B$1315, "&lt;=" &amp; DK$1, DataRegularSeason20242025!$D$3:$D$1315, $A27)+SUMIFS(DataRegularSeason20242025!$AB$3:$AB$1315,DataRegularSeason20242025!$B$3:$B$1315, "&lt;=" &amp; DK$1, DataRegularSeason20242025!$E$3:$E$1315, $A27)</f>
        <v>45</v>
      </c>
      <c r="DL27">
        <f>SUMIFS(DataRegularSeason20242025!$AA$3:$AA$1315,DataRegularSeason20242025!$B$3:$B$1315, "&lt;=" &amp; DL$1, DataRegularSeason20242025!$D$3:$D$1315, $A27)+SUMIFS(DataRegularSeason20242025!$AB$3:$AB$1315,DataRegularSeason20242025!$B$3:$B$1315, "&lt;=" &amp; DL$1, DataRegularSeason20242025!$E$3:$E$1315, $A27)</f>
        <v>45</v>
      </c>
      <c r="DM27">
        <f>SUMIFS(DataRegularSeason20242025!$AA$3:$AA$1315,DataRegularSeason20242025!$B$3:$B$1315, "&lt;=" &amp; DM$1, DataRegularSeason20242025!$D$3:$D$1315, $A27)+SUMIFS(DataRegularSeason20242025!$AB$3:$AB$1315,DataRegularSeason20242025!$B$3:$B$1315, "&lt;=" &amp; DM$1, DataRegularSeason20242025!$E$3:$E$1315, $A27)</f>
        <v>45</v>
      </c>
      <c r="DN27">
        <f>SUMIFS(DataRegularSeason20242025!$AA$3:$AA$1315,DataRegularSeason20242025!$B$3:$B$1315, "&lt;=" &amp; DN$1, DataRegularSeason20242025!$D$3:$D$1315, $A27)+SUMIFS(DataRegularSeason20242025!$AB$3:$AB$1315,DataRegularSeason20242025!$B$3:$B$1315, "&lt;=" &amp; DN$1, DataRegularSeason20242025!$E$3:$E$1315, $A27)</f>
        <v>45</v>
      </c>
      <c r="DO27">
        <f>SUMIFS(DataRegularSeason20242025!$AA$3:$AA$1315,DataRegularSeason20242025!$B$3:$B$1315, "&lt;=" &amp; DO$1, DataRegularSeason20242025!$D$3:$D$1315, $A27)+SUMIFS(DataRegularSeason20242025!$AB$3:$AB$1315,DataRegularSeason20242025!$B$3:$B$1315, "&lt;=" &amp; DO$1, DataRegularSeason20242025!$E$3:$E$1315, $A27)</f>
        <v>45</v>
      </c>
      <c r="DP27">
        <f>SUMIFS(DataRegularSeason20242025!$AA$3:$AA$1315,DataRegularSeason20242025!$B$3:$B$1315, "&lt;=" &amp; DP$1, DataRegularSeason20242025!$D$3:$D$1315, $A27)+SUMIFS(DataRegularSeason20242025!$AB$3:$AB$1315,DataRegularSeason20242025!$B$3:$B$1315, "&lt;=" &amp; DP$1, DataRegularSeason20242025!$E$3:$E$1315, $A27)</f>
        <v>45</v>
      </c>
      <c r="DQ27">
        <f>SUMIFS(DataRegularSeason20242025!$AA$3:$AA$1315,DataRegularSeason20242025!$B$3:$B$1315, "&lt;=" &amp; DQ$1, DataRegularSeason20242025!$D$3:$D$1315, $A27)+SUMIFS(DataRegularSeason20242025!$AB$3:$AB$1315,DataRegularSeason20242025!$B$3:$B$1315, "&lt;=" &amp; DQ$1, DataRegularSeason20242025!$E$3:$E$1315, $A27)</f>
        <v>45</v>
      </c>
      <c r="DR27">
        <f>SUMIFS(DataRegularSeason20242025!$AA$3:$AA$1315,DataRegularSeason20242025!$B$3:$B$1315, "&lt;=" &amp; DR$1, DataRegularSeason20242025!$D$3:$D$1315, $A27)+SUMIFS(DataRegularSeason20242025!$AB$3:$AB$1315,DataRegularSeason20242025!$B$3:$B$1315, "&lt;=" &amp; DR$1, DataRegularSeason20242025!$E$3:$E$1315, $A27)</f>
        <v>45</v>
      </c>
      <c r="DS27">
        <f>SUMIFS(DataRegularSeason20242025!$AA$3:$AA$1315,DataRegularSeason20242025!$B$3:$B$1315, "&lt;=" &amp; DS$1, DataRegularSeason20242025!$D$3:$D$1315, $A27)+SUMIFS(DataRegularSeason20242025!$AB$3:$AB$1315,DataRegularSeason20242025!$B$3:$B$1315, "&lt;=" &amp; DS$1, DataRegularSeason20242025!$E$3:$E$1315, $A27)</f>
        <v>45</v>
      </c>
      <c r="DT27">
        <f>SUMIFS(DataRegularSeason20242025!$AA$3:$AA$1315,DataRegularSeason20242025!$B$3:$B$1315, "&lt;=" &amp; DT$1, DataRegularSeason20242025!$D$3:$D$1315, $A27)+SUMIFS(DataRegularSeason20242025!$AB$3:$AB$1315,DataRegularSeason20242025!$B$3:$B$1315, "&lt;=" &amp; DT$1, DataRegularSeason20242025!$E$3:$E$1315, $A27)</f>
        <v>45</v>
      </c>
      <c r="DU27">
        <f>SUMIFS(DataRegularSeason20242025!$AA$3:$AA$1315,DataRegularSeason20242025!$B$3:$B$1315, "&lt;=" &amp; DU$1, DataRegularSeason20242025!$D$3:$D$1315, $A27)+SUMIFS(DataRegularSeason20242025!$AB$3:$AB$1315,DataRegularSeason20242025!$B$3:$B$1315, "&lt;=" &amp; DU$1, DataRegularSeason20242025!$E$3:$E$1315, $A27)</f>
        <v>45</v>
      </c>
      <c r="DV27">
        <f>SUMIFS(DataRegularSeason20242025!$AA$3:$AA$1315,DataRegularSeason20242025!$B$3:$B$1315, "&lt;=" &amp; DV$1, DataRegularSeason20242025!$D$3:$D$1315, $A27)+SUMIFS(DataRegularSeason20242025!$AB$3:$AB$1315,DataRegularSeason20242025!$B$3:$B$1315, "&lt;=" &amp; DV$1, DataRegularSeason20242025!$E$3:$E$1315, $A27)</f>
        <v>45</v>
      </c>
      <c r="DW27">
        <f>SUMIFS(DataRegularSeason20242025!$AA$3:$AA$1315,DataRegularSeason20242025!$B$3:$B$1315, "&lt;=" &amp; DW$1, DataRegularSeason20242025!$D$3:$D$1315, $A27)+SUMIFS(DataRegularSeason20242025!$AB$3:$AB$1315,DataRegularSeason20242025!$B$3:$B$1315, "&lt;=" &amp; DW$1, DataRegularSeason20242025!$E$3:$E$1315, $A27)</f>
        <v>45</v>
      </c>
      <c r="DX27">
        <f>SUMIFS(DataRegularSeason20242025!$AA$3:$AA$1315,DataRegularSeason20242025!$B$3:$B$1315, "&lt;=" &amp; DX$1, DataRegularSeason20242025!$D$3:$D$1315, $A27)+SUMIFS(DataRegularSeason20242025!$AB$3:$AB$1315,DataRegularSeason20242025!$B$3:$B$1315, "&lt;=" &amp; DX$1, DataRegularSeason20242025!$E$3:$E$1315, $A27)</f>
        <v>45</v>
      </c>
      <c r="DY27">
        <f>SUMIFS(DataRegularSeason20242025!$AA$3:$AA$1315,DataRegularSeason20242025!$B$3:$B$1315, "&lt;=" &amp; DY$1, DataRegularSeason20242025!$D$3:$D$1315, $A27)+SUMIFS(DataRegularSeason20242025!$AB$3:$AB$1315,DataRegularSeason20242025!$B$3:$B$1315, "&lt;=" &amp; DY$1, DataRegularSeason20242025!$E$3:$E$1315, $A27)</f>
        <v>45</v>
      </c>
      <c r="DZ27">
        <f>SUMIFS(DataRegularSeason20242025!$AA$3:$AA$1315,DataRegularSeason20242025!$B$3:$B$1315, "&lt;=" &amp; DZ$1, DataRegularSeason20242025!$D$3:$D$1315, $A27)+SUMIFS(DataRegularSeason20242025!$AB$3:$AB$1315,DataRegularSeason20242025!$B$3:$B$1315, "&lt;=" &amp; DZ$1, DataRegularSeason20242025!$E$3:$E$1315, $A27)</f>
        <v>45</v>
      </c>
      <c r="EA27">
        <f>SUMIFS(DataRegularSeason20242025!$AA$3:$AA$1315,DataRegularSeason20242025!$B$3:$B$1315, "&lt;=" &amp; EA$1, DataRegularSeason20242025!$D$3:$D$1315, $A27)+SUMIFS(DataRegularSeason20242025!$AB$3:$AB$1315,DataRegularSeason20242025!$B$3:$B$1315, "&lt;=" &amp; EA$1, DataRegularSeason20242025!$E$3:$E$1315, $A27)</f>
        <v>45</v>
      </c>
      <c r="EB27">
        <f>SUMIFS(DataRegularSeason20242025!$AA$3:$AA$1315,DataRegularSeason20242025!$B$3:$B$1315, "&lt;=" &amp; EB$1, DataRegularSeason20242025!$D$3:$D$1315, $A27)+SUMIFS(DataRegularSeason20242025!$AB$3:$AB$1315,DataRegularSeason20242025!$B$3:$B$1315, "&lt;=" &amp; EB$1, DataRegularSeason20242025!$E$3:$E$1315, $A27)</f>
        <v>45</v>
      </c>
      <c r="EC27">
        <f>SUMIFS(DataRegularSeason20242025!$AA$3:$AA$1315,DataRegularSeason20242025!$B$3:$B$1315, "&lt;=" &amp; EC$1, DataRegularSeason20242025!$D$3:$D$1315, $A27)+SUMIFS(DataRegularSeason20242025!$AB$3:$AB$1315,DataRegularSeason20242025!$B$3:$B$1315, "&lt;=" &amp; EC$1, DataRegularSeason20242025!$E$3:$E$1315, $A27)</f>
        <v>45</v>
      </c>
      <c r="ED27">
        <f>SUMIFS(DataRegularSeason20242025!$AA$3:$AA$1315,DataRegularSeason20242025!$B$3:$B$1315, "&lt;=" &amp; ED$1, DataRegularSeason20242025!$D$3:$D$1315, $A27)+SUMIFS(DataRegularSeason20242025!$AB$3:$AB$1315,DataRegularSeason20242025!$B$3:$B$1315, "&lt;=" &amp; ED$1, DataRegularSeason20242025!$E$3:$E$1315, $A27)</f>
        <v>45</v>
      </c>
      <c r="EE27">
        <f>SUMIFS(DataRegularSeason20242025!$AA$3:$AA$1315,DataRegularSeason20242025!$B$3:$B$1315, "&lt;=" &amp; EE$1, DataRegularSeason20242025!$D$3:$D$1315, $A27)+SUMIFS(DataRegularSeason20242025!$AB$3:$AB$1315,DataRegularSeason20242025!$B$3:$B$1315, "&lt;=" &amp; EE$1, DataRegularSeason20242025!$E$3:$E$1315, $A27)</f>
        <v>45</v>
      </c>
      <c r="EF27">
        <f>SUMIFS(DataRegularSeason20242025!$AA$3:$AA$1315,DataRegularSeason20242025!$B$3:$B$1315, "&lt;=" &amp; EF$1, DataRegularSeason20242025!$D$3:$D$1315, $A27)+SUMIFS(DataRegularSeason20242025!$AB$3:$AB$1315,DataRegularSeason20242025!$B$3:$B$1315, "&lt;=" &amp; EF$1, DataRegularSeason20242025!$E$3:$E$1315, $A27)</f>
        <v>45</v>
      </c>
      <c r="EG27">
        <f>SUMIFS(DataRegularSeason20242025!$AA$3:$AA$1315,DataRegularSeason20242025!$B$3:$B$1315, "&lt;=" &amp; EG$1, DataRegularSeason20242025!$D$3:$D$1315, $A27)+SUMIFS(DataRegularSeason20242025!$AB$3:$AB$1315,DataRegularSeason20242025!$B$3:$B$1315, "&lt;=" &amp; EG$1, DataRegularSeason20242025!$E$3:$E$1315, $A27)</f>
        <v>45</v>
      </c>
      <c r="EH27">
        <f>SUMIFS(DataRegularSeason20242025!$AA$3:$AA$1315,DataRegularSeason20242025!$B$3:$B$1315, "&lt;=" &amp; EH$1, DataRegularSeason20242025!$D$3:$D$1315, $A27)+SUMIFS(DataRegularSeason20242025!$AB$3:$AB$1315,DataRegularSeason20242025!$B$3:$B$1315, "&lt;=" &amp; EH$1, DataRegularSeason20242025!$E$3:$E$1315, $A27)</f>
        <v>45</v>
      </c>
      <c r="EI27">
        <f>SUMIFS(DataRegularSeason20242025!$AA$3:$AA$1315,DataRegularSeason20242025!$B$3:$B$1315, "&lt;=" &amp; EI$1, DataRegularSeason20242025!$D$3:$D$1315, $A27)+SUMIFS(DataRegularSeason20242025!$AB$3:$AB$1315,DataRegularSeason20242025!$B$3:$B$1315, "&lt;=" &amp; EI$1, DataRegularSeason20242025!$E$3:$E$1315, $A27)</f>
        <v>45</v>
      </c>
      <c r="EJ27">
        <f>SUMIFS(DataRegularSeason20242025!$AA$3:$AA$1315,DataRegularSeason20242025!$B$3:$B$1315, "&lt;=" &amp; EJ$1, DataRegularSeason20242025!$D$3:$D$1315, $A27)+SUMIFS(DataRegularSeason20242025!$AB$3:$AB$1315,DataRegularSeason20242025!$B$3:$B$1315, "&lt;=" &amp; EJ$1, DataRegularSeason20242025!$E$3:$E$1315, $A27)</f>
        <v>45</v>
      </c>
      <c r="EK27">
        <f>SUMIFS(DataRegularSeason20242025!$AA$3:$AA$1315,DataRegularSeason20242025!$B$3:$B$1315, "&lt;=" &amp; EK$1, DataRegularSeason20242025!$D$3:$D$1315, $A27)+SUMIFS(DataRegularSeason20242025!$AB$3:$AB$1315,DataRegularSeason20242025!$B$3:$B$1315, "&lt;=" &amp; EK$1, DataRegularSeason20242025!$E$3:$E$1315, $A27)</f>
        <v>45</v>
      </c>
      <c r="EL27">
        <f>SUMIFS(DataRegularSeason20242025!$AA$3:$AA$1315,DataRegularSeason20242025!$B$3:$B$1315, "&lt;=" &amp; EL$1, DataRegularSeason20242025!$D$3:$D$1315, $A27)+SUMIFS(DataRegularSeason20242025!$AB$3:$AB$1315,DataRegularSeason20242025!$B$3:$B$1315, "&lt;=" &amp; EL$1, DataRegularSeason20242025!$E$3:$E$1315, $A27)</f>
        <v>45</v>
      </c>
      <c r="EM27">
        <f>SUMIFS(DataRegularSeason20242025!$AA$3:$AA$1315,DataRegularSeason20242025!$B$3:$B$1315, "&lt;=" &amp; EM$1, DataRegularSeason20242025!$D$3:$D$1315, $A27)+SUMIFS(DataRegularSeason20242025!$AB$3:$AB$1315,DataRegularSeason20242025!$B$3:$B$1315, "&lt;=" &amp; EM$1, DataRegularSeason20242025!$E$3:$E$1315, $A27)</f>
        <v>45</v>
      </c>
      <c r="EN27">
        <f>SUMIFS(DataRegularSeason20242025!$AA$3:$AA$1315,DataRegularSeason20242025!$B$3:$B$1315, "&lt;=" &amp; EN$1, DataRegularSeason20242025!$D$3:$D$1315, $A27)+SUMIFS(DataRegularSeason20242025!$AB$3:$AB$1315,DataRegularSeason20242025!$B$3:$B$1315, "&lt;=" &amp; EN$1, DataRegularSeason20242025!$E$3:$E$1315, $A27)</f>
        <v>45</v>
      </c>
      <c r="EO27">
        <f>SUMIFS(DataRegularSeason20242025!$AA$3:$AA$1315,DataRegularSeason20242025!$B$3:$B$1315, "&lt;=" &amp; EO$1, DataRegularSeason20242025!$D$3:$D$1315, $A27)+SUMIFS(DataRegularSeason20242025!$AB$3:$AB$1315,DataRegularSeason20242025!$B$3:$B$1315, "&lt;=" &amp; EO$1, DataRegularSeason20242025!$E$3:$E$1315, $A27)</f>
        <v>45</v>
      </c>
      <c r="EP27">
        <f>SUMIFS(DataRegularSeason20242025!$AA$3:$AA$1315,DataRegularSeason20242025!$B$3:$B$1315, "&lt;=" &amp; EP$1, DataRegularSeason20242025!$D$3:$D$1315, $A27)+SUMIFS(DataRegularSeason20242025!$AB$3:$AB$1315,DataRegularSeason20242025!$B$3:$B$1315, "&lt;=" &amp; EP$1, DataRegularSeason20242025!$E$3:$E$1315, $A27)</f>
        <v>45</v>
      </c>
      <c r="EQ27">
        <f>SUMIFS(DataRegularSeason20242025!$AA$3:$AA$1315,DataRegularSeason20242025!$B$3:$B$1315, "&lt;=" &amp; EQ$1, DataRegularSeason20242025!$D$3:$D$1315, $A27)+SUMIFS(DataRegularSeason20242025!$AB$3:$AB$1315,DataRegularSeason20242025!$B$3:$B$1315, "&lt;=" &amp; EQ$1, DataRegularSeason20242025!$E$3:$E$1315, $A27)</f>
        <v>45</v>
      </c>
      <c r="ER27">
        <f>SUMIFS(DataRegularSeason20242025!$AA$3:$AA$1315,DataRegularSeason20242025!$B$3:$B$1315, "&lt;=" &amp; ER$1, DataRegularSeason20242025!$D$3:$D$1315, $A27)+SUMIFS(DataRegularSeason20242025!$AB$3:$AB$1315,DataRegularSeason20242025!$B$3:$B$1315, "&lt;=" &amp; ER$1, DataRegularSeason20242025!$E$3:$E$1315, $A27)</f>
        <v>45</v>
      </c>
      <c r="ES27">
        <f>SUMIFS(DataRegularSeason20242025!$AA$3:$AA$1315,DataRegularSeason20242025!$B$3:$B$1315, "&lt;=" &amp; ES$1, DataRegularSeason20242025!$D$3:$D$1315, $A27)+SUMIFS(DataRegularSeason20242025!$AB$3:$AB$1315,DataRegularSeason20242025!$B$3:$B$1315, "&lt;=" &amp; ES$1, DataRegularSeason20242025!$E$3:$E$1315, $A27)</f>
        <v>45</v>
      </c>
      <c r="ET27">
        <f>SUMIFS(DataRegularSeason20242025!$AA$3:$AA$1315,DataRegularSeason20242025!$B$3:$B$1315, "&lt;=" &amp; ET$1, DataRegularSeason20242025!$D$3:$D$1315, $A27)+SUMIFS(DataRegularSeason20242025!$AB$3:$AB$1315,DataRegularSeason20242025!$B$3:$B$1315, "&lt;=" &amp; ET$1, DataRegularSeason20242025!$E$3:$E$1315, $A27)</f>
        <v>45</v>
      </c>
      <c r="EU27">
        <f>SUMIFS(DataRegularSeason20242025!$AA$3:$AA$1315,DataRegularSeason20242025!$B$3:$B$1315, "&lt;=" &amp; EU$1, DataRegularSeason20242025!$D$3:$D$1315, $A27)+SUMIFS(DataRegularSeason20242025!$AB$3:$AB$1315,DataRegularSeason20242025!$B$3:$B$1315, "&lt;=" &amp; EU$1, DataRegularSeason20242025!$E$3:$E$1315, $A27)</f>
        <v>45</v>
      </c>
      <c r="EV27">
        <f>SUMIFS(DataRegularSeason20242025!$AA$3:$AA$1315,DataRegularSeason20242025!$B$3:$B$1315, "&lt;=" &amp; EV$1, DataRegularSeason20242025!$D$3:$D$1315, $A27)+SUMIFS(DataRegularSeason20242025!$AB$3:$AB$1315,DataRegularSeason20242025!$B$3:$B$1315, "&lt;=" &amp; EV$1, DataRegularSeason20242025!$E$3:$E$1315, $A27)</f>
        <v>45</v>
      </c>
      <c r="EW27">
        <f>SUMIFS(DataRegularSeason20242025!$AA$3:$AA$1315,DataRegularSeason20242025!$B$3:$B$1315, "&lt;=" &amp; EW$1, DataRegularSeason20242025!$D$3:$D$1315, $A27)+SUMIFS(DataRegularSeason20242025!$AB$3:$AB$1315,DataRegularSeason20242025!$B$3:$B$1315, "&lt;=" &amp; EW$1, DataRegularSeason20242025!$E$3:$E$1315, $A27)</f>
        <v>45</v>
      </c>
      <c r="EX27">
        <f>SUMIFS(DataRegularSeason20242025!$AA$3:$AA$1315,DataRegularSeason20242025!$B$3:$B$1315, "&lt;=" &amp; EX$1, DataRegularSeason20242025!$D$3:$D$1315, $A27)+SUMIFS(DataRegularSeason20242025!$AB$3:$AB$1315,DataRegularSeason20242025!$B$3:$B$1315, "&lt;=" &amp; EX$1, DataRegularSeason20242025!$E$3:$E$1315, $A27)</f>
        <v>45</v>
      </c>
      <c r="EY27">
        <f>SUMIFS(DataRegularSeason20242025!$AA$3:$AA$1315,DataRegularSeason20242025!$B$3:$B$1315, "&lt;=" &amp; EY$1, DataRegularSeason20242025!$D$3:$D$1315, $A27)+SUMIFS(DataRegularSeason20242025!$AB$3:$AB$1315,DataRegularSeason20242025!$B$3:$B$1315, "&lt;=" &amp; EY$1, DataRegularSeason20242025!$E$3:$E$1315, $A27)</f>
        <v>45</v>
      </c>
      <c r="EZ27">
        <f>SUMIFS(DataRegularSeason20242025!$AA$3:$AA$1315,DataRegularSeason20242025!$B$3:$B$1315, "&lt;=" &amp; EZ$1, DataRegularSeason20242025!$D$3:$D$1315, $A27)+SUMIFS(DataRegularSeason20242025!$AB$3:$AB$1315,DataRegularSeason20242025!$B$3:$B$1315, "&lt;=" &amp; EZ$1, DataRegularSeason20242025!$E$3:$E$1315, $A27)</f>
        <v>45</v>
      </c>
      <c r="FA27">
        <f>SUMIFS(DataRegularSeason20242025!$AA$3:$AA$1315,DataRegularSeason20242025!$B$3:$B$1315, "&lt;=" &amp; FA$1, DataRegularSeason20242025!$D$3:$D$1315, $A27)+SUMIFS(DataRegularSeason20242025!$AB$3:$AB$1315,DataRegularSeason20242025!$B$3:$B$1315, "&lt;=" &amp; FA$1, DataRegularSeason20242025!$E$3:$E$1315, $A27)</f>
        <v>45</v>
      </c>
      <c r="FB27">
        <f>SUMIFS(DataRegularSeason20242025!$AA$3:$AA$1315,DataRegularSeason20242025!$B$3:$B$1315, "&lt;=" &amp; FB$1, DataRegularSeason20242025!$D$3:$D$1315, $A27)+SUMIFS(DataRegularSeason20242025!$AB$3:$AB$1315,DataRegularSeason20242025!$B$3:$B$1315, "&lt;=" &amp; FB$1, DataRegularSeason20242025!$E$3:$E$1315, $A27)</f>
        <v>45</v>
      </c>
      <c r="FC27">
        <f>SUMIFS(DataRegularSeason20242025!$AA$3:$AA$1315,DataRegularSeason20242025!$B$3:$B$1315, "&lt;=" &amp; FC$1, DataRegularSeason20242025!$D$3:$D$1315, $A27)+SUMIFS(DataRegularSeason20242025!$AB$3:$AB$1315,DataRegularSeason20242025!$B$3:$B$1315, "&lt;=" &amp; FC$1, DataRegularSeason20242025!$E$3:$E$1315, $A27)</f>
        <v>45</v>
      </c>
      <c r="FD27">
        <f>SUMIFS(DataRegularSeason20242025!$AA$3:$AA$1315,DataRegularSeason20242025!$B$3:$B$1315, "&lt;=" &amp; FD$1, DataRegularSeason20242025!$D$3:$D$1315, $A27)+SUMIFS(DataRegularSeason20242025!$AB$3:$AB$1315,DataRegularSeason20242025!$B$3:$B$1315, "&lt;=" &amp; FD$1, DataRegularSeason20242025!$E$3:$E$1315, $A27)</f>
        <v>45</v>
      </c>
      <c r="FE27">
        <f>SUMIFS(DataRegularSeason20242025!$AA$3:$AA$1315,DataRegularSeason20242025!$B$3:$B$1315, "&lt;=" &amp; FE$1, DataRegularSeason20242025!$D$3:$D$1315, $A27)+SUMIFS(DataRegularSeason20242025!$AB$3:$AB$1315,DataRegularSeason20242025!$B$3:$B$1315, "&lt;=" &amp; FE$1, DataRegularSeason20242025!$E$3:$E$1315, $A27)</f>
        <v>45</v>
      </c>
      <c r="FF27">
        <f>SUMIFS(DataRegularSeason20242025!$AA$3:$AA$1315,DataRegularSeason20242025!$B$3:$B$1315, "&lt;=" &amp; FF$1, DataRegularSeason20242025!$D$3:$D$1315, $A27)+SUMIFS(DataRegularSeason20242025!$AB$3:$AB$1315,DataRegularSeason20242025!$B$3:$B$1315, "&lt;=" &amp; FF$1, DataRegularSeason20242025!$E$3:$E$1315, $A27)</f>
        <v>45</v>
      </c>
      <c r="FG27">
        <f>SUMIFS(DataRegularSeason20242025!$AA$3:$AA$1315,DataRegularSeason20242025!$B$3:$B$1315, "&lt;=" &amp; FG$1, DataRegularSeason20242025!$D$3:$D$1315, $A27)+SUMIFS(DataRegularSeason20242025!$AB$3:$AB$1315,DataRegularSeason20242025!$B$3:$B$1315, "&lt;=" &amp; FG$1, DataRegularSeason20242025!$E$3:$E$1315, $A27)</f>
        <v>45</v>
      </c>
      <c r="FH27">
        <f>SUMIFS(DataRegularSeason20242025!$AA$3:$AA$1315,DataRegularSeason20242025!$B$3:$B$1315, "&lt;=" &amp; FH$1, DataRegularSeason20242025!$D$3:$D$1315, $A27)+SUMIFS(DataRegularSeason20242025!$AB$3:$AB$1315,DataRegularSeason20242025!$B$3:$B$1315, "&lt;=" &amp; FH$1, DataRegularSeason20242025!$E$3:$E$1315, $A27)</f>
        <v>45</v>
      </c>
      <c r="FI27">
        <f>SUMIFS(DataRegularSeason20242025!$AA$3:$AA$1315,DataRegularSeason20242025!$B$3:$B$1315, "&lt;=" &amp; FI$1, DataRegularSeason20242025!$D$3:$D$1315, $A27)+SUMIFS(DataRegularSeason20242025!$AB$3:$AB$1315,DataRegularSeason20242025!$B$3:$B$1315, "&lt;=" &amp; FI$1, DataRegularSeason20242025!$E$3:$E$1315, $A27)</f>
        <v>45</v>
      </c>
      <c r="FJ27">
        <f>SUMIFS(DataRegularSeason20242025!$AA$3:$AA$1315,DataRegularSeason20242025!$B$3:$B$1315, "&lt;=" &amp; FJ$1, DataRegularSeason20242025!$D$3:$D$1315, $A27)+SUMIFS(DataRegularSeason20242025!$AB$3:$AB$1315,DataRegularSeason20242025!$B$3:$B$1315, "&lt;=" &amp; FJ$1, DataRegularSeason20242025!$E$3:$E$1315, $A27)</f>
        <v>45</v>
      </c>
      <c r="FK27">
        <f>SUMIFS(DataRegularSeason20242025!$AA$3:$AA$1315,DataRegularSeason20242025!$B$3:$B$1315, "&lt;=" &amp; FK$1, DataRegularSeason20242025!$D$3:$D$1315, $A27)+SUMIFS(DataRegularSeason20242025!$AB$3:$AB$1315,DataRegularSeason20242025!$B$3:$B$1315, "&lt;=" &amp; FK$1, DataRegularSeason20242025!$E$3:$E$1315, $A27)</f>
        <v>45</v>
      </c>
      <c r="FL27">
        <f>SUMIFS(DataRegularSeason20242025!$AA$3:$AA$1315,DataRegularSeason20242025!$B$3:$B$1315, "&lt;=" &amp; FL$1, DataRegularSeason20242025!$D$3:$D$1315, $A27)+SUMIFS(DataRegularSeason20242025!$AB$3:$AB$1315,DataRegularSeason20242025!$B$3:$B$1315, "&lt;=" &amp; FL$1, DataRegularSeason20242025!$E$3:$E$1315, $A27)</f>
        <v>45</v>
      </c>
      <c r="FM27">
        <f>SUMIFS(DataRegularSeason20242025!$AA$3:$AA$1315,DataRegularSeason20242025!$B$3:$B$1315, "&lt;=" &amp; FM$1, DataRegularSeason20242025!$D$3:$D$1315, $A27)+SUMIFS(DataRegularSeason20242025!$AB$3:$AB$1315,DataRegularSeason20242025!$B$3:$B$1315, "&lt;=" &amp; FM$1, DataRegularSeason20242025!$E$3:$E$1315, $A27)</f>
        <v>45</v>
      </c>
      <c r="FN27">
        <f>SUMIFS(DataRegularSeason20242025!$AA$3:$AA$1315,DataRegularSeason20242025!$B$3:$B$1315, "&lt;=" &amp; FN$1, DataRegularSeason20242025!$D$3:$D$1315, $A27)+SUMIFS(DataRegularSeason20242025!$AB$3:$AB$1315,DataRegularSeason20242025!$B$3:$B$1315, "&lt;=" &amp; FN$1, DataRegularSeason20242025!$E$3:$E$1315, $A27)</f>
        <v>45</v>
      </c>
      <c r="FO27">
        <f>SUMIFS(DataRegularSeason20242025!$AA$3:$AA$1315,DataRegularSeason20242025!$B$3:$B$1315, "&lt;=" &amp; FO$1, DataRegularSeason20242025!$D$3:$D$1315, $A27)+SUMIFS(DataRegularSeason20242025!$AB$3:$AB$1315,DataRegularSeason20242025!$B$3:$B$1315, "&lt;=" &amp; FO$1, DataRegularSeason20242025!$E$3:$E$1315, $A27)</f>
        <v>45</v>
      </c>
      <c r="FP27">
        <f>SUMIFS(DataRegularSeason20242025!$AA$3:$AA$1315,DataRegularSeason20242025!$B$3:$B$1315, "&lt;=" &amp; FP$1, DataRegularSeason20242025!$D$3:$D$1315, $A27)+SUMIFS(DataRegularSeason20242025!$AB$3:$AB$1315,DataRegularSeason20242025!$B$3:$B$1315, "&lt;=" &amp; FP$1, DataRegularSeason20242025!$E$3:$E$1315, $A27)</f>
        <v>45</v>
      </c>
      <c r="FQ27">
        <f>SUMIFS(DataRegularSeason20242025!$AA$3:$AA$1315,DataRegularSeason20242025!$B$3:$B$1315, "&lt;=" &amp; FQ$1, DataRegularSeason20242025!$D$3:$D$1315, $A27)+SUMIFS(DataRegularSeason20242025!$AB$3:$AB$1315,DataRegularSeason20242025!$B$3:$B$1315, "&lt;=" &amp; FQ$1, DataRegularSeason20242025!$E$3:$E$1315, $A27)</f>
        <v>45</v>
      </c>
      <c r="FR27">
        <f>SUMIFS(DataRegularSeason20242025!$AA$3:$AA$1315,DataRegularSeason20242025!$B$3:$B$1315, "&lt;=" &amp; FR$1, DataRegularSeason20242025!$D$3:$D$1315, $A27)+SUMIFS(DataRegularSeason20242025!$AB$3:$AB$1315,DataRegularSeason20242025!$B$3:$B$1315, "&lt;=" &amp; FR$1, DataRegularSeason20242025!$E$3:$E$1315, $A27)</f>
        <v>45</v>
      </c>
      <c r="FS27">
        <f>SUMIFS(DataRegularSeason20242025!$AA$3:$AA$1315,DataRegularSeason20242025!$B$3:$B$1315, "&lt;=" &amp; FS$1, DataRegularSeason20242025!$D$3:$D$1315, $A27)+SUMIFS(DataRegularSeason20242025!$AB$3:$AB$1315,DataRegularSeason20242025!$B$3:$B$1315, "&lt;=" &amp; FS$1, DataRegularSeason20242025!$E$3:$E$1315, $A27)</f>
        <v>45</v>
      </c>
      <c r="FT27">
        <f>SUMIFS(DataRegularSeason20242025!$AA$3:$AA$1315,DataRegularSeason20242025!$B$3:$B$1315, "&lt;=" &amp; FT$1, DataRegularSeason20242025!$D$3:$D$1315, $A27)+SUMIFS(DataRegularSeason20242025!$AB$3:$AB$1315,DataRegularSeason20242025!$B$3:$B$1315, "&lt;=" &amp; FT$1, DataRegularSeason20242025!$E$3:$E$1315, $A27)</f>
        <v>45</v>
      </c>
      <c r="FU27">
        <f>SUMIFS(DataRegularSeason20242025!$AA$3:$AA$1315,DataRegularSeason20242025!$B$3:$B$1315, "&lt;=" &amp; FU$1, DataRegularSeason20242025!$D$3:$D$1315, $A27)+SUMIFS(DataRegularSeason20242025!$AB$3:$AB$1315,DataRegularSeason20242025!$B$3:$B$1315, "&lt;=" &amp; FU$1, DataRegularSeason20242025!$E$3:$E$1315, $A27)</f>
        <v>45</v>
      </c>
      <c r="FV27">
        <f>SUMIFS(DataRegularSeason20242025!$AA$3:$AA$1315,DataRegularSeason20242025!$B$3:$B$1315, "&lt;=" &amp; FV$1, DataRegularSeason20242025!$D$3:$D$1315, $A27)+SUMIFS(DataRegularSeason20242025!$AB$3:$AB$1315,DataRegularSeason20242025!$B$3:$B$1315, "&lt;=" &amp; FV$1, DataRegularSeason20242025!$E$3:$E$1315, $A27)</f>
        <v>45</v>
      </c>
      <c r="FW27">
        <f>SUMIFS(DataRegularSeason20242025!$AA$3:$AA$1315,DataRegularSeason20242025!$B$3:$B$1315, "&lt;=" &amp; FW$1, DataRegularSeason20242025!$D$3:$D$1315, $A27)+SUMIFS(DataRegularSeason20242025!$AB$3:$AB$1315,DataRegularSeason20242025!$B$3:$B$1315, "&lt;=" &amp; FW$1, DataRegularSeason20242025!$E$3:$E$1315, $A27)</f>
        <v>45</v>
      </c>
      <c r="FX27">
        <f>SUMIFS(DataRegularSeason20242025!$AA$3:$AA$1315,DataRegularSeason20242025!$B$3:$B$1315, "&lt;=" &amp; FX$1, DataRegularSeason20242025!$D$3:$D$1315, $A27)+SUMIFS(DataRegularSeason20242025!$AB$3:$AB$1315,DataRegularSeason20242025!$B$3:$B$1315, "&lt;=" &amp; FX$1, DataRegularSeason20242025!$E$3:$E$1315, $A27)</f>
        <v>45</v>
      </c>
      <c r="FY27">
        <f>SUMIFS(DataRegularSeason20242025!$AA$3:$AA$1315,DataRegularSeason20242025!$B$3:$B$1315, "&lt;=" &amp; FY$1, DataRegularSeason20242025!$D$3:$D$1315, $A27)+SUMIFS(DataRegularSeason20242025!$AB$3:$AB$1315,DataRegularSeason20242025!$B$3:$B$1315, "&lt;=" &amp; FY$1, DataRegularSeason20242025!$E$3:$E$1315, $A27)</f>
        <v>45</v>
      </c>
      <c r="FZ27">
        <f>SUMIFS(DataRegularSeason20242025!$AA$3:$AA$1315,DataRegularSeason20242025!$B$3:$B$1315, "&lt;=" &amp; FZ$1, DataRegularSeason20242025!$D$3:$D$1315, $A27)+SUMIFS(DataRegularSeason20242025!$AB$3:$AB$1315,DataRegularSeason20242025!$B$3:$B$1315, "&lt;=" &amp; FZ$1, DataRegularSeason20242025!$E$3:$E$1315, $A27)</f>
        <v>45</v>
      </c>
      <c r="GA27">
        <f>SUMIFS(DataRegularSeason20242025!$AA$3:$AA$1315,DataRegularSeason20242025!$B$3:$B$1315, "&lt;=" &amp; GA$1, DataRegularSeason20242025!$D$3:$D$1315, $A27)+SUMIFS(DataRegularSeason20242025!$AB$3:$AB$1315,DataRegularSeason20242025!$B$3:$B$1315, "&lt;=" &amp; GA$1, DataRegularSeason20242025!$E$3:$E$1315, $A27)</f>
        <v>45</v>
      </c>
      <c r="GB27">
        <f>SUMIFS(DataRegularSeason20242025!$AA$3:$AA$1315,DataRegularSeason20242025!$B$3:$B$1315, "&lt;=" &amp; GB$1, DataRegularSeason20242025!$D$3:$D$1315, $A27)+SUMIFS(DataRegularSeason20242025!$AB$3:$AB$1315,DataRegularSeason20242025!$B$3:$B$1315, "&lt;=" &amp; GB$1, DataRegularSeason20242025!$E$3:$E$1315, $A27)</f>
        <v>45</v>
      </c>
      <c r="GC27">
        <f>SUMIFS(DataRegularSeason20242025!$AA$3:$AA$1315,DataRegularSeason20242025!$B$3:$B$1315, "&lt;=" &amp; GC$1, DataRegularSeason20242025!$D$3:$D$1315, $A27)+SUMIFS(DataRegularSeason20242025!$AB$3:$AB$1315,DataRegularSeason20242025!$B$3:$B$1315, "&lt;=" &amp; GC$1, DataRegularSeason20242025!$E$3:$E$1315, $A27)</f>
        <v>45</v>
      </c>
      <c r="GD27">
        <f>SUMIFS(DataRegularSeason20242025!$AA$3:$AA$1315,DataRegularSeason20242025!$B$3:$B$1315, "&lt;=" &amp; GD$1, DataRegularSeason20242025!$D$3:$D$1315, $A27)+SUMIFS(DataRegularSeason20242025!$AB$3:$AB$1315,DataRegularSeason20242025!$B$3:$B$1315, "&lt;=" &amp; GD$1, DataRegularSeason20242025!$E$3:$E$1315, $A27)</f>
        <v>45</v>
      </c>
      <c r="GE27">
        <f>SUMIFS(DataRegularSeason20242025!$AA$3:$AA$1315,DataRegularSeason20242025!$B$3:$B$1315, "&lt;=" &amp; GE$1, DataRegularSeason20242025!$D$3:$D$1315, $A27)+SUMIFS(DataRegularSeason20242025!$AB$3:$AB$1315,DataRegularSeason20242025!$B$3:$B$1315, "&lt;=" &amp; GE$1, DataRegularSeason20242025!$E$3:$E$1315, $A27)</f>
        <v>45</v>
      </c>
      <c r="GF27">
        <f>SUMIFS(DataRegularSeason20242025!$AA$3:$AA$1315,DataRegularSeason20242025!$B$3:$B$1315, "&lt;=" &amp; GF$1, DataRegularSeason20242025!$D$3:$D$1315, $A27)+SUMIFS(DataRegularSeason20242025!$AB$3:$AB$1315,DataRegularSeason20242025!$B$3:$B$1315, "&lt;=" &amp; GF$1, DataRegularSeason20242025!$E$3:$E$1315, $A27)</f>
        <v>45</v>
      </c>
      <c r="GG27">
        <f>SUMIFS(DataRegularSeason20242025!$AA$3:$AA$1315,DataRegularSeason20242025!$B$3:$B$1315, "&lt;=" &amp; GG$1, DataRegularSeason20242025!$D$3:$D$1315, $A27)+SUMIFS(DataRegularSeason20242025!$AB$3:$AB$1315,DataRegularSeason20242025!$B$3:$B$1315, "&lt;=" &amp; GG$1, DataRegularSeason20242025!$E$3:$E$1315, $A27)</f>
        <v>45</v>
      </c>
      <c r="GH27">
        <f>SUMIFS(DataRegularSeason20242025!$AA$3:$AA$1315,DataRegularSeason20242025!$B$3:$B$1315, "&lt;=" &amp; GH$1, DataRegularSeason20242025!$D$3:$D$1315, $A27)+SUMIFS(DataRegularSeason20242025!$AB$3:$AB$1315,DataRegularSeason20242025!$B$3:$B$1315, "&lt;=" &amp; GH$1, DataRegularSeason20242025!$E$3:$E$1315, $A27)</f>
        <v>45</v>
      </c>
      <c r="GI27">
        <f>SUMIFS(DataRegularSeason20242025!$AA$3:$AA$1315,DataRegularSeason20242025!$B$3:$B$1315, "&lt;=" &amp; GI$1, DataRegularSeason20242025!$D$3:$D$1315, $A27)+SUMIFS(DataRegularSeason20242025!$AB$3:$AB$1315,DataRegularSeason20242025!$B$3:$B$1315, "&lt;=" &amp; GI$1, DataRegularSeason20242025!$E$3:$E$1315, $A27)</f>
        <v>45</v>
      </c>
      <c r="GJ27">
        <f>SUMIFS(DataRegularSeason20242025!$AA$3:$AA$1315,DataRegularSeason20242025!$B$3:$B$1315, "&lt;=" &amp; GJ$1, DataRegularSeason20242025!$D$3:$D$1315, $A27)+SUMIFS(DataRegularSeason20242025!$AB$3:$AB$1315,DataRegularSeason20242025!$B$3:$B$1315, "&lt;=" &amp; GJ$1, DataRegularSeason20242025!$E$3:$E$1315, $A27)</f>
        <v>45</v>
      </c>
      <c r="GK27">
        <f>SUMIFS(DataRegularSeason20242025!$AA$3:$AA$1315,DataRegularSeason20242025!$B$3:$B$1315, "&lt;=" &amp; GK$1, DataRegularSeason20242025!$D$3:$D$1315, $A27)+SUMIFS(DataRegularSeason20242025!$AB$3:$AB$1315,DataRegularSeason20242025!$B$3:$B$1315, "&lt;=" &amp; GK$1, DataRegularSeason20242025!$E$3:$E$1315, $A27)</f>
        <v>45</v>
      </c>
      <c r="GL27">
        <f>SUMIFS(DataRegularSeason20242025!$AA$3:$AA$1315,DataRegularSeason20242025!$B$3:$B$1315, "&lt;=" &amp; GL$1, DataRegularSeason20242025!$D$3:$D$1315, $A27)+SUMIFS(DataRegularSeason20242025!$AB$3:$AB$1315,DataRegularSeason20242025!$B$3:$B$1315, "&lt;=" &amp; GL$1, DataRegularSeason20242025!$E$3:$E$1315, $A27)</f>
        <v>45</v>
      </c>
      <c r="GM27">
        <f>SUMIFS(DataRegularSeason20242025!$AA$3:$AA$1315,DataRegularSeason20242025!$B$3:$B$1315, "&lt;=" &amp; GM$1, DataRegularSeason20242025!$D$3:$D$1315, $A27)+SUMIFS(DataRegularSeason20242025!$AB$3:$AB$1315,DataRegularSeason20242025!$B$3:$B$1315, "&lt;=" &amp; GM$1, DataRegularSeason20242025!$E$3:$E$1315, $A27)</f>
        <v>45</v>
      </c>
      <c r="GN27">
        <f>SUMIFS(DataRegularSeason20242025!$AA$3:$AA$1315,DataRegularSeason20242025!$B$3:$B$1315, "&lt;=" &amp; GN$1, DataRegularSeason20242025!$D$3:$D$1315, $A27)+SUMIFS(DataRegularSeason20242025!$AB$3:$AB$1315,DataRegularSeason20242025!$B$3:$B$1315, "&lt;=" &amp; GN$1, DataRegularSeason20242025!$E$3:$E$1315, $A27)</f>
        <v>45</v>
      </c>
      <c r="GO27">
        <f>SUMIFS(DataRegularSeason20242025!$AA$3:$AA$1315,DataRegularSeason20242025!$B$3:$B$1315, "&lt;=" &amp; GO$1, DataRegularSeason20242025!$D$3:$D$1315, $A27)+SUMIFS(DataRegularSeason20242025!$AB$3:$AB$1315,DataRegularSeason20242025!$B$3:$B$1315, "&lt;=" &amp; GO$1, DataRegularSeason20242025!$E$3:$E$1315, $A27)</f>
        <v>45</v>
      </c>
      <c r="GP27">
        <f>SUMIFS(DataRegularSeason20242025!$AA$3:$AA$1315,DataRegularSeason20242025!$B$3:$B$1315, "&lt;=" &amp; GP$1, DataRegularSeason20242025!$D$3:$D$1315, $A27)+SUMIFS(DataRegularSeason20242025!$AB$3:$AB$1315,DataRegularSeason20242025!$B$3:$B$1315, "&lt;=" &amp; GP$1, DataRegularSeason20242025!$E$3:$E$1315, $A27)</f>
        <v>45</v>
      </c>
      <c r="GQ27">
        <f>SUMIFS(DataRegularSeason20242025!$AA$3:$AA$1315,DataRegularSeason20242025!$B$3:$B$1315, "&lt;=" &amp; GQ$1, DataRegularSeason20242025!$D$3:$D$1315, $A27)+SUMIFS(DataRegularSeason20242025!$AB$3:$AB$1315,DataRegularSeason20242025!$B$3:$B$1315, "&lt;=" &amp; GQ$1, DataRegularSeason20242025!$E$3:$E$1315, $A27)</f>
        <v>45</v>
      </c>
      <c r="GR27">
        <f>SUMIFS(DataRegularSeason20242025!$AA$3:$AA$1315,DataRegularSeason20242025!$B$3:$B$1315, "&lt;=" &amp; GR$1, DataRegularSeason20242025!$D$3:$D$1315, $A27)+SUMIFS(DataRegularSeason20242025!$AB$3:$AB$1315,DataRegularSeason20242025!$B$3:$B$1315, "&lt;=" &amp; GR$1, DataRegularSeason20242025!$E$3:$E$1315, $A27)</f>
        <v>45</v>
      </c>
      <c r="GS27">
        <f>SUMIFS(DataRegularSeason20242025!$AA$3:$AA$1315,DataRegularSeason20242025!$B$3:$B$1315, "&lt;=" &amp; GS$1, DataRegularSeason20242025!$D$3:$D$1315, $A27)+SUMIFS(DataRegularSeason20242025!$AB$3:$AB$1315,DataRegularSeason20242025!$B$3:$B$1315, "&lt;=" &amp; GS$1, DataRegularSeason20242025!$E$3:$E$1315, $A27)</f>
        <v>45</v>
      </c>
      <c r="GT27">
        <f>SUMIFS(DataRegularSeason20242025!$AA$3:$AA$1315,DataRegularSeason20242025!$B$3:$B$1315, "&lt;=" &amp; GT$1, DataRegularSeason20242025!$D$3:$D$1315, $A27)+SUMIFS(DataRegularSeason20242025!$AB$3:$AB$1315,DataRegularSeason20242025!$B$3:$B$1315, "&lt;=" &amp; GT$1, DataRegularSeason20242025!$E$3:$E$1315, $A27)</f>
        <v>45</v>
      </c>
      <c r="GU27">
        <f>SUMIFS(DataRegularSeason20242025!$AA$3:$AA$1315,DataRegularSeason20242025!$B$3:$B$1315, "&lt;=" &amp; GU$1, DataRegularSeason20242025!$D$3:$D$1315, $A27)+SUMIFS(DataRegularSeason20242025!$AB$3:$AB$1315,DataRegularSeason20242025!$B$3:$B$1315, "&lt;=" &amp; GU$1, DataRegularSeason20242025!$E$3:$E$1315, $A27)</f>
        <v>45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45</v>
      </c>
      <c r="CP28">
        <f>SUMIFS(DataRegularSeason20242025!$AA$3:$AA$1315,DataRegularSeason20242025!$B$3:$B$1315, "&lt;=" &amp; CP$1, DataRegularSeason20242025!$D$3:$D$1315, $A28)+SUMIFS(DataRegularSeason20242025!$AB$3:$AB$1315,DataRegularSeason20242025!$B$3:$B$1315, "&lt;=" &amp; CP$1, DataRegularSeason20242025!$E$3:$E$1315, $A28)</f>
        <v>45</v>
      </c>
      <c r="CQ28">
        <f>SUMIFS(DataRegularSeason20242025!$AA$3:$AA$1315,DataRegularSeason20242025!$B$3:$B$1315, "&lt;=" &amp; CQ$1, DataRegularSeason20242025!$D$3:$D$1315, $A28)+SUMIFS(DataRegularSeason20242025!$AB$3:$AB$1315,DataRegularSeason20242025!$B$3:$B$1315, "&lt;=" &amp; CQ$1, DataRegularSeason20242025!$E$3:$E$1315, $A28)</f>
        <v>45</v>
      </c>
      <c r="CR28">
        <f>SUMIFS(DataRegularSeason20242025!$AA$3:$AA$1315,DataRegularSeason20242025!$B$3:$B$1315, "&lt;=" &amp; CR$1, DataRegularSeason20242025!$D$3:$D$1315, $A28)+SUMIFS(DataRegularSeason20242025!$AB$3:$AB$1315,DataRegularSeason20242025!$B$3:$B$1315, "&lt;=" &amp; CR$1, DataRegularSeason20242025!$E$3:$E$1315, $A28)</f>
        <v>45</v>
      </c>
      <c r="CS28">
        <f>SUMIFS(DataRegularSeason20242025!$AA$3:$AA$1315,DataRegularSeason20242025!$B$3:$B$1315, "&lt;=" &amp; CS$1, DataRegularSeason20242025!$D$3:$D$1315, $A28)+SUMIFS(DataRegularSeason20242025!$AB$3:$AB$1315,DataRegularSeason20242025!$B$3:$B$1315, "&lt;=" &amp; CS$1, DataRegularSeason20242025!$E$3:$E$1315, $A28)</f>
        <v>45</v>
      </c>
      <c r="CT28">
        <f>SUMIFS(DataRegularSeason20242025!$AA$3:$AA$1315,DataRegularSeason20242025!$B$3:$B$1315, "&lt;=" &amp; CT$1, DataRegularSeason20242025!$D$3:$D$1315, $A28)+SUMIFS(DataRegularSeason20242025!$AB$3:$AB$1315,DataRegularSeason20242025!$B$3:$B$1315, "&lt;=" &amp; CT$1, DataRegularSeason20242025!$E$3:$E$1315, $A28)</f>
        <v>45</v>
      </c>
      <c r="CU28">
        <f>SUMIFS(DataRegularSeason20242025!$AA$3:$AA$1315,DataRegularSeason20242025!$B$3:$B$1315, "&lt;=" &amp; CU$1, DataRegularSeason20242025!$D$3:$D$1315, $A28)+SUMIFS(DataRegularSeason20242025!$AB$3:$AB$1315,DataRegularSeason20242025!$B$3:$B$1315, "&lt;=" &amp; CU$1, DataRegularSeason20242025!$E$3:$E$1315, $A28)</f>
        <v>45</v>
      </c>
      <c r="CV28">
        <f>SUMIFS(DataRegularSeason20242025!$AA$3:$AA$1315,DataRegularSeason20242025!$B$3:$B$1315, "&lt;=" &amp; CV$1, DataRegularSeason20242025!$D$3:$D$1315, $A28)+SUMIFS(DataRegularSeason20242025!$AB$3:$AB$1315,DataRegularSeason20242025!$B$3:$B$1315, "&lt;=" &amp; CV$1, DataRegularSeason20242025!$E$3:$E$1315, $A28)</f>
        <v>45</v>
      </c>
      <c r="CW28">
        <f>SUMIFS(DataRegularSeason20242025!$AA$3:$AA$1315,DataRegularSeason20242025!$B$3:$B$1315, "&lt;=" &amp; CW$1, DataRegularSeason20242025!$D$3:$D$1315, $A28)+SUMIFS(DataRegularSeason20242025!$AB$3:$AB$1315,DataRegularSeason20242025!$B$3:$B$1315, "&lt;=" &amp; CW$1, DataRegularSeason20242025!$E$3:$E$1315, $A28)</f>
        <v>45</v>
      </c>
      <c r="CX28">
        <f>SUMIFS(DataRegularSeason20242025!$AA$3:$AA$1315,DataRegularSeason20242025!$B$3:$B$1315, "&lt;=" &amp; CX$1, DataRegularSeason20242025!$D$3:$D$1315, $A28)+SUMIFS(DataRegularSeason20242025!$AB$3:$AB$1315,DataRegularSeason20242025!$B$3:$B$1315, "&lt;=" &amp; CX$1, DataRegularSeason20242025!$E$3:$E$1315, $A28)</f>
        <v>45</v>
      </c>
      <c r="CY28">
        <f>SUMIFS(DataRegularSeason20242025!$AA$3:$AA$1315,DataRegularSeason20242025!$B$3:$B$1315, "&lt;=" &amp; CY$1, DataRegularSeason20242025!$D$3:$D$1315, $A28)+SUMIFS(DataRegularSeason20242025!$AB$3:$AB$1315,DataRegularSeason20242025!$B$3:$B$1315, "&lt;=" &amp; CY$1, DataRegularSeason20242025!$E$3:$E$1315, $A28)</f>
        <v>45</v>
      </c>
      <c r="CZ28">
        <f>SUMIFS(DataRegularSeason20242025!$AA$3:$AA$1315,DataRegularSeason20242025!$B$3:$B$1315, "&lt;=" &amp; CZ$1, DataRegularSeason20242025!$D$3:$D$1315, $A28)+SUMIFS(DataRegularSeason20242025!$AB$3:$AB$1315,DataRegularSeason20242025!$B$3:$B$1315, "&lt;=" &amp; CZ$1, DataRegularSeason20242025!$E$3:$E$1315, $A28)</f>
        <v>45</v>
      </c>
      <c r="DA28">
        <f>SUMIFS(DataRegularSeason20242025!$AA$3:$AA$1315,DataRegularSeason20242025!$B$3:$B$1315, "&lt;=" &amp; DA$1, DataRegularSeason20242025!$D$3:$D$1315, $A28)+SUMIFS(DataRegularSeason20242025!$AB$3:$AB$1315,DataRegularSeason20242025!$B$3:$B$1315, "&lt;=" &amp; DA$1, DataRegularSeason20242025!$E$3:$E$1315, $A28)</f>
        <v>45</v>
      </c>
      <c r="DB28">
        <f>SUMIFS(DataRegularSeason20242025!$AA$3:$AA$1315,DataRegularSeason20242025!$B$3:$B$1315, "&lt;=" &amp; DB$1, DataRegularSeason20242025!$D$3:$D$1315, $A28)+SUMIFS(DataRegularSeason20242025!$AB$3:$AB$1315,DataRegularSeason20242025!$B$3:$B$1315, "&lt;=" &amp; DB$1, DataRegularSeason20242025!$E$3:$E$1315, $A28)</f>
        <v>45</v>
      </c>
      <c r="DC28">
        <f>SUMIFS(DataRegularSeason20242025!$AA$3:$AA$1315,DataRegularSeason20242025!$B$3:$B$1315, "&lt;=" &amp; DC$1, DataRegularSeason20242025!$D$3:$D$1315, $A28)+SUMIFS(DataRegularSeason20242025!$AB$3:$AB$1315,DataRegularSeason20242025!$B$3:$B$1315, "&lt;=" &amp; DC$1, DataRegularSeason20242025!$E$3:$E$1315, $A28)</f>
        <v>45</v>
      </c>
      <c r="DD28">
        <f>SUMIFS(DataRegularSeason20242025!$AA$3:$AA$1315,DataRegularSeason20242025!$B$3:$B$1315, "&lt;=" &amp; DD$1, DataRegularSeason20242025!$D$3:$D$1315, $A28)+SUMIFS(DataRegularSeason20242025!$AB$3:$AB$1315,DataRegularSeason20242025!$B$3:$B$1315, "&lt;=" &amp; DD$1, DataRegularSeason20242025!$E$3:$E$1315, $A28)</f>
        <v>45</v>
      </c>
      <c r="DE28">
        <f>SUMIFS(DataRegularSeason20242025!$AA$3:$AA$1315,DataRegularSeason20242025!$B$3:$B$1315, "&lt;=" &amp; DE$1, DataRegularSeason20242025!$D$3:$D$1315, $A28)+SUMIFS(DataRegularSeason20242025!$AB$3:$AB$1315,DataRegularSeason20242025!$B$3:$B$1315, "&lt;=" &amp; DE$1, DataRegularSeason20242025!$E$3:$E$1315, $A28)</f>
        <v>45</v>
      </c>
      <c r="DF28">
        <f>SUMIFS(DataRegularSeason20242025!$AA$3:$AA$1315,DataRegularSeason20242025!$B$3:$B$1315, "&lt;=" &amp; DF$1, DataRegularSeason20242025!$D$3:$D$1315, $A28)+SUMIFS(DataRegularSeason20242025!$AB$3:$AB$1315,DataRegularSeason20242025!$B$3:$B$1315, "&lt;=" &amp; DF$1, DataRegularSeason20242025!$E$3:$E$1315, $A28)</f>
        <v>45</v>
      </c>
      <c r="DG28">
        <f>SUMIFS(DataRegularSeason20242025!$AA$3:$AA$1315,DataRegularSeason20242025!$B$3:$B$1315, "&lt;=" &amp; DG$1, DataRegularSeason20242025!$D$3:$D$1315, $A28)+SUMIFS(DataRegularSeason20242025!$AB$3:$AB$1315,DataRegularSeason20242025!$B$3:$B$1315, "&lt;=" &amp; DG$1, DataRegularSeason20242025!$E$3:$E$1315, $A28)</f>
        <v>45</v>
      </c>
      <c r="DH28">
        <f>SUMIFS(DataRegularSeason20242025!$AA$3:$AA$1315,DataRegularSeason20242025!$B$3:$B$1315, "&lt;=" &amp; DH$1, DataRegularSeason20242025!$D$3:$D$1315, $A28)+SUMIFS(DataRegularSeason20242025!$AB$3:$AB$1315,DataRegularSeason20242025!$B$3:$B$1315, "&lt;=" &amp; DH$1, DataRegularSeason20242025!$E$3:$E$1315, $A28)</f>
        <v>45</v>
      </c>
      <c r="DI28">
        <f>SUMIFS(DataRegularSeason20242025!$AA$3:$AA$1315,DataRegularSeason20242025!$B$3:$B$1315, "&lt;=" &amp; DI$1, DataRegularSeason20242025!$D$3:$D$1315, $A28)+SUMIFS(DataRegularSeason20242025!$AB$3:$AB$1315,DataRegularSeason20242025!$B$3:$B$1315, "&lt;=" &amp; DI$1, DataRegularSeason20242025!$E$3:$E$1315, $A28)</f>
        <v>45</v>
      </c>
      <c r="DJ28">
        <f>SUMIFS(DataRegularSeason20242025!$AA$3:$AA$1315,DataRegularSeason20242025!$B$3:$B$1315, "&lt;=" &amp; DJ$1, DataRegularSeason20242025!$D$3:$D$1315, $A28)+SUMIFS(DataRegularSeason20242025!$AB$3:$AB$1315,DataRegularSeason20242025!$B$3:$B$1315, "&lt;=" &amp; DJ$1, DataRegularSeason20242025!$E$3:$E$1315, $A28)</f>
        <v>45</v>
      </c>
      <c r="DK28">
        <f>SUMIFS(DataRegularSeason20242025!$AA$3:$AA$1315,DataRegularSeason20242025!$B$3:$B$1315, "&lt;=" &amp; DK$1, DataRegularSeason20242025!$D$3:$D$1315, $A28)+SUMIFS(DataRegularSeason20242025!$AB$3:$AB$1315,DataRegularSeason20242025!$B$3:$B$1315, "&lt;=" &amp; DK$1, DataRegularSeason20242025!$E$3:$E$1315, $A28)</f>
        <v>45</v>
      </c>
      <c r="DL28">
        <f>SUMIFS(DataRegularSeason20242025!$AA$3:$AA$1315,DataRegularSeason20242025!$B$3:$B$1315, "&lt;=" &amp; DL$1, DataRegularSeason20242025!$D$3:$D$1315, $A28)+SUMIFS(DataRegularSeason20242025!$AB$3:$AB$1315,DataRegularSeason20242025!$B$3:$B$1315, "&lt;=" &amp; DL$1, DataRegularSeason20242025!$E$3:$E$1315, $A28)</f>
        <v>45</v>
      </c>
      <c r="DM28">
        <f>SUMIFS(DataRegularSeason20242025!$AA$3:$AA$1315,DataRegularSeason20242025!$B$3:$B$1315, "&lt;=" &amp; DM$1, DataRegularSeason20242025!$D$3:$D$1315, $A28)+SUMIFS(DataRegularSeason20242025!$AB$3:$AB$1315,DataRegularSeason20242025!$B$3:$B$1315, "&lt;=" &amp; DM$1, DataRegularSeason20242025!$E$3:$E$1315, $A28)</f>
        <v>45</v>
      </c>
      <c r="DN28">
        <f>SUMIFS(DataRegularSeason20242025!$AA$3:$AA$1315,DataRegularSeason20242025!$B$3:$B$1315, "&lt;=" &amp; DN$1, DataRegularSeason20242025!$D$3:$D$1315, $A28)+SUMIFS(DataRegularSeason20242025!$AB$3:$AB$1315,DataRegularSeason20242025!$B$3:$B$1315, "&lt;=" &amp; DN$1, DataRegularSeason20242025!$E$3:$E$1315, $A28)</f>
        <v>45</v>
      </c>
      <c r="DO28">
        <f>SUMIFS(DataRegularSeason20242025!$AA$3:$AA$1315,DataRegularSeason20242025!$B$3:$B$1315, "&lt;=" &amp; DO$1, DataRegularSeason20242025!$D$3:$D$1315, $A28)+SUMIFS(DataRegularSeason20242025!$AB$3:$AB$1315,DataRegularSeason20242025!$B$3:$B$1315, "&lt;=" &amp; DO$1, DataRegularSeason20242025!$E$3:$E$1315, $A28)</f>
        <v>45</v>
      </c>
      <c r="DP28">
        <f>SUMIFS(DataRegularSeason20242025!$AA$3:$AA$1315,DataRegularSeason20242025!$B$3:$B$1315, "&lt;=" &amp; DP$1, DataRegularSeason20242025!$D$3:$D$1315, $A28)+SUMIFS(DataRegularSeason20242025!$AB$3:$AB$1315,DataRegularSeason20242025!$B$3:$B$1315, "&lt;=" &amp; DP$1, DataRegularSeason20242025!$E$3:$E$1315, $A28)</f>
        <v>45</v>
      </c>
      <c r="DQ28">
        <f>SUMIFS(DataRegularSeason20242025!$AA$3:$AA$1315,DataRegularSeason20242025!$B$3:$B$1315, "&lt;=" &amp; DQ$1, DataRegularSeason20242025!$D$3:$D$1315, $A28)+SUMIFS(DataRegularSeason20242025!$AB$3:$AB$1315,DataRegularSeason20242025!$B$3:$B$1315, "&lt;=" &amp; DQ$1, DataRegularSeason20242025!$E$3:$E$1315, $A28)</f>
        <v>45</v>
      </c>
      <c r="DR28">
        <f>SUMIFS(DataRegularSeason20242025!$AA$3:$AA$1315,DataRegularSeason20242025!$B$3:$B$1315, "&lt;=" &amp; DR$1, DataRegularSeason20242025!$D$3:$D$1315, $A28)+SUMIFS(DataRegularSeason20242025!$AB$3:$AB$1315,DataRegularSeason20242025!$B$3:$B$1315, "&lt;=" &amp; DR$1, DataRegularSeason20242025!$E$3:$E$1315, $A28)</f>
        <v>45</v>
      </c>
      <c r="DS28">
        <f>SUMIFS(DataRegularSeason20242025!$AA$3:$AA$1315,DataRegularSeason20242025!$B$3:$B$1315, "&lt;=" &amp; DS$1, DataRegularSeason20242025!$D$3:$D$1315, $A28)+SUMIFS(DataRegularSeason20242025!$AB$3:$AB$1315,DataRegularSeason20242025!$B$3:$B$1315, "&lt;=" &amp; DS$1, DataRegularSeason20242025!$E$3:$E$1315, $A28)</f>
        <v>45</v>
      </c>
      <c r="DT28">
        <f>SUMIFS(DataRegularSeason20242025!$AA$3:$AA$1315,DataRegularSeason20242025!$B$3:$B$1315, "&lt;=" &amp; DT$1, DataRegularSeason20242025!$D$3:$D$1315, $A28)+SUMIFS(DataRegularSeason20242025!$AB$3:$AB$1315,DataRegularSeason20242025!$B$3:$B$1315, "&lt;=" &amp; DT$1, DataRegularSeason20242025!$E$3:$E$1315, $A28)</f>
        <v>45</v>
      </c>
      <c r="DU28">
        <f>SUMIFS(DataRegularSeason20242025!$AA$3:$AA$1315,DataRegularSeason20242025!$B$3:$B$1315, "&lt;=" &amp; DU$1, DataRegularSeason20242025!$D$3:$D$1315, $A28)+SUMIFS(DataRegularSeason20242025!$AB$3:$AB$1315,DataRegularSeason20242025!$B$3:$B$1315, "&lt;=" &amp; DU$1, DataRegularSeason20242025!$E$3:$E$1315, $A28)</f>
        <v>45</v>
      </c>
      <c r="DV28">
        <f>SUMIFS(DataRegularSeason20242025!$AA$3:$AA$1315,DataRegularSeason20242025!$B$3:$B$1315, "&lt;=" &amp; DV$1, DataRegularSeason20242025!$D$3:$D$1315, $A28)+SUMIFS(DataRegularSeason20242025!$AB$3:$AB$1315,DataRegularSeason20242025!$B$3:$B$1315, "&lt;=" &amp; DV$1, DataRegularSeason20242025!$E$3:$E$1315, $A28)</f>
        <v>45</v>
      </c>
      <c r="DW28">
        <f>SUMIFS(DataRegularSeason20242025!$AA$3:$AA$1315,DataRegularSeason20242025!$B$3:$B$1315, "&lt;=" &amp; DW$1, DataRegularSeason20242025!$D$3:$D$1315, $A28)+SUMIFS(DataRegularSeason20242025!$AB$3:$AB$1315,DataRegularSeason20242025!$B$3:$B$1315, "&lt;=" &amp; DW$1, DataRegularSeason20242025!$E$3:$E$1315, $A28)</f>
        <v>45</v>
      </c>
      <c r="DX28">
        <f>SUMIFS(DataRegularSeason20242025!$AA$3:$AA$1315,DataRegularSeason20242025!$B$3:$B$1315, "&lt;=" &amp; DX$1, DataRegularSeason20242025!$D$3:$D$1315, $A28)+SUMIFS(DataRegularSeason20242025!$AB$3:$AB$1315,DataRegularSeason20242025!$B$3:$B$1315, "&lt;=" &amp; DX$1, DataRegularSeason20242025!$E$3:$E$1315, $A28)</f>
        <v>45</v>
      </c>
      <c r="DY28">
        <f>SUMIFS(DataRegularSeason20242025!$AA$3:$AA$1315,DataRegularSeason20242025!$B$3:$B$1315, "&lt;=" &amp; DY$1, DataRegularSeason20242025!$D$3:$D$1315, $A28)+SUMIFS(DataRegularSeason20242025!$AB$3:$AB$1315,DataRegularSeason20242025!$B$3:$B$1315, "&lt;=" &amp; DY$1, DataRegularSeason20242025!$E$3:$E$1315, $A28)</f>
        <v>45</v>
      </c>
      <c r="DZ28">
        <f>SUMIFS(DataRegularSeason20242025!$AA$3:$AA$1315,DataRegularSeason20242025!$B$3:$B$1315, "&lt;=" &amp; DZ$1, DataRegularSeason20242025!$D$3:$D$1315, $A28)+SUMIFS(DataRegularSeason20242025!$AB$3:$AB$1315,DataRegularSeason20242025!$B$3:$B$1315, "&lt;=" &amp; DZ$1, DataRegularSeason20242025!$E$3:$E$1315, $A28)</f>
        <v>45</v>
      </c>
      <c r="EA28">
        <f>SUMIFS(DataRegularSeason20242025!$AA$3:$AA$1315,DataRegularSeason20242025!$B$3:$B$1315, "&lt;=" &amp; EA$1, DataRegularSeason20242025!$D$3:$D$1315, $A28)+SUMIFS(DataRegularSeason20242025!$AB$3:$AB$1315,DataRegularSeason20242025!$B$3:$B$1315, "&lt;=" &amp; EA$1, DataRegularSeason20242025!$E$3:$E$1315, $A28)</f>
        <v>45</v>
      </c>
      <c r="EB28">
        <f>SUMIFS(DataRegularSeason20242025!$AA$3:$AA$1315,DataRegularSeason20242025!$B$3:$B$1315, "&lt;=" &amp; EB$1, DataRegularSeason20242025!$D$3:$D$1315, $A28)+SUMIFS(DataRegularSeason20242025!$AB$3:$AB$1315,DataRegularSeason20242025!$B$3:$B$1315, "&lt;=" &amp; EB$1, DataRegularSeason20242025!$E$3:$E$1315, $A28)</f>
        <v>45</v>
      </c>
      <c r="EC28">
        <f>SUMIFS(DataRegularSeason20242025!$AA$3:$AA$1315,DataRegularSeason20242025!$B$3:$B$1315, "&lt;=" &amp; EC$1, DataRegularSeason20242025!$D$3:$D$1315, $A28)+SUMIFS(DataRegularSeason20242025!$AB$3:$AB$1315,DataRegularSeason20242025!$B$3:$B$1315, "&lt;=" &amp; EC$1, DataRegularSeason20242025!$E$3:$E$1315, $A28)</f>
        <v>45</v>
      </c>
      <c r="ED28">
        <f>SUMIFS(DataRegularSeason20242025!$AA$3:$AA$1315,DataRegularSeason20242025!$B$3:$B$1315, "&lt;=" &amp; ED$1, DataRegularSeason20242025!$D$3:$D$1315, $A28)+SUMIFS(DataRegularSeason20242025!$AB$3:$AB$1315,DataRegularSeason20242025!$B$3:$B$1315, "&lt;=" &amp; ED$1, DataRegularSeason20242025!$E$3:$E$1315, $A28)</f>
        <v>45</v>
      </c>
      <c r="EE28">
        <f>SUMIFS(DataRegularSeason20242025!$AA$3:$AA$1315,DataRegularSeason20242025!$B$3:$B$1315, "&lt;=" &amp; EE$1, DataRegularSeason20242025!$D$3:$D$1315, $A28)+SUMIFS(DataRegularSeason20242025!$AB$3:$AB$1315,DataRegularSeason20242025!$B$3:$B$1315, "&lt;=" &amp; EE$1, DataRegularSeason20242025!$E$3:$E$1315, $A28)</f>
        <v>45</v>
      </c>
      <c r="EF28">
        <f>SUMIFS(DataRegularSeason20242025!$AA$3:$AA$1315,DataRegularSeason20242025!$B$3:$B$1315, "&lt;=" &amp; EF$1, DataRegularSeason20242025!$D$3:$D$1315, $A28)+SUMIFS(DataRegularSeason20242025!$AB$3:$AB$1315,DataRegularSeason20242025!$B$3:$B$1315, "&lt;=" &amp; EF$1, DataRegularSeason20242025!$E$3:$E$1315, $A28)</f>
        <v>45</v>
      </c>
      <c r="EG28">
        <f>SUMIFS(DataRegularSeason20242025!$AA$3:$AA$1315,DataRegularSeason20242025!$B$3:$B$1315, "&lt;=" &amp; EG$1, DataRegularSeason20242025!$D$3:$D$1315, $A28)+SUMIFS(DataRegularSeason20242025!$AB$3:$AB$1315,DataRegularSeason20242025!$B$3:$B$1315, "&lt;=" &amp; EG$1, DataRegularSeason20242025!$E$3:$E$1315, $A28)</f>
        <v>45</v>
      </c>
      <c r="EH28">
        <f>SUMIFS(DataRegularSeason20242025!$AA$3:$AA$1315,DataRegularSeason20242025!$B$3:$B$1315, "&lt;=" &amp; EH$1, DataRegularSeason20242025!$D$3:$D$1315, $A28)+SUMIFS(DataRegularSeason20242025!$AB$3:$AB$1315,DataRegularSeason20242025!$B$3:$B$1315, "&lt;=" &amp; EH$1, DataRegularSeason20242025!$E$3:$E$1315, $A28)</f>
        <v>45</v>
      </c>
      <c r="EI28">
        <f>SUMIFS(DataRegularSeason20242025!$AA$3:$AA$1315,DataRegularSeason20242025!$B$3:$B$1315, "&lt;=" &amp; EI$1, DataRegularSeason20242025!$D$3:$D$1315, $A28)+SUMIFS(DataRegularSeason20242025!$AB$3:$AB$1315,DataRegularSeason20242025!$B$3:$B$1315, "&lt;=" &amp; EI$1, DataRegularSeason20242025!$E$3:$E$1315, $A28)</f>
        <v>45</v>
      </c>
      <c r="EJ28">
        <f>SUMIFS(DataRegularSeason20242025!$AA$3:$AA$1315,DataRegularSeason20242025!$B$3:$B$1315, "&lt;=" &amp; EJ$1, DataRegularSeason20242025!$D$3:$D$1315, $A28)+SUMIFS(DataRegularSeason20242025!$AB$3:$AB$1315,DataRegularSeason20242025!$B$3:$B$1315, "&lt;=" &amp; EJ$1, DataRegularSeason20242025!$E$3:$E$1315, $A28)</f>
        <v>45</v>
      </c>
      <c r="EK28">
        <f>SUMIFS(DataRegularSeason20242025!$AA$3:$AA$1315,DataRegularSeason20242025!$B$3:$B$1315, "&lt;=" &amp; EK$1, DataRegularSeason20242025!$D$3:$D$1315, $A28)+SUMIFS(DataRegularSeason20242025!$AB$3:$AB$1315,DataRegularSeason20242025!$B$3:$B$1315, "&lt;=" &amp; EK$1, DataRegularSeason20242025!$E$3:$E$1315, $A28)</f>
        <v>45</v>
      </c>
      <c r="EL28">
        <f>SUMIFS(DataRegularSeason20242025!$AA$3:$AA$1315,DataRegularSeason20242025!$B$3:$B$1315, "&lt;=" &amp; EL$1, DataRegularSeason20242025!$D$3:$D$1315, $A28)+SUMIFS(DataRegularSeason20242025!$AB$3:$AB$1315,DataRegularSeason20242025!$B$3:$B$1315, "&lt;=" &amp; EL$1, DataRegularSeason20242025!$E$3:$E$1315, $A28)</f>
        <v>45</v>
      </c>
      <c r="EM28">
        <f>SUMIFS(DataRegularSeason20242025!$AA$3:$AA$1315,DataRegularSeason20242025!$B$3:$B$1315, "&lt;=" &amp; EM$1, DataRegularSeason20242025!$D$3:$D$1315, $A28)+SUMIFS(DataRegularSeason20242025!$AB$3:$AB$1315,DataRegularSeason20242025!$B$3:$B$1315, "&lt;=" &amp; EM$1, DataRegularSeason20242025!$E$3:$E$1315, $A28)</f>
        <v>45</v>
      </c>
      <c r="EN28">
        <f>SUMIFS(DataRegularSeason20242025!$AA$3:$AA$1315,DataRegularSeason20242025!$B$3:$B$1315, "&lt;=" &amp; EN$1, DataRegularSeason20242025!$D$3:$D$1315, $A28)+SUMIFS(DataRegularSeason20242025!$AB$3:$AB$1315,DataRegularSeason20242025!$B$3:$B$1315, "&lt;=" &amp; EN$1, DataRegularSeason20242025!$E$3:$E$1315, $A28)</f>
        <v>45</v>
      </c>
      <c r="EO28">
        <f>SUMIFS(DataRegularSeason20242025!$AA$3:$AA$1315,DataRegularSeason20242025!$B$3:$B$1315, "&lt;=" &amp; EO$1, DataRegularSeason20242025!$D$3:$D$1315, $A28)+SUMIFS(DataRegularSeason20242025!$AB$3:$AB$1315,DataRegularSeason20242025!$B$3:$B$1315, "&lt;=" &amp; EO$1, DataRegularSeason20242025!$E$3:$E$1315, $A28)</f>
        <v>45</v>
      </c>
      <c r="EP28">
        <f>SUMIFS(DataRegularSeason20242025!$AA$3:$AA$1315,DataRegularSeason20242025!$B$3:$B$1315, "&lt;=" &amp; EP$1, DataRegularSeason20242025!$D$3:$D$1315, $A28)+SUMIFS(DataRegularSeason20242025!$AB$3:$AB$1315,DataRegularSeason20242025!$B$3:$B$1315, "&lt;=" &amp; EP$1, DataRegularSeason20242025!$E$3:$E$1315, $A28)</f>
        <v>45</v>
      </c>
      <c r="EQ28">
        <f>SUMIFS(DataRegularSeason20242025!$AA$3:$AA$1315,DataRegularSeason20242025!$B$3:$B$1315, "&lt;=" &amp; EQ$1, DataRegularSeason20242025!$D$3:$D$1315, $A28)+SUMIFS(DataRegularSeason20242025!$AB$3:$AB$1315,DataRegularSeason20242025!$B$3:$B$1315, "&lt;=" &amp; EQ$1, DataRegularSeason20242025!$E$3:$E$1315, $A28)</f>
        <v>45</v>
      </c>
      <c r="ER28">
        <f>SUMIFS(DataRegularSeason20242025!$AA$3:$AA$1315,DataRegularSeason20242025!$B$3:$B$1315, "&lt;=" &amp; ER$1, DataRegularSeason20242025!$D$3:$D$1315, $A28)+SUMIFS(DataRegularSeason20242025!$AB$3:$AB$1315,DataRegularSeason20242025!$B$3:$B$1315, "&lt;=" &amp; ER$1, DataRegularSeason20242025!$E$3:$E$1315, $A28)</f>
        <v>45</v>
      </c>
      <c r="ES28">
        <f>SUMIFS(DataRegularSeason20242025!$AA$3:$AA$1315,DataRegularSeason20242025!$B$3:$B$1315, "&lt;=" &amp; ES$1, DataRegularSeason20242025!$D$3:$D$1315, $A28)+SUMIFS(DataRegularSeason20242025!$AB$3:$AB$1315,DataRegularSeason20242025!$B$3:$B$1315, "&lt;=" &amp; ES$1, DataRegularSeason20242025!$E$3:$E$1315, $A28)</f>
        <v>45</v>
      </c>
      <c r="ET28">
        <f>SUMIFS(DataRegularSeason20242025!$AA$3:$AA$1315,DataRegularSeason20242025!$B$3:$B$1315, "&lt;=" &amp; ET$1, DataRegularSeason20242025!$D$3:$D$1315, $A28)+SUMIFS(DataRegularSeason20242025!$AB$3:$AB$1315,DataRegularSeason20242025!$B$3:$B$1315, "&lt;=" &amp; ET$1, DataRegularSeason20242025!$E$3:$E$1315, $A28)</f>
        <v>45</v>
      </c>
      <c r="EU28">
        <f>SUMIFS(DataRegularSeason20242025!$AA$3:$AA$1315,DataRegularSeason20242025!$B$3:$B$1315, "&lt;=" &amp; EU$1, DataRegularSeason20242025!$D$3:$D$1315, $A28)+SUMIFS(DataRegularSeason20242025!$AB$3:$AB$1315,DataRegularSeason20242025!$B$3:$B$1315, "&lt;=" &amp; EU$1, DataRegularSeason20242025!$E$3:$E$1315, $A28)</f>
        <v>45</v>
      </c>
      <c r="EV28">
        <f>SUMIFS(DataRegularSeason20242025!$AA$3:$AA$1315,DataRegularSeason20242025!$B$3:$B$1315, "&lt;=" &amp; EV$1, DataRegularSeason20242025!$D$3:$D$1315, $A28)+SUMIFS(DataRegularSeason20242025!$AB$3:$AB$1315,DataRegularSeason20242025!$B$3:$B$1315, "&lt;=" &amp; EV$1, DataRegularSeason20242025!$E$3:$E$1315, $A28)</f>
        <v>45</v>
      </c>
      <c r="EW28">
        <f>SUMIFS(DataRegularSeason20242025!$AA$3:$AA$1315,DataRegularSeason20242025!$B$3:$B$1315, "&lt;=" &amp; EW$1, DataRegularSeason20242025!$D$3:$D$1315, $A28)+SUMIFS(DataRegularSeason20242025!$AB$3:$AB$1315,DataRegularSeason20242025!$B$3:$B$1315, "&lt;=" &amp; EW$1, DataRegularSeason20242025!$E$3:$E$1315, $A28)</f>
        <v>45</v>
      </c>
      <c r="EX28">
        <f>SUMIFS(DataRegularSeason20242025!$AA$3:$AA$1315,DataRegularSeason20242025!$B$3:$B$1315, "&lt;=" &amp; EX$1, DataRegularSeason20242025!$D$3:$D$1315, $A28)+SUMIFS(DataRegularSeason20242025!$AB$3:$AB$1315,DataRegularSeason20242025!$B$3:$B$1315, "&lt;=" &amp; EX$1, DataRegularSeason20242025!$E$3:$E$1315, $A28)</f>
        <v>45</v>
      </c>
      <c r="EY28">
        <f>SUMIFS(DataRegularSeason20242025!$AA$3:$AA$1315,DataRegularSeason20242025!$B$3:$B$1315, "&lt;=" &amp; EY$1, DataRegularSeason20242025!$D$3:$D$1315, $A28)+SUMIFS(DataRegularSeason20242025!$AB$3:$AB$1315,DataRegularSeason20242025!$B$3:$B$1315, "&lt;=" &amp; EY$1, DataRegularSeason20242025!$E$3:$E$1315, $A28)</f>
        <v>45</v>
      </c>
      <c r="EZ28">
        <f>SUMIFS(DataRegularSeason20242025!$AA$3:$AA$1315,DataRegularSeason20242025!$B$3:$B$1315, "&lt;=" &amp; EZ$1, DataRegularSeason20242025!$D$3:$D$1315, $A28)+SUMIFS(DataRegularSeason20242025!$AB$3:$AB$1315,DataRegularSeason20242025!$B$3:$B$1315, "&lt;=" &amp; EZ$1, DataRegularSeason20242025!$E$3:$E$1315, $A28)</f>
        <v>45</v>
      </c>
      <c r="FA28">
        <f>SUMIFS(DataRegularSeason20242025!$AA$3:$AA$1315,DataRegularSeason20242025!$B$3:$B$1315, "&lt;=" &amp; FA$1, DataRegularSeason20242025!$D$3:$D$1315, $A28)+SUMIFS(DataRegularSeason20242025!$AB$3:$AB$1315,DataRegularSeason20242025!$B$3:$B$1315, "&lt;=" &amp; FA$1, DataRegularSeason20242025!$E$3:$E$1315, $A28)</f>
        <v>45</v>
      </c>
      <c r="FB28">
        <f>SUMIFS(DataRegularSeason20242025!$AA$3:$AA$1315,DataRegularSeason20242025!$B$3:$B$1315, "&lt;=" &amp; FB$1, DataRegularSeason20242025!$D$3:$D$1315, $A28)+SUMIFS(DataRegularSeason20242025!$AB$3:$AB$1315,DataRegularSeason20242025!$B$3:$B$1315, "&lt;=" &amp; FB$1, DataRegularSeason20242025!$E$3:$E$1315, $A28)</f>
        <v>45</v>
      </c>
      <c r="FC28">
        <f>SUMIFS(DataRegularSeason20242025!$AA$3:$AA$1315,DataRegularSeason20242025!$B$3:$B$1315, "&lt;=" &amp; FC$1, DataRegularSeason20242025!$D$3:$D$1315, $A28)+SUMIFS(DataRegularSeason20242025!$AB$3:$AB$1315,DataRegularSeason20242025!$B$3:$B$1315, "&lt;=" &amp; FC$1, DataRegularSeason20242025!$E$3:$E$1315, $A28)</f>
        <v>45</v>
      </c>
      <c r="FD28">
        <f>SUMIFS(DataRegularSeason20242025!$AA$3:$AA$1315,DataRegularSeason20242025!$B$3:$B$1315, "&lt;=" &amp; FD$1, DataRegularSeason20242025!$D$3:$D$1315, $A28)+SUMIFS(DataRegularSeason20242025!$AB$3:$AB$1315,DataRegularSeason20242025!$B$3:$B$1315, "&lt;=" &amp; FD$1, DataRegularSeason20242025!$E$3:$E$1315, $A28)</f>
        <v>45</v>
      </c>
      <c r="FE28">
        <f>SUMIFS(DataRegularSeason20242025!$AA$3:$AA$1315,DataRegularSeason20242025!$B$3:$B$1315, "&lt;=" &amp; FE$1, DataRegularSeason20242025!$D$3:$D$1315, $A28)+SUMIFS(DataRegularSeason20242025!$AB$3:$AB$1315,DataRegularSeason20242025!$B$3:$B$1315, "&lt;=" &amp; FE$1, DataRegularSeason20242025!$E$3:$E$1315, $A28)</f>
        <v>45</v>
      </c>
      <c r="FF28">
        <f>SUMIFS(DataRegularSeason20242025!$AA$3:$AA$1315,DataRegularSeason20242025!$B$3:$B$1315, "&lt;=" &amp; FF$1, DataRegularSeason20242025!$D$3:$D$1315, $A28)+SUMIFS(DataRegularSeason20242025!$AB$3:$AB$1315,DataRegularSeason20242025!$B$3:$B$1315, "&lt;=" &amp; FF$1, DataRegularSeason20242025!$E$3:$E$1315, $A28)</f>
        <v>45</v>
      </c>
      <c r="FG28">
        <f>SUMIFS(DataRegularSeason20242025!$AA$3:$AA$1315,DataRegularSeason20242025!$B$3:$B$1315, "&lt;=" &amp; FG$1, DataRegularSeason20242025!$D$3:$D$1315, $A28)+SUMIFS(DataRegularSeason20242025!$AB$3:$AB$1315,DataRegularSeason20242025!$B$3:$B$1315, "&lt;=" &amp; FG$1, DataRegularSeason20242025!$E$3:$E$1315, $A28)</f>
        <v>45</v>
      </c>
      <c r="FH28">
        <f>SUMIFS(DataRegularSeason20242025!$AA$3:$AA$1315,DataRegularSeason20242025!$B$3:$B$1315, "&lt;=" &amp; FH$1, DataRegularSeason20242025!$D$3:$D$1315, $A28)+SUMIFS(DataRegularSeason20242025!$AB$3:$AB$1315,DataRegularSeason20242025!$B$3:$B$1315, "&lt;=" &amp; FH$1, DataRegularSeason20242025!$E$3:$E$1315, $A28)</f>
        <v>45</v>
      </c>
      <c r="FI28">
        <f>SUMIFS(DataRegularSeason20242025!$AA$3:$AA$1315,DataRegularSeason20242025!$B$3:$B$1315, "&lt;=" &amp; FI$1, DataRegularSeason20242025!$D$3:$D$1315, $A28)+SUMIFS(DataRegularSeason20242025!$AB$3:$AB$1315,DataRegularSeason20242025!$B$3:$B$1315, "&lt;=" &amp; FI$1, DataRegularSeason20242025!$E$3:$E$1315, $A28)</f>
        <v>45</v>
      </c>
      <c r="FJ28">
        <f>SUMIFS(DataRegularSeason20242025!$AA$3:$AA$1315,DataRegularSeason20242025!$B$3:$B$1315, "&lt;=" &amp; FJ$1, DataRegularSeason20242025!$D$3:$D$1315, $A28)+SUMIFS(DataRegularSeason20242025!$AB$3:$AB$1315,DataRegularSeason20242025!$B$3:$B$1315, "&lt;=" &amp; FJ$1, DataRegularSeason20242025!$E$3:$E$1315, $A28)</f>
        <v>45</v>
      </c>
      <c r="FK28">
        <f>SUMIFS(DataRegularSeason20242025!$AA$3:$AA$1315,DataRegularSeason20242025!$B$3:$B$1315, "&lt;=" &amp; FK$1, DataRegularSeason20242025!$D$3:$D$1315, $A28)+SUMIFS(DataRegularSeason20242025!$AB$3:$AB$1315,DataRegularSeason20242025!$B$3:$B$1315, "&lt;=" &amp; FK$1, DataRegularSeason20242025!$E$3:$E$1315, $A28)</f>
        <v>45</v>
      </c>
      <c r="FL28">
        <f>SUMIFS(DataRegularSeason20242025!$AA$3:$AA$1315,DataRegularSeason20242025!$B$3:$B$1315, "&lt;=" &amp; FL$1, DataRegularSeason20242025!$D$3:$D$1315, $A28)+SUMIFS(DataRegularSeason20242025!$AB$3:$AB$1315,DataRegularSeason20242025!$B$3:$B$1315, "&lt;=" &amp; FL$1, DataRegularSeason20242025!$E$3:$E$1315, $A28)</f>
        <v>45</v>
      </c>
      <c r="FM28">
        <f>SUMIFS(DataRegularSeason20242025!$AA$3:$AA$1315,DataRegularSeason20242025!$B$3:$B$1315, "&lt;=" &amp; FM$1, DataRegularSeason20242025!$D$3:$D$1315, $A28)+SUMIFS(DataRegularSeason20242025!$AB$3:$AB$1315,DataRegularSeason20242025!$B$3:$B$1315, "&lt;=" &amp; FM$1, DataRegularSeason20242025!$E$3:$E$1315, $A28)</f>
        <v>45</v>
      </c>
      <c r="FN28">
        <f>SUMIFS(DataRegularSeason20242025!$AA$3:$AA$1315,DataRegularSeason20242025!$B$3:$B$1315, "&lt;=" &amp; FN$1, DataRegularSeason20242025!$D$3:$D$1315, $A28)+SUMIFS(DataRegularSeason20242025!$AB$3:$AB$1315,DataRegularSeason20242025!$B$3:$B$1315, "&lt;=" &amp; FN$1, DataRegularSeason20242025!$E$3:$E$1315, $A28)</f>
        <v>45</v>
      </c>
      <c r="FO28">
        <f>SUMIFS(DataRegularSeason20242025!$AA$3:$AA$1315,DataRegularSeason20242025!$B$3:$B$1315, "&lt;=" &amp; FO$1, DataRegularSeason20242025!$D$3:$D$1315, $A28)+SUMIFS(DataRegularSeason20242025!$AB$3:$AB$1315,DataRegularSeason20242025!$B$3:$B$1315, "&lt;=" &amp; FO$1, DataRegularSeason20242025!$E$3:$E$1315, $A28)</f>
        <v>45</v>
      </c>
      <c r="FP28">
        <f>SUMIFS(DataRegularSeason20242025!$AA$3:$AA$1315,DataRegularSeason20242025!$B$3:$B$1315, "&lt;=" &amp; FP$1, DataRegularSeason20242025!$D$3:$D$1315, $A28)+SUMIFS(DataRegularSeason20242025!$AB$3:$AB$1315,DataRegularSeason20242025!$B$3:$B$1315, "&lt;=" &amp; FP$1, DataRegularSeason20242025!$E$3:$E$1315, $A28)</f>
        <v>45</v>
      </c>
      <c r="FQ28">
        <f>SUMIFS(DataRegularSeason20242025!$AA$3:$AA$1315,DataRegularSeason20242025!$B$3:$B$1315, "&lt;=" &amp; FQ$1, DataRegularSeason20242025!$D$3:$D$1315, $A28)+SUMIFS(DataRegularSeason20242025!$AB$3:$AB$1315,DataRegularSeason20242025!$B$3:$B$1315, "&lt;=" &amp; FQ$1, DataRegularSeason20242025!$E$3:$E$1315, $A28)</f>
        <v>45</v>
      </c>
      <c r="FR28">
        <f>SUMIFS(DataRegularSeason20242025!$AA$3:$AA$1315,DataRegularSeason20242025!$B$3:$B$1315, "&lt;=" &amp; FR$1, DataRegularSeason20242025!$D$3:$D$1315, $A28)+SUMIFS(DataRegularSeason20242025!$AB$3:$AB$1315,DataRegularSeason20242025!$B$3:$B$1315, "&lt;=" &amp; FR$1, DataRegularSeason20242025!$E$3:$E$1315, $A28)</f>
        <v>45</v>
      </c>
      <c r="FS28">
        <f>SUMIFS(DataRegularSeason20242025!$AA$3:$AA$1315,DataRegularSeason20242025!$B$3:$B$1315, "&lt;=" &amp; FS$1, DataRegularSeason20242025!$D$3:$D$1315, $A28)+SUMIFS(DataRegularSeason20242025!$AB$3:$AB$1315,DataRegularSeason20242025!$B$3:$B$1315, "&lt;=" &amp; FS$1, DataRegularSeason20242025!$E$3:$E$1315, $A28)</f>
        <v>45</v>
      </c>
      <c r="FT28">
        <f>SUMIFS(DataRegularSeason20242025!$AA$3:$AA$1315,DataRegularSeason20242025!$B$3:$B$1315, "&lt;=" &amp; FT$1, DataRegularSeason20242025!$D$3:$D$1315, $A28)+SUMIFS(DataRegularSeason20242025!$AB$3:$AB$1315,DataRegularSeason20242025!$B$3:$B$1315, "&lt;=" &amp; FT$1, DataRegularSeason20242025!$E$3:$E$1315, $A28)</f>
        <v>45</v>
      </c>
      <c r="FU28">
        <f>SUMIFS(DataRegularSeason20242025!$AA$3:$AA$1315,DataRegularSeason20242025!$B$3:$B$1315, "&lt;=" &amp; FU$1, DataRegularSeason20242025!$D$3:$D$1315, $A28)+SUMIFS(DataRegularSeason20242025!$AB$3:$AB$1315,DataRegularSeason20242025!$B$3:$B$1315, "&lt;=" &amp; FU$1, DataRegularSeason20242025!$E$3:$E$1315, $A28)</f>
        <v>45</v>
      </c>
      <c r="FV28">
        <f>SUMIFS(DataRegularSeason20242025!$AA$3:$AA$1315,DataRegularSeason20242025!$B$3:$B$1315, "&lt;=" &amp; FV$1, DataRegularSeason20242025!$D$3:$D$1315, $A28)+SUMIFS(DataRegularSeason20242025!$AB$3:$AB$1315,DataRegularSeason20242025!$B$3:$B$1315, "&lt;=" &amp; FV$1, DataRegularSeason20242025!$E$3:$E$1315, $A28)</f>
        <v>45</v>
      </c>
      <c r="FW28">
        <f>SUMIFS(DataRegularSeason20242025!$AA$3:$AA$1315,DataRegularSeason20242025!$B$3:$B$1315, "&lt;=" &amp; FW$1, DataRegularSeason20242025!$D$3:$D$1315, $A28)+SUMIFS(DataRegularSeason20242025!$AB$3:$AB$1315,DataRegularSeason20242025!$B$3:$B$1315, "&lt;=" &amp; FW$1, DataRegularSeason20242025!$E$3:$E$1315, $A28)</f>
        <v>45</v>
      </c>
      <c r="FX28">
        <f>SUMIFS(DataRegularSeason20242025!$AA$3:$AA$1315,DataRegularSeason20242025!$B$3:$B$1315, "&lt;=" &amp; FX$1, DataRegularSeason20242025!$D$3:$D$1315, $A28)+SUMIFS(DataRegularSeason20242025!$AB$3:$AB$1315,DataRegularSeason20242025!$B$3:$B$1315, "&lt;=" &amp; FX$1, DataRegularSeason20242025!$E$3:$E$1315, $A28)</f>
        <v>45</v>
      </c>
      <c r="FY28">
        <f>SUMIFS(DataRegularSeason20242025!$AA$3:$AA$1315,DataRegularSeason20242025!$B$3:$B$1315, "&lt;=" &amp; FY$1, DataRegularSeason20242025!$D$3:$D$1315, $A28)+SUMIFS(DataRegularSeason20242025!$AB$3:$AB$1315,DataRegularSeason20242025!$B$3:$B$1315, "&lt;=" &amp; FY$1, DataRegularSeason20242025!$E$3:$E$1315, $A28)</f>
        <v>45</v>
      </c>
      <c r="FZ28">
        <f>SUMIFS(DataRegularSeason20242025!$AA$3:$AA$1315,DataRegularSeason20242025!$B$3:$B$1315, "&lt;=" &amp; FZ$1, DataRegularSeason20242025!$D$3:$D$1315, $A28)+SUMIFS(DataRegularSeason20242025!$AB$3:$AB$1315,DataRegularSeason20242025!$B$3:$B$1315, "&lt;=" &amp; FZ$1, DataRegularSeason20242025!$E$3:$E$1315, $A28)</f>
        <v>45</v>
      </c>
      <c r="GA28">
        <f>SUMIFS(DataRegularSeason20242025!$AA$3:$AA$1315,DataRegularSeason20242025!$B$3:$B$1315, "&lt;=" &amp; GA$1, DataRegularSeason20242025!$D$3:$D$1315, $A28)+SUMIFS(DataRegularSeason20242025!$AB$3:$AB$1315,DataRegularSeason20242025!$B$3:$B$1315, "&lt;=" &amp; GA$1, DataRegularSeason20242025!$E$3:$E$1315, $A28)</f>
        <v>45</v>
      </c>
      <c r="GB28">
        <f>SUMIFS(DataRegularSeason20242025!$AA$3:$AA$1315,DataRegularSeason20242025!$B$3:$B$1315, "&lt;=" &amp; GB$1, DataRegularSeason20242025!$D$3:$D$1315, $A28)+SUMIFS(DataRegularSeason20242025!$AB$3:$AB$1315,DataRegularSeason20242025!$B$3:$B$1315, "&lt;=" &amp; GB$1, DataRegularSeason20242025!$E$3:$E$1315, $A28)</f>
        <v>45</v>
      </c>
      <c r="GC28">
        <f>SUMIFS(DataRegularSeason20242025!$AA$3:$AA$1315,DataRegularSeason20242025!$B$3:$B$1315, "&lt;=" &amp; GC$1, DataRegularSeason20242025!$D$3:$D$1315, $A28)+SUMIFS(DataRegularSeason20242025!$AB$3:$AB$1315,DataRegularSeason20242025!$B$3:$B$1315, "&lt;=" &amp; GC$1, DataRegularSeason20242025!$E$3:$E$1315, $A28)</f>
        <v>45</v>
      </c>
      <c r="GD28">
        <f>SUMIFS(DataRegularSeason20242025!$AA$3:$AA$1315,DataRegularSeason20242025!$B$3:$B$1315, "&lt;=" &amp; GD$1, DataRegularSeason20242025!$D$3:$D$1315, $A28)+SUMIFS(DataRegularSeason20242025!$AB$3:$AB$1315,DataRegularSeason20242025!$B$3:$B$1315, "&lt;=" &amp; GD$1, DataRegularSeason20242025!$E$3:$E$1315, $A28)</f>
        <v>45</v>
      </c>
      <c r="GE28">
        <f>SUMIFS(DataRegularSeason20242025!$AA$3:$AA$1315,DataRegularSeason20242025!$B$3:$B$1315, "&lt;=" &amp; GE$1, DataRegularSeason20242025!$D$3:$D$1315, $A28)+SUMIFS(DataRegularSeason20242025!$AB$3:$AB$1315,DataRegularSeason20242025!$B$3:$B$1315, "&lt;=" &amp; GE$1, DataRegularSeason20242025!$E$3:$E$1315, $A28)</f>
        <v>45</v>
      </c>
      <c r="GF28">
        <f>SUMIFS(DataRegularSeason20242025!$AA$3:$AA$1315,DataRegularSeason20242025!$B$3:$B$1315, "&lt;=" &amp; GF$1, DataRegularSeason20242025!$D$3:$D$1315, $A28)+SUMIFS(DataRegularSeason20242025!$AB$3:$AB$1315,DataRegularSeason20242025!$B$3:$B$1315, "&lt;=" &amp; GF$1, DataRegularSeason20242025!$E$3:$E$1315, $A28)</f>
        <v>45</v>
      </c>
      <c r="GG28">
        <f>SUMIFS(DataRegularSeason20242025!$AA$3:$AA$1315,DataRegularSeason20242025!$B$3:$B$1315, "&lt;=" &amp; GG$1, DataRegularSeason20242025!$D$3:$D$1315, $A28)+SUMIFS(DataRegularSeason20242025!$AB$3:$AB$1315,DataRegularSeason20242025!$B$3:$B$1315, "&lt;=" &amp; GG$1, DataRegularSeason20242025!$E$3:$E$1315, $A28)</f>
        <v>45</v>
      </c>
      <c r="GH28">
        <f>SUMIFS(DataRegularSeason20242025!$AA$3:$AA$1315,DataRegularSeason20242025!$B$3:$B$1315, "&lt;=" &amp; GH$1, DataRegularSeason20242025!$D$3:$D$1315, $A28)+SUMIFS(DataRegularSeason20242025!$AB$3:$AB$1315,DataRegularSeason20242025!$B$3:$B$1315, "&lt;=" &amp; GH$1, DataRegularSeason20242025!$E$3:$E$1315, $A28)</f>
        <v>45</v>
      </c>
      <c r="GI28">
        <f>SUMIFS(DataRegularSeason20242025!$AA$3:$AA$1315,DataRegularSeason20242025!$B$3:$B$1315, "&lt;=" &amp; GI$1, DataRegularSeason20242025!$D$3:$D$1315, $A28)+SUMIFS(DataRegularSeason20242025!$AB$3:$AB$1315,DataRegularSeason20242025!$B$3:$B$1315, "&lt;=" &amp; GI$1, DataRegularSeason20242025!$E$3:$E$1315, $A28)</f>
        <v>45</v>
      </c>
      <c r="GJ28">
        <f>SUMIFS(DataRegularSeason20242025!$AA$3:$AA$1315,DataRegularSeason20242025!$B$3:$B$1315, "&lt;=" &amp; GJ$1, DataRegularSeason20242025!$D$3:$D$1315, $A28)+SUMIFS(DataRegularSeason20242025!$AB$3:$AB$1315,DataRegularSeason20242025!$B$3:$B$1315, "&lt;=" &amp; GJ$1, DataRegularSeason20242025!$E$3:$E$1315, $A28)</f>
        <v>45</v>
      </c>
      <c r="GK28">
        <f>SUMIFS(DataRegularSeason20242025!$AA$3:$AA$1315,DataRegularSeason20242025!$B$3:$B$1315, "&lt;=" &amp; GK$1, DataRegularSeason20242025!$D$3:$D$1315, $A28)+SUMIFS(DataRegularSeason20242025!$AB$3:$AB$1315,DataRegularSeason20242025!$B$3:$B$1315, "&lt;=" &amp; GK$1, DataRegularSeason20242025!$E$3:$E$1315, $A28)</f>
        <v>45</v>
      </c>
      <c r="GL28">
        <f>SUMIFS(DataRegularSeason20242025!$AA$3:$AA$1315,DataRegularSeason20242025!$B$3:$B$1315, "&lt;=" &amp; GL$1, DataRegularSeason20242025!$D$3:$D$1315, $A28)+SUMIFS(DataRegularSeason20242025!$AB$3:$AB$1315,DataRegularSeason20242025!$B$3:$B$1315, "&lt;=" &amp; GL$1, DataRegularSeason20242025!$E$3:$E$1315, $A28)</f>
        <v>45</v>
      </c>
      <c r="GM28">
        <f>SUMIFS(DataRegularSeason20242025!$AA$3:$AA$1315,DataRegularSeason20242025!$B$3:$B$1315, "&lt;=" &amp; GM$1, DataRegularSeason20242025!$D$3:$D$1315, $A28)+SUMIFS(DataRegularSeason20242025!$AB$3:$AB$1315,DataRegularSeason20242025!$B$3:$B$1315, "&lt;=" &amp; GM$1, DataRegularSeason20242025!$E$3:$E$1315, $A28)</f>
        <v>45</v>
      </c>
      <c r="GN28">
        <f>SUMIFS(DataRegularSeason20242025!$AA$3:$AA$1315,DataRegularSeason20242025!$B$3:$B$1315, "&lt;=" &amp; GN$1, DataRegularSeason20242025!$D$3:$D$1315, $A28)+SUMIFS(DataRegularSeason20242025!$AB$3:$AB$1315,DataRegularSeason20242025!$B$3:$B$1315, "&lt;=" &amp; GN$1, DataRegularSeason20242025!$E$3:$E$1315, $A28)</f>
        <v>45</v>
      </c>
      <c r="GO28">
        <f>SUMIFS(DataRegularSeason20242025!$AA$3:$AA$1315,DataRegularSeason20242025!$B$3:$B$1315, "&lt;=" &amp; GO$1, DataRegularSeason20242025!$D$3:$D$1315, $A28)+SUMIFS(DataRegularSeason20242025!$AB$3:$AB$1315,DataRegularSeason20242025!$B$3:$B$1315, "&lt;=" &amp; GO$1, DataRegularSeason20242025!$E$3:$E$1315, $A28)</f>
        <v>45</v>
      </c>
      <c r="GP28">
        <f>SUMIFS(DataRegularSeason20242025!$AA$3:$AA$1315,DataRegularSeason20242025!$B$3:$B$1315, "&lt;=" &amp; GP$1, DataRegularSeason20242025!$D$3:$D$1315, $A28)+SUMIFS(DataRegularSeason20242025!$AB$3:$AB$1315,DataRegularSeason20242025!$B$3:$B$1315, "&lt;=" &amp; GP$1, DataRegularSeason20242025!$E$3:$E$1315, $A28)</f>
        <v>45</v>
      </c>
      <c r="GQ28">
        <f>SUMIFS(DataRegularSeason20242025!$AA$3:$AA$1315,DataRegularSeason20242025!$B$3:$B$1315, "&lt;=" &amp; GQ$1, DataRegularSeason20242025!$D$3:$D$1315, $A28)+SUMIFS(DataRegularSeason20242025!$AB$3:$AB$1315,DataRegularSeason20242025!$B$3:$B$1315, "&lt;=" &amp; GQ$1, DataRegularSeason20242025!$E$3:$E$1315, $A28)</f>
        <v>45</v>
      </c>
      <c r="GR28">
        <f>SUMIFS(DataRegularSeason20242025!$AA$3:$AA$1315,DataRegularSeason20242025!$B$3:$B$1315, "&lt;=" &amp; GR$1, DataRegularSeason20242025!$D$3:$D$1315, $A28)+SUMIFS(DataRegularSeason20242025!$AB$3:$AB$1315,DataRegularSeason20242025!$B$3:$B$1315, "&lt;=" &amp; GR$1, DataRegularSeason20242025!$E$3:$E$1315, $A28)</f>
        <v>45</v>
      </c>
      <c r="GS28">
        <f>SUMIFS(DataRegularSeason20242025!$AA$3:$AA$1315,DataRegularSeason20242025!$B$3:$B$1315, "&lt;=" &amp; GS$1, DataRegularSeason20242025!$D$3:$D$1315, $A28)+SUMIFS(DataRegularSeason20242025!$AB$3:$AB$1315,DataRegularSeason20242025!$B$3:$B$1315, "&lt;=" &amp; GS$1, DataRegularSeason20242025!$E$3:$E$1315, $A28)</f>
        <v>45</v>
      </c>
      <c r="GT28">
        <f>SUMIFS(DataRegularSeason20242025!$AA$3:$AA$1315,DataRegularSeason20242025!$B$3:$B$1315, "&lt;=" &amp; GT$1, DataRegularSeason20242025!$D$3:$D$1315, $A28)+SUMIFS(DataRegularSeason20242025!$AB$3:$AB$1315,DataRegularSeason20242025!$B$3:$B$1315, "&lt;=" &amp; GT$1, DataRegularSeason20242025!$E$3:$E$1315, $A28)</f>
        <v>45</v>
      </c>
      <c r="GU28">
        <f>SUMIFS(DataRegularSeason20242025!$AA$3:$AA$1315,DataRegularSeason20242025!$B$3:$B$1315, "&lt;=" &amp; GU$1, DataRegularSeason20242025!$D$3:$D$1315, $A28)+SUMIFS(DataRegularSeason20242025!$AB$3:$AB$1315,DataRegularSeason20242025!$B$3:$B$1315, "&lt;=" &amp; GU$1, DataRegularSeason20242025!$E$3:$E$1315, $A28)</f>
        <v>45</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43</v>
      </c>
      <c r="CW29">
        <f>SUMIFS(DataRegularSeason20242025!$AA$3:$AA$1315,DataRegularSeason20242025!$B$3:$B$1315, "&lt;=" &amp; CW$1, DataRegularSeason20242025!$D$3:$D$1315, $A29)+SUMIFS(DataRegularSeason20242025!$AB$3:$AB$1315,DataRegularSeason20242025!$B$3:$B$1315, "&lt;=" &amp; CW$1, DataRegularSeason20242025!$E$3:$E$1315, $A29)</f>
        <v>43</v>
      </c>
      <c r="CX29">
        <f>SUMIFS(DataRegularSeason20242025!$AA$3:$AA$1315,DataRegularSeason20242025!$B$3:$B$1315, "&lt;=" &amp; CX$1, DataRegularSeason20242025!$D$3:$D$1315, $A29)+SUMIFS(DataRegularSeason20242025!$AB$3:$AB$1315,DataRegularSeason20242025!$B$3:$B$1315, "&lt;=" &amp; CX$1, DataRegularSeason20242025!$E$3:$E$1315, $A29)</f>
        <v>43</v>
      </c>
      <c r="CY29">
        <f>SUMIFS(DataRegularSeason20242025!$AA$3:$AA$1315,DataRegularSeason20242025!$B$3:$B$1315, "&lt;=" &amp; CY$1, DataRegularSeason20242025!$D$3:$D$1315, $A29)+SUMIFS(DataRegularSeason20242025!$AB$3:$AB$1315,DataRegularSeason20242025!$B$3:$B$1315, "&lt;=" &amp; CY$1, DataRegularSeason20242025!$E$3:$E$1315, $A29)</f>
        <v>43</v>
      </c>
      <c r="CZ29">
        <f>SUMIFS(DataRegularSeason20242025!$AA$3:$AA$1315,DataRegularSeason20242025!$B$3:$B$1315, "&lt;=" &amp; CZ$1, DataRegularSeason20242025!$D$3:$D$1315, $A29)+SUMIFS(DataRegularSeason20242025!$AB$3:$AB$1315,DataRegularSeason20242025!$B$3:$B$1315, "&lt;=" &amp; CZ$1, DataRegularSeason20242025!$E$3:$E$1315, $A29)</f>
        <v>43</v>
      </c>
      <c r="DA29">
        <f>SUMIFS(DataRegularSeason20242025!$AA$3:$AA$1315,DataRegularSeason20242025!$B$3:$B$1315, "&lt;=" &amp; DA$1, DataRegularSeason20242025!$D$3:$D$1315, $A29)+SUMIFS(DataRegularSeason20242025!$AB$3:$AB$1315,DataRegularSeason20242025!$B$3:$B$1315, "&lt;=" &amp; DA$1, DataRegularSeason20242025!$E$3:$E$1315, $A29)</f>
        <v>43</v>
      </c>
      <c r="DB29">
        <f>SUMIFS(DataRegularSeason20242025!$AA$3:$AA$1315,DataRegularSeason20242025!$B$3:$B$1315, "&lt;=" &amp; DB$1, DataRegularSeason20242025!$D$3:$D$1315, $A29)+SUMIFS(DataRegularSeason20242025!$AB$3:$AB$1315,DataRegularSeason20242025!$B$3:$B$1315, "&lt;=" &amp; DB$1, DataRegularSeason20242025!$E$3:$E$1315, $A29)</f>
        <v>43</v>
      </c>
      <c r="DC29">
        <f>SUMIFS(DataRegularSeason20242025!$AA$3:$AA$1315,DataRegularSeason20242025!$B$3:$B$1315, "&lt;=" &amp; DC$1, DataRegularSeason20242025!$D$3:$D$1315, $A29)+SUMIFS(DataRegularSeason20242025!$AB$3:$AB$1315,DataRegularSeason20242025!$B$3:$B$1315, "&lt;=" &amp; DC$1, DataRegularSeason20242025!$E$3:$E$1315, $A29)</f>
        <v>43</v>
      </c>
      <c r="DD29">
        <f>SUMIFS(DataRegularSeason20242025!$AA$3:$AA$1315,DataRegularSeason20242025!$B$3:$B$1315, "&lt;=" &amp; DD$1, DataRegularSeason20242025!$D$3:$D$1315, $A29)+SUMIFS(DataRegularSeason20242025!$AB$3:$AB$1315,DataRegularSeason20242025!$B$3:$B$1315, "&lt;=" &amp; DD$1, DataRegularSeason20242025!$E$3:$E$1315, $A29)</f>
        <v>43</v>
      </c>
      <c r="DE29">
        <f>SUMIFS(DataRegularSeason20242025!$AA$3:$AA$1315,DataRegularSeason20242025!$B$3:$B$1315, "&lt;=" &amp; DE$1, DataRegularSeason20242025!$D$3:$D$1315, $A29)+SUMIFS(DataRegularSeason20242025!$AB$3:$AB$1315,DataRegularSeason20242025!$B$3:$B$1315, "&lt;=" &amp; DE$1, DataRegularSeason20242025!$E$3:$E$1315, $A29)</f>
        <v>43</v>
      </c>
      <c r="DF29">
        <f>SUMIFS(DataRegularSeason20242025!$AA$3:$AA$1315,DataRegularSeason20242025!$B$3:$B$1315, "&lt;=" &amp; DF$1, DataRegularSeason20242025!$D$3:$D$1315, $A29)+SUMIFS(DataRegularSeason20242025!$AB$3:$AB$1315,DataRegularSeason20242025!$B$3:$B$1315, "&lt;=" &amp; DF$1, DataRegularSeason20242025!$E$3:$E$1315, $A29)</f>
        <v>43</v>
      </c>
      <c r="DG29">
        <f>SUMIFS(DataRegularSeason20242025!$AA$3:$AA$1315,DataRegularSeason20242025!$B$3:$B$1315, "&lt;=" &amp; DG$1, DataRegularSeason20242025!$D$3:$D$1315, $A29)+SUMIFS(DataRegularSeason20242025!$AB$3:$AB$1315,DataRegularSeason20242025!$B$3:$B$1315, "&lt;=" &amp; DG$1, DataRegularSeason20242025!$E$3:$E$1315, $A29)</f>
        <v>43</v>
      </c>
      <c r="DH29">
        <f>SUMIFS(DataRegularSeason20242025!$AA$3:$AA$1315,DataRegularSeason20242025!$B$3:$B$1315, "&lt;=" &amp; DH$1, DataRegularSeason20242025!$D$3:$D$1315, $A29)+SUMIFS(DataRegularSeason20242025!$AB$3:$AB$1315,DataRegularSeason20242025!$B$3:$B$1315, "&lt;=" &amp; DH$1, DataRegularSeason20242025!$E$3:$E$1315, $A29)</f>
        <v>43</v>
      </c>
      <c r="DI29">
        <f>SUMIFS(DataRegularSeason20242025!$AA$3:$AA$1315,DataRegularSeason20242025!$B$3:$B$1315, "&lt;=" &amp; DI$1, DataRegularSeason20242025!$D$3:$D$1315, $A29)+SUMIFS(DataRegularSeason20242025!$AB$3:$AB$1315,DataRegularSeason20242025!$B$3:$B$1315, "&lt;=" &amp; DI$1, DataRegularSeason20242025!$E$3:$E$1315, $A29)</f>
        <v>43</v>
      </c>
      <c r="DJ29">
        <f>SUMIFS(DataRegularSeason20242025!$AA$3:$AA$1315,DataRegularSeason20242025!$B$3:$B$1315, "&lt;=" &amp; DJ$1, DataRegularSeason20242025!$D$3:$D$1315, $A29)+SUMIFS(DataRegularSeason20242025!$AB$3:$AB$1315,DataRegularSeason20242025!$B$3:$B$1315, "&lt;=" &amp; DJ$1, DataRegularSeason20242025!$E$3:$E$1315, $A29)</f>
        <v>43</v>
      </c>
      <c r="DK29">
        <f>SUMIFS(DataRegularSeason20242025!$AA$3:$AA$1315,DataRegularSeason20242025!$B$3:$B$1315, "&lt;=" &amp; DK$1, DataRegularSeason20242025!$D$3:$D$1315, $A29)+SUMIFS(DataRegularSeason20242025!$AB$3:$AB$1315,DataRegularSeason20242025!$B$3:$B$1315, "&lt;=" &amp; DK$1, DataRegularSeason20242025!$E$3:$E$1315, $A29)</f>
        <v>43</v>
      </c>
      <c r="DL29">
        <f>SUMIFS(DataRegularSeason20242025!$AA$3:$AA$1315,DataRegularSeason20242025!$B$3:$B$1315, "&lt;=" &amp; DL$1, DataRegularSeason20242025!$D$3:$D$1315, $A29)+SUMIFS(DataRegularSeason20242025!$AB$3:$AB$1315,DataRegularSeason20242025!$B$3:$B$1315, "&lt;=" &amp; DL$1, DataRegularSeason20242025!$E$3:$E$1315, $A29)</f>
        <v>43</v>
      </c>
      <c r="DM29">
        <f>SUMIFS(DataRegularSeason20242025!$AA$3:$AA$1315,DataRegularSeason20242025!$B$3:$B$1315, "&lt;=" &amp; DM$1, DataRegularSeason20242025!$D$3:$D$1315, $A29)+SUMIFS(DataRegularSeason20242025!$AB$3:$AB$1315,DataRegularSeason20242025!$B$3:$B$1315, "&lt;=" &amp; DM$1, DataRegularSeason20242025!$E$3:$E$1315, $A29)</f>
        <v>43</v>
      </c>
      <c r="DN29">
        <f>SUMIFS(DataRegularSeason20242025!$AA$3:$AA$1315,DataRegularSeason20242025!$B$3:$B$1315, "&lt;=" &amp; DN$1, DataRegularSeason20242025!$D$3:$D$1315, $A29)+SUMIFS(DataRegularSeason20242025!$AB$3:$AB$1315,DataRegularSeason20242025!$B$3:$B$1315, "&lt;=" &amp; DN$1, DataRegularSeason20242025!$E$3:$E$1315, $A29)</f>
        <v>43</v>
      </c>
      <c r="DO29">
        <f>SUMIFS(DataRegularSeason20242025!$AA$3:$AA$1315,DataRegularSeason20242025!$B$3:$B$1315, "&lt;=" &amp; DO$1, DataRegularSeason20242025!$D$3:$D$1315, $A29)+SUMIFS(DataRegularSeason20242025!$AB$3:$AB$1315,DataRegularSeason20242025!$B$3:$B$1315, "&lt;=" &amp; DO$1, DataRegularSeason20242025!$E$3:$E$1315, $A29)</f>
        <v>43</v>
      </c>
      <c r="DP29">
        <f>SUMIFS(DataRegularSeason20242025!$AA$3:$AA$1315,DataRegularSeason20242025!$B$3:$B$1315, "&lt;=" &amp; DP$1, DataRegularSeason20242025!$D$3:$D$1315, $A29)+SUMIFS(DataRegularSeason20242025!$AB$3:$AB$1315,DataRegularSeason20242025!$B$3:$B$1315, "&lt;=" &amp; DP$1, DataRegularSeason20242025!$E$3:$E$1315, $A29)</f>
        <v>43</v>
      </c>
      <c r="DQ29">
        <f>SUMIFS(DataRegularSeason20242025!$AA$3:$AA$1315,DataRegularSeason20242025!$B$3:$B$1315, "&lt;=" &amp; DQ$1, DataRegularSeason20242025!$D$3:$D$1315, $A29)+SUMIFS(DataRegularSeason20242025!$AB$3:$AB$1315,DataRegularSeason20242025!$B$3:$B$1315, "&lt;=" &amp; DQ$1, DataRegularSeason20242025!$E$3:$E$1315, $A29)</f>
        <v>43</v>
      </c>
      <c r="DR29">
        <f>SUMIFS(DataRegularSeason20242025!$AA$3:$AA$1315,DataRegularSeason20242025!$B$3:$B$1315, "&lt;=" &amp; DR$1, DataRegularSeason20242025!$D$3:$D$1315, $A29)+SUMIFS(DataRegularSeason20242025!$AB$3:$AB$1315,DataRegularSeason20242025!$B$3:$B$1315, "&lt;=" &amp; DR$1, DataRegularSeason20242025!$E$3:$E$1315, $A29)</f>
        <v>43</v>
      </c>
      <c r="DS29">
        <f>SUMIFS(DataRegularSeason20242025!$AA$3:$AA$1315,DataRegularSeason20242025!$B$3:$B$1315, "&lt;=" &amp; DS$1, DataRegularSeason20242025!$D$3:$D$1315, $A29)+SUMIFS(DataRegularSeason20242025!$AB$3:$AB$1315,DataRegularSeason20242025!$B$3:$B$1315, "&lt;=" &amp; DS$1, DataRegularSeason20242025!$E$3:$E$1315, $A29)</f>
        <v>43</v>
      </c>
      <c r="DT29">
        <f>SUMIFS(DataRegularSeason20242025!$AA$3:$AA$1315,DataRegularSeason20242025!$B$3:$B$1315, "&lt;=" &amp; DT$1, DataRegularSeason20242025!$D$3:$D$1315, $A29)+SUMIFS(DataRegularSeason20242025!$AB$3:$AB$1315,DataRegularSeason20242025!$B$3:$B$1315, "&lt;=" &amp; DT$1, DataRegularSeason20242025!$E$3:$E$1315, $A29)</f>
        <v>43</v>
      </c>
      <c r="DU29">
        <f>SUMIFS(DataRegularSeason20242025!$AA$3:$AA$1315,DataRegularSeason20242025!$B$3:$B$1315, "&lt;=" &amp; DU$1, DataRegularSeason20242025!$D$3:$D$1315, $A29)+SUMIFS(DataRegularSeason20242025!$AB$3:$AB$1315,DataRegularSeason20242025!$B$3:$B$1315, "&lt;=" &amp; DU$1, DataRegularSeason20242025!$E$3:$E$1315, $A29)</f>
        <v>43</v>
      </c>
      <c r="DV29">
        <f>SUMIFS(DataRegularSeason20242025!$AA$3:$AA$1315,DataRegularSeason20242025!$B$3:$B$1315, "&lt;=" &amp; DV$1, DataRegularSeason20242025!$D$3:$D$1315, $A29)+SUMIFS(DataRegularSeason20242025!$AB$3:$AB$1315,DataRegularSeason20242025!$B$3:$B$1315, "&lt;=" &amp; DV$1, DataRegularSeason20242025!$E$3:$E$1315, $A29)</f>
        <v>43</v>
      </c>
      <c r="DW29">
        <f>SUMIFS(DataRegularSeason20242025!$AA$3:$AA$1315,DataRegularSeason20242025!$B$3:$B$1315, "&lt;=" &amp; DW$1, DataRegularSeason20242025!$D$3:$D$1315, $A29)+SUMIFS(DataRegularSeason20242025!$AB$3:$AB$1315,DataRegularSeason20242025!$B$3:$B$1315, "&lt;=" &amp; DW$1, DataRegularSeason20242025!$E$3:$E$1315, $A29)</f>
        <v>43</v>
      </c>
      <c r="DX29">
        <f>SUMIFS(DataRegularSeason20242025!$AA$3:$AA$1315,DataRegularSeason20242025!$B$3:$B$1315, "&lt;=" &amp; DX$1, DataRegularSeason20242025!$D$3:$D$1315, $A29)+SUMIFS(DataRegularSeason20242025!$AB$3:$AB$1315,DataRegularSeason20242025!$B$3:$B$1315, "&lt;=" &amp; DX$1, DataRegularSeason20242025!$E$3:$E$1315, $A29)</f>
        <v>43</v>
      </c>
      <c r="DY29">
        <f>SUMIFS(DataRegularSeason20242025!$AA$3:$AA$1315,DataRegularSeason20242025!$B$3:$B$1315, "&lt;=" &amp; DY$1, DataRegularSeason20242025!$D$3:$D$1315, $A29)+SUMIFS(DataRegularSeason20242025!$AB$3:$AB$1315,DataRegularSeason20242025!$B$3:$B$1315, "&lt;=" &amp; DY$1, DataRegularSeason20242025!$E$3:$E$1315, $A29)</f>
        <v>43</v>
      </c>
      <c r="DZ29">
        <f>SUMIFS(DataRegularSeason20242025!$AA$3:$AA$1315,DataRegularSeason20242025!$B$3:$B$1315, "&lt;=" &amp; DZ$1, DataRegularSeason20242025!$D$3:$D$1315, $A29)+SUMIFS(DataRegularSeason20242025!$AB$3:$AB$1315,DataRegularSeason20242025!$B$3:$B$1315, "&lt;=" &amp; DZ$1, DataRegularSeason20242025!$E$3:$E$1315, $A29)</f>
        <v>43</v>
      </c>
      <c r="EA29">
        <f>SUMIFS(DataRegularSeason20242025!$AA$3:$AA$1315,DataRegularSeason20242025!$B$3:$B$1315, "&lt;=" &amp; EA$1, DataRegularSeason20242025!$D$3:$D$1315, $A29)+SUMIFS(DataRegularSeason20242025!$AB$3:$AB$1315,DataRegularSeason20242025!$B$3:$B$1315, "&lt;=" &amp; EA$1, DataRegularSeason20242025!$E$3:$E$1315, $A29)</f>
        <v>43</v>
      </c>
      <c r="EB29">
        <f>SUMIFS(DataRegularSeason20242025!$AA$3:$AA$1315,DataRegularSeason20242025!$B$3:$B$1315, "&lt;=" &amp; EB$1, DataRegularSeason20242025!$D$3:$D$1315, $A29)+SUMIFS(DataRegularSeason20242025!$AB$3:$AB$1315,DataRegularSeason20242025!$B$3:$B$1315, "&lt;=" &amp; EB$1, DataRegularSeason20242025!$E$3:$E$1315, $A29)</f>
        <v>43</v>
      </c>
      <c r="EC29">
        <f>SUMIFS(DataRegularSeason20242025!$AA$3:$AA$1315,DataRegularSeason20242025!$B$3:$B$1315, "&lt;=" &amp; EC$1, DataRegularSeason20242025!$D$3:$D$1315, $A29)+SUMIFS(DataRegularSeason20242025!$AB$3:$AB$1315,DataRegularSeason20242025!$B$3:$B$1315, "&lt;=" &amp; EC$1, DataRegularSeason20242025!$E$3:$E$1315, $A29)</f>
        <v>43</v>
      </c>
      <c r="ED29">
        <f>SUMIFS(DataRegularSeason20242025!$AA$3:$AA$1315,DataRegularSeason20242025!$B$3:$B$1315, "&lt;=" &amp; ED$1, DataRegularSeason20242025!$D$3:$D$1315, $A29)+SUMIFS(DataRegularSeason20242025!$AB$3:$AB$1315,DataRegularSeason20242025!$B$3:$B$1315, "&lt;=" &amp; ED$1, DataRegularSeason20242025!$E$3:$E$1315, $A29)</f>
        <v>43</v>
      </c>
      <c r="EE29">
        <f>SUMIFS(DataRegularSeason20242025!$AA$3:$AA$1315,DataRegularSeason20242025!$B$3:$B$1315, "&lt;=" &amp; EE$1, DataRegularSeason20242025!$D$3:$D$1315, $A29)+SUMIFS(DataRegularSeason20242025!$AB$3:$AB$1315,DataRegularSeason20242025!$B$3:$B$1315, "&lt;=" &amp; EE$1, DataRegularSeason20242025!$E$3:$E$1315, $A29)</f>
        <v>43</v>
      </c>
      <c r="EF29">
        <f>SUMIFS(DataRegularSeason20242025!$AA$3:$AA$1315,DataRegularSeason20242025!$B$3:$B$1315, "&lt;=" &amp; EF$1, DataRegularSeason20242025!$D$3:$D$1315, $A29)+SUMIFS(DataRegularSeason20242025!$AB$3:$AB$1315,DataRegularSeason20242025!$B$3:$B$1315, "&lt;=" &amp; EF$1, DataRegularSeason20242025!$E$3:$E$1315, $A29)</f>
        <v>43</v>
      </c>
      <c r="EG29">
        <f>SUMIFS(DataRegularSeason20242025!$AA$3:$AA$1315,DataRegularSeason20242025!$B$3:$B$1315, "&lt;=" &amp; EG$1, DataRegularSeason20242025!$D$3:$D$1315, $A29)+SUMIFS(DataRegularSeason20242025!$AB$3:$AB$1315,DataRegularSeason20242025!$B$3:$B$1315, "&lt;=" &amp; EG$1, DataRegularSeason20242025!$E$3:$E$1315, $A29)</f>
        <v>43</v>
      </c>
      <c r="EH29">
        <f>SUMIFS(DataRegularSeason20242025!$AA$3:$AA$1315,DataRegularSeason20242025!$B$3:$B$1315, "&lt;=" &amp; EH$1, DataRegularSeason20242025!$D$3:$D$1315, $A29)+SUMIFS(DataRegularSeason20242025!$AB$3:$AB$1315,DataRegularSeason20242025!$B$3:$B$1315, "&lt;=" &amp; EH$1, DataRegularSeason20242025!$E$3:$E$1315, $A29)</f>
        <v>43</v>
      </c>
      <c r="EI29">
        <f>SUMIFS(DataRegularSeason20242025!$AA$3:$AA$1315,DataRegularSeason20242025!$B$3:$B$1315, "&lt;=" &amp; EI$1, DataRegularSeason20242025!$D$3:$D$1315, $A29)+SUMIFS(DataRegularSeason20242025!$AB$3:$AB$1315,DataRegularSeason20242025!$B$3:$B$1315, "&lt;=" &amp; EI$1, DataRegularSeason20242025!$E$3:$E$1315, $A29)</f>
        <v>43</v>
      </c>
      <c r="EJ29">
        <f>SUMIFS(DataRegularSeason20242025!$AA$3:$AA$1315,DataRegularSeason20242025!$B$3:$B$1315, "&lt;=" &amp; EJ$1, DataRegularSeason20242025!$D$3:$D$1315, $A29)+SUMIFS(DataRegularSeason20242025!$AB$3:$AB$1315,DataRegularSeason20242025!$B$3:$B$1315, "&lt;=" &amp; EJ$1, DataRegularSeason20242025!$E$3:$E$1315, $A29)</f>
        <v>43</v>
      </c>
      <c r="EK29">
        <f>SUMIFS(DataRegularSeason20242025!$AA$3:$AA$1315,DataRegularSeason20242025!$B$3:$B$1315, "&lt;=" &amp; EK$1, DataRegularSeason20242025!$D$3:$D$1315, $A29)+SUMIFS(DataRegularSeason20242025!$AB$3:$AB$1315,DataRegularSeason20242025!$B$3:$B$1315, "&lt;=" &amp; EK$1, DataRegularSeason20242025!$E$3:$E$1315, $A29)</f>
        <v>43</v>
      </c>
      <c r="EL29">
        <f>SUMIFS(DataRegularSeason20242025!$AA$3:$AA$1315,DataRegularSeason20242025!$B$3:$B$1315, "&lt;=" &amp; EL$1, DataRegularSeason20242025!$D$3:$D$1315, $A29)+SUMIFS(DataRegularSeason20242025!$AB$3:$AB$1315,DataRegularSeason20242025!$B$3:$B$1315, "&lt;=" &amp; EL$1, DataRegularSeason20242025!$E$3:$E$1315, $A29)</f>
        <v>43</v>
      </c>
      <c r="EM29">
        <f>SUMIFS(DataRegularSeason20242025!$AA$3:$AA$1315,DataRegularSeason20242025!$B$3:$B$1315, "&lt;=" &amp; EM$1, DataRegularSeason20242025!$D$3:$D$1315, $A29)+SUMIFS(DataRegularSeason20242025!$AB$3:$AB$1315,DataRegularSeason20242025!$B$3:$B$1315, "&lt;=" &amp; EM$1, DataRegularSeason20242025!$E$3:$E$1315, $A29)</f>
        <v>43</v>
      </c>
      <c r="EN29">
        <f>SUMIFS(DataRegularSeason20242025!$AA$3:$AA$1315,DataRegularSeason20242025!$B$3:$B$1315, "&lt;=" &amp; EN$1, DataRegularSeason20242025!$D$3:$D$1315, $A29)+SUMIFS(DataRegularSeason20242025!$AB$3:$AB$1315,DataRegularSeason20242025!$B$3:$B$1315, "&lt;=" &amp; EN$1, DataRegularSeason20242025!$E$3:$E$1315, $A29)</f>
        <v>43</v>
      </c>
      <c r="EO29">
        <f>SUMIFS(DataRegularSeason20242025!$AA$3:$AA$1315,DataRegularSeason20242025!$B$3:$B$1315, "&lt;=" &amp; EO$1, DataRegularSeason20242025!$D$3:$D$1315, $A29)+SUMIFS(DataRegularSeason20242025!$AB$3:$AB$1315,DataRegularSeason20242025!$B$3:$B$1315, "&lt;=" &amp; EO$1, DataRegularSeason20242025!$E$3:$E$1315, $A29)</f>
        <v>43</v>
      </c>
      <c r="EP29">
        <f>SUMIFS(DataRegularSeason20242025!$AA$3:$AA$1315,DataRegularSeason20242025!$B$3:$B$1315, "&lt;=" &amp; EP$1, DataRegularSeason20242025!$D$3:$D$1315, $A29)+SUMIFS(DataRegularSeason20242025!$AB$3:$AB$1315,DataRegularSeason20242025!$B$3:$B$1315, "&lt;=" &amp; EP$1, DataRegularSeason20242025!$E$3:$E$1315, $A29)</f>
        <v>43</v>
      </c>
      <c r="EQ29">
        <f>SUMIFS(DataRegularSeason20242025!$AA$3:$AA$1315,DataRegularSeason20242025!$B$3:$B$1315, "&lt;=" &amp; EQ$1, DataRegularSeason20242025!$D$3:$D$1315, $A29)+SUMIFS(DataRegularSeason20242025!$AB$3:$AB$1315,DataRegularSeason20242025!$B$3:$B$1315, "&lt;=" &amp; EQ$1, DataRegularSeason20242025!$E$3:$E$1315, $A29)</f>
        <v>43</v>
      </c>
      <c r="ER29">
        <f>SUMIFS(DataRegularSeason20242025!$AA$3:$AA$1315,DataRegularSeason20242025!$B$3:$B$1315, "&lt;=" &amp; ER$1, DataRegularSeason20242025!$D$3:$D$1315, $A29)+SUMIFS(DataRegularSeason20242025!$AB$3:$AB$1315,DataRegularSeason20242025!$B$3:$B$1315, "&lt;=" &amp; ER$1, DataRegularSeason20242025!$E$3:$E$1315, $A29)</f>
        <v>43</v>
      </c>
      <c r="ES29">
        <f>SUMIFS(DataRegularSeason20242025!$AA$3:$AA$1315,DataRegularSeason20242025!$B$3:$B$1315, "&lt;=" &amp; ES$1, DataRegularSeason20242025!$D$3:$D$1315, $A29)+SUMIFS(DataRegularSeason20242025!$AB$3:$AB$1315,DataRegularSeason20242025!$B$3:$B$1315, "&lt;=" &amp; ES$1, DataRegularSeason20242025!$E$3:$E$1315, $A29)</f>
        <v>43</v>
      </c>
      <c r="ET29">
        <f>SUMIFS(DataRegularSeason20242025!$AA$3:$AA$1315,DataRegularSeason20242025!$B$3:$B$1315, "&lt;=" &amp; ET$1, DataRegularSeason20242025!$D$3:$D$1315, $A29)+SUMIFS(DataRegularSeason20242025!$AB$3:$AB$1315,DataRegularSeason20242025!$B$3:$B$1315, "&lt;=" &amp; ET$1, DataRegularSeason20242025!$E$3:$E$1315, $A29)</f>
        <v>43</v>
      </c>
      <c r="EU29">
        <f>SUMIFS(DataRegularSeason20242025!$AA$3:$AA$1315,DataRegularSeason20242025!$B$3:$B$1315, "&lt;=" &amp; EU$1, DataRegularSeason20242025!$D$3:$D$1315, $A29)+SUMIFS(DataRegularSeason20242025!$AB$3:$AB$1315,DataRegularSeason20242025!$B$3:$B$1315, "&lt;=" &amp; EU$1, DataRegularSeason20242025!$E$3:$E$1315, $A29)</f>
        <v>43</v>
      </c>
      <c r="EV29">
        <f>SUMIFS(DataRegularSeason20242025!$AA$3:$AA$1315,DataRegularSeason20242025!$B$3:$B$1315, "&lt;=" &amp; EV$1, DataRegularSeason20242025!$D$3:$D$1315, $A29)+SUMIFS(DataRegularSeason20242025!$AB$3:$AB$1315,DataRegularSeason20242025!$B$3:$B$1315, "&lt;=" &amp; EV$1, DataRegularSeason20242025!$E$3:$E$1315, $A29)</f>
        <v>43</v>
      </c>
      <c r="EW29">
        <f>SUMIFS(DataRegularSeason20242025!$AA$3:$AA$1315,DataRegularSeason20242025!$B$3:$B$1315, "&lt;=" &amp; EW$1, DataRegularSeason20242025!$D$3:$D$1315, $A29)+SUMIFS(DataRegularSeason20242025!$AB$3:$AB$1315,DataRegularSeason20242025!$B$3:$B$1315, "&lt;=" &amp; EW$1, DataRegularSeason20242025!$E$3:$E$1315, $A29)</f>
        <v>43</v>
      </c>
      <c r="EX29">
        <f>SUMIFS(DataRegularSeason20242025!$AA$3:$AA$1315,DataRegularSeason20242025!$B$3:$B$1315, "&lt;=" &amp; EX$1, DataRegularSeason20242025!$D$3:$D$1315, $A29)+SUMIFS(DataRegularSeason20242025!$AB$3:$AB$1315,DataRegularSeason20242025!$B$3:$B$1315, "&lt;=" &amp; EX$1, DataRegularSeason20242025!$E$3:$E$1315, $A29)</f>
        <v>43</v>
      </c>
      <c r="EY29">
        <f>SUMIFS(DataRegularSeason20242025!$AA$3:$AA$1315,DataRegularSeason20242025!$B$3:$B$1315, "&lt;=" &amp; EY$1, DataRegularSeason20242025!$D$3:$D$1315, $A29)+SUMIFS(DataRegularSeason20242025!$AB$3:$AB$1315,DataRegularSeason20242025!$B$3:$B$1315, "&lt;=" &amp; EY$1, DataRegularSeason20242025!$E$3:$E$1315, $A29)</f>
        <v>43</v>
      </c>
      <c r="EZ29">
        <f>SUMIFS(DataRegularSeason20242025!$AA$3:$AA$1315,DataRegularSeason20242025!$B$3:$B$1315, "&lt;=" &amp; EZ$1, DataRegularSeason20242025!$D$3:$D$1315, $A29)+SUMIFS(DataRegularSeason20242025!$AB$3:$AB$1315,DataRegularSeason20242025!$B$3:$B$1315, "&lt;=" &amp; EZ$1, DataRegularSeason20242025!$E$3:$E$1315, $A29)</f>
        <v>43</v>
      </c>
      <c r="FA29">
        <f>SUMIFS(DataRegularSeason20242025!$AA$3:$AA$1315,DataRegularSeason20242025!$B$3:$B$1315, "&lt;=" &amp; FA$1, DataRegularSeason20242025!$D$3:$D$1315, $A29)+SUMIFS(DataRegularSeason20242025!$AB$3:$AB$1315,DataRegularSeason20242025!$B$3:$B$1315, "&lt;=" &amp; FA$1, DataRegularSeason20242025!$E$3:$E$1315, $A29)</f>
        <v>43</v>
      </c>
      <c r="FB29">
        <f>SUMIFS(DataRegularSeason20242025!$AA$3:$AA$1315,DataRegularSeason20242025!$B$3:$B$1315, "&lt;=" &amp; FB$1, DataRegularSeason20242025!$D$3:$D$1315, $A29)+SUMIFS(DataRegularSeason20242025!$AB$3:$AB$1315,DataRegularSeason20242025!$B$3:$B$1315, "&lt;=" &amp; FB$1, DataRegularSeason20242025!$E$3:$E$1315, $A29)</f>
        <v>43</v>
      </c>
      <c r="FC29">
        <f>SUMIFS(DataRegularSeason20242025!$AA$3:$AA$1315,DataRegularSeason20242025!$B$3:$B$1315, "&lt;=" &amp; FC$1, DataRegularSeason20242025!$D$3:$D$1315, $A29)+SUMIFS(DataRegularSeason20242025!$AB$3:$AB$1315,DataRegularSeason20242025!$B$3:$B$1315, "&lt;=" &amp; FC$1, DataRegularSeason20242025!$E$3:$E$1315, $A29)</f>
        <v>43</v>
      </c>
      <c r="FD29">
        <f>SUMIFS(DataRegularSeason20242025!$AA$3:$AA$1315,DataRegularSeason20242025!$B$3:$B$1315, "&lt;=" &amp; FD$1, DataRegularSeason20242025!$D$3:$D$1315, $A29)+SUMIFS(DataRegularSeason20242025!$AB$3:$AB$1315,DataRegularSeason20242025!$B$3:$B$1315, "&lt;=" &amp; FD$1, DataRegularSeason20242025!$E$3:$E$1315, $A29)</f>
        <v>43</v>
      </c>
      <c r="FE29">
        <f>SUMIFS(DataRegularSeason20242025!$AA$3:$AA$1315,DataRegularSeason20242025!$B$3:$B$1315, "&lt;=" &amp; FE$1, DataRegularSeason20242025!$D$3:$D$1315, $A29)+SUMIFS(DataRegularSeason20242025!$AB$3:$AB$1315,DataRegularSeason20242025!$B$3:$B$1315, "&lt;=" &amp; FE$1, DataRegularSeason20242025!$E$3:$E$1315, $A29)</f>
        <v>43</v>
      </c>
      <c r="FF29">
        <f>SUMIFS(DataRegularSeason20242025!$AA$3:$AA$1315,DataRegularSeason20242025!$B$3:$B$1315, "&lt;=" &amp; FF$1, DataRegularSeason20242025!$D$3:$D$1315, $A29)+SUMIFS(DataRegularSeason20242025!$AB$3:$AB$1315,DataRegularSeason20242025!$B$3:$B$1315, "&lt;=" &amp; FF$1, DataRegularSeason20242025!$E$3:$E$1315, $A29)</f>
        <v>43</v>
      </c>
      <c r="FG29">
        <f>SUMIFS(DataRegularSeason20242025!$AA$3:$AA$1315,DataRegularSeason20242025!$B$3:$B$1315, "&lt;=" &amp; FG$1, DataRegularSeason20242025!$D$3:$D$1315, $A29)+SUMIFS(DataRegularSeason20242025!$AB$3:$AB$1315,DataRegularSeason20242025!$B$3:$B$1315, "&lt;=" &amp; FG$1, DataRegularSeason20242025!$E$3:$E$1315, $A29)</f>
        <v>43</v>
      </c>
      <c r="FH29">
        <f>SUMIFS(DataRegularSeason20242025!$AA$3:$AA$1315,DataRegularSeason20242025!$B$3:$B$1315, "&lt;=" &amp; FH$1, DataRegularSeason20242025!$D$3:$D$1315, $A29)+SUMIFS(DataRegularSeason20242025!$AB$3:$AB$1315,DataRegularSeason20242025!$B$3:$B$1315, "&lt;=" &amp; FH$1, DataRegularSeason20242025!$E$3:$E$1315, $A29)</f>
        <v>43</v>
      </c>
      <c r="FI29">
        <f>SUMIFS(DataRegularSeason20242025!$AA$3:$AA$1315,DataRegularSeason20242025!$B$3:$B$1315, "&lt;=" &amp; FI$1, DataRegularSeason20242025!$D$3:$D$1315, $A29)+SUMIFS(DataRegularSeason20242025!$AB$3:$AB$1315,DataRegularSeason20242025!$B$3:$B$1315, "&lt;=" &amp; FI$1, DataRegularSeason20242025!$E$3:$E$1315, $A29)</f>
        <v>43</v>
      </c>
      <c r="FJ29">
        <f>SUMIFS(DataRegularSeason20242025!$AA$3:$AA$1315,DataRegularSeason20242025!$B$3:$B$1315, "&lt;=" &amp; FJ$1, DataRegularSeason20242025!$D$3:$D$1315, $A29)+SUMIFS(DataRegularSeason20242025!$AB$3:$AB$1315,DataRegularSeason20242025!$B$3:$B$1315, "&lt;=" &amp; FJ$1, DataRegularSeason20242025!$E$3:$E$1315, $A29)</f>
        <v>43</v>
      </c>
      <c r="FK29">
        <f>SUMIFS(DataRegularSeason20242025!$AA$3:$AA$1315,DataRegularSeason20242025!$B$3:$B$1315, "&lt;=" &amp; FK$1, DataRegularSeason20242025!$D$3:$D$1315, $A29)+SUMIFS(DataRegularSeason20242025!$AB$3:$AB$1315,DataRegularSeason20242025!$B$3:$B$1315, "&lt;=" &amp; FK$1, DataRegularSeason20242025!$E$3:$E$1315, $A29)</f>
        <v>43</v>
      </c>
      <c r="FL29">
        <f>SUMIFS(DataRegularSeason20242025!$AA$3:$AA$1315,DataRegularSeason20242025!$B$3:$B$1315, "&lt;=" &amp; FL$1, DataRegularSeason20242025!$D$3:$D$1315, $A29)+SUMIFS(DataRegularSeason20242025!$AB$3:$AB$1315,DataRegularSeason20242025!$B$3:$B$1315, "&lt;=" &amp; FL$1, DataRegularSeason20242025!$E$3:$E$1315, $A29)</f>
        <v>43</v>
      </c>
      <c r="FM29">
        <f>SUMIFS(DataRegularSeason20242025!$AA$3:$AA$1315,DataRegularSeason20242025!$B$3:$B$1315, "&lt;=" &amp; FM$1, DataRegularSeason20242025!$D$3:$D$1315, $A29)+SUMIFS(DataRegularSeason20242025!$AB$3:$AB$1315,DataRegularSeason20242025!$B$3:$B$1315, "&lt;=" &amp; FM$1, DataRegularSeason20242025!$E$3:$E$1315, $A29)</f>
        <v>43</v>
      </c>
      <c r="FN29">
        <f>SUMIFS(DataRegularSeason20242025!$AA$3:$AA$1315,DataRegularSeason20242025!$B$3:$B$1315, "&lt;=" &amp; FN$1, DataRegularSeason20242025!$D$3:$D$1315, $A29)+SUMIFS(DataRegularSeason20242025!$AB$3:$AB$1315,DataRegularSeason20242025!$B$3:$B$1315, "&lt;=" &amp; FN$1, DataRegularSeason20242025!$E$3:$E$1315, $A29)</f>
        <v>43</v>
      </c>
      <c r="FO29">
        <f>SUMIFS(DataRegularSeason20242025!$AA$3:$AA$1315,DataRegularSeason20242025!$B$3:$B$1315, "&lt;=" &amp; FO$1, DataRegularSeason20242025!$D$3:$D$1315, $A29)+SUMIFS(DataRegularSeason20242025!$AB$3:$AB$1315,DataRegularSeason20242025!$B$3:$B$1315, "&lt;=" &amp; FO$1, DataRegularSeason20242025!$E$3:$E$1315, $A29)</f>
        <v>43</v>
      </c>
      <c r="FP29">
        <f>SUMIFS(DataRegularSeason20242025!$AA$3:$AA$1315,DataRegularSeason20242025!$B$3:$B$1315, "&lt;=" &amp; FP$1, DataRegularSeason20242025!$D$3:$D$1315, $A29)+SUMIFS(DataRegularSeason20242025!$AB$3:$AB$1315,DataRegularSeason20242025!$B$3:$B$1315, "&lt;=" &amp; FP$1, DataRegularSeason20242025!$E$3:$E$1315, $A29)</f>
        <v>43</v>
      </c>
      <c r="FQ29">
        <f>SUMIFS(DataRegularSeason20242025!$AA$3:$AA$1315,DataRegularSeason20242025!$B$3:$B$1315, "&lt;=" &amp; FQ$1, DataRegularSeason20242025!$D$3:$D$1315, $A29)+SUMIFS(DataRegularSeason20242025!$AB$3:$AB$1315,DataRegularSeason20242025!$B$3:$B$1315, "&lt;=" &amp; FQ$1, DataRegularSeason20242025!$E$3:$E$1315, $A29)</f>
        <v>43</v>
      </c>
      <c r="FR29">
        <f>SUMIFS(DataRegularSeason20242025!$AA$3:$AA$1315,DataRegularSeason20242025!$B$3:$B$1315, "&lt;=" &amp; FR$1, DataRegularSeason20242025!$D$3:$D$1315, $A29)+SUMIFS(DataRegularSeason20242025!$AB$3:$AB$1315,DataRegularSeason20242025!$B$3:$B$1315, "&lt;=" &amp; FR$1, DataRegularSeason20242025!$E$3:$E$1315, $A29)</f>
        <v>43</v>
      </c>
      <c r="FS29">
        <f>SUMIFS(DataRegularSeason20242025!$AA$3:$AA$1315,DataRegularSeason20242025!$B$3:$B$1315, "&lt;=" &amp; FS$1, DataRegularSeason20242025!$D$3:$D$1315, $A29)+SUMIFS(DataRegularSeason20242025!$AB$3:$AB$1315,DataRegularSeason20242025!$B$3:$B$1315, "&lt;=" &amp; FS$1, DataRegularSeason20242025!$E$3:$E$1315, $A29)</f>
        <v>43</v>
      </c>
      <c r="FT29">
        <f>SUMIFS(DataRegularSeason20242025!$AA$3:$AA$1315,DataRegularSeason20242025!$B$3:$B$1315, "&lt;=" &amp; FT$1, DataRegularSeason20242025!$D$3:$D$1315, $A29)+SUMIFS(DataRegularSeason20242025!$AB$3:$AB$1315,DataRegularSeason20242025!$B$3:$B$1315, "&lt;=" &amp; FT$1, DataRegularSeason20242025!$E$3:$E$1315, $A29)</f>
        <v>43</v>
      </c>
      <c r="FU29">
        <f>SUMIFS(DataRegularSeason20242025!$AA$3:$AA$1315,DataRegularSeason20242025!$B$3:$B$1315, "&lt;=" &amp; FU$1, DataRegularSeason20242025!$D$3:$D$1315, $A29)+SUMIFS(DataRegularSeason20242025!$AB$3:$AB$1315,DataRegularSeason20242025!$B$3:$B$1315, "&lt;=" &amp; FU$1, DataRegularSeason20242025!$E$3:$E$1315, $A29)</f>
        <v>43</v>
      </c>
      <c r="FV29">
        <f>SUMIFS(DataRegularSeason20242025!$AA$3:$AA$1315,DataRegularSeason20242025!$B$3:$B$1315, "&lt;=" &amp; FV$1, DataRegularSeason20242025!$D$3:$D$1315, $A29)+SUMIFS(DataRegularSeason20242025!$AB$3:$AB$1315,DataRegularSeason20242025!$B$3:$B$1315, "&lt;=" &amp; FV$1, DataRegularSeason20242025!$E$3:$E$1315, $A29)</f>
        <v>43</v>
      </c>
      <c r="FW29">
        <f>SUMIFS(DataRegularSeason20242025!$AA$3:$AA$1315,DataRegularSeason20242025!$B$3:$B$1315, "&lt;=" &amp; FW$1, DataRegularSeason20242025!$D$3:$D$1315, $A29)+SUMIFS(DataRegularSeason20242025!$AB$3:$AB$1315,DataRegularSeason20242025!$B$3:$B$1315, "&lt;=" &amp; FW$1, DataRegularSeason20242025!$E$3:$E$1315, $A29)</f>
        <v>43</v>
      </c>
      <c r="FX29">
        <f>SUMIFS(DataRegularSeason20242025!$AA$3:$AA$1315,DataRegularSeason20242025!$B$3:$B$1315, "&lt;=" &amp; FX$1, DataRegularSeason20242025!$D$3:$D$1315, $A29)+SUMIFS(DataRegularSeason20242025!$AB$3:$AB$1315,DataRegularSeason20242025!$B$3:$B$1315, "&lt;=" &amp; FX$1, DataRegularSeason20242025!$E$3:$E$1315, $A29)</f>
        <v>43</v>
      </c>
      <c r="FY29">
        <f>SUMIFS(DataRegularSeason20242025!$AA$3:$AA$1315,DataRegularSeason20242025!$B$3:$B$1315, "&lt;=" &amp; FY$1, DataRegularSeason20242025!$D$3:$D$1315, $A29)+SUMIFS(DataRegularSeason20242025!$AB$3:$AB$1315,DataRegularSeason20242025!$B$3:$B$1315, "&lt;=" &amp; FY$1, DataRegularSeason20242025!$E$3:$E$1315, $A29)</f>
        <v>43</v>
      </c>
      <c r="FZ29">
        <f>SUMIFS(DataRegularSeason20242025!$AA$3:$AA$1315,DataRegularSeason20242025!$B$3:$B$1315, "&lt;=" &amp; FZ$1, DataRegularSeason20242025!$D$3:$D$1315, $A29)+SUMIFS(DataRegularSeason20242025!$AB$3:$AB$1315,DataRegularSeason20242025!$B$3:$B$1315, "&lt;=" &amp; FZ$1, DataRegularSeason20242025!$E$3:$E$1315, $A29)</f>
        <v>43</v>
      </c>
      <c r="GA29">
        <f>SUMIFS(DataRegularSeason20242025!$AA$3:$AA$1315,DataRegularSeason20242025!$B$3:$B$1315, "&lt;=" &amp; GA$1, DataRegularSeason20242025!$D$3:$D$1315, $A29)+SUMIFS(DataRegularSeason20242025!$AB$3:$AB$1315,DataRegularSeason20242025!$B$3:$B$1315, "&lt;=" &amp; GA$1, DataRegularSeason20242025!$E$3:$E$1315, $A29)</f>
        <v>43</v>
      </c>
      <c r="GB29">
        <f>SUMIFS(DataRegularSeason20242025!$AA$3:$AA$1315,DataRegularSeason20242025!$B$3:$B$1315, "&lt;=" &amp; GB$1, DataRegularSeason20242025!$D$3:$D$1315, $A29)+SUMIFS(DataRegularSeason20242025!$AB$3:$AB$1315,DataRegularSeason20242025!$B$3:$B$1315, "&lt;=" &amp; GB$1, DataRegularSeason20242025!$E$3:$E$1315, $A29)</f>
        <v>43</v>
      </c>
      <c r="GC29">
        <f>SUMIFS(DataRegularSeason20242025!$AA$3:$AA$1315,DataRegularSeason20242025!$B$3:$B$1315, "&lt;=" &amp; GC$1, DataRegularSeason20242025!$D$3:$D$1315, $A29)+SUMIFS(DataRegularSeason20242025!$AB$3:$AB$1315,DataRegularSeason20242025!$B$3:$B$1315, "&lt;=" &amp; GC$1, DataRegularSeason20242025!$E$3:$E$1315, $A29)</f>
        <v>43</v>
      </c>
      <c r="GD29">
        <f>SUMIFS(DataRegularSeason20242025!$AA$3:$AA$1315,DataRegularSeason20242025!$B$3:$B$1315, "&lt;=" &amp; GD$1, DataRegularSeason20242025!$D$3:$D$1315, $A29)+SUMIFS(DataRegularSeason20242025!$AB$3:$AB$1315,DataRegularSeason20242025!$B$3:$B$1315, "&lt;=" &amp; GD$1, DataRegularSeason20242025!$E$3:$E$1315, $A29)</f>
        <v>43</v>
      </c>
      <c r="GE29">
        <f>SUMIFS(DataRegularSeason20242025!$AA$3:$AA$1315,DataRegularSeason20242025!$B$3:$B$1315, "&lt;=" &amp; GE$1, DataRegularSeason20242025!$D$3:$D$1315, $A29)+SUMIFS(DataRegularSeason20242025!$AB$3:$AB$1315,DataRegularSeason20242025!$B$3:$B$1315, "&lt;=" &amp; GE$1, DataRegularSeason20242025!$E$3:$E$1315, $A29)</f>
        <v>43</v>
      </c>
      <c r="GF29">
        <f>SUMIFS(DataRegularSeason20242025!$AA$3:$AA$1315,DataRegularSeason20242025!$B$3:$B$1315, "&lt;=" &amp; GF$1, DataRegularSeason20242025!$D$3:$D$1315, $A29)+SUMIFS(DataRegularSeason20242025!$AB$3:$AB$1315,DataRegularSeason20242025!$B$3:$B$1315, "&lt;=" &amp; GF$1, DataRegularSeason20242025!$E$3:$E$1315, $A29)</f>
        <v>43</v>
      </c>
      <c r="GG29">
        <f>SUMIFS(DataRegularSeason20242025!$AA$3:$AA$1315,DataRegularSeason20242025!$B$3:$B$1315, "&lt;=" &amp; GG$1, DataRegularSeason20242025!$D$3:$D$1315, $A29)+SUMIFS(DataRegularSeason20242025!$AB$3:$AB$1315,DataRegularSeason20242025!$B$3:$B$1315, "&lt;=" &amp; GG$1, DataRegularSeason20242025!$E$3:$E$1315, $A29)</f>
        <v>43</v>
      </c>
      <c r="GH29">
        <f>SUMIFS(DataRegularSeason20242025!$AA$3:$AA$1315,DataRegularSeason20242025!$B$3:$B$1315, "&lt;=" &amp; GH$1, DataRegularSeason20242025!$D$3:$D$1315, $A29)+SUMIFS(DataRegularSeason20242025!$AB$3:$AB$1315,DataRegularSeason20242025!$B$3:$B$1315, "&lt;=" &amp; GH$1, DataRegularSeason20242025!$E$3:$E$1315, $A29)</f>
        <v>43</v>
      </c>
      <c r="GI29">
        <f>SUMIFS(DataRegularSeason20242025!$AA$3:$AA$1315,DataRegularSeason20242025!$B$3:$B$1315, "&lt;=" &amp; GI$1, DataRegularSeason20242025!$D$3:$D$1315, $A29)+SUMIFS(DataRegularSeason20242025!$AB$3:$AB$1315,DataRegularSeason20242025!$B$3:$B$1315, "&lt;=" &amp; GI$1, DataRegularSeason20242025!$E$3:$E$1315, $A29)</f>
        <v>43</v>
      </c>
      <c r="GJ29">
        <f>SUMIFS(DataRegularSeason20242025!$AA$3:$AA$1315,DataRegularSeason20242025!$B$3:$B$1315, "&lt;=" &amp; GJ$1, DataRegularSeason20242025!$D$3:$D$1315, $A29)+SUMIFS(DataRegularSeason20242025!$AB$3:$AB$1315,DataRegularSeason20242025!$B$3:$B$1315, "&lt;=" &amp; GJ$1, DataRegularSeason20242025!$E$3:$E$1315, $A29)</f>
        <v>43</v>
      </c>
      <c r="GK29">
        <f>SUMIFS(DataRegularSeason20242025!$AA$3:$AA$1315,DataRegularSeason20242025!$B$3:$B$1315, "&lt;=" &amp; GK$1, DataRegularSeason20242025!$D$3:$D$1315, $A29)+SUMIFS(DataRegularSeason20242025!$AB$3:$AB$1315,DataRegularSeason20242025!$B$3:$B$1315, "&lt;=" &amp; GK$1, DataRegularSeason20242025!$E$3:$E$1315, $A29)</f>
        <v>43</v>
      </c>
      <c r="GL29">
        <f>SUMIFS(DataRegularSeason20242025!$AA$3:$AA$1315,DataRegularSeason20242025!$B$3:$B$1315, "&lt;=" &amp; GL$1, DataRegularSeason20242025!$D$3:$D$1315, $A29)+SUMIFS(DataRegularSeason20242025!$AB$3:$AB$1315,DataRegularSeason20242025!$B$3:$B$1315, "&lt;=" &amp; GL$1, DataRegularSeason20242025!$E$3:$E$1315, $A29)</f>
        <v>43</v>
      </c>
      <c r="GM29">
        <f>SUMIFS(DataRegularSeason20242025!$AA$3:$AA$1315,DataRegularSeason20242025!$B$3:$B$1315, "&lt;=" &amp; GM$1, DataRegularSeason20242025!$D$3:$D$1315, $A29)+SUMIFS(DataRegularSeason20242025!$AB$3:$AB$1315,DataRegularSeason20242025!$B$3:$B$1315, "&lt;=" &amp; GM$1, DataRegularSeason20242025!$E$3:$E$1315, $A29)</f>
        <v>43</v>
      </c>
      <c r="GN29">
        <f>SUMIFS(DataRegularSeason20242025!$AA$3:$AA$1315,DataRegularSeason20242025!$B$3:$B$1315, "&lt;=" &amp; GN$1, DataRegularSeason20242025!$D$3:$D$1315, $A29)+SUMIFS(DataRegularSeason20242025!$AB$3:$AB$1315,DataRegularSeason20242025!$B$3:$B$1315, "&lt;=" &amp; GN$1, DataRegularSeason20242025!$E$3:$E$1315, $A29)</f>
        <v>43</v>
      </c>
      <c r="GO29">
        <f>SUMIFS(DataRegularSeason20242025!$AA$3:$AA$1315,DataRegularSeason20242025!$B$3:$B$1315, "&lt;=" &amp; GO$1, DataRegularSeason20242025!$D$3:$D$1315, $A29)+SUMIFS(DataRegularSeason20242025!$AB$3:$AB$1315,DataRegularSeason20242025!$B$3:$B$1315, "&lt;=" &amp; GO$1, DataRegularSeason20242025!$E$3:$E$1315, $A29)</f>
        <v>43</v>
      </c>
      <c r="GP29">
        <f>SUMIFS(DataRegularSeason20242025!$AA$3:$AA$1315,DataRegularSeason20242025!$B$3:$B$1315, "&lt;=" &amp; GP$1, DataRegularSeason20242025!$D$3:$D$1315, $A29)+SUMIFS(DataRegularSeason20242025!$AB$3:$AB$1315,DataRegularSeason20242025!$B$3:$B$1315, "&lt;=" &amp; GP$1, DataRegularSeason20242025!$E$3:$E$1315, $A29)</f>
        <v>43</v>
      </c>
      <c r="GQ29">
        <f>SUMIFS(DataRegularSeason20242025!$AA$3:$AA$1315,DataRegularSeason20242025!$B$3:$B$1315, "&lt;=" &amp; GQ$1, DataRegularSeason20242025!$D$3:$D$1315, $A29)+SUMIFS(DataRegularSeason20242025!$AB$3:$AB$1315,DataRegularSeason20242025!$B$3:$B$1315, "&lt;=" &amp; GQ$1, DataRegularSeason20242025!$E$3:$E$1315, $A29)</f>
        <v>43</v>
      </c>
      <c r="GR29">
        <f>SUMIFS(DataRegularSeason20242025!$AA$3:$AA$1315,DataRegularSeason20242025!$B$3:$B$1315, "&lt;=" &amp; GR$1, DataRegularSeason20242025!$D$3:$D$1315, $A29)+SUMIFS(DataRegularSeason20242025!$AB$3:$AB$1315,DataRegularSeason20242025!$B$3:$B$1315, "&lt;=" &amp; GR$1, DataRegularSeason20242025!$E$3:$E$1315, $A29)</f>
        <v>43</v>
      </c>
      <c r="GS29">
        <f>SUMIFS(DataRegularSeason20242025!$AA$3:$AA$1315,DataRegularSeason20242025!$B$3:$B$1315, "&lt;=" &amp; GS$1, DataRegularSeason20242025!$D$3:$D$1315, $A29)+SUMIFS(DataRegularSeason20242025!$AB$3:$AB$1315,DataRegularSeason20242025!$B$3:$B$1315, "&lt;=" &amp; GS$1, DataRegularSeason20242025!$E$3:$E$1315, $A29)</f>
        <v>43</v>
      </c>
      <c r="GT29">
        <f>SUMIFS(DataRegularSeason20242025!$AA$3:$AA$1315,DataRegularSeason20242025!$B$3:$B$1315, "&lt;=" &amp; GT$1, DataRegularSeason20242025!$D$3:$D$1315, $A29)+SUMIFS(DataRegularSeason20242025!$AB$3:$AB$1315,DataRegularSeason20242025!$B$3:$B$1315, "&lt;=" &amp; GT$1, DataRegularSeason20242025!$E$3:$E$1315, $A29)</f>
        <v>43</v>
      </c>
      <c r="GU29">
        <f>SUMIFS(DataRegularSeason20242025!$AA$3:$AA$1315,DataRegularSeason20242025!$B$3:$B$1315, "&lt;=" &amp; GU$1, DataRegularSeason20242025!$D$3:$D$1315, $A29)+SUMIFS(DataRegularSeason20242025!$AB$3:$AB$1315,DataRegularSeason20242025!$B$3:$B$1315, "&lt;=" &amp; GU$1, DataRegularSeason20242025!$E$3:$E$1315, $A29)</f>
        <v>43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41</v>
      </c>
      <c r="CP30">
        <f>SUMIFS(DataRegularSeason20242025!$AA$3:$AA$1315,DataRegularSeason20242025!$B$3:$B$1315, "&lt;=" &amp; CP$1, DataRegularSeason20242025!$D$3:$D$1315, $A30)+SUMIFS(DataRegularSeason20242025!$AB$3:$AB$1315,DataRegularSeason20242025!$B$3:$B$1315, "&lt;=" &amp; CP$1, DataRegularSeason20242025!$E$3:$E$1315, $A30)</f>
        <v>41</v>
      </c>
      <c r="CQ30">
        <f>SUMIFS(DataRegularSeason20242025!$AA$3:$AA$1315,DataRegularSeason20242025!$B$3:$B$1315, "&lt;=" &amp; CQ$1, DataRegularSeason20242025!$D$3:$D$1315, $A30)+SUMIFS(DataRegularSeason20242025!$AB$3:$AB$1315,DataRegularSeason20242025!$B$3:$B$1315, "&lt;=" &amp; CQ$1, DataRegularSeason20242025!$E$3:$E$1315, $A30)</f>
        <v>41</v>
      </c>
      <c r="CR30">
        <f>SUMIFS(DataRegularSeason20242025!$AA$3:$AA$1315,DataRegularSeason20242025!$B$3:$B$1315, "&lt;=" &amp; CR$1, DataRegularSeason20242025!$D$3:$D$1315, $A30)+SUMIFS(DataRegularSeason20242025!$AB$3:$AB$1315,DataRegularSeason20242025!$B$3:$B$1315, "&lt;=" &amp; CR$1, DataRegularSeason20242025!$E$3:$E$1315, $A30)</f>
        <v>41</v>
      </c>
      <c r="CS30">
        <f>SUMIFS(DataRegularSeason20242025!$AA$3:$AA$1315,DataRegularSeason20242025!$B$3:$B$1315, "&lt;=" &amp; CS$1, DataRegularSeason20242025!$D$3:$D$1315, $A30)+SUMIFS(DataRegularSeason20242025!$AB$3:$AB$1315,DataRegularSeason20242025!$B$3:$B$1315, "&lt;=" &amp; CS$1, DataRegularSeason20242025!$E$3:$E$1315, $A30)</f>
        <v>41</v>
      </c>
      <c r="CT30">
        <f>SUMIFS(DataRegularSeason20242025!$AA$3:$AA$1315,DataRegularSeason20242025!$B$3:$B$1315, "&lt;=" &amp; CT$1, DataRegularSeason20242025!$D$3:$D$1315, $A30)+SUMIFS(DataRegularSeason20242025!$AB$3:$AB$1315,DataRegularSeason20242025!$B$3:$B$1315, "&lt;=" &amp; CT$1, DataRegularSeason20242025!$E$3:$E$1315, $A30)</f>
        <v>41</v>
      </c>
      <c r="CU30">
        <f>SUMIFS(DataRegularSeason20242025!$AA$3:$AA$1315,DataRegularSeason20242025!$B$3:$B$1315, "&lt;=" &amp; CU$1, DataRegularSeason20242025!$D$3:$D$1315, $A30)+SUMIFS(DataRegularSeason20242025!$AB$3:$AB$1315,DataRegularSeason20242025!$B$3:$B$1315, "&lt;=" &amp; CU$1, DataRegularSeason20242025!$E$3:$E$1315, $A30)</f>
        <v>41</v>
      </c>
      <c r="CV30">
        <f>SUMIFS(DataRegularSeason20242025!$AA$3:$AA$1315,DataRegularSeason20242025!$B$3:$B$1315, "&lt;=" &amp; CV$1, DataRegularSeason20242025!$D$3:$D$1315, $A30)+SUMIFS(DataRegularSeason20242025!$AB$3:$AB$1315,DataRegularSeason20242025!$B$3:$B$1315, "&lt;=" &amp; CV$1, DataRegularSeason20242025!$E$3:$E$1315, $A30)</f>
        <v>41</v>
      </c>
      <c r="CW30">
        <f>SUMIFS(DataRegularSeason20242025!$AA$3:$AA$1315,DataRegularSeason20242025!$B$3:$B$1315, "&lt;=" &amp; CW$1, DataRegularSeason20242025!$D$3:$D$1315, $A30)+SUMIFS(DataRegularSeason20242025!$AB$3:$AB$1315,DataRegularSeason20242025!$B$3:$B$1315, "&lt;=" &amp; CW$1, DataRegularSeason20242025!$E$3:$E$1315, $A30)</f>
        <v>41</v>
      </c>
      <c r="CX30">
        <f>SUMIFS(DataRegularSeason20242025!$AA$3:$AA$1315,DataRegularSeason20242025!$B$3:$B$1315, "&lt;=" &amp; CX$1, DataRegularSeason20242025!$D$3:$D$1315, $A30)+SUMIFS(DataRegularSeason20242025!$AB$3:$AB$1315,DataRegularSeason20242025!$B$3:$B$1315, "&lt;=" &amp; CX$1, DataRegularSeason20242025!$E$3:$E$1315, $A30)</f>
        <v>41</v>
      </c>
      <c r="CY30">
        <f>SUMIFS(DataRegularSeason20242025!$AA$3:$AA$1315,DataRegularSeason20242025!$B$3:$B$1315, "&lt;=" &amp; CY$1, DataRegularSeason20242025!$D$3:$D$1315, $A30)+SUMIFS(DataRegularSeason20242025!$AB$3:$AB$1315,DataRegularSeason20242025!$B$3:$B$1315, "&lt;=" &amp; CY$1, DataRegularSeason20242025!$E$3:$E$1315, $A30)</f>
        <v>41</v>
      </c>
      <c r="CZ30">
        <f>SUMIFS(DataRegularSeason20242025!$AA$3:$AA$1315,DataRegularSeason20242025!$B$3:$B$1315, "&lt;=" &amp; CZ$1, DataRegularSeason20242025!$D$3:$D$1315, $A30)+SUMIFS(DataRegularSeason20242025!$AB$3:$AB$1315,DataRegularSeason20242025!$B$3:$B$1315, "&lt;=" &amp; CZ$1, DataRegularSeason20242025!$E$3:$E$1315, $A30)</f>
        <v>41</v>
      </c>
      <c r="DA30">
        <f>SUMIFS(DataRegularSeason20242025!$AA$3:$AA$1315,DataRegularSeason20242025!$B$3:$B$1315, "&lt;=" &amp; DA$1, DataRegularSeason20242025!$D$3:$D$1315, $A30)+SUMIFS(DataRegularSeason20242025!$AB$3:$AB$1315,DataRegularSeason20242025!$B$3:$B$1315, "&lt;=" &amp; DA$1, DataRegularSeason20242025!$E$3:$E$1315, $A30)</f>
        <v>41</v>
      </c>
      <c r="DB30">
        <f>SUMIFS(DataRegularSeason20242025!$AA$3:$AA$1315,DataRegularSeason20242025!$B$3:$B$1315, "&lt;=" &amp; DB$1, DataRegularSeason20242025!$D$3:$D$1315, $A30)+SUMIFS(DataRegularSeason20242025!$AB$3:$AB$1315,DataRegularSeason20242025!$B$3:$B$1315, "&lt;=" &amp; DB$1, DataRegularSeason20242025!$E$3:$E$1315, $A30)</f>
        <v>41</v>
      </c>
      <c r="DC30">
        <f>SUMIFS(DataRegularSeason20242025!$AA$3:$AA$1315,DataRegularSeason20242025!$B$3:$B$1315, "&lt;=" &amp; DC$1, DataRegularSeason20242025!$D$3:$D$1315, $A30)+SUMIFS(DataRegularSeason20242025!$AB$3:$AB$1315,DataRegularSeason20242025!$B$3:$B$1315, "&lt;=" &amp; DC$1, DataRegularSeason20242025!$E$3:$E$1315, $A30)</f>
        <v>41</v>
      </c>
      <c r="DD30">
        <f>SUMIFS(DataRegularSeason20242025!$AA$3:$AA$1315,DataRegularSeason20242025!$B$3:$B$1315, "&lt;=" &amp; DD$1, DataRegularSeason20242025!$D$3:$D$1315, $A30)+SUMIFS(DataRegularSeason20242025!$AB$3:$AB$1315,DataRegularSeason20242025!$B$3:$B$1315, "&lt;=" &amp; DD$1, DataRegularSeason20242025!$E$3:$E$1315, $A30)</f>
        <v>41</v>
      </c>
      <c r="DE30">
        <f>SUMIFS(DataRegularSeason20242025!$AA$3:$AA$1315,DataRegularSeason20242025!$B$3:$B$1315, "&lt;=" &amp; DE$1, DataRegularSeason20242025!$D$3:$D$1315, $A30)+SUMIFS(DataRegularSeason20242025!$AB$3:$AB$1315,DataRegularSeason20242025!$B$3:$B$1315, "&lt;=" &amp; DE$1, DataRegularSeason20242025!$E$3:$E$1315, $A30)</f>
        <v>41</v>
      </c>
      <c r="DF30">
        <f>SUMIFS(DataRegularSeason20242025!$AA$3:$AA$1315,DataRegularSeason20242025!$B$3:$B$1315, "&lt;=" &amp; DF$1, DataRegularSeason20242025!$D$3:$D$1315, $A30)+SUMIFS(DataRegularSeason20242025!$AB$3:$AB$1315,DataRegularSeason20242025!$B$3:$B$1315, "&lt;=" &amp; DF$1, DataRegularSeason20242025!$E$3:$E$1315, $A30)</f>
        <v>41</v>
      </c>
      <c r="DG30">
        <f>SUMIFS(DataRegularSeason20242025!$AA$3:$AA$1315,DataRegularSeason20242025!$B$3:$B$1315, "&lt;=" &amp; DG$1, DataRegularSeason20242025!$D$3:$D$1315, $A30)+SUMIFS(DataRegularSeason20242025!$AB$3:$AB$1315,DataRegularSeason20242025!$B$3:$B$1315, "&lt;=" &amp; DG$1, DataRegularSeason20242025!$E$3:$E$1315, $A30)</f>
        <v>41</v>
      </c>
      <c r="DH30">
        <f>SUMIFS(DataRegularSeason20242025!$AA$3:$AA$1315,DataRegularSeason20242025!$B$3:$B$1315, "&lt;=" &amp; DH$1, DataRegularSeason20242025!$D$3:$D$1315, $A30)+SUMIFS(DataRegularSeason20242025!$AB$3:$AB$1315,DataRegularSeason20242025!$B$3:$B$1315, "&lt;=" &amp; DH$1, DataRegularSeason20242025!$E$3:$E$1315, $A30)</f>
        <v>41</v>
      </c>
      <c r="DI30">
        <f>SUMIFS(DataRegularSeason20242025!$AA$3:$AA$1315,DataRegularSeason20242025!$B$3:$B$1315, "&lt;=" &amp; DI$1, DataRegularSeason20242025!$D$3:$D$1315, $A30)+SUMIFS(DataRegularSeason20242025!$AB$3:$AB$1315,DataRegularSeason20242025!$B$3:$B$1315, "&lt;=" &amp; DI$1, DataRegularSeason20242025!$E$3:$E$1315, $A30)</f>
        <v>41</v>
      </c>
      <c r="DJ30">
        <f>SUMIFS(DataRegularSeason20242025!$AA$3:$AA$1315,DataRegularSeason20242025!$B$3:$B$1315, "&lt;=" &amp; DJ$1, DataRegularSeason20242025!$D$3:$D$1315, $A30)+SUMIFS(DataRegularSeason20242025!$AB$3:$AB$1315,DataRegularSeason20242025!$B$3:$B$1315, "&lt;=" &amp; DJ$1, DataRegularSeason20242025!$E$3:$E$1315, $A30)</f>
        <v>41</v>
      </c>
      <c r="DK30">
        <f>SUMIFS(DataRegularSeason20242025!$AA$3:$AA$1315,DataRegularSeason20242025!$B$3:$B$1315, "&lt;=" &amp; DK$1, DataRegularSeason20242025!$D$3:$D$1315, $A30)+SUMIFS(DataRegularSeason20242025!$AB$3:$AB$1315,DataRegularSeason20242025!$B$3:$B$1315, "&lt;=" &amp; DK$1, DataRegularSeason20242025!$E$3:$E$1315, $A30)</f>
        <v>41</v>
      </c>
      <c r="DL30">
        <f>SUMIFS(DataRegularSeason20242025!$AA$3:$AA$1315,DataRegularSeason20242025!$B$3:$B$1315, "&lt;=" &amp; DL$1, DataRegularSeason20242025!$D$3:$D$1315, $A30)+SUMIFS(DataRegularSeason20242025!$AB$3:$AB$1315,DataRegularSeason20242025!$B$3:$B$1315, "&lt;=" &amp; DL$1, DataRegularSeason20242025!$E$3:$E$1315, $A30)</f>
        <v>41</v>
      </c>
      <c r="DM30">
        <f>SUMIFS(DataRegularSeason20242025!$AA$3:$AA$1315,DataRegularSeason20242025!$B$3:$B$1315, "&lt;=" &amp; DM$1, DataRegularSeason20242025!$D$3:$D$1315, $A30)+SUMIFS(DataRegularSeason20242025!$AB$3:$AB$1315,DataRegularSeason20242025!$B$3:$B$1315, "&lt;=" &amp; DM$1, DataRegularSeason20242025!$E$3:$E$1315, $A30)</f>
        <v>41</v>
      </c>
      <c r="DN30">
        <f>SUMIFS(DataRegularSeason20242025!$AA$3:$AA$1315,DataRegularSeason20242025!$B$3:$B$1315, "&lt;=" &amp; DN$1, DataRegularSeason20242025!$D$3:$D$1315, $A30)+SUMIFS(DataRegularSeason20242025!$AB$3:$AB$1315,DataRegularSeason20242025!$B$3:$B$1315, "&lt;=" &amp; DN$1, DataRegularSeason20242025!$E$3:$E$1315, $A30)</f>
        <v>41</v>
      </c>
      <c r="DO30">
        <f>SUMIFS(DataRegularSeason20242025!$AA$3:$AA$1315,DataRegularSeason20242025!$B$3:$B$1315, "&lt;=" &amp; DO$1, DataRegularSeason20242025!$D$3:$D$1315, $A30)+SUMIFS(DataRegularSeason20242025!$AB$3:$AB$1315,DataRegularSeason20242025!$B$3:$B$1315, "&lt;=" &amp; DO$1, DataRegularSeason20242025!$E$3:$E$1315, $A30)</f>
        <v>41</v>
      </c>
      <c r="DP30">
        <f>SUMIFS(DataRegularSeason20242025!$AA$3:$AA$1315,DataRegularSeason20242025!$B$3:$B$1315, "&lt;=" &amp; DP$1, DataRegularSeason20242025!$D$3:$D$1315, $A30)+SUMIFS(DataRegularSeason20242025!$AB$3:$AB$1315,DataRegularSeason20242025!$B$3:$B$1315, "&lt;=" &amp; DP$1, DataRegularSeason20242025!$E$3:$E$1315, $A30)</f>
        <v>41</v>
      </c>
      <c r="DQ30">
        <f>SUMIFS(DataRegularSeason20242025!$AA$3:$AA$1315,DataRegularSeason20242025!$B$3:$B$1315, "&lt;=" &amp; DQ$1, DataRegularSeason20242025!$D$3:$D$1315, $A30)+SUMIFS(DataRegularSeason20242025!$AB$3:$AB$1315,DataRegularSeason20242025!$B$3:$B$1315, "&lt;=" &amp; DQ$1, DataRegularSeason20242025!$E$3:$E$1315, $A30)</f>
        <v>41</v>
      </c>
      <c r="DR30">
        <f>SUMIFS(DataRegularSeason20242025!$AA$3:$AA$1315,DataRegularSeason20242025!$B$3:$B$1315, "&lt;=" &amp; DR$1, DataRegularSeason20242025!$D$3:$D$1315, $A30)+SUMIFS(DataRegularSeason20242025!$AB$3:$AB$1315,DataRegularSeason20242025!$B$3:$B$1315, "&lt;=" &amp; DR$1, DataRegularSeason20242025!$E$3:$E$1315, $A30)</f>
        <v>41</v>
      </c>
      <c r="DS30">
        <f>SUMIFS(DataRegularSeason20242025!$AA$3:$AA$1315,DataRegularSeason20242025!$B$3:$B$1315, "&lt;=" &amp; DS$1, DataRegularSeason20242025!$D$3:$D$1315, $A30)+SUMIFS(DataRegularSeason20242025!$AB$3:$AB$1315,DataRegularSeason20242025!$B$3:$B$1315, "&lt;=" &amp; DS$1, DataRegularSeason20242025!$E$3:$E$1315, $A30)</f>
        <v>41</v>
      </c>
      <c r="DT30">
        <f>SUMIFS(DataRegularSeason20242025!$AA$3:$AA$1315,DataRegularSeason20242025!$B$3:$B$1315, "&lt;=" &amp; DT$1, DataRegularSeason20242025!$D$3:$D$1315, $A30)+SUMIFS(DataRegularSeason20242025!$AB$3:$AB$1315,DataRegularSeason20242025!$B$3:$B$1315, "&lt;=" &amp; DT$1, DataRegularSeason20242025!$E$3:$E$1315, $A30)</f>
        <v>41</v>
      </c>
      <c r="DU30">
        <f>SUMIFS(DataRegularSeason20242025!$AA$3:$AA$1315,DataRegularSeason20242025!$B$3:$B$1315, "&lt;=" &amp; DU$1, DataRegularSeason20242025!$D$3:$D$1315, $A30)+SUMIFS(DataRegularSeason20242025!$AB$3:$AB$1315,DataRegularSeason20242025!$B$3:$B$1315, "&lt;=" &amp; DU$1, DataRegularSeason20242025!$E$3:$E$1315, $A30)</f>
        <v>41</v>
      </c>
      <c r="DV30">
        <f>SUMIFS(DataRegularSeason20242025!$AA$3:$AA$1315,DataRegularSeason20242025!$B$3:$B$1315, "&lt;=" &amp; DV$1, DataRegularSeason20242025!$D$3:$D$1315, $A30)+SUMIFS(DataRegularSeason20242025!$AB$3:$AB$1315,DataRegularSeason20242025!$B$3:$B$1315, "&lt;=" &amp; DV$1, DataRegularSeason20242025!$E$3:$E$1315, $A30)</f>
        <v>41</v>
      </c>
      <c r="DW30">
        <f>SUMIFS(DataRegularSeason20242025!$AA$3:$AA$1315,DataRegularSeason20242025!$B$3:$B$1315, "&lt;=" &amp; DW$1, DataRegularSeason20242025!$D$3:$D$1315, $A30)+SUMIFS(DataRegularSeason20242025!$AB$3:$AB$1315,DataRegularSeason20242025!$B$3:$B$1315, "&lt;=" &amp; DW$1, DataRegularSeason20242025!$E$3:$E$1315, $A30)</f>
        <v>41</v>
      </c>
      <c r="DX30">
        <f>SUMIFS(DataRegularSeason20242025!$AA$3:$AA$1315,DataRegularSeason20242025!$B$3:$B$1315, "&lt;=" &amp; DX$1, DataRegularSeason20242025!$D$3:$D$1315, $A30)+SUMIFS(DataRegularSeason20242025!$AB$3:$AB$1315,DataRegularSeason20242025!$B$3:$B$1315, "&lt;=" &amp; DX$1, DataRegularSeason20242025!$E$3:$E$1315, $A30)</f>
        <v>41</v>
      </c>
      <c r="DY30">
        <f>SUMIFS(DataRegularSeason20242025!$AA$3:$AA$1315,DataRegularSeason20242025!$B$3:$B$1315, "&lt;=" &amp; DY$1, DataRegularSeason20242025!$D$3:$D$1315, $A30)+SUMIFS(DataRegularSeason20242025!$AB$3:$AB$1315,DataRegularSeason20242025!$B$3:$B$1315, "&lt;=" &amp; DY$1, DataRegularSeason20242025!$E$3:$E$1315, $A30)</f>
        <v>41</v>
      </c>
      <c r="DZ30">
        <f>SUMIFS(DataRegularSeason20242025!$AA$3:$AA$1315,DataRegularSeason20242025!$B$3:$B$1315, "&lt;=" &amp; DZ$1, DataRegularSeason20242025!$D$3:$D$1315, $A30)+SUMIFS(DataRegularSeason20242025!$AB$3:$AB$1315,DataRegularSeason20242025!$B$3:$B$1315, "&lt;=" &amp; DZ$1, DataRegularSeason20242025!$E$3:$E$1315, $A30)</f>
        <v>41</v>
      </c>
      <c r="EA30">
        <f>SUMIFS(DataRegularSeason20242025!$AA$3:$AA$1315,DataRegularSeason20242025!$B$3:$B$1315, "&lt;=" &amp; EA$1, DataRegularSeason20242025!$D$3:$D$1315, $A30)+SUMIFS(DataRegularSeason20242025!$AB$3:$AB$1315,DataRegularSeason20242025!$B$3:$B$1315, "&lt;=" &amp; EA$1, DataRegularSeason20242025!$E$3:$E$1315, $A30)</f>
        <v>41</v>
      </c>
      <c r="EB30">
        <f>SUMIFS(DataRegularSeason20242025!$AA$3:$AA$1315,DataRegularSeason20242025!$B$3:$B$1315, "&lt;=" &amp; EB$1, DataRegularSeason20242025!$D$3:$D$1315, $A30)+SUMIFS(DataRegularSeason20242025!$AB$3:$AB$1315,DataRegularSeason20242025!$B$3:$B$1315, "&lt;=" &amp; EB$1, DataRegularSeason20242025!$E$3:$E$1315, $A30)</f>
        <v>41</v>
      </c>
      <c r="EC30">
        <f>SUMIFS(DataRegularSeason20242025!$AA$3:$AA$1315,DataRegularSeason20242025!$B$3:$B$1315, "&lt;=" &amp; EC$1, DataRegularSeason20242025!$D$3:$D$1315, $A30)+SUMIFS(DataRegularSeason20242025!$AB$3:$AB$1315,DataRegularSeason20242025!$B$3:$B$1315, "&lt;=" &amp; EC$1, DataRegularSeason20242025!$E$3:$E$1315, $A30)</f>
        <v>41</v>
      </c>
      <c r="ED30">
        <f>SUMIFS(DataRegularSeason20242025!$AA$3:$AA$1315,DataRegularSeason20242025!$B$3:$B$1315, "&lt;=" &amp; ED$1, DataRegularSeason20242025!$D$3:$D$1315, $A30)+SUMIFS(DataRegularSeason20242025!$AB$3:$AB$1315,DataRegularSeason20242025!$B$3:$B$1315, "&lt;=" &amp; ED$1, DataRegularSeason20242025!$E$3:$E$1315, $A30)</f>
        <v>41</v>
      </c>
      <c r="EE30">
        <f>SUMIFS(DataRegularSeason20242025!$AA$3:$AA$1315,DataRegularSeason20242025!$B$3:$B$1315, "&lt;=" &amp; EE$1, DataRegularSeason20242025!$D$3:$D$1315, $A30)+SUMIFS(DataRegularSeason20242025!$AB$3:$AB$1315,DataRegularSeason20242025!$B$3:$B$1315, "&lt;=" &amp; EE$1, DataRegularSeason20242025!$E$3:$E$1315, $A30)</f>
        <v>41</v>
      </c>
      <c r="EF30">
        <f>SUMIFS(DataRegularSeason20242025!$AA$3:$AA$1315,DataRegularSeason20242025!$B$3:$B$1315, "&lt;=" &amp; EF$1, DataRegularSeason20242025!$D$3:$D$1315, $A30)+SUMIFS(DataRegularSeason20242025!$AB$3:$AB$1315,DataRegularSeason20242025!$B$3:$B$1315, "&lt;=" &amp; EF$1, DataRegularSeason20242025!$E$3:$E$1315, $A30)</f>
        <v>41</v>
      </c>
      <c r="EG30">
        <f>SUMIFS(DataRegularSeason20242025!$AA$3:$AA$1315,DataRegularSeason20242025!$B$3:$B$1315, "&lt;=" &amp; EG$1, DataRegularSeason20242025!$D$3:$D$1315, $A30)+SUMIFS(DataRegularSeason20242025!$AB$3:$AB$1315,DataRegularSeason20242025!$B$3:$B$1315, "&lt;=" &amp; EG$1, DataRegularSeason20242025!$E$3:$E$1315, $A30)</f>
        <v>41</v>
      </c>
      <c r="EH30">
        <f>SUMIFS(DataRegularSeason20242025!$AA$3:$AA$1315,DataRegularSeason20242025!$B$3:$B$1315, "&lt;=" &amp; EH$1, DataRegularSeason20242025!$D$3:$D$1315, $A30)+SUMIFS(DataRegularSeason20242025!$AB$3:$AB$1315,DataRegularSeason20242025!$B$3:$B$1315, "&lt;=" &amp; EH$1, DataRegularSeason20242025!$E$3:$E$1315, $A30)</f>
        <v>41</v>
      </c>
      <c r="EI30">
        <f>SUMIFS(DataRegularSeason20242025!$AA$3:$AA$1315,DataRegularSeason20242025!$B$3:$B$1315, "&lt;=" &amp; EI$1, DataRegularSeason20242025!$D$3:$D$1315, $A30)+SUMIFS(DataRegularSeason20242025!$AB$3:$AB$1315,DataRegularSeason20242025!$B$3:$B$1315, "&lt;=" &amp; EI$1, DataRegularSeason20242025!$E$3:$E$1315, $A30)</f>
        <v>41</v>
      </c>
      <c r="EJ30">
        <f>SUMIFS(DataRegularSeason20242025!$AA$3:$AA$1315,DataRegularSeason20242025!$B$3:$B$1315, "&lt;=" &amp; EJ$1, DataRegularSeason20242025!$D$3:$D$1315, $A30)+SUMIFS(DataRegularSeason20242025!$AB$3:$AB$1315,DataRegularSeason20242025!$B$3:$B$1315, "&lt;=" &amp; EJ$1, DataRegularSeason20242025!$E$3:$E$1315, $A30)</f>
        <v>41</v>
      </c>
      <c r="EK30">
        <f>SUMIFS(DataRegularSeason20242025!$AA$3:$AA$1315,DataRegularSeason20242025!$B$3:$B$1315, "&lt;=" &amp; EK$1, DataRegularSeason20242025!$D$3:$D$1315, $A30)+SUMIFS(DataRegularSeason20242025!$AB$3:$AB$1315,DataRegularSeason20242025!$B$3:$B$1315, "&lt;=" &amp; EK$1, DataRegularSeason20242025!$E$3:$E$1315, $A30)</f>
        <v>41</v>
      </c>
      <c r="EL30">
        <f>SUMIFS(DataRegularSeason20242025!$AA$3:$AA$1315,DataRegularSeason20242025!$B$3:$B$1315, "&lt;=" &amp; EL$1, DataRegularSeason20242025!$D$3:$D$1315, $A30)+SUMIFS(DataRegularSeason20242025!$AB$3:$AB$1315,DataRegularSeason20242025!$B$3:$B$1315, "&lt;=" &amp; EL$1, DataRegularSeason20242025!$E$3:$E$1315, $A30)</f>
        <v>41</v>
      </c>
      <c r="EM30">
        <f>SUMIFS(DataRegularSeason20242025!$AA$3:$AA$1315,DataRegularSeason20242025!$B$3:$B$1315, "&lt;=" &amp; EM$1, DataRegularSeason20242025!$D$3:$D$1315, $A30)+SUMIFS(DataRegularSeason20242025!$AB$3:$AB$1315,DataRegularSeason20242025!$B$3:$B$1315, "&lt;=" &amp; EM$1, DataRegularSeason20242025!$E$3:$E$1315, $A30)</f>
        <v>41</v>
      </c>
      <c r="EN30">
        <f>SUMIFS(DataRegularSeason20242025!$AA$3:$AA$1315,DataRegularSeason20242025!$B$3:$B$1315, "&lt;=" &amp; EN$1, DataRegularSeason20242025!$D$3:$D$1315, $A30)+SUMIFS(DataRegularSeason20242025!$AB$3:$AB$1315,DataRegularSeason20242025!$B$3:$B$1315, "&lt;=" &amp; EN$1, DataRegularSeason20242025!$E$3:$E$1315, $A30)</f>
        <v>41</v>
      </c>
      <c r="EO30">
        <f>SUMIFS(DataRegularSeason20242025!$AA$3:$AA$1315,DataRegularSeason20242025!$B$3:$B$1315, "&lt;=" &amp; EO$1, DataRegularSeason20242025!$D$3:$D$1315, $A30)+SUMIFS(DataRegularSeason20242025!$AB$3:$AB$1315,DataRegularSeason20242025!$B$3:$B$1315, "&lt;=" &amp; EO$1, DataRegularSeason20242025!$E$3:$E$1315, $A30)</f>
        <v>41</v>
      </c>
      <c r="EP30">
        <f>SUMIFS(DataRegularSeason20242025!$AA$3:$AA$1315,DataRegularSeason20242025!$B$3:$B$1315, "&lt;=" &amp; EP$1, DataRegularSeason20242025!$D$3:$D$1315, $A30)+SUMIFS(DataRegularSeason20242025!$AB$3:$AB$1315,DataRegularSeason20242025!$B$3:$B$1315, "&lt;=" &amp; EP$1, DataRegularSeason20242025!$E$3:$E$1315, $A30)</f>
        <v>41</v>
      </c>
      <c r="EQ30">
        <f>SUMIFS(DataRegularSeason20242025!$AA$3:$AA$1315,DataRegularSeason20242025!$B$3:$B$1315, "&lt;=" &amp; EQ$1, DataRegularSeason20242025!$D$3:$D$1315, $A30)+SUMIFS(DataRegularSeason20242025!$AB$3:$AB$1315,DataRegularSeason20242025!$B$3:$B$1315, "&lt;=" &amp; EQ$1, DataRegularSeason20242025!$E$3:$E$1315, $A30)</f>
        <v>41</v>
      </c>
      <c r="ER30">
        <f>SUMIFS(DataRegularSeason20242025!$AA$3:$AA$1315,DataRegularSeason20242025!$B$3:$B$1315, "&lt;=" &amp; ER$1, DataRegularSeason20242025!$D$3:$D$1315, $A30)+SUMIFS(DataRegularSeason20242025!$AB$3:$AB$1315,DataRegularSeason20242025!$B$3:$B$1315, "&lt;=" &amp; ER$1, DataRegularSeason20242025!$E$3:$E$1315, $A30)</f>
        <v>41</v>
      </c>
      <c r="ES30">
        <f>SUMIFS(DataRegularSeason20242025!$AA$3:$AA$1315,DataRegularSeason20242025!$B$3:$B$1315, "&lt;=" &amp; ES$1, DataRegularSeason20242025!$D$3:$D$1315, $A30)+SUMIFS(DataRegularSeason20242025!$AB$3:$AB$1315,DataRegularSeason20242025!$B$3:$B$1315, "&lt;=" &amp; ES$1, DataRegularSeason20242025!$E$3:$E$1315, $A30)</f>
        <v>41</v>
      </c>
      <c r="ET30">
        <f>SUMIFS(DataRegularSeason20242025!$AA$3:$AA$1315,DataRegularSeason20242025!$B$3:$B$1315, "&lt;=" &amp; ET$1, DataRegularSeason20242025!$D$3:$D$1315, $A30)+SUMIFS(DataRegularSeason20242025!$AB$3:$AB$1315,DataRegularSeason20242025!$B$3:$B$1315, "&lt;=" &amp; ET$1, DataRegularSeason20242025!$E$3:$E$1315, $A30)</f>
        <v>41</v>
      </c>
      <c r="EU30">
        <f>SUMIFS(DataRegularSeason20242025!$AA$3:$AA$1315,DataRegularSeason20242025!$B$3:$B$1315, "&lt;=" &amp; EU$1, DataRegularSeason20242025!$D$3:$D$1315, $A30)+SUMIFS(DataRegularSeason20242025!$AB$3:$AB$1315,DataRegularSeason20242025!$B$3:$B$1315, "&lt;=" &amp; EU$1, DataRegularSeason20242025!$E$3:$E$1315, $A30)</f>
        <v>41</v>
      </c>
      <c r="EV30">
        <f>SUMIFS(DataRegularSeason20242025!$AA$3:$AA$1315,DataRegularSeason20242025!$B$3:$B$1315, "&lt;=" &amp; EV$1, DataRegularSeason20242025!$D$3:$D$1315, $A30)+SUMIFS(DataRegularSeason20242025!$AB$3:$AB$1315,DataRegularSeason20242025!$B$3:$B$1315, "&lt;=" &amp; EV$1, DataRegularSeason20242025!$E$3:$E$1315, $A30)</f>
        <v>41</v>
      </c>
      <c r="EW30">
        <f>SUMIFS(DataRegularSeason20242025!$AA$3:$AA$1315,DataRegularSeason20242025!$B$3:$B$1315, "&lt;=" &amp; EW$1, DataRegularSeason20242025!$D$3:$D$1315, $A30)+SUMIFS(DataRegularSeason20242025!$AB$3:$AB$1315,DataRegularSeason20242025!$B$3:$B$1315, "&lt;=" &amp; EW$1, DataRegularSeason20242025!$E$3:$E$1315, $A30)</f>
        <v>41</v>
      </c>
      <c r="EX30">
        <f>SUMIFS(DataRegularSeason20242025!$AA$3:$AA$1315,DataRegularSeason20242025!$B$3:$B$1315, "&lt;=" &amp; EX$1, DataRegularSeason20242025!$D$3:$D$1315, $A30)+SUMIFS(DataRegularSeason20242025!$AB$3:$AB$1315,DataRegularSeason20242025!$B$3:$B$1315, "&lt;=" &amp; EX$1, DataRegularSeason20242025!$E$3:$E$1315, $A30)</f>
        <v>41</v>
      </c>
      <c r="EY30">
        <f>SUMIFS(DataRegularSeason20242025!$AA$3:$AA$1315,DataRegularSeason20242025!$B$3:$B$1315, "&lt;=" &amp; EY$1, DataRegularSeason20242025!$D$3:$D$1315, $A30)+SUMIFS(DataRegularSeason20242025!$AB$3:$AB$1315,DataRegularSeason20242025!$B$3:$B$1315, "&lt;=" &amp; EY$1, DataRegularSeason20242025!$E$3:$E$1315, $A30)</f>
        <v>41</v>
      </c>
      <c r="EZ30">
        <f>SUMIFS(DataRegularSeason20242025!$AA$3:$AA$1315,DataRegularSeason20242025!$B$3:$B$1315, "&lt;=" &amp; EZ$1, DataRegularSeason20242025!$D$3:$D$1315, $A30)+SUMIFS(DataRegularSeason20242025!$AB$3:$AB$1315,DataRegularSeason20242025!$B$3:$B$1315, "&lt;=" &amp; EZ$1, DataRegularSeason20242025!$E$3:$E$1315, $A30)</f>
        <v>41</v>
      </c>
      <c r="FA30">
        <f>SUMIFS(DataRegularSeason20242025!$AA$3:$AA$1315,DataRegularSeason20242025!$B$3:$B$1315, "&lt;=" &amp; FA$1, DataRegularSeason20242025!$D$3:$D$1315, $A30)+SUMIFS(DataRegularSeason20242025!$AB$3:$AB$1315,DataRegularSeason20242025!$B$3:$B$1315, "&lt;=" &amp; FA$1, DataRegularSeason20242025!$E$3:$E$1315, $A30)</f>
        <v>41</v>
      </c>
      <c r="FB30">
        <f>SUMIFS(DataRegularSeason20242025!$AA$3:$AA$1315,DataRegularSeason20242025!$B$3:$B$1315, "&lt;=" &amp; FB$1, DataRegularSeason20242025!$D$3:$D$1315, $A30)+SUMIFS(DataRegularSeason20242025!$AB$3:$AB$1315,DataRegularSeason20242025!$B$3:$B$1315, "&lt;=" &amp; FB$1, DataRegularSeason20242025!$E$3:$E$1315, $A30)</f>
        <v>41</v>
      </c>
      <c r="FC30">
        <f>SUMIFS(DataRegularSeason20242025!$AA$3:$AA$1315,DataRegularSeason20242025!$B$3:$B$1315, "&lt;=" &amp; FC$1, DataRegularSeason20242025!$D$3:$D$1315, $A30)+SUMIFS(DataRegularSeason20242025!$AB$3:$AB$1315,DataRegularSeason20242025!$B$3:$B$1315, "&lt;=" &amp; FC$1, DataRegularSeason20242025!$E$3:$E$1315, $A30)</f>
        <v>41</v>
      </c>
      <c r="FD30">
        <f>SUMIFS(DataRegularSeason20242025!$AA$3:$AA$1315,DataRegularSeason20242025!$B$3:$B$1315, "&lt;=" &amp; FD$1, DataRegularSeason20242025!$D$3:$D$1315, $A30)+SUMIFS(DataRegularSeason20242025!$AB$3:$AB$1315,DataRegularSeason20242025!$B$3:$B$1315, "&lt;=" &amp; FD$1, DataRegularSeason20242025!$E$3:$E$1315, $A30)</f>
        <v>41</v>
      </c>
      <c r="FE30">
        <f>SUMIFS(DataRegularSeason20242025!$AA$3:$AA$1315,DataRegularSeason20242025!$B$3:$B$1315, "&lt;=" &amp; FE$1, DataRegularSeason20242025!$D$3:$D$1315, $A30)+SUMIFS(DataRegularSeason20242025!$AB$3:$AB$1315,DataRegularSeason20242025!$B$3:$B$1315, "&lt;=" &amp; FE$1, DataRegularSeason20242025!$E$3:$E$1315, $A30)</f>
        <v>41</v>
      </c>
      <c r="FF30">
        <f>SUMIFS(DataRegularSeason20242025!$AA$3:$AA$1315,DataRegularSeason20242025!$B$3:$B$1315, "&lt;=" &amp; FF$1, DataRegularSeason20242025!$D$3:$D$1315, $A30)+SUMIFS(DataRegularSeason20242025!$AB$3:$AB$1315,DataRegularSeason20242025!$B$3:$B$1315, "&lt;=" &amp; FF$1, DataRegularSeason20242025!$E$3:$E$1315, $A30)</f>
        <v>41</v>
      </c>
      <c r="FG30">
        <f>SUMIFS(DataRegularSeason20242025!$AA$3:$AA$1315,DataRegularSeason20242025!$B$3:$B$1315, "&lt;=" &amp; FG$1, DataRegularSeason20242025!$D$3:$D$1315, $A30)+SUMIFS(DataRegularSeason20242025!$AB$3:$AB$1315,DataRegularSeason20242025!$B$3:$B$1315, "&lt;=" &amp; FG$1, DataRegularSeason20242025!$E$3:$E$1315, $A30)</f>
        <v>41</v>
      </c>
      <c r="FH30">
        <f>SUMIFS(DataRegularSeason20242025!$AA$3:$AA$1315,DataRegularSeason20242025!$B$3:$B$1315, "&lt;=" &amp; FH$1, DataRegularSeason20242025!$D$3:$D$1315, $A30)+SUMIFS(DataRegularSeason20242025!$AB$3:$AB$1315,DataRegularSeason20242025!$B$3:$B$1315, "&lt;=" &amp; FH$1, DataRegularSeason20242025!$E$3:$E$1315, $A30)</f>
        <v>41</v>
      </c>
      <c r="FI30">
        <f>SUMIFS(DataRegularSeason20242025!$AA$3:$AA$1315,DataRegularSeason20242025!$B$3:$B$1315, "&lt;=" &amp; FI$1, DataRegularSeason20242025!$D$3:$D$1315, $A30)+SUMIFS(DataRegularSeason20242025!$AB$3:$AB$1315,DataRegularSeason20242025!$B$3:$B$1315, "&lt;=" &amp; FI$1, DataRegularSeason20242025!$E$3:$E$1315, $A30)</f>
        <v>41</v>
      </c>
      <c r="FJ30">
        <f>SUMIFS(DataRegularSeason20242025!$AA$3:$AA$1315,DataRegularSeason20242025!$B$3:$B$1315, "&lt;=" &amp; FJ$1, DataRegularSeason20242025!$D$3:$D$1315, $A30)+SUMIFS(DataRegularSeason20242025!$AB$3:$AB$1315,DataRegularSeason20242025!$B$3:$B$1315, "&lt;=" &amp; FJ$1, DataRegularSeason20242025!$E$3:$E$1315, $A30)</f>
        <v>41</v>
      </c>
      <c r="FK30">
        <f>SUMIFS(DataRegularSeason20242025!$AA$3:$AA$1315,DataRegularSeason20242025!$B$3:$B$1315, "&lt;=" &amp; FK$1, DataRegularSeason20242025!$D$3:$D$1315, $A30)+SUMIFS(DataRegularSeason20242025!$AB$3:$AB$1315,DataRegularSeason20242025!$B$3:$B$1315, "&lt;=" &amp; FK$1, DataRegularSeason20242025!$E$3:$E$1315, $A30)</f>
        <v>41</v>
      </c>
      <c r="FL30">
        <f>SUMIFS(DataRegularSeason20242025!$AA$3:$AA$1315,DataRegularSeason20242025!$B$3:$B$1315, "&lt;=" &amp; FL$1, DataRegularSeason20242025!$D$3:$D$1315, $A30)+SUMIFS(DataRegularSeason20242025!$AB$3:$AB$1315,DataRegularSeason20242025!$B$3:$B$1315, "&lt;=" &amp; FL$1, DataRegularSeason20242025!$E$3:$E$1315, $A30)</f>
        <v>41</v>
      </c>
      <c r="FM30">
        <f>SUMIFS(DataRegularSeason20242025!$AA$3:$AA$1315,DataRegularSeason20242025!$B$3:$B$1315, "&lt;=" &amp; FM$1, DataRegularSeason20242025!$D$3:$D$1315, $A30)+SUMIFS(DataRegularSeason20242025!$AB$3:$AB$1315,DataRegularSeason20242025!$B$3:$B$1315, "&lt;=" &amp; FM$1, DataRegularSeason20242025!$E$3:$E$1315, $A30)</f>
        <v>41</v>
      </c>
      <c r="FN30">
        <f>SUMIFS(DataRegularSeason20242025!$AA$3:$AA$1315,DataRegularSeason20242025!$B$3:$B$1315, "&lt;=" &amp; FN$1, DataRegularSeason20242025!$D$3:$D$1315, $A30)+SUMIFS(DataRegularSeason20242025!$AB$3:$AB$1315,DataRegularSeason20242025!$B$3:$B$1315, "&lt;=" &amp; FN$1, DataRegularSeason20242025!$E$3:$E$1315, $A30)</f>
        <v>41</v>
      </c>
      <c r="FO30">
        <f>SUMIFS(DataRegularSeason20242025!$AA$3:$AA$1315,DataRegularSeason20242025!$B$3:$B$1315, "&lt;=" &amp; FO$1, DataRegularSeason20242025!$D$3:$D$1315, $A30)+SUMIFS(DataRegularSeason20242025!$AB$3:$AB$1315,DataRegularSeason20242025!$B$3:$B$1315, "&lt;=" &amp; FO$1, DataRegularSeason20242025!$E$3:$E$1315, $A30)</f>
        <v>41</v>
      </c>
      <c r="FP30">
        <f>SUMIFS(DataRegularSeason20242025!$AA$3:$AA$1315,DataRegularSeason20242025!$B$3:$B$1315, "&lt;=" &amp; FP$1, DataRegularSeason20242025!$D$3:$D$1315, $A30)+SUMIFS(DataRegularSeason20242025!$AB$3:$AB$1315,DataRegularSeason20242025!$B$3:$B$1315, "&lt;=" &amp; FP$1, DataRegularSeason20242025!$E$3:$E$1315, $A30)</f>
        <v>41</v>
      </c>
      <c r="FQ30">
        <f>SUMIFS(DataRegularSeason20242025!$AA$3:$AA$1315,DataRegularSeason20242025!$B$3:$B$1315, "&lt;=" &amp; FQ$1, DataRegularSeason20242025!$D$3:$D$1315, $A30)+SUMIFS(DataRegularSeason20242025!$AB$3:$AB$1315,DataRegularSeason20242025!$B$3:$B$1315, "&lt;=" &amp; FQ$1, DataRegularSeason20242025!$E$3:$E$1315, $A30)</f>
        <v>41</v>
      </c>
      <c r="FR30">
        <f>SUMIFS(DataRegularSeason20242025!$AA$3:$AA$1315,DataRegularSeason20242025!$B$3:$B$1315, "&lt;=" &amp; FR$1, DataRegularSeason20242025!$D$3:$D$1315, $A30)+SUMIFS(DataRegularSeason20242025!$AB$3:$AB$1315,DataRegularSeason20242025!$B$3:$B$1315, "&lt;=" &amp; FR$1, DataRegularSeason20242025!$E$3:$E$1315, $A30)</f>
        <v>41</v>
      </c>
      <c r="FS30">
        <f>SUMIFS(DataRegularSeason20242025!$AA$3:$AA$1315,DataRegularSeason20242025!$B$3:$B$1315, "&lt;=" &amp; FS$1, DataRegularSeason20242025!$D$3:$D$1315, $A30)+SUMIFS(DataRegularSeason20242025!$AB$3:$AB$1315,DataRegularSeason20242025!$B$3:$B$1315, "&lt;=" &amp; FS$1, DataRegularSeason20242025!$E$3:$E$1315, $A30)</f>
        <v>41</v>
      </c>
      <c r="FT30">
        <f>SUMIFS(DataRegularSeason20242025!$AA$3:$AA$1315,DataRegularSeason20242025!$B$3:$B$1315, "&lt;=" &amp; FT$1, DataRegularSeason20242025!$D$3:$D$1315, $A30)+SUMIFS(DataRegularSeason20242025!$AB$3:$AB$1315,DataRegularSeason20242025!$B$3:$B$1315, "&lt;=" &amp; FT$1, DataRegularSeason20242025!$E$3:$E$1315, $A30)</f>
        <v>41</v>
      </c>
      <c r="FU30">
        <f>SUMIFS(DataRegularSeason20242025!$AA$3:$AA$1315,DataRegularSeason20242025!$B$3:$B$1315, "&lt;=" &amp; FU$1, DataRegularSeason20242025!$D$3:$D$1315, $A30)+SUMIFS(DataRegularSeason20242025!$AB$3:$AB$1315,DataRegularSeason20242025!$B$3:$B$1315, "&lt;=" &amp; FU$1, DataRegularSeason20242025!$E$3:$E$1315, $A30)</f>
        <v>41</v>
      </c>
      <c r="FV30">
        <f>SUMIFS(DataRegularSeason20242025!$AA$3:$AA$1315,DataRegularSeason20242025!$B$3:$B$1315, "&lt;=" &amp; FV$1, DataRegularSeason20242025!$D$3:$D$1315, $A30)+SUMIFS(DataRegularSeason20242025!$AB$3:$AB$1315,DataRegularSeason20242025!$B$3:$B$1315, "&lt;=" &amp; FV$1, DataRegularSeason20242025!$E$3:$E$1315, $A30)</f>
        <v>41</v>
      </c>
      <c r="FW30">
        <f>SUMIFS(DataRegularSeason20242025!$AA$3:$AA$1315,DataRegularSeason20242025!$B$3:$B$1315, "&lt;=" &amp; FW$1, DataRegularSeason20242025!$D$3:$D$1315, $A30)+SUMIFS(DataRegularSeason20242025!$AB$3:$AB$1315,DataRegularSeason20242025!$B$3:$B$1315, "&lt;=" &amp; FW$1, DataRegularSeason20242025!$E$3:$E$1315, $A30)</f>
        <v>41</v>
      </c>
      <c r="FX30">
        <f>SUMIFS(DataRegularSeason20242025!$AA$3:$AA$1315,DataRegularSeason20242025!$B$3:$B$1315, "&lt;=" &amp; FX$1, DataRegularSeason20242025!$D$3:$D$1315, $A30)+SUMIFS(DataRegularSeason20242025!$AB$3:$AB$1315,DataRegularSeason20242025!$B$3:$B$1315, "&lt;=" &amp; FX$1, DataRegularSeason20242025!$E$3:$E$1315, $A30)</f>
        <v>41</v>
      </c>
      <c r="FY30">
        <f>SUMIFS(DataRegularSeason20242025!$AA$3:$AA$1315,DataRegularSeason20242025!$B$3:$B$1315, "&lt;=" &amp; FY$1, DataRegularSeason20242025!$D$3:$D$1315, $A30)+SUMIFS(DataRegularSeason20242025!$AB$3:$AB$1315,DataRegularSeason20242025!$B$3:$B$1315, "&lt;=" &amp; FY$1, DataRegularSeason20242025!$E$3:$E$1315, $A30)</f>
        <v>41</v>
      </c>
      <c r="FZ30">
        <f>SUMIFS(DataRegularSeason20242025!$AA$3:$AA$1315,DataRegularSeason20242025!$B$3:$B$1315, "&lt;=" &amp; FZ$1, DataRegularSeason20242025!$D$3:$D$1315, $A30)+SUMIFS(DataRegularSeason20242025!$AB$3:$AB$1315,DataRegularSeason20242025!$B$3:$B$1315, "&lt;=" &amp; FZ$1, DataRegularSeason20242025!$E$3:$E$1315, $A30)</f>
        <v>41</v>
      </c>
      <c r="GA30">
        <f>SUMIFS(DataRegularSeason20242025!$AA$3:$AA$1315,DataRegularSeason20242025!$B$3:$B$1315, "&lt;=" &amp; GA$1, DataRegularSeason20242025!$D$3:$D$1315, $A30)+SUMIFS(DataRegularSeason20242025!$AB$3:$AB$1315,DataRegularSeason20242025!$B$3:$B$1315, "&lt;=" &amp; GA$1, DataRegularSeason20242025!$E$3:$E$1315, $A30)</f>
        <v>41</v>
      </c>
      <c r="GB30">
        <f>SUMIFS(DataRegularSeason20242025!$AA$3:$AA$1315,DataRegularSeason20242025!$B$3:$B$1315, "&lt;=" &amp; GB$1, DataRegularSeason20242025!$D$3:$D$1315, $A30)+SUMIFS(DataRegularSeason20242025!$AB$3:$AB$1315,DataRegularSeason20242025!$B$3:$B$1315, "&lt;=" &amp; GB$1, DataRegularSeason20242025!$E$3:$E$1315, $A30)</f>
        <v>41</v>
      </c>
      <c r="GC30">
        <f>SUMIFS(DataRegularSeason20242025!$AA$3:$AA$1315,DataRegularSeason20242025!$B$3:$B$1315, "&lt;=" &amp; GC$1, DataRegularSeason20242025!$D$3:$D$1315, $A30)+SUMIFS(DataRegularSeason20242025!$AB$3:$AB$1315,DataRegularSeason20242025!$B$3:$B$1315, "&lt;=" &amp; GC$1, DataRegularSeason20242025!$E$3:$E$1315, $A30)</f>
        <v>41</v>
      </c>
      <c r="GD30">
        <f>SUMIFS(DataRegularSeason20242025!$AA$3:$AA$1315,DataRegularSeason20242025!$B$3:$B$1315, "&lt;=" &amp; GD$1, DataRegularSeason20242025!$D$3:$D$1315, $A30)+SUMIFS(DataRegularSeason20242025!$AB$3:$AB$1315,DataRegularSeason20242025!$B$3:$B$1315, "&lt;=" &amp; GD$1, DataRegularSeason20242025!$E$3:$E$1315, $A30)</f>
        <v>41</v>
      </c>
      <c r="GE30">
        <f>SUMIFS(DataRegularSeason20242025!$AA$3:$AA$1315,DataRegularSeason20242025!$B$3:$B$1315, "&lt;=" &amp; GE$1, DataRegularSeason20242025!$D$3:$D$1315, $A30)+SUMIFS(DataRegularSeason20242025!$AB$3:$AB$1315,DataRegularSeason20242025!$B$3:$B$1315, "&lt;=" &amp; GE$1, DataRegularSeason20242025!$E$3:$E$1315, $A30)</f>
        <v>41</v>
      </c>
      <c r="GF30">
        <f>SUMIFS(DataRegularSeason20242025!$AA$3:$AA$1315,DataRegularSeason20242025!$B$3:$B$1315, "&lt;=" &amp; GF$1, DataRegularSeason20242025!$D$3:$D$1315, $A30)+SUMIFS(DataRegularSeason20242025!$AB$3:$AB$1315,DataRegularSeason20242025!$B$3:$B$1315, "&lt;=" &amp; GF$1, DataRegularSeason20242025!$E$3:$E$1315, $A30)</f>
        <v>41</v>
      </c>
      <c r="GG30">
        <f>SUMIFS(DataRegularSeason20242025!$AA$3:$AA$1315,DataRegularSeason20242025!$B$3:$B$1315, "&lt;=" &amp; GG$1, DataRegularSeason20242025!$D$3:$D$1315, $A30)+SUMIFS(DataRegularSeason20242025!$AB$3:$AB$1315,DataRegularSeason20242025!$B$3:$B$1315, "&lt;=" &amp; GG$1, DataRegularSeason20242025!$E$3:$E$1315, $A30)</f>
        <v>41</v>
      </c>
      <c r="GH30">
        <f>SUMIFS(DataRegularSeason20242025!$AA$3:$AA$1315,DataRegularSeason20242025!$B$3:$B$1315, "&lt;=" &amp; GH$1, DataRegularSeason20242025!$D$3:$D$1315, $A30)+SUMIFS(DataRegularSeason20242025!$AB$3:$AB$1315,DataRegularSeason20242025!$B$3:$B$1315, "&lt;=" &amp; GH$1, DataRegularSeason20242025!$E$3:$E$1315, $A30)</f>
        <v>41</v>
      </c>
      <c r="GI30">
        <f>SUMIFS(DataRegularSeason20242025!$AA$3:$AA$1315,DataRegularSeason20242025!$B$3:$B$1315, "&lt;=" &amp; GI$1, DataRegularSeason20242025!$D$3:$D$1315, $A30)+SUMIFS(DataRegularSeason20242025!$AB$3:$AB$1315,DataRegularSeason20242025!$B$3:$B$1315, "&lt;=" &amp; GI$1, DataRegularSeason20242025!$E$3:$E$1315, $A30)</f>
        <v>41</v>
      </c>
      <c r="GJ30">
        <f>SUMIFS(DataRegularSeason20242025!$AA$3:$AA$1315,DataRegularSeason20242025!$B$3:$B$1315, "&lt;=" &amp; GJ$1, DataRegularSeason20242025!$D$3:$D$1315, $A30)+SUMIFS(DataRegularSeason20242025!$AB$3:$AB$1315,DataRegularSeason20242025!$B$3:$B$1315, "&lt;=" &amp; GJ$1, DataRegularSeason20242025!$E$3:$E$1315, $A30)</f>
        <v>41</v>
      </c>
      <c r="GK30">
        <f>SUMIFS(DataRegularSeason20242025!$AA$3:$AA$1315,DataRegularSeason20242025!$B$3:$B$1315, "&lt;=" &amp; GK$1, DataRegularSeason20242025!$D$3:$D$1315, $A30)+SUMIFS(DataRegularSeason20242025!$AB$3:$AB$1315,DataRegularSeason20242025!$B$3:$B$1315, "&lt;=" &amp; GK$1, DataRegularSeason20242025!$E$3:$E$1315, $A30)</f>
        <v>41</v>
      </c>
      <c r="GL30">
        <f>SUMIFS(DataRegularSeason20242025!$AA$3:$AA$1315,DataRegularSeason20242025!$B$3:$B$1315, "&lt;=" &amp; GL$1, DataRegularSeason20242025!$D$3:$D$1315, $A30)+SUMIFS(DataRegularSeason20242025!$AB$3:$AB$1315,DataRegularSeason20242025!$B$3:$B$1315, "&lt;=" &amp; GL$1, DataRegularSeason20242025!$E$3:$E$1315, $A30)</f>
        <v>41</v>
      </c>
      <c r="GM30">
        <f>SUMIFS(DataRegularSeason20242025!$AA$3:$AA$1315,DataRegularSeason20242025!$B$3:$B$1315, "&lt;=" &amp; GM$1, DataRegularSeason20242025!$D$3:$D$1315, $A30)+SUMIFS(DataRegularSeason20242025!$AB$3:$AB$1315,DataRegularSeason20242025!$B$3:$B$1315, "&lt;=" &amp; GM$1, DataRegularSeason20242025!$E$3:$E$1315, $A30)</f>
        <v>41</v>
      </c>
      <c r="GN30">
        <f>SUMIFS(DataRegularSeason20242025!$AA$3:$AA$1315,DataRegularSeason20242025!$B$3:$B$1315, "&lt;=" &amp; GN$1, DataRegularSeason20242025!$D$3:$D$1315, $A30)+SUMIFS(DataRegularSeason20242025!$AB$3:$AB$1315,DataRegularSeason20242025!$B$3:$B$1315, "&lt;=" &amp; GN$1, DataRegularSeason20242025!$E$3:$E$1315, $A30)</f>
        <v>41</v>
      </c>
      <c r="GO30">
        <f>SUMIFS(DataRegularSeason20242025!$AA$3:$AA$1315,DataRegularSeason20242025!$B$3:$B$1315, "&lt;=" &amp; GO$1, DataRegularSeason20242025!$D$3:$D$1315, $A30)+SUMIFS(DataRegularSeason20242025!$AB$3:$AB$1315,DataRegularSeason20242025!$B$3:$B$1315, "&lt;=" &amp; GO$1, DataRegularSeason20242025!$E$3:$E$1315, $A30)</f>
        <v>41</v>
      </c>
      <c r="GP30">
        <f>SUMIFS(DataRegularSeason20242025!$AA$3:$AA$1315,DataRegularSeason20242025!$B$3:$B$1315, "&lt;=" &amp; GP$1, DataRegularSeason20242025!$D$3:$D$1315, $A30)+SUMIFS(DataRegularSeason20242025!$AB$3:$AB$1315,DataRegularSeason20242025!$B$3:$B$1315, "&lt;=" &amp; GP$1, DataRegularSeason20242025!$E$3:$E$1315, $A30)</f>
        <v>41</v>
      </c>
      <c r="GQ30">
        <f>SUMIFS(DataRegularSeason20242025!$AA$3:$AA$1315,DataRegularSeason20242025!$B$3:$B$1315, "&lt;=" &amp; GQ$1, DataRegularSeason20242025!$D$3:$D$1315, $A30)+SUMIFS(DataRegularSeason20242025!$AB$3:$AB$1315,DataRegularSeason20242025!$B$3:$B$1315, "&lt;=" &amp; GQ$1, DataRegularSeason20242025!$E$3:$E$1315, $A30)</f>
        <v>41</v>
      </c>
      <c r="GR30">
        <f>SUMIFS(DataRegularSeason20242025!$AA$3:$AA$1315,DataRegularSeason20242025!$B$3:$B$1315, "&lt;=" &amp; GR$1, DataRegularSeason20242025!$D$3:$D$1315, $A30)+SUMIFS(DataRegularSeason20242025!$AB$3:$AB$1315,DataRegularSeason20242025!$B$3:$B$1315, "&lt;=" &amp; GR$1, DataRegularSeason20242025!$E$3:$E$1315, $A30)</f>
        <v>41</v>
      </c>
      <c r="GS30">
        <f>SUMIFS(DataRegularSeason20242025!$AA$3:$AA$1315,DataRegularSeason20242025!$B$3:$B$1315, "&lt;=" &amp; GS$1, DataRegularSeason20242025!$D$3:$D$1315, $A30)+SUMIFS(DataRegularSeason20242025!$AB$3:$AB$1315,DataRegularSeason20242025!$B$3:$B$1315, "&lt;=" &amp; GS$1, DataRegularSeason20242025!$E$3:$E$1315, $A30)</f>
        <v>41</v>
      </c>
      <c r="GT30">
        <f>SUMIFS(DataRegularSeason20242025!$AA$3:$AA$1315,DataRegularSeason20242025!$B$3:$B$1315, "&lt;=" &amp; GT$1, DataRegularSeason20242025!$D$3:$D$1315, $A30)+SUMIFS(DataRegularSeason20242025!$AB$3:$AB$1315,DataRegularSeason20242025!$B$3:$B$1315, "&lt;=" &amp; GT$1, DataRegularSeason20242025!$E$3:$E$1315, $A30)</f>
        <v>41</v>
      </c>
      <c r="GU30">
        <f>SUMIFS(DataRegularSeason20242025!$AA$3:$AA$1315,DataRegularSeason20242025!$B$3:$B$1315, "&lt;=" &amp; GU$1, DataRegularSeason20242025!$D$3:$D$1315, $A30)+SUMIFS(DataRegularSeason20242025!$AB$3:$AB$1315,DataRegularSeason20242025!$B$3:$B$1315, "&lt;=" &amp; GU$1, DataRegularSeason20242025!$E$3:$E$1315, $A30)</f>
        <v>41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34</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34</v>
      </c>
      <c r="CR31">
        <f>SUMIFS(DataRegularSeason20242025!$AA$3:$AA$1315,DataRegularSeason20242025!$B$3:$B$1315, "&lt;=" &amp; CR$1, DataRegularSeason20242025!$D$3:$D$1315, $A31)+SUMIFS(DataRegularSeason20242025!$AB$3:$AB$1315,DataRegularSeason20242025!$B$3:$B$1315, "&lt;=" &amp; CR$1, DataRegularSeason20242025!$E$3:$E$1315, $A31)</f>
        <v>34</v>
      </c>
      <c r="CS31">
        <f>SUMIFS(DataRegularSeason20242025!$AA$3:$AA$1315,DataRegularSeason20242025!$B$3:$B$1315, "&lt;=" &amp; CS$1, DataRegularSeason20242025!$D$3:$D$1315, $A31)+SUMIFS(DataRegularSeason20242025!$AB$3:$AB$1315,DataRegularSeason20242025!$B$3:$B$1315, "&lt;=" &amp; CS$1, DataRegularSeason20242025!$E$3:$E$1315, $A31)</f>
        <v>34</v>
      </c>
      <c r="CT31">
        <f>SUMIFS(DataRegularSeason20242025!$AA$3:$AA$1315,DataRegularSeason20242025!$B$3:$B$1315, "&lt;=" &amp; CT$1, DataRegularSeason20242025!$D$3:$D$1315, $A31)+SUMIFS(DataRegularSeason20242025!$AB$3:$AB$1315,DataRegularSeason20242025!$B$3:$B$1315, "&lt;=" &amp; CT$1, DataRegularSeason20242025!$E$3:$E$1315, $A31)</f>
        <v>34</v>
      </c>
      <c r="CU31">
        <f>SUMIFS(DataRegularSeason20242025!$AA$3:$AA$1315,DataRegularSeason20242025!$B$3:$B$1315, "&lt;=" &amp; CU$1, DataRegularSeason20242025!$D$3:$D$1315, $A31)+SUMIFS(DataRegularSeason20242025!$AB$3:$AB$1315,DataRegularSeason20242025!$B$3:$B$1315, "&lt;=" &amp; CU$1, DataRegularSeason20242025!$E$3:$E$1315, $A31)</f>
        <v>34</v>
      </c>
      <c r="CV31">
        <f>SUMIFS(DataRegularSeason20242025!$AA$3:$AA$1315,DataRegularSeason20242025!$B$3:$B$1315, "&lt;=" &amp; CV$1, DataRegularSeason20242025!$D$3:$D$1315, $A31)+SUMIFS(DataRegularSeason20242025!$AB$3:$AB$1315,DataRegularSeason20242025!$B$3:$B$1315, "&lt;=" &amp; CV$1, DataRegularSeason20242025!$E$3:$E$1315, $A31)</f>
        <v>34</v>
      </c>
      <c r="CW31">
        <f>SUMIFS(DataRegularSeason20242025!$AA$3:$AA$1315,DataRegularSeason20242025!$B$3:$B$1315, "&lt;=" &amp; CW$1, DataRegularSeason20242025!$D$3:$D$1315, $A31)+SUMIFS(DataRegularSeason20242025!$AB$3:$AB$1315,DataRegularSeason20242025!$B$3:$B$1315, "&lt;=" &amp; CW$1, DataRegularSeason20242025!$E$3:$E$1315, $A31)</f>
        <v>34</v>
      </c>
      <c r="CX31">
        <f>SUMIFS(DataRegularSeason20242025!$AA$3:$AA$1315,DataRegularSeason20242025!$B$3:$B$1315, "&lt;=" &amp; CX$1, DataRegularSeason20242025!$D$3:$D$1315, $A31)+SUMIFS(DataRegularSeason20242025!$AB$3:$AB$1315,DataRegularSeason20242025!$B$3:$B$1315, "&lt;=" &amp; CX$1, DataRegularSeason20242025!$E$3:$E$1315, $A31)</f>
        <v>34</v>
      </c>
      <c r="CY31">
        <f>SUMIFS(DataRegularSeason20242025!$AA$3:$AA$1315,DataRegularSeason20242025!$B$3:$B$1315, "&lt;=" &amp; CY$1, DataRegularSeason20242025!$D$3:$D$1315, $A31)+SUMIFS(DataRegularSeason20242025!$AB$3:$AB$1315,DataRegularSeason20242025!$B$3:$B$1315, "&lt;=" &amp; CY$1, DataRegularSeason20242025!$E$3:$E$1315, $A31)</f>
        <v>34</v>
      </c>
      <c r="CZ31">
        <f>SUMIFS(DataRegularSeason20242025!$AA$3:$AA$1315,DataRegularSeason20242025!$B$3:$B$1315, "&lt;=" &amp; CZ$1, DataRegularSeason20242025!$D$3:$D$1315, $A31)+SUMIFS(DataRegularSeason20242025!$AB$3:$AB$1315,DataRegularSeason20242025!$B$3:$B$1315, "&lt;=" &amp; CZ$1, DataRegularSeason20242025!$E$3:$E$1315, $A31)</f>
        <v>34</v>
      </c>
      <c r="DA31">
        <f>SUMIFS(DataRegularSeason20242025!$AA$3:$AA$1315,DataRegularSeason20242025!$B$3:$B$1315, "&lt;=" &amp; DA$1, DataRegularSeason20242025!$D$3:$D$1315, $A31)+SUMIFS(DataRegularSeason20242025!$AB$3:$AB$1315,DataRegularSeason20242025!$B$3:$B$1315, "&lt;=" &amp; DA$1, DataRegularSeason20242025!$E$3:$E$1315, $A31)</f>
        <v>34</v>
      </c>
      <c r="DB31">
        <f>SUMIFS(DataRegularSeason20242025!$AA$3:$AA$1315,DataRegularSeason20242025!$B$3:$B$1315, "&lt;=" &amp; DB$1, DataRegularSeason20242025!$D$3:$D$1315, $A31)+SUMIFS(DataRegularSeason20242025!$AB$3:$AB$1315,DataRegularSeason20242025!$B$3:$B$1315, "&lt;=" &amp; DB$1, DataRegularSeason20242025!$E$3:$E$1315, $A31)</f>
        <v>34</v>
      </c>
      <c r="DC31">
        <f>SUMIFS(DataRegularSeason20242025!$AA$3:$AA$1315,DataRegularSeason20242025!$B$3:$B$1315, "&lt;=" &amp; DC$1, DataRegularSeason20242025!$D$3:$D$1315, $A31)+SUMIFS(DataRegularSeason20242025!$AB$3:$AB$1315,DataRegularSeason20242025!$B$3:$B$1315, "&lt;=" &amp; DC$1, DataRegularSeason20242025!$E$3:$E$1315, $A31)</f>
        <v>34</v>
      </c>
      <c r="DD31">
        <f>SUMIFS(DataRegularSeason20242025!$AA$3:$AA$1315,DataRegularSeason20242025!$B$3:$B$1315, "&lt;=" &amp; DD$1, DataRegularSeason20242025!$D$3:$D$1315, $A31)+SUMIFS(DataRegularSeason20242025!$AB$3:$AB$1315,DataRegularSeason20242025!$B$3:$B$1315, "&lt;=" &amp; DD$1, DataRegularSeason20242025!$E$3:$E$1315, $A31)</f>
        <v>34</v>
      </c>
      <c r="DE31">
        <f>SUMIFS(DataRegularSeason20242025!$AA$3:$AA$1315,DataRegularSeason20242025!$B$3:$B$1315, "&lt;=" &amp; DE$1, DataRegularSeason20242025!$D$3:$D$1315, $A31)+SUMIFS(DataRegularSeason20242025!$AB$3:$AB$1315,DataRegularSeason20242025!$B$3:$B$1315, "&lt;=" &amp; DE$1, DataRegularSeason20242025!$E$3:$E$1315, $A31)</f>
        <v>34</v>
      </c>
      <c r="DF31">
        <f>SUMIFS(DataRegularSeason20242025!$AA$3:$AA$1315,DataRegularSeason20242025!$B$3:$B$1315, "&lt;=" &amp; DF$1, DataRegularSeason20242025!$D$3:$D$1315, $A31)+SUMIFS(DataRegularSeason20242025!$AB$3:$AB$1315,DataRegularSeason20242025!$B$3:$B$1315, "&lt;=" &amp; DF$1, DataRegularSeason20242025!$E$3:$E$1315, $A31)</f>
        <v>34</v>
      </c>
      <c r="DG31">
        <f>SUMIFS(DataRegularSeason20242025!$AA$3:$AA$1315,DataRegularSeason20242025!$B$3:$B$1315, "&lt;=" &amp; DG$1, DataRegularSeason20242025!$D$3:$D$1315, $A31)+SUMIFS(DataRegularSeason20242025!$AB$3:$AB$1315,DataRegularSeason20242025!$B$3:$B$1315, "&lt;=" &amp; DG$1, DataRegularSeason20242025!$E$3:$E$1315, $A31)</f>
        <v>34</v>
      </c>
      <c r="DH31">
        <f>SUMIFS(DataRegularSeason20242025!$AA$3:$AA$1315,DataRegularSeason20242025!$B$3:$B$1315, "&lt;=" &amp; DH$1, DataRegularSeason20242025!$D$3:$D$1315, $A31)+SUMIFS(DataRegularSeason20242025!$AB$3:$AB$1315,DataRegularSeason20242025!$B$3:$B$1315, "&lt;=" &amp; DH$1, DataRegularSeason20242025!$E$3:$E$1315, $A31)</f>
        <v>34</v>
      </c>
      <c r="DI31">
        <f>SUMIFS(DataRegularSeason20242025!$AA$3:$AA$1315,DataRegularSeason20242025!$B$3:$B$1315, "&lt;=" &amp; DI$1, DataRegularSeason20242025!$D$3:$D$1315, $A31)+SUMIFS(DataRegularSeason20242025!$AB$3:$AB$1315,DataRegularSeason20242025!$B$3:$B$1315, "&lt;=" &amp; DI$1, DataRegularSeason20242025!$E$3:$E$1315, $A31)</f>
        <v>34</v>
      </c>
      <c r="DJ31">
        <f>SUMIFS(DataRegularSeason20242025!$AA$3:$AA$1315,DataRegularSeason20242025!$B$3:$B$1315, "&lt;=" &amp; DJ$1, DataRegularSeason20242025!$D$3:$D$1315, $A31)+SUMIFS(DataRegularSeason20242025!$AB$3:$AB$1315,DataRegularSeason20242025!$B$3:$B$1315, "&lt;=" &amp; DJ$1, DataRegularSeason20242025!$E$3:$E$1315, $A31)</f>
        <v>34</v>
      </c>
      <c r="DK31">
        <f>SUMIFS(DataRegularSeason20242025!$AA$3:$AA$1315,DataRegularSeason20242025!$B$3:$B$1315, "&lt;=" &amp; DK$1, DataRegularSeason20242025!$D$3:$D$1315, $A31)+SUMIFS(DataRegularSeason20242025!$AB$3:$AB$1315,DataRegularSeason20242025!$B$3:$B$1315, "&lt;=" &amp; DK$1, DataRegularSeason20242025!$E$3:$E$1315, $A31)</f>
        <v>34</v>
      </c>
      <c r="DL31">
        <f>SUMIFS(DataRegularSeason20242025!$AA$3:$AA$1315,DataRegularSeason20242025!$B$3:$B$1315, "&lt;=" &amp; DL$1, DataRegularSeason20242025!$D$3:$D$1315, $A31)+SUMIFS(DataRegularSeason20242025!$AB$3:$AB$1315,DataRegularSeason20242025!$B$3:$B$1315, "&lt;=" &amp; DL$1, DataRegularSeason20242025!$E$3:$E$1315, $A31)</f>
        <v>34</v>
      </c>
      <c r="DM31">
        <f>SUMIFS(DataRegularSeason20242025!$AA$3:$AA$1315,DataRegularSeason20242025!$B$3:$B$1315, "&lt;=" &amp; DM$1, DataRegularSeason20242025!$D$3:$D$1315, $A31)+SUMIFS(DataRegularSeason20242025!$AB$3:$AB$1315,DataRegularSeason20242025!$B$3:$B$1315, "&lt;=" &amp; DM$1, DataRegularSeason20242025!$E$3:$E$1315, $A31)</f>
        <v>34</v>
      </c>
      <c r="DN31">
        <f>SUMIFS(DataRegularSeason20242025!$AA$3:$AA$1315,DataRegularSeason20242025!$B$3:$B$1315, "&lt;=" &amp; DN$1, DataRegularSeason20242025!$D$3:$D$1315, $A31)+SUMIFS(DataRegularSeason20242025!$AB$3:$AB$1315,DataRegularSeason20242025!$B$3:$B$1315, "&lt;=" &amp; DN$1, DataRegularSeason20242025!$E$3:$E$1315, $A31)</f>
        <v>34</v>
      </c>
      <c r="DO31">
        <f>SUMIFS(DataRegularSeason20242025!$AA$3:$AA$1315,DataRegularSeason20242025!$B$3:$B$1315, "&lt;=" &amp; DO$1, DataRegularSeason20242025!$D$3:$D$1315, $A31)+SUMIFS(DataRegularSeason20242025!$AB$3:$AB$1315,DataRegularSeason20242025!$B$3:$B$1315, "&lt;=" &amp; DO$1, DataRegularSeason20242025!$E$3:$E$1315, $A31)</f>
        <v>34</v>
      </c>
      <c r="DP31">
        <f>SUMIFS(DataRegularSeason20242025!$AA$3:$AA$1315,DataRegularSeason20242025!$B$3:$B$1315, "&lt;=" &amp; DP$1, DataRegularSeason20242025!$D$3:$D$1315, $A31)+SUMIFS(DataRegularSeason20242025!$AB$3:$AB$1315,DataRegularSeason20242025!$B$3:$B$1315, "&lt;=" &amp; DP$1, DataRegularSeason20242025!$E$3:$E$1315, $A31)</f>
        <v>34</v>
      </c>
      <c r="DQ31">
        <f>SUMIFS(DataRegularSeason20242025!$AA$3:$AA$1315,DataRegularSeason20242025!$B$3:$B$1315, "&lt;=" &amp; DQ$1, DataRegularSeason20242025!$D$3:$D$1315, $A31)+SUMIFS(DataRegularSeason20242025!$AB$3:$AB$1315,DataRegularSeason20242025!$B$3:$B$1315, "&lt;=" &amp; DQ$1, DataRegularSeason20242025!$E$3:$E$1315, $A31)</f>
        <v>34</v>
      </c>
      <c r="DR31">
        <f>SUMIFS(DataRegularSeason20242025!$AA$3:$AA$1315,DataRegularSeason20242025!$B$3:$B$1315, "&lt;=" &amp; DR$1, DataRegularSeason20242025!$D$3:$D$1315, $A31)+SUMIFS(DataRegularSeason20242025!$AB$3:$AB$1315,DataRegularSeason20242025!$B$3:$B$1315, "&lt;=" &amp; DR$1, DataRegularSeason20242025!$E$3:$E$1315, $A31)</f>
        <v>34</v>
      </c>
      <c r="DS31">
        <f>SUMIFS(DataRegularSeason20242025!$AA$3:$AA$1315,DataRegularSeason20242025!$B$3:$B$1315, "&lt;=" &amp; DS$1, DataRegularSeason20242025!$D$3:$D$1315, $A31)+SUMIFS(DataRegularSeason20242025!$AB$3:$AB$1315,DataRegularSeason20242025!$B$3:$B$1315, "&lt;=" &amp; DS$1, DataRegularSeason20242025!$E$3:$E$1315, $A31)</f>
        <v>34</v>
      </c>
      <c r="DT31">
        <f>SUMIFS(DataRegularSeason20242025!$AA$3:$AA$1315,DataRegularSeason20242025!$B$3:$B$1315, "&lt;=" &amp; DT$1, DataRegularSeason20242025!$D$3:$D$1315, $A31)+SUMIFS(DataRegularSeason20242025!$AB$3:$AB$1315,DataRegularSeason20242025!$B$3:$B$1315, "&lt;=" &amp; DT$1, DataRegularSeason20242025!$E$3:$E$1315, $A31)</f>
        <v>34</v>
      </c>
      <c r="DU31">
        <f>SUMIFS(DataRegularSeason20242025!$AA$3:$AA$1315,DataRegularSeason20242025!$B$3:$B$1315, "&lt;=" &amp; DU$1, DataRegularSeason20242025!$D$3:$D$1315, $A31)+SUMIFS(DataRegularSeason20242025!$AB$3:$AB$1315,DataRegularSeason20242025!$B$3:$B$1315, "&lt;=" &amp; DU$1, DataRegularSeason20242025!$E$3:$E$1315, $A31)</f>
        <v>34</v>
      </c>
      <c r="DV31">
        <f>SUMIFS(DataRegularSeason20242025!$AA$3:$AA$1315,DataRegularSeason20242025!$B$3:$B$1315, "&lt;=" &amp; DV$1, DataRegularSeason20242025!$D$3:$D$1315, $A31)+SUMIFS(DataRegularSeason20242025!$AB$3:$AB$1315,DataRegularSeason20242025!$B$3:$B$1315, "&lt;=" &amp; DV$1, DataRegularSeason20242025!$E$3:$E$1315, $A31)</f>
        <v>34</v>
      </c>
      <c r="DW31">
        <f>SUMIFS(DataRegularSeason20242025!$AA$3:$AA$1315,DataRegularSeason20242025!$B$3:$B$1315, "&lt;=" &amp; DW$1, DataRegularSeason20242025!$D$3:$D$1315, $A31)+SUMIFS(DataRegularSeason20242025!$AB$3:$AB$1315,DataRegularSeason20242025!$B$3:$B$1315, "&lt;=" &amp; DW$1, DataRegularSeason20242025!$E$3:$E$1315, $A31)</f>
        <v>34</v>
      </c>
      <c r="DX31">
        <f>SUMIFS(DataRegularSeason20242025!$AA$3:$AA$1315,DataRegularSeason20242025!$B$3:$B$1315, "&lt;=" &amp; DX$1, DataRegularSeason20242025!$D$3:$D$1315, $A31)+SUMIFS(DataRegularSeason20242025!$AB$3:$AB$1315,DataRegularSeason20242025!$B$3:$B$1315, "&lt;=" &amp; DX$1, DataRegularSeason20242025!$E$3:$E$1315, $A31)</f>
        <v>34</v>
      </c>
      <c r="DY31">
        <f>SUMIFS(DataRegularSeason20242025!$AA$3:$AA$1315,DataRegularSeason20242025!$B$3:$B$1315, "&lt;=" &amp; DY$1, DataRegularSeason20242025!$D$3:$D$1315, $A31)+SUMIFS(DataRegularSeason20242025!$AB$3:$AB$1315,DataRegularSeason20242025!$B$3:$B$1315, "&lt;=" &amp; DY$1, DataRegularSeason20242025!$E$3:$E$1315, $A31)</f>
        <v>34</v>
      </c>
      <c r="DZ31">
        <f>SUMIFS(DataRegularSeason20242025!$AA$3:$AA$1315,DataRegularSeason20242025!$B$3:$B$1315, "&lt;=" &amp; DZ$1, DataRegularSeason20242025!$D$3:$D$1315, $A31)+SUMIFS(DataRegularSeason20242025!$AB$3:$AB$1315,DataRegularSeason20242025!$B$3:$B$1315, "&lt;=" &amp; DZ$1, DataRegularSeason20242025!$E$3:$E$1315, $A31)</f>
        <v>34</v>
      </c>
      <c r="EA31">
        <f>SUMIFS(DataRegularSeason20242025!$AA$3:$AA$1315,DataRegularSeason20242025!$B$3:$B$1315, "&lt;=" &amp; EA$1, DataRegularSeason20242025!$D$3:$D$1315, $A31)+SUMIFS(DataRegularSeason20242025!$AB$3:$AB$1315,DataRegularSeason20242025!$B$3:$B$1315, "&lt;=" &amp; EA$1, DataRegularSeason20242025!$E$3:$E$1315, $A31)</f>
        <v>34</v>
      </c>
      <c r="EB31">
        <f>SUMIFS(DataRegularSeason20242025!$AA$3:$AA$1315,DataRegularSeason20242025!$B$3:$B$1315, "&lt;=" &amp; EB$1, DataRegularSeason20242025!$D$3:$D$1315, $A31)+SUMIFS(DataRegularSeason20242025!$AB$3:$AB$1315,DataRegularSeason20242025!$B$3:$B$1315, "&lt;=" &amp; EB$1, DataRegularSeason20242025!$E$3:$E$1315, $A31)</f>
        <v>34</v>
      </c>
      <c r="EC31">
        <f>SUMIFS(DataRegularSeason20242025!$AA$3:$AA$1315,DataRegularSeason20242025!$B$3:$B$1315, "&lt;=" &amp; EC$1, DataRegularSeason20242025!$D$3:$D$1315, $A31)+SUMIFS(DataRegularSeason20242025!$AB$3:$AB$1315,DataRegularSeason20242025!$B$3:$B$1315, "&lt;=" &amp; EC$1, DataRegularSeason20242025!$E$3:$E$1315, $A31)</f>
        <v>34</v>
      </c>
      <c r="ED31">
        <f>SUMIFS(DataRegularSeason20242025!$AA$3:$AA$1315,DataRegularSeason20242025!$B$3:$B$1315, "&lt;=" &amp; ED$1, DataRegularSeason20242025!$D$3:$D$1315, $A31)+SUMIFS(DataRegularSeason20242025!$AB$3:$AB$1315,DataRegularSeason20242025!$B$3:$B$1315, "&lt;=" &amp; ED$1, DataRegularSeason20242025!$E$3:$E$1315, $A31)</f>
        <v>34</v>
      </c>
      <c r="EE31">
        <f>SUMIFS(DataRegularSeason20242025!$AA$3:$AA$1315,DataRegularSeason20242025!$B$3:$B$1315, "&lt;=" &amp; EE$1, DataRegularSeason20242025!$D$3:$D$1315, $A31)+SUMIFS(DataRegularSeason20242025!$AB$3:$AB$1315,DataRegularSeason20242025!$B$3:$B$1315, "&lt;=" &amp; EE$1, DataRegularSeason20242025!$E$3:$E$1315, $A31)</f>
        <v>34</v>
      </c>
      <c r="EF31">
        <f>SUMIFS(DataRegularSeason20242025!$AA$3:$AA$1315,DataRegularSeason20242025!$B$3:$B$1315, "&lt;=" &amp; EF$1, DataRegularSeason20242025!$D$3:$D$1315, $A31)+SUMIFS(DataRegularSeason20242025!$AB$3:$AB$1315,DataRegularSeason20242025!$B$3:$B$1315, "&lt;=" &amp; EF$1, DataRegularSeason20242025!$E$3:$E$1315, $A31)</f>
        <v>34</v>
      </c>
      <c r="EG31">
        <f>SUMIFS(DataRegularSeason20242025!$AA$3:$AA$1315,DataRegularSeason20242025!$B$3:$B$1315, "&lt;=" &amp; EG$1, DataRegularSeason20242025!$D$3:$D$1315, $A31)+SUMIFS(DataRegularSeason20242025!$AB$3:$AB$1315,DataRegularSeason20242025!$B$3:$B$1315, "&lt;=" &amp; EG$1, DataRegularSeason20242025!$E$3:$E$1315, $A31)</f>
        <v>34</v>
      </c>
      <c r="EH31">
        <f>SUMIFS(DataRegularSeason20242025!$AA$3:$AA$1315,DataRegularSeason20242025!$B$3:$B$1315, "&lt;=" &amp; EH$1, DataRegularSeason20242025!$D$3:$D$1315, $A31)+SUMIFS(DataRegularSeason20242025!$AB$3:$AB$1315,DataRegularSeason20242025!$B$3:$B$1315, "&lt;=" &amp; EH$1, DataRegularSeason20242025!$E$3:$E$1315, $A31)</f>
        <v>34</v>
      </c>
      <c r="EI31">
        <f>SUMIFS(DataRegularSeason20242025!$AA$3:$AA$1315,DataRegularSeason20242025!$B$3:$B$1315, "&lt;=" &amp; EI$1, DataRegularSeason20242025!$D$3:$D$1315, $A31)+SUMIFS(DataRegularSeason20242025!$AB$3:$AB$1315,DataRegularSeason20242025!$B$3:$B$1315, "&lt;=" &amp; EI$1, DataRegularSeason20242025!$E$3:$E$1315, $A31)</f>
        <v>34</v>
      </c>
      <c r="EJ31">
        <f>SUMIFS(DataRegularSeason20242025!$AA$3:$AA$1315,DataRegularSeason20242025!$B$3:$B$1315, "&lt;=" &amp; EJ$1, DataRegularSeason20242025!$D$3:$D$1315, $A31)+SUMIFS(DataRegularSeason20242025!$AB$3:$AB$1315,DataRegularSeason20242025!$B$3:$B$1315, "&lt;=" &amp; EJ$1, DataRegularSeason20242025!$E$3:$E$1315, $A31)</f>
        <v>34</v>
      </c>
      <c r="EK31">
        <f>SUMIFS(DataRegularSeason20242025!$AA$3:$AA$1315,DataRegularSeason20242025!$B$3:$B$1315, "&lt;=" &amp; EK$1, DataRegularSeason20242025!$D$3:$D$1315, $A31)+SUMIFS(DataRegularSeason20242025!$AB$3:$AB$1315,DataRegularSeason20242025!$B$3:$B$1315, "&lt;=" &amp; EK$1, DataRegularSeason20242025!$E$3:$E$1315, $A31)</f>
        <v>34</v>
      </c>
      <c r="EL31">
        <f>SUMIFS(DataRegularSeason20242025!$AA$3:$AA$1315,DataRegularSeason20242025!$B$3:$B$1315, "&lt;=" &amp; EL$1, DataRegularSeason20242025!$D$3:$D$1315, $A31)+SUMIFS(DataRegularSeason20242025!$AB$3:$AB$1315,DataRegularSeason20242025!$B$3:$B$1315, "&lt;=" &amp; EL$1, DataRegularSeason20242025!$E$3:$E$1315, $A31)</f>
        <v>34</v>
      </c>
      <c r="EM31">
        <f>SUMIFS(DataRegularSeason20242025!$AA$3:$AA$1315,DataRegularSeason20242025!$B$3:$B$1315, "&lt;=" &amp; EM$1, DataRegularSeason20242025!$D$3:$D$1315, $A31)+SUMIFS(DataRegularSeason20242025!$AB$3:$AB$1315,DataRegularSeason20242025!$B$3:$B$1315, "&lt;=" &amp; EM$1, DataRegularSeason20242025!$E$3:$E$1315, $A31)</f>
        <v>34</v>
      </c>
      <c r="EN31">
        <f>SUMIFS(DataRegularSeason20242025!$AA$3:$AA$1315,DataRegularSeason20242025!$B$3:$B$1315, "&lt;=" &amp; EN$1, DataRegularSeason20242025!$D$3:$D$1315, $A31)+SUMIFS(DataRegularSeason20242025!$AB$3:$AB$1315,DataRegularSeason20242025!$B$3:$B$1315, "&lt;=" &amp; EN$1, DataRegularSeason20242025!$E$3:$E$1315, $A31)</f>
        <v>34</v>
      </c>
      <c r="EO31">
        <f>SUMIFS(DataRegularSeason20242025!$AA$3:$AA$1315,DataRegularSeason20242025!$B$3:$B$1315, "&lt;=" &amp; EO$1, DataRegularSeason20242025!$D$3:$D$1315, $A31)+SUMIFS(DataRegularSeason20242025!$AB$3:$AB$1315,DataRegularSeason20242025!$B$3:$B$1315, "&lt;=" &amp; EO$1, DataRegularSeason20242025!$E$3:$E$1315, $A31)</f>
        <v>34</v>
      </c>
      <c r="EP31">
        <f>SUMIFS(DataRegularSeason20242025!$AA$3:$AA$1315,DataRegularSeason20242025!$B$3:$B$1315, "&lt;=" &amp; EP$1, DataRegularSeason20242025!$D$3:$D$1315, $A31)+SUMIFS(DataRegularSeason20242025!$AB$3:$AB$1315,DataRegularSeason20242025!$B$3:$B$1315, "&lt;=" &amp; EP$1, DataRegularSeason20242025!$E$3:$E$1315, $A31)</f>
        <v>34</v>
      </c>
      <c r="EQ31">
        <f>SUMIFS(DataRegularSeason20242025!$AA$3:$AA$1315,DataRegularSeason20242025!$B$3:$B$1315, "&lt;=" &amp; EQ$1, DataRegularSeason20242025!$D$3:$D$1315, $A31)+SUMIFS(DataRegularSeason20242025!$AB$3:$AB$1315,DataRegularSeason20242025!$B$3:$B$1315, "&lt;=" &amp; EQ$1, DataRegularSeason20242025!$E$3:$E$1315, $A31)</f>
        <v>34</v>
      </c>
      <c r="ER31">
        <f>SUMIFS(DataRegularSeason20242025!$AA$3:$AA$1315,DataRegularSeason20242025!$B$3:$B$1315, "&lt;=" &amp; ER$1, DataRegularSeason20242025!$D$3:$D$1315, $A31)+SUMIFS(DataRegularSeason20242025!$AB$3:$AB$1315,DataRegularSeason20242025!$B$3:$B$1315, "&lt;=" &amp; ER$1, DataRegularSeason20242025!$E$3:$E$1315, $A31)</f>
        <v>34</v>
      </c>
      <c r="ES31">
        <f>SUMIFS(DataRegularSeason20242025!$AA$3:$AA$1315,DataRegularSeason20242025!$B$3:$B$1315, "&lt;=" &amp; ES$1, DataRegularSeason20242025!$D$3:$D$1315, $A31)+SUMIFS(DataRegularSeason20242025!$AB$3:$AB$1315,DataRegularSeason20242025!$B$3:$B$1315, "&lt;=" &amp; ES$1, DataRegularSeason20242025!$E$3:$E$1315, $A31)</f>
        <v>34</v>
      </c>
      <c r="ET31">
        <f>SUMIFS(DataRegularSeason20242025!$AA$3:$AA$1315,DataRegularSeason20242025!$B$3:$B$1315, "&lt;=" &amp; ET$1, DataRegularSeason20242025!$D$3:$D$1315, $A31)+SUMIFS(DataRegularSeason20242025!$AB$3:$AB$1315,DataRegularSeason20242025!$B$3:$B$1315, "&lt;=" &amp; ET$1, DataRegularSeason20242025!$E$3:$E$1315, $A31)</f>
        <v>34</v>
      </c>
      <c r="EU31">
        <f>SUMIFS(DataRegularSeason20242025!$AA$3:$AA$1315,DataRegularSeason20242025!$B$3:$B$1315, "&lt;=" &amp; EU$1, DataRegularSeason20242025!$D$3:$D$1315, $A31)+SUMIFS(DataRegularSeason20242025!$AB$3:$AB$1315,DataRegularSeason20242025!$B$3:$B$1315, "&lt;=" &amp; EU$1, DataRegularSeason20242025!$E$3:$E$1315, $A31)</f>
        <v>34</v>
      </c>
      <c r="EV31">
        <f>SUMIFS(DataRegularSeason20242025!$AA$3:$AA$1315,DataRegularSeason20242025!$B$3:$B$1315, "&lt;=" &amp; EV$1, DataRegularSeason20242025!$D$3:$D$1315, $A31)+SUMIFS(DataRegularSeason20242025!$AB$3:$AB$1315,DataRegularSeason20242025!$B$3:$B$1315, "&lt;=" &amp; EV$1, DataRegularSeason20242025!$E$3:$E$1315, $A31)</f>
        <v>34</v>
      </c>
      <c r="EW31">
        <f>SUMIFS(DataRegularSeason20242025!$AA$3:$AA$1315,DataRegularSeason20242025!$B$3:$B$1315, "&lt;=" &amp; EW$1, DataRegularSeason20242025!$D$3:$D$1315, $A31)+SUMIFS(DataRegularSeason20242025!$AB$3:$AB$1315,DataRegularSeason20242025!$B$3:$B$1315, "&lt;=" &amp; EW$1, DataRegularSeason20242025!$E$3:$E$1315, $A31)</f>
        <v>34</v>
      </c>
      <c r="EX31">
        <f>SUMIFS(DataRegularSeason20242025!$AA$3:$AA$1315,DataRegularSeason20242025!$B$3:$B$1315, "&lt;=" &amp; EX$1, DataRegularSeason20242025!$D$3:$D$1315, $A31)+SUMIFS(DataRegularSeason20242025!$AB$3:$AB$1315,DataRegularSeason20242025!$B$3:$B$1315, "&lt;=" &amp; EX$1, DataRegularSeason20242025!$E$3:$E$1315, $A31)</f>
        <v>34</v>
      </c>
      <c r="EY31">
        <f>SUMIFS(DataRegularSeason20242025!$AA$3:$AA$1315,DataRegularSeason20242025!$B$3:$B$1315, "&lt;=" &amp; EY$1, DataRegularSeason20242025!$D$3:$D$1315, $A31)+SUMIFS(DataRegularSeason20242025!$AB$3:$AB$1315,DataRegularSeason20242025!$B$3:$B$1315, "&lt;=" &amp; EY$1, DataRegularSeason20242025!$E$3:$E$1315, $A31)</f>
        <v>34</v>
      </c>
      <c r="EZ31">
        <f>SUMIFS(DataRegularSeason20242025!$AA$3:$AA$1315,DataRegularSeason20242025!$B$3:$B$1315, "&lt;=" &amp; EZ$1, DataRegularSeason20242025!$D$3:$D$1315, $A31)+SUMIFS(DataRegularSeason20242025!$AB$3:$AB$1315,DataRegularSeason20242025!$B$3:$B$1315, "&lt;=" &amp; EZ$1, DataRegularSeason20242025!$E$3:$E$1315, $A31)</f>
        <v>34</v>
      </c>
      <c r="FA31">
        <f>SUMIFS(DataRegularSeason20242025!$AA$3:$AA$1315,DataRegularSeason20242025!$B$3:$B$1315, "&lt;=" &amp; FA$1, DataRegularSeason20242025!$D$3:$D$1315, $A31)+SUMIFS(DataRegularSeason20242025!$AB$3:$AB$1315,DataRegularSeason20242025!$B$3:$B$1315, "&lt;=" &amp; FA$1, DataRegularSeason20242025!$E$3:$E$1315, $A31)</f>
        <v>34</v>
      </c>
      <c r="FB31">
        <f>SUMIFS(DataRegularSeason20242025!$AA$3:$AA$1315,DataRegularSeason20242025!$B$3:$B$1315, "&lt;=" &amp; FB$1, DataRegularSeason20242025!$D$3:$D$1315, $A31)+SUMIFS(DataRegularSeason20242025!$AB$3:$AB$1315,DataRegularSeason20242025!$B$3:$B$1315, "&lt;=" &amp; FB$1, DataRegularSeason20242025!$E$3:$E$1315, $A31)</f>
        <v>34</v>
      </c>
      <c r="FC31">
        <f>SUMIFS(DataRegularSeason20242025!$AA$3:$AA$1315,DataRegularSeason20242025!$B$3:$B$1315, "&lt;=" &amp; FC$1, DataRegularSeason20242025!$D$3:$D$1315, $A31)+SUMIFS(DataRegularSeason20242025!$AB$3:$AB$1315,DataRegularSeason20242025!$B$3:$B$1315, "&lt;=" &amp; FC$1, DataRegularSeason20242025!$E$3:$E$1315, $A31)</f>
        <v>34</v>
      </c>
      <c r="FD31">
        <f>SUMIFS(DataRegularSeason20242025!$AA$3:$AA$1315,DataRegularSeason20242025!$B$3:$B$1315, "&lt;=" &amp; FD$1, DataRegularSeason20242025!$D$3:$D$1315, $A31)+SUMIFS(DataRegularSeason20242025!$AB$3:$AB$1315,DataRegularSeason20242025!$B$3:$B$1315, "&lt;=" &amp; FD$1, DataRegularSeason20242025!$E$3:$E$1315, $A31)</f>
        <v>34</v>
      </c>
      <c r="FE31">
        <f>SUMIFS(DataRegularSeason20242025!$AA$3:$AA$1315,DataRegularSeason20242025!$B$3:$B$1315, "&lt;=" &amp; FE$1, DataRegularSeason20242025!$D$3:$D$1315, $A31)+SUMIFS(DataRegularSeason20242025!$AB$3:$AB$1315,DataRegularSeason20242025!$B$3:$B$1315, "&lt;=" &amp; FE$1, DataRegularSeason20242025!$E$3:$E$1315, $A31)</f>
        <v>34</v>
      </c>
      <c r="FF31">
        <f>SUMIFS(DataRegularSeason20242025!$AA$3:$AA$1315,DataRegularSeason20242025!$B$3:$B$1315, "&lt;=" &amp; FF$1, DataRegularSeason20242025!$D$3:$D$1315, $A31)+SUMIFS(DataRegularSeason20242025!$AB$3:$AB$1315,DataRegularSeason20242025!$B$3:$B$1315, "&lt;=" &amp; FF$1, DataRegularSeason20242025!$E$3:$E$1315, $A31)</f>
        <v>34</v>
      </c>
      <c r="FG31">
        <f>SUMIFS(DataRegularSeason20242025!$AA$3:$AA$1315,DataRegularSeason20242025!$B$3:$B$1315, "&lt;=" &amp; FG$1, DataRegularSeason20242025!$D$3:$D$1315, $A31)+SUMIFS(DataRegularSeason20242025!$AB$3:$AB$1315,DataRegularSeason20242025!$B$3:$B$1315, "&lt;=" &amp; FG$1, DataRegularSeason20242025!$E$3:$E$1315, $A31)</f>
        <v>34</v>
      </c>
      <c r="FH31">
        <f>SUMIFS(DataRegularSeason20242025!$AA$3:$AA$1315,DataRegularSeason20242025!$B$3:$B$1315, "&lt;=" &amp; FH$1, DataRegularSeason20242025!$D$3:$D$1315, $A31)+SUMIFS(DataRegularSeason20242025!$AB$3:$AB$1315,DataRegularSeason20242025!$B$3:$B$1315, "&lt;=" &amp; FH$1, DataRegularSeason20242025!$E$3:$E$1315, $A31)</f>
        <v>34</v>
      </c>
      <c r="FI31">
        <f>SUMIFS(DataRegularSeason20242025!$AA$3:$AA$1315,DataRegularSeason20242025!$B$3:$B$1315, "&lt;=" &amp; FI$1, DataRegularSeason20242025!$D$3:$D$1315, $A31)+SUMIFS(DataRegularSeason20242025!$AB$3:$AB$1315,DataRegularSeason20242025!$B$3:$B$1315, "&lt;=" &amp; FI$1, DataRegularSeason20242025!$E$3:$E$1315, $A31)</f>
        <v>34</v>
      </c>
      <c r="FJ31">
        <f>SUMIFS(DataRegularSeason20242025!$AA$3:$AA$1315,DataRegularSeason20242025!$B$3:$B$1315, "&lt;=" &amp; FJ$1, DataRegularSeason20242025!$D$3:$D$1315, $A31)+SUMIFS(DataRegularSeason20242025!$AB$3:$AB$1315,DataRegularSeason20242025!$B$3:$B$1315, "&lt;=" &amp; FJ$1, DataRegularSeason20242025!$E$3:$E$1315, $A31)</f>
        <v>34</v>
      </c>
      <c r="FK31">
        <f>SUMIFS(DataRegularSeason20242025!$AA$3:$AA$1315,DataRegularSeason20242025!$B$3:$B$1315, "&lt;=" &amp; FK$1, DataRegularSeason20242025!$D$3:$D$1315, $A31)+SUMIFS(DataRegularSeason20242025!$AB$3:$AB$1315,DataRegularSeason20242025!$B$3:$B$1315, "&lt;=" &amp; FK$1, DataRegularSeason20242025!$E$3:$E$1315, $A31)</f>
        <v>34</v>
      </c>
      <c r="FL31">
        <f>SUMIFS(DataRegularSeason20242025!$AA$3:$AA$1315,DataRegularSeason20242025!$B$3:$B$1315, "&lt;=" &amp; FL$1, DataRegularSeason20242025!$D$3:$D$1315, $A31)+SUMIFS(DataRegularSeason20242025!$AB$3:$AB$1315,DataRegularSeason20242025!$B$3:$B$1315, "&lt;=" &amp; FL$1, DataRegularSeason20242025!$E$3:$E$1315, $A31)</f>
        <v>34</v>
      </c>
      <c r="FM31">
        <f>SUMIFS(DataRegularSeason20242025!$AA$3:$AA$1315,DataRegularSeason20242025!$B$3:$B$1315, "&lt;=" &amp; FM$1, DataRegularSeason20242025!$D$3:$D$1315, $A31)+SUMIFS(DataRegularSeason20242025!$AB$3:$AB$1315,DataRegularSeason20242025!$B$3:$B$1315, "&lt;=" &amp; FM$1, DataRegularSeason20242025!$E$3:$E$1315, $A31)</f>
        <v>34</v>
      </c>
      <c r="FN31">
        <f>SUMIFS(DataRegularSeason20242025!$AA$3:$AA$1315,DataRegularSeason20242025!$B$3:$B$1315, "&lt;=" &amp; FN$1, DataRegularSeason20242025!$D$3:$D$1315, $A31)+SUMIFS(DataRegularSeason20242025!$AB$3:$AB$1315,DataRegularSeason20242025!$B$3:$B$1315, "&lt;=" &amp; FN$1, DataRegularSeason20242025!$E$3:$E$1315, $A31)</f>
        <v>34</v>
      </c>
      <c r="FO31">
        <f>SUMIFS(DataRegularSeason20242025!$AA$3:$AA$1315,DataRegularSeason20242025!$B$3:$B$1315, "&lt;=" &amp; FO$1, DataRegularSeason20242025!$D$3:$D$1315, $A31)+SUMIFS(DataRegularSeason20242025!$AB$3:$AB$1315,DataRegularSeason20242025!$B$3:$B$1315, "&lt;=" &amp; FO$1, DataRegularSeason20242025!$E$3:$E$1315, $A31)</f>
        <v>34</v>
      </c>
      <c r="FP31">
        <f>SUMIFS(DataRegularSeason20242025!$AA$3:$AA$1315,DataRegularSeason20242025!$B$3:$B$1315, "&lt;=" &amp; FP$1, DataRegularSeason20242025!$D$3:$D$1315, $A31)+SUMIFS(DataRegularSeason20242025!$AB$3:$AB$1315,DataRegularSeason20242025!$B$3:$B$1315, "&lt;=" &amp; FP$1, DataRegularSeason20242025!$E$3:$E$1315, $A31)</f>
        <v>34</v>
      </c>
      <c r="FQ31">
        <f>SUMIFS(DataRegularSeason20242025!$AA$3:$AA$1315,DataRegularSeason20242025!$B$3:$B$1315, "&lt;=" &amp; FQ$1, DataRegularSeason20242025!$D$3:$D$1315, $A31)+SUMIFS(DataRegularSeason20242025!$AB$3:$AB$1315,DataRegularSeason20242025!$B$3:$B$1315, "&lt;=" &amp; FQ$1, DataRegularSeason20242025!$E$3:$E$1315, $A31)</f>
        <v>34</v>
      </c>
      <c r="FR31">
        <f>SUMIFS(DataRegularSeason20242025!$AA$3:$AA$1315,DataRegularSeason20242025!$B$3:$B$1315, "&lt;=" &amp; FR$1, DataRegularSeason20242025!$D$3:$D$1315, $A31)+SUMIFS(DataRegularSeason20242025!$AB$3:$AB$1315,DataRegularSeason20242025!$B$3:$B$1315, "&lt;=" &amp; FR$1, DataRegularSeason20242025!$E$3:$E$1315, $A31)</f>
        <v>34</v>
      </c>
      <c r="FS31">
        <f>SUMIFS(DataRegularSeason20242025!$AA$3:$AA$1315,DataRegularSeason20242025!$B$3:$B$1315, "&lt;=" &amp; FS$1, DataRegularSeason20242025!$D$3:$D$1315, $A31)+SUMIFS(DataRegularSeason20242025!$AB$3:$AB$1315,DataRegularSeason20242025!$B$3:$B$1315, "&lt;=" &amp; FS$1, DataRegularSeason20242025!$E$3:$E$1315, $A31)</f>
        <v>34</v>
      </c>
      <c r="FT31">
        <f>SUMIFS(DataRegularSeason20242025!$AA$3:$AA$1315,DataRegularSeason20242025!$B$3:$B$1315, "&lt;=" &amp; FT$1, DataRegularSeason20242025!$D$3:$D$1315, $A31)+SUMIFS(DataRegularSeason20242025!$AB$3:$AB$1315,DataRegularSeason20242025!$B$3:$B$1315, "&lt;=" &amp; FT$1, DataRegularSeason20242025!$E$3:$E$1315, $A31)</f>
        <v>34</v>
      </c>
      <c r="FU31">
        <f>SUMIFS(DataRegularSeason20242025!$AA$3:$AA$1315,DataRegularSeason20242025!$B$3:$B$1315, "&lt;=" &amp; FU$1, DataRegularSeason20242025!$D$3:$D$1315, $A31)+SUMIFS(DataRegularSeason20242025!$AB$3:$AB$1315,DataRegularSeason20242025!$B$3:$B$1315, "&lt;=" &amp; FU$1, DataRegularSeason20242025!$E$3:$E$1315, $A31)</f>
        <v>34</v>
      </c>
      <c r="FV31">
        <f>SUMIFS(DataRegularSeason20242025!$AA$3:$AA$1315,DataRegularSeason20242025!$B$3:$B$1315, "&lt;=" &amp; FV$1, DataRegularSeason20242025!$D$3:$D$1315, $A31)+SUMIFS(DataRegularSeason20242025!$AB$3:$AB$1315,DataRegularSeason20242025!$B$3:$B$1315, "&lt;=" &amp; FV$1, DataRegularSeason20242025!$E$3:$E$1315, $A31)</f>
        <v>34</v>
      </c>
      <c r="FW31">
        <f>SUMIFS(DataRegularSeason20242025!$AA$3:$AA$1315,DataRegularSeason20242025!$B$3:$B$1315, "&lt;=" &amp; FW$1, DataRegularSeason20242025!$D$3:$D$1315, $A31)+SUMIFS(DataRegularSeason20242025!$AB$3:$AB$1315,DataRegularSeason20242025!$B$3:$B$1315, "&lt;=" &amp; FW$1, DataRegularSeason20242025!$E$3:$E$1315, $A31)</f>
        <v>34</v>
      </c>
      <c r="FX31">
        <f>SUMIFS(DataRegularSeason20242025!$AA$3:$AA$1315,DataRegularSeason20242025!$B$3:$B$1315, "&lt;=" &amp; FX$1, DataRegularSeason20242025!$D$3:$D$1315, $A31)+SUMIFS(DataRegularSeason20242025!$AB$3:$AB$1315,DataRegularSeason20242025!$B$3:$B$1315, "&lt;=" &amp; FX$1, DataRegularSeason20242025!$E$3:$E$1315, $A31)</f>
        <v>34</v>
      </c>
      <c r="FY31">
        <f>SUMIFS(DataRegularSeason20242025!$AA$3:$AA$1315,DataRegularSeason20242025!$B$3:$B$1315, "&lt;=" &amp; FY$1, DataRegularSeason20242025!$D$3:$D$1315, $A31)+SUMIFS(DataRegularSeason20242025!$AB$3:$AB$1315,DataRegularSeason20242025!$B$3:$B$1315, "&lt;=" &amp; FY$1, DataRegularSeason20242025!$E$3:$E$1315, $A31)</f>
        <v>34</v>
      </c>
      <c r="FZ31">
        <f>SUMIFS(DataRegularSeason20242025!$AA$3:$AA$1315,DataRegularSeason20242025!$B$3:$B$1315, "&lt;=" &amp; FZ$1, DataRegularSeason20242025!$D$3:$D$1315, $A31)+SUMIFS(DataRegularSeason20242025!$AB$3:$AB$1315,DataRegularSeason20242025!$B$3:$B$1315, "&lt;=" &amp; FZ$1, DataRegularSeason20242025!$E$3:$E$1315, $A31)</f>
        <v>34</v>
      </c>
      <c r="GA31">
        <f>SUMIFS(DataRegularSeason20242025!$AA$3:$AA$1315,DataRegularSeason20242025!$B$3:$B$1315, "&lt;=" &amp; GA$1, DataRegularSeason20242025!$D$3:$D$1315, $A31)+SUMIFS(DataRegularSeason20242025!$AB$3:$AB$1315,DataRegularSeason20242025!$B$3:$B$1315, "&lt;=" &amp; GA$1, DataRegularSeason20242025!$E$3:$E$1315, $A31)</f>
        <v>34</v>
      </c>
      <c r="GB31">
        <f>SUMIFS(DataRegularSeason20242025!$AA$3:$AA$1315,DataRegularSeason20242025!$B$3:$B$1315, "&lt;=" &amp; GB$1, DataRegularSeason20242025!$D$3:$D$1315, $A31)+SUMIFS(DataRegularSeason20242025!$AB$3:$AB$1315,DataRegularSeason20242025!$B$3:$B$1315, "&lt;=" &amp; GB$1, DataRegularSeason20242025!$E$3:$E$1315, $A31)</f>
        <v>34</v>
      </c>
      <c r="GC31">
        <f>SUMIFS(DataRegularSeason20242025!$AA$3:$AA$1315,DataRegularSeason20242025!$B$3:$B$1315, "&lt;=" &amp; GC$1, DataRegularSeason20242025!$D$3:$D$1315, $A31)+SUMIFS(DataRegularSeason20242025!$AB$3:$AB$1315,DataRegularSeason20242025!$B$3:$B$1315, "&lt;=" &amp; GC$1, DataRegularSeason20242025!$E$3:$E$1315, $A31)</f>
        <v>34</v>
      </c>
      <c r="GD31">
        <f>SUMIFS(DataRegularSeason20242025!$AA$3:$AA$1315,DataRegularSeason20242025!$B$3:$B$1315, "&lt;=" &amp; GD$1, DataRegularSeason20242025!$D$3:$D$1315, $A31)+SUMIFS(DataRegularSeason20242025!$AB$3:$AB$1315,DataRegularSeason20242025!$B$3:$B$1315, "&lt;=" &amp; GD$1, DataRegularSeason20242025!$E$3:$E$1315, $A31)</f>
        <v>34</v>
      </c>
      <c r="GE31">
        <f>SUMIFS(DataRegularSeason20242025!$AA$3:$AA$1315,DataRegularSeason20242025!$B$3:$B$1315, "&lt;=" &amp; GE$1, DataRegularSeason20242025!$D$3:$D$1315, $A31)+SUMIFS(DataRegularSeason20242025!$AB$3:$AB$1315,DataRegularSeason20242025!$B$3:$B$1315, "&lt;=" &amp; GE$1, DataRegularSeason20242025!$E$3:$E$1315, $A31)</f>
        <v>34</v>
      </c>
      <c r="GF31">
        <f>SUMIFS(DataRegularSeason20242025!$AA$3:$AA$1315,DataRegularSeason20242025!$B$3:$B$1315, "&lt;=" &amp; GF$1, DataRegularSeason20242025!$D$3:$D$1315, $A31)+SUMIFS(DataRegularSeason20242025!$AB$3:$AB$1315,DataRegularSeason20242025!$B$3:$B$1315, "&lt;=" &amp; GF$1, DataRegularSeason20242025!$E$3:$E$1315, $A31)</f>
        <v>34</v>
      </c>
      <c r="GG31">
        <f>SUMIFS(DataRegularSeason20242025!$AA$3:$AA$1315,DataRegularSeason20242025!$B$3:$B$1315, "&lt;=" &amp; GG$1, DataRegularSeason20242025!$D$3:$D$1315, $A31)+SUMIFS(DataRegularSeason20242025!$AB$3:$AB$1315,DataRegularSeason20242025!$B$3:$B$1315, "&lt;=" &amp; GG$1, DataRegularSeason20242025!$E$3:$E$1315, $A31)</f>
        <v>34</v>
      </c>
      <c r="GH31">
        <f>SUMIFS(DataRegularSeason20242025!$AA$3:$AA$1315,DataRegularSeason20242025!$B$3:$B$1315, "&lt;=" &amp; GH$1, DataRegularSeason20242025!$D$3:$D$1315, $A31)+SUMIFS(DataRegularSeason20242025!$AB$3:$AB$1315,DataRegularSeason20242025!$B$3:$B$1315, "&lt;=" &amp; GH$1, DataRegularSeason20242025!$E$3:$E$1315, $A31)</f>
        <v>34</v>
      </c>
      <c r="GI31">
        <f>SUMIFS(DataRegularSeason20242025!$AA$3:$AA$1315,DataRegularSeason20242025!$B$3:$B$1315, "&lt;=" &amp; GI$1, DataRegularSeason20242025!$D$3:$D$1315, $A31)+SUMIFS(DataRegularSeason20242025!$AB$3:$AB$1315,DataRegularSeason20242025!$B$3:$B$1315, "&lt;=" &amp; GI$1, DataRegularSeason20242025!$E$3:$E$1315, $A31)</f>
        <v>34</v>
      </c>
      <c r="GJ31">
        <f>SUMIFS(DataRegularSeason20242025!$AA$3:$AA$1315,DataRegularSeason20242025!$B$3:$B$1315, "&lt;=" &amp; GJ$1, DataRegularSeason20242025!$D$3:$D$1315, $A31)+SUMIFS(DataRegularSeason20242025!$AB$3:$AB$1315,DataRegularSeason20242025!$B$3:$B$1315, "&lt;=" &amp; GJ$1, DataRegularSeason20242025!$E$3:$E$1315, $A31)</f>
        <v>34</v>
      </c>
      <c r="GK31">
        <f>SUMIFS(DataRegularSeason20242025!$AA$3:$AA$1315,DataRegularSeason20242025!$B$3:$B$1315, "&lt;=" &amp; GK$1, DataRegularSeason20242025!$D$3:$D$1315, $A31)+SUMIFS(DataRegularSeason20242025!$AB$3:$AB$1315,DataRegularSeason20242025!$B$3:$B$1315, "&lt;=" &amp; GK$1, DataRegularSeason20242025!$E$3:$E$1315, $A31)</f>
        <v>34</v>
      </c>
      <c r="GL31">
        <f>SUMIFS(DataRegularSeason20242025!$AA$3:$AA$1315,DataRegularSeason20242025!$B$3:$B$1315, "&lt;=" &amp; GL$1, DataRegularSeason20242025!$D$3:$D$1315, $A31)+SUMIFS(DataRegularSeason20242025!$AB$3:$AB$1315,DataRegularSeason20242025!$B$3:$B$1315, "&lt;=" &amp; GL$1, DataRegularSeason20242025!$E$3:$E$1315, $A31)</f>
        <v>34</v>
      </c>
      <c r="GM31">
        <f>SUMIFS(DataRegularSeason20242025!$AA$3:$AA$1315,DataRegularSeason20242025!$B$3:$B$1315, "&lt;=" &amp; GM$1, DataRegularSeason20242025!$D$3:$D$1315, $A31)+SUMIFS(DataRegularSeason20242025!$AB$3:$AB$1315,DataRegularSeason20242025!$B$3:$B$1315, "&lt;=" &amp; GM$1, DataRegularSeason20242025!$E$3:$E$1315, $A31)</f>
        <v>34</v>
      </c>
      <c r="GN31">
        <f>SUMIFS(DataRegularSeason20242025!$AA$3:$AA$1315,DataRegularSeason20242025!$B$3:$B$1315, "&lt;=" &amp; GN$1, DataRegularSeason20242025!$D$3:$D$1315, $A31)+SUMIFS(DataRegularSeason20242025!$AB$3:$AB$1315,DataRegularSeason20242025!$B$3:$B$1315, "&lt;=" &amp; GN$1, DataRegularSeason20242025!$E$3:$E$1315, $A31)</f>
        <v>34</v>
      </c>
      <c r="GO31">
        <f>SUMIFS(DataRegularSeason20242025!$AA$3:$AA$1315,DataRegularSeason20242025!$B$3:$B$1315, "&lt;=" &amp; GO$1, DataRegularSeason20242025!$D$3:$D$1315, $A31)+SUMIFS(DataRegularSeason20242025!$AB$3:$AB$1315,DataRegularSeason20242025!$B$3:$B$1315, "&lt;=" &amp; GO$1, DataRegularSeason20242025!$E$3:$E$1315, $A31)</f>
        <v>34</v>
      </c>
      <c r="GP31">
        <f>SUMIFS(DataRegularSeason20242025!$AA$3:$AA$1315,DataRegularSeason20242025!$B$3:$B$1315, "&lt;=" &amp; GP$1, DataRegularSeason20242025!$D$3:$D$1315, $A31)+SUMIFS(DataRegularSeason20242025!$AB$3:$AB$1315,DataRegularSeason20242025!$B$3:$B$1315, "&lt;=" &amp; GP$1, DataRegularSeason20242025!$E$3:$E$1315, $A31)</f>
        <v>34</v>
      </c>
      <c r="GQ31">
        <f>SUMIFS(DataRegularSeason20242025!$AA$3:$AA$1315,DataRegularSeason20242025!$B$3:$B$1315, "&lt;=" &amp; GQ$1, DataRegularSeason20242025!$D$3:$D$1315, $A31)+SUMIFS(DataRegularSeason20242025!$AB$3:$AB$1315,DataRegularSeason20242025!$B$3:$B$1315, "&lt;=" &amp; GQ$1, DataRegularSeason20242025!$E$3:$E$1315, $A31)</f>
        <v>34</v>
      </c>
      <c r="GR31">
        <f>SUMIFS(DataRegularSeason20242025!$AA$3:$AA$1315,DataRegularSeason20242025!$B$3:$B$1315, "&lt;=" &amp; GR$1, DataRegularSeason20242025!$D$3:$D$1315, $A31)+SUMIFS(DataRegularSeason20242025!$AB$3:$AB$1315,DataRegularSeason20242025!$B$3:$B$1315, "&lt;=" &amp; GR$1, DataRegularSeason20242025!$E$3:$E$1315, $A31)</f>
        <v>34</v>
      </c>
      <c r="GS31">
        <f>SUMIFS(DataRegularSeason20242025!$AA$3:$AA$1315,DataRegularSeason20242025!$B$3:$B$1315, "&lt;=" &amp; GS$1, DataRegularSeason20242025!$D$3:$D$1315, $A31)+SUMIFS(DataRegularSeason20242025!$AB$3:$AB$1315,DataRegularSeason20242025!$B$3:$B$1315, "&lt;=" &amp; GS$1, DataRegularSeason20242025!$E$3:$E$1315, $A31)</f>
        <v>34</v>
      </c>
      <c r="GT31">
        <f>SUMIFS(DataRegularSeason20242025!$AA$3:$AA$1315,DataRegularSeason20242025!$B$3:$B$1315, "&lt;=" &amp; GT$1, DataRegularSeason20242025!$D$3:$D$1315, $A31)+SUMIFS(DataRegularSeason20242025!$AB$3:$AB$1315,DataRegularSeason20242025!$B$3:$B$1315, "&lt;=" &amp; GT$1, DataRegularSeason20242025!$E$3:$E$1315, $A31)</f>
        <v>34</v>
      </c>
      <c r="GU31">
        <f>SUMIFS(DataRegularSeason20242025!$AA$3:$AA$1315,DataRegularSeason20242025!$B$3:$B$1315, "&lt;=" &amp; GU$1, DataRegularSeason20242025!$D$3:$D$1315, $A31)+SUMIFS(DataRegularSeason20242025!$AB$3:$AB$1315,DataRegularSeason20242025!$B$3:$B$1315, "&lt;=" &amp; GU$1, DataRegularSeason20242025!$E$3:$E$1315, $A31)</f>
        <v>34</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30</v>
      </c>
      <c r="CN32">
        <f>SUMIFS(DataRegularSeason20242025!$AA$3:$AA$1315,DataRegularSeason20242025!$B$3:$B$1315, "&lt;=" &amp; CN$1, DataRegularSeason20242025!$D$3:$D$1315, $A32)+SUMIFS(DataRegularSeason20242025!$AB$3:$AB$1315,DataRegularSeason20242025!$B$3:$B$1315, "&lt;=" &amp; CN$1, DataRegularSeason20242025!$E$3:$E$1315, $A32)</f>
        <v>30</v>
      </c>
      <c r="CO32">
        <f>SUMIFS(DataRegularSeason20242025!$AA$3:$AA$1315,DataRegularSeason20242025!$B$3:$B$1315, "&lt;=" &amp; CO$1, DataRegularSeason20242025!$D$3:$D$1315, $A32)+SUMIFS(DataRegularSeason20242025!$AB$3:$AB$1315,DataRegularSeason20242025!$B$3:$B$1315, "&lt;=" &amp; CO$1, DataRegularSeason20242025!$E$3:$E$1315, $A32)</f>
        <v>30</v>
      </c>
      <c r="CP32">
        <f>SUMIFS(DataRegularSeason20242025!$AA$3:$AA$1315,DataRegularSeason20242025!$B$3:$B$1315, "&lt;=" &amp; CP$1, DataRegularSeason20242025!$D$3:$D$1315, $A32)+SUMIFS(DataRegularSeason20242025!$AB$3:$AB$1315,DataRegularSeason20242025!$B$3:$B$1315, "&lt;=" &amp; CP$1, DataRegularSeason20242025!$E$3:$E$1315, $A32)</f>
        <v>30</v>
      </c>
      <c r="CQ32">
        <f>SUMIFS(DataRegularSeason20242025!$AA$3:$AA$1315,DataRegularSeason20242025!$B$3:$B$1315, "&lt;=" &amp; CQ$1, DataRegularSeason20242025!$D$3:$D$1315, $A32)+SUMIFS(DataRegularSeason20242025!$AB$3:$AB$1315,DataRegularSeason20242025!$B$3:$B$1315, "&lt;=" &amp; CQ$1, DataRegularSeason20242025!$E$3:$E$1315, $A32)</f>
        <v>30</v>
      </c>
      <c r="CR32">
        <f>SUMIFS(DataRegularSeason20242025!$AA$3:$AA$1315,DataRegularSeason20242025!$B$3:$B$1315, "&lt;=" &amp; CR$1, DataRegularSeason20242025!$D$3:$D$1315, $A32)+SUMIFS(DataRegularSeason20242025!$AB$3:$AB$1315,DataRegularSeason20242025!$B$3:$B$1315, "&lt;=" &amp; CR$1, DataRegularSeason20242025!$E$3:$E$1315, $A32)</f>
        <v>30</v>
      </c>
      <c r="CS32">
        <f>SUMIFS(DataRegularSeason20242025!$AA$3:$AA$1315,DataRegularSeason20242025!$B$3:$B$1315, "&lt;=" &amp; CS$1, DataRegularSeason20242025!$D$3:$D$1315, $A32)+SUMIFS(DataRegularSeason20242025!$AB$3:$AB$1315,DataRegularSeason20242025!$B$3:$B$1315, "&lt;=" &amp; CS$1, DataRegularSeason20242025!$E$3:$E$1315, $A32)</f>
        <v>30</v>
      </c>
      <c r="CT32">
        <f>SUMIFS(DataRegularSeason20242025!$AA$3:$AA$1315,DataRegularSeason20242025!$B$3:$B$1315, "&lt;=" &amp; CT$1, DataRegularSeason20242025!$D$3:$D$1315, $A32)+SUMIFS(DataRegularSeason20242025!$AB$3:$AB$1315,DataRegularSeason20242025!$B$3:$B$1315, "&lt;=" &amp; CT$1, DataRegularSeason20242025!$E$3:$E$1315, $A32)</f>
        <v>30</v>
      </c>
      <c r="CU32">
        <f>SUMIFS(DataRegularSeason20242025!$AA$3:$AA$1315,DataRegularSeason20242025!$B$3:$B$1315, "&lt;=" &amp; CU$1, DataRegularSeason20242025!$D$3:$D$1315, $A32)+SUMIFS(DataRegularSeason20242025!$AB$3:$AB$1315,DataRegularSeason20242025!$B$3:$B$1315, "&lt;=" &amp; CU$1, DataRegularSeason20242025!$E$3:$E$1315, $A32)</f>
        <v>30</v>
      </c>
      <c r="CV32">
        <f>SUMIFS(DataRegularSeason20242025!$AA$3:$AA$1315,DataRegularSeason20242025!$B$3:$B$1315, "&lt;=" &amp; CV$1, DataRegularSeason20242025!$D$3:$D$1315, $A32)+SUMIFS(DataRegularSeason20242025!$AB$3:$AB$1315,DataRegularSeason20242025!$B$3:$B$1315, "&lt;=" &amp; CV$1, DataRegularSeason20242025!$E$3:$E$1315, $A32)</f>
        <v>30</v>
      </c>
      <c r="CW32">
        <f>SUMIFS(DataRegularSeason20242025!$AA$3:$AA$1315,DataRegularSeason20242025!$B$3:$B$1315, "&lt;=" &amp; CW$1, DataRegularSeason20242025!$D$3:$D$1315, $A32)+SUMIFS(DataRegularSeason20242025!$AB$3:$AB$1315,DataRegularSeason20242025!$B$3:$B$1315, "&lt;=" &amp; CW$1, DataRegularSeason20242025!$E$3:$E$1315, $A32)</f>
        <v>30</v>
      </c>
      <c r="CX32">
        <f>SUMIFS(DataRegularSeason20242025!$AA$3:$AA$1315,DataRegularSeason20242025!$B$3:$B$1315, "&lt;=" &amp; CX$1, DataRegularSeason20242025!$D$3:$D$1315, $A32)+SUMIFS(DataRegularSeason20242025!$AB$3:$AB$1315,DataRegularSeason20242025!$B$3:$B$1315, "&lt;=" &amp; CX$1, DataRegularSeason20242025!$E$3:$E$1315, $A32)</f>
        <v>30</v>
      </c>
      <c r="CY32">
        <f>SUMIFS(DataRegularSeason20242025!$AA$3:$AA$1315,DataRegularSeason20242025!$B$3:$B$1315, "&lt;=" &amp; CY$1, DataRegularSeason20242025!$D$3:$D$1315, $A32)+SUMIFS(DataRegularSeason20242025!$AB$3:$AB$1315,DataRegularSeason20242025!$B$3:$B$1315, "&lt;=" &amp; CY$1, DataRegularSeason20242025!$E$3:$E$1315, $A32)</f>
        <v>30</v>
      </c>
      <c r="CZ32">
        <f>SUMIFS(DataRegularSeason20242025!$AA$3:$AA$1315,DataRegularSeason20242025!$B$3:$B$1315, "&lt;=" &amp; CZ$1, DataRegularSeason20242025!$D$3:$D$1315, $A32)+SUMIFS(DataRegularSeason20242025!$AB$3:$AB$1315,DataRegularSeason20242025!$B$3:$B$1315, "&lt;=" &amp; CZ$1, DataRegularSeason20242025!$E$3:$E$1315, $A32)</f>
        <v>30</v>
      </c>
      <c r="DA32">
        <f>SUMIFS(DataRegularSeason20242025!$AA$3:$AA$1315,DataRegularSeason20242025!$B$3:$B$1315, "&lt;=" &amp; DA$1, DataRegularSeason20242025!$D$3:$D$1315, $A32)+SUMIFS(DataRegularSeason20242025!$AB$3:$AB$1315,DataRegularSeason20242025!$B$3:$B$1315, "&lt;=" &amp; DA$1, DataRegularSeason20242025!$E$3:$E$1315, $A32)</f>
        <v>30</v>
      </c>
      <c r="DB32">
        <f>SUMIFS(DataRegularSeason20242025!$AA$3:$AA$1315,DataRegularSeason20242025!$B$3:$B$1315, "&lt;=" &amp; DB$1, DataRegularSeason20242025!$D$3:$D$1315, $A32)+SUMIFS(DataRegularSeason20242025!$AB$3:$AB$1315,DataRegularSeason20242025!$B$3:$B$1315, "&lt;=" &amp; DB$1, DataRegularSeason20242025!$E$3:$E$1315, $A32)</f>
        <v>30</v>
      </c>
      <c r="DC32">
        <f>SUMIFS(DataRegularSeason20242025!$AA$3:$AA$1315,DataRegularSeason20242025!$B$3:$B$1315, "&lt;=" &amp; DC$1, DataRegularSeason20242025!$D$3:$D$1315, $A32)+SUMIFS(DataRegularSeason20242025!$AB$3:$AB$1315,DataRegularSeason20242025!$B$3:$B$1315, "&lt;=" &amp; DC$1, DataRegularSeason20242025!$E$3:$E$1315, $A32)</f>
        <v>30</v>
      </c>
      <c r="DD32">
        <f>SUMIFS(DataRegularSeason20242025!$AA$3:$AA$1315,DataRegularSeason20242025!$B$3:$B$1315, "&lt;=" &amp; DD$1, DataRegularSeason20242025!$D$3:$D$1315, $A32)+SUMIFS(DataRegularSeason20242025!$AB$3:$AB$1315,DataRegularSeason20242025!$B$3:$B$1315, "&lt;=" &amp; DD$1, DataRegularSeason20242025!$E$3:$E$1315, $A32)</f>
        <v>30</v>
      </c>
      <c r="DE32">
        <f>SUMIFS(DataRegularSeason20242025!$AA$3:$AA$1315,DataRegularSeason20242025!$B$3:$B$1315, "&lt;=" &amp; DE$1, DataRegularSeason20242025!$D$3:$D$1315, $A32)+SUMIFS(DataRegularSeason20242025!$AB$3:$AB$1315,DataRegularSeason20242025!$B$3:$B$1315, "&lt;=" &amp; DE$1, DataRegularSeason20242025!$E$3:$E$1315, $A32)</f>
        <v>30</v>
      </c>
      <c r="DF32">
        <f>SUMIFS(DataRegularSeason20242025!$AA$3:$AA$1315,DataRegularSeason20242025!$B$3:$B$1315, "&lt;=" &amp; DF$1, DataRegularSeason20242025!$D$3:$D$1315, $A32)+SUMIFS(DataRegularSeason20242025!$AB$3:$AB$1315,DataRegularSeason20242025!$B$3:$B$1315, "&lt;=" &amp; DF$1, DataRegularSeason20242025!$E$3:$E$1315, $A32)</f>
        <v>30</v>
      </c>
      <c r="DG32">
        <f>SUMIFS(DataRegularSeason20242025!$AA$3:$AA$1315,DataRegularSeason20242025!$B$3:$B$1315, "&lt;=" &amp; DG$1, DataRegularSeason20242025!$D$3:$D$1315, $A32)+SUMIFS(DataRegularSeason20242025!$AB$3:$AB$1315,DataRegularSeason20242025!$B$3:$B$1315, "&lt;=" &amp; DG$1, DataRegularSeason20242025!$E$3:$E$1315, $A32)</f>
        <v>30</v>
      </c>
      <c r="DH32">
        <f>SUMIFS(DataRegularSeason20242025!$AA$3:$AA$1315,DataRegularSeason20242025!$B$3:$B$1315, "&lt;=" &amp; DH$1, DataRegularSeason20242025!$D$3:$D$1315, $A32)+SUMIFS(DataRegularSeason20242025!$AB$3:$AB$1315,DataRegularSeason20242025!$B$3:$B$1315, "&lt;=" &amp; DH$1, DataRegularSeason20242025!$E$3:$E$1315, $A32)</f>
        <v>30</v>
      </c>
      <c r="DI32">
        <f>SUMIFS(DataRegularSeason20242025!$AA$3:$AA$1315,DataRegularSeason20242025!$B$3:$B$1315, "&lt;=" &amp; DI$1, DataRegularSeason20242025!$D$3:$D$1315, $A32)+SUMIFS(DataRegularSeason20242025!$AB$3:$AB$1315,DataRegularSeason20242025!$B$3:$B$1315, "&lt;=" &amp; DI$1, DataRegularSeason20242025!$E$3:$E$1315, $A32)</f>
        <v>30</v>
      </c>
      <c r="DJ32">
        <f>SUMIFS(DataRegularSeason20242025!$AA$3:$AA$1315,DataRegularSeason20242025!$B$3:$B$1315, "&lt;=" &amp; DJ$1, DataRegularSeason20242025!$D$3:$D$1315, $A32)+SUMIFS(DataRegularSeason20242025!$AB$3:$AB$1315,DataRegularSeason20242025!$B$3:$B$1315, "&lt;=" &amp; DJ$1, DataRegularSeason20242025!$E$3:$E$1315, $A32)</f>
        <v>30</v>
      </c>
      <c r="DK32">
        <f>SUMIFS(DataRegularSeason20242025!$AA$3:$AA$1315,DataRegularSeason20242025!$B$3:$B$1315, "&lt;=" &amp; DK$1, DataRegularSeason20242025!$D$3:$D$1315, $A32)+SUMIFS(DataRegularSeason20242025!$AB$3:$AB$1315,DataRegularSeason20242025!$B$3:$B$1315, "&lt;=" &amp; DK$1, DataRegularSeason20242025!$E$3:$E$1315, $A32)</f>
        <v>30</v>
      </c>
      <c r="DL32">
        <f>SUMIFS(DataRegularSeason20242025!$AA$3:$AA$1315,DataRegularSeason20242025!$B$3:$B$1315, "&lt;=" &amp; DL$1, DataRegularSeason20242025!$D$3:$D$1315, $A32)+SUMIFS(DataRegularSeason20242025!$AB$3:$AB$1315,DataRegularSeason20242025!$B$3:$B$1315, "&lt;=" &amp; DL$1, DataRegularSeason20242025!$E$3:$E$1315, $A32)</f>
        <v>30</v>
      </c>
      <c r="DM32">
        <f>SUMIFS(DataRegularSeason20242025!$AA$3:$AA$1315,DataRegularSeason20242025!$B$3:$B$1315, "&lt;=" &amp; DM$1, DataRegularSeason20242025!$D$3:$D$1315, $A32)+SUMIFS(DataRegularSeason20242025!$AB$3:$AB$1315,DataRegularSeason20242025!$B$3:$B$1315, "&lt;=" &amp; DM$1, DataRegularSeason20242025!$E$3:$E$1315, $A32)</f>
        <v>30</v>
      </c>
      <c r="DN32">
        <f>SUMIFS(DataRegularSeason20242025!$AA$3:$AA$1315,DataRegularSeason20242025!$B$3:$B$1315, "&lt;=" &amp; DN$1, DataRegularSeason20242025!$D$3:$D$1315, $A32)+SUMIFS(DataRegularSeason20242025!$AB$3:$AB$1315,DataRegularSeason20242025!$B$3:$B$1315, "&lt;=" &amp; DN$1, DataRegularSeason20242025!$E$3:$E$1315, $A32)</f>
        <v>30</v>
      </c>
      <c r="DO32">
        <f>SUMIFS(DataRegularSeason20242025!$AA$3:$AA$1315,DataRegularSeason20242025!$B$3:$B$1315, "&lt;=" &amp; DO$1, DataRegularSeason20242025!$D$3:$D$1315, $A32)+SUMIFS(DataRegularSeason20242025!$AB$3:$AB$1315,DataRegularSeason20242025!$B$3:$B$1315, "&lt;=" &amp; DO$1, DataRegularSeason20242025!$E$3:$E$1315, $A32)</f>
        <v>30</v>
      </c>
      <c r="DP32">
        <f>SUMIFS(DataRegularSeason20242025!$AA$3:$AA$1315,DataRegularSeason20242025!$B$3:$B$1315, "&lt;=" &amp; DP$1, DataRegularSeason20242025!$D$3:$D$1315, $A32)+SUMIFS(DataRegularSeason20242025!$AB$3:$AB$1315,DataRegularSeason20242025!$B$3:$B$1315, "&lt;=" &amp; DP$1, DataRegularSeason20242025!$E$3:$E$1315, $A32)</f>
        <v>30</v>
      </c>
      <c r="DQ32">
        <f>SUMIFS(DataRegularSeason20242025!$AA$3:$AA$1315,DataRegularSeason20242025!$B$3:$B$1315, "&lt;=" &amp; DQ$1, DataRegularSeason20242025!$D$3:$D$1315, $A32)+SUMIFS(DataRegularSeason20242025!$AB$3:$AB$1315,DataRegularSeason20242025!$B$3:$B$1315, "&lt;=" &amp; DQ$1, DataRegularSeason20242025!$E$3:$E$1315, $A32)</f>
        <v>30</v>
      </c>
      <c r="DR32">
        <f>SUMIFS(DataRegularSeason20242025!$AA$3:$AA$1315,DataRegularSeason20242025!$B$3:$B$1315, "&lt;=" &amp; DR$1, DataRegularSeason20242025!$D$3:$D$1315, $A32)+SUMIFS(DataRegularSeason20242025!$AB$3:$AB$1315,DataRegularSeason20242025!$B$3:$B$1315, "&lt;=" &amp; DR$1, DataRegularSeason20242025!$E$3:$E$1315, $A32)</f>
        <v>30</v>
      </c>
      <c r="DS32">
        <f>SUMIFS(DataRegularSeason20242025!$AA$3:$AA$1315,DataRegularSeason20242025!$B$3:$B$1315, "&lt;=" &amp; DS$1, DataRegularSeason20242025!$D$3:$D$1315, $A32)+SUMIFS(DataRegularSeason20242025!$AB$3:$AB$1315,DataRegularSeason20242025!$B$3:$B$1315, "&lt;=" &amp; DS$1, DataRegularSeason20242025!$E$3:$E$1315, $A32)</f>
        <v>30</v>
      </c>
      <c r="DT32">
        <f>SUMIFS(DataRegularSeason20242025!$AA$3:$AA$1315,DataRegularSeason20242025!$B$3:$B$1315, "&lt;=" &amp; DT$1, DataRegularSeason20242025!$D$3:$D$1315, $A32)+SUMIFS(DataRegularSeason20242025!$AB$3:$AB$1315,DataRegularSeason20242025!$B$3:$B$1315, "&lt;=" &amp; DT$1, DataRegularSeason20242025!$E$3:$E$1315, $A32)</f>
        <v>30</v>
      </c>
      <c r="DU32">
        <f>SUMIFS(DataRegularSeason20242025!$AA$3:$AA$1315,DataRegularSeason20242025!$B$3:$B$1315, "&lt;=" &amp; DU$1, DataRegularSeason20242025!$D$3:$D$1315, $A32)+SUMIFS(DataRegularSeason20242025!$AB$3:$AB$1315,DataRegularSeason20242025!$B$3:$B$1315, "&lt;=" &amp; DU$1, DataRegularSeason20242025!$E$3:$E$1315, $A32)</f>
        <v>30</v>
      </c>
      <c r="DV32">
        <f>SUMIFS(DataRegularSeason20242025!$AA$3:$AA$1315,DataRegularSeason20242025!$B$3:$B$1315, "&lt;=" &amp; DV$1, DataRegularSeason20242025!$D$3:$D$1315, $A32)+SUMIFS(DataRegularSeason20242025!$AB$3:$AB$1315,DataRegularSeason20242025!$B$3:$B$1315, "&lt;=" &amp; DV$1, DataRegularSeason20242025!$E$3:$E$1315, $A32)</f>
        <v>30</v>
      </c>
      <c r="DW32">
        <f>SUMIFS(DataRegularSeason20242025!$AA$3:$AA$1315,DataRegularSeason20242025!$B$3:$B$1315, "&lt;=" &amp; DW$1, DataRegularSeason20242025!$D$3:$D$1315, $A32)+SUMIFS(DataRegularSeason20242025!$AB$3:$AB$1315,DataRegularSeason20242025!$B$3:$B$1315, "&lt;=" &amp; DW$1, DataRegularSeason20242025!$E$3:$E$1315, $A32)</f>
        <v>30</v>
      </c>
      <c r="DX32">
        <f>SUMIFS(DataRegularSeason20242025!$AA$3:$AA$1315,DataRegularSeason20242025!$B$3:$B$1315, "&lt;=" &amp; DX$1, DataRegularSeason20242025!$D$3:$D$1315, $A32)+SUMIFS(DataRegularSeason20242025!$AB$3:$AB$1315,DataRegularSeason20242025!$B$3:$B$1315, "&lt;=" &amp; DX$1, DataRegularSeason20242025!$E$3:$E$1315, $A32)</f>
        <v>30</v>
      </c>
      <c r="DY32">
        <f>SUMIFS(DataRegularSeason20242025!$AA$3:$AA$1315,DataRegularSeason20242025!$B$3:$B$1315, "&lt;=" &amp; DY$1, DataRegularSeason20242025!$D$3:$D$1315, $A32)+SUMIFS(DataRegularSeason20242025!$AB$3:$AB$1315,DataRegularSeason20242025!$B$3:$B$1315, "&lt;=" &amp; DY$1, DataRegularSeason20242025!$E$3:$E$1315, $A32)</f>
        <v>30</v>
      </c>
      <c r="DZ32">
        <f>SUMIFS(DataRegularSeason20242025!$AA$3:$AA$1315,DataRegularSeason20242025!$B$3:$B$1315, "&lt;=" &amp; DZ$1, DataRegularSeason20242025!$D$3:$D$1315, $A32)+SUMIFS(DataRegularSeason20242025!$AB$3:$AB$1315,DataRegularSeason20242025!$B$3:$B$1315, "&lt;=" &amp; DZ$1, DataRegularSeason20242025!$E$3:$E$1315, $A32)</f>
        <v>30</v>
      </c>
      <c r="EA32">
        <f>SUMIFS(DataRegularSeason20242025!$AA$3:$AA$1315,DataRegularSeason20242025!$B$3:$B$1315, "&lt;=" &amp; EA$1, DataRegularSeason20242025!$D$3:$D$1315, $A32)+SUMIFS(DataRegularSeason20242025!$AB$3:$AB$1315,DataRegularSeason20242025!$B$3:$B$1315, "&lt;=" &amp; EA$1, DataRegularSeason20242025!$E$3:$E$1315, $A32)</f>
        <v>30</v>
      </c>
      <c r="EB32">
        <f>SUMIFS(DataRegularSeason20242025!$AA$3:$AA$1315,DataRegularSeason20242025!$B$3:$B$1315, "&lt;=" &amp; EB$1, DataRegularSeason20242025!$D$3:$D$1315, $A32)+SUMIFS(DataRegularSeason20242025!$AB$3:$AB$1315,DataRegularSeason20242025!$B$3:$B$1315, "&lt;=" &amp; EB$1, DataRegularSeason20242025!$E$3:$E$1315, $A32)</f>
        <v>30</v>
      </c>
      <c r="EC32">
        <f>SUMIFS(DataRegularSeason20242025!$AA$3:$AA$1315,DataRegularSeason20242025!$B$3:$B$1315, "&lt;=" &amp; EC$1, DataRegularSeason20242025!$D$3:$D$1315, $A32)+SUMIFS(DataRegularSeason20242025!$AB$3:$AB$1315,DataRegularSeason20242025!$B$3:$B$1315, "&lt;=" &amp; EC$1, DataRegularSeason20242025!$E$3:$E$1315, $A32)</f>
        <v>30</v>
      </c>
      <c r="ED32">
        <f>SUMIFS(DataRegularSeason20242025!$AA$3:$AA$1315,DataRegularSeason20242025!$B$3:$B$1315, "&lt;=" &amp; ED$1, DataRegularSeason20242025!$D$3:$D$1315, $A32)+SUMIFS(DataRegularSeason20242025!$AB$3:$AB$1315,DataRegularSeason20242025!$B$3:$B$1315, "&lt;=" &amp; ED$1, DataRegularSeason20242025!$E$3:$E$1315, $A32)</f>
        <v>30</v>
      </c>
      <c r="EE32">
        <f>SUMIFS(DataRegularSeason20242025!$AA$3:$AA$1315,DataRegularSeason20242025!$B$3:$B$1315, "&lt;=" &amp; EE$1, DataRegularSeason20242025!$D$3:$D$1315, $A32)+SUMIFS(DataRegularSeason20242025!$AB$3:$AB$1315,DataRegularSeason20242025!$B$3:$B$1315, "&lt;=" &amp; EE$1, DataRegularSeason20242025!$E$3:$E$1315, $A32)</f>
        <v>30</v>
      </c>
      <c r="EF32">
        <f>SUMIFS(DataRegularSeason20242025!$AA$3:$AA$1315,DataRegularSeason20242025!$B$3:$B$1315, "&lt;=" &amp; EF$1, DataRegularSeason20242025!$D$3:$D$1315, $A32)+SUMIFS(DataRegularSeason20242025!$AB$3:$AB$1315,DataRegularSeason20242025!$B$3:$B$1315, "&lt;=" &amp; EF$1, DataRegularSeason20242025!$E$3:$E$1315, $A32)</f>
        <v>30</v>
      </c>
      <c r="EG32">
        <f>SUMIFS(DataRegularSeason20242025!$AA$3:$AA$1315,DataRegularSeason20242025!$B$3:$B$1315, "&lt;=" &amp; EG$1, DataRegularSeason20242025!$D$3:$D$1315, $A32)+SUMIFS(DataRegularSeason20242025!$AB$3:$AB$1315,DataRegularSeason20242025!$B$3:$B$1315, "&lt;=" &amp; EG$1, DataRegularSeason20242025!$E$3:$E$1315, $A32)</f>
        <v>30</v>
      </c>
      <c r="EH32">
        <f>SUMIFS(DataRegularSeason20242025!$AA$3:$AA$1315,DataRegularSeason20242025!$B$3:$B$1315, "&lt;=" &amp; EH$1, DataRegularSeason20242025!$D$3:$D$1315, $A32)+SUMIFS(DataRegularSeason20242025!$AB$3:$AB$1315,DataRegularSeason20242025!$B$3:$B$1315, "&lt;=" &amp; EH$1, DataRegularSeason20242025!$E$3:$E$1315, $A32)</f>
        <v>30</v>
      </c>
      <c r="EI32">
        <f>SUMIFS(DataRegularSeason20242025!$AA$3:$AA$1315,DataRegularSeason20242025!$B$3:$B$1315, "&lt;=" &amp; EI$1, DataRegularSeason20242025!$D$3:$D$1315, $A32)+SUMIFS(DataRegularSeason20242025!$AB$3:$AB$1315,DataRegularSeason20242025!$B$3:$B$1315, "&lt;=" &amp; EI$1, DataRegularSeason20242025!$E$3:$E$1315, $A32)</f>
        <v>30</v>
      </c>
      <c r="EJ32">
        <f>SUMIFS(DataRegularSeason20242025!$AA$3:$AA$1315,DataRegularSeason20242025!$B$3:$B$1315, "&lt;=" &amp; EJ$1, DataRegularSeason20242025!$D$3:$D$1315, $A32)+SUMIFS(DataRegularSeason20242025!$AB$3:$AB$1315,DataRegularSeason20242025!$B$3:$B$1315, "&lt;=" &amp; EJ$1, DataRegularSeason20242025!$E$3:$E$1315, $A32)</f>
        <v>30</v>
      </c>
      <c r="EK32">
        <f>SUMIFS(DataRegularSeason20242025!$AA$3:$AA$1315,DataRegularSeason20242025!$B$3:$B$1315, "&lt;=" &amp; EK$1, DataRegularSeason20242025!$D$3:$D$1315, $A32)+SUMIFS(DataRegularSeason20242025!$AB$3:$AB$1315,DataRegularSeason20242025!$B$3:$B$1315, "&lt;=" &amp; EK$1, DataRegularSeason20242025!$E$3:$E$1315, $A32)</f>
        <v>30</v>
      </c>
      <c r="EL32">
        <f>SUMIFS(DataRegularSeason20242025!$AA$3:$AA$1315,DataRegularSeason20242025!$B$3:$B$1315, "&lt;=" &amp; EL$1, DataRegularSeason20242025!$D$3:$D$1315, $A32)+SUMIFS(DataRegularSeason20242025!$AB$3:$AB$1315,DataRegularSeason20242025!$B$3:$B$1315, "&lt;=" &amp; EL$1, DataRegularSeason20242025!$E$3:$E$1315, $A32)</f>
        <v>30</v>
      </c>
      <c r="EM32">
        <f>SUMIFS(DataRegularSeason20242025!$AA$3:$AA$1315,DataRegularSeason20242025!$B$3:$B$1315, "&lt;=" &amp; EM$1, DataRegularSeason20242025!$D$3:$D$1315, $A32)+SUMIFS(DataRegularSeason20242025!$AB$3:$AB$1315,DataRegularSeason20242025!$B$3:$B$1315, "&lt;=" &amp; EM$1, DataRegularSeason20242025!$E$3:$E$1315, $A32)</f>
        <v>30</v>
      </c>
      <c r="EN32">
        <f>SUMIFS(DataRegularSeason20242025!$AA$3:$AA$1315,DataRegularSeason20242025!$B$3:$B$1315, "&lt;=" &amp; EN$1, DataRegularSeason20242025!$D$3:$D$1315, $A32)+SUMIFS(DataRegularSeason20242025!$AB$3:$AB$1315,DataRegularSeason20242025!$B$3:$B$1315, "&lt;=" &amp; EN$1, DataRegularSeason20242025!$E$3:$E$1315, $A32)</f>
        <v>30</v>
      </c>
      <c r="EO32">
        <f>SUMIFS(DataRegularSeason20242025!$AA$3:$AA$1315,DataRegularSeason20242025!$B$3:$B$1315, "&lt;=" &amp; EO$1, DataRegularSeason20242025!$D$3:$D$1315, $A32)+SUMIFS(DataRegularSeason20242025!$AB$3:$AB$1315,DataRegularSeason20242025!$B$3:$B$1315, "&lt;=" &amp; EO$1, DataRegularSeason20242025!$E$3:$E$1315, $A32)</f>
        <v>30</v>
      </c>
      <c r="EP32">
        <f>SUMIFS(DataRegularSeason20242025!$AA$3:$AA$1315,DataRegularSeason20242025!$B$3:$B$1315, "&lt;=" &amp; EP$1, DataRegularSeason20242025!$D$3:$D$1315, $A32)+SUMIFS(DataRegularSeason20242025!$AB$3:$AB$1315,DataRegularSeason20242025!$B$3:$B$1315, "&lt;=" &amp; EP$1, DataRegularSeason20242025!$E$3:$E$1315, $A32)</f>
        <v>30</v>
      </c>
      <c r="EQ32">
        <f>SUMIFS(DataRegularSeason20242025!$AA$3:$AA$1315,DataRegularSeason20242025!$B$3:$B$1315, "&lt;=" &amp; EQ$1, DataRegularSeason20242025!$D$3:$D$1315, $A32)+SUMIFS(DataRegularSeason20242025!$AB$3:$AB$1315,DataRegularSeason20242025!$B$3:$B$1315, "&lt;=" &amp; EQ$1, DataRegularSeason20242025!$E$3:$E$1315, $A32)</f>
        <v>30</v>
      </c>
      <c r="ER32">
        <f>SUMIFS(DataRegularSeason20242025!$AA$3:$AA$1315,DataRegularSeason20242025!$B$3:$B$1315, "&lt;=" &amp; ER$1, DataRegularSeason20242025!$D$3:$D$1315, $A32)+SUMIFS(DataRegularSeason20242025!$AB$3:$AB$1315,DataRegularSeason20242025!$B$3:$B$1315, "&lt;=" &amp; ER$1, DataRegularSeason20242025!$E$3:$E$1315, $A32)</f>
        <v>30</v>
      </c>
      <c r="ES32">
        <f>SUMIFS(DataRegularSeason20242025!$AA$3:$AA$1315,DataRegularSeason20242025!$B$3:$B$1315, "&lt;=" &amp; ES$1, DataRegularSeason20242025!$D$3:$D$1315, $A32)+SUMIFS(DataRegularSeason20242025!$AB$3:$AB$1315,DataRegularSeason20242025!$B$3:$B$1315, "&lt;=" &amp; ES$1, DataRegularSeason20242025!$E$3:$E$1315, $A32)</f>
        <v>30</v>
      </c>
      <c r="ET32">
        <f>SUMIFS(DataRegularSeason20242025!$AA$3:$AA$1315,DataRegularSeason20242025!$B$3:$B$1315, "&lt;=" &amp; ET$1, DataRegularSeason20242025!$D$3:$D$1315, $A32)+SUMIFS(DataRegularSeason20242025!$AB$3:$AB$1315,DataRegularSeason20242025!$B$3:$B$1315, "&lt;=" &amp; ET$1, DataRegularSeason20242025!$E$3:$E$1315, $A32)</f>
        <v>30</v>
      </c>
      <c r="EU32">
        <f>SUMIFS(DataRegularSeason20242025!$AA$3:$AA$1315,DataRegularSeason20242025!$B$3:$B$1315, "&lt;=" &amp; EU$1, DataRegularSeason20242025!$D$3:$D$1315, $A32)+SUMIFS(DataRegularSeason20242025!$AB$3:$AB$1315,DataRegularSeason20242025!$B$3:$B$1315, "&lt;=" &amp; EU$1, DataRegularSeason20242025!$E$3:$E$1315, $A32)</f>
        <v>30</v>
      </c>
      <c r="EV32">
        <f>SUMIFS(DataRegularSeason20242025!$AA$3:$AA$1315,DataRegularSeason20242025!$B$3:$B$1315, "&lt;=" &amp; EV$1, DataRegularSeason20242025!$D$3:$D$1315, $A32)+SUMIFS(DataRegularSeason20242025!$AB$3:$AB$1315,DataRegularSeason20242025!$B$3:$B$1315, "&lt;=" &amp; EV$1, DataRegularSeason20242025!$E$3:$E$1315, $A32)</f>
        <v>30</v>
      </c>
      <c r="EW32">
        <f>SUMIFS(DataRegularSeason20242025!$AA$3:$AA$1315,DataRegularSeason20242025!$B$3:$B$1315, "&lt;=" &amp; EW$1, DataRegularSeason20242025!$D$3:$D$1315, $A32)+SUMIFS(DataRegularSeason20242025!$AB$3:$AB$1315,DataRegularSeason20242025!$B$3:$B$1315, "&lt;=" &amp; EW$1, DataRegularSeason20242025!$E$3:$E$1315, $A32)</f>
        <v>30</v>
      </c>
      <c r="EX32">
        <f>SUMIFS(DataRegularSeason20242025!$AA$3:$AA$1315,DataRegularSeason20242025!$B$3:$B$1315, "&lt;=" &amp; EX$1, DataRegularSeason20242025!$D$3:$D$1315, $A32)+SUMIFS(DataRegularSeason20242025!$AB$3:$AB$1315,DataRegularSeason20242025!$B$3:$B$1315, "&lt;=" &amp; EX$1, DataRegularSeason20242025!$E$3:$E$1315, $A32)</f>
        <v>30</v>
      </c>
      <c r="EY32">
        <f>SUMIFS(DataRegularSeason20242025!$AA$3:$AA$1315,DataRegularSeason20242025!$B$3:$B$1315, "&lt;=" &amp; EY$1, DataRegularSeason20242025!$D$3:$D$1315, $A32)+SUMIFS(DataRegularSeason20242025!$AB$3:$AB$1315,DataRegularSeason20242025!$B$3:$B$1315, "&lt;=" &amp; EY$1, DataRegularSeason20242025!$E$3:$E$1315, $A32)</f>
        <v>30</v>
      </c>
      <c r="EZ32">
        <f>SUMIFS(DataRegularSeason20242025!$AA$3:$AA$1315,DataRegularSeason20242025!$B$3:$B$1315, "&lt;=" &amp; EZ$1, DataRegularSeason20242025!$D$3:$D$1315, $A32)+SUMIFS(DataRegularSeason20242025!$AB$3:$AB$1315,DataRegularSeason20242025!$B$3:$B$1315, "&lt;=" &amp; EZ$1, DataRegularSeason20242025!$E$3:$E$1315, $A32)</f>
        <v>30</v>
      </c>
      <c r="FA32">
        <f>SUMIFS(DataRegularSeason20242025!$AA$3:$AA$1315,DataRegularSeason20242025!$B$3:$B$1315, "&lt;=" &amp; FA$1, DataRegularSeason20242025!$D$3:$D$1315, $A32)+SUMIFS(DataRegularSeason20242025!$AB$3:$AB$1315,DataRegularSeason20242025!$B$3:$B$1315, "&lt;=" &amp; FA$1, DataRegularSeason20242025!$E$3:$E$1315, $A32)</f>
        <v>30</v>
      </c>
      <c r="FB32">
        <f>SUMIFS(DataRegularSeason20242025!$AA$3:$AA$1315,DataRegularSeason20242025!$B$3:$B$1315, "&lt;=" &amp; FB$1, DataRegularSeason20242025!$D$3:$D$1315, $A32)+SUMIFS(DataRegularSeason20242025!$AB$3:$AB$1315,DataRegularSeason20242025!$B$3:$B$1315, "&lt;=" &amp; FB$1, DataRegularSeason20242025!$E$3:$E$1315, $A32)</f>
        <v>30</v>
      </c>
      <c r="FC32">
        <f>SUMIFS(DataRegularSeason20242025!$AA$3:$AA$1315,DataRegularSeason20242025!$B$3:$B$1315, "&lt;=" &amp; FC$1, DataRegularSeason20242025!$D$3:$D$1315, $A32)+SUMIFS(DataRegularSeason20242025!$AB$3:$AB$1315,DataRegularSeason20242025!$B$3:$B$1315, "&lt;=" &amp; FC$1, DataRegularSeason20242025!$E$3:$E$1315, $A32)</f>
        <v>30</v>
      </c>
      <c r="FD32">
        <f>SUMIFS(DataRegularSeason20242025!$AA$3:$AA$1315,DataRegularSeason20242025!$B$3:$B$1315, "&lt;=" &amp; FD$1, DataRegularSeason20242025!$D$3:$D$1315, $A32)+SUMIFS(DataRegularSeason20242025!$AB$3:$AB$1315,DataRegularSeason20242025!$B$3:$B$1315, "&lt;=" &amp; FD$1, DataRegularSeason20242025!$E$3:$E$1315, $A32)</f>
        <v>30</v>
      </c>
      <c r="FE32">
        <f>SUMIFS(DataRegularSeason20242025!$AA$3:$AA$1315,DataRegularSeason20242025!$B$3:$B$1315, "&lt;=" &amp; FE$1, DataRegularSeason20242025!$D$3:$D$1315, $A32)+SUMIFS(DataRegularSeason20242025!$AB$3:$AB$1315,DataRegularSeason20242025!$B$3:$B$1315, "&lt;=" &amp; FE$1, DataRegularSeason20242025!$E$3:$E$1315, $A32)</f>
        <v>30</v>
      </c>
      <c r="FF32">
        <f>SUMIFS(DataRegularSeason20242025!$AA$3:$AA$1315,DataRegularSeason20242025!$B$3:$B$1315, "&lt;=" &amp; FF$1, DataRegularSeason20242025!$D$3:$D$1315, $A32)+SUMIFS(DataRegularSeason20242025!$AB$3:$AB$1315,DataRegularSeason20242025!$B$3:$B$1315, "&lt;=" &amp; FF$1, DataRegularSeason20242025!$E$3:$E$1315, $A32)</f>
        <v>30</v>
      </c>
      <c r="FG32">
        <f>SUMIFS(DataRegularSeason20242025!$AA$3:$AA$1315,DataRegularSeason20242025!$B$3:$B$1315, "&lt;=" &amp; FG$1, DataRegularSeason20242025!$D$3:$D$1315, $A32)+SUMIFS(DataRegularSeason20242025!$AB$3:$AB$1315,DataRegularSeason20242025!$B$3:$B$1315, "&lt;=" &amp; FG$1, DataRegularSeason20242025!$E$3:$E$1315, $A32)</f>
        <v>30</v>
      </c>
      <c r="FH32">
        <f>SUMIFS(DataRegularSeason20242025!$AA$3:$AA$1315,DataRegularSeason20242025!$B$3:$B$1315, "&lt;=" &amp; FH$1, DataRegularSeason20242025!$D$3:$D$1315, $A32)+SUMIFS(DataRegularSeason20242025!$AB$3:$AB$1315,DataRegularSeason20242025!$B$3:$B$1315, "&lt;=" &amp; FH$1, DataRegularSeason20242025!$E$3:$E$1315, $A32)</f>
        <v>30</v>
      </c>
      <c r="FI32">
        <f>SUMIFS(DataRegularSeason20242025!$AA$3:$AA$1315,DataRegularSeason20242025!$B$3:$B$1315, "&lt;=" &amp; FI$1, DataRegularSeason20242025!$D$3:$D$1315, $A32)+SUMIFS(DataRegularSeason20242025!$AB$3:$AB$1315,DataRegularSeason20242025!$B$3:$B$1315, "&lt;=" &amp; FI$1, DataRegularSeason20242025!$E$3:$E$1315, $A32)</f>
        <v>30</v>
      </c>
      <c r="FJ32">
        <f>SUMIFS(DataRegularSeason20242025!$AA$3:$AA$1315,DataRegularSeason20242025!$B$3:$B$1315, "&lt;=" &amp; FJ$1, DataRegularSeason20242025!$D$3:$D$1315, $A32)+SUMIFS(DataRegularSeason20242025!$AB$3:$AB$1315,DataRegularSeason20242025!$B$3:$B$1315, "&lt;=" &amp; FJ$1, DataRegularSeason20242025!$E$3:$E$1315, $A32)</f>
        <v>30</v>
      </c>
      <c r="FK32">
        <f>SUMIFS(DataRegularSeason20242025!$AA$3:$AA$1315,DataRegularSeason20242025!$B$3:$B$1315, "&lt;=" &amp; FK$1, DataRegularSeason20242025!$D$3:$D$1315, $A32)+SUMIFS(DataRegularSeason20242025!$AB$3:$AB$1315,DataRegularSeason20242025!$B$3:$B$1315, "&lt;=" &amp; FK$1, DataRegularSeason20242025!$E$3:$E$1315, $A32)</f>
        <v>30</v>
      </c>
      <c r="FL32">
        <f>SUMIFS(DataRegularSeason20242025!$AA$3:$AA$1315,DataRegularSeason20242025!$B$3:$B$1315, "&lt;=" &amp; FL$1, DataRegularSeason20242025!$D$3:$D$1315, $A32)+SUMIFS(DataRegularSeason20242025!$AB$3:$AB$1315,DataRegularSeason20242025!$B$3:$B$1315, "&lt;=" &amp; FL$1, DataRegularSeason20242025!$E$3:$E$1315, $A32)</f>
        <v>30</v>
      </c>
      <c r="FM32">
        <f>SUMIFS(DataRegularSeason20242025!$AA$3:$AA$1315,DataRegularSeason20242025!$B$3:$B$1315, "&lt;=" &amp; FM$1, DataRegularSeason20242025!$D$3:$D$1315, $A32)+SUMIFS(DataRegularSeason20242025!$AB$3:$AB$1315,DataRegularSeason20242025!$B$3:$B$1315, "&lt;=" &amp; FM$1, DataRegularSeason20242025!$E$3:$E$1315, $A32)</f>
        <v>30</v>
      </c>
      <c r="FN32">
        <f>SUMIFS(DataRegularSeason20242025!$AA$3:$AA$1315,DataRegularSeason20242025!$B$3:$B$1315, "&lt;=" &amp; FN$1, DataRegularSeason20242025!$D$3:$D$1315, $A32)+SUMIFS(DataRegularSeason20242025!$AB$3:$AB$1315,DataRegularSeason20242025!$B$3:$B$1315, "&lt;=" &amp; FN$1, DataRegularSeason20242025!$E$3:$E$1315, $A32)</f>
        <v>30</v>
      </c>
      <c r="FO32">
        <f>SUMIFS(DataRegularSeason20242025!$AA$3:$AA$1315,DataRegularSeason20242025!$B$3:$B$1315, "&lt;=" &amp; FO$1, DataRegularSeason20242025!$D$3:$D$1315, $A32)+SUMIFS(DataRegularSeason20242025!$AB$3:$AB$1315,DataRegularSeason20242025!$B$3:$B$1315, "&lt;=" &amp; FO$1, DataRegularSeason20242025!$E$3:$E$1315, $A32)</f>
        <v>30</v>
      </c>
      <c r="FP32">
        <f>SUMIFS(DataRegularSeason20242025!$AA$3:$AA$1315,DataRegularSeason20242025!$B$3:$B$1315, "&lt;=" &amp; FP$1, DataRegularSeason20242025!$D$3:$D$1315, $A32)+SUMIFS(DataRegularSeason20242025!$AB$3:$AB$1315,DataRegularSeason20242025!$B$3:$B$1315, "&lt;=" &amp; FP$1, DataRegularSeason20242025!$E$3:$E$1315, $A32)</f>
        <v>30</v>
      </c>
      <c r="FQ32">
        <f>SUMIFS(DataRegularSeason20242025!$AA$3:$AA$1315,DataRegularSeason20242025!$B$3:$B$1315, "&lt;=" &amp; FQ$1, DataRegularSeason20242025!$D$3:$D$1315, $A32)+SUMIFS(DataRegularSeason20242025!$AB$3:$AB$1315,DataRegularSeason20242025!$B$3:$B$1315, "&lt;=" &amp; FQ$1, DataRegularSeason20242025!$E$3:$E$1315, $A32)</f>
        <v>30</v>
      </c>
      <c r="FR32">
        <f>SUMIFS(DataRegularSeason20242025!$AA$3:$AA$1315,DataRegularSeason20242025!$B$3:$B$1315, "&lt;=" &amp; FR$1, DataRegularSeason20242025!$D$3:$D$1315, $A32)+SUMIFS(DataRegularSeason20242025!$AB$3:$AB$1315,DataRegularSeason20242025!$B$3:$B$1315, "&lt;=" &amp; FR$1, DataRegularSeason20242025!$E$3:$E$1315, $A32)</f>
        <v>30</v>
      </c>
      <c r="FS32">
        <f>SUMIFS(DataRegularSeason20242025!$AA$3:$AA$1315,DataRegularSeason20242025!$B$3:$B$1315, "&lt;=" &amp; FS$1, DataRegularSeason20242025!$D$3:$D$1315, $A32)+SUMIFS(DataRegularSeason20242025!$AB$3:$AB$1315,DataRegularSeason20242025!$B$3:$B$1315, "&lt;=" &amp; FS$1, DataRegularSeason20242025!$E$3:$E$1315, $A32)</f>
        <v>30</v>
      </c>
      <c r="FT32">
        <f>SUMIFS(DataRegularSeason20242025!$AA$3:$AA$1315,DataRegularSeason20242025!$B$3:$B$1315, "&lt;=" &amp; FT$1, DataRegularSeason20242025!$D$3:$D$1315, $A32)+SUMIFS(DataRegularSeason20242025!$AB$3:$AB$1315,DataRegularSeason20242025!$B$3:$B$1315, "&lt;=" &amp; FT$1, DataRegularSeason20242025!$E$3:$E$1315, $A32)</f>
        <v>30</v>
      </c>
      <c r="FU32">
        <f>SUMIFS(DataRegularSeason20242025!$AA$3:$AA$1315,DataRegularSeason20242025!$B$3:$B$1315, "&lt;=" &amp; FU$1, DataRegularSeason20242025!$D$3:$D$1315, $A32)+SUMIFS(DataRegularSeason20242025!$AB$3:$AB$1315,DataRegularSeason20242025!$B$3:$B$1315, "&lt;=" &amp; FU$1, DataRegularSeason20242025!$E$3:$E$1315, $A32)</f>
        <v>30</v>
      </c>
      <c r="FV32">
        <f>SUMIFS(DataRegularSeason20242025!$AA$3:$AA$1315,DataRegularSeason20242025!$B$3:$B$1315, "&lt;=" &amp; FV$1, DataRegularSeason20242025!$D$3:$D$1315, $A32)+SUMIFS(DataRegularSeason20242025!$AB$3:$AB$1315,DataRegularSeason20242025!$B$3:$B$1315, "&lt;=" &amp; FV$1, DataRegularSeason20242025!$E$3:$E$1315, $A32)</f>
        <v>30</v>
      </c>
      <c r="FW32">
        <f>SUMIFS(DataRegularSeason20242025!$AA$3:$AA$1315,DataRegularSeason20242025!$B$3:$B$1315, "&lt;=" &amp; FW$1, DataRegularSeason20242025!$D$3:$D$1315, $A32)+SUMIFS(DataRegularSeason20242025!$AB$3:$AB$1315,DataRegularSeason20242025!$B$3:$B$1315, "&lt;=" &amp; FW$1, DataRegularSeason20242025!$E$3:$E$1315, $A32)</f>
        <v>30</v>
      </c>
      <c r="FX32">
        <f>SUMIFS(DataRegularSeason20242025!$AA$3:$AA$1315,DataRegularSeason20242025!$B$3:$B$1315, "&lt;=" &amp; FX$1, DataRegularSeason20242025!$D$3:$D$1315, $A32)+SUMIFS(DataRegularSeason20242025!$AB$3:$AB$1315,DataRegularSeason20242025!$B$3:$B$1315, "&lt;=" &amp; FX$1, DataRegularSeason20242025!$E$3:$E$1315, $A32)</f>
        <v>30</v>
      </c>
      <c r="FY32">
        <f>SUMIFS(DataRegularSeason20242025!$AA$3:$AA$1315,DataRegularSeason20242025!$B$3:$B$1315, "&lt;=" &amp; FY$1, DataRegularSeason20242025!$D$3:$D$1315, $A32)+SUMIFS(DataRegularSeason20242025!$AB$3:$AB$1315,DataRegularSeason20242025!$B$3:$B$1315, "&lt;=" &amp; FY$1, DataRegularSeason20242025!$E$3:$E$1315, $A32)</f>
        <v>30</v>
      </c>
      <c r="FZ32">
        <f>SUMIFS(DataRegularSeason20242025!$AA$3:$AA$1315,DataRegularSeason20242025!$B$3:$B$1315, "&lt;=" &amp; FZ$1, DataRegularSeason20242025!$D$3:$D$1315, $A32)+SUMIFS(DataRegularSeason20242025!$AB$3:$AB$1315,DataRegularSeason20242025!$B$3:$B$1315, "&lt;=" &amp; FZ$1, DataRegularSeason20242025!$E$3:$E$1315, $A32)</f>
        <v>30</v>
      </c>
      <c r="GA32">
        <f>SUMIFS(DataRegularSeason20242025!$AA$3:$AA$1315,DataRegularSeason20242025!$B$3:$B$1315, "&lt;=" &amp; GA$1, DataRegularSeason20242025!$D$3:$D$1315, $A32)+SUMIFS(DataRegularSeason20242025!$AB$3:$AB$1315,DataRegularSeason20242025!$B$3:$B$1315, "&lt;=" &amp; GA$1, DataRegularSeason20242025!$E$3:$E$1315, $A32)</f>
        <v>30</v>
      </c>
      <c r="GB32">
        <f>SUMIFS(DataRegularSeason20242025!$AA$3:$AA$1315,DataRegularSeason20242025!$B$3:$B$1315, "&lt;=" &amp; GB$1, DataRegularSeason20242025!$D$3:$D$1315, $A32)+SUMIFS(DataRegularSeason20242025!$AB$3:$AB$1315,DataRegularSeason20242025!$B$3:$B$1315, "&lt;=" &amp; GB$1, DataRegularSeason20242025!$E$3:$E$1315, $A32)</f>
        <v>30</v>
      </c>
      <c r="GC32">
        <f>SUMIFS(DataRegularSeason20242025!$AA$3:$AA$1315,DataRegularSeason20242025!$B$3:$B$1315, "&lt;=" &amp; GC$1, DataRegularSeason20242025!$D$3:$D$1315, $A32)+SUMIFS(DataRegularSeason20242025!$AB$3:$AB$1315,DataRegularSeason20242025!$B$3:$B$1315, "&lt;=" &amp; GC$1, DataRegularSeason20242025!$E$3:$E$1315, $A32)</f>
        <v>30</v>
      </c>
      <c r="GD32">
        <f>SUMIFS(DataRegularSeason20242025!$AA$3:$AA$1315,DataRegularSeason20242025!$B$3:$B$1315, "&lt;=" &amp; GD$1, DataRegularSeason20242025!$D$3:$D$1315, $A32)+SUMIFS(DataRegularSeason20242025!$AB$3:$AB$1315,DataRegularSeason20242025!$B$3:$B$1315, "&lt;=" &amp; GD$1, DataRegularSeason20242025!$E$3:$E$1315, $A32)</f>
        <v>30</v>
      </c>
      <c r="GE32">
        <f>SUMIFS(DataRegularSeason20242025!$AA$3:$AA$1315,DataRegularSeason20242025!$B$3:$B$1315, "&lt;=" &amp; GE$1, DataRegularSeason20242025!$D$3:$D$1315, $A32)+SUMIFS(DataRegularSeason20242025!$AB$3:$AB$1315,DataRegularSeason20242025!$B$3:$B$1315, "&lt;=" &amp; GE$1, DataRegularSeason20242025!$E$3:$E$1315, $A32)</f>
        <v>30</v>
      </c>
      <c r="GF32">
        <f>SUMIFS(DataRegularSeason20242025!$AA$3:$AA$1315,DataRegularSeason20242025!$B$3:$B$1315, "&lt;=" &amp; GF$1, DataRegularSeason20242025!$D$3:$D$1315, $A32)+SUMIFS(DataRegularSeason20242025!$AB$3:$AB$1315,DataRegularSeason20242025!$B$3:$B$1315, "&lt;=" &amp; GF$1, DataRegularSeason20242025!$E$3:$E$1315, $A32)</f>
        <v>30</v>
      </c>
      <c r="GG32">
        <f>SUMIFS(DataRegularSeason20242025!$AA$3:$AA$1315,DataRegularSeason20242025!$B$3:$B$1315, "&lt;=" &amp; GG$1, DataRegularSeason20242025!$D$3:$D$1315, $A32)+SUMIFS(DataRegularSeason20242025!$AB$3:$AB$1315,DataRegularSeason20242025!$B$3:$B$1315, "&lt;=" &amp; GG$1, DataRegularSeason20242025!$E$3:$E$1315, $A32)</f>
        <v>30</v>
      </c>
      <c r="GH32">
        <f>SUMIFS(DataRegularSeason20242025!$AA$3:$AA$1315,DataRegularSeason20242025!$B$3:$B$1315, "&lt;=" &amp; GH$1, DataRegularSeason20242025!$D$3:$D$1315, $A32)+SUMIFS(DataRegularSeason20242025!$AB$3:$AB$1315,DataRegularSeason20242025!$B$3:$B$1315, "&lt;=" &amp; GH$1, DataRegularSeason20242025!$E$3:$E$1315, $A32)</f>
        <v>30</v>
      </c>
      <c r="GI32">
        <f>SUMIFS(DataRegularSeason20242025!$AA$3:$AA$1315,DataRegularSeason20242025!$B$3:$B$1315, "&lt;=" &amp; GI$1, DataRegularSeason20242025!$D$3:$D$1315, $A32)+SUMIFS(DataRegularSeason20242025!$AB$3:$AB$1315,DataRegularSeason20242025!$B$3:$B$1315, "&lt;=" &amp; GI$1, DataRegularSeason20242025!$E$3:$E$1315, $A32)</f>
        <v>30</v>
      </c>
      <c r="GJ32">
        <f>SUMIFS(DataRegularSeason20242025!$AA$3:$AA$1315,DataRegularSeason20242025!$B$3:$B$1315, "&lt;=" &amp; GJ$1, DataRegularSeason20242025!$D$3:$D$1315, $A32)+SUMIFS(DataRegularSeason20242025!$AB$3:$AB$1315,DataRegularSeason20242025!$B$3:$B$1315, "&lt;=" &amp; GJ$1, DataRegularSeason20242025!$E$3:$E$1315, $A32)</f>
        <v>30</v>
      </c>
      <c r="GK32">
        <f>SUMIFS(DataRegularSeason20242025!$AA$3:$AA$1315,DataRegularSeason20242025!$B$3:$B$1315, "&lt;=" &amp; GK$1, DataRegularSeason20242025!$D$3:$D$1315, $A32)+SUMIFS(DataRegularSeason20242025!$AB$3:$AB$1315,DataRegularSeason20242025!$B$3:$B$1315, "&lt;=" &amp; GK$1, DataRegularSeason20242025!$E$3:$E$1315, $A32)</f>
        <v>30</v>
      </c>
      <c r="GL32">
        <f>SUMIFS(DataRegularSeason20242025!$AA$3:$AA$1315,DataRegularSeason20242025!$B$3:$B$1315, "&lt;=" &amp; GL$1, DataRegularSeason20242025!$D$3:$D$1315, $A32)+SUMIFS(DataRegularSeason20242025!$AB$3:$AB$1315,DataRegularSeason20242025!$B$3:$B$1315, "&lt;=" &amp; GL$1, DataRegularSeason20242025!$E$3:$E$1315, $A32)</f>
        <v>30</v>
      </c>
      <c r="GM32">
        <f>SUMIFS(DataRegularSeason20242025!$AA$3:$AA$1315,DataRegularSeason20242025!$B$3:$B$1315, "&lt;=" &amp; GM$1, DataRegularSeason20242025!$D$3:$D$1315, $A32)+SUMIFS(DataRegularSeason20242025!$AB$3:$AB$1315,DataRegularSeason20242025!$B$3:$B$1315, "&lt;=" &amp; GM$1, DataRegularSeason20242025!$E$3:$E$1315, $A32)</f>
        <v>30</v>
      </c>
      <c r="GN32">
        <f>SUMIFS(DataRegularSeason20242025!$AA$3:$AA$1315,DataRegularSeason20242025!$B$3:$B$1315, "&lt;=" &amp; GN$1, DataRegularSeason20242025!$D$3:$D$1315, $A32)+SUMIFS(DataRegularSeason20242025!$AB$3:$AB$1315,DataRegularSeason20242025!$B$3:$B$1315, "&lt;=" &amp; GN$1, DataRegularSeason20242025!$E$3:$E$1315, $A32)</f>
        <v>30</v>
      </c>
      <c r="GO32">
        <f>SUMIFS(DataRegularSeason20242025!$AA$3:$AA$1315,DataRegularSeason20242025!$B$3:$B$1315, "&lt;=" &amp; GO$1, DataRegularSeason20242025!$D$3:$D$1315, $A32)+SUMIFS(DataRegularSeason20242025!$AB$3:$AB$1315,DataRegularSeason20242025!$B$3:$B$1315, "&lt;=" &amp; GO$1, DataRegularSeason20242025!$E$3:$E$1315, $A32)</f>
        <v>30</v>
      </c>
      <c r="GP32">
        <f>SUMIFS(DataRegularSeason20242025!$AA$3:$AA$1315,DataRegularSeason20242025!$B$3:$B$1315, "&lt;=" &amp; GP$1, DataRegularSeason20242025!$D$3:$D$1315, $A32)+SUMIFS(DataRegularSeason20242025!$AB$3:$AB$1315,DataRegularSeason20242025!$B$3:$B$1315, "&lt;=" &amp; GP$1, DataRegularSeason20242025!$E$3:$E$1315, $A32)</f>
        <v>30</v>
      </c>
      <c r="GQ32">
        <f>SUMIFS(DataRegularSeason20242025!$AA$3:$AA$1315,DataRegularSeason20242025!$B$3:$B$1315, "&lt;=" &amp; GQ$1, DataRegularSeason20242025!$D$3:$D$1315, $A32)+SUMIFS(DataRegularSeason20242025!$AB$3:$AB$1315,DataRegularSeason20242025!$B$3:$B$1315, "&lt;=" &amp; GQ$1, DataRegularSeason20242025!$E$3:$E$1315, $A32)</f>
        <v>30</v>
      </c>
      <c r="GR32">
        <f>SUMIFS(DataRegularSeason20242025!$AA$3:$AA$1315,DataRegularSeason20242025!$B$3:$B$1315, "&lt;=" &amp; GR$1, DataRegularSeason20242025!$D$3:$D$1315, $A32)+SUMIFS(DataRegularSeason20242025!$AB$3:$AB$1315,DataRegularSeason20242025!$B$3:$B$1315, "&lt;=" &amp; GR$1, DataRegularSeason20242025!$E$3:$E$1315, $A32)</f>
        <v>30</v>
      </c>
      <c r="GS32">
        <f>SUMIFS(DataRegularSeason20242025!$AA$3:$AA$1315,DataRegularSeason20242025!$B$3:$B$1315, "&lt;=" &amp; GS$1, DataRegularSeason20242025!$D$3:$D$1315, $A32)+SUMIFS(DataRegularSeason20242025!$AB$3:$AB$1315,DataRegularSeason20242025!$B$3:$B$1315, "&lt;=" &amp; GS$1, DataRegularSeason20242025!$E$3:$E$1315, $A32)</f>
        <v>30</v>
      </c>
      <c r="GT32">
        <f>SUMIFS(DataRegularSeason20242025!$AA$3:$AA$1315,DataRegularSeason20242025!$B$3:$B$1315, "&lt;=" &amp; GT$1, DataRegularSeason20242025!$D$3:$D$1315, $A32)+SUMIFS(DataRegularSeason20242025!$AB$3:$AB$1315,DataRegularSeason20242025!$B$3:$B$1315, "&lt;=" &amp; GT$1, DataRegularSeason20242025!$E$3:$E$1315, $A32)</f>
        <v>30</v>
      </c>
      <c r="GU32">
        <f>SUMIFS(DataRegularSeason20242025!$AA$3:$AA$1315,DataRegularSeason20242025!$B$3:$B$1315, "&lt;=" &amp; GU$1, DataRegularSeason20242025!$D$3:$D$1315, $A32)+SUMIFS(DataRegularSeason20242025!$AB$3:$AB$1315,DataRegularSeason20242025!$B$3:$B$1315, "&lt;=" &amp; GU$1, DataRegularSeason20242025!$E$3:$E$1315, $A32)</f>
        <v>30</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39.59375</v>
      </c>
      <c r="CN34">
        <f>SUBTOTAL(101,Table4[2024-12-30])</f>
        <v>39.59375</v>
      </c>
      <c r="CO34">
        <f>SUBTOTAL(101,Table4[2024-12-31])</f>
        <v>39.59375</v>
      </c>
      <c r="CP34">
        <f>SUBTOTAL(101,Table4[2025-01-01])</f>
        <v>39.59375</v>
      </c>
      <c r="CQ34">
        <f>SUBTOTAL(101,Table4[2025-01-02])</f>
        <v>39.59375</v>
      </c>
      <c r="CR34">
        <f>SUBTOTAL(101,Table4[2025-01-03])</f>
        <v>39.59375</v>
      </c>
      <c r="CS34">
        <f>SUBTOTAL(101,Table4[2025-01-04])</f>
        <v>39.59375</v>
      </c>
      <c r="CT34">
        <f>SUBTOTAL(101,Table4[2025-01-05])</f>
        <v>39.59375</v>
      </c>
      <c r="CU34">
        <f>SUBTOTAL(101,Table4[2025-01-06])</f>
        <v>39.59375</v>
      </c>
      <c r="CV34">
        <f>SUBTOTAL(101,Table4[2025-01-07])</f>
        <v>39.59375</v>
      </c>
      <c r="CW34">
        <f>SUBTOTAL(101,Table4[2025-01-08])</f>
        <v>39.59375</v>
      </c>
      <c r="CX34">
        <f>SUBTOTAL(101,Table4[2025-01-09])</f>
        <v>39.59375</v>
      </c>
      <c r="CY34">
        <f>SUBTOTAL(101,Table4[2025-01-10])</f>
        <v>39.59375</v>
      </c>
      <c r="CZ34">
        <f>SUBTOTAL(101,Table4[2025-01-11])</f>
        <v>39.59375</v>
      </c>
      <c r="DA34">
        <f>SUBTOTAL(101,Table4[2025-01-12])</f>
        <v>39.59375</v>
      </c>
      <c r="DB34">
        <f>SUBTOTAL(101,Table4[2025-01-13])</f>
        <v>39.59375</v>
      </c>
      <c r="DC34">
        <f>SUBTOTAL(101,Table4[2025-01-14])</f>
        <v>39.59375</v>
      </c>
      <c r="DD34">
        <f>SUBTOTAL(101,Table4[2025-01-15])</f>
        <v>39.59375</v>
      </c>
      <c r="DE34">
        <f>SUBTOTAL(101,Table4[2025-01-16])</f>
        <v>39.59375</v>
      </c>
      <c r="DF34">
        <f>SUBTOTAL(101,Table4[2025-01-17])</f>
        <v>39.59375</v>
      </c>
      <c r="DG34">
        <f>SUBTOTAL(101,Table4[2025-01-18])</f>
        <v>39.59375</v>
      </c>
      <c r="DH34">
        <f>SUBTOTAL(101,Table4[2025-01-19])</f>
        <v>39.59375</v>
      </c>
      <c r="DI34">
        <f>SUBTOTAL(101,Table4[2025-01-20])</f>
        <v>39.59375</v>
      </c>
      <c r="DJ34">
        <f>SUBTOTAL(101,Table4[2025-01-21])</f>
        <v>39.59375</v>
      </c>
      <c r="DK34">
        <f>SUBTOTAL(101,Table4[2025-01-22])</f>
        <v>39.59375</v>
      </c>
      <c r="DL34">
        <f>SUBTOTAL(101,Table4[2025-01-23])</f>
        <v>39.59375</v>
      </c>
      <c r="DM34">
        <f>SUBTOTAL(101,Table4[2025-01-24])</f>
        <v>39.59375</v>
      </c>
      <c r="DN34">
        <f>SUBTOTAL(101,Table4[2025-01-25])</f>
        <v>39.59375</v>
      </c>
      <c r="DO34">
        <f>SUBTOTAL(101,Table4[2025-01-26])</f>
        <v>39.59375</v>
      </c>
      <c r="DP34">
        <f>SUBTOTAL(101,Table4[2025-01-27])</f>
        <v>39.59375</v>
      </c>
      <c r="DQ34">
        <f>SUBTOTAL(101,Table4[2025-01-28])</f>
        <v>39.59375</v>
      </c>
      <c r="DR34">
        <f>SUBTOTAL(101,Table4[2025-01-29])</f>
        <v>39.59375</v>
      </c>
      <c r="DS34">
        <f>SUBTOTAL(101,Table4[2025-01-30])</f>
        <v>39.59375</v>
      </c>
      <c r="DT34">
        <f>SUBTOTAL(101,Table4[2025-01-31])</f>
        <v>39.59375</v>
      </c>
      <c r="DU34">
        <f>SUBTOTAL(101,Table4[2025-02-01])</f>
        <v>39.59375</v>
      </c>
      <c r="DV34">
        <f>SUBTOTAL(101,Table4[2025-02-02])</f>
        <v>39.59375</v>
      </c>
      <c r="DW34">
        <f>SUBTOTAL(101,Table4[2025-02-03])</f>
        <v>39.59375</v>
      </c>
      <c r="DX34">
        <f>SUBTOTAL(101,Table4[2025-02-04])</f>
        <v>39.59375</v>
      </c>
      <c r="DY34">
        <f>SUBTOTAL(101,Table4[2025-02-05])</f>
        <v>39.59375</v>
      </c>
      <c r="DZ34">
        <f>SUBTOTAL(101,Table4[2025-02-06])</f>
        <v>39.59375</v>
      </c>
      <c r="EA34">
        <f>SUBTOTAL(101,Table4[2025-02-07])</f>
        <v>39.59375</v>
      </c>
      <c r="EB34">
        <f>SUBTOTAL(101,Table4[2025-02-08])</f>
        <v>39.59375</v>
      </c>
      <c r="EC34">
        <f>SUBTOTAL(101,Table4[2025-02-09])</f>
        <v>39.59375</v>
      </c>
      <c r="ED34">
        <f>SUBTOTAL(101,Table4[2025-02-10])</f>
        <v>39.59375</v>
      </c>
      <c r="EE34">
        <f>SUBTOTAL(101,Table4[2025-02-11])</f>
        <v>39.59375</v>
      </c>
      <c r="EF34">
        <f>SUBTOTAL(101,Table4[2025-02-12])</f>
        <v>39.59375</v>
      </c>
      <c r="EG34">
        <f>SUBTOTAL(101,Table4[2025-02-13])</f>
        <v>39.59375</v>
      </c>
      <c r="EH34">
        <f>SUBTOTAL(101,Table4[2025-02-14])</f>
        <v>39.59375</v>
      </c>
      <c r="EI34">
        <f>SUBTOTAL(101,Table4[2025-02-15])</f>
        <v>39.59375</v>
      </c>
      <c r="EJ34">
        <f>SUBTOTAL(101,Table4[2025-02-16])</f>
        <v>39.59375</v>
      </c>
      <c r="EK34">
        <f>SUBTOTAL(101,Table4[2025-02-17])</f>
        <v>39.59375</v>
      </c>
      <c r="EL34">
        <f>SUBTOTAL(101,Table4[2025-02-18])</f>
        <v>39.59375</v>
      </c>
      <c r="EM34">
        <f>SUBTOTAL(101,Table4[2025-02-19])</f>
        <v>39.59375</v>
      </c>
      <c r="EN34">
        <f>SUBTOTAL(101,Table4[2025-02-20])</f>
        <v>39.59375</v>
      </c>
      <c r="EO34">
        <f>SUBTOTAL(101,Table4[2025-02-21])</f>
        <v>39.59375</v>
      </c>
      <c r="EP34">
        <f>SUBTOTAL(101,Table4[2025-02-22])</f>
        <v>39.59375</v>
      </c>
      <c r="EQ34">
        <f>SUBTOTAL(101,Table4[2025-02-23])</f>
        <v>39.59375</v>
      </c>
      <c r="ER34">
        <f>SUBTOTAL(101,Table4[2025-02-24])</f>
        <v>39.59375</v>
      </c>
      <c r="ES34">
        <f>SUBTOTAL(101,Table4[2025-02-25])</f>
        <v>39.59375</v>
      </c>
      <c r="ET34">
        <f>SUBTOTAL(101,Table4[2025-02-26])</f>
        <v>39.59375</v>
      </c>
      <c r="EU34">
        <f>SUBTOTAL(101,Table4[2025-02-27])</f>
        <v>39.59375</v>
      </c>
      <c r="EV34">
        <f>SUBTOTAL(101,Table4[2025-02-28])</f>
        <v>39.59375</v>
      </c>
      <c r="EW34">
        <f>SUBTOTAL(101,Table4[2025-03-01])</f>
        <v>39.59375</v>
      </c>
      <c r="EX34">
        <f>SUBTOTAL(101,Table4[2025-03-02])</f>
        <v>39.59375</v>
      </c>
      <c r="EY34">
        <f>SUBTOTAL(101,Table4[2025-03-03])</f>
        <v>39.59375</v>
      </c>
      <c r="EZ34">
        <f>SUBTOTAL(101,Table4[2025-03-04])</f>
        <v>39.59375</v>
      </c>
      <c r="FA34">
        <f>SUBTOTAL(101,Table4[2025-03-05])</f>
        <v>39.59375</v>
      </c>
      <c r="FB34">
        <f>SUBTOTAL(101,Table4[2025-03-06])</f>
        <v>39.59375</v>
      </c>
      <c r="FC34">
        <f>SUBTOTAL(101,Table4[2025-03-07])</f>
        <v>39.59375</v>
      </c>
      <c r="FD34">
        <f>SUBTOTAL(101,Table4[2025-03-08])</f>
        <v>39.59375</v>
      </c>
      <c r="FE34">
        <f>SUBTOTAL(101,Table4[2025-03-09])</f>
        <v>39.59375</v>
      </c>
      <c r="FF34">
        <f>SUBTOTAL(101,Table4[2025-03-10])</f>
        <v>39.59375</v>
      </c>
      <c r="FG34">
        <f>SUBTOTAL(101,Table4[2025-03-11])</f>
        <v>39.59375</v>
      </c>
      <c r="FH34">
        <f>SUBTOTAL(101,Table4[2025-03-12])</f>
        <v>39.59375</v>
      </c>
      <c r="FI34">
        <f>SUBTOTAL(101,Table4[2025-03-13])</f>
        <v>39.59375</v>
      </c>
      <c r="FJ34">
        <f>SUBTOTAL(101,Table4[2025-03-14])</f>
        <v>39.59375</v>
      </c>
      <c r="FK34">
        <f>SUBTOTAL(101,Table4[2025-03-15])</f>
        <v>39.59375</v>
      </c>
      <c r="FL34">
        <f>SUBTOTAL(101,Table4[2025-03-16])</f>
        <v>39.59375</v>
      </c>
      <c r="FM34">
        <f>SUBTOTAL(101,Table4[2025-03-17])</f>
        <v>39.59375</v>
      </c>
      <c r="FN34">
        <f>SUBTOTAL(101,Table4[2025-03-18])</f>
        <v>39.59375</v>
      </c>
      <c r="FO34">
        <f>SUBTOTAL(101,Table4[2025-03-19])</f>
        <v>39.59375</v>
      </c>
      <c r="FP34">
        <f>SUBTOTAL(101,Table4[2025-03-20])</f>
        <v>39.59375</v>
      </c>
      <c r="FQ34">
        <f>SUBTOTAL(101,Table4[2025-03-21])</f>
        <v>39.59375</v>
      </c>
      <c r="FR34">
        <f>SUBTOTAL(101,Table4[2025-03-22])</f>
        <v>39.59375</v>
      </c>
      <c r="FS34">
        <f>SUBTOTAL(101,Table4[2025-03-23])</f>
        <v>39.59375</v>
      </c>
      <c r="FT34">
        <f>SUBTOTAL(101,Table4[2025-03-24])</f>
        <v>39.59375</v>
      </c>
      <c r="FU34">
        <f>SUBTOTAL(101,Table4[2025-03-25])</f>
        <v>39.59375</v>
      </c>
      <c r="FV34">
        <f>SUBTOTAL(101,Table4[2025-03-26])</f>
        <v>39.59375</v>
      </c>
      <c r="FW34">
        <f>SUBTOTAL(101,Table4[2025-03-27])</f>
        <v>39.59375</v>
      </c>
      <c r="FX34">
        <f>SUBTOTAL(101,Table4[2025-03-28])</f>
        <v>39.59375</v>
      </c>
      <c r="FY34">
        <f>SUBTOTAL(101,Table4[2025-03-29])</f>
        <v>39.59375</v>
      </c>
      <c r="FZ34">
        <f>SUBTOTAL(101,Table4[2025-03-30])</f>
        <v>39.59375</v>
      </c>
      <c r="GA34">
        <f>SUBTOTAL(101,Table4[2025-03-31])</f>
        <v>39.59375</v>
      </c>
      <c r="GB34">
        <f>SUBTOTAL(101,Table4[2025-04-01])</f>
        <v>39.59375</v>
      </c>
      <c r="GC34">
        <f>SUBTOTAL(101,Table4[2025-04-02])</f>
        <v>39.59375</v>
      </c>
      <c r="GD34">
        <f>SUBTOTAL(101,Table4[2025-04-03])</f>
        <v>39.59375</v>
      </c>
      <c r="GE34">
        <f>SUBTOTAL(101,Table4[2025-04-04])</f>
        <v>39.59375</v>
      </c>
      <c r="GF34">
        <f>SUBTOTAL(101,Table4[2025-04-05])</f>
        <v>39.59375</v>
      </c>
      <c r="GG34">
        <f>SUBTOTAL(101,Table4[2025-04-06])</f>
        <v>39.59375</v>
      </c>
      <c r="GH34">
        <f>SUBTOTAL(101,Table4[2025-04-07])</f>
        <v>39.59375</v>
      </c>
      <c r="GI34">
        <f>SUBTOTAL(101,Table4[2025-04-08])</f>
        <v>39.59375</v>
      </c>
      <c r="GJ34">
        <f>SUBTOTAL(101,Table4[2025-04-09])</f>
        <v>39.59375</v>
      </c>
      <c r="GK34">
        <f>SUBTOTAL(101,Table4[2025-04-10])</f>
        <v>39.59375</v>
      </c>
      <c r="GL34">
        <f>SUBTOTAL(101,Table4[2025-04-11])</f>
        <v>39.59375</v>
      </c>
      <c r="GM34">
        <f>SUBTOTAL(101,Table4[2025-04-12])</f>
        <v>39.59375</v>
      </c>
      <c r="GN34">
        <f>SUBTOTAL(101,Table4[2025-04-13])</f>
        <v>39.59375</v>
      </c>
      <c r="GO34">
        <f>SUBTOTAL(101,Table4[2025-04-14])</f>
        <v>39.59375</v>
      </c>
      <c r="GP34">
        <f>SUBTOTAL(101,Table4[2025-04-15])</f>
        <v>39.59375</v>
      </c>
      <c r="GQ34">
        <f>SUBTOTAL(101,Table4[2025-04-16])</f>
        <v>39.59375</v>
      </c>
      <c r="GR34">
        <f>SUBTOTAL(101,Table4[2025-04-17])</f>
        <v>39.59375</v>
      </c>
      <c r="GS34">
        <f>SUBTOTAL(101,Table4[2025-04-18])</f>
        <v>39.59375</v>
      </c>
      <c r="GT34">
        <f>SUBTOTAL(101,Table4[2025-04-19])</f>
        <v>39.59375</v>
      </c>
      <c r="GU34">
        <f>SUBTOTAL(101,Table4[2025-04-20])</f>
        <v>39.59375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16</v>
      </c>
      <c r="BP3" s="94">
        <f>BO3+BO4</f>
        <v>34</v>
      </c>
      <c r="BQ3" s="90">
        <f>82-BP3</f>
        <v>48</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18</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18</v>
      </c>
      <c r="BP5" s="94">
        <f t="shared" ref="BP5" si="1">BO5+BO6</f>
        <v>38</v>
      </c>
      <c r="BQ5" s="90">
        <f t="shared" ref="BQ5" si="2">82-BP5</f>
        <v>44</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16</v>
      </c>
      <c r="BP7" s="94">
        <f t="shared" ref="BP7" si="3">BO7+BO8</f>
        <v>36</v>
      </c>
      <c r="BQ7" s="90">
        <f t="shared" ref="BQ7" si="4">82-BP7</f>
        <v>46</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18</v>
      </c>
      <c r="BP9" s="94">
        <f t="shared" ref="BP9" si="5">BO9+BO10</f>
        <v>36</v>
      </c>
      <c r="BQ9" s="90">
        <f t="shared" ref="BQ9" si="6">82-BP9</f>
        <v>46</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18</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94">
        <f t="shared" ref="BP11" si="7">BO11+BO12</f>
        <v>37</v>
      </c>
      <c r="BQ11" s="90">
        <f t="shared" ref="BQ11" si="8">82-BP11</f>
        <v>45</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18</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16</v>
      </c>
      <c r="BP13" s="94">
        <f t="shared" ref="BP13" si="9">BO13+BO14</f>
        <v>35</v>
      </c>
      <c r="BQ13" s="90">
        <f t="shared" ref="BQ13" si="10">82-BP13</f>
        <v>47</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19</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94">
        <f t="shared" ref="BP15" si="11">BO15+BO16</f>
        <v>37</v>
      </c>
      <c r="BQ15" s="90">
        <f t="shared" ref="BQ15" si="12">82-BP15</f>
        <v>45</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16</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94">
        <f t="shared" ref="BP17" si="13">BO17+BO18</f>
        <v>37</v>
      </c>
      <c r="BQ17" s="90">
        <f t="shared" ref="BQ17" si="14">82-BP17</f>
        <v>45</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17</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94">
        <f t="shared" ref="BP19" si="15">BO19+BO20</f>
        <v>35</v>
      </c>
      <c r="BQ19" s="90">
        <f t="shared" ref="BQ19" si="16">82-BP19</f>
        <v>47</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19</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16</v>
      </c>
      <c r="BP21" s="94">
        <f t="shared" ref="BP21" si="17">BO21+BO22</f>
        <v>35</v>
      </c>
      <c r="BQ21" s="90">
        <f t="shared" ref="BQ21" si="18">82-BP21</f>
        <v>47</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19</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15</v>
      </c>
      <c r="BP23" s="94">
        <f t="shared" ref="BP23" si="19">BO23+BO24</f>
        <v>35</v>
      </c>
      <c r="BQ23" s="90">
        <f t="shared" ref="BQ23" si="20">82-BP23</f>
        <v>47</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20</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94">
        <f t="shared" ref="BP25" si="21">BO25+BO26</f>
        <v>37</v>
      </c>
      <c r="BQ25" s="90">
        <f t="shared" ref="BQ25" si="22">82-BP25</f>
        <v>45</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18</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94">
        <f t="shared" ref="BP27" si="23">BO27+BO28</f>
        <v>35</v>
      </c>
      <c r="BQ27" s="90">
        <f t="shared" ref="BQ27" si="24">82-BP27</f>
        <v>47</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14</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0</v>
      </c>
      <c r="BO29" s="38">
        <f t="shared" si="0"/>
        <v>19</v>
      </c>
      <c r="BP29" s="94">
        <f t="shared" ref="BP29" si="25">BO29+BO30</f>
        <v>36</v>
      </c>
      <c r="BQ29" s="90">
        <f t="shared" ref="BQ29" si="26">82-BP29</f>
        <v>46</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17</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16</v>
      </c>
      <c r="BP31" s="94">
        <f t="shared" ref="BP31" si="27">BO31+BO32</f>
        <v>35</v>
      </c>
      <c r="BQ31" s="90">
        <f t="shared" ref="BQ31" si="28">82-BP31</f>
        <v>47</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18</v>
      </c>
      <c r="BP33" s="94">
        <f t="shared" ref="BP33" si="29">BO33+BO34</f>
        <v>39</v>
      </c>
      <c r="BQ33" s="90">
        <f t="shared" ref="BQ33" si="30">82-BP33</f>
        <v>43</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18</v>
      </c>
      <c r="BP35" s="94">
        <f t="shared" ref="BP35" si="31">BO35+BO36</f>
        <v>36</v>
      </c>
      <c r="BQ35" s="90">
        <f t="shared" ref="BQ35" si="32">82-BP35</f>
        <v>46</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1</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19</v>
      </c>
      <c r="BP37" s="94">
        <f t="shared" ref="BP37" si="33">BO37+BO38</f>
        <v>36</v>
      </c>
      <c r="BQ37" s="90">
        <f t="shared" ref="BQ37" si="34">82-BP37</f>
        <v>46</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17</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18</v>
      </c>
      <c r="BP39" s="94">
        <f t="shared" ref="BP39" si="35">BO39+BO40</f>
        <v>35</v>
      </c>
      <c r="BQ39" s="90">
        <f t="shared" ref="BQ39" si="36">82-BP39</f>
        <v>47</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17</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18</v>
      </c>
      <c r="BP41" s="94">
        <f t="shared" ref="BP41" si="37">BO41+BO42</f>
        <v>35</v>
      </c>
      <c r="BQ41" s="90">
        <f t="shared" ref="BQ41" si="38">82-BP41</f>
        <v>47</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18</v>
      </c>
      <c r="BP43" s="94">
        <f t="shared" ref="BP43" si="39">BO43+BO44</f>
        <v>36</v>
      </c>
      <c r="BQ43" s="90">
        <f t="shared" ref="BQ43" si="40">82-BP43</f>
        <v>46</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18</v>
      </c>
      <c r="BP45" s="94">
        <f t="shared" ref="BP45" si="41">BO45+BO46</f>
        <v>37</v>
      </c>
      <c r="BQ45" s="90">
        <f t="shared" ref="BQ45" si="42">82-BP45</f>
        <v>45</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19</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94">
        <f t="shared" ref="BP47" si="43">BO47+BO48</f>
        <v>37</v>
      </c>
      <c r="BQ47" s="90">
        <f t="shared" ref="BQ47" si="44">82-BP47</f>
        <v>45</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94">
        <f t="shared" ref="BP49" si="45">BO49+BO50</f>
        <v>39</v>
      </c>
      <c r="BQ49" s="90">
        <f t="shared" ref="BQ49" si="46">82-BP49</f>
        <v>43</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18</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21</v>
      </c>
      <c r="BP51" s="94">
        <f t="shared" ref="BP51" si="47">BO51+BO52</f>
        <v>37</v>
      </c>
      <c r="BQ51" s="90">
        <f t="shared" ref="BQ51" si="48">82-BP51</f>
        <v>45</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16</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16</v>
      </c>
      <c r="BP53" s="94">
        <f t="shared" ref="BP53" si="49">BO53+BO54</f>
        <v>33</v>
      </c>
      <c r="BQ53" s="90">
        <f t="shared" ref="BQ53" si="50">82-BP53</f>
        <v>49</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17</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16</v>
      </c>
      <c r="BP55" s="94">
        <f t="shared" ref="BP55" si="51">BO55+BO56</f>
        <v>37</v>
      </c>
      <c r="BQ55" s="90">
        <f t="shared" ref="BQ55" si="52">82-BP55</f>
        <v>45</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1</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21</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19</v>
      </c>
      <c r="BP57" s="94">
        <f t="shared" ref="BP57" si="53">BO57+BO58</f>
        <v>35</v>
      </c>
      <c r="BQ57" s="90">
        <f t="shared" ref="BQ57" si="54">82-BP57</f>
        <v>47</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15</v>
      </c>
      <c r="BP59" s="94">
        <f t="shared" ref="BP59" si="55">BO59+BO60</f>
        <v>35</v>
      </c>
      <c r="BQ59" s="90">
        <f t="shared" ref="BQ59" si="56">82-BP59</f>
        <v>47</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20</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94">
        <f t="shared" ref="BP61" si="57">BO61+BO62</f>
        <v>35</v>
      </c>
      <c r="BQ61" s="90">
        <f t="shared" ref="BQ61" si="58">82-BP61</f>
        <v>47</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17</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20</v>
      </c>
      <c r="BP63" s="94">
        <f t="shared" ref="BP63" si="59">BO63+BO64</f>
        <v>37</v>
      </c>
      <c r="BQ63" s="90">
        <f t="shared" ref="BQ63" si="60">82-BP63</f>
        <v>45</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17</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18</v>
      </c>
      <c r="BP65" s="94">
        <f t="shared" ref="BP65" si="61">BO65+BO66</f>
        <v>35</v>
      </c>
      <c r="BQ65" s="90">
        <f t="shared" ref="BQ65" si="62">82-BP65</f>
        <v>47</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17</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576</v>
      </c>
      <c r="BQ67" s="35">
        <f>SUM(BQ3:BQ66)/2</f>
        <v>736</v>
      </c>
    </row>
    <row r="68" spans="1:69" x14ac:dyDescent="0.25">
      <c r="BP68" s="51">
        <f>2*BP67/SUM(BP3:BQ66)</f>
        <v>0.43902439024390244</v>
      </c>
      <c r="BQ68" s="51">
        <f>2*BQ67/SUM(BP3:BQ66)</f>
        <v>0.56097560975609762</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AP47" sqref="AP4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16</v>
      </c>
      <c r="BP3" s="94">
        <f>BO3+BO4</f>
        <v>34</v>
      </c>
      <c r="BQ3" s="90">
        <f>82-BP3</f>
        <v>48</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18</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16</v>
      </c>
      <c r="BP5" s="94">
        <f t="shared" ref="BP5" si="1">BO5+BO6</f>
        <v>35</v>
      </c>
      <c r="BQ5" s="90">
        <f t="shared" ref="BQ5" si="2">82-BP5</f>
        <v>47</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19</v>
      </c>
      <c r="BP6" s="94"/>
      <c r="BQ6" s="90"/>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15</v>
      </c>
      <c r="BP7" s="94">
        <f t="shared" ref="BP7" si="3">BO7+BO8</f>
        <v>35</v>
      </c>
      <c r="BQ7" s="90">
        <f t="shared" ref="BQ7" si="4">82-BP7</f>
        <v>47</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20</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35</v>
      </c>
      <c r="BQ9" s="90">
        <f t="shared" ref="BQ9" si="6">82-BP9</f>
        <v>47</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14</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94">
        <f t="shared" ref="BP11" si="7">BO11+BO12</f>
        <v>37</v>
      </c>
      <c r="BQ11" s="90">
        <f t="shared" ref="BQ11" si="8">82-BP11</f>
        <v>45</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94">
        <f t="shared" ref="BP13" si="9">BO13+BO14</f>
        <v>39</v>
      </c>
      <c r="BQ13" s="90">
        <f t="shared" ref="BQ13" si="10">82-BP13</f>
        <v>43</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18</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15</v>
      </c>
      <c r="BP15" s="94">
        <f t="shared" ref="BP15" si="11">BO15+BO16</f>
        <v>35</v>
      </c>
      <c r="BQ15" s="90">
        <f t="shared" ref="BQ15" si="12">82-BP15</f>
        <v>47</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20</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94">
        <f t="shared" ref="BP17" si="13">BO17+BO18</f>
        <v>35</v>
      </c>
      <c r="BQ17" s="90">
        <f t="shared" ref="BQ17" si="14">82-BP17</f>
        <v>47</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17</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37</v>
      </c>
      <c r="BQ19" s="90">
        <f t="shared" ref="BQ19" si="16">82-BP19</f>
        <v>45</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16</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94">
        <f t="shared" ref="BP21" si="17">BO21+BO22</f>
        <v>37</v>
      </c>
      <c r="BQ21" s="90">
        <f t="shared" ref="BQ21" si="18">82-BP21</f>
        <v>45</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17</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94">
        <f t="shared" ref="BP23" si="19">BO23+BO24</f>
        <v>35</v>
      </c>
      <c r="BQ23" s="90">
        <f t="shared" ref="BQ23" si="20">82-BP23</f>
        <v>47</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19</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19</v>
      </c>
      <c r="BP25" s="94">
        <f t="shared" ref="BP25" si="21">BO25+BO26</f>
        <v>36</v>
      </c>
      <c r="BQ25" s="90">
        <f t="shared" ref="BQ25" si="22">82-BP25</f>
        <v>46</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17</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18</v>
      </c>
      <c r="BP27" s="94">
        <f t="shared" ref="BP27" si="23">BO27+BO28</f>
        <v>36</v>
      </c>
      <c r="BQ27" s="90">
        <f t="shared" ref="BQ27" si="24">82-BP27</f>
        <v>46</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21</v>
      </c>
      <c r="BP29" s="94">
        <f t="shared" ref="BP29" si="25">BO29+BO30</f>
        <v>37</v>
      </c>
      <c r="BQ29" s="90">
        <f t="shared" ref="BQ29" si="26">82-BP29</f>
        <v>45</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16</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19</v>
      </c>
      <c r="BP31" s="94">
        <f t="shared" ref="BP31" si="27">BO31+BO32</f>
        <v>35</v>
      </c>
      <c r="BQ31" s="90">
        <f t="shared" ref="BQ31" si="28">82-BP31</f>
        <v>47</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20</v>
      </c>
      <c r="BP33" s="94">
        <f t="shared" ref="BP33" si="29">BO33+BO34</f>
        <v>37</v>
      </c>
      <c r="BQ33" s="90">
        <f t="shared" ref="BQ33" si="30">82-BP33</f>
        <v>45</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17</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18</v>
      </c>
      <c r="BP35" s="94">
        <f t="shared" ref="BP35" si="31">BO35+BO36</f>
        <v>36</v>
      </c>
      <c r="BQ35" s="90">
        <f t="shared" ref="BQ35" si="32">82-BP35</f>
        <v>46</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94">
        <f t="shared" ref="BP37" si="33">BO37+BO38</f>
        <v>37</v>
      </c>
      <c r="BQ37" s="90">
        <f t="shared" ref="BQ37" si="34">82-BP37</f>
        <v>45</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18</v>
      </c>
      <c r="BP38" s="94"/>
      <c r="BQ38" s="90"/>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18</v>
      </c>
      <c r="BP39" s="94">
        <f t="shared" ref="BP39" si="35">BO39+BO40</f>
        <v>39</v>
      </c>
      <c r="BQ39" s="90">
        <f t="shared" ref="BQ39" si="36">82-BP39</f>
        <v>43</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1</v>
      </c>
      <c r="BO41" s="38">
        <f t="shared" si="0"/>
        <v>19</v>
      </c>
      <c r="BP41" s="94">
        <f t="shared" ref="BP41" si="37">BO41+BO42</f>
        <v>36</v>
      </c>
      <c r="BQ41" s="90">
        <f t="shared" ref="BQ41" si="38">82-BP41</f>
        <v>46</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17</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18</v>
      </c>
      <c r="BP43" s="94">
        <f t="shared" ref="BP43" si="39">BO43+BO44</f>
        <v>35</v>
      </c>
      <c r="BQ43" s="90">
        <f t="shared" ref="BQ43" si="40">82-BP43</f>
        <v>47</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17</v>
      </c>
      <c r="BP44" s="94"/>
      <c r="BQ44" s="90"/>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18</v>
      </c>
      <c r="BP45" s="94">
        <f t="shared" ref="BP45" si="41">BO45+BO46</f>
        <v>36</v>
      </c>
      <c r="BQ45" s="90">
        <f t="shared" ref="BQ45" si="42">82-BP45</f>
        <v>46</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18</v>
      </c>
      <c r="BP47" s="94">
        <f t="shared" ref="BP47" si="43">BO47+BO48</f>
        <v>37</v>
      </c>
      <c r="BQ47" s="90">
        <f t="shared" ref="BQ47" si="44">82-BP47</f>
        <v>45</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19</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18</v>
      </c>
      <c r="BP49" s="94">
        <f t="shared" ref="BP49" si="45">BO49+BO50</f>
        <v>35</v>
      </c>
      <c r="BQ49" s="90">
        <f t="shared" ref="BQ49" si="46">82-BP49</f>
        <v>47</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17</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18</v>
      </c>
      <c r="BP51" s="94">
        <f t="shared" ref="BP51" si="47">BO51+BO52</f>
        <v>38</v>
      </c>
      <c r="BQ51" s="90">
        <f t="shared" ref="BQ51" si="48">82-BP51</f>
        <v>44</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16</v>
      </c>
      <c r="BP53" s="94">
        <f t="shared" ref="BP53" si="49">BO53+BO54</f>
        <v>36</v>
      </c>
      <c r="BQ53" s="90">
        <f t="shared" ref="BQ53" si="50">82-BP53</f>
        <v>46</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16</v>
      </c>
      <c r="BP55" s="94">
        <f t="shared" ref="BP55" si="51">BO55+BO56</f>
        <v>35</v>
      </c>
      <c r="BQ55" s="90">
        <f t="shared" ref="BQ55" si="52">82-BP55</f>
        <v>47</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19</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37</v>
      </c>
      <c r="BQ57" s="90">
        <f t="shared" ref="BQ57" si="54">82-BP57</f>
        <v>45</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18</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16</v>
      </c>
      <c r="BP59" s="94">
        <f t="shared" ref="BP59" si="55">BO59+BO60</f>
        <v>35</v>
      </c>
      <c r="BQ59" s="90">
        <f t="shared" ref="BQ59" si="56">82-BP59</f>
        <v>47</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18</v>
      </c>
      <c r="BP61" s="94">
        <f t="shared" ref="BP61" si="57">BO61+BO62</f>
        <v>35</v>
      </c>
      <c r="BQ61" s="90">
        <f t="shared" ref="BQ61" si="58">82-BP61</f>
        <v>47</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16</v>
      </c>
      <c r="BP63" s="94">
        <f t="shared" ref="BP63" si="59">BO63+BO64</f>
        <v>33</v>
      </c>
      <c r="BQ63" s="90">
        <f t="shared" ref="BQ63" si="60">82-BP63</f>
        <v>49</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17</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16</v>
      </c>
      <c r="BP65" s="94">
        <f t="shared" ref="BP65" si="61">BO65+BO66</f>
        <v>37</v>
      </c>
      <c r="BQ65" s="90">
        <f t="shared" ref="BQ65" si="62">82-BP65</f>
        <v>45</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1</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21</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576</v>
      </c>
      <c r="BQ67" s="35">
        <f>SUM(BQ3:BQ66)/2</f>
        <v>736</v>
      </c>
    </row>
    <row r="68" spans="1:69" x14ac:dyDescent="0.25">
      <c r="BP68" s="51">
        <f>2*BP67/SUM(BP3:BQ66)</f>
        <v>0.43902439024390244</v>
      </c>
      <c r="BQ68" s="51">
        <f>2*BQ67/SUM(BP3:BQ66)</f>
        <v>0.56097560975609762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5"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12</v>
      </c>
      <c r="BP3" s="94">
        <f>BO3+BO4</f>
        <v>25</v>
      </c>
      <c r="BQ3" s="90">
        <f>82-BP3</f>
        <v>57</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13</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17</v>
      </c>
      <c r="BP5" s="94">
        <f t="shared" ref="BP5" si="1">BO5+BO6</f>
        <v>35</v>
      </c>
      <c r="BQ5" s="90">
        <f t="shared" ref="BQ5" si="2">82-BP5</f>
        <v>47</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11</v>
      </c>
      <c r="BP7" s="94">
        <f t="shared" ref="BP7" si="3">BO7+BO8</f>
        <v>25</v>
      </c>
      <c r="BQ7" s="90">
        <f t="shared" ref="BQ7" si="4">82-BP7</f>
        <v>57</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15</v>
      </c>
      <c r="BP9" s="94">
        <f t="shared" ref="BP9" si="5">BO9+BO10</f>
        <v>31</v>
      </c>
      <c r="BQ9" s="90">
        <f t="shared" ref="BQ9" si="6">82-BP9</f>
        <v>51</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16</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94">
        <f t="shared" ref="BP11" si="7">BO11+BO12</f>
        <v>28</v>
      </c>
      <c r="BQ11" s="90">
        <f t="shared" ref="BQ11" si="8">82-BP11</f>
        <v>54</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13</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15</v>
      </c>
      <c r="BP13" s="94">
        <f t="shared" ref="BP13" si="9">BO13+BO14</f>
        <v>33</v>
      </c>
      <c r="BQ13" s="90">
        <f t="shared" ref="BQ13" si="10">82-BP13</f>
        <v>49</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18</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94">
        <f t="shared" ref="BP15" si="11">BO15+BO16</f>
        <v>32</v>
      </c>
      <c r="BQ15" s="90">
        <f t="shared" ref="BQ15" si="12">82-BP15</f>
        <v>50</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13</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94">
        <f t="shared" ref="BP17" si="13">BO17+BO18</f>
        <v>31</v>
      </c>
      <c r="BQ17" s="90">
        <f t="shared" ref="BQ17" si="14">82-BP17</f>
        <v>51</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14</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94">
        <f t="shared" ref="BP19" si="15">BO19+BO20</f>
        <v>27</v>
      </c>
      <c r="BQ19" s="90">
        <f t="shared" ref="BQ19" si="16">82-BP19</f>
        <v>55</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15</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12</v>
      </c>
      <c r="BP21" s="94">
        <f t="shared" ref="BP21" si="17">BO21+BO22</f>
        <v>27</v>
      </c>
      <c r="BQ21" s="90">
        <f t="shared" ref="BQ21" si="18">82-BP21</f>
        <v>55</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15</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14</v>
      </c>
      <c r="BP23" s="94">
        <f t="shared" ref="BP23" si="19">BO23+BO24</f>
        <v>32</v>
      </c>
      <c r="BQ23" s="90">
        <f t="shared" ref="BQ23" si="20">82-BP23</f>
        <v>50</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18</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94">
        <f t="shared" ref="BP25" si="21">BO25+BO26</f>
        <v>35</v>
      </c>
      <c r="BQ25" s="90">
        <f t="shared" ref="BQ25" si="22">82-BP25</f>
        <v>47</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17</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94">
        <f t="shared" ref="BP27" si="23">BO27+BO28</f>
        <v>29</v>
      </c>
      <c r="BQ27" s="90">
        <f t="shared" ref="BQ27" si="24">82-BP27</f>
        <v>53</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13</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0</v>
      </c>
      <c r="BO29" s="38">
        <f t="shared" si="0"/>
        <v>17</v>
      </c>
      <c r="BP29" s="94">
        <f t="shared" ref="BP29" si="25">BO29+BO30</f>
        <v>31</v>
      </c>
      <c r="BQ29" s="90">
        <f t="shared" ref="BQ29" si="26">82-BP29</f>
        <v>51</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14</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13</v>
      </c>
      <c r="BQ31" s="90">
        <f t="shared" ref="BQ31" si="28">82-BP31</f>
        <v>69</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13</v>
      </c>
      <c r="BP33" s="94">
        <f t="shared" ref="BP33" si="29">BO33+BO34</f>
        <v>31</v>
      </c>
      <c r="BQ33" s="90">
        <f t="shared" ref="BQ33" si="30">82-BP33</f>
        <v>51</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16</v>
      </c>
      <c r="BP35" s="94">
        <f t="shared" ref="BP35" si="31">BO35+BO36</f>
        <v>31</v>
      </c>
      <c r="BQ35" s="90">
        <f t="shared" ref="BQ35" si="32">82-BP35</f>
        <v>51</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1</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12</v>
      </c>
      <c r="BP37" s="94">
        <f t="shared" ref="BP37" si="33">BO37+BO38</f>
        <v>26</v>
      </c>
      <c r="BQ37" s="90">
        <f t="shared" ref="BQ37" si="34">82-BP37</f>
        <v>56</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14</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14</v>
      </c>
      <c r="BP39" s="94">
        <f t="shared" ref="BP39" si="35">BO39+BO40</f>
        <v>28</v>
      </c>
      <c r="BQ39" s="90">
        <f t="shared" ref="BQ39" si="36">82-BP39</f>
        <v>54</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14</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4">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15</v>
      </c>
      <c r="BP43" s="94">
        <f t="shared" ref="BP43" si="39">BO43+BO44</f>
        <v>30</v>
      </c>
      <c r="BQ43" s="90">
        <f t="shared" ref="BQ43" si="40">82-BP43</f>
        <v>52</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15</v>
      </c>
      <c r="BP45" s="94">
        <f t="shared" ref="BP45" si="41">BO45+BO46</f>
        <v>33</v>
      </c>
      <c r="BQ45" s="90">
        <f t="shared" ref="BQ45" si="42">82-BP45</f>
        <v>49</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18</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94">
        <f t="shared" ref="BP47" si="43">BO47+BO48</f>
        <v>28</v>
      </c>
      <c r="BQ47" s="90">
        <f t="shared" ref="BQ47" si="44">82-BP47</f>
        <v>54</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94">
        <f t="shared" ref="BP49" si="45">BO49+BO50</f>
        <v>30</v>
      </c>
      <c r="BQ49" s="90">
        <f t="shared" ref="BQ49" si="46">82-BP49</f>
        <v>52</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14</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17</v>
      </c>
      <c r="BP51" s="94">
        <f t="shared" ref="BP51" si="47">BO51+BO52</f>
        <v>30</v>
      </c>
      <c r="BQ51" s="90">
        <f t="shared" ref="BQ51" si="48">82-BP51</f>
        <v>52</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13</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15</v>
      </c>
      <c r="BP53" s="94">
        <f t="shared" ref="BP53" si="49">BO53+BO54</f>
        <v>30</v>
      </c>
      <c r="BQ53" s="90">
        <f t="shared" ref="BQ53" si="50">82-BP53</f>
        <v>52</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14</v>
      </c>
      <c r="BP55" s="94">
        <f t="shared" ref="BP55" si="51">BO55+BO56</f>
        <v>29</v>
      </c>
      <c r="BQ55" s="90">
        <f t="shared" ref="BQ55" si="52">82-BP55</f>
        <v>53</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1</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15</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17</v>
      </c>
      <c r="BP57" s="94">
        <f t="shared" ref="BP57" si="53">BO57+BO58</f>
        <v>29</v>
      </c>
      <c r="BQ57" s="90">
        <f t="shared" ref="BQ57" si="54">82-BP57</f>
        <v>53</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13</v>
      </c>
      <c r="BP59" s="94">
        <f t="shared" ref="BP59" si="55">BO59+BO60</f>
        <v>31</v>
      </c>
      <c r="BQ59" s="90">
        <f t="shared" ref="BQ59" si="56">82-BP59</f>
        <v>51</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18</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94">
        <f t="shared" ref="BP61" si="57">BO61+BO62</f>
        <v>28</v>
      </c>
      <c r="BQ61" s="90">
        <f t="shared" ref="BQ61" si="58">82-BP61</f>
        <v>54</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13</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18</v>
      </c>
      <c r="BP63" s="94">
        <f t="shared" ref="BP63" si="59">BO63+BO64</f>
        <v>35</v>
      </c>
      <c r="BQ63" s="90">
        <f t="shared" ref="BQ63" si="60">82-BP63</f>
        <v>47</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17</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16</v>
      </c>
      <c r="BP65" s="94">
        <f t="shared" ref="BP65" si="61">BO65+BO66</f>
        <v>29</v>
      </c>
      <c r="BQ65" s="90">
        <f t="shared" ref="BQ65" si="62">82-BP65</f>
        <v>53</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13</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462</v>
      </c>
      <c r="BQ67" s="34">
        <f>SUM(BQ3:BQ66)/2</f>
        <v>850</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J16" sqref="J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28</v>
      </c>
      <c r="E2" s="15">
        <f>Table3[[#This Row],[Watched]]/Table3[[#This Row],[GP]]</f>
        <v>0.8</v>
      </c>
      <c r="F2">
        <f>COUNTIFS(DataRegularSeason20242025!$N$3:$N$1315,1,DataRegularSeason20242025!$D$3:$D$1315,$A2)</f>
        <v>18</v>
      </c>
      <c r="G2">
        <f>41-Table3[[#This Row],[GP_A]]</f>
        <v>23</v>
      </c>
      <c r="H2">
        <f>COUNTIFS(DataRegularSeason20242025!$E$3:$E$1315,$A2,DataRegularSeason20242025!$N$3:$N$1315,1)</f>
        <v>17</v>
      </c>
      <c r="I2">
        <f>41-Table3[[#This Row],[GP_H]]</f>
        <v>24</v>
      </c>
      <c r="J2">
        <f>F2+H2</f>
        <v>35</v>
      </c>
      <c r="K2">
        <f>82-Table3[[#This Row],[GP]]</f>
        <v>47</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14</v>
      </c>
      <c r="U2">
        <f>COUNTIFS(DataRegularSeason20242025!$E$3:$E$1315,$A2, DataRegularSeason20242025!$L$3:$L$1315, $A2,DataRegularSeason20242025!$N$3:$N$1315,1,DataRegularSeason20242025!$M$3:$M$1315,"REG")</f>
        <v>13</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3</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24</v>
      </c>
      <c r="AC2">
        <f>Table3[[#This Row],[L_A]]+Table3[[#This Row],[L_H]]</f>
        <v>11</v>
      </c>
      <c r="AD2">
        <f>Table3[[#This Row],[RW_A]]+Table3[[#This Row],[RW_H]]</f>
        <v>21</v>
      </c>
      <c r="AE2">
        <f>Table3[[#This Row],[RL_A]]+Table3[[#This Row],[RL_H]]</f>
        <v>8</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51</v>
      </c>
      <c r="AK2">
        <f>(3*(Table3[[#This Row],[RW_A]]+Table3[[#This Row],[RW_H]]))+(2*(Table3[[#This Row],[OTW_A]]+Table3[[#This Row],[SOW_A]]+Table3[[#This Row],[OTW_H]]+Table3[[#This Row],[SOW_H]]))+Table3[[#This Row],[OTL_A]]+Table3[[#This Row],[SOL_A]]+Table3[[#This Row],[OTL_H]]+Table3[[#This Row],[SOL_H]]</f>
        <v>72</v>
      </c>
      <c r="AL2" s="15">
        <f>Table3[[#This Row],[PTS]]/(2*Table3[[#This Row],[GP]])</f>
        <v>0.72857142857142854</v>
      </c>
      <c r="AM2" s="15">
        <f>Table3[[#This Row],[PTS2]]/(3*Table3[[#This Row],[GP]])</f>
        <v>0.68571428571428572</v>
      </c>
      <c r="AN2">
        <f>(2*Table3[[#This Row],[GR]])+Table3[[#This Row],[PTS]]</f>
        <v>145</v>
      </c>
      <c r="AO2">
        <f>(3*Table3[[#This Row],[GR]])+Table3[[#This Row],[PTS2]]</f>
        <v>213</v>
      </c>
      <c r="AP2">
        <f>Table3[[#This Row],[PTS]]+(2 * Table3[[#This Row],[GR]] * Table3[[#This Row],[PTS%]])</f>
        <v>119.48571428571428</v>
      </c>
      <c r="AQ2">
        <f>Table3[[#This Row],[PTS2]]+(3 * Table3[[#This Row],[GR]] * Table3[[#This Row],[PTS%2]])</f>
        <v>168.68571428571428</v>
      </c>
      <c r="AR2" s="20" t="str">
        <f>_xlfn.CONCAT(TEXT(Table3[[#This Row],[W]], "0"), "-", TEXT(Table3[[#This Row],[RL]],"0"), "-", TEXT(Table3[[#This Row],[OTL]]+Table3[[#This Row],[SOL]], "0"))</f>
        <v>24-8-3</v>
      </c>
      <c r="AS2">
        <f>COUNTIFS(DataRegularSeason20242025!$D$3:$D$1315,Table3[[#This Row],[Teams]],DataRegularSeason20242025!$K$3:$K$1315,0)</f>
        <v>0</v>
      </c>
      <c r="AT2">
        <f>SUMIF(DataRegularSeason20242025!$D$3:$D$1315,$A2, DataRegularSeason20242025!$J$3:$J$1315)</f>
        <v>59</v>
      </c>
      <c r="AU2">
        <f>SUMIF(DataRegularSeason20242025!$D$3:$D$1315,$A2, DataRegularSeason20242025!$K$3:$K$1315)</f>
        <v>55</v>
      </c>
      <c r="AV2">
        <f>AT2-AU2</f>
        <v>4</v>
      </c>
      <c r="AW2">
        <f>COUNTIFS(DataRegularSeason20242025!$E$3:$E$1315,Table3[[#This Row],[Teams]],DataRegularSeason20242025!$J$3:$J$1315,0)</f>
        <v>2</v>
      </c>
      <c r="AX2">
        <f>SUMIF(DataRegularSeason20242025!$E$3:$E$1315,$A2,DataRegularSeason20242025!$K$3:$K$1315)</f>
        <v>67</v>
      </c>
      <c r="AY2">
        <f>SUMIF(DataRegularSeason20242025!$E$3:$E$1315,$A2,DataRegularSeason20242025!$J$3:$J$1315)</f>
        <v>44</v>
      </c>
      <c r="AZ2">
        <f>AX2-AY2</f>
        <v>23</v>
      </c>
      <c r="BA2">
        <f>AT2+AX2</f>
        <v>126</v>
      </c>
      <c r="BB2">
        <f>AU2+AY2</f>
        <v>99</v>
      </c>
      <c r="BC2">
        <f>BA2-BB2</f>
        <v>27</v>
      </c>
      <c r="BD2" s="17">
        <f>Table3[[#This Row],[GF]]/Table3[[#This Row],[GP]]</f>
        <v>3.6</v>
      </c>
      <c r="BE2" s="17">
        <f>Table3[[#This Row],[GA]]/Table3[[#This Row],[GP]]</f>
        <v>2.8285714285714287</v>
      </c>
      <c r="BF2" s="17">
        <f>(Table3[[#This Row],[GF]]-Table3[[#This Row],[GA]])/Table3[[#This Row],[GP]]</f>
        <v>0.77142857142857146</v>
      </c>
      <c r="BG2" s="50" t="str">
        <f>_xlfn.CONCAT(TEXT(Table3[[#This Row],[W_H]], "0"), "-", TEXT(Table3[[#This Row],[RL_H]],"0"), "-", TEXT(Table3[[#This Row],[OTL_H]]+Table3[[#This Row],[SOL_H]], "0"))</f>
        <v>14-3-0</v>
      </c>
      <c r="BH2" s="50" t="str">
        <f>_xlfn.CONCAT(TEXT(Table3[[#This Row],[W_A]], "0"), "-", TEXT(Table3[[#This Row],[RL_A]],"0"), "-", TEXT(Table3[[#This Row],[OTL_A]]+Table3[[#This Row],[SOL_A]], "0"))</f>
        <v>10-5-3</v>
      </c>
      <c r="BI2" s="50">
        <f>((2*(Table3[[#This Row],[W_H]]))+Table3[[#This Row],[OTL_H]]+Table3[[#This Row],[SOL_H]])/(2*Table3[[#This Row],[GP_H]])</f>
        <v>0.82352941176470584</v>
      </c>
      <c r="BJ2" s="50">
        <f>((2*(Table3[[#This Row],[W_A]]))+Table3[[#This Row],[OTL_A]]+Table3[[#This Row],[SOL_A]])/(2*Table3[[#This Row],[GP_A]])</f>
        <v>0.63888888888888884</v>
      </c>
      <c r="BK2" s="21">
        <f>(Table3[[#This Row],[W]]*$CD$3)+(Table3[[#This Row],[L]]*$CD$4)+(Table3[[#This Row],[GF]]*$CD$5)+(Table3[[#This Row],[GA]]*$CD$6)</f>
        <v>44.1</v>
      </c>
      <c r="BL2" s="21">
        <f>(82*(((Table3[[#This Row],[PTS%]]*$CD$3)+((1-Table3[[#This Row],[PTS%]])*$CD$4)+(Table3[[#This Row],[GF]]*$CD$5)+(Table3[[#This Row],[GA]]*$CD$6))/Table3[[#This Row],[GP]])) + (Table3[[#This Row],[W]]*$CD$3)+(Table3[[#This Row],[L]]*$CD$4)+(Table3[[#This Row],[GF]]*$CD$5)+(Table3[[#This Row],[GA]]*$CD$6)</f>
        <v>112.61853061224488</v>
      </c>
      <c r="BM2">
        <f>COUNTIFS(DataRegularSeason20242025!$D$3:$D$1315,$A2,DataRegularSeason20242025!$H$3:$H$1315, $A2)</f>
        <v>12</v>
      </c>
      <c r="BN2">
        <f>COUNTIFS(DataRegularSeason20242025!$E$3:$E$1315,$A2,DataRegularSeason20242025!$H$3:$H$1315, $A2)</f>
        <v>14</v>
      </c>
      <c r="BO2">
        <f>BM2+BN2</f>
        <v>26</v>
      </c>
      <c r="BP2">
        <f>F2-BM2</f>
        <v>6</v>
      </c>
      <c r="BQ2">
        <f>H2-BN2</f>
        <v>3</v>
      </c>
      <c r="BR2">
        <f>BP2+BQ2</f>
        <v>9</v>
      </c>
      <c r="BU2">
        <v>2023</v>
      </c>
      <c r="BX2" t="s">
        <v>1462</v>
      </c>
      <c r="BY2">
        <f>SUM($J$2:$J$33)/2</f>
        <v>576</v>
      </c>
      <c r="CC2" t="s">
        <v>63</v>
      </c>
      <c r="CD2" s="19" t="s">
        <v>1473</v>
      </c>
      <c r="CE2">
        <f>INDEX($J$2:$J$33,MATCH("CGY",$A$2:$A$33,0),1)</f>
        <v>35</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35</v>
      </c>
      <c r="E3" s="15">
        <f>Table3[[#This Row],[Watched]]/Table3[[#This Row],[GP]]</f>
        <v>0.94594594594594594</v>
      </c>
      <c r="F3">
        <f>COUNTIFS(DataRegularSeason20242025!$N$3:$N$1315,1,DataRegularSeason20242025!$D$3:$D$1315,$A3)</f>
        <v>20</v>
      </c>
      <c r="G3">
        <f>41-Table3[[#This Row],[GP_A]]</f>
        <v>21</v>
      </c>
      <c r="H3">
        <f>COUNTIFS(DataRegularSeason20242025!$E$3:$E$1315,$A3,DataRegularSeason20242025!$N$3:$N$1315,1)</f>
        <v>17</v>
      </c>
      <c r="I3">
        <f>41-Table3[[#This Row],[GP_H]]</f>
        <v>24</v>
      </c>
      <c r="J3">
        <f>F3+H3</f>
        <v>37</v>
      </c>
      <c r="K3">
        <f>82-Table3[[#This Row],[GP]]</f>
        <v>45</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7</v>
      </c>
      <c r="Q3">
        <f>COUNTIFS(DataRegularSeason20242025!$D$3:$D$1315,$A3, DataRegularSeason20242025!$S$3:$S$1315, $A3,DataRegularSeason20242025!$M$3:$M$1315,"REG")</f>
        <v>7</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13</v>
      </c>
      <c r="U3">
        <f>COUNTIFS(DataRegularSeason20242025!$E$3:$E$1315,$A3, DataRegularSeason20242025!$L$3:$L$1315, $A3,DataRegularSeason20242025!$N$3:$N$1315,1,DataRegularSeason20242025!$M$3:$M$1315,"REG")</f>
        <v>11</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26</v>
      </c>
      <c r="AC3">
        <f>Table3[[#This Row],[L_A]]+Table3[[#This Row],[L_H]]</f>
        <v>11</v>
      </c>
      <c r="AD3">
        <f>Table3[[#This Row],[RW_A]]+Table3[[#This Row],[RW_H]]</f>
        <v>22</v>
      </c>
      <c r="AE3">
        <f>Table3[[#This Row],[RL_A]]+Table3[[#This Row],[RL_H]]</f>
        <v>10</v>
      </c>
      <c r="AF3">
        <f>Table3[[#This Row],[OTW_A]]+Table3[[#This Row],[OTW_H]]</f>
        <v>4</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53</v>
      </c>
      <c r="AK3">
        <f>(3*(Table3[[#This Row],[RW_A]]+Table3[[#This Row],[RW_H]]))+(2*(Table3[[#This Row],[OTW_A]]+Table3[[#This Row],[SOW_A]]+Table3[[#This Row],[OTW_H]]+Table3[[#This Row],[SOW_H]]))+Table3[[#This Row],[OTL_A]]+Table3[[#This Row],[SOL_A]]+Table3[[#This Row],[OTL_H]]+Table3[[#This Row],[SOL_H]]</f>
        <v>75</v>
      </c>
      <c r="AL3" s="15">
        <f>Table3[[#This Row],[PTS]]/(2*Table3[[#This Row],[GP]])</f>
        <v>0.71621621621621623</v>
      </c>
      <c r="AM3" s="15">
        <f>Table3[[#This Row],[PTS2]]/(3*Table3[[#This Row],[GP]])</f>
        <v>0.67567567567567566</v>
      </c>
      <c r="AN3">
        <f>(2*Table3[[#This Row],[GR]])+Table3[[#This Row],[PTS]]</f>
        <v>143</v>
      </c>
      <c r="AO3">
        <f>(3*Table3[[#This Row],[GR]])+Table3[[#This Row],[PTS2]]</f>
        <v>210</v>
      </c>
      <c r="AP3">
        <f>Table3[[#This Row],[PTS]]+(2 * Table3[[#This Row],[GR]] * Table3[[#This Row],[PTS%]])</f>
        <v>117.45945945945947</v>
      </c>
      <c r="AQ3">
        <f>Table3[[#This Row],[PTS2]]+(3 * Table3[[#This Row],[GR]] * Table3[[#This Row],[PTS%2]])</f>
        <v>166.2162162162162</v>
      </c>
      <c r="AR3" s="20" t="str">
        <f>_xlfn.CONCAT(TEXT(Table3[[#This Row],[W]], "0"), "-", TEXT(Table3[[#This Row],[RL]],"0"), "-", TEXT(Table3[[#This Row],[OTL]]+Table3[[#This Row],[SOL]], "0"))</f>
        <v>26-10-1</v>
      </c>
      <c r="AS3">
        <f>COUNTIFS(DataRegularSeason20242025!$D$3:$D$1315,Table3[[#This Row],[Teams]],DataRegularSeason20242025!$K$3:$K$1315,0)</f>
        <v>1</v>
      </c>
      <c r="AT3">
        <f>SUMIF(DataRegularSeason20242025!$D$3:$D$1315,$A3, DataRegularSeason20242025!$J$3:$J$1315)</f>
        <v>69</v>
      </c>
      <c r="AU3">
        <f>SUMIF(DataRegularSeason20242025!$D$3:$D$1315,$A3, DataRegularSeason20242025!$K$3:$K$1315)</f>
        <v>53</v>
      </c>
      <c r="AV3">
        <f>AT3-AU3</f>
        <v>16</v>
      </c>
      <c r="AW3">
        <f>COUNTIFS(DataRegularSeason20242025!$E$3:$E$1315,Table3[[#This Row],[Teams]],DataRegularSeason20242025!$J$3:$J$1315,0)</f>
        <v>3</v>
      </c>
      <c r="AX3">
        <f>SUMIF(DataRegularSeason20242025!$E$3:$E$1315,$A3,DataRegularSeason20242025!$K$3:$K$1315)</f>
        <v>68</v>
      </c>
      <c r="AY3">
        <f>SUMIF(DataRegularSeason20242025!$E$3:$E$1315,$A3,DataRegularSeason20242025!$J$3:$J$1315)</f>
        <v>38</v>
      </c>
      <c r="AZ3">
        <f>AX3-AY3</f>
        <v>30</v>
      </c>
      <c r="BA3">
        <f>AT3+AX3</f>
        <v>137</v>
      </c>
      <c r="BB3">
        <f>AU3+AY3</f>
        <v>91</v>
      </c>
      <c r="BC3">
        <f>BA3-BB3</f>
        <v>46</v>
      </c>
      <c r="BD3" s="17">
        <f>Table3[[#This Row],[GF]]/Table3[[#This Row],[GP]]</f>
        <v>3.7027027027027026</v>
      </c>
      <c r="BE3" s="17">
        <f>Table3[[#This Row],[GA]]/Table3[[#This Row],[GP]]</f>
        <v>2.4594594594594597</v>
      </c>
      <c r="BF3" s="17">
        <f>(Table3[[#This Row],[GF]]-Table3[[#This Row],[GA]])/Table3[[#This Row],[GP]]</f>
        <v>1.2432432432432432</v>
      </c>
      <c r="BG3" s="50" t="str">
        <f>_xlfn.CONCAT(TEXT(Table3[[#This Row],[W_H]], "0"), "-", TEXT(Table3[[#This Row],[RL_H]],"0"), "-", TEXT(Table3[[#This Row],[OTL_H]]+Table3[[#This Row],[SOL_H]], "0"))</f>
        <v>13-3-1</v>
      </c>
      <c r="BH3" s="50" t="str">
        <f>_xlfn.CONCAT(TEXT(Table3[[#This Row],[W_A]], "0"), "-", TEXT(Table3[[#This Row],[RL_A]],"0"), "-", TEXT(Table3[[#This Row],[OTL_A]]+Table3[[#This Row],[SOL_A]], "0"))</f>
        <v>13-7-0</v>
      </c>
      <c r="BI3" s="50">
        <f>((2*(Table3[[#This Row],[W_H]]))+Table3[[#This Row],[OTL_H]]+Table3[[#This Row],[SOL_H]])/(2*Table3[[#This Row],[GP_H]])</f>
        <v>0.79411764705882348</v>
      </c>
      <c r="BJ3" s="50">
        <f>((2*(Table3[[#This Row],[W_A]]))+Table3[[#This Row],[OTL_A]]+Table3[[#This Row],[SOL_A]])/(2*Table3[[#This Row],[GP_A]])</f>
        <v>0.65</v>
      </c>
      <c r="BK3" s="21">
        <f>(Table3[[#This Row],[W]]*$CD$3)+(Table3[[#This Row],[L]]*$CD$4)+(Table3[[#This Row],[GF]]*$CD$5)+(Table3[[#This Row],[GA]]*$CD$6)</f>
        <v>45.95</v>
      </c>
      <c r="BL3" s="21">
        <f>(82*(((Table3[[#This Row],[PTS%]]*$CD$3)+((1-Table3[[#This Row],[PTS%]])*$CD$4)+(Table3[[#This Row],[GF]]*$CD$5)+(Table3[[#This Row],[GA]]*$CD$6))/Table3[[#This Row],[GP]])) + (Table3[[#This Row],[W]]*$CD$3)+(Table3[[#This Row],[L]]*$CD$4)+(Table3[[#This Row],[GF]]*$CD$5)+(Table3[[#This Row],[GA]]*$CD$6)</f>
        <v>112.64313367421474</v>
      </c>
      <c r="BM3">
        <f>COUNTIFS(DataRegularSeason20242025!$D$3:$D$1315,$A3,DataRegularSeason20242025!$H$3:$H$1315, $A3)</f>
        <v>16</v>
      </c>
      <c r="BN3">
        <f>COUNTIFS(DataRegularSeason20242025!$E$3:$E$1315,$A3,DataRegularSeason20242025!$H$3:$H$1315, $A3)</f>
        <v>18</v>
      </c>
      <c r="BO3">
        <f>BM3+BN3</f>
        <v>34</v>
      </c>
      <c r="BP3">
        <f>F3-BM3</f>
        <v>4</v>
      </c>
      <c r="BQ3">
        <f>H3-BN3</f>
        <v>-1</v>
      </c>
      <c r="BR3">
        <f>BP3+BQ3</f>
        <v>3</v>
      </c>
      <c r="BX3" t="s">
        <v>1460</v>
      </c>
      <c r="BY3">
        <f>SUM($D$2:$D$33)/2</f>
        <v>462</v>
      </c>
      <c r="CC3" t="s">
        <v>97</v>
      </c>
      <c r="CD3" s="21">
        <v>0.5</v>
      </c>
      <c r="CE3">
        <f>INDEX($AB$2:$AB$33,MATCH("CGY",$A$2:$A$33,0),1)</f>
        <v>17</v>
      </c>
      <c r="CG3" s="21">
        <f>CD3*CE3</f>
        <v>8.5</v>
      </c>
      <c r="CH3" s="15">
        <f>CG3/$CG$7</f>
        <v>0.21628498727735371</v>
      </c>
    </row>
    <row r="4" spans="1:86"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29</v>
      </c>
      <c r="E4" s="15">
        <f>Table3[[#This Row],[Watched]]/Table3[[#This Row],[GP]]</f>
        <v>0.82857142857142863</v>
      </c>
      <c r="F4">
        <f>COUNTIFS(DataRegularSeason20242025!$N$3:$N$1315,1,DataRegularSeason20242025!$D$3:$D$1315,$A4)</f>
        <v>18</v>
      </c>
      <c r="G4">
        <f>41-Table3[[#This Row],[GP_A]]</f>
        <v>23</v>
      </c>
      <c r="H4">
        <f>COUNTIFS(DataRegularSeason20242025!$E$3:$E$1315,$A4,DataRegularSeason20242025!$N$3:$N$1315,1)</f>
        <v>17</v>
      </c>
      <c r="I4">
        <f>41-Table3[[#This Row],[GP_H]]</f>
        <v>24</v>
      </c>
      <c r="J4">
        <f>F4+H4</f>
        <v>35</v>
      </c>
      <c r="K4">
        <f>82-Table3[[#This Row],[GP]]</f>
        <v>47</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5</v>
      </c>
      <c r="Q4">
        <f>COUNTIFS(DataRegularSeason20242025!$D$3:$D$1315,$A4, DataRegularSeason20242025!$S$3:$S$1315, $A4,DataRegularSeason20242025!$M$3:$M$1315,"REG")</f>
        <v>5</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6</v>
      </c>
      <c r="Y4">
        <f>COUNTIFS(DataRegularSeason20242025!$E$3:$E$1315,$A4, DataRegularSeason20242025!$S$3:$S$1315, $A4,DataRegularSeason20242025!$M$3:$M$1315,"REG")</f>
        <v>4</v>
      </c>
      <c r="Z4">
        <f>COUNTIFS(DataRegularSeason20242025!$E$3:$E$1315,$A4, DataRegularSeason20242025!$S$3:$S$1315, $A4,DataRegularSeason20242025!$M$3:$M$1315,"OT")</f>
        <v>2</v>
      </c>
      <c r="AA4">
        <f>COUNTIFS(DataRegularSeason20242025!$E$3:$E$1315,$A4, DataRegularSeason20242025!$S$3:$S$1315, $A4,DataRegularSeason20242025!$M$3:$M$1315,"SO")</f>
        <v>0</v>
      </c>
      <c r="AB4">
        <f>Table3[[#This Row],[W_A]]+Table3[[#This Row],[W_H]]</f>
        <v>24</v>
      </c>
      <c r="AC4">
        <f>Table3[[#This Row],[L_A]]+Table3[[#This Row],[L_H]]</f>
        <v>11</v>
      </c>
      <c r="AD4">
        <f>Table3[[#This Row],[RW_A]]+Table3[[#This Row],[RW_H]]</f>
        <v>21</v>
      </c>
      <c r="AE4">
        <f>Table3[[#This Row],[RL_A]]+Table3[[#This Row],[RL_H]]</f>
        <v>9</v>
      </c>
      <c r="AF4">
        <f>Table3[[#This Row],[OTW_A]]+Table3[[#This Row],[OTW_H]]</f>
        <v>3</v>
      </c>
      <c r="AG4">
        <f>Table3[[#This Row],[OTL_A]]+Table3[[#This Row],[OTL_H]]</f>
        <v>2</v>
      </c>
      <c r="AH4">
        <f>Table3[[#This Row],[SOW_A]]+Table3[[#This Row],[SOW_H]]</f>
        <v>0</v>
      </c>
      <c r="AI4">
        <f>Table3[[#This Row],[SOL_A]]+Table3[[#This Row],[SOL_H]]</f>
        <v>0</v>
      </c>
      <c r="AJ4">
        <f>(2*(Table3[[#This Row],[W_A]]+Table3[[#This Row],[W_H]]))+Table3[[#This Row],[OTL_A]]+Table3[[#This Row],[SOL_A]]+Table3[[#This Row],[OTL_H]]+Table3[[#This Row],[SOL_H]]</f>
        <v>50</v>
      </c>
      <c r="AK4">
        <f>(3*(Table3[[#This Row],[RW_A]]+Table3[[#This Row],[RW_H]]))+(2*(Table3[[#This Row],[OTW_A]]+Table3[[#This Row],[SOW_A]]+Table3[[#This Row],[OTW_H]]+Table3[[#This Row],[SOW_H]]))+Table3[[#This Row],[OTL_A]]+Table3[[#This Row],[SOL_A]]+Table3[[#This Row],[OTL_H]]+Table3[[#This Row],[SOL_H]]</f>
        <v>71</v>
      </c>
      <c r="AL4" s="15">
        <f>Table3[[#This Row],[PTS]]/(2*Table3[[#This Row],[GP]])</f>
        <v>0.7142857142857143</v>
      </c>
      <c r="AM4" s="15">
        <f>Table3[[#This Row],[PTS2]]/(3*Table3[[#This Row],[GP]])</f>
        <v>0.67619047619047623</v>
      </c>
      <c r="AN4">
        <f>(2*Table3[[#This Row],[GR]])+Table3[[#This Row],[PTS]]</f>
        <v>144</v>
      </c>
      <c r="AO4">
        <f>(3*Table3[[#This Row],[GR]])+Table3[[#This Row],[PTS2]]</f>
        <v>212</v>
      </c>
      <c r="AP4">
        <f>Table3[[#This Row],[PTS]]+(2 * Table3[[#This Row],[GR]] * Table3[[#This Row],[PTS%]])</f>
        <v>117.14285714285714</v>
      </c>
      <c r="AQ4">
        <f>Table3[[#This Row],[PTS2]]+(3 * Table3[[#This Row],[GR]] * Table3[[#This Row],[PTS%2]])</f>
        <v>166.34285714285716</v>
      </c>
      <c r="AR4" s="20" t="str">
        <f>_xlfn.CONCAT(TEXT(Table3[[#This Row],[W]], "0"), "-", TEXT(Table3[[#This Row],[RL]],"0"), "-", TEXT(Table3[[#This Row],[OTL]]+Table3[[#This Row],[SOL]], "0"))</f>
        <v>24-9-2</v>
      </c>
      <c r="AS4">
        <f>COUNTIFS(DataRegularSeason20242025!$D$3:$D$1315,Table3[[#This Row],[Teams]],DataRegularSeason20242025!$K$3:$K$1315,0)</f>
        <v>0</v>
      </c>
      <c r="AT4">
        <f>SUMIF(DataRegularSeason20242025!$D$3:$D$1315,$A4, DataRegularSeason20242025!$J$3:$J$1315)</f>
        <v>70</v>
      </c>
      <c r="AU4">
        <f>SUMIF(DataRegularSeason20242025!$D$3:$D$1315,$A4, DataRegularSeason20242025!$K$3:$K$1315)</f>
        <v>50</v>
      </c>
      <c r="AV4">
        <f>AT4-AU4</f>
        <v>20</v>
      </c>
      <c r="AW4">
        <f>COUNTIFS(DataRegularSeason20242025!$E$3:$E$1315,Table3[[#This Row],[Teams]],DataRegularSeason20242025!$J$3:$J$1315,0)</f>
        <v>0</v>
      </c>
      <c r="AX4">
        <f>SUMIF(DataRegularSeason20242025!$E$3:$E$1315,$A4,DataRegularSeason20242025!$K$3:$K$1315)</f>
        <v>61</v>
      </c>
      <c r="AY4">
        <f>SUMIF(DataRegularSeason20242025!$E$3:$E$1315,$A4,DataRegularSeason20242025!$J$3:$J$1315)</f>
        <v>45</v>
      </c>
      <c r="AZ4">
        <f>AX4-AY4</f>
        <v>16</v>
      </c>
      <c r="BA4">
        <f>AT4+AX4</f>
        <v>131</v>
      </c>
      <c r="BB4">
        <f>AU4+AY4</f>
        <v>95</v>
      </c>
      <c r="BC4">
        <f>BA4-BB4</f>
        <v>36</v>
      </c>
      <c r="BD4" s="17">
        <f>Table3[[#This Row],[GF]]/Table3[[#This Row],[GP]]</f>
        <v>3.7428571428571429</v>
      </c>
      <c r="BE4" s="17">
        <f>Table3[[#This Row],[GA]]/Table3[[#This Row],[GP]]</f>
        <v>2.7142857142857144</v>
      </c>
      <c r="BF4" s="17">
        <f>(Table3[[#This Row],[GF]]-Table3[[#This Row],[GA]])/Table3[[#This Row],[GP]]</f>
        <v>1.0285714285714285</v>
      </c>
      <c r="BG4" s="50" t="str">
        <f>_xlfn.CONCAT(TEXT(Table3[[#This Row],[W_H]], "0"), "-", TEXT(Table3[[#This Row],[RL_H]],"0"), "-", TEXT(Table3[[#This Row],[OTL_H]]+Table3[[#This Row],[SOL_H]], "0"))</f>
        <v>11-4-2</v>
      </c>
      <c r="BH4" s="50" t="str">
        <f>_xlfn.CONCAT(TEXT(Table3[[#This Row],[W_A]], "0"), "-", TEXT(Table3[[#This Row],[RL_A]],"0"), "-", TEXT(Table3[[#This Row],[OTL_A]]+Table3[[#This Row],[SOL_A]], "0"))</f>
        <v>13-5-0</v>
      </c>
      <c r="BI4" s="50">
        <f>((2*(Table3[[#This Row],[W_H]]))+Table3[[#This Row],[OTL_H]]+Table3[[#This Row],[SOL_H]])/(2*Table3[[#This Row],[GP_H]])</f>
        <v>0.70588235294117652</v>
      </c>
      <c r="BJ4" s="50">
        <f>((2*(Table3[[#This Row],[W_A]]))+Table3[[#This Row],[OTL_A]]+Table3[[#This Row],[SOL_A]])/(2*Table3[[#This Row],[GP_A]])</f>
        <v>0.72222222222222221</v>
      </c>
      <c r="BK4" s="21">
        <f>(Table3[[#This Row],[W]]*$CD$3)+(Table3[[#This Row],[L]]*$CD$4)+(Table3[[#This Row],[GF]]*$CD$5)+(Table3[[#This Row],[GA]]*$CD$6)</f>
        <v>44.45</v>
      </c>
      <c r="BL4" s="21">
        <f>(82*(((Table3[[#This Row],[PTS%]]*$CD$3)+((1-Table3[[#This Row],[PTS%]])*$CD$4)+(Table3[[#This Row],[GF]]*$CD$5)+(Table3[[#This Row],[GA]]*$CD$6))/Table3[[#This Row],[GP]])) + (Table3[[#This Row],[W]]*$CD$3)+(Table3[[#This Row],[L]]*$CD$4)+(Table3[[#This Row],[GF]]*$CD$5)+(Table3[[#This Row],[GA]]*$CD$6)</f>
        <v>113.78183673469385</v>
      </c>
      <c r="BM4">
        <f>COUNTIFS(DataRegularSeason20242025!$D$3:$D$1315,$A4,DataRegularSeason20242025!$H$3:$H$1315, $A4)</f>
        <v>13</v>
      </c>
      <c r="BN4">
        <f>COUNTIFS(DataRegularSeason20242025!$E$3:$E$1315,$A4,DataRegularSeason20242025!$H$3:$H$1315, $A4)</f>
        <v>15</v>
      </c>
      <c r="BO4">
        <f>BM4+BN4</f>
        <v>28</v>
      </c>
      <c r="BP4">
        <f>F4-BM4</f>
        <v>5</v>
      </c>
      <c r="BQ4">
        <f>H4-BN4</f>
        <v>2</v>
      </c>
      <c r="BR4">
        <f>BP4+BQ4</f>
        <v>7</v>
      </c>
      <c r="BU4">
        <v>2018</v>
      </c>
      <c r="BX4" t="s">
        <v>1461</v>
      </c>
      <c r="BY4">
        <f>$BY$2-$BY$3</f>
        <v>114</v>
      </c>
      <c r="CC4" t="s">
        <v>1434</v>
      </c>
      <c r="CD4" s="21">
        <v>0.3</v>
      </c>
      <c r="CE4">
        <f>INDEX($AC$2:$AC$33,MATCH("CGY",$A$2:$A$33,0),1)</f>
        <v>18</v>
      </c>
      <c r="CG4" s="21">
        <f>CD4*CE4</f>
        <v>5.3999999999999995</v>
      </c>
      <c r="CH4" s="15">
        <f>CG4/$CG$7</f>
        <v>0.13740458015267176</v>
      </c>
    </row>
    <row r="5" spans="1:8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31</v>
      </c>
      <c r="E5" s="15">
        <f>Table3[[#This Row],[Watched]]/Table3[[#This Row],[GP]]</f>
        <v>0.86111111111111116</v>
      </c>
      <c r="F5">
        <f>COUNTIFS(DataRegularSeason20242025!$N$3:$N$1315,1,DataRegularSeason20242025!$D$3:$D$1315,$A5)</f>
        <v>19</v>
      </c>
      <c r="G5">
        <f>41-Table3[[#This Row],[GP_A]]</f>
        <v>22</v>
      </c>
      <c r="H5">
        <f>COUNTIFS(DataRegularSeason20242025!$E$3:$E$1315,$A5,DataRegularSeason20242025!$N$3:$N$1315,1)</f>
        <v>17</v>
      </c>
      <c r="I5">
        <f>41-Table3[[#This Row],[GP_H]]</f>
        <v>24</v>
      </c>
      <c r="J5">
        <f>F5+H5</f>
        <v>36</v>
      </c>
      <c r="K5">
        <f>82-Table3[[#This Row],[GP]]</f>
        <v>46</v>
      </c>
      <c r="L5">
        <f>COUNTIFS(DataRegularSeason20242025!$D$3:$D$1315,$A5, DataRegularSeason20242025!$L$3:$L$1315, $A5,DataRegularSeason20242025!$N$3:$N$1315,1)</f>
        <v>13</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6</v>
      </c>
      <c r="Q5">
        <f>COUNTIFS(DataRegularSeason20242025!$D$3:$D$1315,$A5, DataRegularSeason20242025!$S$3:$S$1315, $A5,DataRegularSeason20242025!$M$3:$M$1315,"REG")</f>
        <v>3</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6</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22</v>
      </c>
      <c r="AC5">
        <f>Table3[[#This Row],[L_A]]+Table3[[#This Row],[L_H]]</f>
        <v>14</v>
      </c>
      <c r="AD5">
        <f>Table3[[#This Row],[RW_A]]+Table3[[#This Row],[RW_H]]</f>
        <v>17</v>
      </c>
      <c r="AE5">
        <f>Table3[[#This Row],[RL_A]]+Table3[[#This Row],[RL_H]]</f>
        <v>10</v>
      </c>
      <c r="AF5">
        <f>Table3[[#This Row],[OTW_A]]+Table3[[#This Row],[OTW_H]]</f>
        <v>4</v>
      </c>
      <c r="AG5">
        <f>Table3[[#This Row],[OTL_A]]+Table3[[#This Row],[OTL_H]]</f>
        <v>2</v>
      </c>
      <c r="AH5">
        <f>Table3[[#This Row],[SOW_A]]+Table3[[#This Row],[SOW_H]]</f>
        <v>1</v>
      </c>
      <c r="AI5">
        <f>Table3[[#This Row],[SOL_A]]+Table3[[#This Row],[SOL_H]]</f>
        <v>2</v>
      </c>
      <c r="AJ5">
        <f>(2*(Table3[[#This Row],[W_A]]+Table3[[#This Row],[W_H]]))+Table3[[#This Row],[OTL_A]]+Table3[[#This Row],[SOL_A]]+Table3[[#This Row],[OTL_H]]+Table3[[#This Row],[SOL_H]]</f>
        <v>48</v>
      </c>
      <c r="AK5">
        <f>(3*(Table3[[#This Row],[RW_A]]+Table3[[#This Row],[RW_H]]))+(2*(Table3[[#This Row],[OTW_A]]+Table3[[#This Row],[SOW_A]]+Table3[[#This Row],[OTW_H]]+Table3[[#This Row],[SOW_H]]))+Table3[[#This Row],[OTL_A]]+Table3[[#This Row],[SOL_A]]+Table3[[#This Row],[OTL_H]]+Table3[[#This Row],[SOL_H]]</f>
        <v>65</v>
      </c>
      <c r="AL5" s="15">
        <f>Table3[[#This Row],[PTS]]/(2*Table3[[#This Row],[GP]])</f>
        <v>0.66666666666666663</v>
      </c>
      <c r="AM5" s="15">
        <f>Table3[[#This Row],[PTS2]]/(3*Table3[[#This Row],[GP]])</f>
        <v>0.60185185185185186</v>
      </c>
      <c r="AN5">
        <f>(2*Table3[[#This Row],[GR]])+Table3[[#This Row],[PTS]]</f>
        <v>140</v>
      </c>
      <c r="AO5">
        <f>(3*Table3[[#This Row],[GR]])+Table3[[#This Row],[PTS2]]</f>
        <v>203</v>
      </c>
      <c r="AP5">
        <f>Table3[[#This Row],[PTS]]+(2 * Table3[[#This Row],[GR]] * Table3[[#This Row],[PTS%]])</f>
        <v>109.33333333333333</v>
      </c>
      <c r="AQ5">
        <f>Table3[[#This Row],[PTS2]]+(3 * Table3[[#This Row],[GR]] * Table3[[#This Row],[PTS%2]])</f>
        <v>148.05555555555554</v>
      </c>
      <c r="AR5" s="20" t="str">
        <f>_xlfn.CONCAT(TEXT(Table3[[#This Row],[W]], "0"), "-", TEXT(Table3[[#This Row],[RL]],"0"), "-", TEXT(Table3[[#This Row],[OTL]]+Table3[[#This Row],[SOL]], "0"))</f>
        <v>22-10-4</v>
      </c>
      <c r="AS5">
        <f>COUNTIFS(DataRegularSeason20242025!$D$3:$D$1315,Table3[[#This Row],[Teams]],DataRegularSeason20242025!$K$3:$K$1315,0)</f>
        <v>1</v>
      </c>
      <c r="AT5">
        <f>SUMIF(DataRegularSeason20242025!$D$3:$D$1315,$A5, DataRegularSeason20242025!$J$3:$J$1315)</f>
        <v>65</v>
      </c>
      <c r="AU5">
        <f>SUMIF(DataRegularSeason20242025!$D$3:$D$1315,$A5, DataRegularSeason20242025!$K$3:$K$1315)</f>
        <v>48</v>
      </c>
      <c r="AV5">
        <f>AT5-AU5</f>
        <v>17</v>
      </c>
      <c r="AW5">
        <f>COUNTIFS(DataRegularSeason20242025!$E$3:$E$1315,Table3[[#This Row],[Teams]],DataRegularSeason20242025!$J$3:$J$1315,0)</f>
        <v>1</v>
      </c>
      <c r="AX5">
        <f>SUMIF(DataRegularSeason20242025!$E$3:$E$1315,$A5,DataRegularSeason20242025!$K$3:$K$1315)</f>
        <v>42</v>
      </c>
      <c r="AY5">
        <f>SUMIF(DataRegularSeason20242025!$E$3:$E$1315,$A5,DataRegularSeason20242025!$J$3:$J$1315)</f>
        <v>50</v>
      </c>
      <c r="AZ5">
        <f>AX5-AY5</f>
        <v>-8</v>
      </c>
      <c r="BA5">
        <f>AT5+AX5</f>
        <v>107</v>
      </c>
      <c r="BB5">
        <f>AU5+AY5</f>
        <v>98</v>
      </c>
      <c r="BC5">
        <f>BA5-BB5</f>
        <v>9</v>
      </c>
      <c r="BD5" s="17">
        <f>Table3[[#This Row],[GF]]/Table3[[#This Row],[GP]]</f>
        <v>2.9722222222222223</v>
      </c>
      <c r="BE5" s="17">
        <f>Table3[[#This Row],[GA]]/Table3[[#This Row],[GP]]</f>
        <v>2.7222222222222223</v>
      </c>
      <c r="BF5" s="17">
        <f>(Table3[[#This Row],[GF]]-Table3[[#This Row],[GA]])/Table3[[#This Row],[GP]]</f>
        <v>0.25</v>
      </c>
      <c r="BG5" s="50" t="str">
        <f>_xlfn.CONCAT(TEXT(Table3[[#This Row],[W_H]], "0"), "-", TEXT(Table3[[#This Row],[RL_H]],"0"), "-", TEXT(Table3[[#This Row],[OTL_H]]+Table3[[#This Row],[SOL_H]], "0"))</f>
        <v>9-7-1</v>
      </c>
      <c r="BH5" s="50" t="str">
        <f>_xlfn.CONCAT(TEXT(Table3[[#This Row],[W_A]], "0"), "-", TEXT(Table3[[#This Row],[RL_A]],"0"), "-", TEXT(Table3[[#This Row],[OTL_A]]+Table3[[#This Row],[SOL_A]], "0"))</f>
        <v>13-3-3</v>
      </c>
      <c r="BI5" s="50">
        <f>((2*(Table3[[#This Row],[W_H]]))+Table3[[#This Row],[OTL_H]]+Table3[[#This Row],[SOL_H]])/(2*Table3[[#This Row],[GP_H]])</f>
        <v>0.55882352941176472</v>
      </c>
      <c r="BJ5" s="50">
        <f>((2*(Table3[[#This Row],[W_A]]))+Table3[[#This Row],[OTL_A]]+Table3[[#This Row],[SOL_A]])/(2*Table3[[#This Row],[GP_A]])</f>
        <v>0.76315789473684215</v>
      </c>
      <c r="BK5" s="21">
        <f>(Table3[[#This Row],[W]]*$CD$3)+(Table3[[#This Row],[L]]*$CD$4)+(Table3[[#This Row],[GF]]*$CD$5)+(Table3[[#This Row],[GA]]*$CD$6)</f>
        <v>41.05</v>
      </c>
      <c r="BL5" s="21">
        <f>(82*(((Table3[[#This Row],[PTS%]]*$CD$3)+((1-Table3[[#This Row],[PTS%]])*$CD$4)+(Table3[[#This Row],[GF]]*$CD$5)+(Table3[[#This Row],[GA]]*$CD$6))/Table3[[#This Row],[GP]])) + (Table3[[#This Row],[W]]*$CD$3)+(Table3[[#This Row],[L]]*$CD$4)+(Table3[[#This Row],[GF]]*$CD$5)+(Table3[[#This Row],[GA]]*$CD$6)</f>
        <v>100.91759259259258</v>
      </c>
      <c r="BM5">
        <f>COUNTIFS(DataRegularSeason20242025!$D$3:$D$1315,$A5,DataRegularSeason20242025!$H$3:$H$1315, $A5)</f>
        <v>15</v>
      </c>
      <c r="BN5">
        <f>COUNTIFS(DataRegularSeason20242025!$E$3:$E$1315,$A5,DataRegularSeason20242025!$H$3:$H$1315, $A5)</f>
        <v>16</v>
      </c>
      <c r="BO5">
        <f>BM5+BN5</f>
        <v>31</v>
      </c>
      <c r="BP5">
        <f>F5-BM5</f>
        <v>4</v>
      </c>
      <c r="BQ5">
        <f>H5-BN5</f>
        <v>1</v>
      </c>
      <c r="BR5">
        <f>BP5+BQ5</f>
        <v>5</v>
      </c>
      <c r="BX5" t="s">
        <v>1463</v>
      </c>
      <c r="BY5">
        <f>SUM($BA$2:$BA$33)</f>
        <v>3544</v>
      </c>
      <c r="CC5" t="s">
        <v>73</v>
      </c>
      <c r="CD5" s="21">
        <v>0.15</v>
      </c>
      <c r="CE5">
        <f>INDEX($BA$2:$BA$33,MATCH("CGY",$A$2:$A$33,0),1)</f>
        <v>98</v>
      </c>
      <c r="CF5">
        <f>CE5/CE2</f>
        <v>2.8</v>
      </c>
      <c r="CG5" s="21">
        <f>CD5*CE5</f>
        <v>14.7</v>
      </c>
      <c r="CH5" s="15">
        <f>CG5/$CG$7</f>
        <v>0.37404580152671757</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31</v>
      </c>
      <c r="E6" s="15">
        <f>Table3[[#This Row],[Watched]]/Table3[[#This Row],[GP]]</f>
        <v>0.79487179487179482</v>
      </c>
      <c r="F6">
        <f>COUNTIFS(DataRegularSeason20242025!$N$3:$N$1315,1,DataRegularSeason20242025!$D$3:$D$1315,$A6)</f>
        <v>18</v>
      </c>
      <c r="G6">
        <f>41-Table3[[#This Row],[GP_A]]</f>
        <v>23</v>
      </c>
      <c r="H6">
        <f>COUNTIFS(DataRegularSeason20242025!$E$3:$E$1315,$A6,DataRegularSeason20242025!$N$3:$N$1315,1)</f>
        <v>21</v>
      </c>
      <c r="I6">
        <f>41-Table3[[#This Row],[GP_H]]</f>
        <v>20</v>
      </c>
      <c r="J6">
        <f>F6+H6</f>
        <v>39</v>
      </c>
      <c r="K6">
        <f>82-Table3[[#This Row],[GP]]</f>
        <v>43</v>
      </c>
      <c r="L6">
        <f>COUNTIFS(DataRegularSeason20242025!$D$3:$D$1315,$A6, DataRegularSeason20242025!$L$3:$L$1315, $A6,DataRegularSeason20242025!$N$3:$N$1315,1)</f>
        <v>12</v>
      </c>
      <c r="M6">
        <f>COUNTIFS(DataRegularSeason20242025!$D$3:$D$1315,$A6, DataRegularSeason20242025!$L$3:$L$1315, $A6,DataRegularSeason20242025!$N$3:$N$1315,1,DataRegularSeason20242025!$M$3:$M$1315,"REG")</f>
        <v>11</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6</v>
      </c>
      <c r="Q6">
        <f>COUNTIFS(DataRegularSeason20242025!$D$3:$D$1315,$A6, DataRegularSeason20242025!$S$3:$S$1315, $A6,DataRegularSeason20242025!$M$3:$M$1315,"REG")</f>
        <v>6</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12</v>
      </c>
      <c r="U6">
        <f>COUNTIFS(DataRegularSeason20242025!$E$3:$E$1315,$A6, DataRegularSeason20242025!$L$3:$L$1315, $A6,DataRegularSeason20242025!$N$3:$N$1315,1,DataRegularSeason20242025!$M$3:$M$1315,"REG")</f>
        <v>12</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24</v>
      </c>
      <c r="AC6">
        <f>Table3[[#This Row],[L_A]]+Table3[[#This Row],[L_H]]</f>
        <v>15</v>
      </c>
      <c r="AD6">
        <f>Table3[[#This Row],[RW_A]]+Table3[[#This Row],[RW_H]]</f>
        <v>23</v>
      </c>
      <c r="AE6">
        <f>Table3[[#This Row],[RL_A]]+Table3[[#This Row],[RL_H]]</f>
        <v>12</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51</v>
      </c>
      <c r="AK6">
        <f>(3*(Table3[[#This Row],[RW_A]]+Table3[[#This Row],[RW_H]]))+(2*(Table3[[#This Row],[OTW_A]]+Table3[[#This Row],[SOW_A]]+Table3[[#This Row],[OTW_H]]+Table3[[#This Row],[SOW_H]]))+Table3[[#This Row],[OTL_A]]+Table3[[#This Row],[SOL_A]]+Table3[[#This Row],[OTL_H]]+Table3[[#This Row],[SOL_H]]</f>
        <v>74</v>
      </c>
      <c r="AL6" s="15">
        <f>Table3[[#This Row],[PTS]]/(2*Table3[[#This Row],[GP]])</f>
        <v>0.65384615384615385</v>
      </c>
      <c r="AM6" s="15">
        <f>Table3[[#This Row],[PTS2]]/(3*Table3[[#This Row],[GP]])</f>
        <v>0.63247863247863245</v>
      </c>
      <c r="AN6">
        <f>(2*Table3[[#This Row],[GR]])+Table3[[#This Row],[PTS]]</f>
        <v>137</v>
      </c>
      <c r="AO6">
        <f>(3*Table3[[#This Row],[GR]])+Table3[[#This Row],[PTS2]]</f>
        <v>203</v>
      </c>
      <c r="AP6">
        <f>Table3[[#This Row],[PTS]]+(2 * Table3[[#This Row],[GR]] * Table3[[#This Row],[PTS%]])</f>
        <v>107.23076923076923</v>
      </c>
      <c r="AQ6">
        <f>Table3[[#This Row],[PTS2]]+(3 * Table3[[#This Row],[GR]] * Table3[[#This Row],[PTS%2]])</f>
        <v>155.58974358974359</v>
      </c>
      <c r="AR6" s="20" t="str">
        <f>_xlfn.CONCAT(TEXT(Table3[[#This Row],[W]], "0"), "-", TEXT(Table3[[#This Row],[RL]],"0"), "-", TEXT(Table3[[#This Row],[OTL]]+Table3[[#This Row],[SOL]], "0"))</f>
        <v>24-12-3</v>
      </c>
      <c r="AS6">
        <f>COUNTIFS(DataRegularSeason20242025!$D$3:$D$1315,Table3[[#This Row],[Teams]],DataRegularSeason20242025!$K$3:$K$1315,0)</f>
        <v>2</v>
      </c>
      <c r="AT6">
        <f>SUMIF(DataRegularSeason20242025!$D$3:$D$1315,$A6, DataRegularSeason20242025!$J$3:$J$1315)</f>
        <v>61</v>
      </c>
      <c r="AU6">
        <f>SUMIF(DataRegularSeason20242025!$D$3:$D$1315,$A6, DataRegularSeason20242025!$K$3:$K$1315)</f>
        <v>44</v>
      </c>
      <c r="AV6">
        <f>AT6-AU6</f>
        <v>17</v>
      </c>
      <c r="AW6">
        <f>COUNTIFS(DataRegularSeason20242025!$E$3:$E$1315,Table3[[#This Row],[Teams]],DataRegularSeason20242025!$J$3:$J$1315,0)</f>
        <v>3</v>
      </c>
      <c r="AX6">
        <f>SUMIF(DataRegularSeason20242025!$E$3:$E$1315,$A6,DataRegularSeason20242025!$K$3:$K$1315)</f>
        <v>69</v>
      </c>
      <c r="AY6">
        <f>SUMIF(DataRegularSeason20242025!$E$3:$E$1315,$A6,DataRegularSeason20242025!$J$3:$J$1315)</f>
        <v>54</v>
      </c>
      <c r="AZ6">
        <f>AX6-AY6</f>
        <v>15</v>
      </c>
      <c r="BA6">
        <f>AT6+AX6</f>
        <v>130</v>
      </c>
      <c r="BB6">
        <f>AU6+AY6</f>
        <v>98</v>
      </c>
      <c r="BC6">
        <f>BA6-BB6</f>
        <v>32</v>
      </c>
      <c r="BD6" s="17">
        <f>Table3[[#This Row],[GF]]/Table3[[#This Row],[GP]]</f>
        <v>3.3333333333333335</v>
      </c>
      <c r="BE6" s="17">
        <f>Table3[[#This Row],[GA]]/Table3[[#This Row],[GP]]</f>
        <v>2.5128205128205128</v>
      </c>
      <c r="BF6" s="17">
        <f>(Table3[[#This Row],[GF]]-Table3[[#This Row],[GA]])/Table3[[#This Row],[GP]]</f>
        <v>0.82051282051282048</v>
      </c>
      <c r="BG6" s="50" t="str">
        <f>_xlfn.CONCAT(TEXT(Table3[[#This Row],[W_H]], "0"), "-", TEXT(Table3[[#This Row],[RL_H]],"0"), "-", TEXT(Table3[[#This Row],[OTL_H]]+Table3[[#This Row],[SOL_H]], "0"))</f>
        <v>12-6-3</v>
      </c>
      <c r="BH6" s="50" t="str">
        <f>_xlfn.CONCAT(TEXT(Table3[[#This Row],[W_A]], "0"), "-", TEXT(Table3[[#This Row],[RL_A]],"0"), "-", TEXT(Table3[[#This Row],[OTL_A]]+Table3[[#This Row],[SOL_A]], "0"))</f>
        <v>12-6-0</v>
      </c>
      <c r="BI6" s="50">
        <f>((2*(Table3[[#This Row],[W_H]]))+Table3[[#This Row],[OTL_H]]+Table3[[#This Row],[SOL_H]])/(2*Table3[[#This Row],[GP_H]])</f>
        <v>0.6428571428571429</v>
      </c>
      <c r="BJ6" s="50">
        <f>((2*(Table3[[#This Row],[W_A]]))+Table3[[#This Row],[OTL_A]]+Table3[[#This Row],[SOL_A]])/(2*Table3[[#This Row],[GP_A]])</f>
        <v>0.66666666666666663</v>
      </c>
      <c r="BK6" s="21">
        <f>(Table3[[#This Row],[W]]*$CD$3)+(Table3[[#This Row],[L]]*$CD$4)+(Table3[[#This Row],[GF]]*$CD$5)+(Table3[[#This Row],[GA]]*$CD$6)</f>
        <v>45.8</v>
      </c>
      <c r="BL6" s="21">
        <f>(82*(((Table3[[#This Row],[PTS%]]*$CD$3)+((1-Table3[[#This Row],[PTS%]])*$CD$4)+(Table3[[#This Row],[GF]]*$CD$5)+(Table3[[#This Row],[GA]]*$CD$6))/Table3[[#This Row],[GP]])) + (Table3[[#This Row],[W]]*$CD$3)+(Table3[[#This Row],[L]]*$CD$4)+(Table3[[#This Row],[GF]]*$CD$5)+(Table3[[#This Row],[GA]]*$CD$6)</f>
        <v>108.31084812623274</v>
      </c>
      <c r="BM6">
        <f>COUNTIFS(DataRegularSeason20242025!$D$3:$D$1315,$A6,DataRegularSeason20242025!$H$3:$H$1315, $A6)</f>
        <v>13</v>
      </c>
      <c r="BN6">
        <f>COUNTIFS(DataRegularSeason20242025!$E$3:$E$1315,$A6,DataRegularSeason20242025!$H$3:$H$1315, $A6)</f>
        <v>14</v>
      </c>
      <c r="BO6">
        <f>BM6+BN6</f>
        <v>27</v>
      </c>
      <c r="BP6">
        <f>F6-BM6</f>
        <v>5</v>
      </c>
      <c r="BQ6">
        <f>H6-BN6</f>
        <v>7</v>
      </c>
      <c r="BR6">
        <f>BP6+BQ6</f>
        <v>12</v>
      </c>
      <c r="BU6">
        <v>2003</v>
      </c>
      <c r="BX6" t="s">
        <v>1464</v>
      </c>
      <c r="BY6">
        <f>SUM($AS$2:$AS$33)+SUM($AW$2:$AW$33)</f>
        <v>66</v>
      </c>
      <c r="CC6" t="s">
        <v>74</v>
      </c>
      <c r="CD6" s="21">
        <v>0.1</v>
      </c>
      <c r="CE6">
        <f>INDEX($BB$2:$BB$33,MATCH("CGY",$A$2:$A$33,0),1)</f>
        <v>107</v>
      </c>
      <c r="CF6">
        <f>CE6/CE2</f>
        <v>3.0571428571428569</v>
      </c>
      <c r="CG6" s="21">
        <f>CD6*CE6</f>
        <v>10.700000000000001</v>
      </c>
      <c r="CH6" s="15">
        <f>CG6/$CG$7</f>
        <v>0.27226463104325704</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29</v>
      </c>
      <c r="E7" s="15">
        <f>Table3[[#This Row],[Watched]]/Table3[[#This Row],[GP]]</f>
        <v>0.82857142857142863</v>
      </c>
      <c r="F7">
        <f>COUNTIFS(DataRegularSeason20242025!$N$3:$N$1315,1,DataRegularSeason20242025!$D$3:$D$1315,$A7)</f>
        <v>21</v>
      </c>
      <c r="G7">
        <f>41-Table3[[#This Row],[GP_A]]</f>
        <v>20</v>
      </c>
      <c r="H7">
        <f>COUNTIFS(DataRegularSeason20242025!$E$3:$E$1315,$A7,DataRegularSeason20242025!$N$3:$N$1315,1)</f>
        <v>14</v>
      </c>
      <c r="I7">
        <f>41-Table3[[#This Row],[GP_H]]</f>
        <v>27</v>
      </c>
      <c r="J7">
        <f>F7+H7</f>
        <v>35</v>
      </c>
      <c r="K7">
        <f>82-Table3[[#This Row],[GP]]</f>
        <v>47</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12</v>
      </c>
      <c r="Q7">
        <f>COUNTIFS(DataRegularSeason20242025!$D$3:$D$1315,$A7, DataRegularSeason20242025!$S$3:$S$1315, $A7,DataRegularSeason20242025!$M$3:$M$1315,"REG")</f>
        <v>8</v>
      </c>
      <c r="R7">
        <f>COUNTIFS(DataRegularSeason20242025!$D$3:$D$1315,$A7, DataRegularSeason20242025!$S$3:$S$1315, $A7,DataRegularSeason20242025!$M$3:$M$1315,"OT")</f>
        <v>4</v>
      </c>
      <c r="S7">
        <f>COUNTIFS(DataRegularSeason20242025!$D$3:$D$1315,$A7, DataRegularSeason20242025!$S$3:$S$1315, $A7,DataRegularSeason20242025!$M$3:$M$1315,"SO")</f>
        <v>0</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20</v>
      </c>
      <c r="AC7">
        <f>Table3[[#This Row],[L_A]]+Table3[[#This Row],[L_H]]</f>
        <v>15</v>
      </c>
      <c r="AD7">
        <f>Table3[[#This Row],[RW_A]]+Table3[[#This Row],[RW_H]]</f>
        <v>19</v>
      </c>
      <c r="AE7">
        <f>Table3[[#This Row],[RL_A]]+Table3[[#This Row],[RL_H]]</f>
        <v>10</v>
      </c>
      <c r="AF7">
        <f>Table3[[#This Row],[OTW_A]]+Table3[[#This Row],[OTW_H]]</f>
        <v>1</v>
      </c>
      <c r="AG7">
        <f>Table3[[#This Row],[OTL_A]]+Table3[[#This Row],[OTL_H]]</f>
        <v>4</v>
      </c>
      <c r="AH7">
        <f>Table3[[#This Row],[SOW_A]]+Table3[[#This Row],[SOW_H]]</f>
        <v>0</v>
      </c>
      <c r="AI7">
        <f>Table3[[#This Row],[SOL_A]]+Table3[[#This Row],[SOL_H]]</f>
        <v>1</v>
      </c>
      <c r="AJ7">
        <f>(2*(Table3[[#This Row],[W_A]]+Table3[[#This Row],[W_H]]))+Table3[[#This Row],[OTL_A]]+Table3[[#This Row],[SOL_A]]+Table3[[#This Row],[OTL_H]]+Table3[[#This Row],[SOL_H]]</f>
        <v>45</v>
      </c>
      <c r="AK7">
        <f>(3*(Table3[[#This Row],[RW_A]]+Table3[[#This Row],[RW_H]]))+(2*(Table3[[#This Row],[OTW_A]]+Table3[[#This Row],[SOW_A]]+Table3[[#This Row],[OTW_H]]+Table3[[#This Row],[SOW_H]]))+Table3[[#This Row],[OTL_A]]+Table3[[#This Row],[SOL_A]]+Table3[[#This Row],[OTL_H]]+Table3[[#This Row],[SOL_H]]</f>
        <v>64</v>
      </c>
      <c r="AL7" s="15">
        <f>Table3[[#This Row],[PTS]]/(2*Table3[[#This Row],[GP]])</f>
        <v>0.6428571428571429</v>
      </c>
      <c r="AM7" s="15">
        <f>Table3[[#This Row],[PTS2]]/(3*Table3[[#This Row],[GP]])</f>
        <v>0.60952380952380958</v>
      </c>
      <c r="AN7">
        <f>(2*Table3[[#This Row],[GR]])+Table3[[#This Row],[PTS]]</f>
        <v>139</v>
      </c>
      <c r="AO7">
        <f>(3*Table3[[#This Row],[GR]])+Table3[[#This Row],[PTS2]]</f>
        <v>205</v>
      </c>
      <c r="AP7">
        <f>Table3[[#This Row],[PTS]]+(2 * Table3[[#This Row],[GR]] * Table3[[#This Row],[PTS%]])</f>
        <v>105.42857142857143</v>
      </c>
      <c r="AQ7">
        <f>Table3[[#This Row],[PTS2]]+(3 * Table3[[#This Row],[GR]] * Table3[[#This Row],[PTS%2]])</f>
        <v>149.94285714285715</v>
      </c>
      <c r="AR7" s="20" t="str">
        <f>_xlfn.CONCAT(TEXT(Table3[[#This Row],[W]], "0"), "-", TEXT(Table3[[#This Row],[RL]],"0"), "-", TEXT(Table3[[#This Row],[OTL]]+Table3[[#This Row],[SOL]], "0"))</f>
        <v>20-10-5</v>
      </c>
      <c r="AS7">
        <f>COUNTIFS(DataRegularSeason20242025!$D$3:$D$1315,Table3[[#This Row],[Teams]],DataRegularSeason20242025!$K$3:$K$1315,0)</f>
        <v>1</v>
      </c>
      <c r="AT7">
        <f>SUMIF(DataRegularSeason20242025!$D$3:$D$1315,$A7, DataRegularSeason20242025!$J$3:$J$1315)</f>
        <v>60</v>
      </c>
      <c r="AU7">
        <f>SUMIF(DataRegularSeason20242025!$D$3:$D$1315,$A7, DataRegularSeason20242025!$K$3:$K$1315)</f>
        <v>62</v>
      </c>
      <c r="AV7">
        <f>AT7-AU7</f>
        <v>-2</v>
      </c>
      <c r="AW7">
        <f>COUNTIFS(DataRegularSeason20242025!$E$3:$E$1315,Table3[[#This Row],[Teams]],DataRegularSeason20242025!$J$3:$J$1315,0)</f>
        <v>0</v>
      </c>
      <c r="AX7">
        <f>SUMIF(DataRegularSeason20242025!$E$3:$E$1315,$A7,DataRegularSeason20242025!$K$3:$K$1315)</f>
        <v>48</v>
      </c>
      <c r="AY7">
        <f>SUMIF(DataRegularSeason20242025!$E$3:$E$1315,$A7,DataRegularSeason20242025!$J$3:$J$1315)</f>
        <v>29</v>
      </c>
      <c r="AZ7">
        <f>AX7-AY7</f>
        <v>19</v>
      </c>
      <c r="BA7">
        <f>AT7+AX7</f>
        <v>108</v>
      </c>
      <c r="BB7">
        <f>AU7+AY7</f>
        <v>91</v>
      </c>
      <c r="BC7">
        <f>BA7-BB7</f>
        <v>17</v>
      </c>
      <c r="BD7" s="17">
        <f>Table3[[#This Row],[GF]]/Table3[[#This Row],[GP]]</f>
        <v>3.0857142857142859</v>
      </c>
      <c r="BE7" s="17">
        <f>Table3[[#This Row],[GA]]/Table3[[#This Row],[GP]]</f>
        <v>2.6</v>
      </c>
      <c r="BF7" s="17">
        <f>(Table3[[#This Row],[GF]]-Table3[[#This Row],[GA]])/Table3[[#This Row],[GP]]</f>
        <v>0.48571428571428571</v>
      </c>
      <c r="BG7" s="50" t="str">
        <f>_xlfn.CONCAT(TEXT(Table3[[#This Row],[W_H]], "0"), "-", TEXT(Table3[[#This Row],[RL_H]],"0"), "-", TEXT(Table3[[#This Row],[OTL_H]]+Table3[[#This Row],[SOL_H]], "0"))</f>
        <v>11-2-1</v>
      </c>
      <c r="BH7" s="50" t="str">
        <f>_xlfn.CONCAT(TEXT(Table3[[#This Row],[W_A]], "0"), "-", TEXT(Table3[[#This Row],[RL_A]],"0"), "-", TEXT(Table3[[#This Row],[OTL_A]]+Table3[[#This Row],[SOL_A]], "0"))</f>
        <v>9-8-4</v>
      </c>
      <c r="BI7" s="50">
        <f>((2*(Table3[[#This Row],[W_H]]))+Table3[[#This Row],[OTL_H]]+Table3[[#This Row],[SOL_H]])/(2*Table3[[#This Row],[GP_H]])</f>
        <v>0.8214285714285714</v>
      </c>
      <c r="BJ7" s="50">
        <f>((2*(Table3[[#This Row],[W_A]]))+Table3[[#This Row],[OTL_A]]+Table3[[#This Row],[SOL_A]])/(2*Table3[[#This Row],[GP_A]])</f>
        <v>0.52380952380952384</v>
      </c>
      <c r="BK7" s="21">
        <f>(Table3[[#This Row],[W]]*$CD$3)+(Table3[[#This Row],[L]]*$CD$4)+(Table3[[#This Row],[GF]]*$CD$5)+(Table3[[#This Row],[GA]]*$CD$6)</f>
        <v>39.799999999999997</v>
      </c>
      <c r="BL7" s="21">
        <f>(82*(((Table3[[#This Row],[PTS%]]*$CD$3)+((1-Table3[[#This Row],[PTS%]])*$CD$4)+(Table3[[#This Row],[GF]]*$CD$5)+(Table3[[#This Row],[GA]]*$CD$6))/Table3[[#This Row],[GP]])) + (Table3[[#This Row],[W]]*$CD$3)+(Table3[[#This Row],[L]]*$CD$4)+(Table3[[#This Row],[GF]]*$CD$5)+(Table3[[#This Row],[GA]]*$CD$6)</f>
        <v>100.07836734693878</v>
      </c>
      <c r="BM7">
        <f>COUNTIFS(DataRegularSeason20242025!$D$3:$D$1315,$A7,DataRegularSeason20242025!$H$3:$H$1315, $A7)</f>
        <v>10</v>
      </c>
      <c r="BN7">
        <f>COUNTIFS(DataRegularSeason20242025!$E$3:$E$1315,$A7,DataRegularSeason20242025!$H$3:$H$1315, $A7)</f>
        <v>8</v>
      </c>
      <c r="BO7">
        <f>BM7+BN7</f>
        <v>18</v>
      </c>
      <c r="BP7">
        <f>F7-BM7</f>
        <v>11</v>
      </c>
      <c r="BQ7">
        <f>H7-BN7</f>
        <v>6</v>
      </c>
      <c r="BR7">
        <f>BP7+BQ7</f>
        <v>17</v>
      </c>
      <c r="BU7">
        <v>2014</v>
      </c>
      <c r="BX7" t="s">
        <v>1465</v>
      </c>
      <c r="BY7">
        <f>SUM($AF$2:$AF$33)</f>
        <v>91</v>
      </c>
      <c r="CF7" s="23">
        <f>MAX(CD4,CD3*INDEX($AL$2:$AL$33,MATCH("CGY",$A$2:$A$33,0),1))+(CD5*CF5)+(CD6*CF6)</f>
        <v>1.0257142857142858</v>
      </c>
      <c r="CG7" s="22">
        <f>SUM(CG3:CG6)</f>
        <v>39.299999999999997</v>
      </c>
    </row>
    <row r="8" spans="1:86" x14ac:dyDescent="0.25">
      <c r="A8" t="s">
        <v>23</v>
      </c>
      <c r="B8" t="s">
        <v>97</v>
      </c>
      <c r="C8" t="s">
        <v>100</v>
      </c>
      <c r="D8">
        <f>COUNTIFS(DataRegularSeason20242025!$D$3:$D$1315,$A8,DataRegularSeason20242025!$R$3:$R$1315,1,DataRegularSeason20242025!$N$3:$N$1315,1) + COUNTIFS(DataRegularSeason20242025!$E$3:$E$1315,$A8,DataRegularSeason20242025!$R$3:$R$1315,1,DataRegularSeason20242025!$N$3:$N$1315,1)</f>
        <v>32</v>
      </c>
      <c r="E8" s="15">
        <f>Table3[[#This Row],[Watched]]/Table3[[#This Row],[GP]]</f>
        <v>0.91428571428571426</v>
      </c>
      <c r="F8">
        <f>COUNTIFS(DataRegularSeason20242025!$N$3:$N$1315,1,DataRegularSeason20242025!$D$3:$D$1315,$A8)</f>
        <v>15</v>
      </c>
      <c r="G8">
        <f>41-Table3[[#This Row],[GP_A]]</f>
        <v>26</v>
      </c>
      <c r="H8">
        <f>COUNTIFS(DataRegularSeason20242025!$E$3:$E$1315,$A8,DataRegularSeason20242025!$N$3:$N$1315,1)</f>
        <v>20</v>
      </c>
      <c r="I8">
        <f>41-Table3[[#This Row],[GP_H]]</f>
        <v>21</v>
      </c>
      <c r="J8">
        <f>F8+H8</f>
        <v>35</v>
      </c>
      <c r="K8">
        <f>82-Table3[[#This Row],[GP]]</f>
        <v>47</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12</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5</v>
      </c>
      <c r="W8">
        <f>COUNTIFS(DataRegularSeason20242025!$E$3:$E$1315,$A8, DataRegularSeason20242025!$L$3:$L$1315, $A8,DataRegularSeason20242025!$N$3:$N$1315,1,DataRegularSeason20242025!$M$3:$M$1315,"SO")</f>
        <v>0</v>
      </c>
      <c r="X8">
        <f>H8-T8</f>
        <v>8</v>
      </c>
      <c r="Y8">
        <f>COUNTIFS(DataRegularSeason20242025!$E$3:$E$1315,$A8, DataRegularSeason20242025!$S$3:$S$1315, $A8,DataRegularSeason20242025!$M$3:$M$1315,"REG")</f>
        <v>7</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21</v>
      </c>
      <c r="AC8">
        <f>Table3[[#This Row],[L_A]]+Table3[[#This Row],[L_H]]</f>
        <v>14</v>
      </c>
      <c r="AD8">
        <f>Table3[[#This Row],[RW_A]]+Table3[[#This Row],[RW_H]]</f>
        <v>14</v>
      </c>
      <c r="AE8">
        <f>Table3[[#This Row],[RL_A]]+Table3[[#This Row],[RL_H]]</f>
        <v>11</v>
      </c>
      <c r="AF8">
        <f>Table3[[#This Row],[OTW_A]]+Table3[[#This Row],[OTW_H]]</f>
        <v>7</v>
      </c>
      <c r="AG8">
        <f>Table3[[#This Row],[OTL_A]]+Table3[[#This Row],[OTL_H]]</f>
        <v>3</v>
      </c>
      <c r="AH8">
        <f>Table3[[#This Row],[SOW_A]]+Table3[[#This Row],[SOW_H]]</f>
        <v>0</v>
      </c>
      <c r="AI8">
        <f>Table3[[#This Row],[SOL_A]]+Table3[[#This Row],[SOL_H]]</f>
        <v>0</v>
      </c>
      <c r="AJ8">
        <f>(2*(Table3[[#This Row],[W_A]]+Table3[[#This Row],[W_H]]))+Table3[[#This Row],[OTL_A]]+Table3[[#This Row],[SOL_A]]+Table3[[#This Row],[OTL_H]]+Table3[[#This Row],[SOL_H]]</f>
        <v>45</v>
      </c>
      <c r="AK8">
        <f>(3*(Table3[[#This Row],[RW_A]]+Table3[[#This Row],[RW_H]]))+(2*(Table3[[#This Row],[OTW_A]]+Table3[[#This Row],[SOW_A]]+Table3[[#This Row],[OTW_H]]+Table3[[#This Row],[SOW_H]]))+Table3[[#This Row],[OTL_A]]+Table3[[#This Row],[SOL_A]]+Table3[[#This Row],[OTL_H]]+Table3[[#This Row],[SOL_H]]</f>
        <v>59</v>
      </c>
      <c r="AL8" s="15">
        <f>Table3[[#This Row],[PTS]]/(2*Table3[[#This Row],[GP]])</f>
        <v>0.6428571428571429</v>
      </c>
      <c r="AM8" s="15">
        <f>Table3[[#This Row],[PTS2]]/(3*Table3[[#This Row],[GP]])</f>
        <v>0.56190476190476191</v>
      </c>
      <c r="AN8">
        <f>(2*Table3[[#This Row],[GR]])+Table3[[#This Row],[PTS]]</f>
        <v>139</v>
      </c>
      <c r="AO8">
        <f>(3*Table3[[#This Row],[GR]])+Table3[[#This Row],[PTS2]]</f>
        <v>200</v>
      </c>
      <c r="AP8">
        <f>Table3[[#This Row],[PTS]]+(2 * Table3[[#This Row],[GR]] * Table3[[#This Row],[PTS%]])</f>
        <v>105.42857142857143</v>
      </c>
      <c r="AQ8">
        <f>Table3[[#This Row],[PTS2]]+(3 * Table3[[#This Row],[GR]] * Table3[[#This Row],[PTS%2]])</f>
        <v>138.22857142857143</v>
      </c>
      <c r="AR8" s="20" t="str">
        <f>_xlfn.CONCAT(TEXT(Table3[[#This Row],[W]], "0"), "-", TEXT(Table3[[#This Row],[RL]],"0"), "-", TEXT(Table3[[#This Row],[OTL]]+Table3[[#This Row],[SOL]], "0"))</f>
        <v>21-11-3</v>
      </c>
      <c r="AS8">
        <f>COUNTIFS(DataRegularSeason20242025!$D$3:$D$1315,Table3[[#This Row],[Teams]],DataRegularSeason20242025!$K$3:$K$1315,0)</f>
        <v>0</v>
      </c>
      <c r="AT8">
        <f>SUMIF(DataRegularSeason20242025!$D$3:$D$1315,$A8, DataRegularSeason20242025!$J$3:$J$1315)</f>
        <v>54</v>
      </c>
      <c r="AU8">
        <f>SUMIF(DataRegularSeason20242025!$D$3:$D$1315,$A8, DataRegularSeason20242025!$K$3:$K$1315)</f>
        <v>42</v>
      </c>
      <c r="AV8">
        <f>AT8-AU8</f>
        <v>12</v>
      </c>
      <c r="AW8">
        <f>COUNTIFS(DataRegularSeason20242025!$E$3:$E$1315,Table3[[#This Row],[Teams]],DataRegularSeason20242025!$J$3:$J$1315,0)</f>
        <v>1</v>
      </c>
      <c r="AX8">
        <f>SUMIF(DataRegularSeason20242025!$E$3:$E$1315,$A8,DataRegularSeason20242025!$K$3:$K$1315)</f>
        <v>63</v>
      </c>
      <c r="AY8">
        <f>SUMIF(DataRegularSeason20242025!$E$3:$E$1315,$A8,DataRegularSeason20242025!$J$3:$J$1315)</f>
        <v>60</v>
      </c>
      <c r="AZ8">
        <f>AX8-AY8</f>
        <v>3</v>
      </c>
      <c r="BA8">
        <f>AT8+AX8</f>
        <v>117</v>
      </c>
      <c r="BB8">
        <f>AU8+AY8</f>
        <v>102</v>
      </c>
      <c r="BC8">
        <f>BA8-BB8</f>
        <v>15</v>
      </c>
      <c r="BD8" s="17">
        <f>Table3[[#This Row],[GF]]/Table3[[#This Row],[GP]]</f>
        <v>3.342857142857143</v>
      </c>
      <c r="BE8" s="17">
        <f>Table3[[#This Row],[GA]]/Table3[[#This Row],[GP]]</f>
        <v>2.9142857142857141</v>
      </c>
      <c r="BF8" s="17">
        <f>(Table3[[#This Row],[GF]]-Table3[[#This Row],[GA]])/Table3[[#This Row],[GP]]</f>
        <v>0.42857142857142855</v>
      </c>
      <c r="BG8" s="50" t="str">
        <f>_xlfn.CONCAT(TEXT(Table3[[#This Row],[W_H]], "0"), "-", TEXT(Table3[[#This Row],[RL_H]],"0"), "-", TEXT(Table3[[#This Row],[OTL_H]]+Table3[[#This Row],[SOL_H]], "0"))</f>
        <v>12-7-1</v>
      </c>
      <c r="BH8" s="50" t="str">
        <f>_xlfn.CONCAT(TEXT(Table3[[#This Row],[W_A]], "0"), "-", TEXT(Table3[[#This Row],[RL_A]],"0"), "-", TEXT(Table3[[#This Row],[OTL_A]]+Table3[[#This Row],[SOL_A]], "0"))</f>
        <v>9-4-2</v>
      </c>
      <c r="BI8" s="50">
        <f>((2*(Table3[[#This Row],[W_H]]))+Table3[[#This Row],[OTL_H]]+Table3[[#This Row],[SOL_H]])/(2*Table3[[#This Row],[GP_H]])</f>
        <v>0.625</v>
      </c>
      <c r="BJ8" s="50">
        <f>((2*(Table3[[#This Row],[W_A]]))+Table3[[#This Row],[OTL_A]]+Table3[[#This Row],[SOL_A]])/(2*Table3[[#This Row],[GP_A]])</f>
        <v>0.66666666666666663</v>
      </c>
      <c r="BK8" s="21">
        <f>(Table3[[#This Row],[W]]*$CD$3)+(Table3[[#This Row],[L]]*$CD$4)+(Table3[[#This Row],[GF]]*$CD$5)+(Table3[[#This Row],[GA]]*$CD$6)</f>
        <v>42.45</v>
      </c>
      <c r="BL8" s="21">
        <f>(82*(((Table3[[#This Row],[PTS%]]*$CD$3)+((1-Table3[[#This Row],[PTS%]])*$CD$4)+(Table3[[#This Row],[GF]]*$CD$5)+(Table3[[#This Row],[GA]]*$CD$6))/Table3[[#This Row],[GP]])) + (Table3[[#This Row],[W]]*$CD$3)+(Table3[[#This Row],[L]]*$CD$4)+(Table3[[#This Row],[GF]]*$CD$5)+(Table3[[#This Row],[GA]]*$CD$6)</f>
        <v>108.46836734693879</v>
      </c>
      <c r="BM8">
        <f>COUNTIFS(DataRegularSeason20242025!$D$3:$D$1315,$A8,DataRegularSeason20242025!$H$3:$H$1315, $A8)</f>
        <v>11</v>
      </c>
      <c r="BN8">
        <f>COUNTIFS(DataRegularSeason20242025!$E$3:$E$1315,$A8,DataRegularSeason20242025!$H$3:$H$1315, $A8)</f>
        <v>12</v>
      </c>
      <c r="BO8">
        <f>BM8+BN8</f>
        <v>23</v>
      </c>
      <c r="BP8">
        <f>F8-BM8</f>
        <v>4</v>
      </c>
      <c r="BQ8">
        <f>H8-BN8</f>
        <v>8</v>
      </c>
      <c r="BR8">
        <f>BP8+BQ8</f>
        <v>12</v>
      </c>
      <c r="BU8">
        <v>1990</v>
      </c>
      <c r="BX8" t="s">
        <v>1466</v>
      </c>
      <c r="BY8">
        <f>SUM($AH$2:$AH$33)</f>
        <v>24</v>
      </c>
      <c r="CE8" t="s">
        <v>1476</v>
      </c>
      <c r="CF8" s="23">
        <f>CF7*82</f>
        <v>84.108571428571437</v>
      </c>
      <c r="CG8" s="21">
        <f>CG7+((82-CE2)*CF7)</f>
        <v>87.508571428571429</v>
      </c>
    </row>
    <row r="9" spans="1:86" x14ac:dyDescent="0.25">
      <c r="A9" t="s">
        <v>43</v>
      </c>
      <c r="B9" t="s">
        <v>98</v>
      </c>
      <c r="C9" t="s">
        <v>81</v>
      </c>
      <c r="D9">
        <f>COUNTIFS(DataRegularSeason20242025!$D$3:$D$1315,$A9,DataRegularSeason20242025!$R$3:$R$1315,1,DataRegularSeason20242025!$N$3:$N$1315,1) + COUNTIFS(DataRegularSeason20242025!$E$3:$E$1315,$A9,DataRegularSeason20242025!$R$3:$R$1315,1,DataRegularSeason20242025!$N$3:$N$1315,1)</f>
        <v>30</v>
      </c>
      <c r="E9" s="15">
        <f>Table3[[#This Row],[Watched]]/Table3[[#This Row],[GP]]</f>
        <v>0.90909090909090906</v>
      </c>
      <c r="F9">
        <f>COUNTIFS(DataRegularSeason20242025!$N$3:$N$1315,1,DataRegularSeason20242025!$D$3:$D$1315,$A9)</f>
        <v>16</v>
      </c>
      <c r="G9">
        <f>41-Table3[[#This Row],[GP_A]]</f>
        <v>25</v>
      </c>
      <c r="H9">
        <f>COUNTIFS(DataRegularSeason20242025!$E$3:$E$1315,$A9,DataRegularSeason20242025!$N$3:$N$1315,1)</f>
        <v>17</v>
      </c>
      <c r="I9">
        <f>41-Table3[[#This Row],[GP_H]]</f>
        <v>24</v>
      </c>
      <c r="J9">
        <f>F9+H9</f>
        <v>33</v>
      </c>
      <c r="K9">
        <f>82-Table3[[#This Row],[GP]]</f>
        <v>49</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10</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6</v>
      </c>
      <c r="Y9">
        <f>COUNTIFS(DataRegularSeason20242025!$E$3:$E$1315,$A9, DataRegularSeason20242025!$S$3:$S$1315, $A9,DataRegularSeason20242025!$M$3:$M$1315,"REG")</f>
        <v>5</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20</v>
      </c>
      <c r="AC9">
        <f>Table3[[#This Row],[L_A]]+Table3[[#This Row],[L_H]]</f>
        <v>13</v>
      </c>
      <c r="AD9">
        <f>Table3[[#This Row],[RW_A]]+Table3[[#This Row],[RW_H]]</f>
        <v>17</v>
      </c>
      <c r="AE9">
        <f>Table3[[#This Row],[RL_A]]+Table3[[#This Row],[RL_H]]</f>
        <v>11</v>
      </c>
      <c r="AF9">
        <f>Table3[[#This Row],[OTW_A]]+Table3[[#This Row],[OTW_H]]</f>
        <v>3</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42</v>
      </c>
      <c r="AK9">
        <f>(3*(Table3[[#This Row],[RW_A]]+Table3[[#This Row],[RW_H]]))+(2*(Table3[[#This Row],[OTW_A]]+Table3[[#This Row],[SOW_A]]+Table3[[#This Row],[OTW_H]]+Table3[[#This Row],[SOW_H]]))+Table3[[#This Row],[OTL_A]]+Table3[[#This Row],[SOL_A]]+Table3[[#This Row],[OTL_H]]+Table3[[#This Row],[SOL_H]]</f>
        <v>59</v>
      </c>
      <c r="AL9" s="15">
        <f>Table3[[#This Row],[PTS]]/(2*Table3[[#This Row],[GP]])</f>
        <v>0.63636363636363635</v>
      </c>
      <c r="AM9" s="15">
        <f>Table3[[#This Row],[PTS2]]/(3*Table3[[#This Row],[GP]])</f>
        <v>0.59595959595959591</v>
      </c>
      <c r="AN9">
        <f>(2*Table3[[#This Row],[GR]])+Table3[[#This Row],[PTS]]</f>
        <v>140</v>
      </c>
      <c r="AO9">
        <f>(3*Table3[[#This Row],[GR]])+Table3[[#This Row],[PTS2]]</f>
        <v>206</v>
      </c>
      <c r="AP9">
        <f>Table3[[#This Row],[PTS]]+(2 * Table3[[#This Row],[GR]] * Table3[[#This Row],[PTS%]])</f>
        <v>104.36363636363636</v>
      </c>
      <c r="AQ9">
        <f>Table3[[#This Row],[PTS2]]+(3 * Table3[[#This Row],[GR]] * Table3[[#This Row],[PTS%2]])</f>
        <v>146.60606060606059</v>
      </c>
      <c r="AR9" s="20" t="str">
        <f>_xlfn.CONCAT(TEXT(Table3[[#This Row],[W]], "0"), "-", TEXT(Table3[[#This Row],[RL]],"0"), "-", TEXT(Table3[[#This Row],[OTL]]+Table3[[#This Row],[SOL]], "0"))</f>
        <v>20-11-2</v>
      </c>
      <c r="AS9">
        <f>COUNTIFS(DataRegularSeason20242025!$D$3:$D$1315,Table3[[#This Row],[Teams]],DataRegularSeason20242025!$K$3:$K$1315,0)</f>
        <v>1</v>
      </c>
      <c r="AT9">
        <f>SUMIF(DataRegularSeason20242025!$D$3:$D$1315,$A9, DataRegularSeason20242025!$J$3:$J$1315)</f>
        <v>66</v>
      </c>
      <c r="AU9">
        <f>SUMIF(DataRegularSeason20242025!$D$3:$D$1315,$A9, DataRegularSeason20242025!$K$3:$K$1315)</f>
        <v>52</v>
      </c>
      <c r="AV9">
        <f>AT9-AU9</f>
        <v>14</v>
      </c>
      <c r="AW9">
        <f>COUNTIFS(DataRegularSeason20242025!$E$3:$E$1315,Table3[[#This Row],[Teams]],DataRegularSeason20242025!$J$3:$J$1315,0)</f>
        <v>2</v>
      </c>
      <c r="AX9">
        <f>SUMIF(DataRegularSeason20242025!$E$3:$E$1315,$A9,DataRegularSeason20242025!$K$3:$K$1315)</f>
        <v>66</v>
      </c>
      <c r="AY9">
        <f>SUMIF(DataRegularSeason20242025!$E$3:$E$1315,$A9,DataRegularSeason20242025!$J$3:$J$1315)</f>
        <v>40</v>
      </c>
      <c r="AZ9">
        <f>AX9-AY9</f>
        <v>26</v>
      </c>
      <c r="BA9">
        <f>AT9+AX9</f>
        <v>132</v>
      </c>
      <c r="BB9">
        <f>AU9+AY9</f>
        <v>92</v>
      </c>
      <c r="BC9">
        <f>BA9-BB9</f>
        <v>40</v>
      </c>
      <c r="BD9" s="17">
        <f>Table3[[#This Row],[GF]]/Table3[[#This Row],[GP]]</f>
        <v>4</v>
      </c>
      <c r="BE9" s="17">
        <f>Table3[[#This Row],[GA]]/Table3[[#This Row],[GP]]</f>
        <v>2.7878787878787881</v>
      </c>
      <c r="BF9" s="17">
        <f>(Table3[[#This Row],[GF]]-Table3[[#This Row],[GA]])/Table3[[#This Row],[GP]]</f>
        <v>1.2121212121212122</v>
      </c>
      <c r="BG9" s="50" t="str">
        <f>_xlfn.CONCAT(TEXT(Table3[[#This Row],[W_H]], "0"), "-", TEXT(Table3[[#This Row],[RL_H]],"0"), "-", TEXT(Table3[[#This Row],[OTL_H]]+Table3[[#This Row],[SOL_H]], "0"))</f>
        <v>11-5-1</v>
      </c>
      <c r="BH9" s="50" t="str">
        <f>_xlfn.CONCAT(TEXT(Table3[[#This Row],[W_A]], "0"), "-", TEXT(Table3[[#This Row],[RL_A]],"0"), "-", TEXT(Table3[[#This Row],[OTL_A]]+Table3[[#This Row],[SOL_A]], "0"))</f>
        <v>9-6-1</v>
      </c>
      <c r="BI9" s="50">
        <f>((2*(Table3[[#This Row],[W_H]]))+Table3[[#This Row],[OTL_H]]+Table3[[#This Row],[SOL_H]])/(2*Table3[[#This Row],[GP_H]])</f>
        <v>0.67647058823529416</v>
      </c>
      <c r="BJ9" s="50">
        <f>((2*(Table3[[#This Row],[W_A]]))+Table3[[#This Row],[OTL_A]]+Table3[[#This Row],[SOL_A]])/(2*Table3[[#This Row],[GP_A]])</f>
        <v>0.59375</v>
      </c>
      <c r="BK9" s="21">
        <f>(Table3[[#This Row],[W]]*$CD$3)+(Table3[[#This Row],[L]]*$CD$4)+(Table3[[#This Row],[GF]]*$CD$5)+(Table3[[#This Row],[GA]]*$CD$6)</f>
        <v>42.900000000000006</v>
      </c>
      <c r="BL9" s="21">
        <f>(82*(((Table3[[#This Row],[PTS%]]*$CD$3)+((1-Table3[[#This Row],[PTS%]])*$CD$4)+(Table3[[#This Row],[GF]]*$CD$5)+(Table3[[#This Row],[GA]]*$CD$6))/Table3[[#This Row],[GP]])) + (Table3[[#This Row],[W]]*$CD$3)+(Table3[[#This Row],[L]]*$CD$4)+(Table3[[#This Row],[GF]]*$CD$5)+(Table3[[#This Row],[GA]]*$CD$6)</f>
        <v>116.02231404958678</v>
      </c>
      <c r="BM9">
        <f>COUNTIFS(DataRegularSeason20242025!$D$3:$D$1315,$A9,DataRegularSeason20242025!$H$3:$H$1315, $A9)</f>
        <v>10</v>
      </c>
      <c r="BN9">
        <f>COUNTIFS(DataRegularSeason20242025!$E$3:$E$1315,$A9,DataRegularSeason20242025!$H$3:$H$1315, $A9)</f>
        <v>10</v>
      </c>
      <c r="BO9">
        <f>BM9+BN9</f>
        <v>20</v>
      </c>
      <c r="BP9">
        <f>F9-BM9</f>
        <v>6</v>
      </c>
      <c r="BQ9">
        <f>H9-BN9</f>
        <v>7</v>
      </c>
      <c r="BR9">
        <f>BP9+BQ9</f>
        <v>13</v>
      </c>
      <c r="BU9">
        <v>2021</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31</v>
      </c>
      <c r="E10" s="15">
        <f>Table3[[#This Row],[Watched]]/Table3[[#This Row],[GP]]</f>
        <v>0.86111111111111116</v>
      </c>
      <c r="F10">
        <f>COUNTIFS(DataRegularSeason20242025!$N$3:$N$1315,1,DataRegularSeason20242025!$D$3:$D$1315,$A10)</f>
        <v>18</v>
      </c>
      <c r="G10">
        <f>41-Table3[[#This Row],[GP_A]]</f>
        <v>23</v>
      </c>
      <c r="H10">
        <f>COUNTIFS(DataRegularSeason20242025!$E$3:$E$1315,$A10,DataRegularSeason20242025!$N$3:$N$1315,1)</f>
        <v>18</v>
      </c>
      <c r="I10">
        <f>41-Table3[[#This Row],[GP_H]]</f>
        <v>23</v>
      </c>
      <c r="J10">
        <f>F10+H10</f>
        <v>36</v>
      </c>
      <c r="K10">
        <f>82-Table3[[#This Row],[GP]]</f>
        <v>46</v>
      </c>
      <c r="L10">
        <f>COUNTIFS(DataRegularSeason20242025!$D$3:$D$1315,$A10, DataRegularSeason20242025!$L$3:$L$1315, $A10,DataRegularSeason20242025!$N$3:$N$1315,1)</f>
        <v>8</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10</v>
      </c>
      <c r="Q10">
        <f>COUNTIFS(DataRegularSeason20242025!$D$3:$D$1315,$A10, DataRegularSeason20242025!$S$3:$S$1315, $A10,DataRegularSeason20242025!$M$3:$M$1315,"REG")</f>
        <v>9</v>
      </c>
      <c r="R10">
        <f>COUNTIFS(DataRegularSeason20242025!$D$3:$D$1315,$A10, DataRegularSeason20242025!$S$3:$S$1315, $A10,DataRegularSeason20242025!$M$3:$M$1315,"OT")</f>
        <v>0</v>
      </c>
      <c r="S10">
        <f>COUNTIFS(DataRegularSeason20242025!$D$3:$D$1315,$A10, DataRegularSeason20242025!$S$3:$S$1315, $A10,DataRegularSeason20242025!$M$3:$M$1315,"SO")</f>
        <v>1</v>
      </c>
      <c r="T10">
        <f>COUNTIFS(DataRegularSeason20242025!$E$3:$E$1315,$A10, DataRegularSeason20242025!$L$3:$L$1315, $A10, DataRegularSeason20242025!$N$3:$N$1315,1)</f>
        <v>14</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22</v>
      </c>
      <c r="AC10">
        <f>Table3[[#This Row],[L_A]]+Table3[[#This Row],[L_H]]</f>
        <v>14</v>
      </c>
      <c r="AD10">
        <f>Table3[[#This Row],[RW_A]]+Table3[[#This Row],[RW_H]]</f>
        <v>20</v>
      </c>
      <c r="AE10">
        <f>Table3[[#This Row],[RL_A]]+Table3[[#This Row],[RL_H]]</f>
        <v>13</v>
      </c>
      <c r="AF10">
        <f>Table3[[#This Row],[OTW_A]]+Table3[[#This Row],[OTW_H]]</f>
        <v>2</v>
      </c>
      <c r="AG10">
        <f>Table3[[#This Row],[OTL_A]]+Table3[[#This Row],[OTL_H]]</f>
        <v>0</v>
      </c>
      <c r="AH10">
        <f>Table3[[#This Row],[SOW_A]]+Table3[[#This Row],[SOW_H]]</f>
        <v>0</v>
      </c>
      <c r="AI10">
        <f>Table3[[#This Row],[SOL_A]]+Table3[[#This Row],[SOL_H]]</f>
        <v>1</v>
      </c>
      <c r="AJ10">
        <f>(2*(Table3[[#This Row],[W_A]]+Table3[[#This Row],[W_H]]))+Table3[[#This Row],[OTL_A]]+Table3[[#This Row],[SOL_A]]+Table3[[#This Row],[OTL_H]]+Table3[[#This Row],[SOL_H]]</f>
        <v>45</v>
      </c>
      <c r="AK10">
        <f>(3*(Table3[[#This Row],[RW_A]]+Table3[[#This Row],[RW_H]]))+(2*(Table3[[#This Row],[OTW_A]]+Table3[[#This Row],[SOW_A]]+Table3[[#This Row],[OTW_H]]+Table3[[#This Row],[SOW_H]]))+Table3[[#This Row],[OTL_A]]+Table3[[#This Row],[SOL_A]]+Table3[[#This Row],[OTL_H]]+Table3[[#This Row],[SOL_H]]</f>
        <v>65</v>
      </c>
      <c r="AL10" s="15">
        <f>Table3[[#This Row],[PTS]]/(2*Table3[[#This Row],[GP]])</f>
        <v>0.625</v>
      </c>
      <c r="AM10" s="15">
        <f>Table3[[#This Row],[PTS2]]/(3*Table3[[#This Row],[GP]])</f>
        <v>0.60185185185185186</v>
      </c>
      <c r="AN10">
        <f>(2*Table3[[#This Row],[GR]])+Table3[[#This Row],[PTS]]</f>
        <v>137</v>
      </c>
      <c r="AO10">
        <f>(3*Table3[[#This Row],[GR]])+Table3[[#This Row],[PTS2]]</f>
        <v>203</v>
      </c>
      <c r="AP10">
        <f>Table3[[#This Row],[PTS]]+(2 * Table3[[#This Row],[GR]] * Table3[[#This Row],[PTS%]])</f>
        <v>102.5</v>
      </c>
      <c r="AQ10">
        <f>Table3[[#This Row],[PTS2]]+(3 * Table3[[#This Row],[GR]] * Table3[[#This Row],[PTS%2]])</f>
        <v>148.05555555555554</v>
      </c>
      <c r="AR10" s="20" t="str">
        <f>_xlfn.CONCAT(TEXT(Table3[[#This Row],[W]], "0"), "-", TEXT(Table3[[#This Row],[RL]],"0"), "-", TEXT(Table3[[#This Row],[OTL]]+Table3[[#This Row],[SOL]], "0"))</f>
        <v>22-13-1</v>
      </c>
      <c r="AS10">
        <f>COUNTIFS(DataRegularSeason20242025!$D$3:$D$1315,Table3[[#This Row],[Teams]],DataRegularSeason20242025!$K$3:$K$1315,0)</f>
        <v>0</v>
      </c>
      <c r="AT10">
        <f>SUMIF(DataRegularSeason20242025!$D$3:$D$1315,$A10, DataRegularSeason20242025!$J$3:$J$1315)</f>
        <v>53</v>
      </c>
      <c r="AU10">
        <f>SUMIF(DataRegularSeason20242025!$D$3:$D$1315,$A10, DataRegularSeason20242025!$K$3:$K$1315)</f>
        <v>58</v>
      </c>
      <c r="AV10">
        <f>AT10-AU10</f>
        <v>-5</v>
      </c>
      <c r="AW10">
        <f>COUNTIFS(DataRegularSeason20242025!$E$3:$E$1315,Table3[[#This Row],[Teams]],DataRegularSeason20242025!$J$3:$J$1315,0)</f>
        <v>2</v>
      </c>
      <c r="AX10">
        <f>SUMIF(DataRegularSeason20242025!$E$3:$E$1315,$A10,DataRegularSeason20242025!$K$3:$K$1315)</f>
        <v>72</v>
      </c>
      <c r="AY10">
        <f>SUMIF(DataRegularSeason20242025!$E$3:$E$1315,$A10,DataRegularSeason20242025!$J$3:$J$1315)</f>
        <v>44</v>
      </c>
      <c r="AZ10">
        <f>AX10-AY10</f>
        <v>28</v>
      </c>
      <c r="BA10">
        <f>AT10+AX10</f>
        <v>125</v>
      </c>
      <c r="BB10">
        <f>AU10+AY10</f>
        <v>102</v>
      </c>
      <c r="BC10">
        <f>BA10-BB10</f>
        <v>23</v>
      </c>
      <c r="BD10" s="17">
        <f>Table3[[#This Row],[GF]]/Table3[[#This Row],[GP]]</f>
        <v>3.4722222222222223</v>
      </c>
      <c r="BE10" s="17">
        <f>Table3[[#This Row],[GA]]/Table3[[#This Row],[GP]]</f>
        <v>2.8333333333333335</v>
      </c>
      <c r="BF10" s="17">
        <f>(Table3[[#This Row],[GF]]-Table3[[#This Row],[GA]])/Table3[[#This Row],[GP]]</f>
        <v>0.63888888888888884</v>
      </c>
      <c r="BG10" s="50" t="str">
        <f>_xlfn.CONCAT(TEXT(Table3[[#This Row],[W_H]], "0"), "-", TEXT(Table3[[#This Row],[RL_H]],"0"), "-", TEXT(Table3[[#This Row],[OTL_H]]+Table3[[#This Row],[SOL_H]], "0"))</f>
        <v>14-4-0</v>
      </c>
      <c r="BH10" s="50" t="str">
        <f>_xlfn.CONCAT(TEXT(Table3[[#This Row],[W_A]], "0"), "-", TEXT(Table3[[#This Row],[RL_A]],"0"), "-", TEXT(Table3[[#This Row],[OTL_A]]+Table3[[#This Row],[SOL_A]], "0"))</f>
        <v>8-9-1</v>
      </c>
      <c r="BI10" s="50">
        <f>((2*(Table3[[#This Row],[W_H]]))+Table3[[#This Row],[OTL_H]]+Table3[[#This Row],[SOL_H]])/(2*Table3[[#This Row],[GP_H]])</f>
        <v>0.77777777777777779</v>
      </c>
      <c r="BJ10" s="50">
        <f>((2*(Table3[[#This Row],[W_A]]))+Table3[[#This Row],[OTL_A]]+Table3[[#This Row],[SOL_A]])/(2*Table3[[#This Row],[GP_A]])</f>
        <v>0.47222222222222221</v>
      </c>
      <c r="BK10" s="21">
        <f>(Table3[[#This Row],[W]]*$CD$3)+(Table3[[#This Row],[L]]*$CD$4)+(Table3[[#This Row],[GF]]*$CD$5)+(Table3[[#This Row],[GA]]*$CD$6)</f>
        <v>44.150000000000006</v>
      </c>
      <c r="BL10" s="21">
        <f>(82*(((Table3[[#This Row],[PTS%]]*$CD$3)+((1-Table3[[#This Row],[PTS%]])*$CD$4)+(Table3[[#This Row],[GF]]*$CD$5)+(Table3[[#This Row],[GA]]*$CD$6))/Table3[[#This Row],[GP]])) + (Table3[[#This Row],[W]]*$CD$3)+(Table3[[#This Row],[L]]*$CD$4)+(Table3[[#This Row],[GF]]*$CD$5)+(Table3[[#This Row],[GA]]*$CD$6)</f>
        <v>111.05972222222222</v>
      </c>
      <c r="BM10">
        <f>COUNTIFS(DataRegularSeason20242025!$D$3:$D$1315,$A10,DataRegularSeason20242025!$H$3:$H$1315, $A10)</f>
        <v>12</v>
      </c>
      <c r="BN10">
        <f>COUNTIFS(DataRegularSeason20242025!$E$3:$E$1315,$A10,DataRegularSeason20242025!$H$3:$H$1315, $A10)</f>
        <v>15</v>
      </c>
      <c r="BO10">
        <f>BM10+BN10</f>
        <v>27</v>
      </c>
      <c r="BP10">
        <f>F10-BM10</f>
        <v>6</v>
      </c>
      <c r="BQ10">
        <f>H10-BN10</f>
        <v>3</v>
      </c>
      <c r="BR10">
        <f>BP10+BQ10</f>
        <v>9</v>
      </c>
      <c r="BU10">
        <v>2006</v>
      </c>
      <c r="BX10" t="s">
        <v>1470</v>
      </c>
      <c r="BY10" s="1">
        <f>_xlfn.MAXIFS(DataRegularSeason20242025!$B$3:$B$1315,DataRegularSeason20242025!$N$3:$N$1315,1)</f>
        <v>45655</v>
      </c>
    </row>
    <row r="11" spans="1:86" x14ac:dyDescent="0.25">
      <c r="A11" t="s">
        <v>18</v>
      </c>
      <c r="B11" t="s">
        <v>98</v>
      </c>
      <c r="C11" t="s">
        <v>81</v>
      </c>
      <c r="D11">
        <f>COUNTIFS(DataRegularSeason20242025!$D$3:$D$1315,$A11,DataRegularSeason20242025!$R$3:$R$1315,1,DataRegularSeason20242025!$N$3:$N$1315,1) + COUNTIFS(DataRegularSeason20242025!$E$3:$E$1315,$A11,DataRegularSeason20242025!$R$3:$R$1315,1,DataRegularSeason20242025!$N$3:$N$1315,1)</f>
        <v>29</v>
      </c>
      <c r="E11" s="15">
        <f>Table3[[#This Row],[Watched]]/Table3[[#This Row],[GP]]</f>
        <v>0.78378378378378377</v>
      </c>
      <c r="F11">
        <f>COUNTIFS(DataRegularSeason20242025!$N$3:$N$1315,1,DataRegularSeason20242025!$D$3:$D$1315,$A11)</f>
        <v>16</v>
      </c>
      <c r="G11">
        <f>41-Table3[[#This Row],[GP_A]]</f>
        <v>25</v>
      </c>
      <c r="H11">
        <f>COUNTIFS(DataRegularSeason20242025!$E$3:$E$1315,$A11,DataRegularSeason20242025!$N$3:$N$1315,1)</f>
        <v>21</v>
      </c>
      <c r="I11">
        <f>41-Table3[[#This Row],[GP_H]]</f>
        <v>20</v>
      </c>
      <c r="J11">
        <f>F11+H11</f>
        <v>37</v>
      </c>
      <c r="K11">
        <f>82-Table3[[#This Row],[GP]]</f>
        <v>45</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6</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14</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7</v>
      </c>
      <c r="Y11">
        <f>COUNTIFS(DataRegularSeason20242025!$E$3:$E$1315,$A11, DataRegularSeason20242025!$S$3:$S$1315, $A11,DataRegularSeason20242025!$M$3:$M$1315,"REG")</f>
        <v>7</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22</v>
      </c>
      <c r="AC11">
        <f>Table3[[#This Row],[L_A]]+Table3[[#This Row],[L_H]]</f>
        <v>15</v>
      </c>
      <c r="AD11">
        <f>Table3[[#This Row],[RW_A]]+Table3[[#This Row],[RW_H]]</f>
        <v>19</v>
      </c>
      <c r="AE11">
        <f>Table3[[#This Row],[RL_A]]+Table3[[#This Row],[RL_H]]</f>
        <v>13</v>
      </c>
      <c r="AF11">
        <f>Table3[[#This Row],[OTW_A]]+Table3[[#This Row],[OTW_H]]</f>
        <v>3</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46</v>
      </c>
      <c r="AK11">
        <f>(3*(Table3[[#This Row],[RW_A]]+Table3[[#This Row],[RW_H]]))+(2*(Table3[[#This Row],[OTW_A]]+Table3[[#This Row],[SOW_A]]+Table3[[#This Row],[OTW_H]]+Table3[[#This Row],[SOW_H]]))+Table3[[#This Row],[OTL_A]]+Table3[[#This Row],[SOL_A]]+Table3[[#This Row],[OTL_H]]+Table3[[#This Row],[SOL_H]]</f>
        <v>65</v>
      </c>
      <c r="AL11" s="15">
        <f>Table3[[#This Row],[PTS]]/(2*Table3[[#This Row],[GP]])</f>
        <v>0.6216216216216216</v>
      </c>
      <c r="AM11" s="15">
        <f>Table3[[#This Row],[PTS2]]/(3*Table3[[#This Row],[GP]])</f>
        <v>0.5855855855855856</v>
      </c>
      <c r="AN11">
        <f>(2*Table3[[#This Row],[GR]])+Table3[[#This Row],[PTS]]</f>
        <v>136</v>
      </c>
      <c r="AO11">
        <f>(3*Table3[[#This Row],[GR]])+Table3[[#This Row],[PTS2]]</f>
        <v>200</v>
      </c>
      <c r="AP11">
        <f>Table3[[#This Row],[PTS]]+(2 * Table3[[#This Row],[GR]] * Table3[[#This Row],[PTS%]])</f>
        <v>101.94594594594594</v>
      </c>
      <c r="AQ11">
        <f>Table3[[#This Row],[PTS2]]+(3 * Table3[[#This Row],[GR]] * Table3[[#This Row],[PTS%2]])</f>
        <v>144.05405405405406</v>
      </c>
      <c r="AR11" s="20" t="str">
        <f>_xlfn.CONCAT(TEXT(Table3[[#This Row],[W]], "0"), "-", TEXT(Table3[[#This Row],[RL]],"0"), "-", TEXT(Table3[[#This Row],[OTL]]+Table3[[#This Row],[SOL]], "0"))</f>
        <v>22-13-2</v>
      </c>
      <c r="AS11">
        <f>COUNTIFS(DataRegularSeason20242025!$D$3:$D$1315,Table3[[#This Row],[Teams]],DataRegularSeason20242025!$K$3:$K$1315,0)</f>
        <v>0</v>
      </c>
      <c r="AT11">
        <f>SUMIF(DataRegularSeason20242025!$D$3:$D$1315,$A11, DataRegularSeason20242025!$J$3:$J$1315)</f>
        <v>50</v>
      </c>
      <c r="AU11">
        <f>SUMIF(DataRegularSeason20242025!$D$3:$D$1315,$A11, DataRegularSeason20242025!$K$3:$K$1315)</f>
        <v>52</v>
      </c>
      <c r="AV11">
        <f>AT11-AU11</f>
        <v>-2</v>
      </c>
      <c r="AW11">
        <f>COUNTIFS(DataRegularSeason20242025!$E$3:$E$1315,Table3[[#This Row],[Teams]],DataRegularSeason20242025!$J$3:$J$1315,0)</f>
        <v>2</v>
      </c>
      <c r="AX11">
        <f>SUMIF(DataRegularSeason20242025!$E$3:$E$1315,$A11,DataRegularSeason20242025!$K$3:$K$1315)</f>
        <v>66</v>
      </c>
      <c r="AY11">
        <f>SUMIF(DataRegularSeason20242025!$E$3:$E$1315,$A11,DataRegularSeason20242025!$J$3:$J$1315)</f>
        <v>53</v>
      </c>
      <c r="AZ11">
        <f>AX11-AY11</f>
        <v>13</v>
      </c>
      <c r="BA11">
        <f>AT11+AX11</f>
        <v>116</v>
      </c>
      <c r="BB11">
        <f>AU11+AY11</f>
        <v>105</v>
      </c>
      <c r="BC11">
        <f>BA11-BB11</f>
        <v>11</v>
      </c>
      <c r="BD11" s="17">
        <f>Table3[[#This Row],[GF]]/Table3[[#This Row],[GP]]</f>
        <v>3.1351351351351351</v>
      </c>
      <c r="BE11" s="17">
        <f>Table3[[#This Row],[GA]]/Table3[[#This Row],[GP]]</f>
        <v>2.8378378378378377</v>
      </c>
      <c r="BF11" s="17">
        <f>(Table3[[#This Row],[GF]]-Table3[[#This Row],[GA]])/Table3[[#This Row],[GP]]</f>
        <v>0.29729729729729731</v>
      </c>
      <c r="BG11" s="50" t="str">
        <f>_xlfn.CONCAT(TEXT(Table3[[#This Row],[W_H]], "0"), "-", TEXT(Table3[[#This Row],[RL_H]],"0"), "-", TEXT(Table3[[#This Row],[OTL_H]]+Table3[[#This Row],[SOL_H]], "0"))</f>
        <v>14-7-0</v>
      </c>
      <c r="BH11" s="50" t="str">
        <f>_xlfn.CONCAT(TEXT(Table3[[#This Row],[W_A]], "0"), "-", TEXT(Table3[[#This Row],[RL_A]],"0"), "-", TEXT(Table3[[#This Row],[OTL_A]]+Table3[[#This Row],[SOL_A]], "0"))</f>
        <v>8-6-2</v>
      </c>
      <c r="BI11" s="50">
        <f>((2*(Table3[[#This Row],[W_H]]))+Table3[[#This Row],[OTL_H]]+Table3[[#This Row],[SOL_H]])/(2*Table3[[#This Row],[GP_H]])</f>
        <v>0.66666666666666663</v>
      </c>
      <c r="BJ11" s="50">
        <f>((2*(Table3[[#This Row],[W_A]]))+Table3[[#This Row],[OTL_A]]+Table3[[#This Row],[SOL_A]])/(2*Table3[[#This Row],[GP_A]])</f>
        <v>0.5625</v>
      </c>
      <c r="BK11" s="21">
        <f>(Table3[[#This Row],[W]]*$CD$3)+(Table3[[#This Row],[L]]*$CD$4)+(Table3[[#This Row],[GF]]*$CD$5)+(Table3[[#This Row],[GA]]*$CD$6)</f>
        <v>43.4</v>
      </c>
      <c r="BL11" s="21">
        <f>(82*(((Table3[[#This Row],[PTS%]]*$CD$3)+((1-Table3[[#This Row],[PTS%]])*$CD$4)+(Table3[[#This Row],[GF]]*$CD$5)+(Table3[[#This Row],[GA]]*$CD$6))/Table3[[#This Row],[GP]])) + (Table3[[#This Row],[W]]*$CD$3)+(Table3[[#This Row],[L]]*$CD$4)+(Table3[[#This Row],[GF]]*$CD$5)+(Table3[[#This Row],[GA]]*$CD$6)</f>
        <v>106.17282688093499</v>
      </c>
      <c r="BM11">
        <f>COUNTIFS(DataRegularSeason20242025!$D$3:$D$1315,$A11,DataRegularSeason20242025!$H$3:$H$1315, $A11)</f>
        <v>13</v>
      </c>
      <c r="BN11">
        <f>COUNTIFS(DataRegularSeason20242025!$E$3:$E$1315,$A11,DataRegularSeason20242025!$H$3:$H$1315, $A11)</f>
        <v>18</v>
      </c>
      <c r="BO11">
        <f>BM11+BN11</f>
        <v>31</v>
      </c>
      <c r="BP11">
        <f>F11-BM11</f>
        <v>3</v>
      </c>
      <c r="BQ11">
        <f>H11-BN11</f>
        <v>3</v>
      </c>
      <c r="BR11">
        <f>BP11+BQ11</f>
        <v>6</v>
      </c>
      <c r="BU11">
        <v>1967</v>
      </c>
      <c r="BX11" t="s">
        <v>1471</v>
      </c>
      <c r="BY11">
        <f>$BY$2/($BY$10-$BY$9)</f>
        <v>6.6976744186046515</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35</v>
      </c>
      <c r="E12" s="15">
        <f>Table3[[#This Row],[Watched]]/Table3[[#This Row],[GP]]</f>
        <v>0.94594594594594594</v>
      </c>
      <c r="F12">
        <f>COUNTIFS(DataRegularSeason20242025!$N$3:$N$1315,1,DataRegularSeason20242025!$D$3:$D$1315,$A12)</f>
        <v>19</v>
      </c>
      <c r="G12">
        <f>41-Table3[[#This Row],[GP_A]]</f>
        <v>22</v>
      </c>
      <c r="H12">
        <f>COUNTIFS(DataRegularSeason20242025!$E$3:$E$1315,$A12,DataRegularSeason20242025!$N$3:$N$1315,1)</f>
        <v>18</v>
      </c>
      <c r="I12">
        <f>41-Table3[[#This Row],[GP_H]]</f>
        <v>23</v>
      </c>
      <c r="J12">
        <f>F12+H12</f>
        <v>37</v>
      </c>
      <c r="K12">
        <f>82-Table3[[#This Row],[GP]]</f>
        <v>45</v>
      </c>
      <c r="L12">
        <f>COUNTIFS(DataRegularSeason20242025!$D$3:$D$1315,$A12, DataRegularSeason20242025!$L$3:$L$1315, $A12,DataRegularSeason20242025!$N$3:$N$1315,1)</f>
        <v>12</v>
      </c>
      <c r="M12">
        <f>COUNTIFS(DataRegularSeason20242025!$D$3:$D$1315,$A12, DataRegularSeason20242025!$L$3:$L$1315, $A12,DataRegularSeason20242025!$N$3:$N$1315,1,DataRegularSeason20242025!$M$3:$M$1315,"REG")</f>
        <v>11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10</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1</v>
      </c>
      <c r="X12">
        <f>H12-T12</f>
        <v>8</v>
      </c>
      <c r="Y12">
        <f>COUNTIFS(DataRegularSeason20242025!$E$3:$E$1315,$A12, DataRegularSeason20242025!$S$3:$S$1315, $A12,DataRegularSeason20242025!$M$3:$M$1315,"REG")</f>
        <v>7</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22</v>
      </c>
      <c r="AC12">
        <f>Table3[[#This Row],[L_A]]+Table3[[#This Row],[L_H]]</f>
        <v>15</v>
      </c>
      <c r="AD12">
        <f>Table3[[#This Row],[RW_A]]+Table3[[#This Row],[RW_H]]</f>
        <v>18</v>
      </c>
      <c r="AE12">
        <f>Table3[[#This Row],[RL_A]]+Table3[[#This Row],[RL_H]]</f>
        <v>13</v>
      </c>
      <c r="AF12">
        <f>Table3[[#This Row],[OTW_A]]+Table3[[#This Row],[OTW_H]]</f>
        <v>2</v>
      </c>
      <c r="AG12">
        <f>Table3[[#This Row],[OTL_A]]+Table3[[#This Row],[OTL_H]]</f>
        <v>2</v>
      </c>
      <c r="AH12">
        <f>Table3[[#This Row],[SOW_A]]+Table3[[#This Row],[SOW_H]]</f>
        <v>2</v>
      </c>
      <c r="AI12">
        <f>Table3[[#This Row],[SOL_A]]+Table3[[#This Row],[SOL_H]]</f>
        <v>0</v>
      </c>
      <c r="AJ12">
        <f>(2*(Table3[[#This Row],[W_A]]+Table3[[#This Row],[W_H]]))+Table3[[#This Row],[OTL_A]]+Table3[[#This Row],[SOL_A]]+Table3[[#This Row],[OTL_H]]+Table3[[#This Row],[SOL_H]]</f>
        <v>46</v>
      </c>
      <c r="AK12">
        <f>(3*(Table3[[#This Row],[RW_A]]+Table3[[#This Row],[RW_H]]))+(2*(Table3[[#This Row],[OTW_A]]+Table3[[#This Row],[SOW_A]]+Table3[[#This Row],[OTW_H]]+Table3[[#This Row],[SOW_H]]))+Table3[[#This Row],[OTL_A]]+Table3[[#This Row],[SOL_A]]+Table3[[#This Row],[OTL_H]]+Table3[[#This Row],[SOL_H]]</f>
        <v>64</v>
      </c>
      <c r="AL12" s="15">
        <f>Table3[[#This Row],[PTS]]/(2*Table3[[#This Row],[GP]])</f>
        <v>0.6216216216216216</v>
      </c>
      <c r="AM12" s="15">
        <f>Table3[[#This Row],[PTS2]]/(3*Table3[[#This Row],[GP]])</f>
        <v>0.57657657657657657</v>
      </c>
      <c r="AN12">
        <f>(2*Table3[[#This Row],[GR]])+Table3[[#This Row],[PTS]]</f>
        <v>136</v>
      </c>
      <c r="AO12">
        <f>(3*Table3[[#This Row],[GR]])+Table3[[#This Row],[PTS2]]</f>
        <v>199</v>
      </c>
      <c r="AP12">
        <f>Table3[[#This Row],[PTS]]+(2 * Table3[[#This Row],[GR]] * Table3[[#This Row],[PTS%]])</f>
        <v>101.94594594594594</v>
      </c>
      <c r="AQ12">
        <f>Table3[[#This Row],[PTS2]]+(3 * Table3[[#This Row],[GR]] * Table3[[#This Row],[PTS%2]])</f>
        <v>141.83783783783784</v>
      </c>
      <c r="AR12" s="20" t="str">
        <f>_xlfn.CONCAT(TEXT(Table3[[#This Row],[W]], "0"), "-", TEXT(Table3[[#This Row],[RL]],"0"), "-", TEXT(Table3[[#This Row],[OTL]]+Table3[[#This Row],[SOL]], "0"))</f>
        <v>22-13-2</v>
      </c>
      <c r="AS12">
        <f>COUNTIFS(DataRegularSeason20242025!$D$3:$D$1315,Table3[[#This Row],[Teams]],DataRegularSeason20242025!$K$3:$K$1315,0)</f>
        <v>0</v>
      </c>
      <c r="AT12">
        <f>SUMIF(DataRegularSeason20242025!$D$3:$D$1315,$A12, DataRegularSeason20242025!$J$3:$J$1315)</f>
        <v>70</v>
      </c>
      <c r="AU12">
        <f>SUMIF(DataRegularSeason20242025!$D$3:$D$1315,$A12, DataRegularSeason20242025!$K$3:$K$1315)</f>
        <v>63</v>
      </c>
      <c r="AV12">
        <f>AT12-AU12</f>
        <v>7</v>
      </c>
      <c r="AW12">
        <f>COUNTIFS(DataRegularSeason20242025!$E$3:$E$1315,Table3[[#This Row],[Teams]],DataRegularSeason20242025!$J$3:$J$1315,0)</f>
        <v>2</v>
      </c>
      <c r="AX12">
        <f>SUMIF(DataRegularSeason20242025!$E$3:$E$1315,$A12,DataRegularSeason20242025!$K$3:$K$1315)</f>
        <v>56</v>
      </c>
      <c r="AY12">
        <f>SUMIF(DataRegularSeason20242025!$E$3:$E$1315,$A12,DataRegularSeason20242025!$J$3:$J$1315)</f>
        <v>54</v>
      </c>
      <c r="AZ12">
        <f>AX12-AY12</f>
        <v>2</v>
      </c>
      <c r="BA12">
        <f>AT12+AX12</f>
        <v>126</v>
      </c>
      <c r="BB12">
        <f>AU12+AY12</f>
        <v>117</v>
      </c>
      <c r="BC12">
        <f>BA12-BB12</f>
        <v>9</v>
      </c>
      <c r="BD12" s="17">
        <f>Table3[[#This Row],[GF]]/Table3[[#This Row],[GP]]</f>
        <v>3.4054054054054053</v>
      </c>
      <c r="BE12" s="17">
        <f>Table3[[#This Row],[GA]]/Table3[[#This Row],[GP]]</f>
        <v>3.1621621621621623</v>
      </c>
      <c r="BF12" s="17">
        <f>(Table3[[#This Row],[GF]]-Table3[[#This Row],[GA]])/Table3[[#This Row],[GP]]</f>
        <v>0.24324324324324326</v>
      </c>
      <c r="BG12" s="50" t="str">
        <f>_xlfn.CONCAT(TEXT(Table3[[#This Row],[W_H]], "0"), "-", TEXT(Table3[[#This Row],[RL_H]],"0"), "-", TEXT(Table3[[#This Row],[OTL_H]]+Table3[[#This Row],[SOL_H]], "0"))</f>
        <v>10-7-1</v>
      </c>
      <c r="BH12" s="50" t="str">
        <f>_xlfn.CONCAT(TEXT(Table3[[#This Row],[W_A]], "0"), "-", TEXT(Table3[[#This Row],[RL_A]],"0"), "-", TEXT(Table3[[#This Row],[OTL_A]]+Table3[[#This Row],[SOL_A]], "0"))</f>
        <v>12-6-1</v>
      </c>
      <c r="BI12" s="50">
        <f>((2*(Table3[[#This Row],[W_H]]))+Table3[[#This Row],[OTL_H]]+Table3[[#This Row],[SOL_H]])/(2*Table3[[#This Row],[GP_H]])</f>
        <v>0.58333333333333337</v>
      </c>
      <c r="BJ12" s="50">
        <f>((2*(Table3[[#This Row],[W_A]]))+Table3[[#This Row],[OTL_A]]+Table3[[#This Row],[SOL_A]])/(2*Table3[[#This Row],[GP_A]])</f>
        <v>0.65789473684210531</v>
      </c>
      <c r="BK12" s="21">
        <f>(Table3[[#This Row],[W]]*$CD$3)+(Table3[[#This Row],[L]]*$CD$4)+(Table3[[#This Row],[GF]]*$CD$5)+(Table3[[#This Row],[GA]]*$CD$6)</f>
        <v>46.1</v>
      </c>
      <c r="BL12" s="21">
        <f>(82*(((Table3[[#This Row],[PTS%]]*$CD$3)+((1-Table3[[#This Row],[PTS%]])*$CD$4)+(Table3[[#This Row],[GF]]*$CD$5)+(Table3[[#This Row],[GA]]*$CD$6))/Table3[[#This Row],[GP]])) + (Table3[[#This Row],[W]]*$CD$3)+(Table3[[#This Row],[L]]*$CD$4)+(Table3[[#This Row],[GF]]*$CD$5)+(Table3[[#This Row],[GA]]*$CD$6)</f>
        <v>114.85661066471879</v>
      </c>
      <c r="BM12">
        <f>COUNTIFS(DataRegularSeason20242025!$D$3:$D$1315,$A12,DataRegularSeason20242025!$H$3:$H$1315, $A12)</f>
        <v>12</v>
      </c>
      <c r="BN12">
        <f>COUNTIFS(DataRegularSeason20242025!$E$3:$E$1315,$A12,DataRegularSeason20242025!$H$3:$H$1315, $A12)</f>
        <v>15</v>
      </c>
      <c r="BO12">
        <f>BM12+BN12</f>
        <v>27</v>
      </c>
      <c r="BP12">
        <f>F12-BM12</f>
        <v>7</v>
      </c>
      <c r="BQ12">
        <f>H12-BN12</f>
        <v>3</v>
      </c>
      <c r="BR12">
        <f>BP12+BQ12</f>
        <v>10</v>
      </c>
      <c r="BU12">
        <v>2024</v>
      </c>
      <c r="BX12" t="s">
        <v>1472</v>
      </c>
      <c r="BY12">
        <f>$BY$3/($BY$10-$BY$9)</f>
        <v>5.3720930232558137</v>
      </c>
    </row>
    <row r="13" spans="1:86"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27</v>
      </c>
      <c r="E13" s="15">
        <f>Table3[[#This Row],[Watched]]/Table3[[#This Row],[GP]]</f>
        <v>0.77142857142857146</v>
      </c>
      <c r="F13">
        <f>COUNTIFS(DataRegularSeason20242025!$N$3:$N$1315,1,DataRegularSeason20242025!$D$3:$D$1315,$A13)</f>
        <v>16</v>
      </c>
      <c r="G13">
        <f>41-Table3[[#This Row],[GP_A]]</f>
        <v>25</v>
      </c>
      <c r="H13">
        <f>COUNTIFS(DataRegularSeason20242025!$E$3:$E$1315,$A13,DataRegularSeason20242025!$N$3:$N$1315,1)</f>
        <v>19</v>
      </c>
      <c r="I13">
        <f>41-Table3[[#This Row],[GP_H]]</f>
        <v>22</v>
      </c>
      <c r="J13">
        <f>F13+H13</f>
        <v>35</v>
      </c>
      <c r="K13">
        <f>82-Table3[[#This Row],[GP]]</f>
        <v>47</v>
      </c>
      <c r="L13">
        <f>COUNTIFS(DataRegularSeason20242025!$D$3:$D$1315,$A13, DataRegularSeason20242025!$L$3:$L$1315, $A13,DataRegularSeason20242025!$N$3:$N$1315,1)</f>
        <v>8</v>
      </c>
      <c r="M13">
        <f>COUNTIFS(DataRegularSeason20242025!$D$3:$D$1315,$A13, DataRegularSeason20242025!$L$3:$L$1315, $A13,DataRegularSeason20242025!$N$3:$N$1315,1,DataRegularSeason20242025!$M$3:$M$1315,"REG")</f>
        <v>8</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13</v>
      </c>
      <c r="U13">
        <f>COUNTIFS(DataRegularSeason20242025!$E$3:$E$1315,$A13, DataRegularSeason20242025!$L$3:$L$1315, $A13,DataRegularSeason20242025!$N$3:$N$1315,1,DataRegularSeason20242025!$M$3:$M$1315,"REG")</f>
        <v>11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1</v>
      </c>
      <c r="X13">
        <f>H13-T13</f>
        <v>6</v>
      </c>
      <c r="Y13">
        <f>COUNTIFS(DataRegularSeason20242025!$E$3:$E$1315,$A13, DataRegularSeason20242025!$S$3:$S$1315, $A13,DataRegularSeason20242025!$M$3:$M$1315,"REG")</f>
        <v>5</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21</v>
      </c>
      <c r="AC13">
        <f>Table3[[#This Row],[L_A]]+Table3[[#This Row],[L_H]]</f>
        <v>14</v>
      </c>
      <c r="AD13">
        <f>Table3[[#This Row],[RW_A]]+Table3[[#This Row],[RW_H]]</f>
        <v>19</v>
      </c>
      <c r="AE13">
        <f>Table3[[#This Row],[RL_A]]+Table3[[#This Row],[RL_H]]</f>
        <v>13</v>
      </c>
      <c r="AF13">
        <f>Table3[[#This Row],[OTW_A]]+Table3[[#This Row],[OTW_H]]</f>
        <v>1</v>
      </c>
      <c r="AG13">
        <f>Table3[[#This Row],[OTL_A]]+Table3[[#This Row],[OTL_H]]</f>
        <v>1</v>
      </c>
      <c r="AH13">
        <f>Table3[[#This Row],[SOW_A]]+Table3[[#This Row],[SOW_H]]</f>
        <v>1</v>
      </c>
      <c r="AI13">
        <f>Table3[[#This Row],[SOL_A]]+Table3[[#This Row],[SOL_H]]</f>
        <v>0</v>
      </c>
      <c r="AJ13">
        <f>(2*(Table3[[#This Row],[W_A]]+Table3[[#This Row],[W_H]]))+Table3[[#This Row],[OTL_A]]+Table3[[#This Row],[SOL_A]]+Table3[[#This Row],[OTL_H]]+Table3[[#This Row],[SOL_H]]</f>
        <v>43</v>
      </c>
      <c r="AK13">
        <f>(3*(Table3[[#This Row],[RW_A]]+Table3[[#This Row],[RW_H]]))+(2*(Table3[[#This Row],[OTW_A]]+Table3[[#This Row],[SOW_A]]+Table3[[#This Row],[OTW_H]]+Table3[[#This Row],[SOW_H]]))+Table3[[#This Row],[OTL_A]]+Table3[[#This Row],[SOL_A]]+Table3[[#This Row],[OTL_H]]+Table3[[#This Row],[SOL_H]]</f>
        <v>62</v>
      </c>
      <c r="AL13" s="15">
        <f>Table3[[#This Row],[PTS]]/(2*Table3[[#This Row],[GP]])</f>
        <v>0.61428571428571432</v>
      </c>
      <c r="AM13" s="15">
        <f>Table3[[#This Row],[PTS2]]/(3*Table3[[#This Row],[GP]])</f>
        <v>0.59047619047619049</v>
      </c>
      <c r="AN13">
        <f>(2*Table3[[#This Row],[GR]])+Table3[[#This Row],[PTS]]</f>
        <v>137</v>
      </c>
      <c r="AO13">
        <f>(3*Table3[[#This Row],[GR]])+Table3[[#This Row],[PTS2]]</f>
        <v>203</v>
      </c>
      <c r="AP13">
        <f>Table3[[#This Row],[PTS]]+(2 * Table3[[#This Row],[GR]] * Table3[[#This Row],[PTS%]])</f>
        <v>100.74285714285715</v>
      </c>
      <c r="AQ13">
        <f>Table3[[#This Row],[PTS2]]+(3 * Table3[[#This Row],[GR]] * Table3[[#This Row],[PTS%2]])</f>
        <v>145.25714285714287</v>
      </c>
      <c r="AR13" s="20" t="str">
        <f>_xlfn.CONCAT(TEXT(Table3[[#This Row],[W]], "0"), "-", TEXT(Table3[[#This Row],[RL]],"0"), "-", TEXT(Table3[[#This Row],[OTL]]+Table3[[#This Row],[SOL]], "0"))</f>
        <v>21-13-1</v>
      </c>
      <c r="AS13">
        <f>COUNTIFS(DataRegularSeason20242025!$D$3:$D$1315,Table3[[#This Row],[Teams]],DataRegularSeason20242025!$K$3:$K$1315,0)</f>
        <v>0</v>
      </c>
      <c r="AT13">
        <f>SUMIF(DataRegularSeason20242025!$D$3:$D$1315,$A13, DataRegularSeason20242025!$J$3:$J$1315)</f>
        <v>49</v>
      </c>
      <c r="AU13">
        <f>SUMIF(DataRegularSeason20242025!$D$3:$D$1315,$A13, DataRegularSeason20242025!$K$3:$K$1315)</f>
        <v>46</v>
      </c>
      <c r="AV13">
        <f>AT13-AU13</f>
        <v>3</v>
      </c>
      <c r="AW13">
        <f>COUNTIFS(DataRegularSeason20242025!$E$3:$E$1315,Table3[[#This Row],[Teams]],DataRegularSeason20242025!$J$3:$J$1315,0)</f>
        <v>2</v>
      </c>
      <c r="AX13">
        <f>SUMIF(DataRegularSeason20242025!$E$3:$E$1315,$A13,DataRegularSeason20242025!$K$3:$K$1315)</f>
        <v>63</v>
      </c>
      <c r="AY13">
        <f>SUMIF(DataRegularSeason20242025!$E$3:$E$1315,$A13,DataRegularSeason20242025!$J$3:$J$1315)</f>
        <v>43</v>
      </c>
      <c r="AZ13">
        <f>AX13-AY13</f>
        <v>20</v>
      </c>
      <c r="BA13">
        <f>AT13+AX13</f>
        <v>112</v>
      </c>
      <c r="BB13">
        <f>AU13+AY13</f>
        <v>89</v>
      </c>
      <c r="BC13">
        <f>BA13-BB13</f>
        <v>23</v>
      </c>
      <c r="BD13" s="17">
        <f>Table3[[#This Row],[GF]]/Table3[[#This Row],[GP]]</f>
        <v>3.2</v>
      </c>
      <c r="BE13" s="17">
        <f>Table3[[#This Row],[GA]]/Table3[[#This Row],[GP]]</f>
        <v>2.5428571428571427</v>
      </c>
      <c r="BF13" s="17">
        <f>(Table3[[#This Row],[GF]]-Table3[[#This Row],[GA]])/Table3[[#This Row],[GP]]</f>
        <v>0.65714285714285714</v>
      </c>
      <c r="BG13" s="50" t="str">
        <f>_xlfn.CONCAT(TEXT(Table3[[#This Row],[W_H]], "0"), "-", TEXT(Table3[[#This Row],[RL_H]],"0"), "-", TEXT(Table3[[#This Row],[OTL_H]]+Table3[[#This Row],[SOL_H]], "0"))</f>
        <v>13-5-1</v>
      </c>
      <c r="BH13" s="50" t="str">
        <f>_xlfn.CONCAT(TEXT(Table3[[#This Row],[W_A]], "0"), "-", TEXT(Table3[[#This Row],[RL_A]],"0"), "-", TEXT(Table3[[#This Row],[OTL_A]]+Table3[[#This Row],[SOL_A]], "0"))</f>
        <v>8-8-0</v>
      </c>
      <c r="BI13" s="50">
        <f>((2*(Table3[[#This Row],[W_H]]))+Table3[[#This Row],[OTL_H]]+Table3[[#This Row],[SOL_H]])/(2*Table3[[#This Row],[GP_H]])</f>
        <v>0.71052631578947367</v>
      </c>
      <c r="BJ13" s="50">
        <f>((2*(Table3[[#This Row],[W_A]]))+Table3[[#This Row],[OTL_A]]+Table3[[#This Row],[SOL_A]])/(2*Table3[[#This Row],[GP_A]])</f>
        <v>0.5</v>
      </c>
      <c r="BK13" s="21">
        <f>(Table3[[#This Row],[W]]*$CD$3)+(Table3[[#This Row],[L]]*$CD$4)+(Table3[[#This Row],[GF]]*$CD$5)+(Table3[[#This Row],[GA]]*$CD$6)</f>
        <v>40.4</v>
      </c>
      <c r="BL13" s="21">
        <f>(82*(((Table3[[#This Row],[PTS%]]*$CD$3)+((1-Table3[[#This Row],[PTS%]])*$CD$4)+(Table3[[#This Row],[GF]]*$CD$5)+(Table3[[#This Row],[GA]]*$CD$6))/Table3[[#This Row],[GP]])) + (Table3[[#This Row],[W]]*$CD$3)+(Table3[[#This Row],[L]]*$CD$4)+(Table3[[#This Row],[GF]]*$CD$5)+(Table3[[#This Row],[GA]]*$CD$6)</f>
        <v>101.6021224489796</v>
      </c>
      <c r="BM13">
        <f>COUNTIFS(DataRegularSeason20242025!$D$3:$D$1315,$A13,DataRegularSeason20242025!$H$3:$H$1315, $A13)</f>
        <v>9</v>
      </c>
      <c r="BN13">
        <f>COUNTIFS(DataRegularSeason20242025!$E$3:$E$1315,$A13,DataRegularSeason20242025!$H$3:$H$1315, $A13)</f>
        <v>16</v>
      </c>
      <c r="BO13">
        <f>BM13+BN13</f>
        <v>25</v>
      </c>
      <c r="BP13">
        <f>F13-BM13</f>
        <v>7</v>
      </c>
      <c r="BQ13">
        <f>H13-BN13</f>
        <v>3</v>
      </c>
      <c r="BR13">
        <f>BP13+BQ13</f>
        <v>10</v>
      </c>
      <c r="BU13">
        <v>1999</v>
      </c>
      <c r="BX13" t="s">
        <v>1480</v>
      </c>
      <c r="BY13">
        <f>(BY5/BY2)/2</f>
        <v>3.0763888888888888</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31</v>
      </c>
      <c r="E14" s="15">
        <f>Table3[[#This Row],[Watched]]/Table3[[#This Row],[GP]]</f>
        <v>0.88571428571428568</v>
      </c>
      <c r="F14">
        <f>COUNTIFS(DataRegularSeason20242025!$N$3:$N$1315,1,DataRegularSeason20242025!$D$3:$D$1315,$A14)</f>
        <v>15</v>
      </c>
      <c r="G14">
        <f>41-Table3[[#This Row],[GP_A]]</f>
        <v>26</v>
      </c>
      <c r="H14">
        <f>COUNTIFS(DataRegularSeason20242025!$E$3:$E$1315,$A14,DataRegularSeason20242025!$N$3:$N$1315,1)</f>
        <v>20</v>
      </c>
      <c r="I14">
        <f>41-Table3[[#This Row],[GP_H]]</f>
        <v>21</v>
      </c>
      <c r="J14">
        <f>F14+H14</f>
        <v>35</v>
      </c>
      <c r="K14">
        <f>82-Table3[[#This Row],[GP]]</f>
        <v>47</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12</v>
      </c>
      <c r="Y14">
        <f>COUNTIFS(DataRegularSeason20242025!$E$3:$E$1315,$A14, DataRegularSeason20242025!$S$3:$S$1315, $A14,DataRegularSeason20242025!$M$3:$M$1315,"REG")</f>
        <v>7</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18</v>
      </c>
      <c r="AC14">
        <f>Table3[[#This Row],[L_A]]+Table3[[#This Row],[L_H]]</f>
        <v>17</v>
      </c>
      <c r="AD14">
        <f>Table3[[#This Row],[RW_A]]+Table3[[#This Row],[RW_H]]</f>
        <v>14</v>
      </c>
      <c r="AE14">
        <f>Table3[[#This Row],[RL_A]]+Table3[[#This Row],[RL_H]]</f>
        <v>10</v>
      </c>
      <c r="AF14">
        <f>Table3[[#This Row],[OTW_A]]+Table3[[#This Row],[OTW_H]]</f>
        <v>4</v>
      </c>
      <c r="AG14">
        <f>Table3[[#This Row],[OTL_A]]+Table3[[#This Row],[OTL_H]]</f>
        <v>6</v>
      </c>
      <c r="AH14">
        <f>Table3[[#This Row],[SOW_A]]+Table3[[#This Row],[SOW_H]]</f>
        <v>0</v>
      </c>
      <c r="AI14">
        <f>Table3[[#This Row],[SOL_A]]+Table3[[#This Row],[SOL_H]]</f>
        <v>1</v>
      </c>
      <c r="AJ14">
        <f>(2*(Table3[[#This Row],[W_A]]+Table3[[#This Row],[W_H]]))+Table3[[#This Row],[OTL_A]]+Table3[[#This Row],[SOL_A]]+Table3[[#This Row],[OTL_H]]+Table3[[#This Row],[SOL_H]]</f>
        <v>43</v>
      </c>
      <c r="AK14">
        <f>(3*(Table3[[#This Row],[RW_A]]+Table3[[#This Row],[RW_H]]))+(2*(Table3[[#This Row],[OTW_A]]+Table3[[#This Row],[SOW_A]]+Table3[[#This Row],[OTW_H]]+Table3[[#This Row],[SOW_H]]))+Table3[[#This Row],[OTL_A]]+Table3[[#This Row],[SOL_A]]+Table3[[#This Row],[OTL_H]]+Table3[[#This Row],[SOL_H]]</f>
        <v>57</v>
      </c>
      <c r="AL14" s="15">
        <f>Table3[[#This Row],[PTS]]/(2*Table3[[#This Row],[GP]])</f>
        <v>0.61428571428571432</v>
      </c>
      <c r="AM14" s="15">
        <f>Table3[[#This Row],[PTS2]]/(3*Table3[[#This Row],[GP]])</f>
        <v>0.54285714285714282</v>
      </c>
      <c r="AN14">
        <f>(2*Table3[[#This Row],[GR]])+Table3[[#This Row],[PTS]]</f>
        <v>137</v>
      </c>
      <c r="AO14">
        <f>(3*Table3[[#This Row],[GR]])+Table3[[#This Row],[PTS2]]</f>
        <v>198</v>
      </c>
      <c r="AP14">
        <f>Table3[[#This Row],[PTS]]+(2 * Table3[[#This Row],[GR]] * Table3[[#This Row],[PTS%]])</f>
        <v>100.74285714285715</v>
      </c>
      <c r="AQ14">
        <f>Table3[[#This Row],[PTS2]]+(3 * Table3[[#This Row],[GR]] * Table3[[#This Row],[PTS%2]])</f>
        <v>133.54285714285714</v>
      </c>
      <c r="AR14" s="20" t="str">
        <f>_xlfn.CONCAT(TEXT(Table3[[#This Row],[W]], "0"), "-", TEXT(Table3[[#This Row],[RL]],"0"), "-", TEXT(Table3[[#This Row],[OTL]]+Table3[[#This Row],[SOL]], "0"))</f>
        <v>18-10-7</v>
      </c>
      <c r="AS14">
        <f>COUNTIFS(DataRegularSeason20242025!$D$3:$D$1315,Table3[[#This Row],[Teams]],DataRegularSeason20242025!$K$3:$K$1315,0)</f>
        <v>2</v>
      </c>
      <c r="AT14">
        <f>SUMIF(DataRegularSeason20242025!$D$3:$D$1315,$A14, DataRegularSeason20242025!$J$3:$J$1315)</f>
        <v>49</v>
      </c>
      <c r="AU14">
        <f>SUMIF(DataRegularSeason20242025!$D$3:$D$1315,$A14, DataRegularSeason20242025!$K$3:$K$1315)</f>
        <v>38</v>
      </c>
      <c r="AV14">
        <f>AT14-AU14</f>
        <v>11</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73</v>
      </c>
      <c r="AZ14">
        <f>AX14-AY14</f>
        <v>-10</v>
      </c>
      <c r="BA14">
        <f>AT14+AX14</f>
        <v>112</v>
      </c>
      <c r="BB14">
        <f>AU14+AY14</f>
        <v>111</v>
      </c>
      <c r="BC14">
        <f>BA14-BB14</f>
        <v>1</v>
      </c>
      <c r="BD14" s="17">
        <f>Table3[[#This Row],[GF]]/Table3[[#This Row],[GP]]</f>
        <v>3.2</v>
      </c>
      <c r="BE14" s="17">
        <f>Table3[[#This Row],[GA]]/Table3[[#This Row],[GP]]</f>
        <v>3.1714285714285713</v>
      </c>
      <c r="BF14" s="17">
        <f>(Table3[[#This Row],[GF]]-Table3[[#This Row],[GA]])/Table3[[#This Row],[GP]]</f>
        <v>2.8571428571428571E-2</v>
      </c>
      <c r="BG14" s="50" t="str">
        <f>_xlfn.CONCAT(TEXT(Table3[[#This Row],[W_H]], "0"), "-", TEXT(Table3[[#This Row],[RL_H]],"0"), "-", TEXT(Table3[[#This Row],[OTL_H]]+Table3[[#This Row],[SOL_H]], "0"))</f>
        <v>8-7-5</v>
      </c>
      <c r="BH14" s="50" t="str">
        <f>_xlfn.CONCAT(TEXT(Table3[[#This Row],[W_A]], "0"), "-", TEXT(Table3[[#This Row],[RL_A]],"0"), "-", TEXT(Table3[[#This Row],[OTL_A]]+Table3[[#This Row],[SOL_A]], "0"))</f>
        <v>10-3-2</v>
      </c>
      <c r="BI14" s="50">
        <f>((2*(Table3[[#This Row],[W_H]]))+Table3[[#This Row],[OTL_H]]+Table3[[#This Row],[SOL_H]])/(2*Table3[[#This Row],[GP_H]])</f>
        <v>0.52500000000000002</v>
      </c>
      <c r="BJ14" s="50">
        <f>((2*(Table3[[#This Row],[W_A]]))+Table3[[#This Row],[OTL_A]]+Table3[[#This Row],[SOL_A]])/(2*Table3[[#This Row],[GP_A]])</f>
        <v>0.73333333333333328</v>
      </c>
      <c r="BK14" s="21">
        <f>(Table3[[#This Row],[W]]*$CD$3)+(Table3[[#This Row],[L]]*$CD$4)+(Table3[[#This Row],[GF]]*$CD$5)+(Table3[[#This Row],[GA]]*$CD$6)</f>
        <v>42</v>
      </c>
      <c r="BL14" s="21">
        <f>(82*(((Table3[[#This Row],[PTS%]]*$CD$3)+((1-Table3[[#This Row],[PTS%]])*$CD$4)+(Table3[[#This Row],[GF]]*$CD$5)+(Table3[[#This Row],[GA]]*$CD$6))/Table3[[#This Row],[GP]])) + (Table3[[#This Row],[W]]*$CD$3)+(Table3[[#This Row],[L]]*$CD$4)+(Table3[[#This Row],[GF]]*$CD$5)+(Table3[[#This Row],[GA]]*$CD$6)</f>
        <v>108.35640816326531</v>
      </c>
      <c r="BM14">
        <f>COUNTIFS(DataRegularSeason20242025!$D$3:$D$1315,$A14,DataRegularSeason20242025!$H$3:$H$1315, $A14)</f>
        <v>8</v>
      </c>
      <c r="BN14">
        <f>COUNTIFS(DataRegularSeason20242025!$E$3:$E$1315,$A14,DataRegularSeason20242025!$H$3:$H$1315, $A14)</f>
        <v>11</v>
      </c>
      <c r="BO14">
        <f>BM14+BN14</f>
        <v>19</v>
      </c>
      <c r="BP14">
        <f>F14-BM14</f>
        <v>7</v>
      </c>
      <c r="BQ14">
        <f>H14-BN14</f>
        <v>9</v>
      </c>
      <c r="BR14">
        <f>BP14+BQ14</f>
        <v>16</v>
      </c>
      <c r="BX14" t="s">
        <v>1801</v>
      </c>
      <c r="BY14">
        <f>BY7+BY8</f>
        <v>115</v>
      </c>
    </row>
    <row r="15" spans="1:86" x14ac:dyDescent="0.25">
      <c r="A15" t="s">
        <v>26</v>
      </c>
      <c r="B15" t="s">
        <v>97</v>
      </c>
      <c r="C15" t="s">
        <v>95</v>
      </c>
      <c r="D15">
        <f>COUNTIFS(DataRegularSeason20242025!$D$3:$D$1315,$A15,DataRegularSeason20242025!$R$3:$R$1315,1,DataRegularSeason20242025!$N$3:$N$1315,1) + COUNTIFS(DataRegularSeason20242025!$E$3:$E$1315,$A15,DataRegularSeason20242025!$R$3:$R$1315,1,DataRegularSeason20242025!$N$3:$N$1315,1)</f>
        <v>31</v>
      </c>
      <c r="E15" s="15">
        <f>Table3[[#This Row],[Watched]]/Table3[[#This Row],[GP]]</f>
        <v>0.83783783783783783</v>
      </c>
      <c r="F15">
        <f>COUNTIFS(DataRegularSeason20242025!$N$3:$N$1315,1,DataRegularSeason20242025!$D$3:$D$1315,$A15)</f>
        <v>20</v>
      </c>
      <c r="G15">
        <f>41-Table3[[#This Row],[GP_A]]</f>
        <v>21</v>
      </c>
      <c r="H15">
        <f>COUNTIFS(DataRegularSeason20242025!$E$3:$E$1315,$A15,DataRegularSeason20242025!$N$3:$N$1315,1)</f>
        <v>17</v>
      </c>
      <c r="I15">
        <f>41-Table3[[#This Row],[GP_H]]</f>
        <v>24</v>
      </c>
      <c r="J15">
        <f>F15+H15</f>
        <v>37</v>
      </c>
      <c r="K15">
        <f>82-Table3[[#This Row],[GP]]</f>
        <v>45</v>
      </c>
      <c r="L15">
        <f>COUNTIFS(DataRegularSeason20242025!$D$3:$D$1315,$A15, DataRegularSeason20242025!$L$3:$L$1315, $A15,DataRegularSeason20242025!$N$3:$N$1315,1)</f>
        <v>13</v>
      </c>
      <c r="M15">
        <f>COUNTIFS(DataRegularSeason20242025!$D$3:$D$1315,$A15, DataRegularSeason20242025!$L$3:$L$1315, $A15,DataRegularSeason20242025!$N$3:$N$1315,1,DataRegularSeason20242025!$M$3:$M$1315,"REG")</f>
        <v>13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7</v>
      </c>
      <c r="Q15">
        <f>COUNTIFS(DataRegularSeason20242025!$D$3:$D$1315,$A15, DataRegularSeason20242025!$S$3:$S$1315, $A15,DataRegularSeason20242025!$M$3:$M$1315,"REG")</f>
        <v>7</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9</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1</v>
      </c>
      <c r="X15">
        <f>H15-T15</f>
        <v>8</v>
      </c>
      <c r="Y15">
        <f>COUNTIFS(DataRegularSeason20242025!$E$3:$E$1315,$A15, DataRegularSeason20242025!$S$3:$S$1315, $A15,DataRegularSeason20242025!$M$3:$M$1315,"REG")</f>
        <v>8</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22</v>
      </c>
      <c r="AC15">
        <f>Table3[[#This Row],[L_A]]+Table3[[#This Row],[L_H]]</f>
        <v>15</v>
      </c>
      <c r="AD15">
        <f>Table3[[#This Row],[RW_A]]+Table3[[#This Row],[RW_H]]</f>
        <v>19</v>
      </c>
      <c r="AE15">
        <f>Table3[[#This Row],[RL_A]]+Table3[[#This Row],[RL_H]]</f>
        <v>15</v>
      </c>
      <c r="AF15">
        <f>Table3[[#This Row],[OTW_A]]+Table3[[#This Row],[OTW_H]]</f>
        <v>2</v>
      </c>
      <c r="AG15">
        <f>Table3[[#This Row],[OTL_A]]+Table3[[#This Row],[OTL_H]]</f>
        <v>0</v>
      </c>
      <c r="AH15">
        <f>Table3[[#This Row],[SOW_A]]+Table3[[#This Row],[SOW_H]]</f>
        <v>1</v>
      </c>
      <c r="AI15">
        <f>Table3[[#This Row],[SOL_A]]+Table3[[#This Row],[SOL_H]]</f>
        <v>0</v>
      </c>
      <c r="AJ15">
        <f>(2*(Table3[[#This Row],[W_A]]+Table3[[#This Row],[W_H]]))+Table3[[#This Row],[OTL_A]]+Table3[[#This Row],[SOL_A]]+Table3[[#This Row],[OTL_H]]+Table3[[#This Row],[SOL_H]]</f>
        <v>44</v>
      </c>
      <c r="AK15">
        <f>(3*(Table3[[#This Row],[RW_A]]+Table3[[#This Row],[RW_H]]))+(2*(Table3[[#This Row],[OTW_A]]+Table3[[#This Row],[SOW_A]]+Table3[[#This Row],[OTW_H]]+Table3[[#This Row],[SOW_H]]))+Table3[[#This Row],[OTL_A]]+Table3[[#This Row],[SOL_A]]+Table3[[#This Row],[OTL_H]]+Table3[[#This Row],[SOL_H]]</f>
        <v>63</v>
      </c>
      <c r="AL15" s="15">
        <f>Table3[[#This Row],[PTS]]/(2*Table3[[#This Row],[GP]])</f>
        <v>0.59459459459459463</v>
      </c>
      <c r="AM15" s="15">
        <f>Table3[[#This Row],[PTS2]]/(3*Table3[[#This Row],[GP]])</f>
        <v>0.56756756756756754</v>
      </c>
      <c r="AN15">
        <f>(2*Table3[[#This Row],[GR]])+Table3[[#This Row],[PTS]]</f>
        <v>134</v>
      </c>
      <c r="AO15">
        <f>(3*Table3[[#This Row],[GR]])+Table3[[#This Row],[PTS2]]</f>
        <v>198</v>
      </c>
      <c r="AP15">
        <f>Table3[[#This Row],[PTS]]+(2 * Table3[[#This Row],[GR]] * Table3[[#This Row],[PTS%]])</f>
        <v>97.513513513513516</v>
      </c>
      <c r="AQ15">
        <f>Table3[[#This Row],[PTS2]]+(3 * Table3[[#This Row],[GR]] * Table3[[#This Row],[PTS%2]])</f>
        <v>139.62162162162161</v>
      </c>
      <c r="AR15" s="20" t="str">
        <f>_xlfn.CONCAT(TEXT(Table3[[#This Row],[W]], "0"), "-", TEXT(Table3[[#This Row],[RL]],"0"), "-", TEXT(Table3[[#This Row],[OTL]]+Table3[[#This Row],[SOL]], "0"))</f>
        <v>22-15-0</v>
      </c>
      <c r="AS15">
        <f>COUNTIFS(DataRegularSeason20242025!$D$3:$D$1315,Table3[[#This Row],[Teams]],DataRegularSeason20242025!$K$3:$K$1315,0)</f>
        <v>1</v>
      </c>
      <c r="AT15">
        <f>SUMIF(DataRegularSeason20242025!$D$3:$D$1315,$A15, DataRegularSeason20242025!$J$3:$J$1315)</f>
        <v>68</v>
      </c>
      <c r="AU15">
        <f>SUMIF(DataRegularSeason20242025!$D$3:$D$1315,$A15, DataRegularSeason20242025!$K$3:$K$1315)</f>
        <v>58</v>
      </c>
      <c r="AV15">
        <f>AT15-AU15</f>
        <v>10</v>
      </c>
      <c r="AW15">
        <f>COUNTIFS(DataRegularSeason20242025!$E$3:$E$1315,Table3[[#This Row],[Teams]],DataRegularSeason20242025!$J$3:$J$1315,0)</f>
        <v>0</v>
      </c>
      <c r="AX15">
        <f>SUMIF(DataRegularSeason20242025!$E$3:$E$1315,$A15,DataRegularSeason20242025!$K$3:$K$1315)</f>
        <v>57</v>
      </c>
      <c r="AY15">
        <f>SUMIF(DataRegularSeason20242025!$E$3:$E$1315,$A15,DataRegularSeason20242025!$J$3:$J$1315)</f>
        <v>63</v>
      </c>
      <c r="AZ15">
        <f>AX15-AY15</f>
        <v>-6</v>
      </c>
      <c r="BA15">
        <f>AT15+AX15</f>
        <v>125</v>
      </c>
      <c r="BB15">
        <f>AU15+AY15</f>
        <v>121</v>
      </c>
      <c r="BC15">
        <f>BA15-BB15</f>
        <v>4</v>
      </c>
      <c r="BD15" s="17">
        <f>Table3[[#This Row],[GF]]/Table3[[#This Row],[GP]]</f>
        <v>3.3783783783783785</v>
      </c>
      <c r="BE15" s="17">
        <f>Table3[[#This Row],[GA]]/Table3[[#This Row],[GP]]</f>
        <v>3.2702702702702702</v>
      </c>
      <c r="BF15" s="17">
        <f>(Table3[[#This Row],[GF]]-Table3[[#This Row],[GA]])/Table3[[#This Row],[GP]]</f>
        <v>0.10810810810810811</v>
      </c>
      <c r="BG15" s="50" t="str">
        <f>_xlfn.CONCAT(TEXT(Table3[[#This Row],[W_H]], "0"), "-", TEXT(Table3[[#This Row],[RL_H]],"0"), "-", TEXT(Table3[[#This Row],[OTL_H]]+Table3[[#This Row],[SOL_H]], "0"))</f>
        <v>9-8-0</v>
      </c>
      <c r="BH15" s="50" t="str">
        <f>_xlfn.CONCAT(TEXT(Table3[[#This Row],[W_A]], "0"), "-", TEXT(Table3[[#This Row],[RL_A]],"0"), "-", TEXT(Table3[[#This Row],[OTL_A]]+Table3[[#This Row],[SOL_A]], "0"))</f>
        <v>13-7-0</v>
      </c>
      <c r="BI15" s="50">
        <f>((2*(Table3[[#This Row],[W_H]]))+Table3[[#This Row],[OTL_H]]+Table3[[#This Row],[SOL_H]])/(2*Table3[[#This Row],[GP_H]])</f>
        <v>0.52941176470588236</v>
      </c>
      <c r="BJ15" s="50">
        <f>((2*(Table3[[#This Row],[W_A]]))+Table3[[#This Row],[OTL_A]]+Table3[[#This Row],[SOL_A]])/(2*Table3[[#This Row],[GP_A]])</f>
        <v>0.65</v>
      </c>
      <c r="BK15" s="21">
        <f>(Table3[[#This Row],[W]]*$CD$3)+(Table3[[#This Row],[L]]*$CD$4)+(Table3[[#This Row],[GF]]*$CD$5)+(Table3[[#This Row],[GA]]*$CD$6)</f>
        <v>46.35</v>
      </c>
      <c r="BL15" s="21">
        <f>(82*(((Table3[[#This Row],[PTS%]]*$CD$3)+((1-Table3[[#This Row],[PTS%]])*$CD$4)+(Table3[[#This Row],[GF]]*$CD$5)+(Table3[[#This Row],[GA]]*$CD$6))/Table3[[#This Row],[GP]])) + (Table3[[#This Row],[W]]*$CD$3)+(Table3[[#This Row],[L]]*$CD$4)+(Table3[[#This Row],[GF]]*$CD$5)+(Table3[[#This Row],[GA]]*$CD$6)</f>
        <v>115.64868517165814</v>
      </c>
      <c r="BM15">
        <f>COUNTIFS(DataRegularSeason20242025!$D$3:$D$1315,$A15,DataRegularSeason20242025!$H$3:$H$1315, $A15)</f>
        <v>9</v>
      </c>
      <c r="BN15">
        <f>COUNTIFS(DataRegularSeason20242025!$E$3:$E$1315,$A15,DataRegularSeason20242025!$H$3:$H$1315, $A15)</f>
        <v>15</v>
      </c>
      <c r="BO15">
        <f>BM15+BN15</f>
        <v>24</v>
      </c>
      <c r="BP15">
        <f>F15-BM15</f>
        <v>11</v>
      </c>
      <c r="BQ15">
        <f>H15-BN15</f>
        <v>2</v>
      </c>
      <c r="BR15">
        <f>BP15+BQ15</f>
        <v>13</v>
      </c>
      <c r="BU15">
        <v>2022</v>
      </c>
      <c r="BX15" t="s">
        <v>1802</v>
      </c>
      <c r="BY15">
        <f>BY14/BY2</f>
        <v>0.19965277777777779</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33</v>
      </c>
      <c r="E16" s="15">
        <f>Table3[[#This Row],[Watched]]/Table3[[#This Row],[GP]]</f>
        <v>0.94285714285714284</v>
      </c>
      <c r="F16">
        <f>COUNTIFS(DataRegularSeason20242025!$N$3:$N$1315,1,DataRegularSeason20242025!$D$3:$D$1315,$A16)</f>
        <v>16</v>
      </c>
      <c r="G16">
        <f>41-Table3[[#This Row],[GP_A]]</f>
        <v>25</v>
      </c>
      <c r="H16">
        <f>COUNTIFS(DataRegularSeason20242025!$E$3:$E$1315,$A16,DataRegularSeason20242025!$N$3:$N$1315,1)</f>
        <v>19</v>
      </c>
      <c r="I16">
        <f>41-Table3[[#This Row],[GP_H]]</f>
        <v>22</v>
      </c>
      <c r="J16">
        <f>F16+H16</f>
        <v>35</v>
      </c>
      <c r="K16">
        <f>82-Table3[[#This Row],[GP]]</f>
        <v>47</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11</v>
      </c>
      <c r="Q16">
        <f>COUNTIFS(DataRegularSeason20242025!$D$3:$D$1315,$A16, DataRegularSeason20242025!$S$3:$S$1315, $A16,DataRegularSeason20242025!$M$3:$M$1315,"REG")</f>
        <v>7</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7</v>
      </c>
      <c r="Y16">
        <f>COUNTIFS(DataRegularSeason20242025!$E$3:$E$1315,$A16, DataRegularSeason20242025!$S$3:$S$1315, $A16,DataRegularSeason20242025!$M$3:$M$1315,"REG")</f>
        <v>4</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17</v>
      </c>
      <c r="AC16">
        <f>Table3[[#This Row],[L_A]]+Table3[[#This Row],[L_H]]</f>
        <v>18</v>
      </c>
      <c r="AD16">
        <f>Table3[[#This Row],[RW_A]]+Table3[[#This Row],[RW_H]]</f>
        <v>12</v>
      </c>
      <c r="AE16">
        <f>Table3[[#This Row],[RL_A]]+Table3[[#This Row],[RL_H]]</f>
        <v>11</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41</v>
      </c>
      <c r="AK16">
        <f>(3*(Table3[[#This Row],[RW_A]]+Table3[[#This Row],[RW_H]]))+(2*(Table3[[#This Row],[OTW_A]]+Table3[[#This Row],[SOW_A]]+Table3[[#This Row],[OTW_H]]+Table3[[#This Row],[SOW_H]]))+Table3[[#This Row],[OTL_A]]+Table3[[#This Row],[SOL_A]]+Table3[[#This Row],[OTL_H]]+Table3[[#This Row],[SOL_H]]</f>
        <v>53</v>
      </c>
      <c r="AL16" s="15">
        <f>Table3[[#This Row],[PTS]]/(2*Table3[[#This Row],[GP]])</f>
        <v>0.58571428571428574</v>
      </c>
      <c r="AM16" s="15">
        <f>Table3[[#This Row],[PTS2]]/(3*Table3[[#This Row],[GP]])</f>
        <v>0.50476190476190474</v>
      </c>
      <c r="AN16">
        <f>(2*Table3[[#This Row],[GR]])+Table3[[#This Row],[PTS]]</f>
        <v>135</v>
      </c>
      <c r="AO16">
        <f>(3*Table3[[#This Row],[GR]])+Table3[[#This Row],[PTS2]]</f>
        <v>194</v>
      </c>
      <c r="AP16">
        <f>Table3[[#This Row],[PTS]]+(2 * Table3[[#This Row],[GR]] * Table3[[#This Row],[PTS%]])</f>
        <v>96.05714285714285</v>
      </c>
      <c r="AQ16">
        <f>Table3[[#This Row],[PTS2]]+(3 * Table3[[#This Row],[GR]] * Table3[[#This Row],[PTS%2]])</f>
        <v>124.17142857142856</v>
      </c>
      <c r="AR16" s="20" t="str">
        <f>_xlfn.CONCAT(TEXT(Table3[[#This Row],[W]], "0"), "-", TEXT(Table3[[#This Row],[RL]],"0"), "-", TEXT(Table3[[#This Row],[OTL]]+Table3[[#This Row],[SOL]], "0"))</f>
        <v>17-11-7</v>
      </c>
      <c r="AS16">
        <f>COUNTIFS(DataRegularSeason20242025!$D$3:$D$1315,Table3[[#This Row],[Teams]],DataRegularSeason20242025!$K$3:$K$1315,0)</f>
        <v>0</v>
      </c>
      <c r="AT16">
        <f>SUMIF(DataRegularSeason20242025!$D$3:$D$1315,$A16, DataRegularSeason20242025!$J$3:$J$1315)</f>
        <v>38</v>
      </c>
      <c r="AU16">
        <f>SUMIF(DataRegularSeason20242025!$D$3:$D$1315,$A16, DataRegularSeason20242025!$K$3:$K$1315)</f>
        <v>57</v>
      </c>
      <c r="AV16">
        <f>AT16-AU16</f>
        <v>-19</v>
      </c>
      <c r="AW16">
        <f>COUNTIFS(DataRegularSeason20242025!$E$3:$E$1315,Table3[[#This Row],[Teams]],DataRegularSeason20242025!$J$3:$J$1315,0)</f>
        <v>4</v>
      </c>
      <c r="AX16">
        <f>SUMIF(DataRegularSeason20242025!$E$3:$E$1315,$A16,DataRegularSeason20242025!$K$3:$K$1315)</f>
        <v>60</v>
      </c>
      <c r="AY16">
        <f>SUMIF(DataRegularSeason20242025!$E$3:$E$1315,$A16,DataRegularSeason20242025!$J$3:$J$1315)</f>
        <v>50</v>
      </c>
      <c r="AZ16">
        <f>AX16-AY16</f>
        <v>10</v>
      </c>
      <c r="BA16">
        <f>AT16+AX16</f>
        <v>98</v>
      </c>
      <c r="BB16">
        <f>AU16+AY16</f>
        <v>107</v>
      </c>
      <c r="BC16">
        <f>BA16-BB16</f>
        <v>-9</v>
      </c>
      <c r="BD16" s="17">
        <f>Table3[[#This Row],[GF]]/Table3[[#This Row],[GP]]</f>
        <v>2.8</v>
      </c>
      <c r="BE16" s="17">
        <f>Table3[[#This Row],[GA]]/Table3[[#This Row],[GP]]</f>
        <v>3.0571428571428569</v>
      </c>
      <c r="BF16" s="17">
        <f>(Table3[[#This Row],[GF]]-Table3[[#This Row],[GA]])/Table3[[#This Row],[GP]]</f>
        <v>-0.25714285714285712</v>
      </c>
      <c r="BG16" s="50" t="str">
        <f>_xlfn.CONCAT(TEXT(Table3[[#This Row],[W_H]], "0"), "-", TEXT(Table3[[#This Row],[RL_H]],"0"), "-", TEXT(Table3[[#This Row],[OTL_H]]+Table3[[#This Row],[SOL_H]], "0"))</f>
        <v>12-4-3</v>
      </c>
      <c r="BH16" s="50" t="str">
        <f>_xlfn.CONCAT(TEXT(Table3[[#This Row],[W_A]], "0"), "-", TEXT(Table3[[#This Row],[RL_A]],"0"), "-", TEXT(Table3[[#This Row],[OTL_A]]+Table3[[#This Row],[SOL_A]], "0"))</f>
        <v>5-7-4</v>
      </c>
      <c r="BI16" s="50">
        <f>((2*(Table3[[#This Row],[W_H]]))+Table3[[#This Row],[OTL_H]]+Table3[[#This Row],[SOL_H]])/(2*Table3[[#This Row],[GP_H]])</f>
        <v>0.71052631578947367</v>
      </c>
      <c r="BJ16" s="50">
        <f>((2*(Table3[[#This Row],[W_A]]))+Table3[[#This Row],[OTL_A]]+Table3[[#This Row],[SOL_A]])/(2*Table3[[#This Row],[GP_A]])</f>
        <v>0.4375</v>
      </c>
      <c r="BK16" s="21">
        <f>(Table3[[#This Row],[W]]*$CD$3)+(Table3[[#This Row],[L]]*$CD$4)+(Table3[[#This Row],[GF]]*$CD$5)+(Table3[[#This Row],[GA]]*$CD$6)</f>
        <v>39.299999999999997</v>
      </c>
      <c r="BL16" s="21">
        <f>(82*(((Table3[[#This Row],[PTS%]]*$CD$3)+((1-Table3[[#This Row],[PTS%]])*$CD$4)+(Table3[[#This Row],[GF]]*$CD$5)+(Table3[[#This Row],[GA]]*$CD$6))/Table3[[#This Row],[GP]])) + (Table3[[#This Row],[W]]*$CD$3)+(Table3[[#This Row],[L]]*$CD$4)+(Table3[[#This Row],[GF]]*$CD$5)+(Table3[[#This Row],[GA]]*$CD$6)</f>
        <v>99.785877551020405</v>
      </c>
      <c r="BM16">
        <f>COUNTIFS(DataRegularSeason20242025!$D$3:$D$1315,$A16,DataRegularSeason20242025!$H$3:$H$1315, $A16)</f>
        <v>16</v>
      </c>
      <c r="BN16">
        <f>COUNTIFS(DataRegularSeason20242025!$E$3:$E$1315,$A16,DataRegularSeason20242025!$H$3:$H$1315, $A16)</f>
        <v>22</v>
      </c>
      <c r="BO16">
        <f>BM16+BN16</f>
        <v>38</v>
      </c>
      <c r="BP16">
        <f>F16-BM16</f>
        <v>0</v>
      </c>
      <c r="BQ16">
        <f>H16-BN16</f>
        <v>-3</v>
      </c>
      <c r="BR16">
        <f>BP16+BQ16</f>
        <v>-3</v>
      </c>
      <c r="BU16">
        <v>1989</v>
      </c>
    </row>
    <row r="17" spans="1:76"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35</v>
      </c>
      <c r="E17" s="15">
        <f>Table3[[#This Row],[Watched]]/Table3[[#This Row],[GP]]</f>
        <v>0.92105263157894735</v>
      </c>
      <c r="F17">
        <f>COUNTIFS(DataRegularSeason20242025!$N$3:$N$1315,1,DataRegularSeason20242025!$D$3:$D$1315,$A17)</f>
        <v>18</v>
      </c>
      <c r="G17">
        <f>41-Table3[[#This Row],[GP_A]]</f>
        <v>23</v>
      </c>
      <c r="H17">
        <f>COUNTIFS(DataRegularSeason20242025!$E$3:$E$1315,$A17,DataRegularSeason20242025!$N$3:$N$1315,1)</f>
        <v>20</v>
      </c>
      <c r="I17">
        <f>41-Table3[[#This Row],[GP_H]]</f>
        <v>21</v>
      </c>
      <c r="J17">
        <f>F17+H17</f>
        <v>38</v>
      </c>
      <c r="K17">
        <f>82-Table3[[#This Row],[GP]]</f>
        <v>44</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10</v>
      </c>
      <c r="Q17">
        <f>COUNTIFS(DataRegularSeason20242025!$D$3:$D$1315,$A17, DataRegularSeason20242025!$S$3:$S$1315, $A17,DataRegularSeason20242025!$M$3:$M$1315,"REG")</f>
        <v>8</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20</v>
      </c>
      <c r="AC17">
        <f>Table3[[#This Row],[L_A]]+Table3[[#This Row],[L_H]]</f>
        <v>18</v>
      </c>
      <c r="AD17">
        <f>Table3[[#This Row],[RW_A]]+Table3[[#This Row],[RW_H]]</f>
        <v>14</v>
      </c>
      <c r="AE17">
        <f>Table3[[#This Row],[RL_A]]+Table3[[#This Row],[RL_H]]</f>
        <v>14</v>
      </c>
      <c r="AF17">
        <f>Table3[[#This Row],[OTW_A]]+Table3[[#This Row],[OTW_H]]</f>
        <v>6</v>
      </c>
      <c r="AG17">
        <f>Table3[[#This Row],[OTL_A]]+Table3[[#This Row],[OTL_H]]</f>
        <v>4</v>
      </c>
      <c r="AH17">
        <f>Table3[[#This Row],[SOW_A]]+Table3[[#This Row],[SOW_H]]</f>
        <v>0</v>
      </c>
      <c r="AI17">
        <f>Table3[[#This Row],[SOL_A]]+Table3[[#This Row],[SOL_H]]</f>
        <v>0</v>
      </c>
      <c r="AJ17">
        <f>(2*(Table3[[#This Row],[W_A]]+Table3[[#This Row],[W_H]]))+Table3[[#This Row],[OTL_A]]+Table3[[#This Row],[SOL_A]]+Table3[[#This Row],[OTL_H]]+Table3[[#This Row],[SOL_H]]</f>
        <v>44</v>
      </c>
      <c r="AK17">
        <f>(3*(Table3[[#This Row],[RW_A]]+Table3[[#This Row],[RW_H]]))+(2*(Table3[[#This Row],[OTW_A]]+Table3[[#This Row],[SOW_A]]+Table3[[#This Row],[OTW_H]]+Table3[[#This Row],[SOW_H]]))+Table3[[#This Row],[OTL_A]]+Table3[[#This Row],[SOL_A]]+Table3[[#This Row],[OTL_H]]+Table3[[#This Row],[SOL_H]]</f>
        <v>58</v>
      </c>
      <c r="AL17" s="15">
        <f>Table3[[#This Row],[PTS]]/(2*Table3[[#This Row],[GP]])</f>
        <v>0.57894736842105265</v>
      </c>
      <c r="AM17" s="15">
        <f>Table3[[#This Row],[PTS2]]/(3*Table3[[#This Row],[GP]])</f>
        <v>0.50877192982456143</v>
      </c>
      <c r="AN17">
        <f>(2*Table3[[#This Row],[GR]])+Table3[[#This Row],[PTS]]</f>
        <v>132</v>
      </c>
      <c r="AO17">
        <f>(3*Table3[[#This Row],[GR]])+Table3[[#This Row],[PTS2]]</f>
        <v>190</v>
      </c>
      <c r="AP17">
        <f>Table3[[#This Row],[PTS]]+(2 * Table3[[#This Row],[GR]] * Table3[[#This Row],[PTS%]])</f>
        <v>94.94736842105263</v>
      </c>
      <c r="AQ17">
        <f>Table3[[#This Row],[PTS2]]+(3 * Table3[[#This Row],[GR]] * Table3[[#This Row],[PTS%2]])</f>
        <v>125.15789473684211</v>
      </c>
      <c r="AR17" s="20" t="str">
        <f>_xlfn.CONCAT(TEXT(Table3[[#This Row],[W]], "0"), "-", TEXT(Table3[[#This Row],[RL]],"0"), "-", TEXT(Table3[[#This Row],[OTL]]+Table3[[#This Row],[SOL]], "0"))</f>
        <v>20-14-4</v>
      </c>
      <c r="AS17">
        <f>COUNTIFS(DataRegularSeason20242025!$D$3:$D$1315,Table3[[#This Row],[Teams]],DataRegularSeason20242025!$K$3:$K$1315,0)</f>
        <v>1</v>
      </c>
      <c r="AT17">
        <f>SUMIF(DataRegularSeason20242025!$D$3:$D$1315,$A17, DataRegularSeason20242025!$J$3:$J$1315)</f>
        <v>47</v>
      </c>
      <c r="AU17">
        <f>SUMIF(DataRegularSeason20242025!$D$3:$D$1315,$A17, DataRegularSeason20242025!$K$3:$K$1315)</f>
        <v>68</v>
      </c>
      <c r="AV17">
        <f>AT17-AU17</f>
        <v>-21</v>
      </c>
      <c r="AW17">
        <f>COUNTIFS(DataRegularSeason20242025!$E$3:$E$1315,Table3[[#This Row],[Teams]],DataRegularSeason20242025!$J$3:$J$1315,0)</f>
        <v>3</v>
      </c>
      <c r="AX17">
        <f>SUMIF(DataRegularSeason20242025!$E$3:$E$1315,$A17,DataRegularSeason20242025!$K$3:$K$1315)</f>
        <v>54</v>
      </c>
      <c r="AY17">
        <f>SUMIF(DataRegularSeason20242025!$E$3:$E$1315,$A17,DataRegularSeason20242025!$J$3:$J$1315)</f>
        <v>47</v>
      </c>
      <c r="AZ17">
        <f>AX17-AY17</f>
        <v>7</v>
      </c>
      <c r="BA17">
        <f>AT17+AX17</f>
        <v>101</v>
      </c>
      <c r="BB17">
        <f>AU17+AY17</f>
        <v>115</v>
      </c>
      <c r="BC17">
        <f>BA17-BB17</f>
        <v>-14</v>
      </c>
      <c r="BD17" s="17">
        <f>Table3[[#This Row],[GF]]/Table3[[#This Row],[GP]]</f>
        <v>2.6578947368421053</v>
      </c>
      <c r="BE17" s="17">
        <f>Table3[[#This Row],[GA]]/Table3[[#This Row],[GP]]</f>
        <v>3.0263157894736841</v>
      </c>
      <c r="BF17" s="17">
        <f>(Table3[[#This Row],[GF]]-Table3[[#This Row],[GA]])/Table3[[#This Row],[GP]]</f>
        <v>-0.36842105263157893</v>
      </c>
      <c r="BG17" s="50" t="str">
        <f>_xlfn.CONCAT(TEXT(Table3[[#This Row],[W_H]], "0"), "-", TEXT(Table3[[#This Row],[RL_H]],"0"), "-", TEXT(Table3[[#This Row],[OTL_H]]+Table3[[#This Row],[SOL_H]], "0"))</f>
        <v>12-6-2</v>
      </c>
      <c r="BH17" s="50" t="str">
        <f>_xlfn.CONCAT(TEXT(Table3[[#This Row],[W_A]], "0"), "-", TEXT(Table3[[#This Row],[RL_A]],"0"), "-", TEXT(Table3[[#This Row],[OTL_A]]+Table3[[#This Row],[SOL_A]], "0"))</f>
        <v>8-8-2</v>
      </c>
      <c r="BI17" s="50">
        <f>((2*(Table3[[#This Row],[W_H]]))+Table3[[#This Row],[OTL_H]]+Table3[[#This Row],[SOL_H]])/(2*Table3[[#This Row],[GP_H]])</f>
        <v>0.65</v>
      </c>
      <c r="BJ17" s="50">
        <f>((2*(Table3[[#This Row],[W_A]]))+Table3[[#This Row],[OTL_A]]+Table3[[#This Row],[SOL_A]])/(2*Table3[[#This Row],[GP_A]])</f>
        <v>0.5</v>
      </c>
      <c r="BK17" s="21">
        <f>(Table3[[#This Row],[W]]*$CD$3)+(Table3[[#This Row],[L]]*$CD$4)+(Table3[[#This Row],[GF]]*$CD$5)+(Table3[[#This Row],[GA]]*$CD$6)</f>
        <v>42.05</v>
      </c>
      <c r="BL17" s="21">
        <f>(82*(((Table3[[#This Row],[PTS%]]*$CD$3)+((1-Table3[[#This Row],[PTS%]])*$CD$4)+(Table3[[#This Row],[GF]]*$CD$5)+(Table3[[#This Row],[GA]]*$CD$6))/Table3[[#This Row],[GP]])) + (Table3[[#This Row],[W]]*$CD$3)+(Table3[[#This Row],[L]]*$CD$4)+(Table3[[#This Row],[GF]]*$CD$5)+(Table3[[#This Row],[GA]]*$CD$6)</f>
        <v>100.4551246537396</v>
      </c>
      <c r="BM17">
        <f>COUNTIFS(DataRegularSeason20242025!$D$3:$D$1315,$A17,DataRegularSeason20242025!$H$3:$H$1315, $A17)</f>
        <v>9</v>
      </c>
      <c r="BN17">
        <f>COUNTIFS(DataRegularSeason20242025!$E$3:$E$1315,$A17,DataRegularSeason20242025!$H$3:$H$1315, $A17)</f>
        <v>10</v>
      </c>
      <c r="BO17">
        <f>BM17+BN17</f>
        <v>19</v>
      </c>
      <c r="BP17">
        <f>F17-BM17</f>
        <v>9</v>
      </c>
      <c r="BQ17">
        <f>H17-BN17</f>
        <v>10</v>
      </c>
      <c r="BR17">
        <f>BP17+BQ17</f>
        <v>19</v>
      </c>
      <c r="BU17">
        <v>2011</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29</v>
      </c>
      <c r="E18" s="15">
        <f>Table3[[#This Row],[Watched]]/Table3[[#This Row],[GP]]</f>
        <v>0.82857142857142863</v>
      </c>
      <c r="F18">
        <f>COUNTIFS(DataRegularSeason20242025!$N$3:$N$1315,1,DataRegularSeason20242025!$D$3:$D$1315,$A18)</f>
        <v>19</v>
      </c>
      <c r="G18">
        <f>41-Table3[[#This Row],[GP_A]]</f>
        <v>22</v>
      </c>
      <c r="H18">
        <f>COUNTIFS(DataRegularSeason20242025!$E$3:$E$1315,$A18,DataRegularSeason20242025!$N$3:$N$1315,1)</f>
        <v>16</v>
      </c>
      <c r="I18">
        <f>41-Table3[[#This Row],[GP_H]]</f>
        <v>25</v>
      </c>
      <c r="J18">
        <f>F18+H18</f>
        <v>35</v>
      </c>
      <c r="K18">
        <f>82-Table3[[#This Row],[GP]]</f>
        <v>47</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3</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11</v>
      </c>
      <c r="Y18">
        <f>COUNTIFS(DataRegularSeason20242025!$E$3:$E$1315,$A18, DataRegularSeason20242025!$S$3:$S$1315, $A18,DataRegularSeason20242025!$M$3:$M$1315,"REG")</f>
        <v>7</v>
      </c>
      <c r="Z18">
        <f>COUNTIFS(DataRegularSeason20242025!$E$3:$E$1315,$A18, DataRegularSeason20242025!$S$3:$S$1315, $A18,DataRegularSeason20242025!$M$3:$M$1315,"OT")</f>
        <v>2</v>
      </c>
      <c r="AA18">
        <f>COUNTIFS(DataRegularSeason20242025!$E$3:$E$1315,$A18, DataRegularSeason20242025!$S$3:$S$1315, $A18,DataRegularSeason20242025!$M$3:$M$1315,"SO")</f>
        <v>2</v>
      </c>
      <c r="AB18">
        <f>Table3[[#This Row],[W_A]]+Table3[[#This Row],[W_H]]</f>
        <v>16</v>
      </c>
      <c r="AC18">
        <f>Table3[[#This Row],[L_A]]+Table3[[#This Row],[L_H]]</f>
        <v>19</v>
      </c>
      <c r="AD18">
        <f>Table3[[#This Row],[RW_A]]+Table3[[#This Row],[RW_H]]</f>
        <v>11</v>
      </c>
      <c r="AE18">
        <f>Table3[[#This Row],[RL_A]]+Table3[[#This Row],[RL_H]]</f>
        <v>13</v>
      </c>
      <c r="AF18">
        <f>Table3[[#This Row],[OTW_A]]+Table3[[#This Row],[OTW_H]]</f>
        <v>5</v>
      </c>
      <c r="AG18">
        <f>Table3[[#This Row],[OTL_A]]+Table3[[#This Row],[OTL_H]]</f>
        <v>4</v>
      </c>
      <c r="AH18">
        <f>Table3[[#This Row],[SOW_A]]+Table3[[#This Row],[SOW_H]]</f>
        <v>0</v>
      </c>
      <c r="AI18">
        <f>Table3[[#This Row],[SOL_A]]+Table3[[#This Row],[SOL_H]]</f>
        <v>2</v>
      </c>
      <c r="AJ18">
        <f>(2*(Table3[[#This Row],[W_A]]+Table3[[#This Row],[W_H]]))+Table3[[#This Row],[OTL_A]]+Table3[[#This Row],[SOL_A]]+Table3[[#This Row],[OTL_H]]+Table3[[#This Row],[SOL_H]]</f>
        <v>38</v>
      </c>
      <c r="AK18">
        <f>(3*(Table3[[#This Row],[RW_A]]+Table3[[#This Row],[RW_H]]))+(2*(Table3[[#This Row],[OTW_A]]+Table3[[#This Row],[SOW_A]]+Table3[[#This Row],[OTW_H]]+Table3[[#This Row],[SOW_H]]))+Table3[[#This Row],[OTL_A]]+Table3[[#This Row],[SOL_A]]+Table3[[#This Row],[OTL_H]]+Table3[[#This Row],[SOL_H]]</f>
        <v>49</v>
      </c>
      <c r="AL18" s="15">
        <f>Table3[[#This Row],[PTS]]/(2*Table3[[#This Row],[GP]])</f>
        <v>0.54285714285714282</v>
      </c>
      <c r="AM18" s="15">
        <f>Table3[[#This Row],[PTS2]]/(3*Table3[[#This Row],[GP]])</f>
        <v>0.46666666666666667</v>
      </c>
      <c r="AN18">
        <f>(2*Table3[[#This Row],[GR]])+Table3[[#This Row],[PTS]]</f>
        <v>132</v>
      </c>
      <c r="AO18">
        <f>(3*Table3[[#This Row],[GR]])+Table3[[#This Row],[PTS2]]</f>
        <v>190</v>
      </c>
      <c r="AP18">
        <f>Table3[[#This Row],[PTS]]+(2 * Table3[[#This Row],[GR]] * Table3[[#This Row],[PTS%]])</f>
        <v>89.028571428571425</v>
      </c>
      <c r="AQ18">
        <f>Table3[[#This Row],[PTS2]]+(3 * Table3[[#This Row],[GR]] * Table3[[#This Row],[PTS%2]])</f>
        <v>114.8</v>
      </c>
      <c r="AR18" s="20" t="str">
        <f>_xlfn.CONCAT(TEXT(Table3[[#This Row],[W]], "0"), "-", TEXT(Table3[[#This Row],[RL]],"0"), "-", TEXT(Table3[[#This Row],[OTL]]+Table3[[#This Row],[SOL]], "0"))</f>
        <v>16-13-6</v>
      </c>
      <c r="AS18">
        <f>COUNTIFS(DataRegularSeason20242025!$D$3:$D$1315,Table3[[#This Row],[Teams]],DataRegularSeason20242025!$K$3:$K$1315,0)</f>
        <v>1</v>
      </c>
      <c r="AT18">
        <f>SUMIF(DataRegularSeason20242025!$D$3:$D$1315,$A18, DataRegularSeason20242025!$J$3:$J$1315)</f>
        <v>60</v>
      </c>
      <c r="AU18">
        <f>SUMIF(DataRegularSeason20242025!$D$3:$D$1315,$A18, DataRegularSeason20242025!$K$3:$K$1315)</f>
        <v>49</v>
      </c>
      <c r="AV18">
        <f>AT18-AU18</f>
        <v>11</v>
      </c>
      <c r="AW18">
        <f>COUNTIFS(DataRegularSeason20242025!$E$3:$E$1315,Table3[[#This Row],[Teams]],DataRegularSeason20242025!$J$3:$J$1315,0)</f>
        <v>0</v>
      </c>
      <c r="AX18">
        <f>SUMIF(DataRegularSeason20242025!$E$3:$E$1315,$A18,DataRegularSeason20242025!$K$3:$K$1315)</f>
        <v>43</v>
      </c>
      <c r="AY18">
        <f>SUMIF(DataRegularSeason20242025!$E$3:$E$1315,$A18,DataRegularSeason20242025!$J$3:$J$1315)</f>
        <v>54</v>
      </c>
      <c r="AZ18">
        <f>AX18-AY18</f>
        <v>-11</v>
      </c>
      <c r="BA18">
        <f>AT18+AX18</f>
        <v>103</v>
      </c>
      <c r="BB18">
        <f>AU18+AY18</f>
        <v>103</v>
      </c>
      <c r="BC18">
        <f>BA18-BB18</f>
        <v>0</v>
      </c>
      <c r="BD18" s="17">
        <f>Table3[[#This Row],[GF]]/Table3[[#This Row],[GP]]</f>
        <v>2.9428571428571431</v>
      </c>
      <c r="BE18" s="17">
        <f>Table3[[#This Row],[GA]]/Table3[[#This Row],[GP]]</f>
        <v>2.9428571428571431</v>
      </c>
      <c r="BF18" s="17">
        <f>(Table3[[#This Row],[GF]]-Table3[[#This Row],[GA]])/Table3[[#This Row],[GP]]</f>
        <v>0</v>
      </c>
      <c r="BG18" s="50" t="str">
        <f>_xlfn.CONCAT(TEXT(Table3[[#This Row],[W_H]], "0"), "-", TEXT(Table3[[#This Row],[RL_H]],"0"), "-", TEXT(Table3[[#This Row],[OTL_H]]+Table3[[#This Row],[SOL_H]], "0"))</f>
        <v>5-7-4</v>
      </c>
      <c r="BH18" s="50" t="str">
        <f>_xlfn.CONCAT(TEXT(Table3[[#This Row],[W_A]], "0"), "-", TEXT(Table3[[#This Row],[RL_A]],"0"), "-", TEXT(Table3[[#This Row],[OTL_A]]+Table3[[#This Row],[SOL_A]], "0"))</f>
        <v>11-6-2</v>
      </c>
      <c r="BI18" s="50">
        <f>((2*(Table3[[#This Row],[W_H]]))+Table3[[#This Row],[OTL_H]]+Table3[[#This Row],[SOL_H]])/(2*Table3[[#This Row],[GP_H]])</f>
        <v>0.4375</v>
      </c>
      <c r="BJ18" s="50">
        <f>((2*(Table3[[#This Row],[W_A]]))+Table3[[#This Row],[OTL_A]]+Table3[[#This Row],[SOL_A]])/(2*Table3[[#This Row],[GP_A]])</f>
        <v>0.63157894736842102</v>
      </c>
      <c r="BK18" s="21">
        <f>(Table3[[#This Row],[W]]*$CD$3)+(Table3[[#This Row],[L]]*$CD$4)+(Table3[[#This Row],[GF]]*$CD$5)+(Table3[[#This Row],[GA]]*$CD$6)</f>
        <v>39.450000000000003</v>
      </c>
      <c r="BL18" s="21">
        <f>(82*(((Table3[[#This Row],[PTS%]]*$CD$3)+((1-Table3[[#This Row],[PTS%]])*$CD$4)+(Table3[[#This Row],[GF]]*$CD$5)+(Table3[[#This Row],[GA]]*$CD$6))/Table3[[#This Row],[GP]])) + (Table3[[#This Row],[W]]*$CD$3)+(Table3[[#This Row],[L]]*$CD$4)+(Table3[[#This Row],[GF]]*$CD$5)+(Table3[[#This Row],[GA]]*$CD$6)</f>
        <v>100.73579591836734</v>
      </c>
      <c r="BM18">
        <f>COUNTIFS(DataRegularSeason20242025!$D$3:$D$1315,$A18,DataRegularSeason20242025!$H$3:$H$1315, $A18)</f>
        <v>7</v>
      </c>
      <c r="BN18">
        <f>COUNTIFS(DataRegularSeason20242025!$E$3:$E$1315,$A18,DataRegularSeason20242025!$H$3:$H$1315, $A18)</f>
        <v>5</v>
      </c>
      <c r="BO18">
        <f>BM18+BN18</f>
        <v>12</v>
      </c>
      <c r="BP18">
        <f>F18-BM18</f>
        <v>12</v>
      </c>
      <c r="BQ18">
        <f>H18-BN18</f>
        <v>11</v>
      </c>
      <c r="BR18">
        <f>BP18+BQ18</f>
        <v>23</v>
      </c>
      <c r="BX18">
        <f>LARGE($AJ$2:$AJ$33,1)</f>
        <v>53</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0.34285714285714286</v>
      </c>
      <c r="F19">
        <f>COUNTIFS(DataRegularSeason20242025!$N$3:$N$1315,1,DataRegularSeason20242025!$D$3:$D$1315,$A19)</f>
        <v>18</v>
      </c>
      <c r="G19">
        <f>41-Table3[[#This Row],[GP_A]]</f>
        <v>23</v>
      </c>
      <c r="H19">
        <f>COUNTIFS(DataRegularSeason20242025!$E$3:$E$1315,$A19,DataRegularSeason20242025!$N$3:$N$1315,1)</f>
        <v>17</v>
      </c>
      <c r="I19">
        <f>41-Table3[[#This Row],[GP_H]]</f>
        <v>24</v>
      </c>
      <c r="J19">
        <f>F19+H19</f>
        <v>35</v>
      </c>
      <c r="K19">
        <f>82-Table3[[#This Row],[GP]]</f>
        <v>47</v>
      </c>
      <c r="L19">
        <f>COUNTIFS(DataRegularSeason20242025!$D$3:$D$1315,$A19, DataRegularSeason20242025!$L$3:$L$1315, $A19,DataRegularSeason20242025!$N$3:$N$1315,1)</f>
        <v>7</v>
      </c>
      <c r="M19">
        <f>COUNTIFS(DataRegularSeason20242025!$D$3:$D$1315,$A19, DataRegularSeason20242025!$L$3:$L$1315, $A19,DataRegularSeason20242025!$N$3:$N$1315,1,DataRegularSeason20242025!$M$3:$M$1315,"REG")</f>
        <v>5</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F19-L19</f>
        <v>11</v>
      </c>
      <c r="Q19">
        <f>COUNTIFS(DataRegularSeason20242025!$D$3:$D$1315,$A19, DataRegularSeason20242025!$S$3:$S$1315, $A19,DataRegularSeason20242025!$M$3:$M$1315,"REG")</f>
        <v>9</v>
      </c>
      <c r="R19">
        <f>COUNTIFS(DataRegularSeason20242025!$D$3:$D$1315,$A19, DataRegularSeason20242025!$S$3:$S$1315, $A19,DataRegularSeason20242025!$M$3:$M$1315,"OT")</f>
        <v>1</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17</v>
      </c>
      <c r="AC19">
        <f>Table3[[#This Row],[L_A]]+Table3[[#This Row],[L_H]]</f>
        <v>18</v>
      </c>
      <c r="AD19">
        <f>Table3[[#This Row],[RW_A]]+Table3[[#This Row],[RW_H]]</f>
        <v>13</v>
      </c>
      <c r="AE19">
        <f>Table3[[#This Row],[RL_A]]+Table3[[#This Row],[RL_H]]</f>
        <v>15</v>
      </c>
      <c r="AF19">
        <f>Table3[[#This Row],[OTW_A]]+Table3[[#This Row],[OTW_H]]</f>
        <v>4</v>
      </c>
      <c r="AG19">
        <f>Table3[[#This Row],[OTL_A]]+Table3[[#This Row],[OTL_H]]</f>
        <v>2</v>
      </c>
      <c r="AH19">
        <f>Table3[[#This Row],[SOW_A]]+Table3[[#This Row],[SOW_H]]</f>
        <v>0</v>
      </c>
      <c r="AI19">
        <f>Table3[[#This Row],[SOL_A]]+Table3[[#This Row],[SOL_H]]</f>
        <v>1</v>
      </c>
      <c r="AJ19">
        <f>(2*(Table3[[#This Row],[W_A]]+Table3[[#This Row],[W_H]]))+Table3[[#This Row],[OTL_A]]+Table3[[#This Row],[SOL_A]]+Table3[[#This Row],[OTL_H]]+Table3[[#This Row],[SOL_H]]</f>
        <v>37</v>
      </c>
      <c r="AK19">
        <f>(3*(Table3[[#This Row],[RW_A]]+Table3[[#This Row],[RW_H]]))+(2*(Table3[[#This Row],[OTW_A]]+Table3[[#This Row],[SOW_A]]+Table3[[#This Row],[OTW_H]]+Table3[[#This Row],[SOW_H]]))+Table3[[#This Row],[OTL_A]]+Table3[[#This Row],[SOL_A]]+Table3[[#This Row],[OTL_H]]+Table3[[#This Row],[SOL_H]]</f>
        <v>50</v>
      </c>
      <c r="AL19" s="15">
        <f>Table3[[#This Row],[PTS]]/(2*Table3[[#This Row],[GP]])</f>
        <v>0.52857142857142858</v>
      </c>
      <c r="AM19" s="15">
        <f>Table3[[#This Row],[PTS2]]/(3*Table3[[#This Row],[GP]])</f>
        <v>0.47619047619047616</v>
      </c>
      <c r="AN19">
        <f>(2*Table3[[#This Row],[GR]])+Table3[[#This Row],[PTS]]</f>
        <v>131</v>
      </c>
      <c r="AO19">
        <f>(3*Table3[[#This Row],[GR]])+Table3[[#This Row],[PTS2]]</f>
        <v>191</v>
      </c>
      <c r="AP19">
        <f>Table3[[#This Row],[PTS]]+(2 * Table3[[#This Row],[GR]] * Table3[[#This Row],[PTS%]])</f>
        <v>86.685714285714283</v>
      </c>
      <c r="AQ19">
        <f>Table3[[#This Row],[PTS2]]+(3 * Table3[[#This Row],[GR]] * Table3[[#This Row],[PTS%2]])</f>
        <v>117.14285714285714</v>
      </c>
      <c r="AR19" s="20" t="str">
        <f>_xlfn.CONCAT(TEXT(Table3[[#This Row],[W]], "0"), "-", TEXT(Table3[[#This Row],[RL]],"0"), "-", TEXT(Table3[[#This Row],[OTL]]+Table3[[#This Row],[SOL]], "0"))</f>
        <v>17-15-3</v>
      </c>
      <c r="AS19">
        <f>COUNTIFS(DataRegularSeason20242025!$D$3:$D$1315,Table3[[#This Row],[Teams]],DataRegularSeason20242025!$K$3:$K$1315,0)</f>
        <v>4</v>
      </c>
      <c r="AT19">
        <f>SUMIF(DataRegularSeason20242025!$D$3:$D$1315,$A19, DataRegularSeason20242025!$J$3:$J$1315)</f>
        <v>46</v>
      </c>
      <c r="AU19">
        <f>SUMIF(DataRegularSeason20242025!$D$3:$D$1315,$A19, DataRegularSeason20242025!$K$3:$K$1315)</f>
        <v>54</v>
      </c>
      <c r="AV19">
        <f>AT19-AU19</f>
        <v>-8</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AX19-AY19</f>
        <v>11</v>
      </c>
      <c r="BA19">
        <f>AT19+AX19</f>
        <v>106</v>
      </c>
      <c r="BB19">
        <f>AU19+AY19</f>
        <v>103</v>
      </c>
      <c r="BC19">
        <f>BA19-BB19</f>
        <v>3</v>
      </c>
      <c r="BD19" s="17">
        <f>Table3[[#This Row],[GF]]/Table3[[#This Row],[GP]]</f>
        <v>3.0285714285714285</v>
      </c>
      <c r="BE19" s="17">
        <f>Table3[[#This Row],[GA]]/Table3[[#This Row],[GP]]</f>
        <v>2.9428571428571431</v>
      </c>
      <c r="BF19" s="17">
        <f>(Table3[[#This Row],[GF]]-Table3[[#This Row],[GA]])/Table3[[#This Row],[GP]]</f>
        <v>8.5714285714285715E-2</v>
      </c>
      <c r="BG19" s="50" t="str">
        <f>_xlfn.CONCAT(TEXT(Table3[[#This Row],[W_H]], "0"), "-", TEXT(Table3[[#This Row],[RL_H]],"0"), "-", TEXT(Table3[[#This Row],[OTL_H]]+Table3[[#This Row],[SOL_H]], "0"))</f>
        <v>10-6-1</v>
      </c>
      <c r="BH19" s="50" t="str">
        <f>_xlfn.CONCAT(TEXT(Table3[[#This Row],[W_A]], "0"), "-", TEXT(Table3[[#This Row],[RL_A]],"0"), "-", TEXT(Table3[[#This Row],[OTL_A]]+Table3[[#This Row],[SOL_A]], "0"))</f>
        <v>7-9-2</v>
      </c>
      <c r="BI19" s="50">
        <f>((2*(Table3[[#This Row],[W_H]]))+Table3[[#This Row],[OTL_H]]+Table3[[#This Row],[SOL_H]])/(2*Table3[[#This Row],[GP_H]])</f>
        <v>0.61764705882352944</v>
      </c>
      <c r="BJ19" s="50">
        <f>((2*(Table3[[#This Row],[W_A]]))+Table3[[#This Row],[OTL_A]]+Table3[[#This Row],[SOL_A]])/(2*Table3[[#This Row],[GP_A]])</f>
        <v>0.44444444444444442</v>
      </c>
      <c r="BK19" s="21">
        <f>(Table3[[#This Row],[W]]*$CD$3)+(Table3[[#This Row],[L]]*$CD$4)+(Table3[[#This Row],[GF]]*$CD$5)+(Table3[[#This Row],[GA]]*$CD$6)</f>
        <v>40.099999999999994</v>
      </c>
      <c r="BL19" s="21">
        <f>(82*(((Table3[[#This Row],[PTS%]]*$CD$3)+((1-Table3[[#This Row],[PTS%]])*$CD$4)+(Table3[[#This Row],[GF]]*$CD$5)+(Table3[[#This Row],[GA]]*$CD$6))/Table3[[#This Row],[GP]])) + (Table3[[#This Row],[W]]*$CD$3)+(Table3[[#This Row],[L]]*$CD$4)+(Table3[[#This Row],[GF]]*$CD$5)+(Table3[[#This Row],[GA]]*$CD$6)</f>
        <v>102.43338775510203</v>
      </c>
      <c r="BM19">
        <f>COUNTIFS(DataRegularSeason20242025!$D$3:$D$1315,$A19,DataRegularSeason20242025!$H$3:$H$1315, $A19)</f>
        <v>8</v>
      </c>
      <c r="BN19">
        <f>COUNTIFS(DataRegularSeason20242025!$E$3:$E$1315,$A19,DataRegularSeason20242025!$H$3:$H$1315, $A19)</f>
        <v>9</v>
      </c>
      <c r="BO19">
        <f>BM19+BN19</f>
        <v>17</v>
      </c>
      <c r="BP19">
        <f>F19-BM19</f>
        <v>10</v>
      </c>
      <c r="BQ19">
        <f>H19-BN19</f>
        <v>8</v>
      </c>
      <c r="BR19">
        <f>BP19+BQ19</f>
        <v>18</v>
      </c>
    </row>
    <row r="20" spans="1:76"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30</v>
      </c>
      <c r="E20" s="15">
        <f>Table3[[#This Row],[Watched]]/Table3[[#This Row],[GP]]</f>
        <v>0.81081081081081086</v>
      </c>
      <c r="F20">
        <f>COUNTIFS(DataRegularSeason20242025!$N$3:$N$1315,1,DataRegularSeason20242025!$D$3:$D$1315,$A20)</f>
        <v>21</v>
      </c>
      <c r="G20">
        <f>41-Table3[[#This Row],[GP_A]]</f>
        <v>20</v>
      </c>
      <c r="H20">
        <f>COUNTIFS(DataRegularSeason20242025!$E$3:$E$1315,$A20,DataRegularSeason20242025!$N$3:$N$1315,1)</f>
        <v>16</v>
      </c>
      <c r="I20">
        <f>41-Table3[[#This Row],[GP_H]]</f>
        <v>25</v>
      </c>
      <c r="J20">
        <f>F20+H20</f>
        <v>37</v>
      </c>
      <c r="K20">
        <f>82-Table3[[#This Row],[GP]]</f>
        <v>45</v>
      </c>
      <c r="L20">
        <f>COUNTIFS(DataRegularSeason20242025!$D$3:$D$1315,$A20, DataRegularSeason20242025!$L$3:$L$1315, $A20,DataRegularSeason20242025!$N$3:$N$1315,1)</f>
        <v>10</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4</v>
      </c>
      <c r="O20">
        <f>COUNTIFS(DataRegularSeason20242025!$D$3:$D$1315,$A20, DataRegularSeason20242025!$L$3:$L$1315, $A20,DataRegularSeason20242025!$N$3:$N$1315,1,DataRegularSeason20242025!$M$3:$M$1315,"SO")</f>
        <v>0</v>
      </c>
      <c r="P20">
        <f>F20-L20</f>
        <v>11</v>
      </c>
      <c r="Q20">
        <f>COUNTIFS(DataRegularSeason20242025!$D$3:$D$1315,$A20, DataRegularSeason20242025!$S$3:$S$1315, $A20,DataRegularSeason20242025!$M$3:$M$1315,"REG")</f>
        <v>8</v>
      </c>
      <c r="R20">
        <f>COUNTIFS(DataRegularSeason20242025!$D$3:$D$1315,$A20, DataRegularSeason20242025!$S$3:$S$1315, $A20,DataRegularSeason20242025!$M$3:$M$1315,"OT")</f>
        <v>3</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17</v>
      </c>
      <c r="AC20">
        <f>Table3[[#This Row],[L_A]]+Table3[[#This Row],[L_H]]</f>
        <v>20</v>
      </c>
      <c r="AD20">
        <f>Table3[[#This Row],[RW_A]]+Table3[[#This Row],[RW_H]]</f>
        <v>11</v>
      </c>
      <c r="AE20">
        <f>Table3[[#This Row],[RL_A]]+Table3[[#This Row],[RL_H]]</f>
        <v>16</v>
      </c>
      <c r="AF20">
        <f>Table3[[#This Row],[OTW_A]]+Table3[[#This Row],[OTW_H]]</f>
        <v>5</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38</v>
      </c>
      <c r="AK20">
        <f>(3*(Table3[[#This Row],[RW_A]]+Table3[[#This Row],[RW_H]]))+(2*(Table3[[#This Row],[OTW_A]]+Table3[[#This Row],[SOW_A]]+Table3[[#This Row],[OTW_H]]+Table3[[#This Row],[SOW_H]]))+Table3[[#This Row],[OTL_A]]+Table3[[#This Row],[SOL_A]]+Table3[[#This Row],[OTL_H]]+Table3[[#This Row],[SOL_H]]</f>
        <v>49</v>
      </c>
      <c r="AL20" s="15">
        <f>Table3[[#This Row],[PTS]]/(2*Table3[[#This Row],[GP]])</f>
        <v>0.51351351351351349</v>
      </c>
      <c r="AM20" s="15">
        <f>Table3[[#This Row],[PTS2]]/(3*Table3[[#This Row],[GP]])</f>
        <v>0.44144144144144143</v>
      </c>
      <c r="AN20">
        <f>(2*Table3[[#This Row],[GR]])+Table3[[#This Row],[PTS]]</f>
        <v>128</v>
      </c>
      <c r="AO20">
        <f>(3*Table3[[#This Row],[GR]])+Table3[[#This Row],[PTS2]]</f>
        <v>184</v>
      </c>
      <c r="AP20">
        <f>Table3[[#This Row],[PTS]]+(2 * Table3[[#This Row],[GR]] * Table3[[#This Row],[PTS%]])</f>
        <v>84.21621621621621</v>
      </c>
      <c r="AQ20">
        <f>Table3[[#This Row],[PTS2]]+(3 * Table3[[#This Row],[GR]] * Table3[[#This Row],[PTS%2]])</f>
        <v>108.59459459459458</v>
      </c>
      <c r="AR20" s="20" t="str">
        <f>_xlfn.CONCAT(TEXT(Table3[[#This Row],[W]], "0"), "-", TEXT(Table3[[#This Row],[RL]],"0"), "-", TEXT(Table3[[#This Row],[OTL]]+Table3[[#This Row],[SOL]], "0"))</f>
        <v>17-16-4</v>
      </c>
      <c r="AS20">
        <f>COUNTIFS(DataRegularSeason20242025!$D$3:$D$1315,Table3[[#This Row],[Teams]],DataRegularSeason20242025!$K$3:$K$1315,0)</f>
        <v>2</v>
      </c>
      <c r="AT20">
        <f>SUMIF(DataRegularSeason20242025!$D$3:$D$1315,$A20, DataRegularSeason20242025!$J$3:$J$1315)</f>
        <v>57</v>
      </c>
      <c r="AU20">
        <f>SUMIF(DataRegularSeason20242025!$D$3:$D$1315,$A20, DataRegularSeason20242025!$K$3:$K$1315)</f>
        <v>59</v>
      </c>
      <c r="AV20">
        <f>AT20-AU20</f>
        <v>-2</v>
      </c>
      <c r="AW20">
        <f>COUNTIFS(DataRegularSeason20242025!$E$3:$E$1315,Table3[[#This Row],[Teams]],DataRegularSeason20242025!$J$3:$J$1315,0)</f>
        <v>1</v>
      </c>
      <c r="AX20">
        <f>SUMIF(DataRegularSeason20242025!$E$3:$E$1315,$A20,DataRegularSeason20242025!$K$3:$K$1315)</f>
        <v>41</v>
      </c>
      <c r="AY20">
        <f>SUMIF(DataRegularSeason20242025!$E$3:$E$1315,$A20,DataRegularSeason20242025!$J$3:$J$1315)</f>
        <v>52</v>
      </c>
      <c r="AZ20">
        <f>AX20-AY20</f>
        <v>-11</v>
      </c>
      <c r="BA20">
        <f>AT20+AX20</f>
        <v>98</v>
      </c>
      <c r="BB20">
        <f>AU20+AY20</f>
        <v>111</v>
      </c>
      <c r="BC20">
        <f>BA20-BB20</f>
        <v>-13</v>
      </c>
      <c r="BD20" s="17">
        <f>Table3[[#This Row],[GF]]/Table3[[#This Row],[GP]]</f>
        <v>2.6486486486486487</v>
      </c>
      <c r="BE20" s="17">
        <f>Table3[[#This Row],[GA]]/Table3[[#This Row],[GP]]</f>
        <v>3</v>
      </c>
      <c r="BF20" s="17">
        <f>(Table3[[#This Row],[GF]]-Table3[[#This Row],[GA]])/Table3[[#This Row],[GP]]</f>
        <v>-0.35135135135135137</v>
      </c>
      <c r="BG20" s="50" t="str">
        <f>_xlfn.CONCAT(TEXT(Table3[[#This Row],[W_H]], "0"), "-", TEXT(Table3[[#This Row],[RL_H]],"0"), "-", TEXT(Table3[[#This Row],[OTL_H]]+Table3[[#This Row],[SOL_H]], "0"))</f>
        <v>7-8-1</v>
      </c>
      <c r="BH20" s="50" t="str">
        <f>_xlfn.CONCAT(TEXT(Table3[[#This Row],[W_A]], "0"), "-", TEXT(Table3[[#This Row],[RL_A]],"0"), "-", TEXT(Table3[[#This Row],[OTL_A]]+Table3[[#This Row],[SOL_A]], "0"))</f>
        <v>10-8-3</v>
      </c>
      <c r="BI20" s="50">
        <f>((2*(Table3[[#This Row],[W_H]]))+Table3[[#This Row],[OTL_H]]+Table3[[#This Row],[SOL_H]])/(2*Table3[[#This Row],[GP_H]])</f>
        <v>0.46875</v>
      </c>
      <c r="BJ20" s="50">
        <f>((2*(Table3[[#This Row],[W_A]]))+Table3[[#This Row],[OTL_A]]+Table3[[#This Row],[SOL_A]])/(2*Table3[[#This Row],[GP_A]])</f>
        <v>0.54761904761904767</v>
      </c>
      <c r="BK20" s="21">
        <f>(Table3[[#This Row],[W]]*$CD$3)+(Table3[[#This Row],[L]]*$CD$4)+(Table3[[#This Row],[GF]]*$CD$5)+(Table3[[#This Row],[GA]]*$CD$6)</f>
        <v>40.299999999999997</v>
      </c>
      <c r="BL20" s="21">
        <f>(82*(((Table3[[#This Row],[PTS%]]*$CD$3)+((1-Table3[[#This Row],[PTS%]])*$CD$4)+(Table3[[#This Row],[GF]]*$CD$5)+(Table3[[#This Row],[GA]]*$CD$6))/Table3[[#This Row],[GP]])) + (Table3[[#This Row],[W]]*$CD$3)+(Table3[[#This Row],[L]]*$CD$4)+(Table3[[#This Row],[GF]]*$CD$5)+(Table3[[#This Row],[GA]]*$CD$6)</f>
        <v>98.370854638422202</v>
      </c>
      <c r="BM20">
        <f>COUNTIFS(DataRegularSeason20242025!$D$3:$D$1315,$A20,DataRegularSeason20242025!$H$3:$H$1315, $A20)</f>
        <v>10</v>
      </c>
      <c r="BN20">
        <f>COUNTIFS(DataRegularSeason20242025!$E$3:$E$1315,$A20,DataRegularSeason20242025!$H$3:$H$1315, $A20)</f>
        <v>10</v>
      </c>
      <c r="BO20">
        <f>BM20+BN20</f>
        <v>20</v>
      </c>
      <c r="BP20">
        <f>F20-BM20</f>
        <v>11</v>
      </c>
      <c r="BQ20">
        <f>H20-BN20</f>
        <v>6</v>
      </c>
      <c r="BR20">
        <f>BP20+BQ20</f>
        <v>17</v>
      </c>
      <c r="BU20">
        <v>2019</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30</v>
      </c>
      <c r="E21" s="15">
        <f>Table3[[#This Row],[Watched]]/Table3[[#This Row],[GP]]</f>
        <v>0.83333333333333337</v>
      </c>
      <c r="F21">
        <f>COUNTIFS(DataRegularSeason20242025!$N$3:$N$1315,1,DataRegularSeason20242025!$D$3:$D$1315,$A21)</f>
        <v>18</v>
      </c>
      <c r="G21">
        <f>41-Table3[[#This Row],[GP_A]]</f>
        <v>23</v>
      </c>
      <c r="H21">
        <f>COUNTIFS(DataRegularSeason20242025!$E$3:$E$1315,$A21,DataRegularSeason20242025!$N$3:$N$1315,1)</f>
        <v>18</v>
      </c>
      <c r="I21">
        <f>41-Table3[[#This Row],[GP_H]]</f>
        <v>23</v>
      </c>
      <c r="J21">
        <f>F21+H21</f>
        <v>36</v>
      </c>
      <c r="K21">
        <f>82-Table3[[#This Row],[GP]]</f>
        <v>46</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10</v>
      </c>
      <c r="Q21">
        <f>COUNTIFS(DataRegularSeason20242025!$D$3:$D$1315,$A21, DataRegularSeason20242025!$S$3:$S$1315, $A21,DataRegularSeason20242025!$M$3:$M$1315,"REG")</f>
        <v>7</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1</v>
      </c>
      <c r="X21">
        <f>H21-T21</f>
        <v>10</v>
      </c>
      <c r="Y21">
        <f>COUNTIFS(DataRegularSeason20242025!$E$3:$E$1315,$A21, DataRegularSeason20242025!$S$3:$S$1315, $A21,DataRegularSeason20242025!$M$3:$M$1315,"REG")</f>
        <v>9</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16</v>
      </c>
      <c r="AC21">
        <f>Table3[[#This Row],[L_A]]+Table3[[#This Row],[L_H]]</f>
        <v>20</v>
      </c>
      <c r="AD21">
        <f>Table3[[#This Row],[RW_A]]+Table3[[#This Row],[RW_H]]</f>
        <v>8</v>
      </c>
      <c r="AE21">
        <f>Table3[[#This Row],[RL_A]]+Table3[[#This Row],[RL_H]]</f>
        <v>16</v>
      </c>
      <c r="AF21">
        <f>Table3[[#This Row],[OTW_A]]+Table3[[#This Row],[OTW_H]]</f>
        <v>5</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36</v>
      </c>
      <c r="AK21">
        <f>(3*(Table3[[#This Row],[RW_A]]+Table3[[#This Row],[RW_H]]))+(2*(Table3[[#This Row],[OTW_A]]+Table3[[#This Row],[SOW_A]]+Table3[[#This Row],[OTW_H]]+Table3[[#This Row],[SOW_H]]))+Table3[[#This Row],[OTL_A]]+Table3[[#This Row],[SOL_A]]+Table3[[#This Row],[OTL_H]]+Table3[[#This Row],[SOL_H]]</f>
        <v>44</v>
      </c>
      <c r="AL21" s="15">
        <f>Table3[[#This Row],[PTS]]/(2*Table3[[#This Row],[GP]])</f>
        <v>0.5</v>
      </c>
      <c r="AM21" s="15">
        <f>Table3[[#This Row],[PTS2]]/(3*Table3[[#This Row],[GP]])</f>
        <v>0.40740740740740738</v>
      </c>
      <c r="AN21">
        <f>(2*Table3[[#This Row],[GR]])+Table3[[#This Row],[PTS]]</f>
        <v>128</v>
      </c>
      <c r="AO21">
        <f>(3*Table3[[#This Row],[GR]])+Table3[[#This Row],[PTS2]]</f>
        <v>182</v>
      </c>
      <c r="AP21">
        <f>Table3[[#This Row],[PTS]]+(2 * Table3[[#This Row],[GR]] * Table3[[#This Row],[PTS%]])</f>
        <v>82</v>
      </c>
      <c r="AQ21">
        <f>Table3[[#This Row],[PTS2]]+(3 * Table3[[#This Row],[GR]] * Table3[[#This Row],[PTS%2]])</f>
        <v>100.22222222222223</v>
      </c>
      <c r="AR21" s="20" t="str">
        <f>_xlfn.CONCAT(TEXT(Table3[[#This Row],[W]], "0"), "-", TEXT(Table3[[#This Row],[RL]],"0"), "-", TEXT(Table3[[#This Row],[OTL]]+Table3[[#This Row],[SOL]], "0"))</f>
        <v>16-16-4</v>
      </c>
      <c r="AS21">
        <f>COUNTIFS(DataRegularSeason20242025!$D$3:$D$1315,Table3[[#This Row],[Teams]],DataRegularSeason20242025!$K$3:$K$1315,0)</f>
        <v>1</v>
      </c>
      <c r="AT21">
        <f>SUMIF(DataRegularSeason20242025!$D$3:$D$1315,$A21, DataRegularSeason20242025!$J$3:$J$1315)</f>
        <v>57</v>
      </c>
      <c r="AU21">
        <f>SUMIF(DataRegularSeason20242025!$D$3:$D$1315,$A21, DataRegularSeason20242025!$K$3:$K$1315)</f>
        <v>68</v>
      </c>
      <c r="AV21">
        <f>AT21-AU21</f>
        <v>-11</v>
      </c>
      <c r="AW21">
        <f>COUNTIFS(DataRegularSeason20242025!$E$3:$E$1315,Table3[[#This Row],[Teams]],DataRegularSeason20242025!$J$3:$J$1315,0)</f>
        <v>0</v>
      </c>
      <c r="AX21">
        <f>SUMIF(DataRegularSeason20242025!$E$3:$E$1315,$A21,DataRegularSeason20242025!$K$3:$K$1315)</f>
        <v>54</v>
      </c>
      <c r="AY21">
        <f>SUMIF(DataRegularSeason20242025!$E$3:$E$1315,$A21,DataRegularSeason20242025!$J$3:$J$1315)</f>
        <v>63</v>
      </c>
      <c r="AZ21">
        <f>AX21-AY21</f>
        <v>-9</v>
      </c>
      <c r="BA21">
        <f>AT21+AX21</f>
        <v>111</v>
      </c>
      <c r="BB21">
        <f>AU21+AY21</f>
        <v>131</v>
      </c>
      <c r="BC21">
        <f>BA21-BB21</f>
        <v>-20</v>
      </c>
      <c r="BD21" s="17">
        <f>Table3[[#This Row],[GF]]/Table3[[#This Row],[GP]]</f>
        <v>3.0833333333333335</v>
      </c>
      <c r="BE21" s="17">
        <f>Table3[[#This Row],[GA]]/Table3[[#This Row],[GP]]</f>
        <v>3.6388888888888888</v>
      </c>
      <c r="BF21" s="17">
        <f>(Table3[[#This Row],[GF]]-Table3[[#This Row],[GA]])/Table3[[#This Row],[GP]]</f>
        <v>-0.55555555555555558</v>
      </c>
      <c r="BG21" s="50" t="str">
        <f>_xlfn.CONCAT(TEXT(Table3[[#This Row],[W_H]], "0"), "-", TEXT(Table3[[#This Row],[RL_H]],"0"), "-", TEXT(Table3[[#This Row],[OTL_H]]+Table3[[#This Row],[SOL_H]], "0"))</f>
        <v>8-9-1</v>
      </c>
      <c r="BH21" s="50" t="str">
        <f>_xlfn.CONCAT(TEXT(Table3[[#This Row],[W_A]], "0"), "-", TEXT(Table3[[#This Row],[RL_A]],"0"), "-", TEXT(Table3[[#This Row],[OTL_A]]+Table3[[#This Row],[SOL_A]], "0"))</f>
        <v>8-7-3</v>
      </c>
      <c r="BI21" s="50">
        <f>((2*(Table3[[#This Row],[W_H]]))+Table3[[#This Row],[OTL_H]]+Table3[[#This Row],[SOL_H]])/(2*Table3[[#This Row],[GP_H]])</f>
        <v>0.47222222222222221</v>
      </c>
      <c r="BJ21" s="50">
        <f>((2*(Table3[[#This Row],[W_A]]))+Table3[[#This Row],[OTL_A]]+Table3[[#This Row],[SOL_A]])/(2*Table3[[#This Row],[GP_A]])</f>
        <v>0.52777777777777779</v>
      </c>
      <c r="BK21" s="21">
        <f>(Table3[[#This Row],[W]]*$CD$3)+(Table3[[#This Row],[L]]*$CD$4)+(Table3[[#This Row],[GF]]*$CD$5)+(Table3[[#This Row],[GA]]*$CD$6)</f>
        <v>43.75</v>
      </c>
      <c r="BL21" s="21">
        <f>(82*(((Table3[[#This Row],[PTS%]]*$CD$3)+((1-Table3[[#This Row],[PTS%]])*$CD$4)+(Table3[[#This Row],[GF]]*$CD$5)+(Table3[[#This Row],[GA]]*$CD$6))/Table3[[#This Row],[GP]])) + (Table3[[#This Row],[W]]*$CD$3)+(Table3[[#This Row],[L]]*$CD$4)+(Table3[[#This Row],[GF]]*$CD$5)+(Table3[[#This Row],[GA]]*$CD$6)</f>
        <v>112.42499999999998</v>
      </c>
      <c r="BM21">
        <f>COUNTIFS(DataRegularSeason20242025!$D$3:$D$1315,$A21,DataRegularSeason20242025!$H$3:$H$1315, $A21)</f>
        <v>5</v>
      </c>
      <c r="BN21">
        <f>COUNTIFS(DataRegularSeason20242025!$E$3:$E$1315,$A21,DataRegularSeason20242025!$H$3:$H$1315, $A21)</f>
        <v>6</v>
      </c>
      <c r="BO21">
        <f>BM21+BN21</f>
        <v>11</v>
      </c>
      <c r="BP21">
        <f>F21-BM21</f>
        <v>13</v>
      </c>
      <c r="BQ21">
        <f>H21-BN21</f>
        <v>12</v>
      </c>
      <c r="BR21">
        <f>BP21+BQ21</f>
        <v>25</v>
      </c>
      <c r="BU21">
        <v>1975</v>
      </c>
    </row>
    <row r="22" spans="1:76" x14ac:dyDescent="0.25">
      <c r="A22" t="s">
        <v>21</v>
      </c>
      <c r="B22" t="s">
        <v>98</v>
      </c>
      <c r="C22" t="s">
        <v>99</v>
      </c>
      <c r="D22">
        <f>COUNTIFS(DataRegularSeason20242025!$D$3:$D$1315,$A22,DataRegularSeason20242025!$R$3:$R$1315,1,DataRegularSeason20242025!$N$3:$N$1315,1) + COUNTIFS(DataRegularSeason20242025!$E$3:$E$1315,$A22,DataRegularSeason20242025!$R$3:$R$1315,1,DataRegularSeason20242025!$N$3:$N$1315,1)</f>
        <v>33</v>
      </c>
      <c r="E22" s="15">
        <f>Table3[[#This Row],[Watched]]/Table3[[#This Row],[GP]]</f>
        <v>0.89189189189189189</v>
      </c>
      <c r="F22">
        <f>COUNTIFS(DataRegularSeason20242025!$N$3:$N$1315,1,DataRegularSeason20242025!$D$3:$D$1315,$A22)</f>
        <v>18</v>
      </c>
      <c r="G22">
        <f>41-Table3[[#This Row],[GP_A]]</f>
        <v>23</v>
      </c>
      <c r="H22">
        <f>COUNTIFS(DataRegularSeason20242025!$E$3:$E$1315,$A22,DataRegularSeason20242025!$N$3:$N$1315,1)</f>
        <v>19</v>
      </c>
      <c r="I22">
        <f>41-Table3[[#This Row],[GP_H]]</f>
        <v>22</v>
      </c>
      <c r="J22">
        <f>F22+H22</f>
        <v>37</v>
      </c>
      <c r="K22">
        <f>82-Table3[[#This Row],[GP]]</f>
        <v>45</v>
      </c>
      <c r="L22">
        <f>COUNTIFS(DataRegularSeason20242025!$D$3:$D$1315,$A22, DataRegularSeason20242025!$L$3:$L$1315, $A22,DataRegularSeason20242025!$N$3:$N$1315,1)</f>
        <v>6</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12</v>
      </c>
      <c r="Q22">
        <f>COUNTIFS(DataRegularSeason20242025!$D$3:$D$1315,$A22, DataRegularSeason20242025!$S$3:$S$1315, $A22,DataRegularSeason20242025!$M$3:$M$1315,"REG")</f>
        <v>9</v>
      </c>
      <c r="R22">
        <f>COUNTIFS(DataRegularSeason20242025!$D$3:$D$1315,$A22, DataRegularSeason20242025!$S$3:$S$1315, $A22,DataRegularSeason20242025!$M$3:$M$1315,"OT")</f>
        <v>1</v>
      </c>
      <c r="S22">
        <f>COUNTIFS(DataRegularSeason20242025!$D$3:$D$1315,$A22, DataRegularSeason20242025!$S$3:$S$1315, $A22,DataRegularSeason20242025!$M$3:$M$1315,"SO")</f>
        <v>2</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4</v>
      </c>
      <c r="W22">
        <f>COUNTIFS(DataRegularSeason20242025!$E$3:$E$1315,$A22, DataRegularSeason20242025!$L$3:$L$1315, $A22,DataRegularSeason20242025!$N$3:$N$1315,1,DataRegularSeason20242025!$M$3:$M$1315,"SO")</f>
        <v>1</v>
      </c>
      <c r="X22">
        <f>H22-T22</f>
        <v>9</v>
      </c>
      <c r="Y22">
        <f>COUNTIFS(DataRegularSeason20242025!$E$3:$E$1315,$A22, DataRegularSeason20242025!$S$3:$S$1315, $A22,DataRegularSeason20242025!$M$3:$M$1315,"REG")</f>
        <v>7</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16</v>
      </c>
      <c r="AC22">
        <f>Table3[[#This Row],[L_A]]+Table3[[#This Row],[L_H]]</f>
        <v>21</v>
      </c>
      <c r="AD22">
        <f>Table3[[#This Row],[RW_A]]+Table3[[#This Row],[RW_H]]</f>
        <v>10</v>
      </c>
      <c r="AE22">
        <f>Table3[[#This Row],[RL_A]]+Table3[[#This Row],[RL_H]]</f>
        <v>16</v>
      </c>
      <c r="AF22">
        <f>Table3[[#This Row],[OTW_A]]+Table3[[#This Row],[OTW_H]]</f>
        <v>5</v>
      </c>
      <c r="AG22">
        <f>Table3[[#This Row],[OTL_A]]+Table3[[#This Row],[OTL_H]]</f>
        <v>3</v>
      </c>
      <c r="AH22">
        <f>Table3[[#This Row],[SOW_A]]+Table3[[#This Row],[SOW_H]]</f>
        <v>1</v>
      </c>
      <c r="AI22">
        <f>Table3[[#This Row],[SOL_A]]+Table3[[#This Row],[SOL_H]]</f>
        <v>2</v>
      </c>
      <c r="AJ22">
        <f>(2*(Table3[[#This Row],[W_A]]+Table3[[#This Row],[W_H]]))+Table3[[#This Row],[OTL_A]]+Table3[[#This Row],[SOL_A]]+Table3[[#This Row],[OTL_H]]+Table3[[#This Row],[SOL_H]]</f>
        <v>37</v>
      </c>
      <c r="AK22">
        <f>(3*(Table3[[#This Row],[RW_A]]+Table3[[#This Row],[RW_H]]))+(2*(Table3[[#This Row],[OTW_A]]+Table3[[#This Row],[SOW_A]]+Table3[[#This Row],[OTW_H]]+Table3[[#This Row],[SOW_H]]))+Table3[[#This Row],[OTL_A]]+Table3[[#This Row],[SOL_A]]+Table3[[#This Row],[OTL_H]]+Table3[[#This Row],[SOL_H]]</f>
        <v>47</v>
      </c>
      <c r="AL22" s="15">
        <f>Table3[[#This Row],[PTS]]/(2*Table3[[#This Row],[GP]])</f>
        <v>0.5</v>
      </c>
      <c r="AM22" s="15">
        <f>Table3[[#This Row],[PTS2]]/(3*Table3[[#This Row],[GP]])</f>
        <v>0.42342342342342343</v>
      </c>
      <c r="AN22">
        <f>(2*Table3[[#This Row],[GR]])+Table3[[#This Row],[PTS]]</f>
        <v>127</v>
      </c>
      <c r="AO22">
        <f>(3*Table3[[#This Row],[GR]])+Table3[[#This Row],[PTS2]]</f>
        <v>182</v>
      </c>
      <c r="AP22">
        <f>Table3[[#This Row],[PTS]]+(2 * Table3[[#This Row],[GR]] * Table3[[#This Row],[PTS%]])</f>
        <v>82</v>
      </c>
      <c r="AQ22">
        <f>Table3[[#This Row],[PTS2]]+(3 * Table3[[#This Row],[GR]] * Table3[[#This Row],[PTS%2]])</f>
        <v>104.16216216216216</v>
      </c>
      <c r="AR22" s="20" t="str">
        <f>_xlfn.CONCAT(TEXT(Table3[[#This Row],[W]], "0"), "-", TEXT(Table3[[#This Row],[RL]],"0"), "-", TEXT(Table3[[#This Row],[OTL]]+Table3[[#This Row],[SOL]], "0"))</f>
        <v>16-16-5</v>
      </c>
      <c r="AS22">
        <f>COUNTIFS(DataRegularSeason20242025!$D$3:$D$1315,Table3[[#This Row],[Teams]],DataRegularSeason20242025!$K$3:$K$1315,0)</f>
        <v>0</v>
      </c>
      <c r="AT22">
        <f>SUMIF(DataRegularSeason20242025!$D$3:$D$1315,$A22, DataRegularSeason20242025!$J$3:$J$1315)</f>
        <v>56</v>
      </c>
      <c r="AU22">
        <f>SUMIF(DataRegularSeason20242025!$D$3:$D$1315,$A22, DataRegularSeason20242025!$K$3:$K$1315)</f>
        <v>68</v>
      </c>
      <c r="AV22">
        <f>AT22-AU22</f>
        <v>-12</v>
      </c>
      <c r="AW22">
        <f>COUNTIFS(DataRegularSeason20242025!$E$3:$E$1315,Table3[[#This Row],[Teams]],DataRegularSeason20242025!$J$3:$J$1315,0)</f>
        <v>0</v>
      </c>
      <c r="AX22">
        <f>SUMIF(DataRegularSeason20242025!$E$3:$E$1315,$A22,DataRegularSeason20242025!$K$3:$K$1315)</f>
        <v>59</v>
      </c>
      <c r="AY22">
        <f>SUMIF(DataRegularSeason20242025!$E$3:$E$1315,$A22,DataRegularSeason20242025!$J$3:$J$1315)</f>
        <v>71</v>
      </c>
      <c r="AZ22">
        <f>AX22-AY22</f>
        <v>-12</v>
      </c>
      <c r="BA22">
        <f>AT22+AX22</f>
        <v>115</v>
      </c>
      <c r="BB22">
        <f>AU22+AY22</f>
        <v>139</v>
      </c>
      <c r="BC22">
        <f>BA22-BB22</f>
        <v>-24</v>
      </c>
      <c r="BD22" s="17">
        <f>Table3[[#This Row],[GF]]/Table3[[#This Row],[GP]]</f>
        <v>3.1081081081081079</v>
      </c>
      <c r="BE22" s="17">
        <f>Table3[[#This Row],[GA]]/Table3[[#This Row],[GP]]</f>
        <v>3.7567567567567566</v>
      </c>
      <c r="BF22" s="17">
        <f>(Table3[[#This Row],[GF]]-Table3[[#This Row],[GA]])/Table3[[#This Row],[GP]]</f>
        <v>-0.64864864864864868</v>
      </c>
      <c r="BG22" s="50" t="str">
        <f>_xlfn.CONCAT(TEXT(Table3[[#This Row],[W_H]], "0"), "-", TEXT(Table3[[#This Row],[RL_H]],"0"), "-", TEXT(Table3[[#This Row],[OTL_H]]+Table3[[#This Row],[SOL_H]], "0"))</f>
        <v>10-7-2</v>
      </c>
      <c r="BH22" s="50" t="str">
        <f>_xlfn.CONCAT(TEXT(Table3[[#This Row],[W_A]], "0"), "-", TEXT(Table3[[#This Row],[RL_A]],"0"), "-", TEXT(Table3[[#This Row],[OTL_A]]+Table3[[#This Row],[SOL_A]], "0"))</f>
        <v>6-9-3</v>
      </c>
      <c r="BI22" s="50">
        <f>((2*(Table3[[#This Row],[W_H]]))+Table3[[#This Row],[OTL_H]]+Table3[[#This Row],[SOL_H]])/(2*Table3[[#This Row],[GP_H]])</f>
        <v>0.57894736842105265</v>
      </c>
      <c r="BJ22" s="50">
        <f>((2*(Table3[[#This Row],[W_A]]))+Table3[[#This Row],[OTL_A]]+Table3[[#This Row],[SOL_A]])/(2*Table3[[#This Row],[GP_A]])</f>
        <v>0.41666666666666669</v>
      </c>
      <c r="BK22" s="21">
        <f>(Table3[[#This Row],[W]]*$CD$3)+(Table3[[#This Row],[L]]*$CD$4)+(Table3[[#This Row],[GF]]*$CD$5)+(Table3[[#This Row],[GA]]*$CD$6)</f>
        <v>45.45</v>
      </c>
      <c r="BL22" s="21">
        <f>(82*(((Table3[[#This Row],[PTS%]]*$CD$3)+((1-Table3[[#This Row],[PTS%]])*$CD$4)+(Table3[[#This Row],[GF]]*$CD$5)+(Table3[[#This Row],[GA]]*$CD$6))/Table3[[#This Row],[GP]])) + (Table3[[#This Row],[W]]*$CD$3)+(Table3[[#This Row],[L]]*$CD$4)+(Table3[[#This Row],[GF]]*$CD$5)+(Table3[[#This Row],[GA]]*$CD$6)</f>
        <v>115.37162162162161</v>
      </c>
      <c r="BM22">
        <f>COUNTIFS(DataRegularSeason20242025!$D$3:$D$1315,$A22,DataRegularSeason20242025!$H$3:$H$1315, $A22)</f>
        <v>9</v>
      </c>
      <c r="BN22">
        <f>COUNTIFS(DataRegularSeason20242025!$E$3:$E$1315,$A22,DataRegularSeason20242025!$H$3:$H$1315, $A22)</f>
        <v>8</v>
      </c>
      <c r="BO22">
        <f>BM22+BN22</f>
        <v>17</v>
      </c>
      <c r="BP22">
        <f>F22-BM22</f>
        <v>9</v>
      </c>
      <c r="BQ22">
        <f>H22-BN22</f>
        <v>11</v>
      </c>
      <c r="BR22">
        <f>BP22+BQ22</f>
        <v>20</v>
      </c>
      <c r="BU22">
        <v>2017</v>
      </c>
    </row>
    <row r="23" spans="1:76"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28</v>
      </c>
      <c r="E23" s="15">
        <f>Table3[[#This Row],[Watched]]/Table3[[#This Row],[GP]]</f>
        <v>0.7567567567567568</v>
      </c>
      <c r="F23">
        <f>COUNTIFS(DataRegularSeason20242025!$N$3:$N$1315,1,DataRegularSeason20242025!$D$3:$D$1315,$A23)</f>
        <v>19</v>
      </c>
      <c r="G23">
        <f>41-Table3[[#This Row],[GP_A]]</f>
        <v>22</v>
      </c>
      <c r="H23">
        <f>COUNTIFS(DataRegularSeason20242025!$E$3:$E$1315,$A23,DataRegularSeason20242025!$N$3:$N$1315,1)</f>
        <v>18</v>
      </c>
      <c r="I23">
        <f>41-Table3[[#This Row],[GP_H]]</f>
        <v>23</v>
      </c>
      <c r="J23">
        <f>F23+H23</f>
        <v>37</v>
      </c>
      <c r="K23">
        <f>82-Table3[[#This Row],[GP]]</f>
        <v>45</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15</v>
      </c>
      <c r="Q23">
        <f>COUNTIFS(DataRegularSeason20242025!$D$3:$D$1315,$A23, DataRegularSeason20242025!$S$3:$S$1315, $A23,DataRegularSeason20242025!$M$3:$M$1315,"REG")</f>
        <v>12</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9</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7</v>
      </c>
      <c r="Y23">
        <f>COUNTIFS(DataRegularSeason20242025!$E$3:$E$1315,$A23, DataRegularSeason20242025!$S$3:$S$1315, $A23,DataRegularSeason20242025!$M$3:$M$1315,"REG")</f>
        <v>4</v>
      </c>
      <c r="Z23">
        <f>COUNTIFS(DataRegularSeason20242025!$E$3:$E$1315,$A23, DataRegularSeason20242025!$S$3:$S$1315, $A23,DataRegularSeason20242025!$M$3:$M$1315,"OT")</f>
        <v>3</v>
      </c>
      <c r="AA23">
        <f>COUNTIFS(DataRegularSeason20242025!$E$3:$E$1315,$A23, DataRegularSeason20242025!$S$3:$S$1315, $A23,DataRegularSeason20242025!$M$3:$M$1315,"SO")</f>
        <v>0</v>
      </c>
      <c r="AB23">
        <f>Table3[[#This Row],[W_A]]+Table3[[#This Row],[W_H]]</f>
        <v>15</v>
      </c>
      <c r="AC23">
        <f>Table3[[#This Row],[L_A]]+Table3[[#This Row],[L_H]]</f>
        <v>22</v>
      </c>
      <c r="AD23">
        <f>Table3[[#This Row],[RW_A]]+Table3[[#This Row],[RW_H]]</f>
        <v>13</v>
      </c>
      <c r="AE23">
        <f>Table3[[#This Row],[RL_A]]+Table3[[#This Row],[RL_H]]</f>
        <v>16</v>
      </c>
      <c r="AF23">
        <f>Table3[[#This Row],[OTW_A]]+Table3[[#This Row],[OTW_H]]</f>
        <v>1</v>
      </c>
      <c r="AG23">
        <f>Table3[[#This Row],[OTL_A]]+Table3[[#This Row],[OTL_H]]</f>
        <v>6</v>
      </c>
      <c r="AH23">
        <f>Table3[[#This Row],[SOW_A]]+Table3[[#This Row],[SOW_H]]</f>
        <v>1</v>
      </c>
      <c r="AI23">
        <f>Table3[[#This Row],[SOL_A]]+Table3[[#This Row],[SOL_H]]</f>
        <v>0</v>
      </c>
      <c r="AJ23">
        <f>(2*(Table3[[#This Row],[W_A]]+Table3[[#This Row],[W_H]]))+Table3[[#This Row],[OTL_A]]+Table3[[#This Row],[SOL_A]]+Table3[[#This Row],[OTL_H]]+Table3[[#This Row],[SOL_H]]</f>
        <v>36</v>
      </c>
      <c r="AK23">
        <f>(3*(Table3[[#This Row],[RW_A]]+Table3[[#This Row],[RW_H]]))+(2*(Table3[[#This Row],[OTW_A]]+Table3[[#This Row],[SOW_A]]+Table3[[#This Row],[OTW_H]]+Table3[[#This Row],[SOW_H]]))+Table3[[#This Row],[OTL_A]]+Table3[[#This Row],[SOL_A]]+Table3[[#This Row],[OTL_H]]+Table3[[#This Row],[SOL_H]]</f>
        <v>49</v>
      </c>
      <c r="AL23" s="15">
        <f>Table3[[#This Row],[PTS]]/(2*Table3[[#This Row],[GP]])</f>
        <v>0.48648648648648651</v>
      </c>
      <c r="AM23" s="15">
        <f>Table3[[#This Row],[PTS2]]/(3*Table3[[#This Row],[GP]])</f>
        <v>0.44144144144144143</v>
      </c>
      <c r="AN23">
        <f>(2*Table3[[#This Row],[GR]])+Table3[[#This Row],[PTS]]</f>
        <v>126</v>
      </c>
      <c r="AO23">
        <f>(3*Table3[[#This Row],[GR]])+Table3[[#This Row],[PTS2]]</f>
        <v>184</v>
      </c>
      <c r="AP23">
        <f>Table3[[#This Row],[PTS]]+(2 * Table3[[#This Row],[GR]] * Table3[[#This Row],[PTS%]])</f>
        <v>79.78378378378379</v>
      </c>
      <c r="AQ23">
        <f>Table3[[#This Row],[PTS2]]+(3 * Table3[[#This Row],[GR]] * Table3[[#This Row],[PTS%2]])</f>
        <v>108.59459459459458</v>
      </c>
      <c r="AR23" s="20" t="str">
        <f>_xlfn.CONCAT(TEXT(Table3[[#This Row],[W]], "0"), "-", TEXT(Table3[[#This Row],[RL]],"0"), "-", TEXT(Table3[[#This Row],[OTL]]+Table3[[#This Row],[SOL]], "0"))</f>
        <v>15-16-6</v>
      </c>
      <c r="AS23">
        <f>COUNTIFS(DataRegularSeason20242025!$D$3:$D$1315,Table3[[#This Row],[Teams]],DataRegularSeason20242025!$K$3:$K$1315,0)</f>
        <v>0</v>
      </c>
      <c r="AT23">
        <f>SUMIF(DataRegularSeason20242025!$D$3:$D$1315,$A23, DataRegularSeason20242025!$J$3:$J$1315)</f>
        <v>49</v>
      </c>
      <c r="AU23">
        <f>SUMIF(DataRegularSeason20242025!$D$3:$D$1315,$A23, DataRegularSeason20242025!$K$3:$K$1315)</f>
        <v>76</v>
      </c>
      <c r="AV23">
        <f>AT23-AU23</f>
        <v>-27</v>
      </c>
      <c r="AW23">
        <f>COUNTIFS(DataRegularSeason20242025!$E$3:$E$1315,Table3[[#This Row],[Teams]],DataRegularSeason20242025!$J$3:$J$1315,0)</f>
        <v>1</v>
      </c>
      <c r="AX23">
        <f>SUMIF(DataRegularSeason20242025!$E$3:$E$1315,$A23,DataRegularSeason20242025!$K$3:$K$1315)</f>
        <v>74</v>
      </c>
      <c r="AY23">
        <f>SUMIF(DataRegularSeason20242025!$E$3:$E$1315,$A23,DataRegularSeason20242025!$J$3:$J$1315)</f>
        <v>57</v>
      </c>
      <c r="AZ23">
        <f>AX23-AY23</f>
        <v>17</v>
      </c>
      <c r="BA23">
        <f>AT23+AX23</f>
        <v>123</v>
      </c>
      <c r="BB23">
        <f>AU23+AY23</f>
        <v>133</v>
      </c>
      <c r="BC23">
        <f>BA23-BB23</f>
        <v>-10</v>
      </c>
      <c r="BD23" s="17">
        <f>Table3[[#This Row],[GF]]/Table3[[#This Row],[GP]]</f>
        <v>3.3243243243243241</v>
      </c>
      <c r="BE23" s="17">
        <f>Table3[[#This Row],[GA]]/Table3[[#This Row],[GP]]</f>
        <v>3.5945945945945947</v>
      </c>
      <c r="BF23" s="17">
        <f>(Table3[[#This Row],[GF]]-Table3[[#This Row],[GA]])/Table3[[#This Row],[GP]]</f>
        <v>-0.27027027027027029</v>
      </c>
      <c r="BG23" s="50" t="str">
        <f>_xlfn.CONCAT(TEXT(Table3[[#This Row],[W_H]], "0"), "-", TEXT(Table3[[#This Row],[RL_H]],"0"), "-", TEXT(Table3[[#This Row],[OTL_H]]+Table3[[#This Row],[SOL_H]], "0"))</f>
        <v>11-4-3</v>
      </c>
      <c r="BH23" s="50" t="str">
        <f>_xlfn.CONCAT(TEXT(Table3[[#This Row],[W_A]], "0"), "-", TEXT(Table3[[#This Row],[RL_A]],"0"), "-", TEXT(Table3[[#This Row],[OTL_A]]+Table3[[#This Row],[SOL_A]], "0"))</f>
        <v>4-12-3</v>
      </c>
      <c r="BI23" s="50">
        <f>((2*(Table3[[#This Row],[W_H]]))+Table3[[#This Row],[OTL_H]]+Table3[[#This Row],[SOL_H]])/(2*Table3[[#This Row],[GP_H]])</f>
        <v>0.69444444444444442</v>
      </c>
      <c r="BJ23" s="50">
        <f>((2*(Table3[[#This Row],[W_A]]))+Table3[[#This Row],[OTL_A]]+Table3[[#This Row],[SOL_A]])/(2*Table3[[#This Row],[GP_A]])</f>
        <v>0.28947368421052633</v>
      </c>
      <c r="BK23" s="21">
        <f>(Table3[[#This Row],[W]]*$CD$3)+(Table3[[#This Row],[L]]*$CD$4)+(Table3[[#This Row],[GF]]*$CD$5)+(Table3[[#This Row],[GA]]*$CD$6)</f>
        <v>45.849999999999994</v>
      </c>
      <c r="BL23" s="21">
        <f>(82*(((Table3[[#This Row],[PTS%]]*$CD$3)+((1-Table3[[#This Row],[PTS%]])*$CD$4)+(Table3[[#This Row],[GF]]*$CD$5)+(Table3[[#This Row],[GA]]*$CD$6))/Table3[[#This Row],[GP]])) + (Table3[[#This Row],[W]]*$CD$3)+(Table3[[#This Row],[L]]*$CD$4)+(Table3[[#This Row],[GF]]*$CD$5)+(Table3[[#This Row],[GA]]*$CD$6)</f>
        <v>117.09536157779401</v>
      </c>
      <c r="BM23">
        <f>COUNTIFS(DataRegularSeason20242025!$D$3:$D$1315,$A23,DataRegularSeason20242025!$H$3:$H$1315, $A23)</f>
        <v>7</v>
      </c>
      <c r="BN23">
        <f>COUNTIFS(DataRegularSeason20242025!$E$3:$E$1315,$A23,DataRegularSeason20242025!$H$3:$H$1315, $A23)</f>
        <v>10</v>
      </c>
      <c r="BO23">
        <f>BM23+BN23</f>
        <v>17</v>
      </c>
      <c r="BP23">
        <f>F23-BM23</f>
        <v>12</v>
      </c>
      <c r="BQ23">
        <f>H23-BN23</f>
        <v>8</v>
      </c>
      <c r="BR23">
        <f>BP23+BQ23</f>
        <v>20</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26</v>
      </c>
      <c r="E24" s="15">
        <f>Table3[[#This Row],[Watched]]/Table3[[#This Row],[GP]]</f>
        <v>0.72222222222222221</v>
      </c>
      <c r="F24">
        <f>COUNTIFS(DataRegularSeason20242025!$N$3:$N$1315,1,DataRegularSeason20242025!$D$3:$D$1315,$A24)</f>
        <v>19</v>
      </c>
      <c r="G24">
        <f>41-Table3[[#This Row],[GP_A]]</f>
        <v>22</v>
      </c>
      <c r="H24">
        <f>COUNTIFS(DataRegularSeason20242025!$E$3:$E$1315,$A24,DataRegularSeason20242025!$N$3:$N$1315,1)</f>
        <v>17</v>
      </c>
      <c r="I24">
        <f>41-Table3[[#This Row],[GP_H]]</f>
        <v>24</v>
      </c>
      <c r="J24">
        <f>F24+H24</f>
        <v>36</v>
      </c>
      <c r="K24">
        <f>82-Table3[[#This Row],[GP]]</f>
        <v>46</v>
      </c>
      <c r="L24">
        <f>COUNTIFS(DataRegularSeason20242025!$D$3:$D$1315,$A24, DataRegularSeason20242025!$L$3:$L$1315, $A24,DataRegularSeason20242025!$N$3:$N$1315,1)</f>
        <v>7</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12</v>
      </c>
      <c r="Q24">
        <f>COUNTIFS(DataRegularSeason20242025!$D$3:$D$1315,$A24, DataRegularSeason20242025!$S$3:$S$1315, $A24,DataRegularSeason20242025!$M$3:$M$1315,"REG")</f>
        <v>7</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7</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10</v>
      </c>
      <c r="Y24">
        <f>COUNTIFS(DataRegularSeason20242025!$E$3:$E$1315,$A24, DataRegularSeason20242025!$S$3:$S$1315, $A24,DataRegularSeason20242025!$M$3:$M$1315,"REG")</f>
        <v>8</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14</v>
      </c>
      <c r="AC24">
        <f>Table3[[#This Row],[L_A]]+Table3[[#This Row],[L_H]]</f>
        <v>22</v>
      </c>
      <c r="AD24">
        <f>Table3[[#This Row],[RW_A]]+Table3[[#This Row],[RW_H]]</f>
        <v>11</v>
      </c>
      <c r="AE24">
        <f>Table3[[#This Row],[RL_A]]+Table3[[#This Row],[RL_H]]</f>
        <v>15</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35</v>
      </c>
      <c r="AK24">
        <f>(3*(Table3[[#This Row],[RW_A]]+Table3[[#This Row],[RW_H]]))+(2*(Table3[[#This Row],[OTW_A]]+Table3[[#This Row],[SOW_A]]+Table3[[#This Row],[OTW_H]]+Table3[[#This Row],[SOW_H]]))+Table3[[#This Row],[OTL_A]]+Table3[[#This Row],[SOL_A]]+Table3[[#This Row],[OTL_H]]+Table3[[#This Row],[SOL_H]]</f>
        <v>46</v>
      </c>
      <c r="AL24" s="15">
        <f>Table3[[#This Row],[PTS]]/(2*Table3[[#This Row],[GP]])</f>
        <v>0.4861111111111111</v>
      </c>
      <c r="AM24" s="15">
        <f>Table3[[#This Row],[PTS2]]/(3*Table3[[#This Row],[GP]])</f>
        <v>0.42592592592592593</v>
      </c>
      <c r="AN24">
        <f>(2*Table3[[#This Row],[GR]])+Table3[[#This Row],[PTS]]</f>
        <v>127</v>
      </c>
      <c r="AO24">
        <f>(3*Table3[[#This Row],[GR]])+Table3[[#This Row],[PTS2]]</f>
        <v>184</v>
      </c>
      <c r="AP24">
        <f>Table3[[#This Row],[PTS]]+(2 * Table3[[#This Row],[GR]] * Table3[[#This Row],[PTS%]])</f>
        <v>79.722222222222229</v>
      </c>
      <c r="AQ24">
        <f>Table3[[#This Row],[PTS2]]+(3 * Table3[[#This Row],[GR]] * Table3[[#This Row],[PTS%2]])</f>
        <v>104.77777777777777</v>
      </c>
      <c r="AR24" s="20" t="str">
        <f>_xlfn.CONCAT(TEXT(Table3[[#This Row],[W]], "0"), "-", TEXT(Table3[[#This Row],[RL]],"0"), "-", TEXT(Table3[[#This Row],[OTL]]+Table3[[#This Row],[SOL]], "0"))</f>
        <v>14-15-7</v>
      </c>
      <c r="AS24">
        <f>COUNTIFS(DataRegularSeason20242025!$D$3:$D$1315,Table3[[#This Row],[Teams]],DataRegularSeason20242025!$K$3:$K$1315,0)</f>
        <v>0</v>
      </c>
      <c r="AT24">
        <f>SUMIF(DataRegularSeason20242025!$D$3:$D$1315,$A24, DataRegularSeason20242025!$J$3:$J$1315)</f>
        <v>50</v>
      </c>
      <c r="AU24">
        <f>SUMIF(DataRegularSeason20242025!$D$3:$D$1315,$A24, DataRegularSeason20242025!$K$3:$K$1315)</f>
        <v>55</v>
      </c>
      <c r="AV24">
        <f>AT24-AU24</f>
        <v>-5</v>
      </c>
      <c r="AW24">
        <f>COUNTIFS(DataRegularSeason20242025!$E$3:$E$1315,Table3[[#This Row],[Teams]],DataRegularSeason20242025!$J$3:$J$1315,0)</f>
        <v>1</v>
      </c>
      <c r="AX24">
        <f>SUMIF(DataRegularSeason20242025!$E$3:$E$1315,$A24,DataRegularSeason20242025!$K$3:$K$1315)</f>
        <v>49</v>
      </c>
      <c r="AY24">
        <f>SUMIF(DataRegularSeason20242025!$E$3:$E$1315,$A24,DataRegularSeason20242025!$J$3:$J$1315)</f>
        <v>61</v>
      </c>
      <c r="AZ24">
        <f>AX24-AY24</f>
        <v>-12</v>
      </c>
      <c r="BA24">
        <f>AT24+AX24</f>
        <v>99</v>
      </c>
      <c r="BB24">
        <f>AU24+AY24</f>
        <v>116</v>
      </c>
      <c r="BC24">
        <f>BA24-BB24</f>
        <v>-17</v>
      </c>
      <c r="BD24" s="17">
        <f>Table3[[#This Row],[GF]]/Table3[[#This Row],[GP]]</f>
        <v>2.75</v>
      </c>
      <c r="BE24" s="17">
        <f>Table3[[#This Row],[GA]]/Table3[[#This Row],[GP]]</f>
        <v>3.2222222222222223</v>
      </c>
      <c r="BF24" s="17">
        <f>(Table3[[#This Row],[GF]]-Table3[[#This Row],[GA]])/Table3[[#This Row],[GP]]</f>
        <v>-0.47222222222222221</v>
      </c>
      <c r="BG24" s="50" t="str">
        <f>_xlfn.CONCAT(TEXT(Table3[[#This Row],[W_H]], "0"), "-", TEXT(Table3[[#This Row],[RL_H]],"0"), "-", TEXT(Table3[[#This Row],[OTL_H]]+Table3[[#This Row],[SOL_H]], "0"))</f>
        <v>7-8-2</v>
      </c>
      <c r="BH24" s="50" t="str">
        <f>_xlfn.CONCAT(TEXT(Table3[[#This Row],[W_A]], "0"), "-", TEXT(Table3[[#This Row],[RL_A]],"0"), "-", TEXT(Table3[[#This Row],[OTL_A]]+Table3[[#This Row],[SOL_A]], "0"))</f>
        <v>7-7-5</v>
      </c>
      <c r="BI24" s="50">
        <f>((2*(Table3[[#This Row],[W_H]]))+Table3[[#This Row],[OTL_H]]+Table3[[#This Row],[SOL_H]])/(2*Table3[[#This Row],[GP_H]])</f>
        <v>0.47058823529411764</v>
      </c>
      <c r="BJ24" s="50">
        <f>((2*(Table3[[#This Row],[W_A]]))+Table3[[#This Row],[OTL_A]]+Table3[[#This Row],[SOL_A]])/(2*Table3[[#This Row],[GP_A]])</f>
        <v>0.5</v>
      </c>
      <c r="BK24" s="21">
        <f>(Table3[[#This Row],[W]]*$CD$3)+(Table3[[#This Row],[L]]*$CD$4)+(Table3[[#This Row],[GF]]*$CD$5)+(Table3[[#This Row],[GA]]*$CD$6)</f>
        <v>40.049999999999997</v>
      </c>
      <c r="BL24" s="21">
        <f>(82*(((Table3[[#This Row],[PTS%]]*$CD$3)+((1-Table3[[#This Row],[PTS%]])*$CD$4)+(Table3[[#This Row],[GF]]*$CD$5)+(Table3[[#This Row],[GA]]*$CD$6))/Table3[[#This Row],[GP]])) + (Table3[[#This Row],[W]]*$CD$3)+(Table3[[#This Row],[L]]*$CD$4)+(Table3[[#This Row],[GF]]*$CD$5)+(Table3[[#This Row],[GA]]*$CD$6)</f>
        <v>101.20200617283948</v>
      </c>
      <c r="BM24">
        <f>COUNTIFS(DataRegularSeason20242025!$D$3:$D$1315,$A24,DataRegularSeason20242025!$H$3:$H$1315, $A24)</f>
        <v>4</v>
      </c>
      <c r="BN24">
        <f>COUNTIFS(DataRegularSeason20242025!$E$3:$E$1315,$A24,DataRegularSeason20242025!$H$3:$H$1315, $A24)</f>
        <v>7</v>
      </c>
      <c r="BO24">
        <f>BM24+BN24</f>
        <v>11</v>
      </c>
      <c r="BP24">
        <f>F24-BM24</f>
        <v>15</v>
      </c>
      <c r="BQ24">
        <f>H24-BN24</f>
        <v>10</v>
      </c>
      <c r="BR24">
        <f>BP24+BQ24</f>
        <v>25</v>
      </c>
      <c r="BU24">
        <v>1983</v>
      </c>
    </row>
    <row r="25" spans="1:76" x14ac:dyDescent="0.25">
      <c r="A25" t="s">
        <v>20</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v>
      </c>
      <c r="F25">
        <f>COUNTIFS(DataRegularSeason20242025!$N$3:$N$1315,1,DataRegularSeason20242025!$D$3:$D$1315,$A25)</f>
        <v>18</v>
      </c>
      <c r="G25">
        <f>41-Table3[[#This Row],[GP_A]]</f>
        <v>23</v>
      </c>
      <c r="H25">
        <f>COUNTIFS(DataRegularSeason20242025!$E$3:$E$1315,$A25,DataRegularSeason20242025!$N$3:$N$1315,1)</f>
        <v>17</v>
      </c>
      <c r="I25">
        <f>41-Table3[[#This Row],[GP_H]]</f>
        <v>24</v>
      </c>
      <c r="J25">
        <f>F25+H25</f>
        <v>35</v>
      </c>
      <c r="K25">
        <f>82-Table3[[#This Row],[GP]]</f>
        <v>47</v>
      </c>
      <c r="L25">
        <f>COUNTIFS(DataRegularSeason20242025!$D$3:$D$1315,$A25, DataRegularSeason20242025!$L$3:$L$1315, $A25,DataRegularSeason20242025!$N$3:$N$1315,1)</f>
        <v>9</v>
      </c>
      <c r="M25">
        <f>COUNTIFS(DataRegularSeason20242025!$D$3:$D$1315,$A25, DataRegularSeason20242025!$L$3:$L$1315, $A25,DataRegularSeason20242025!$N$3:$N$1315,1,DataRegularSeason20242025!$M$3:$M$1315,"REG")</f>
        <v>9</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9</v>
      </c>
      <c r="Q25">
        <f>COUNTIFS(DataRegularSeason20242025!$D$3:$D$1315,$A25, DataRegularSeason20242025!$S$3:$S$1315, $A25,DataRegularSeason20242025!$M$3:$M$1315,"REG")</f>
        <v>9</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10</v>
      </c>
      <c r="Y25">
        <f>COUNTIFS(DataRegularSeason20242025!$E$3:$E$1315,$A25, DataRegularSeason20242025!$S$3:$S$1315, $A25,DataRegularSeason20242025!$M$3:$M$1315,"REG")</f>
        <v>9</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16</v>
      </c>
      <c r="AC25">
        <f>Table3[[#This Row],[L_A]]+Table3[[#This Row],[L_H]]</f>
        <v>19</v>
      </c>
      <c r="AD25">
        <f>Table3[[#This Row],[RW_A]]+Table3[[#This Row],[RW_H]]</f>
        <v>16</v>
      </c>
      <c r="AE25">
        <f>Table3[[#This Row],[RL_A]]+Table3[[#This Row],[RL_H]]</f>
        <v>18</v>
      </c>
      <c r="AF25">
        <f>Table3[[#This Row],[OTW_A]]+Table3[[#This Row],[OTW_H]]</f>
        <v>0</v>
      </c>
      <c r="AG25">
        <f>Table3[[#This Row],[OTL_A]]+Table3[[#This Row],[OTL_H]]</f>
        <v>1</v>
      </c>
      <c r="AH25">
        <f>Table3[[#This Row],[SOW_A]]+Table3[[#This Row],[SOW_H]]</f>
        <v>0</v>
      </c>
      <c r="AI25">
        <f>Table3[[#This Row],[SOL_A]]+Table3[[#This Row],[SOL_H]]</f>
        <v>0</v>
      </c>
      <c r="AJ25">
        <f>(2*(Table3[[#This Row],[W_A]]+Table3[[#This Row],[W_H]]))+Table3[[#This Row],[OTL_A]]+Table3[[#This Row],[SOL_A]]+Table3[[#This Row],[OTL_H]]+Table3[[#This Row],[SOL_H]]</f>
        <v>33</v>
      </c>
      <c r="AK25">
        <f>(3*(Table3[[#This Row],[RW_A]]+Table3[[#This Row],[RW_H]]))+(2*(Table3[[#This Row],[OTW_A]]+Table3[[#This Row],[SOW_A]]+Table3[[#This Row],[OTW_H]]+Table3[[#This Row],[SOW_H]]))+Table3[[#This Row],[OTL_A]]+Table3[[#This Row],[SOL_A]]+Table3[[#This Row],[OTL_H]]+Table3[[#This Row],[SOL_H]]</f>
        <v>49</v>
      </c>
      <c r="AL25" s="15">
        <f>Table3[[#This Row],[PTS]]/(2*Table3[[#This Row],[GP]])</f>
        <v>0.47142857142857142</v>
      </c>
      <c r="AM25" s="15">
        <f>Table3[[#This Row],[PTS2]]/(3*Table3[[#This Row],[GP]])</f>
        <v>0.46666666666666667</v>
      </c>
      <c r="AN25">
        <f>(2*Table3[[#This Row],[GR]])+Table3[[#This Row],[PTS]]</f>
        <v>127</v>
      </c>
      <c r="AO25">
        <f>(3*Table3[[#This Row],[GR]])+Table3[[#This Row],[PTS2]]</f>
        <v>190</v>
      </c>
      <c r="AP25">
        <f>Table3[[#This Row],[PTS]]+(2 * Table3[[#This Row],[GR]] * Table3[[#This Row],[PTS%]])</f>
        <v>77.314285714285717</v>
      </c>
      <c r="AQ25">
        <f>Table3[[#This Row],[PTS2]]+(3 * Table3[[#This Row],[GR]] * Table3[[#This Row],[PTS%2]])</f>
        <v>114.8</v>
      </c>
      <c r="AR25" s="20" t="str">
        <f>_xlfn.CONCAT(TEXT(Table3[[#This Row],[W]], "0"), "-", TEXT(Table3[[#This Row],[RL]],"0"), "-", TEXT(Table3[[#This Row],[OTL]]+Table3[[#This Row],[SOL]], "0"))</f>
        <v>16-18-1</v>
      </c>
      <c r="AS25">
        <f>COUNTIFS(DataRegularSeason20242025!$D$3:$D$1315,Table3[[#This Row],[Teams]],DataRegularSeason20242025!$K$3:$K$1315,0)</f>
        <v>3</v>
      </c>
      <c r="AT25">
        <f>SUMIF(DataRegularSeason20242025!$D$3:$D$1315,$A25, DataRegularSeason20242025!$J$3:$J$1315)</f>
        <v>53</v>
      </c>
      <c r="AU25">
        <f>SUMIF(DataRegularSeason20242025!$D$3:$D$1315,$A25, DataRegularSeason20242025!$K$3:$K$1315)</f>
        <v>48</v>
      </c>
      <c r="AV25">
        <f>AT25-AU25</f>
        <v>5</v>
      </c>
      <c r="AW25">
        <f>COUNTIFS(DataRegularSeason20242025!$E$3:$E$1315,Table3[[#This Row],[Teams]],DataRegularSeason20242025!$J$3:$J$1315,0)</f>
        <v>0</v>
      </c>
      <c r="AX25">
        <f>SUMIF(DataRegularSeason20242025!$E$3:$E$1315,$A25,DataRegularSeason20242025!$K$3:$K$1315)</f>
        <v>46</v>
      </c>
      <c r="AY25">
        <f>SUMIF(DataRegularSeason20242025!$E$3:$E$1315,$A25,DataRegularSeason20242025!$J$3:$J$1315)</f>
        <v>60</v>
      </c>
      <c r="AZ25">
        <f>AX25-AY25</f>
        <v>-14</v>
      </c>
      <c r="BA25">
        <f>AT25+AX25</f>
        <v>99</v>
      </c>
      <c r="BB25">
        <f>AU25+AY25</f>
        <v>108</v>
      </c>
      <c r="BC25">
        <f>BA25-BB25</f>
        <v>-9</v>
      </c>
      <c r="BD25" s="17">
        <f>Table3[[#This Row],[GF]]/Table3[[#This Row],[GP]]</f>
        <v>2.8285714285714287</v>
      </c>
      <c r="BE25" s="17">
        <f>Table3[[#This Row],[GA]]/Table3[[#This Row],[GP]]</f>
        <v>3.0857142857142859</v>
      </c>
      <c r="BF25" s="17">
        <f>(Table3[[#This Row],[GF]]-Table3[[#This Row],[GA]])/Table3[[#This Row],[GP]]</f>
        <v>-0.25714285714285712</v>
      </c>
      <c r="BG25" s="50" t="str">
        <f>_xlfn.CONCAT(TEXT(Table3[[#This Row],[W_H]], "0"), "-", TEXT(Table3[[#This Row],[RL_H]],"0"), "-", TEXT(Table3[[#This Row],[OTL_H]]+Table3[[#This Row],[SOL_H]], "0"))</f>
        <v>7-9-1</v>
      </c>
      <c r="BH25" s="50" t="str">
        <f>_xlfn.CONCAT(TEXT(Table3[[#This Row],[W_A]], "0"), "-", TEXT(Table3[[#This Row],[RL_A]],"0"), "-", TEXT(Table3[[#This Row],[OTL_A]]+Table3[[#This Row],[SOL_A]], "0"))</f>
        <v>9-9-0</v>
      </c>
      <c r="BI25" s="50">
        <f>((2*(Table3[[#This Row],[W_H]]))+Table3[[#This Row],[OTL_H]]+Table3[[#This Row],[SOL_H]])/(2*Table3[[#This Row],[GP_H]])</f>
        <v>0.44117647058823528</v>
      </c>
      <c r="BJ25" s="50">
        <f>((2*(Table3[[#This Row],[W_A]]))+Table3[[#This Row],[OTL_A]]+Table3[[#This Row],[SOL_A]])/(2*Table3[[#This Row],[GP_A]])</f>
        <v>0.5</v>
      </c>
      <c r="BK25" s="21">
        <f>(Table3[[#This Row],[W]]*$CD$3)+(Table3[[#This Row],[L]]*$CD$4)+(Table3[[#This Row],[GF]]*$CD$5)+(Table3[[#This Row],[GA]]*$CD$6)</f>
        <v>39.349999999999994</v>
      </c>
      <c r="BL25" s="21">
        <f>(82*(((Table3[[#This Row],[PTS%]]*$CD$3)+((1-Table3[[#This Row],[PTS%]])*$CD$4)+(Table3[[#This Row],[GF]]*$CD$5)+(Table3[[#This Row],[GA]]*$CD$6))/Table3[[#This Row],[GP]])) + (Table3[[#This Row],[W]]*$CD$3)+(Table3[[#This Row],[L]]*$CD$4)+(Table3[[#This Row],[GF]]*$CD$5)+(Table3[[#This Row],[GA]]*$CD$6)</f>
        <v>100.36804081632653</v>
      </c>
      <c r="BM25">
        <f>COUNTIFS(DataRegularSeason20242025!$D$3:$D$1315,$A25,DataRegularSeason20242025!$H$3:$H$1315, $A25)</f>
        <v>9</v>
      </c>
      <c r="BN25">
        <f>COUNTIFS(DataRegularSeason20242025!$E$3:$E$1315,$A25,DataRegularSeason20242025!$H$3:$H$1315, $A25)</f>
        <v>13</v>
      </c>
      <c r="BO25">
        <f>BM25+BN25</f>
        <v>22</v>
      </c>
      <c r="BP25">
        <f>F25-BM25</f>
        <v>9</v>
      </c>
      <c r="BQ25">
        <f>H25-BN25</f>
        <v>4</v>
      </c>
      <c r="BR25">
        <f>BP25+BQ25</f>
        <v>13</v>
      </c>
      <c r="BU25">
        <v>1994</v>
      </c>
    </row>
    <row r="26" spans="1:76" x14ac:dyDescent="0.25">
      <c r="A26" t="s">
        <v>19</v>
      </c>
      <c r="B26" t="s">
        <v>98</v>
      </c>
      <c r="C26" t="s">
        <v>81</v>
      </c>
      <c r="D26">
        <f>COUNTIFS(DataRegularSeason20242025!$D$3:$D$1315,$A26,DataRegularSeason20242025!$R$3:$R$1315,1,DataRegularSeason20242025!$N$3:$N$1315,1) + COUNTIFS(DataRegularSeason20242025!$E$3:$E$1315,$A26,DataRegularSeason20242025!$R$3:$R$1315,1,DataRegularSeason20242025!$N$3:$N$1315,1)</f>
        <v>13</v>
      </c>
      <c r="E26" s="15">
        <f>Table3[[#This Row],[Watched]]/Table3[[#This Row],[GP]]</f>
        <v>0.37142857142857144</v>
      </c>
      <c r="F26">
        <f>COUNTIFS(DataRegularSeason20242025!$N$3:$N$1315,1,DataRegularSeason20242025!$D$3:$D$1315,$A26)</f>
        <v>16</v>
      </c>
      <c r="G26">
        <f>41-Table3[[#This Row],[GP_A]]</f>
        <v>25</v>
      </c>
      <c r="H26">
        <f>COUNTIFS(DataRegularSeason20242025!$E$3:$E$1315,$A26,DataRegularSeason20242025!$N$3:$N$1315,1)</f>
        <v>19</v>
      </c>
      <c r="I26">
        <f>41-Table3[[#This Row],[GP_H]]</f>
        <v>22</v>
      </c>
      <c r="J26">
        <f>F26+H26</f>
        <v>35</v>
      </c>
      <c r="K26">
        <f>82-Table3[[#This Row],[GP]]</f>
        <v>47</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11</v>
      </c>
      <c r="Q26">
        <f>COUNTIFS(DataRegularSeason20242025!$D$3:$D$1315,$A26, DataRegularSeason20242025!$S$3:$S$1315, $A26,DataRegularSeason20242025!$M$3:$M$1315,"REG")</f>
        <v>10</v>
      </c>
      <c r="R26">
        <f>COUNTIFS(DataRegularSeason20242025!$D$3:$D$1315,$A26, DataRegularSeason20242025!$S$3:$S$1315, $A26,DataRegularSeason20242025!$M$3:$M$1315,"OT")</f>
        <v>0</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8</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15</v>
      </c>
      <c r="AC26">
        <f>Table3[[#This Row],[L_A]]+Table3[[#This Row],[L_H]]</f>
        <v>20</v>
      </c>
      <c r="AD26">
        <f>Table3[[#This Row],[RW_A]]+Table3[[#This Row],[RW_H]]</f>
        <v>12</v>
      </c>
      <c r="AE26">
        <f>Table3[[#This Row],[RL_A]]+Table3[[#This Row],[RL_H]]</f>
        <v>17</v>
      </c>
      <c r="AF26">
        <f>Table3[[#This Row],[OTW_A]]+Table3[[#This Row],[OTW_H]]</f>
        <v>2</v>
      </c>
      <c r="AG26">
        <f>Table3[[#This Row],[OTL_A]]+Table3[[#This Row],[OTL_H]]</f>
        <v>2</v>
      </c>
      <c r="AH26">
        <f>Table3[[#This Row],[SOW_A]]+Table3[[#This Row],[SOW_H]]</f>
        <v>1</v>
      </c>
      <c r="AI26">
        <f>Table3[[#This Row],[SOL_A]]+Table3[[#This Row],[SOL_H]]</f>
        <v>1</v>
      </c>
      <c r="AJ26">
        <f>(2*(Table3[[#This Row],[W_A]]+Table3[[#This Row],[W_H]]))+Table3[[#This Row],[OTL_A]]+Table3[[#This Row],[SOL_A]]+Table3[[#This Row],[OTL_H]]+Table3[[#This Row],[SOL_H]]</f>
        <v>33</v>
      </c>
      <c r="AK26">
        <f>(3*(Table3[[#This Row],[RW_A]]+Table3[[#This Row],[RW_H]]))+(2*(Table3[[#This Row],[OTW_A]]+Table3[[#This Row],[SOW_A]]+Table3[[#This Row],[OTW_H]]+Table3[[#This Row],[SOW_H]]))+Table3[[#This Row],[OTL_A]]+Table3[[#This Row],[SOL_A]]+Table3[[#This Row],[OTL_H]]+Table3[[#This Row],[SOL_H]]</f>
        <v>45</v>
      </c>
      <c r="AL26" s="15">
        <f>Table3[[#This Row],[PTS]]/(2*Table3[[#This Row],[GP]])</f>
        <v>0.47142857142857142</v>
      </c>
      <c r="AM26" s="15">
        <f>Table3[[#This Row],[PTS2]]/(3*Table3[[#This Row],[GP]])</f>
        <v>0.42857142857142855</v>
      </c>
      <c r="AN26">
        <f>(2*Table3[[#This Row],[GR]])+Table3[[#This Row],[PTS]]</f>
        <v>127</v>
      </c>
      <c r="AO26">
        <f>(3*Table3[[#This Row],[GR]])+Table3[[#This Row],[PTS2]]</f>
        <v>186</v>
      </c>
      <c r="AP26">
        <f>Table3[[#This Row],[PTS]]+(2 * Table3[[#This Row],[GR]] * Table3[[#This Row],[PTS%]])</f>
        <v>77.314285714285717</v>
      </c>
      <c r="AQ26">
        <f>Table3[[#This Row],[PTS2]]+(3 * Table3[[#This Row],[GR]] * Table3[[#This Row],[PTS%2]])</f>
        <v>105.42857142857142</v>
      </c>
      <c r="AR26" s="20" t="str">
        <f>_xlfn.CONCAT(TEXT(Table3[[#This Row],[W]], "0"), "-", TEXT(Table3[[#This Row],[RL]],"0"), "-", TEXT(Table3[[#This Row],[OTL]]+Table3[[#This Row],[SOL]], "0"))</f>
        <v>15-17-3</v>
      </c>
      <c r="AS26">
        <f>COUNTIFS(DataRegularSeason20242025!$D$3:$D$1315,Table3[[#This Row],[Teams]],DataRegularSeason20242025!$K$3:$K$1315,0)</f>
        <v>1</v>
      </c>
      <c r="AT26">
        <f>SUMIF(DataRegularSeason20242025!$D$3:$D$1315,$A26, DataRegularSeason20242025!$J$3:$J$1315)</f>
        <v>51</v>
      </c>
      <c r="AU26">
        <f>SUMIF(DataRegularSeason20242025!$D$3:$D$1315,$A26, DataRegularSeason20242025!$K$3:$K$1315)</f>
        <v>62</v>
      </c>
      <c r="AV26">
        <f>AT26-AU26</f>
        <v>-11</v>
      </c>
      <c r="AW26">
        <f>COUNTIFS(DataRegularSeason20242025!$E$3:$E$1315,Table3[[#This Row],[Teams]],DataRegularSeason20242025!$J$3:$J$1315,0)</f>
        <v>3</v>
      </c>
      <c r="AX26">
        <f>SUMIF(DataRegularSeason20242025!$E$3:$E$1315,$A26,DataRegularSeason20242025!$K$3:$K$1315)</f>
        <v>55</v>
      </c>
      <c r="AY26">
        <f>SUMIF(DataRegularSeason20242025!$E$3:$E$1315,$A26,DataRegularSeason20242025!$J$3:$J$1315)</f>
        <v>59</v>
      </c>
      <c r="AZ26">
        <f>AX26-AY26</f>
        <v>-4</v>
      </c>
      <c r="BA26">
        <f>AT26+AX26</f>
        <v>106</v>
      </c>
      <c r="BB26">
        <f>AU26+AY26</f>
        <v>121</v>
      </c>
      <c r="BC26">
        <f>BA26-BB26</f>
        <v>-15</v>
      </c>
      <c r="BD26" s="17">
        <f>Table3[[#This Row],[GF]]/Table3[[#This Row],[GP]]</f>
        <v>3.0285714285714285</v>
      </c>
      <c r="BE26" s="17">
        <f>Table3[[#This Row],[GA]]/Table3[[#This Row],[GP]]</f>
        <v>3.4571428571428573</v>
      </c>
      <c r="BF26" s="17">
        <f>(Table3[[#This Row],[GF]]-Table3[[#This Row],[GA]])/Table3[[#This Row],[GP]]</f>
        <v>-0.42857142857142855</v>
      </c>
      <c r="BG26" s="50" t="str">
        <f>_xlfn.CONCAT(TEXT(Table3[[#This Row],[W_H]], "0"), "-", TEXT(Table3[[#This Row],[RL_H]],"0"), "-", TEXT(Table3[[#This Row],[OTL_H]]+Table3[[#This Row],[SOL_H]], "0"))</f>
        <v>10-7-2</v>
      </c>
      <c r="BH26" s="50" t="str">
        <f>_xlfn.CONCAT(TEXT(Table3[[#This Row],[W_A]], "0"), "-", TEXT(Table3[[#This Row],[RL_A]],"0"), "-", TEXT(Table3[[#This Row],[OTL_A]]+Table3[[#This Row],[SOL_A]], "0"))</f>
        <v>5-10-1</v>
      </c>
      <c r="BI26" s="50">
        <f>((2*(Table3[[#This Row],[W_H]]))+Table3[[#This Row],[OTL_H]]+Table3[[#This Row],[SOL_H]])/(2*Table3[[#This Row],[GP_H]])</f>
        <v>0.57894736842105265</v>
      </c>
      <c r="BJ26" s="50">
        <f>((2*(Table3[[#This Row],[W_A]]))+Table3[[#This Row],[OTL_A]]+Table3[[#This Row],[SOL_A]])/(2*Table3[[#This Row],[GP_A]])</f>
        <v>0.34375</v>
      </c>
      <c r="BK26" s="21">
        <f>(Table3[[#This Row],[W]]*$CD$3)+(Table3[[#This Row],[L]]*$CD$4)+(Table3[[#This Row],[GF]]*$CD$5)+(Table3[[#This Row],[GA]]*$CD$6)</f>
        <v>41.5</v>
      </c>
      <c r="BL26" s="21">
        <f>(82*(((Table3[[#This Row],[PTS%]]*$CD$3)+((1-Table3[[#This Row],[PTS%]])*$CD$4)+(Table3[[#This Row],[GF]]*$CD$5)+(Table3[[#This Row],[GA]]*$CD$6))/Table3[[#This Row],[GP]])) + (Table3[[#This Row],[W]]*$CD$3)+(Table3[[#This Row],[L]]*$CD$4)+(Table3[[#This Row],[GF]]*$CD$5)+(Table3[[#This Row],[GA]]*$CD$6)</f>
        <v>108.02375510204081</v>
      </c>
      <c r="BM26">
        <f>COUNTIFS(DataRegularSeason20242025!$D$3:$D$1315,$A26,DataRegularSeason20242025!$H$3:$H$1315, $A26)</f>
        <v>3</v>
      </c>
      <c r="BN26">
        <f>COUNTIFS(DataRegularSeason20242025!$E$3:$E$1315,$A26,DataRegularSeason20242025!$H$3:$H$1315, $A26)</f>
        <v>6</v>
      </c>
      <c r="BO26">
        <f>BM26+BN26</f>
        <v>9</v>
      </c>
      <c r="BP26">
        <f>F26-BM26</f>
        <v>13</v>
      </c>
      <c r="BQ26">
        <f>H26-BN26</f>
        <v>13</v>
      </c>
      <c r="BR26">
        <f>BP26+BQ26</f>
        <v>26</v>
      </c>
      <c r="BU26">
        <v>1993</v>
      </c>
    </row>
    <row r="27" spans="1:76"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28</v>
      </c>
      <c r="E27" s="15">
        <f>Table3[[#This Row],[Watched]]/Table3[[#This Row],[GP]]</f>
        <v>0.7567567567567568</v>
      </c>
      <c r="F27">
        <f>COUNTIFS(DataRegularSeason20242025!$N$3:$N$1315,1,DataRegularSeason20242025!$D$3:$D$1315,$A27)</f>
        <v>19</v>
      </c>
      <c r="G27">
        <f>41-Table3[[#This Row],[GP_A]]</f>
        <v>22</v>
      </c>
      <c r="H27">
        <f>COUNTIFS(DataRegularSeason20242025!$E$3:$E$1315,$A27,DataRegularSeason20242025!$N$3:$N$1315,1)</f>
        <v>18</v>
      </c>
      <c r="I27">
        <f>41-Table3[[#This Row],[GP_H]]</f>
        <v>23</v>
      </c>
      <c r="J27">
        <f>F27+H27</f>
        <v>37</v>
      </c>
      <c r="K27">
        <f>82-Table3[[#This Row],[GP]]</f>
        <v>45</v>
      </c>
      <c r="L27">
        <f>COUNTIFS(DataRegularSeason20242025!$D$3:$D$1315,$A27, DataRegularSeason20242025!$L$3:$L$1315, $A27,DataRegularSeason20242025!$N$3:$N$1315,1)</f>
        <v>8</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11</v>
      </c>
      <c r="Q27">
        <f>COUNTIFS(DataRegularSeason20242025!$D$3:$D$1315,$A27, DataRegularSeason20242025!$S$3:$S$1315, $A27,DataRegularSeason20242025!$M$3:$M$1315,"REG")</f>
        <v>11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H27-T27</f>
        <v>10</v>
      </c>
      <c r="Y27">
        <f>COUNTIFS(DataRegularSeason20242025!$E$3:$E$1315,$A27, DataRegularSeason20242025!$S$3:$S$1315, $A27,DataRegularSeason20242025!$M$3:$M$1315,"REG")</f>
        <v>8</v>
      </c>
      <c r="Z27">
        <f>COUNTIFS(DataRegularSeason20242025!$E$3:$E$1315,$A27, DataRegularSeason20242025!$S$3:$S$1315, $A27,DataRegularSeason20242025!$M$3:$M$1315,"OT")</f>
        <v>1</v>
      </c>
      <c r="AA27">
        <f>COUNTIFS(DataRegularSeason20242025!$E$3:$E$1315,$A27, DataRegularSeason20242025!$S$3:$S$1315, $A27,DataRegularSeason20242025!$M$3:$M$1315,"SO")</f>
        <v>1</v>
      </c>
      <c r="AB27">
        <f>Table3[[#This Row],[W_A]]+Table3[[#This Row],[W_H]]</f>
        <v>16</v>
      </c>
      <c r="AC27">
        <f>Table3[[#This Row],[L_A]]+Table3[[#This Row],[L_H]]</f>
        <v>21</v>
      </c>
      <c r="AD27">
        <f>Table3[[#This Row],[RW_A]]+Table3[[#This Row],[RW_H]]</f>
        <v>12</v>
      </c>
      <c r="AE27">
        <f>Table3[[#This Row],[RL_A]]+Table3[[#This Row],[RL_H]]</f>
        <v>19</v>
      </c>
      <c r="AF27">
        <f>Table3[[#This Row],[OTW_A]]+Table3[[#This Row],[OTW_H]]</f>
        <v>3</v>
      </c>
      <c r="AG27">
        <f>Table3[[#This Row],[OTL_A]]+Table3[[#This Row],[OTL_H]]</f>
        <v>1</v>
      </c>
      <c r="AH27">
        <f>Table3[[#This Row],[SOW_A]]+Table3[[#This Row],[SOW_H]]</f>
        <v>1</v>
      </c>
      <c r="AI27">
        <f>Table3[[#This Row],[SOL_A]]+Table3[[#This Row],[SOL_H]]</f>
        <v>1</v>
      </c>
      <c r="AJ27">
        <f>(2*(Table3[[#This Row],[W_A]]+Table3[[#This Row],[W_H]]))+Table3[[#This Row],[OTL_A]]+Table3[[#This Row],[SOL_A]]+Table3[[#This Row],[OTL_H]]+Table3[[#This Row],[SOL_H]]</f>
        <v>34</v>
      </c>
      <c r="AK27">
        <f>(3*(Table3[[#This Row],[RW_A]]+Table3[[#This Row],[RW_H]]))+(2*(Table3[[#This Row],[OTW_A]]+Table3[[#This Row],[SOW_A]]+Table3[[#This Row],[OTW_H]]+Table3[[#This Row],[SOW_H]]))+Table3[[#This Row],[OTL_A]]+Table3[[#This Row],[SOL_A]]+Table3[[#This Row],[OTL_H]]+Table3[[#This Row],[SOL_H]]</f>
        <v>46</v>
      </c>
      <c r="AL27" s="15">
        <f>Table3[[#This Row],[PTS]]/(2*Table3[[#This Row],[GP]])</f>
        <v>0.45945945945945948</v>
      </c>
      <c r="AM27" s="15">
        <f>Table3[[#This Row],[PTS2]]/(3*Table3[[#This Row],[GP]])</f>
        <v>0.4144144144144144</v>
      </c>
      <c r="AN27">
        <f>(2*Table3[[#This Row],[GR]])+Table3[[#This Row],[PTS]]</f>
        <v>124</v>
      </c>
      <c r="AO27">
        <f>(3*Table3[[#This Row],[GR]])+Table3[[#This Row],[PTS2]]</f>
        <v>181</v>
      </c>
      <c r="AP27">
        <f>Table3[[#This Row],[PTS]]+(2 * Table3[[#This Row],[GR]] * Table3[[#This Row],[PTS%]])</f>
        <v>75.351351351351354</v>
      </c>
      <c r="AQ27">
        <f>Table3[[#This Row],[PTS2]]+(3 * Table3[[#This Row],[GR]] * Table3[[#This Row],[PTS%2]])</f>
        <v>101.94594594594594</v>
      </c>
      <c r="AR27" s="20" t="str">
        <f>_xlfn.CONCAT(TEXT(Table3[[#This Row],[W]], "0"), "-", TEXT(Table3[[#This Row],[RL]],"0"), "-", TEXT(Table3[[#This Row],[OTL]]+Table3[[#This Row],[SOL]], "0"))</f>
        <v>16-19-2</v>
      </c>
      <c r="AS27">
        <f>COUNTIFS(DataRegularSeason20242025!$D$3:$D$1315,Table3[[#This Row],[Teams]],DataRegularSeason20242025!$K$3:$K$1315,0)</f>
        <v>0</v>
      </c>
      <c r="AT27">
        <f>SUMIF(DataRegularSeason20242025!$D$3:$D$1315,$A27, DataRegularSeason20242025!$J$3:$J$1315)</f>
        <v>61</v>
      </c>
      <c r="AU27">
        <f>SUMIF(DataRegularSeason20242025!$D$3:$D$1315,$A27, DataRegularSeason20242025!$K$3:$K$1315)</f>
        <v>68</v>
      </c>
      <c r="AV27">
        <f>AT27-AU27</f>
        <v>-7</v>
      </c>
      <c r="AW27">
        <f>COUNTIFS(DataRegularSeason20242025!$E$3:$E$1315,Table3[[#This Row],[Teams]],DataRegularSeason20242025!$J$3:$J$1315,0)</f>
        <v>1</v>
      </c>
      <c r="AX27">
        <f>SUMIF(DataRegularSeason20242025!$E$3:$E$1315,$A27,DataRegularSeason20242025!$K$3:$K$1315)</f>
        <v>45</v>
      </c>
      <c r="AY27">
        <f>SUMIF(DataRegularSeason20242025!$E$3:$E$1315,$A27,DataRegularSeason20242025!$J$3:$J$1315)</f>
        <v>49</v>
      </c>
      <c r="AZ27">
        <f>AX27-AY27</f>
        <v>-4</v>
      </c>
      <c r="BA27">
        <f>AT27+AX27</f>
        <v>106</v>
      </c>
      <c r="BB27">
        <f>AU27+AY27</f>
        <v>117</v>
      </c>
      <c r="BC27">
        <f>BA27-BB27</f>
        <v>-11</v>
      </c>
      <c r="BD27" s="17">
        <f>Table3[[#This Row],[GF]]/Table3[[#This Row],[GP]]</f>
        <v>2.8648648648648649</v>
      </c>
      <c r="BE27" s="17">
        <f>Table3[[#This Row],[GA]]/Table3[[#This Row],[GP]]</f>
        <v>3.1621621621621623</v>
      </c>
      <c r="BF27" s="17">
        <f>(Table3[[#This Row],[GF]]-Table3[[#This Row],[GA]])/Table3[[#This Row],[GP]]</f>
        <v>-0.29729729729729731</v>
      </c>
      <c r="BG27" s="50" t="str">
        <f>_xlfn.CONCAT(TEXT(Table3[[#This Row],[W_H]], "0"), "-", TEXT(Table3[[#This Row],[RL_H]],"0"), "-", TEXT(Table3[[#This Row],[OTL_H]]+Table3[[#This Row],[SOL_H]], "0"))</f>
        <v>8-8-2</v>
      </c>
      <c r="BH27" s="50" t="str">
        <f>_xlfn.CONCAT(TEXT(Table3[[#This Row],[W_A]], "0"), "-", TEXT(Table3[[#This Row],[RL_A]],"0"), "-", TEXT(Table3[[#This Row],[OTL_A]]+Table3[[#This Row],[SOL_A]], "0"))</f>
        <v>8-11-0</v>
      </c>
      <c r="BI27" s="50">
        <f>((2*(Table3[[#This Row],[W_H]]))+Table3[[#This Row],[OTL_H]]+Table3[[#This Row],[SOL_H]])/(2*Table3[[#This Row],[GP_H]])</f>
        <v>0.5</v>
      </c>
      <c r="BJ27" s="50">
        <f>((2*(Table3[[#This Row],[W_A]]))+Table3[[#This Row],[OTL_A]]+Table3[[#This Row],[SOL_A]])/(2*Table3[[#This Row],[GP_A]])</f>
        <v>0.42105263157894735</v>
      </c>
      <c r="BK27" s="21">
        <f>(Table3[[#This Row],[W]]*$CD$3)+(Table3[[#This Row],[L]]*$CD$4)+(Table3[[#This Row],[GF]]*$CD$5)+(Table3[[#This Row],[GA]]*$CD$6)</f>
        <v>41.9</v>
      </c>
      <c r="BL27" s="21">
        <f>(82*(((Table3[[#This Row],[PTS%]]*$CD$3)+((1-Table3[[#This Row],[PTS%]])*$CD$4)+(Table3[[#This Row],[GF]]*$CD$5)+(Table3[[#This Row],[GA]]*$CD$6))/Table3[[#This Row],[GP]])) + (Table3[[#This Row],[W]]*$CD$3)+(Table3[[#This Row],[L]]*$CD$4)+(Table3[[#This Row],[GF]]*$CD$5)+(Table3[[#This Row],[GA]]*$CD$6)</f>
        <v>103.936084733382</v>
      </c>
      <c r="BM27">
        <f>COUNTIFS(DataRegularSeason20242025!$D$3:$D$1315,$A27,DataRegularSeason20242025!$H$3:$H$1315, $A27)</f>
        <v>7</v>
      </c>
      <c r="BN27">
        <f>COUNTIFS(DataRegularSeason20242025!$E$3:$E$1315,$A27,DataRegularSeason20242025!$H$3:$H$1315, $A27)</f>
        <v>7</v>
      </c>
      <c r="BO27">
        <f>BM27+BN27</f>
        <v>14</v>
      </c>
      <c r="BP27">
        <f>F27-BM27</f>
        <v>12</v>
      </c>
      <c r="BQ27">
        <f>H27-BN27</f>
        <v>11</v>
      </c>
      <c r="BR27">
        <f>BP27+BQ27</f>
        <v>23</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25</v>
      </c>
      <c r="E28" s="15">
        <f>Table3[[#This Row],[Watched]]/Table3[[#This Row],[GP]]</f>
        <v>0.73529411764705888</v>
      </c>
      <c r="F28">
        <f>COUNTIFS(DataRegularSeason20242025!$N$3:$N$1315,1,DataRegularSeason20242025!$D$3:$D$1315,$A28)</f>
        <v>16</v>
      </c>
      <c r="G28">
        <f>41-Table3[[#This Row],[GP_A]]</f>
        <v>25</v>
      </c>
      <c r="H28">
        <f>COUNTIFS(DataRegularSeason20242025!$E$3:$E$1315,$A28,DataRegularSeason20242025!$N$3:$N$1315,1)</f>
        <v>18</v>
      </c>
      <c r="I28">
        <f>41-Table3[[#This Row],[GP_H]]</f>
        <v>23</v>
      </c>
      <c r="J28">
        <f>F28+H28</f>
        <v>34</v>
      </c>
      <c r="K28">
        <f>82-Table3[[#This Row],[GP]]</f>
        <v>48</v>
      </c>
      <c r="L28">
        <f>COUNTIFS(DataRegularSeason20242025!$D$3:$D$1315,$A28, DataRegularSeason20242025!$L$3:$L$1315, $A28,DataRegularSeason20242025!$N$3:$N$1315,1)</f>
        <v>7</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F28-L28</f>
        <v>9</v>
      </c>
      <c r="Q28">
        <f>COUNTIFS(DataRegularSeason20242025!$D$3:$D$1315,$A28, DataRegularSeason20242025!$S$3:$S$1315, $A28,DataRegularSeason20242025!$M$3:$M$1315,"REG")</f>
        <v>6</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12</v>
      </c>
      <c r="Y28">
        <f>COUNTIFS(DataRegularSeason20242025!$E$3:$E$1315,$A28, DataRegularSeason20242025!$S$3:$S$1315, $A28,DataRegularSeason20242025!$M$3:$M$1315,"REG")</f>
        <v>11</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13</v>
      </c>
      <c r="AC28">
        <f>Table3[[#This Row],[L_A]]+Table3[[#This Row],[L_H]]</f>
        <v>21</v>
      </c>
      <c r="AD28">
        <f>Table3[[#This Row],[RW_A]]+Table3[[#This Row],[RW_H]]</f>
        <v>9</v>
      </c>
      <c r="AE28">
        <f>Table3[[#This Row],[RL_A]]+Table3[[#This Row],[RL_H]]</f>
        <v>17</v>
      </c>
      <c r="AF28">
        <f>Table3[[#This Row],[OTW_A]]+Table3[[#This Row],[OTW_H]]</f>
        <v>2</v>
      </c>
      <c r="AG28">
        <f>Table3[[#This Row],[OTL_A]]+Table3[[#This Row],[OTL_H]]</f>
        <v>3</v>
      </c>
      <c r="AH28">
        <f>Table3[[#This Row],[SOW_A]]+Table3[[#This Row],[SOW_H]]</f>
        <v>2</v>
      </c>
      <c r="AI28">
        <f>Table3[[#This Row],[SOL_A]]+Table3[[#This Row],[SOL_H]]</f>
        <v>1</v>
      </c>
      <c r="AJ28">
        <f>(2*(Table3[[#This Row],[W_A]]+Table3[[#This Row],[W_H]]))+Table3[[#This Row],[OTL_A]]+Table3[[#This Row],[SOL_A]]+Table3[[#This Row],[OTL_H]]+Table3[[#This Row],[SOL_H]]</f>
        <v>30</v>
      </c>
      <c r="AK28">
        <f>(3*(Table3[[#This Row],[RW_A]]+Table3[[#This Row],[RW_H]]))+(2*(Table3[[#This Row],[OTW_A]]+Table3[[#This Row],[SOW_A]]+Table3[[#This Row],[OTW_H]]+Table3[[#This Row],[SOW_H]]))+Table3[[#This Row],[OTL_A]]+Table3[[#This Row],[SOL_A]]+Table3[[#This Row],[OTL_H]]+Table3[[#This Row],[SOL_H]]</f>
        <v>39</v>
      </c>
      <c r="AL28" s="15">
        <f>Table3[[#This Row],[PTS]]/(2*Table3[[#This Row],[GP]])</f>
        <v>0.44117647058823528</v>
      </c>
      <c r="AM28" s="15">
        <f>Table3[[#This Row],[PTS2]]/(3*Table3[[#This Row],[GP]])</f>
        <v>0.38235294117647056</v>
      </c>
      <c r="AN28">
        <f>(2*Table3[[#This Row],[GR]])+Table3[[#This Row],[PTS]]</f>
        <v>126</v>
      </c>
      <c r="AO28">
        <f>(3*Table3[[#This Row],[GR]])+Table3[[#This Row],[PTS2]]</f>
        <v>183</v>
      </c>
      <c r="AP28">
        <f>Table3[[#This Row],[PTS]]+(2 * Table3[[#This Row],[GR]] * Table3[[#This Row],[PTS%]])</f>
        <v>72.35294117647058</v>
      </c>
      <c r="AQ28">
        <f>Table3[[#This Row],[PTS2]]+(3 * Table3[[#This Row],[GR]] * Table3[[#This Row],[PTS%2]])</f>
        <v>94.058823529411768</v>
      </c>
      <c r="AR28" s="20" t="str">
        <f>_xlfn.CONCAT(TEXT(Table3[[#This Row],[W]], "0"), "-", TEXT(Table3[[#This Row],[RL]],"0"), "-", TEXT(Table3[[#This Row],[OTL]]+Table3[[#This Row],[SOL]], "0"))</f>
        <v>13-17-4</v>
      </c>
      <c r="AS28">
        <f>COUNTIFS(DataRegularSeason20242025!$D$3:$D$1315,Table3[[#This Row],[Teams]],DataRegularSeason20242025!$K$3:$K$1315,0)</f>
        <v>1</v>
      </c>
      <c r="AT28">
        <f>SUMIF(DataRegularSeason20242025!$D$3:$D$1315,$A28, DataRegularSeason20242025!$J$3:$J$1315)</f>
        <v>40</v>
      </c>
      <c r="AU28">
        <f>SUMIF(DataRegularSeason20242025!$D$3:$D$1315,$A28, DataRegularSeason20242025!$K$3:$K$1315)</f>
        <v>45</v>
      </c>
      <c r="AV28">
        <f>AT28-AU28</f>
        <v>-5</v>
      </c>
      <c r="AW28">
        <f>COUNTIFS(DataRegularSeason20242025!$E$3:$E$1315,Table3[[#This Row],[Teams]],DataRegularSeason20242025!$J$3:$J$1315,0)</f>
        <v>0</v>
      </c>
      <c r="AX28">
        <f>SUMIF(DataRegularSeason20242025!$E$3:$E$1315,$A28,DataRegularSeason20242025!$K$3:$K$1315)</f>
        <v>46</v>
      </c>
      <c r="AY28">
        <f>SUMIF(DataRegularSeason20242025!$E$3:$E$1315,$A28,DataRegularSeason20242025!$J$3:$J$1315)</f>
        <v>64</v>
      </c>
      <c r="AZ28">
        <f>AX28-AY28</f>
        <v>-18</v>
      </c>
      <c r="BA28">
        <f>AT28+AX28</f>
        <v>86</v>
      </c>
      <c r="BB28">
        <f>AU28+AY28</f>
        <v>109</v>
      </c>
      <c r="BC28">
        <f>BA28-BB28</f>
        <v>-23</v>
      </c>
      <c r="BD28" s="17">
        <f>Table3[[#This Row],[GF]]/Table3[[#This Row],[GP]]</f>
        <v>2.5294117647058822</v>
      </c>
      <c r="BE28" s="17">
        <f>Table3[[#This Row],[GA]]/Table3[[#This Row],[GP]]</f>
        <v>3.2058823529411766</v>
      </c>
      <c r="BF28" s="17">
        <f>(Table3[[#This Row],[GF]]-Table3[[#This Row],[GA]])/Table3[[#This Row],[GP]]</f>
        <v>-0.67647058823529416</v>
      </c>
      <c r="BG28" s="50" t="str">
        <f>_xlfn.CONCAT(TEXT(Table3[[#This Row],[W_H]], "0"), "-", TEXT(Table3[[#This Row],[RL_H]],"0"), "-", TEXT(Table3[[#This Row],[OTL_H]]+Table3[[#This Row],[SOL_H]], "0"))</f>
        <v>6-11-1</v>
      </c>
      <c r="BH28" s="50" t="str">
        <f>_xlfn.CONCAT(TEXT(Table3[[#This Row],[W_A]], "0"), "-", TEXT(Table3[[#This Row],[RL_A]],"0"), "-", TEXT(Table3[[#This Row],[OTL_A]]+Table3[[#This Row],[SOL_A]], "0"))</f>
        <v>7-6-3</v>
      </c>
      <c r="BI28" s="50">
        <f>((2*(Table3[[#This Row],[W_H]]))+Table3[[#This Row],[OTL_H]]+Table3[[#This Row],[SOL_H]])/(2*Table3[[#This Row],[GP_H]])</f>
        <v>0.3611111111111111</v>
      </c>
      <c r="BJ28" s="50">
        <f>((2*(Table3[[#This Row],[W_A]]))+Table3[[#This Row],[OTL_A]]+Table3[[#This Row],[SOL_A]])/(2*Table3[[#This Row],[GP_A]])</f>
        <v>0.53125</v>
      </c>
      <c r="BK28" s="21">
        <f>(Table3[[#This Row],[W]]*$CD$3)+(Table3[[#This Row],[L]]*$CD$4)+(Table3[[#This Row],[GF]]*$CD$5)+(Table3[[#This Row],[GA]]*$CD$6)</f>
        <v>36.6</v>
      </c>
      <c r="BL28" s="21">
        <f>(82*(((Table3[[#This Row],[PTS%]]*$CD$3)+((1-Table3[[#This Row],[PTS%]])*$CD$4)+(Table3[[#This Row],[GF]]*$CD$5)+(Table3[[#This Row],[GA]]*$CD$6))/Table3[[#This Row],[GP]])) + (Table3[[#This Row],[W]]*$CD$3)+(Table3[[#This Row],[L]]*$CD$4)+(Table3[[#This Row],[GF]]*$CD$5)+(Table3[[#This Row],[GA]]*$CD$6)</f>
        <v>94.936332179930801</v>
      </c>
      <c r="BM28">
        <f>COUNTIFS(DataRegularSeason20242025!$D$3:$D$1315,$A28,DataRegularSeason20242025!$H$3:$H$1315, $A28)</f>
        <v>6</v>
      </c>
      <c r="BN28">
        <f>COUNTIFS(DataRegularSeason20242025!$E$3:$E$1315,$A28,DataRegularSeason20242025!$H$3:$H$1315, $A28)</f>
        <v>7</v>
      </c>
      <c r="BO28">
        <f>BM28+BN28</f>
        <v>13</v>
      </c>
      <c r="BP28">
        <f>F28-BM28</f>
        <v>10</v>
      </c>
      <c r="BQ28">
        <f>H28-BN28</f>
        <v>11</v>
      </c>
      <c r="BR28">
        <f>BP28+BQ28</f>
        <v>21</v>
      </c>
      <c r="BS28" s="6">
        <f>(BP28+BM28)</f>
        <v>16</v>
      </c>
      <c r="BT28" s="6"/>
      <c r="BU28">
        <v>2007</v>
      </c>
    </row>
    <row r="29" spans="1:76"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27</v>
      </c>
      <c r="E29" s="15">
        <f>Table3[[#This Row],[Watched]]/Table3[[#This Row],[GP]]</f>
        <v>0.77142857142857146</v>
      </c>
      <c r="F29">
        <f>COUNTIFS(DataRegularSeason20242025!$N$3:$N$1315,1,DataRegularSeason20242025!$D$3:$D$1315,$A29)</f>
        <v>16</v>
      </c>
      <c r="G29">
        <f>41-Table3[[#This Row],[GP_A]]</f>
        <v>25</v>
      </c>
      <c r="H29">
        <f>COUNTIFS(DataRegularSeason20242025!$E$3:$E$1315,$A29,DataRegularSeason20242025!$N$3:$N$1315,1)</f>
        <v>19</v>
      </c>
      <c r="I29">
        <f>41-Table3[[#This Row],[GP_H]]</f>
        <v>22</v>
      </c>
      <c r="J29">
        <f>F29+H29</f>
        <v>35</v>
      </c>
      <c r="K29">
        <f>82-Table3[[#This Row],[GP]]</f>
        <v>47</v>
      </c>
      <c r="L29">
        <f>COUNTIFS(DataRegularSeason20242025!$D$3:$D$1315,$A29, DataRegularSeason20242025!$L$3:$L$1315, $A29,DataRegularSeason20242025!$N$3:$N$1315,1)</f>
        <v>6</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10</v>
      </c>
      <c r="Q29">
        <f>COUNTIFS(DataRegularSeason20242025!$D$3:$D$1315,$A29, DataRegularSeason20242025!$S$3:$S$1315, $A29,DataRegularSeason20242025!$M$3:$M$1315,"REG")</f>
        <v>8</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7</v>
      </c>
      <c r="U29">
        <f>COUNTIFS(DataRegularSeason20242025!$E$3:$E$1315,$A29, DataRegularSeason20242025!$L$3:$L$1315, $A29,DataRegularSeason20242025!$N$3:$N$1315,1,DataRegularSeason20242025!$M$3:$M$1315,"REG")</f>
        <v>6</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12</v>
      </c>
      <c r="Y29">
        <f>COUNTIFS(DataRegularSeason20242025!$E$3:$E$1315,$A29, DataRegularSeason20242025!$S$3:$S$1315, $A29,DataRegularSeason20242025!$M$3:$M$1315,"REG")</f>
        <v>10</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13</v>
      </c>
      <c r="AC29">
        <f>Table3[[#This Row],[L_A]]+Table3[[#This Row],[L_H]]</f>
        <v>22</v>
      </c>
      <c r="AD29">
        <f>Table3[[#This Row],[RW_A]]+Table3[[#This Row],[RW_H]]</f>
        <v>10</v>
      </c>
      <c r="AE29">
        <f>Table3[[#This Row],[RL_A]]+Table3[[#This Row],[RL_H]]</f>
        <v>18</v>
      </c>
      <c r="AF29">
        <f>Table3[[#This Row],[OTW_A]]+Table3[[#This Row],[OTW_H]]</f>
        <v>2</v>
      </c>
      <c r="AG29">
        <f>Table3[[#This Row],[OTL_A]]+Table3[[#This Row],[OTL_H]]</f>
        <v>4</v>
      </c>
      <c r="AH29">
        <f>Table3[[#This Row],[SOW_A]]+Table3[[#This Row],[SOW_H]]</f>
        <v>1</v>
      </c>
      <c r="AI29">
        <f>Table3[[#This Row],[SOL_A]]+Table3[[#This Row],[SOL_H]]</f>
        <v>0</v>
      </c>
      <c r="AJ29">
        <f>(2*(Table3[[#This Row],[W_A]]+Table3[[#This Row],[W_H]]))+Table3[[#This Row],[OTL_A]]+Table3[[#This Row],[SOL_A]]+Table3[[#This Row],[OTL_H]]+Table3[[#This Row],[SOL_H]]</f>
        <v>30</v>
      </c>
      <c r="AK29">
        <f>(3*(Table3[[#This Row],[RW_A]]+Table3[[#This Row],[RW_H]]))+(2*(Table3[[#This Row],[OTW_A]]+Table3[[#This Row],[SOW_A]]+Table3[[#This Row],[OTW_H]]+Table3[[#This Row],[SOW_H]]))+Table3[[#This Row],[OTL_A]]+Table3[[#This Row],[SOL_A]]+Table3[[#This Row],[OTL_H]]+Table3[[#This Row],[SOL_H]]</f>
        <v>40</v>
      </c>
      <c r="AL29" s="15">
        <f>Table3[[#This Row],[PTS]]/(2*Table3[[#This Row],[GP]])</f>
        <v>0.42857142857142855</v>
      </c>
      <c r="AM29" s="15">
        <f>Table3[[#This Row],[PTS2]]/(3*Table3[[#This Row],[GP]])</f>
        <v>0.38095238095238093</v>
      </c>
      <c r="AN29">
        <f>(2*Table3[[#This Row],[GR]])+Table3[[#This Row],[PTS]]</f>
        <v>124</v>
      </c>
      <c r="AO29">
        <f>(3*Table3[[#This Row],[GR]])+Table3[[#This Row],[PTS2]]</f>
        <v>181</v>
      </c>
      <c r="AP29">
        <f>Table3[[#This Row],[PTS]]+(2 * Table3[[#This Row],[GR]] * Table3[[#This Row],[PTS%]])</f>
        <v>70.285714285714278</v>
      </c>
      <c r="AQ29">
        <f>Table3[[#This Row],[PTS2]]+(3 * Table3[[#This Row],[GR]] * Table3[[#This Row],[PTS%2]])</f>
        <v>93.714285714285708</v>
      </c>
      <c r="AR29" s="20" t="str">
        <f>_xlfn.CONCAT(TEXT(Table3[[#This Row],[W]], "0"), "-", TEXT(Table3[[#This Row],[RL]],"0"), "-", TEXT(Table3[[#This Row],[OTL]]+Table3[[#This Row],[SOL]], "0"))</f>
        <v>13-18-4</v>
      </c>
      <c r="AS29">
        <f>COUNTIFS(DataRegularSeason20242025!$D$3:$D$1315,Table3[[#This Row],[Teams]],DataRegularSeason20242025!$K$3:$K$1315,0)</f>
        <v>1</v>
      </c>
      <c r="AT29">
        <f>SUMIF(DataRegularSeason20242025!$D$3:$D$1315,$A29, DataRegularSeason20242025!$J$3:$J$1315)</f>
        <v>42</v>
      </c>
      <c r="AU29">
        <f>SUMIF(DataRegularSeason20242025!$D$3:$D$1315,$A29, DataRegularSeason20242025!$K$3:$K$1315)</f>
        <v>53</v>
      </c>
      <c r="AV29">
        <f>AT29-AU29</f>
        <v>-11</v>
      </c>
      <c r="AW29">
        <f>COUNTIFS(DataRegularSeason20242025!$E$3:$E$1315,Table3[[#This Row],[Teams]],DataRegularSeason20242025!$J$3:$J$1315,0)</f>
        <v>1</v>
      </c>
      <c r="AX29">
        <f>SUMIF(DataRegularSeason20242025!$E$3:$E$1315,$A29,DataRegularSeason20242025!$K$3:$K$1315)</f>
        <v>50</v>
      </c>
      <c r="AY29">
        <f>SUMIF(DataRegularSeason20242025!$E$3:$E$1315,$A29,DataRegularSeason20242025!$J$3:$J$1315)</f>
        <v>65</v>
      </c>
      <c r="AZ29">
        <f>AX29-AY29</f>
        <v>-15</v>
      </c>
      <c r="BA29">
        <f>AT29+AX29</f>
        <v>92</v>
      </c>
      <c r="BB29">
        <f>AU29+AY29</f>
        <v>118</v>
      </c>
      <c r="BC29">
        <f>BA29-BB29</f>
        <v>-26</v>
      </c>
      <c r="BD29" s="17">
        <f>Table3[[#This Row],[GF]]/Table3[[#This Row],[GP]]</f>
        <v>2.6285714285714286</v>
      </c>
      <c r="BE29" s="17">
        <f>Table3[[#This Row],[GA]]/Table3[[#This Row],[GP]]</f>
        <v>3.3714285714285714</v>
      </c>
      <c r="BF29" s="17">
        <f>(Table3[[#This Row],[GF]]-Table3[[#This Row],[GA]])/Table3[[#This Row],[GP]]</f>
        <v>-0.74285714285714288</v>
      </c>
      <c r="BG29" s="50" t="str">
        <f>_xlfn.CONCAT(TEXT(Table3[[#This Row],[W_H]], "0"), "-", TEXT(Table3[[#This Row],[RL_H]],"0"), "-", TEXT(Table3[[#This Row],[OTL_H]]+Table3[[#This Row],[SOL_H]], "0"))</f>
        <v>7-10-2</v>
      </c>
      <c r="BH29" s="50" t="str">
        <f>_xlfn.CONCAT(TEXT(Table3[[#This Row],[W_A]], "0"), "-", TEXT(Table3[[#This Row],[RL_A]],"0"), "-", TEXT(Table3[[#This Row],[OTL_A]]+Table3[[#This Row],[SOL_A]], "0"))</f>
        <v>6-8-2</v>
      </c>
      <c r="BI29" s="50">
        <f>((2*(Table3[[#This Row],[W_H]]))+Table3[[#This Row],[OTL_H]]+Table3[[#This Row],[SOL_H]])/(2*Table3[[#This Row],[GP_H]])</f>
        <v>0.42105263157894735</v>
      </c>
      <c r="BJ29" s="50">
        <f>((2*(Table3[[#This Row],[W_A]]))+Table3[[#This Row],[OTL_A]]+Table3[[#This Row],[SOL_A]])/(2*Table3[[#This Row],[GP_A]])</f>
        <v>0.4375</v>
      </c>
      <c r="BK29" s="21">
        <f>(Table3[[#This Row],[W]]*$CD$3)+(Table3[[#This Row],[L]]*$CD$4)+(Table3[[#This Row],[GF]]*$CD$5)+(Table3[[#This Row],[GA]]*$CD$6)</f>
        <v>38.700000000000003</v>
      </c>
      <c r="BL29" s="21">
        <f>(82*(((Table3[[#This Row],[PTS%]]*$CD$3)+((1-Table3[[#This Row],[PTS%]])*$CD$4)+(Table3[[#This Row],[GF]]*$CD$5)+(Table3[[#This Row],[GA]]*$CD$6))/Table3[[#This Row],[GP]])) + (Table3[[#This Row],[W]]*$CD$3)+(Table3[[#This Row],[L]]*$CD$4)+(Table3[[#This Row],[GF]]*$CD$5)+(Table3[[#This Row],[GA]]*$CD$6)</f>
        <v>99.580816326530595</v>
      </c>
      <c r="BM29">
        <f>COUNTIFS(DataRegularSeason20242025!$D$3:$D$1315,$A29,DataRegularSeason20242025!$H$3:$H$1315, $A29)</f>
        <v>4</v>
      </c>
      <c r="BN29">
        <f>COUNTIFS(DataRegularSeason20242025!$E$3:$E$1315,$A29,DataRegularSeason20242025!$H$3:$H$1315, $A29)</f>
        <v>3</v>
      </c>
      <c r="BO29">
        <f>BM29+BN29</f>
        <v>7</v>
      </c>
      <c r="BP29">
        <f>F29-BM29</f>
        <v>12</v>
      </c>
      <c r="BQ29">
        <f>H29-BN29</f>
        <v>16</v>
      </c>
      <c r="BR29">
        <f>BP29+BQ29</f>
        <v>28</v>
      </c>
      <c r="BU29">
        <v>2008</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25</v>
      </c>
      <c r="E30" s="15">
        <f>Table3[[#This Row],[Watched]]/Table3[[#This Row],[GP]]</f>
        <v>0.69444444444444442</v>
      </c>
      <c r="F30">
        <f>COUNTIFS(DataRegularSeason20242025!$N$3:$N$1315,1,DataRegularSeason20242025!$D$3:$D$1315,$A30)</f>
        <v>16</v>
      </c>
      <c r="G30">
        <f>41-Table3[[#This Row],[GP_A]]</f>
        <v>25</v>
      </c>
      <c r="H30">
        <f>COUNTIFS(DataRegularSeason20242025!$E$3:$E$1315,$A30,DataRegularSeason20242025!$N$3:$N$1315,1)</f>
        <v>20</v>
      </c>
      <c r="I30">
        <f>41-Table3[[#This Row],[GP_H]]</f>
        <v>21</v>
      </c>
      <c r="J30">
        <f>F30+H30</f>
        <v>36</v>
      </c>
      <c r="K30">
        <f>82-Table3[[#This Row],[GP]]</f>
        <v>46</v>
      </c>
      <c r="L30">
        <f>COUNTIFS(DataRegularSeason20242025!$D$3:$D$1315,$A30, DataRegularSeason20242025!$L$3:$L$1315, $A30,DataRegularSeason20242025!$N$3:$N$1315,1)</f>
        <v>6</v>
      </c>
      <c r="M30">
        <f>COUNTIFS(DataRegularSeason20242025!$D$3:$D$1315,$A30, DataRegularSeason20242025!$L$3:$L$1315, $A30,DataRegularSeason20242025!$N$3:$N$1315,1,DataRegularSeason20242025!$M$3:$M$1315,"REG")</f>
        <v>5</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10</v>
      </c>
      <c r="Q30">
        <f>COUNTIFS(DataRegularSeason20242025!$D$3:$D$1315,$A30, DataRegularSeason20242025!$S$3:$S$1315, $A30,DataRegularSeason20242025!$M$3:$M$1315,"REG")</f>
        <v>9</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13</v>
      </c>
      <c r="AC30">
        <f>Table3[[#This Row],[L_A]]+Table3[[#This Row],[L_H]]</f>
        <v>23</v>
      </c>
      <c r="AD30">
        <f>Table3[[#This Row],[RW_A]]+Table3[[#This Row],[RW_H]]</f>
        <v>10</v>
      </c>
      <c r="AE30">
        <f>Table3[[#This Row],[RL_A]]+Table3[[#This Row],[RL_H]]</f>
        <v>19</v>
      </c>
      <c r="AF30">
        <f>Table3[[#This Row],[OTW_A]]+Table3[[#This Row],[OTW_H]]</f>
        <v>2</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30</v>
      </c>
      <c r="AK30">
        <f>(3*(Table3[[#This Row],[RW_A]]+Table3[[#This Row],[RW_H]]))+(2*(Table3[[#This Row],[OTW_A]]+Table3[[#This Row],[SOW_A]]+Table3[[#This Row],[OTW_H]]+Table3[[#This Row],[SOW_H]]))+Table3[[#This Row],[OTL_A]]+Table3[[#This Row],[SOL_A]]+Table3[[#This Row],[OTL_H]]+Table3[[#This Row],[SOL_H]]</f>
        <v>40</v>
      </c>
      <c r="AL30" s="15">
        <f>Table3[[#This Row],[PTS]]/(2*Table3[[#This Row],[GP]])</f>
        <v>0.41666666666666669</v>
      </c>
      <c r="AM30" s="15">
        <f>Table3[[#This Row],[PTS2]]/(3*Table3[[#This Row],[GP]])</f>
        <v>0.37037037037037035</v>
      </c>
      <c r="AN30">
        <f>(2*Table3[[#This Row],[GR]])+Table3[[#This Row],[PTS]]</f>
        <v>122</v>
      </c>
      <c r="AO30">
        <f>(3*Table3[[#This Row],[GR]])+Table3[[#This Row],[PTS2]]</f>
        <v>178</v>
      </c>
      <c r="AP30">
        <f>Table3[[#This Row],[PTS]]+(2 * Table3[[#This Row],[GR]] * Table3[[#This Row],[PTS%]])</f>
        <v>68.333333333333343</v>
      </c>
      <c r="AQ30">
        <f>Table3[[#This Row],[PTS2]]+(3 * Table3[[#This Row],[GR]] * Table3[[#This Row],[PTS%2]])</f>
        <v>91.111111111111114</v>
      </c>
      <c r="AR30" s="20" t="str">
        <f>_xlfn.CONCAT(TEXT(Table3[[#This Row],[W]], "0"), "-", TEXT(Table3[[#This Row],[RL]],"0"), "-", TEXT(Table3[[#This Row],[OTL]]+Table3[[#This Row],[SOL]], "0"))</f>
        <v>13-19-4</v>
      </c>
      <c r="AS30">
        <f>COUNTIFS(DataRegularSeason20242025!$D$3:$D$1315,Table3[[#This Row],[Teams]],DataRegularSeason20242025!$K$3:$K$1315,0)</f>
        <v>1</v>
      </c>
      <c r="AT30">
        <f>SUMIF(DataRegularSeason20242025!$D$3:$D$1315,$A30, DataRegularSeason20242025!$J$3:$J$1315)</f>
        <v>45</v>
      </c>
      <c r="AU30">
        <f>SUMIF(DataRegularSeason20242025!$D$3:$D$1315,$A30, DataRegularSeason20242025!$K$3:$K$1315)</f>
        <v>51</v>
      </c>
      <c r="AV30">
        <f>AT30-AU30</f>
        <v>-6</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AX30-AY30</f>
        <v>-6</v>
      </c>
      <c r="BA30">
        <f>AT30+AX30</f>
        <v>110</v>
      </c>
      <c r="BB30">
        <f>AU30+AY30</f>
        <v>122</v>
      </c>
      <c r="BC30">
        <f>BA30-BB30</f>
        <v>-12</v>
      </c>
      <c r="BD30" s="17">
        <f>Table3[[#This Row],[GF]]/Table3[[#This Row],[GP]]</f>
        <v>3.0555555555555554</v>
      </c>
      <c r="BE30" s="17">
        <f>Table3[[#This Row],[GA]]/Table3[[#This Row],[GP]]</f>
        <v>3.3888888888888888</v>
      </c>
      <c r="BF30" s="17">
        <f>(Table3[[#This Row],[GF]]-Table3[[#This Row],[GA]])/Table3[[#This Row],[GP]]</f>
        <v>-0.33333333333333331</v>
      </c>
      <c r="BG30" s="50" t="str">
        <f>_xlfn.CONCAT(TEXT(Table3[[#This Row],[W_H]], "0"), "-", TEXT(Table3[[#This Row],[RL_H]],"0"), "-", TEXT(Table3[[#This Row],[OTL_H]]+Table3[[#This Row],[SOL_H]], "0"))</f>
        <v>7-10-3</v>
      </c>
      <c r="BH30" s="50" t="str">
        <f>_xlfn.CONCAT(TEXT(Table3[[#This Row],[W_A]], "0"), "-", TEXT(Table3[[#This Row],[RL_A]],"0"), "-", TEXT(Table3[[#This Row],[OTL_A]]+Table3[[#This Row],[SOL_A]], "0"))</f>
        <v>6-9-1</v>
      </c>
      <c r="BI30" s="50">
        <f>((2*(Table3[[#This Row],[W_H]]))+Table3[[#This Row],[OTL_H]]+Table3[[#This Row],[SOL_H]])/(2*Table3[[#This Row],[GP_H]])</f>
        <v>0.42499999999999999</v>
      </c>
      <c r="BJ30" s="50">
        <f>((2*(Table3[[#This Row],[W_A]]))+Table3[[#This Row],[OTL_A]]+Table3[[#This Row],[SOL_A]])/(2*Table3[[#This Row],[GP_A]])</f>
        <v>0.40625</v>
      </c>
      <c r="BK30" s="21">
        <f>(Table3[[#This Row],[W]]*$CD$3)+(Table3[[#This Row],[L]]*$CD$4)+(Table3[[#This Row],[GF]]*$CD$5)+(Table3[[#This Row],[GA]]*$CD$6)</f>
        <v>42.1</v>
      </c>
      <c r="BL30" s="21">
        <f>(82*(((Table3[[#This Row],[PTS%]]*$CD$3)+((1-Table3[[#This Row],[PTS%]])*$CD$4)+(Table3[[#This Row],[GF]]*$CD$5)+(Table3[[#This Row],[GA]]*$CD$6))/Table3[[#This Row],[GP]])) + (Table3[[#This Row],[W]]*$CD$3)+(Table3[[#This Row],[L]]*$CD$4)+(Table3[[#This Row],[GF]]*$CD$5)+(Table3[[#This Row],[GA]]*$CD$6)</f>
        <v>108.34537037037039</v>
      </c>
      <c r="BM30">
        <f>COUNTIFS(DataRegularSeason20242025!$D$3:$D$1315,$A30,DataRegularSeason20242025!$H$3:$H$1315, $A30)</f>
        <v>10</v>
      </c>
      <c r="BN30">
        <f>COUNTIFS(DataRegularSeason20242025!$E$3:$E$1315,$A30,DataRegularSeason20242025!$H$3:$H$1315, $A30)</f>
        <v>8</v>
      </c>
      <c r="BO30">
        <f>BM30+BN30</f>
        <v>18</v>
      </c>
      <c r="BP30">
        <f>F30-BM30</f>
        <v>6</v>
      </c>
      <c r="BQ30">
        <f>H30-BN30</f>
        <v>12</v>
      </c>
      <c r="BR30">
        <f>BP30+BQ30</f>
        <v>18</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31</v>
      </c>
      <c r="E31" s="15">
        <f>Table3[[#This Row],[Watched]]/Table3[[#This Row],[GP]]</f>
        <v>0.86111111111111116</v>
      </c>
      <c r="F31">
        <f>COUNTIFS(DataRegularSeason20242025!$N$3:$N$1315,1,DataRegularSeason20242025!$D$3:$D$1315,$A31)</f>
        <v>18</v>
      </c>
      <c r="G31">
        <f>41-Table3[[#This Row],[GP_A]]</f>
        <v>23</v>
      </c>
      <c r="H31">
        <f>COUNTIFS(DataRegularSeason20242025!$E$3:$E$1315,$A31,DataRegularSeason20242025!$N$3:$N$1315,1)</f>
        <v>18</v>
      </c>
      <c r="I31">
        <f>41-Table3[[#This Row],[GP_H]]</f>
        <v>23</v>
      </c>
      <c r="J31">
        <f>F31+H31</f>
        <v>36</v>
      </c>
      <c r="K31">
        <f>82-Table3[[#This Row],[GP]]</f>
        <v>46</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15</v>
      </c>
      <c r="Q31">
        <f>COUNTIFS(DataRegularSeason20242025!$D$3:$D$1315,$A31, DataRegularSeason20242025!$S$3:$S$1315, $A31,DataRegularSeason20242025!$M$3:$M$1315,"REG")</f>
        <v>11</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11</v>
      </c>
      <c r="AC31">
        <f>Table3[[#This Row],[L_A]]+Table3[[#This Row],[L_H]]</f>
        <v>25</v>
      </c>
      <c r="AD31">
        <f>Table3[[#This Row],[RW_A]]+Table3[[#This Row],[RW_H]]</f>
        <v>9</v>
      </c>
      <c r="AE31">
        <f>Table3[[#This Row],[RL_A]]+Table3[[#This Row],[RL_H]]</f>
        <v>18</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29</v>
      </c>
      <c r="AK31">
        <f>(3*(Table3[[#This Row],[RW_A]]+Table3[[#This Row],[RW_H]]))+(2*(Table3[[#This Row],[OTW_A]]+Table3[[#This Row],[SOW_A]]+Table3[[#This Row],[OTW_H]]+Table3[[#This Row],[SOW_H]]))+Table3[[#This Row],[OTL_A]]+Table3[[#This Row],[SOL_A]]+Table3[[#This Row],[OTL_H]]+Table3[[#This Row],[SOL_H]]</f>
        <v>38</v>
      </c>
      <c r="AL31" s="15">
        <f>Table3[[#This Row],[PTS]]/(2*Table3[[#This Row],[GP]])</f>
        <v>0.40277777777777779</v>
      </c>
      <c r="AM31" s="15">
        <f>Table3[[#This Row],[PTS2]]/(3*Table3[[#This Row],[GP]])</f>
        <v>0.35185185185185186</v>
      </c>
      <c r="AN31">
        <f>(2*Table3[[#This Row],[GR]])+Table3[[#This Row],[PTS]]</f>
        <v>121</v>
      </c>
      <c r="AO31">
        <f>(3*Table3[[#This Row],[GR]])+Table3[[#This Row],[PTS2]]</f>
        <v>176</v>
      </c>
      <c r="AP31">
        <f>Table3[[#This Row],[PTS]]+(2 * Table3[[#This Row],[GR]] * Table3[[#This Row],[PTS%]])</f>
        <v>66.055555555555557</v>
      </c>
      <c r="AQ31">
        <f>Table3[[#This Row],[PTS2]]+(3 * Table3[[#This Row],[GR]] * Table3[[#This Row],[PTS%2]])</f>
        <v>86.555555555555557</v>
      </c>
      <c r="AR31" s="20" t="str">
        <f>_xlfn.CONCAT(TEXT(Table3[[#This Row],[W]], "0"), "-", TEXT(Table3[[#This Row],[RL]],"0"), "-", TEXT(Table3[[#This Row],[OTL]]+Table3[[#This Row],[SOL]], "0"))</f>
        <v>11-18-7</v>
      </c>
      <c r="AS31">
        <f>COUNTIFS(DataRegularSeason20242025!$D$3:$D$1315,Table3[[#This Row],[Teams]],DataRegularSeason20242025!$K$3:$K$1315,0)</f>
        <v>0</v>
      </c>
      <c r="AT31">
        <f>SUMIF(DataRegularSeason20242025!$D$3:$D$1315,$A31, DataRegularSeason20242025!$J$3:$J$1315)</f>
        <v>35</v>
      </c>
      <c r="AU31">
        <f>SUMIF(DataRegularSeason20242025!$D$3:$D$1315,$A31, DataRegularSeason20242025!$K$3:$K$1315)</f>
        <v>62</v>
      </c>
      <c r="AV31">
        <f>AT31-AU31</f>
        <v>-27</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AX31-AY31</f>
        <v>0</v>
      </c>
      <c r="BA31">
        <f>AT31+AX31</f>
        <v>88</v>
      </c>
      <c r="BB31">
        <f>AU31+AY31</f>
        <v>115</v>
      </c>
      <c r="BC31">
        <f>BA31-BB31</f>
        <v>-27</v>
      </c>
      <c r="BD31" s="17">
        <f>Table3[[#This Row],[GF]]/Table3[[#This Row],[GP]]</f>
        <v>2.4444444444444446</v>
      </c>
      <c r="BE31" s="17">
        <f>Table3[[#This Row],[GA]]/Table3[[#This Row],[GP]]</f>
        <v>3.1944444444444446</v>
      </c>
      <c r="BF31" s="17">
        <f>(Table3[[#This Row],[GF]]-Table3[[#This Row],[GA]])/Table3[[#This Row],[GP]]</f>
        <v>-0.75</v>
      </c>
      <c r="BG31" s="50" t="str">
        <f>_xlfn.CONCAT(TEXT(Table3[[#This Row],[W_H]], "0"), "-", TEXT(Table3[[#This Row],[RL_H]],"0"), "-", TEXT(Table3[[#This Row],[OTL_H]]+Table3[[#This Row],[SOL_H]], "0"))</f>
        <v>8-7-3</v>
      </c>
      <c r="BH31" s="50" t="str">
        <f>_xlfn.CONCAT(TEXT(Table3[[#This Row],[W_A]], "0"), "-", TEXT(Table3[[#This Row],[RL_A]],"0"), "-", TEXT(Table3[[#This Row],[OTL_A]]+Table3[[#This Row],[SOL_A]], "0"))</f>
        <v>3-11-4</v>
      </c>
      <c r="BI31" s="50">
        <f>((2*(Table3[[#This Row],[W_H]]))+Table3[[#This Row],[OTL_H]]+Table3[[#This Row],[SOL_H]])/(2*Table3[[#This Row],[GP_H]])</f>
        <v>0.52777777777777779</v>
      </c>
      <c r="BJ31" s="50">
        <f>((2*(Table3[[#This Row],[W_A]]))+Table3[[#This Row],[OTL_A]]+Table3[[#This Row],[SOL_A]])/(2*Table3[[#This Row],[GP_A]])</f>
        <v>0.27777777777777779</v>
      </c>
      <c r="BK31" s="21">
        <f>(Table3[[#This Row],[W]]*$CD$3)+(Table3[[#This Row],[L]]*$CD$4)+(Table3[[#This Row],[GF]]*$CD$5)+(Table3[[#This Row],[GA]]*$CD$6)</f>
        <v>37.700000000000003</v>
      </c>
      <c r="BL31" s="21">
        <f>(82*(((Table3[[#This Row],[PTS%]]*$CD$3)+((1-Table3[[#This Row],[PTS%]])*$CD$4)+(Table3[[#This Row],[GF]]*$CD$5)+(Table3[[#This Row],[GA]]*$CD$6))/Table3[[#This Row],[GP]])) + (Table3[[#This Row],[W]]*$CD$3)+(Table3[[#This Row],[L]]*$CD$4)+(Table3[[#This Row],[GF]]*$CD$5)+(Table3[[#This Row],[GA]]*$CD$6)</f>
        <v>94.82793209876543</v>
      </c>
      <c r="BM31">
        <f>COUNTIFS(DataRegularSeason20242025!$D$3:$D$1315,$A31,DataRegularSeason20242025!$H$3:$H$1315, $A31)</f>
        <v>6</v>
      </c>
      <c r="BN31">
        <f>COUNTIFS(DataRegularSeason20242025!$E$3:$E$1315,$A31,DataRegularSeason20242025!$H$3:$H$1315, $A31)</f>
        <v>10</v>
      </c>
      <c r="BO31">
        <f>BM31+BN31</f>
        <v>16</v>
      </c>
      <c r="BP31">
        <f>F31-BM31</f>
        <v>12</v>
      </c>
      <c r="BQ31">
        <f>H31-BN31</f>
        <v>8</v>
      </c>
      <c r="BR31">
        <f>BP31+BQ31</f>
        <v>20</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30</v>
      </c>
      <c r="E32" s="15">
        <f>Table3[[#This Row],[Watched]]/Table3[[#This Row],[GP]]</f>
        <v>0.76923076923076927</v>
      </c>
      <c r="F32">
        <f>COUNTIFS(DataRegularSeason20242025!$N$3:$N$1315,1,DataRegularSeason20242025!$D$3:$D$1315,$A32)</f>
        <v>21</v>
      </c>
      <c r="G32">
        <f>41-Table3[[#This Row],[GP_A]]</f>
        <v>20</v>
      </c>
      <c r="H32">
        <f>COUNTIFS(DataRegularSeason20242025!$E$3:$E$1315,$A32,DataRegularSeason20242025!$N$3:$N$1315,1)</f>
        <v>18</v>
      </c>
      <c r="I32">
        <f>41-Table3[[#This Row],[GP_H]]</f>
        <v>23</v>
      </c>
      <c r="J32">
        <f>F32+H32</f>
        <v>39</v>
      </c>
      <c r="K32">
        <f>82-Table3[[#This Row],[GP]]</f>
        <v>43</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16</v>
      </c>
      <c r="Q32">
        <f>COUNTIFS(DataRegularSeason20242025!$D$3:$D$1315,$A32, DataRegularSeason20242025!$S$3:$S$1315, $A32,DataRegularSeason20242025!$M$3:$M$1315,"REG")</f>
        <v>11</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12</v>
      </c>
      <c r="Y32">
        <f>COUNTIFS(DataRegularSeason20242025!$E$3:$E$1315,$A32, DataRegularSeason20242025!$S$3:$S$1315, $A32,DataRegularSeason20242025!$M$3:$M$1315,"REG")</f>
        <v>11</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28</v>
      </c>
      <c r="AD32">
        <f>Table3[[#This Row],[RW_A]]+Table3[[#This Row],[RW_H]]</f>
        <v>7</v>
      </c>
      <c r="AE32">
        <f>Table3[[#This Row],[RL_A]]+Table3[[#This Row],[RL_H]]</f>
        <v>22</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0.35897435897435898</v>
      </c>
      <c r="AM32" s="15">
        <f>Table3[[#This Row],[PTS2]]/(3*Table3[[#This Row],[GP]])</f>
        <v>0.29914529914529914</v>
      </c>
      <c r="AN32">
        <f>(2*Table3[[#This Row],[GR]])+Table3[[#This Row],[PTS]]</f>
        <v>114</v>
      </c>
      <c r="AO32">
        <f>(3*Table3[[#This Row],[GR]])+Table3[[#This Row],[PTS2]]</f>
        <v>164</v>
      </c>
      <c r="AP32">
        <f>Table3[[#This Row],[PTS]]+(2 * Table3[[#This Row],[GR]] * Table3[[#This Row],[PTS%]])</f>
        <v>58.871794871794876</v>
      </c>
      <c r="AQ32">
        <f>Table3[[#This Row],[PTS2]]+(3 * Table3[[#This Row],[GR]] * Table3[[#This Row],[PTS%2]])</f>
        <v>73.589743589743591</v>
      </c>
      <c r="AR32" s="20" t="str">
        <f>_xlfn.CONCAT(TEXT(Table3[[#This Row],[W]], "0"), "-", TEXT(Table3[[#This Row],[RL]],"0"), "-", TEXT(Table3[[#This Row],[OTL]]+Table3[[#This Row],[SOL]], "0"))</f>
        <v>11-22-6</v>
      </c>
      <c r="AS32">
        <f>COUNTIFS(DataRegularSeason20242025!$D$3:$D$1315,Table3[[#This Row],[Teams]],DataRegularSeason20242025!$K$3:$K$1315,0)</f>
        <v>1</v>
      </c>
      <c r="AT32">
        <f>SUMIF(DataRegularSeason20242025!$D$3:$D$1315,$A32, DataRegularSeason20242025!$J$3:$J$1315)</f>
        <v>50</v>
      </c>
      <c r="AU32">
        <f>SUMIF(DataRegularSeason20242025!$D$3:$D$1315,$A32, DataRegularSeason20242025!$K$3:$K$1315)</f>
        <v>78</v>
      </c>
      <c r="AV32">
        <f>AT32-AU32</f>
        <v>-28</v>
      </c>
      <c r="AW32">
        <f>COUNTIFS(DataRegularSeason20242025!$E$3:$E$1315,Table3[[#This Row],[Teams]],DataRegularSeason20242025!$J$3:$J$1315,0)</f>
        <v>0</v>
      </c>
      <c r="AX32">
        <f>SUMIF(DataRegularSeason20242025!$E$3:$E$1315,$A32,DataRegularSeason20242025!$K$3:$K$1315)</f>
        <v>55</v>
      </c>
      <c r="AY32">
        <f>SUMIF(DataRegularSeason20242025!$E$3:$E$1315,$A32,DataRegularSeason20242025!$J$3:$J$1315)</f>
        <v>64</v>
      </c>
      <c r="AZ32">
        <f>AX32-AY32</f>
        <v>-9</v>
      </c>
      <c r="BA32">
        <f>AT32+AX32</f>
        <v>105</v>
      </c>
      <c r="BB32">
        <f>AU32+AY32</f>
        <v>142</v>
      </c>
      <c r="BC32">
        <f>BA32-BB32</f>
        <v>-37</v>
      </c>
      <c r="BD32" s="17">
        <f>Table3[[#This Row],[GF]]/Table3[[#This Row],[GP]]</f>
        <v>2.6923076923076925</v>
      </c>
      <c r="BE32" s="17">
        <f>Table3[[#This Row],[GA]]/Table3[[#This Row],[GP]]</f>
        <v>3.641025641025641</v>
      </c>
      <c r="BF32" s="17">
        <f>(Table3[[#This Row],[GF]]-Table3[[#This Row],[GA]])/Table3[[#This Row],[GP]]</f>
        <v>-0.94871794871794868</v>
      </c>
      <c r="BG32" s="50" t="str">
        <f>_xlfn.CONCAT(TEXT(Table3[[#This Row],[W_H]], "0"), "-", TEXT(Table3[[#This Row],[RL_H]],"0"), "-", TEXT(Table3[[#This Row],[OTL_H]]+Table3[[#This Row],[SOL_H]], "0"))</f>
        <v>6-11-1</v>
      </c>
      <c r="BH32" s="50" t="str">
        <f>_xlfn.CONCAT(TEXT(Table3[[#This Row],[W_A]], "0"), "-", TEXT(Table3[[#This Row],[RL_A]],"0"), "-", TEXT(Table3[[#This Row],[OTL_A]]+Table3[[#This Row],[SOL_A]], "0"))</f>
        <v>5-11-5</v>
      </c>
      <c r="BI32" s="50">
        <f>((2*(Table3[[#This Row],[W_H]]))+Table3[[#This Row],[OTL_H]]+Table3[[#This Row],[SOL_H]])/(2*Table3[[#This Row],[GP_H]])</f>
        <v>0.3611111111111111</v>
      </c>
      <c r="BJ32" s="50">
        <f>((2*(Table3[[#This Row],[W_A]]))+Table3[[#This Row],[OTL_A]]+Table3[[#This Row],[SOL_A]])/(2*Table3[[#This Row],[GP_A]])</f>
        <v>0.35714285714285715</v>
      </c>
      <c r="BK32" s="21">
        <f>(Table3[[#This Row],[W]]*$CD$3)+(Table3[[#This Row],[L]]*$CD$4)+(Table3[[#This Row],[GF]]*$CD$5)+(Table3[[#This Row],[GA]]*$CD$6)</f>
        <v>43.85</v>
      </c>
      <c r="BL32" s="21">
        <f>(82*(((Table3[[#This Row],[PTS%]]*$CD$3)+((1-Table3[[#This Row],[PTS%]])*$CD$4)+(Table3[[#This Row],[GF]]*$CD$5)+(Table3[[#This Row],[GA]]*$CD$6))/Table3[[#This Row],[GP]])) + (Table3[[#This Row],[W]]*$CD$3)+(Table3[[#This Row],[L]]*$CD$4)+(Table3[[#This Row],[GF]]*$CD$5)+(Table3[[#This Row],[GA]]*$CD$6)</f>
        <v>107.6035174227482</v>
      </c>
      <c r="BM32">
        <f>COUNTIFS(DataRegularSeason20242025!$D$3:$D$1315,$A32,DataRegularSeason20242025!$H$3:$H$1315, $A32)</f>
        <v>4</v>
      </c>
      <c r="BN32">
        <f>COUNTIFS(DataRegularSeason20242025!$E$3:$E$1315,$A32,DataRegularSeason20242025!$H$3:$H$1315, $A32)</f>
        <v>4</v>
      </c>
      <c r="BO32">
        <f>BM32+BN32</f>
        <v>8</v>
      </c>
      <c r="BP32">
        <f>F32-BM32</f>
        <v>17</v>
      </c>
      <c r="BQ32">
        <f>H32-BN32</f>
        <v>14</v>
      </c>
      <c r="BR32">
        <f>BP32+BQ32</f>
        <v>31</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32</v>
      </c>
      <c r="E33" s="15">
        <f>Table3[[#This Row],[Watched]]/Table3[[#This Row],[GP]]</f>
        <v>0.86486486486486491</v>
      </c>
      <c r="F33">
        <f>COUNTIFS(DataRegularSeason20242025!$N$3:$N$1315,1,DataRegularSeason20242025!$D$3:$D$1315,$A33)</f>
        <v>21</v>
      </c>
      <c r="G33">
        <f>41-Table3[[#This Row],[GP_A]]</f>
        <v>20</v>
      </c>
      <c r="H33">
        <f>COUNTIFS(DataRegularSeason20242025!$E$3:$E$1315,$A33,DataRegularSeason20242025!$N$3:$N$1315,1)</f>
        <v>16</v>
      </c>
      <c r="I33">
        <f>41-Table3[[#This Row],[GP_H]]</f>
        <v>25</v>
      </c>
      <c r="J33">
        <f>F33+H33</f>
        <v>37</v>
      </c>
      <c r="K33">
        <f>82-Table3[[#This Row],[GP]]</f>
        <v>45</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9</v>
      </c>
      <c r="Y33">
        <f>COUNTIFS(DataRegularSeason20242025!$E$3:$E$1315,$A33, DataRegularSeason20242025!$S$3:$S$1315, $A33,DataRegularSeason20242025!$M$3:$M$1315,"REG")</f>
        <v>9</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25</v>
      </c>
      <c r="AD33">
        <f>Table3[[#This Row],[RW_A]]+Table3[[#This Row],[RW_H]]</f>
        <v>10</v>
      </c>
      <c r="AE33">
        <f>Table3[[#This Row],[RL_A]]+Table3[[#This Row],[RL_H]]</f>
        <v>23</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0.35135135135135137</v>
      </c>
      <c r="AM33" s="15">
        <f>Table3[[#This Row],[PTS2]]/(3*Table3[[#This Row],[GP]])</f>
        <v>0.32432432432432434</v>
      </c>
      <c r="AN33">
        <f>(2*Table3[[#This Row],[GR]])+Table3[[#This Row],[PTS]]</f>
        <v>116</v>
      </c>
      <c r="AO33">
        <f>(3*Table3[[#This Row],[GR]])+Table3[[#This Row],[PTS2]]</f>
        <v>171</v>
      </c>
      <c r="AP33">
        <f>Table3[[#This Row],[PTS]]+(2 * Table3[[#This Row],[GR]] * Table3[[#This Row],[PTS%]])</f>
        <v>57.621621621621628</v>
      </c>
      <c r="AQ33">
        <f>Table3[[#This Row],[PTS2]]+(3 * Table3[[#This Row],[GR]] * Table3[[#This Row],[PTS%2]])</f>
        <v>79.78378378378379</v>
      </c>
      <c r="AR33" s="20" t="str">
        <f>_xlfn.CONCAT(TEXT(Table3[[#This Row],[W]], "0"), "-", TEXT(Table3[[#This Row],[RL]],"0"), "-", TEXT(Table3[[#This Row],[OTL]]+Table3[[#This Row],[SOL]], "0"))</f>
        <v>12-23-2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AT33-AU33</f>
        <v>-22</v>
      </c>
      <c r="AW33">
        <f>COUNTIFS(DataRegularSeason20242025!$E$3:$E$1315,Table3[[#This Row],[Teams]],DataRegularSeason20242025!$J$3:$J$1315,0)</f>
        <v>0</v>
      </c>
      <c r="AX33">
        <f>SUMIF(DataRegularSeason20242025!$E$3:$E$1315,$A33,DataRegularSeason20242025!$K$3:$K$1315)</f>
        <v>44</v>
      </c>
      <c r="AY33">
        <f>SUMIF(DataRegularSeason20242025!$E$3:$E$1315,$A33,DataRegularSeason20242025!$J$3:$J$1315)</f>
        <v>51</v>
      </c>
      <c r="AZ33">
        <f>AX33-AY33</f>
        <v>-7</v>
      </c>
      <c r="BA33">
        <f>AT33+AX33</f>
        <v>94</v>
      </c>
      <c r="BB33">
        <f>AU33+AY33</f>
        <v>123</v>
      </c>
      <c r="BC33">
        <f>BA33-BB33</f>
        <v>-29</v>
      </c>
      <c r="BD33" s="17">
        <f>Table3[[#This Row],[GF]]/Table3[[#This Row],[GP]]</f>
        <v>2.5405405405405403</v>
      </c>
      <c r="BE33" s="17">
        <f>Table3[[#This Row],[GA]]/Table3[[#This Row],[GP]]</f>
        <v>3.3243243243243241</v>
      </c>
      <c r="BF33" s="17">
        <f>(Table3[[#This Row],[GF]]-Table3[[#This Row],[GA]])/Table3[[#This Row],[GP]]</f>
        <v>-0.78378378378378377</v>
      </c>
      <c r="BG33" s="50" t="str">
        <f>_xlfn.CONCAT(TEXT(Table3[[#This Row],[W_H]], "0"), "-", TEXT(Table3[[#This Row],[RL_H]],"0"), "-", TEXT(Table3[[#This Row],[OTL_H]]+Table3[[#This Row],[SOL_H]], "0"))</f>
        <v>7-9-0</v>
      </c>
      <c r="BH33" s="50" t="str">
        <f>_xlfn.CONCAT(TEXT(Table3[[#This Row],[W_A]], "0"), "-", TEXT(Table3[[#This Row],[RL_A]],"0"), "-", TEXT(Table3[[#This Row],[OTL_A]]+Table3[[#This Row],[SOL_A]], "0"))</f>
        <v>5-14-2</v>
      </c>
      <c r="BI33" s="50">
        <f>((2*(Table3[[#This Row],[W_H]]))+Table3[[#This Row],[OTL_H]]+Table3[[#This Row],[SOL_H]])/(2*Table3[[#This Row],[GP_H]])</f>
        <v>0.4375</v>
      </c>
      <c r="BJ33" s="50">
        <f>((2*(Table3[[#This Row],[W_A]]))+Table3[[#This Row],[OTL_A]]+Table3[[#This Row],[SOL_A]])/(2*Table3[[#This Row],[GP_A]])</f>
        <v>0.2857142857142857</v>
      </c>
      <c r="BK33" s="21">
        <f>(Table3[[#This Row],[W]]*$CD$3)+(Table3[[#This Row],[L]]*$CD$4)+(Table3[[#This Row],[GF]]*$CD$5)+(Table3[[#This Row],[GA]]*$CD$6)</f>
        <v>39.900000000000006</v>
      </c>
      <c r="BL33" s="21">
        <f>(82*(((Table3[[#This Row],[PTS%]]*$CD$3)+((1-Table3[[#This Row],[PTS%]])*$CD$4)+(Table3[[#This Row],[GF]]*$CD$5)+(Table3[[#This Row],[GA]]*$CD$6))/Table3[[#This Row],[GP]])) + (Table3[[#This Row],[W]]*$CD$3)+(Table3[[#This Row],[L]]*$CD$4)+(Table3[[#This Row],[GF]]*$CD$5)+(Table3[[#This Row],[GA]]*$CD$6)</f>
        <v>99.228707085463824</v>
      </c>
      <c r="BM33">
        <f>COUNTIFS(DataRegularSeason20242025!$D$3:$D$1315,$A33,DataRegularSeason20242025!$H$3:$H$1315, $A33)</f>
        <v>2</v>
      </c>
      <c r="BN33">
        <f>COUNTIFS(DataRegularSeason20242025!$E$3:$E$1315,$A33,DataRegularSeason20242025!$H$3:$H$1315, $A33)</f>
        <v>5</v>
      </c>
      <c r="BO33">
        <f>BM33+BN33</f>
        <v>7</v>
      </c>
      <c r="BP33">
        <f>F33-BM33</f>
        <v>19</v>
      </c>
      <c r="BQ33">
        <f>H33-BN33</f>
        <v>11</v>
      </c>
      <c r="BR33">
        <f>BP33+BQ33</f>
        <v>30</v>
      </c>
      <c r="BU33">
        <v>2015</v>
      </c>
    </row>
    <row r="34" spans="1:76" x14ac:dyDescent="0.25">
      <c r="BX34" t="str">
        <f t="array" ref="BX34:BX66">IF(DataRegularSeason20242025!$D$3:$D$1315="CGY",DataRegularSeason20242025!$D$3:$D$1315,"")</f>
        <v/>
      </c>
    </row>
    <row r="35" spans="1:76" x14ac:dyDescent="0.25">
      <c r="A35" t="s">
        <v>1762</v>
      </c>
      <c r="D35">
        <f>SUM(D$2:D$33)</f>
        <v>924</v>
      </c>
      <c r="E35">
        <f t="shared" ref="E35:BT35" si="0">SUM(E$2:E$33)</f>
        <v>25.643182436061693</v>
      </c>
      <c r="F35">
        <f t="shared" si="0"/>
        <v>576</v>
      </c>
      <c r="G35">
        <f t="shared" si="0"/>
        <v>736</v>
      </c>
      <c r="H35">
        <f t="shared" si="0"/>
        <v>576</v>
      </c>
      <c r="I35">
        <f t="shared" si="0"/>
        <v>736</v>
      </c>
      <c r="J35">
        <f t="shared" si="0"/>
        <v>1152</v>
      </c>
      <c r="K35">
        <f t="shared" si="0"/>
        <v>1472</v>
      </c>
      <c r="L35">
        <f t="shared" si="0"/>
        <v>267</v>
      </c>
      <c r="M35">
        <f t="shared" si="0"/>
        <v>216</v>
      </c>
      <c r="N35">
        <f t="shared" si="0"/>
        <v>42</v>
      </c>
      <c r="O35">
        <f t="shared" si="0"/>
        <v>9</v>
      </c>
      <c r="P35">
        <f t="shared" si="0"/>
        <v>309</v>
      </c>
      <c r="Q35">
        <f t="shared" si="0"/>
        <v>245</v>
      </c>
      <c r="R35">
        <f t="shared" si="0"/>
        <v>49</v>
      </c>
      <c r="S35">
        <f t="shared" si="0"/>
        <v>15</v>
      </c>
      <c r="T35">
        <f t="shared" si="0"/>
        <v>309</v>
      </c>
      <c r="U35">
        <f t="shared" si="0"/>
        <v>245</v>
      </c>
      <c r="V35">
        <f t="shared" si="0"/>
        <v>49</v>
      </c>
      <c r="W35">
        <f t="shared" si="0"/>
        <v>15</v>
      </c>
      <c r="X35">
        <f t="shared" si="0"/>
        <v>267</v>
      </c>
      <c r="Y35">
        <f t="shared" si="0"/>
        <v>216</v>
      </c>
      <c r="Z35">
        <f t="shared" si="0"/>
        <v>42</v>
      </c>
      <c r="AA35">
        <f t="shared" si="0"/>
        <v>9</v>
      </c>
      <c r="AB35">
        <f t="shared" si="0"/>
        <v>576</v>
      </c>
      <c r="AC35">
        <f t="shared" si="0"/>
        <v>576</v>
      </c>
      <c r="AD35">
        <f t="shared" si="0"/>
        <v>461</v>
      </c>
      <c r="AE35">
        <f t="shared" si="0"/>
        <v>461</v>
      </c>
      <c r="AF35">
        <f t="shared" si="0"/>
        <v>91</v>
      </c>
      <c r="AG35">
        <f t="shared" si="0"/>
        <v>91</v>
      </c>
      <c r="AH35">
        <f t="shared" si="0"/>
        <v>24</v>
      </c>
      <c r="AI35">
        <f t="shared" si="0"/>
        <v>24</v>
      </c>
      <c r="AJ35">
        <f t="shared" si="0"/>
        <v>1267</v>
      </c>
      <c r="AK35">
        <f t="shared" si="0"/>
        <v>1728</v>
      </c>
      <c r="AL35">
        <f t="shared" si="0"/>
        <v>17.61710936099481</v>
      </c>
      <c r="AM35">
        <f t="shared" si="0"/>
        <v>16.018894298770459</v>
      </c>
      <c r="AN35">
        <f t="shared" si="0"/>
        <v>4211</v>
      </c>
      <c r="AO35">
        <f t="shared" si="0"/>
        <v>6144</v>
      </c>
      <c r="AP35">
        <f t="shared" si="0"/>
        <v>2889.2059352031492</v>
      </c>
      <c r="AQ35">
        <f t="shared" si="0"/>
        <v>3940.6479974975337</v>
      </c>
      <c r="AS35">
        <f t="shared" si="0"/>
        <v>26</v>
      </c>
      <c r="AT35">
        <f t="shared" si="0"/>
        <v>1730</v>
      </c>
      <c r="AU35">
        <f t="shared" si="0"/>
        <v>1814</v>
      </c>
      <c r="AV35">
        <f t="shared" si="0"/>
        <v>-84</v>
      </c>
      <c r="AW35">
        <f t="shared" si="0"/>
        <v>40</v>
      </c>
      <c r="AX35">
        <f t="shared" si="0"/>
        <v>1814</v>
      </c>
      <c r="AY35">
        <f t="shared" si="0"/>
        <v>1730</v>
      </c>
      <c r="AZ35">
        <f t="shared" si="0"/>
        <v>84</v>
      </c>
      <c r="BA35">
        <f t="shared" si="0"/>
        <v>3544</v>
      </c>
      <c r="BB35">
        <f t="shared" si="0"/>
        <v>3544</v>
      </c>
      <c r="BC35">
        <f t="shared" si="0"/>
        <v>0</v>
      </c>
      <c r="BD35">
        <f t="shared" si="0"/>
        <v>98.52740484164633</v>
      </c>
      <c r="BE35">
        <f t="shared" si="0"/>
        <v>98.370062080278785</v>
      </c>
      <c r="BF35">
        <f t="shared" si="0"/>
        <v>0.15734276136752734</v>
      </c>
      <c r="BK35">
        <f t="shared" si="0"/>
        <v>1346.8</v>
      </c>
      <c r="BM35">
        <f t="shared" si="0"/>
        <v>289</v>
      </c>
      <c r="BN35">
        <f t="shared" si="0"/>
        <v>347</v>
      </c>
      <c r="BO35">
        <f t="shared" si="0"/>
        <v>636</v>
      </c>
      <c r="BP35">
        <f t="shared" si="0"/>
        <v>287</v>
      </c>
      <c r="BQ35">
        <f t="shared" si="0"/>
        <v>229</v>
      </c>
      <c r="BR35">
        <f t="shared" si="0"/>
        <v>516</v>
      </c>
      <c r="BS35">
        <f t="shared" si="0"/>
        <v>16</v>
      </c>
      <c r="BT35">
        <f t="shared" si="0"/>
        <v>0</v>
      </c>
      <c r="BX35" t="str">
        <v/>
      </c>
    </row>
    <row r="36" spans="1:76" x14ac:dyDescent="0.25">
      <c r="A36" t="s">
        <v>1809</v>
      </c>
      <c r="D36">
        <f>AVERAGE(D$2:D$33)</f>
        <v>28.875</v>
      </c>
      <c r="E36">
        <f t="shared" ref="E36:BT36" si="1">AVERAGE(E$2:E$33)</f>
        <v>0.8013494511269279</v>
      </c>
      <c r="F36">
        <f t="shared" si="1"/>
        <v>18</v>
      </c>
      <c r="G36">
        <f t="shared" si="1"/>
        <v>23</v>
      </c>
      <c r="H36">
        <f t="shared" si="1"/>
        <v>18</v>
      </c>
      <c r="I36">
        <f t="shared" si="1"/>
        <v>23</v>
      </c>
      <c r="J36">
        <f t="shared" si="1"/>
        <v>36</v>
      </c>
      <c r="K36">
        <f t="shared" si="1"/>
        <v>46</v>
      </c>
      <c r="L36">
        <f t="shared" si="1"/>
        <v>8.34375</v>
      </c>
      <c r="M36">
        <f t="shared" si="1"/>
        <v>6.75</v>
      </c>
      <c r="N36">
        <f t="shared" si="1"/>
        <v>1.3125</v>
      </c>
      <c r="O36">
        <f t="shared" si="1"/>
        <v>0.28125</v>
      </c>
      <c r="P36">
        <f t="shared" si="1"/>
        <v>9.65625</v>
      </c>
      <c r="Q36">
        <f t="shared" si="1"/>
        <v>7.65625</v>
      </c>
      <c r="R36">
        <f t="shared" si="1"/>
        <v>1.53125</v>
      </c>
      <c r="S36">
        <f t="shared" si="1"/>
        <v>0.46875</v>
      </c>
      <c r="T36">
        <f t="shared" si="1"/>
        <v>9.65625</v>
      </c>
      <c r="U36">
        <f t="shared" si="1"/>
        <v>7.65625</v>
      </c>
      <c r="V36">
        <f t="shared" si="1"/>
        <v>1.53125</v>
      </c>
      <c r="W36">
        <f t="shared" si="1"/>
        <v>0.46875</v>
      </c>
      <c r="X36">
        <f t="shared" si="1"/>
        <v>8.34375</v>
      </c>
      <c r="Y36">
        <f t="shared" si="1"/>
        <v>6.75</v>
      </c>
      <c r="Z36">
        <f t="shared" si="1"/>
        <v>1.3125</v>
      </c>
      <c r="AA36">
        <f t="shared" si="1"/>
        <v>0.28125</v>
      </c>
      <c r="AB36">
        <f t="shared" si="1"/>
        <v>18</v>
      </c>
      <c r="AC36">
        <f t="shared" si="1"/>
        <v>18</v>
      </c>
      <c r="AD36">
        <f t="shared" si="1"/>
        <v>14.40625</v>
      </c>
      <c r="AE36">
        <f t="shared" si="1"/>
        <v>14.40625</v>
      </c>
      <c r="AF36">
        <f t="shared" si="1"/>
        <v>2.84375</v>
      </c>
      <c r="AG36">
        <f t="shared" si="1"/>
        <v>2.84375</v>
      </c>
      <c r="AH36">
        <f t="shared" si="1"/>
        <v>0.75</v>
      </c>
      <c r="AI36">
        <f t="shared" si="1"/>
        <v>0.75</v>
      </c>
      <c r="AJ36">
        <f t="shared" si="1"/>
        <v>39.59375</v>
      </c>
      <c r="AK36">
        <f t="shared" si="1"/>
        <v>54</v>
      </c>
      <c r="AL36">
        <f t="shared" si="1"/>
        <v>0.55053466753108782</v>
      </c>
      <c r="AM36">
        <f t="shared" si="1"/>
        <v>0.50059044683657683</v>
      </c>
      <c r="AN36">
        <f t="shared" si="1"/>
        <v>131.59375</v>
      </c>
      <c r="AO36">
        <f t="shared" si="1"/>
        <v>192</v>
      </c>
      <c r="AP36">
        <f t="shared" si="1"/>
        <v>90.287685475098414</v>
      </c>
      <c r="AQ36">
        <f t="shared" si="1"/>
        <v>123.14524992179793</v>
      </c>
      <c r="AS36">
        <f t="shared" si="1"/>
        <v>0.8125</v>
      </c>
      <c r="AT36">
        <f t="shared" si="1"/>
        <v>54.0625</v>
      </c>
      <c r="AU36">
        <f t="shared" si="1"/>
        <v>56.6875</v>
      </c>
      <c r="AV36">
        <f t="shared" si="1"/>
        <v>-2.625</v>
      </c>
      <c r="AW36">
        <f t="shared" si="1"/>
        <v>1.25</v>
      </c>
      <c r="AX36">
        <f t="shared" si="1"/>
        <v>56.6875</v>
      </c>
      <c r="AY36">
        <f t="shared" si="1"/>
        <v>54.0625</v>
      </c>
      <c r="AZ36">
        <f t="shared" si="1"/>
        <v>2.625</v>
      </c>
      <c r="BA36">
        <f t="shared" si="1"/>
        <v>110.75</v>
      </c>
      <c r="BB36">
        <f t="shared" si="1"/>
        <v>110.75</v>
      </c>
      <c r="BC36">
        <f t="shared" si="1"/>
        <v>0</v>
      </c>
      <c r="BD36">
        <f t="shared" si="1"/>
        <v>3.0789814013014478</v>
      </c>
      <c r="BE36">
        <f t="shared" si="1"/>
        <v>3.074064440008712</v>
      </c>
      <c r="BF36">
        <f t="shared" si="1"/>
        <v>4.9169612927352294E-3</v>
      </c>
      <c r="BK36">
        <f t="shared" si="1"/>
        <v>42.087499999999999</v>
      </c>
      <c r="BM36">
        <f t="shared" si="1"/>
        <v>9.03125</v>
      </c>
      <c r="BN36">
        <f t="shared" si="1"/>
        <v>10.84375</v>
      </c>
      <c r="BO36">
        <f t="shared" si="1"/>
        <v>19.875</v>
      </c>
      <c r="BP36">
        <f t="shared" si="1"/>
        <v>8.96875</v>
      </c>
      <c r="BQ36">
        <f t="shared" si="1"/>
        <v>7.15625</v>
      </c>
      <c r="BR36">
        <f t="shared" si="1"/>
        <v>16.125</v>
      </c>
      <c r="BS36">
        <f t="shared" si="1"/>
        <v>16</v>
      </c>
      <c r="BT36" t="e">
        <f t="shared" si="1"/>
        <v>#DIV/0!</v>
      </c>
      <c r="BX36" t="str">
        <v/>
      </c>
    </row>
    <row r="37" spans="1:76" x14ac:dyDescent="0.25">
      <c r="A37" t="s">
        <v>1810</v>
      </c>
      <c r="D37">
        <f>_xlfn.STDEV.P(D$2:D$33)</f>
        <v>4.9481688532223718</v>
      </c>
      <c r="E37">
        <f t="shared" ref="E37:BT37" si="2">_xlfn.STDEV.P(E$2:E$33)</f>
        <v>0.13223049102196083</v>
      </c>
      <c r="F37">
        <f t="shared" si="2"/>
        <v>1.7677669529663689</v>
      </c>
      <c r="G37">
        <f t="shared" si="2"/>
        <v>1.7677669529663689</v>
      </c>
      <c r="H37">
        <f t="shared" si="2"/>
        <v>1.541103500742244</v>
      </c>
      <c r="I37">
        <f t="shared" si="2"/>
        <v>1.541103500742244</v>
      </c>
      <c r="J37">
        <f t="shared" si="2"/>
        <v>1.3228756555322954</v>
      </c>
      <c r="K37">
        <f t="shared" si="2"/>
        <v>1.3228756555322954</v>
      </c>
      <c r="L37">
        <f t="shared" si="2"/>
        <v>2.7682279417526297</v>
      </c>
      <c r="M37">
        <f t="shared" si="2"/>
        <v>2.7726341266023544</v>
      </c>
      <c r="N37">
        <f t="shared" si="2"/>
        <v>1.0439558180306292</v>
      </c>
      <c r="O37">
        <f t="shared" si="2"/>
        <v>0.5144399260360728</v>
      </c>
      <c r="P37">
        <f t="shared" si="2"/>
        <v>2.9959282263599039</v>
      </c>
      <c r="Q37">
        <f t="shared" si="2"/>
        <v>2.4825563311836452</v>
      </c>
      <c r="R37">
        <f t="shared" si="2"/>
        <v>1.2496093139457629</v>
      </c>
      <c r="S37">
        <f t="shared" si="2"/>
        <v>0.82856709897267822</v>
      </c>
      <c r="T37">
        <f t="shared" si="2"/>
        <v>2.5691605511333853</v>
      </c>
      <c r="U37">
        <f t="shared" si="2"/>
        <v>2.857111467461499</v>
      </c>
      <c r="V37">
        <f t="shared" si="2"/>
        <v>1.2496093139457629</v>
      </c>
      <c r="W37">
        <f t="shared" si="2"/>
        <v>0.70641590971608215</v>
      </c>
      <c r="X37">
        <f t="shared" si="2"/>
        <v>2.6053955433868388</v>
      </c>
      <c r="Y37">
        <f t="shared" si="2"/>
        <v>2.2912878474779199</v>
      </c>
      <c r="Z37">
        <f t="shared" si="2"/>
        <v>1.1021995055342748</v>
      </c>
      <c r="AA37">
        <f t="shared" si="2"/>
        <v>0.5144399260360728</v>
      </c>
      <c r="AB37">
        <f t="shared" si="2"/>
        <v>4.1382363393117121</v>
      </c>
      <c r="AC37">
        <f t="shared" si="2"/>
        <v>4.3084219849035215</v>
      </c>
      <c r="AD37">
        <f t="shared" si="2"/>
        <v>4.5128938540032157</v>
      </c>
      <c r="AE37">
        <f t="shared" si="2"/>
        <v>3.6900150321509533</v>
      </c>
      <c r="AF37">
        <f t="shared" si="2"/>
        <v>1.6603722285981539</v>
      </c>
      <c r="AG37">
        <f t="shared" si="2"/>
        <v>1.8046705897476139</v>
      </c>
      <c r="AH37">
        <f t="shared" si="2"/>
        <v>0.8660254037844386</v>
      </c>
      <c r="AI37">
        <f t="shared" si="2"/>
        <v>0.90138781886599728</v>
      </c>
      <c r="AJ37">
        <f t="shared" si="2"/>
        <v>7.3945054559111663</v>
      </c>
      <c r="AK37">
        <f t="shared" si="2"/>
        <v>11.551515052147922</v>
      </c>
      <c r="AL37">
        <f t="shared" si="2"/>
        <v>0.10328058786641131</v>
      </c>
      <c r="AM37">
        <f t="shared" si="2"/>
        <v>0.10717426281424411</v>
      </c>
      <c r="AN37">
        <f t="shared" si="2"/>
        <v>7.7735906077886554</v>
      </c>
      <c r="AO37">
        <f t="shared" si="2"/>
        <v>12.129509470708204</v>
      </c>
      <c r="AP37">
        <f t="shared" si="2"/>
        <v>16.938016410091315</v>
      </c>
      <c r="AQ37">
        <f t="shared" si="2"/>
        <v>26.364868652303841</v>
      </c>
      <c r="AS37">
        <f t="shared" si="2"/>
        <v>0.94991775959816649</v>
      </c>
      <c r="AT37">
        <f t="shared" si="2"/>
        <v>9.2125508818133532</v>
      </c>
      <c r="AU37">
        <f t="shared" si="2"/>
        <v>9.7706112270420427</v>
      </c>
      <c r="AV37">
        <f t="shared" si="2"/>
        <v>13.767602369330689</v>
      </c>
      <c r="AW37">
        <f t="shared" si="2"/>
        <v>1.1726039399558574</v>
      </c>
      <c r="AX37">
        <f t="shared" si="2"/>
        <v>9.2142467814792113</v>
      </c>
      <c r="AY37">
        <f t="shared" si="2"/>
        <v>10.002929258472241</v>
      </c>
      <c r="AZ37">
        <f t="shared" si="2"/>
        <v>14.148211017651667</v>
      </c>
      <c r="BA37">
        <f t="shared" si="2"/>
        <v>13.313526955694348</v>
      </c>
      <c r="BB37">
        <f t="shared" si="2"/>
        <v>13.702189606044721</v>
      </c>
      <c r="BC37">
        <f t="shared" si="2"/>
        <v>21.774411587916674</v>
      </c>
      <c r="BD37">
        <f t="shared" si="2"/>
        <v>0.37781597240762538</v>
      </c>
      <c r="BE37">
        <f t="shared" si="2"/>
        <v>0.33859475211544982</v>
      </c>
      <c r="BF37">
        <f t="shared" si="2"/>
        <v>0.60509006261130305</v>
      </c>
      <c r="BK37">
        <f t="shared" si="2"/>
        <v>2.6183845210358245</v>
      </c>
      <c r="BM37">
        <f t="shared" si="2"/>
        <v>3.644210948545652</v>
      </c>
      <c r="BN37">
        <f t="shared" si="2"/>
        <v>4.5901346317401188</v>
      </c>
      <c r="BO37">
        <f t="shared" si="2"/>
        <v>7.9637852180982378</v>
      </c>
      <c r="BP37">
        <f t="shared" si="2"/>
        <v>4.1943740221277359</v>
      </c>
      <c r="BQ37">
        <f t="shared" si="2"/>
        <v>4.5491027618091904</v>
      </c>
      <c r="BR37">
        <f t="shared" si="2"/>
        <v>8.0574111847416603</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2025-01-04T00:59:45Z</dcterms:modified>
</cp:coreProperties>
</file>