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B2D4EEFD-F30A-42E0-9E68-DEB04C6BA1D6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4" i="1" l="1"/>
  <c r="A80" i="1"/>
  <c r="A81" i="1"/>
  <c r="A82" i="1"/>
  <c r="X74" i="1" l="1"/>
  <c r="Y74" i="1"/>
  <c r="X75" i="1"/>
  <c r="Y75" i="1"/>
  <c r="X76" i="1"/>
  <c r="Y76" i="1"/>
  <c r="X77" i="1"/>
  <c r="Y77" i="1"/>
  <c r="X78" i="1"/>
  <c r="Y78" i="1"/>
  <c r="X79" i="1"/>
  <c r="Y79" i="1"/>
  <c r="W76" i="1"/>
  <c r="W77" i="1"/>
  <c r="W78" i="1"/>
  <c r="W79" i="1"/>
  <c r="N76" i="1" l="1"/>
  <c r="V76" i="1" s="1"/>
  <c r="N77" i="1"/>
  <c r="V77" i="1" s="1"/>
  <c r="N78" i="1"/>
  <c r="V78" i="1" s="1"/>
  <c r="N79" i="1"/>
  <c r="V79" i="1" s="1"/>
  <c r="W72" i="1"/>
  <c r="W73" i="1"/>
  <c r="W74" i="1"/>
  <c r="W75" i="1"/>
  <c r="W80" i="1"/>
  <c r="W81" i="1"/>
  <c r="W82" i="1"/>
  <c r="W83" i="1"/>
  <c r="W84" i="1"/>
  <c r="W85" i="1"/>
  <c r="W86" i="1"/>
  <c r="W87" i="1"/>
  <c r="N72" i="1"/>
  <c r="V72" i="1" s="1"/>
  <c r="N73" i="1"/>
  <c r="V73" i="1" s="1"/>
  <c r="N74" i="1"/>
  <c r="V74" i="1" s="1"/>
  <c r="N75" i="1"/>
  <c r="V75" i="1" s="1"/>
  <c r="V83" i="1"/>
  <c r="V84" i="1"/>
  <c r="V85" i="1"/>
  <c r="V86" i="1"/>
  <c r="A74" i="1"/>
  <c r="A75" i="1"/>
  <c r="A76" i="1"/>
  <c r="A77" i="1"/>
  <c r="A78" i="1"/>
  <c r="A79" i="1"/>
  <c r="A83" i="1"/>
  <c r="A84" i="1"/>
  <c r="A85" i="1"/>
  <c r="A86" i="1"/>
  <c r="A87" i="1"/>
  <c r="N80" i="1"/>
  <c r="V80" i="1" s="1"/>
  <c r="N81" i="1"/>
  <c r="V81" i="1" s="1"/>
  <c r="N82" i="1"/>
  <c r="V82" i="1" s="1"/>
  <c r="N83" i="1"/>
  <c r="N84" i="1"/>
  <c r="N85" i="1"/>
  <c r="N86" i="1"/>
  <c r="N87" i="1"/>
  <c r="X80" i="1"/>
  <c r="X81" i="1"/>
  <c r="X82" i="1"/>
  <c r="X83" i="1"/>
  <c r="X84" i="1"/>
  <c r="X85" i="1"/>
  <c r="X86" i="1"/>
  <c r="X87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<sst xmlns="http://schemas.openxmlformats.org/spreadsheetml/2006/main" count="839" uniqueCount="192">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</sst>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0" fontId="0" fillId="2" borderId="8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1312"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311">
      <calculatedColumnFormula>AN22</calculatedColumnFormula>
    </tableColumn>
    <tableColumn id="3" xr3:uid="{B7BD47C3-C6CD-433B-8763-2E7BF28F91A9}" name="GP H" dataDxfId="1310">
      <calculatedColumnFormula>AO22</calculatedColumnFormula>
    </tableColumn>
    <tableColumn id="4" xr3:uid="{A7C2CDB8-1006-4E42-85C9-739B917E0E3B}" name="GP A" dataDxfId="1309">
      <calculatedColumnFormula>AP22</calculatedColumnFormula>
    </tableColumn>
    <tableColumn id="5" xr3:uid="{FBF9C9A1-A231-4AC5-98EC-8575F964E9E7}" name="W TOT" dataDxfId="1308">
      <calculatedColumnFormula>AQ22</calculatedColumnFormula>
    </tableColumn>
    <tableColumn id="6" xr3:uid="{4F1AF376-3B42-4A7B-88AE-2AEB54C684FD}" name="L TOT" dataDxfId="1307">
      <calculatedColumnFormula>AR22</calculatedColumnFormula>
    </tableColumn>
    <tableColumn id="7" xr3:uid="{CD4CF37C-B565-4072-A8DF-97ABD75AC2BE}" name="W H" dataDxfId="1306">
      <calculatedColumnFormula>AS22</calculatedColumnFormula>
    </tableColumn>
    <tableColumn id="8" xr3:uid="{1F359623-5047-4AA5-8DFE-2A1235BD0244}" name="L H" dataDxfId="1305">
      <calculatedColumnFormula>AT22</calculatedColumnFormula>
    </tableColumn>
    <tableColumn id="9" xr3:uid="{F8112AD4-AB28-4E89-97C1-D0AD9007C7A5}" name="W A" dataDxfId="1304">
      <calculatedColumnFormula>AU22</calculatedColumnFormula>
    </tableColumn>
    <tableColumn id="10" xr3:uid="{E0BC1C3D-B833-4A33-A2F7-C67BE06DEDA1}" name="L A" dataDxfId="1303">
      <calculatedColumnFormula>AV22</calculatedColumnFormula>
    </tableColumn>
    <tableColumn id="11" xr3:uid="{B9A986DF-FE9E-415D-924B-8EB61CBE5CC3}" name="GF H" dataDxfId="1302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301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300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99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98">
      <calculatedColumnFormula>BY22-CA22</calculatedColumnFormula>
    </tableColumn>
    <tableColumn id="16" xr3:uid="{B9AF8DC9-F982-4D02-B43F-486449573036}" name="DIFF A" dataDxfId="1297">
      <calculatedColumnFormula>BZ22-CB22</calculatedColumnFormula>
    </tableColumn>
    <tableColumn id="17" xr3:uid="{E94B86FE-AA74-466B-A7F6-2C43B9EEA68A}" name="GF T" dataDxfId="1296">
      <calculatedColumnFormula>BY22+BZ22</calculatedColumnFormula>
    </tableColumn>
    <tableColumn id="18" xr3:uid="{437A09FB-7E7B-457E-AD72-B615E2FEC992}" name="GA T" dataDxfId="1295">
      <calculatedColumnFormula>CA22+CB22</calculatedColumnFormula>
    </tableColumn>
    <tableColumn id="19" xr3:uid="{D83A9D62-4017-4FF7-BA18-93B627CB0BEF}" name="DIFF T" dataDxfId="1294">
      <calculatedColumnFormula>(BY22+BZ22)-(CA22+CB22)</calculatedColumnFormula>
    </tableColumn>
    <tableColumn id="20" xr3:uid="{139C299F-4896-455D-A9B3-7CA4FF9ECE1D}" name="GFPG H" dataDxfId="1293">
      <calculatedColumnFormula>BY22/BQ22</calculatedColumnFormula>
    </tableColumn>
    <tableColumn id="21" xr3:uid="{5ED7F4F1-4524-4204-90BC-07DFE35665ED}" name="GFPG A" dataDxfId="1292">
      <calculatedColumnFormula>BZ22/BR22</calculatedColumnFormula>
    </tableColumn>
    <tableColumn id="22" xr3:uid="{3BAC0D7E-D609-46FC-BB96-6327BEC9045F}" name="GAPG H" dataDxfId="1291">
      <calculatedColumnFormula>CA22/BQ22</calculatedColumnFormula>
    </tableColumn>
    <tableColumn id="23" xr3:uid="{894AF6A4-2FD4-468F-8740-6E39104F12C5}" name="GAPG A" dataDxfId="1290">
      <calculatedColumnFormula>CB22/BR22</calculatedColumnFormula>
    </tableColumn>
    <tableColumn id="24" xr3:uid="{CFA1DE8E-0094-499E-B287-EEFFFC39239B}" name="GFPG " dataDxfId="1289">
      <calculatedColumnFormula>CE22/BP22</calculatedColumnFormula>
    </tableColumn>
    <tableColumn id="25" xr3:uid="{5723B53A-51E1-40DB-A91D-49D133C87D25}" name="GAPG " dataDxfId="1288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87" headerRowBorderDxfId="1286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85"/>
    <tableColumn id="3" xr3:uid="{6E19CA59-B6A3-4131-B285-CE1F7BAF3D31}" name="TIME" dataDxfId="1284"/>
    <tableColumn id="4" xr3:uid="{02F4D888-3BD5-4016-BA9A-EC8A0CBEA44E}" name="CONF" dataDxfId="1283"/>
    <tableColumn id="5" xr3:uid="{DEBF2CDE-9CD3-427B-90BB-33C4A230FDB2}" name="ROUNDNUM" dataDxfId="1282"/>
    <tableColumn id="6" xr3:uid="{0B2FA3E5-A739-4507-920E-FD6BD73D06FC}" name="SERIESCODE" dataDxfId="1281"/>
    <tableColumn id="7" xr3:uid="{E0FB355A-FF65-48EA-9A64-1208BDA18DEA}" name="GAMENUM" dataDxfId="1280"/>
    <tableColumn id="8" xr3:uid="{48075340-6AD4-4735-8D81-DCE8BDEA7894}" name="TOPSEED" dataDxfId="1279"/>
    <tableColumn id="9" xr3:uid="{47D97FCE-3C11-4B03-A932-BB3CCC5294A3}" name="LOWSEED" dataDxfId="1278"/>
    <tableColumn id="10" xr3:uid="{2657E2A1-FA3E-4247-AB77-0882735B5D98}" name="TOPSEEDWINS" dataDxfId="1277"/>
    <tableColumn id="11" xr3:uid="{F857D9CD-319A-4A1F-8A87-5B89AB0E3AE4}" name="LOWSEEDWINS" dataDxfId="1276"/>
    <tableColumn id="12" xr3:uid="{F49B8205-50A8-4D22-BDFA-A8C59906257D}" name="AWAYTEAM" dataDxfId="1275"/>
    <tableColumn id="13" xr3:uid="{10A989E8-E464-444A-B995-FE5CD8D50A3E}" name="HOMETEAM" dataDxfId="1274"/>
    <tableColumn id="14" xr3:uid="{BEBB472F-C00C-43D1-BA57-177EECF3D1A4}" name="MYCHOICE" dataDxfId="1273">
      <calculatedColumnFormula>IF(OR(ISBLANK(O2), ISBLANK($P2)), "", IF($O2&gt;$P2, $L2,$M2))</calculatedColumnFormula>
    </tableColumn>
    <tableColumn id="15" xr3:uid="{3265132F-9519-4D83-9071-5A806C9B66A7}" name="PAWAYSCORE" dataDxfId="1272"/>
    <tableColumn id="16" xr3:uid="{61D192BF-2F44-45CA-B41E-2E154B58B73C}" name="PHOMESCORE" dataDxfId="1271"/>
    <tableColumn id="17" xr3:uid="{4FBCD938-E47F-4A71-B757-19409794237B}" name="PResult" dataDxfId="1270"/>
    <tableColumn id="18" xr3:uid="{910345CE-2F3B-453D-B129-551EEF8A2ED1}" name="LOCKEDIN" dataDxfId="1269"/>
    <tableColumn id="19" xr3:uid="{B5B3650D-B08F-4959-92AE-19041FF77E90}" name="AAWAYSCORE" dataDxfId="1268"/>
    <tableColumn id="20" xr3:uid="{335FAADC-EF48-4918-8FC4-59E64D4FF575}" name="AHOMESCORE" dataDxfId="1267"/>
    <tableColumn id="21" xr3:uid="{D0C1DED2-3AB8-4A82-B413-410B2E943C31}" name="OTROUNDNUM" dataDxfId="1266"/>
    <tableColumn id="22" xr3:uid="{13F2CA6A-0805-4608-99D8-D82B730F1411}" name="CORRECT" dataDxfId="1265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64">
      <calculatedColumnFormula>IF(OR(ISBLANK($S2), ISBLANK($T2), ISBLANK($U2)), "", IF(S2&gt;T2,L2,M2))</calculatedColumnFormula>
    </tableColumn>
    <tableColumn id="26" xr3:uid="{5D5BFFE0-4374-4A91-BEA2-4CDF401FCD34}" name="Column2" dataDxfId="1263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262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261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B58" zoomScaleNormal="100" workbookViewId="0">
      <selection activeCell="P84" sqref="P84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82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40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0.48780487804878048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5</v>
      </c>
      <c r="AL15">
        <f t="shared" si="3"/>
        <v>4</v>
      </c>
      <c r="AM15">
        <f t="shared" si="4"/>
        <v>0.8</v>
      </c>
      <c r="AN15">
        <f>SUMIFS($T$2:$T$105,$M$2:$M$105,AI15,$E$2:$E$105,3) + SUMIFS($S$2:$S$105,$L$2:$L$105,AI15,$E$2:$E$105,3)</f>
        <v>10</v>
      </c>
      <c r="AO15">
        <f>SUMIFS($T$2:$T$105,$M$2:$M$105,AJ15,$E$2:$E$105,3) + SUMIFS($S$2:$S$105,$L$2:$L$105,AJ15,$E$2:$E$105,3)</f>
        <v>21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5</v>
      </c>
      <c r="AL16" s="1">
        <f t="shared" si="3"/>
        <v>2</v>
      </c>
      <c r="AM16" s="1">
        <f t="shared" si="4"/>
        <v>0.4</v>
      </c>
      <c r="AN16" s="1">
        <f>SUMIFS($T$2:$T$105,$M$2:$M$105,AI16,$E$2:$E$105,3) + SUMIFS($S$2:$S$105,$L$2:$L$105,AI16,$E$2:$E$105,3)</f>
        <v>11</v>
      </c>
      <c r="AO16" s="1">
        <f>SUMIFS($T$2:$T$105,$M$2:$M$105,AJ16,$E$2:$E$105,3) + SUMIFS($S$2:$S$105,$L$2:$L$105,AJ16,$E$2:$E$105,3)</f>
        <v>22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str">
        <f t="array" ref="AI17">INDEX(H:H, MATCH(2, 1/(F:F=AH17)))</f>
        <v>EDM</v>
      </c>
      <c r="AJ17" s="18" t="str">
        <f t="array" ref="AJ17">INDEX(I:I, MATCH(2, 1/(F:F=AH17)))</f>
        <v>FLA</v>
      </c>
      <c r="AK17" s="18">
        <f t="array" ref="AK17">INDEX(G:G, MATCH(2, 1/(F:F=AH17)))</f>
        <v>5</v>
      </c>
      <c r="AL17" s="18">
        <f t="shared" si="3"/>
        <v>1</v>
      </c>
      <c r="AM17" s="19">
        <f t="shared" si="4"/>
        <v>0.2</v>
      </c>
      <c r="AN17" s="18">
        <f>SUMIFS($T$2:$T$105,$M$2:$M$105,AI17,$E$2:$E$105,1) + SUMIFS($S$2:$S$105,$L$2:$L$105,AI17,$E$2:$E$105,1)</f>
        <v>27</v>
      </c>
      <c r="AO17" s="18">
        <f>SUMIFS($T$2:$T$105,$M$2:$M$105,AJ17,$E$2:$E$105,4) + SUMIFS($S$2:$S$105,$L$2:$L$105,AJ17,$E$2:$E$105,4)</f>
        <v>8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5</v>
      </c>
      <c r="AM24">
        <f>COUNTIFS($L$2:$L$106, AI24, $E$2:$E$106, 4) + COUNTIFS($M$2:$M$106, AI24, $E$2:$E$106, 4)</f>
        <v>0</v>
      </c>
      <c r="AN24">
        <f t="shared" si="43"/>
        <v>15</v>
      </c>
      <c r="AO24">
        <f t="shared" si="13"/>
        <v>8</v>
      </c>
      <c r="AP24">
        <f t="shared" si="14"/>
        <v>7</v>
      </c>
      <c r="AQ24">
        <f t="shared" si="15"/>
        <v>8</v>
      </c>
      <c r="AR24">
        <f t="shared" si="16"/>
        <v>7</v>
      </c>
      <c r="AS24">
        <f t="shared" si="17"/>
        <v>4</v>
      </c>
      <c r="AT24">
        <f t="shared" si="18"/>
        <v>4</v>
      </c>
      <c r="AU24">
        <f t="shared" si="19"/>
        <v>4</v>
      </c>
      <c r="AV24">
        <f t="shared" si="20"/>
        <v>3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15</v>
      </c>
      <c r="BQ24" s="15">
        <f t="shared" si="30"/>
        <v>8</v>
      </c>
      <c r="BR24" s="15">
        <f t="shared" si="30"/>
        <v>7</v>
      </c>
      <c r="BS24" s="15">
        <f t="shared" si="30"/>
        <v>8</v>
      </c>
      <c r="BT24" s="15">
        <f t="shared" si="30"/>
        <v>7</v>
      </c>
      <c r="BU24" s="15">
        <f t="shared" si="30"/>
        <v>4</v>
      </c>
      <c r="BV24" s="15">
        <f t="shared" si="30"/>
        <v>4</v>
      </c>
      <c r="BW24" s="15">
        <f t="shared" si="30"/>
        <v>4</v>
      </c>
      <c r="BX24" s="15">
        <f t="shared" si="30"/>
        <v>3</v>
      </c>
      <c r="BY24" s="15">
        <f t="shared" si="31"/>
        <v>25</v>
      </c>
      <c r="BZ24" s="15">
        <f t="shared" si="32"/>
        <v>18</v>
      </c>
      <c r="CA24" s="15">
        <f t="shared" si="33"/>
        <v>24</v>
      </c>
      <c r="CB24" s="15">
        <f t="shared" si="34"/>
        <v>16</v>
      </c>
      <c r="CC24" s="15">
        <f t="shared" si="35"/>
        <v>1</v>
      </c>
      <c r="CD24" s="15">
        <f t="shared" si="35"/>
        <v>2</v>
      </c>
      <c r="CE24" s="15">
        <f t="shared" si="36"/>
        <v>43</v>
      </c>
      <c r="CF24" s="15">
        <f t="shared" si="37"/>
        <v>40</v>
      </c>
      <c r="CG24" s="15">
        <f t="shared" si="38"/>
        <v>3</v>
      </c>
      <c r="CH24" s="20">
        <f t="shared" si="39"/>
        <v>3.125</v>
      </c>
      <c r="CI24" s="20">
        <f t="shared" si="39"/>
        <v>2.5714285714285716</v>
      </c>
      <c r="CJ24" s="20">
        <f t="shared" si="40"/>
        <v>3</v>
      </c>
      <c r="CK24" s="20">
        <f t="shared" si="40"/>
        <v>2.2857142857142856</v>
      </c>
      <c r="CL24" s="20">
        <f t="shared" si="41"/>
        <v>2.8666666666666667</v>
      </c>
      <c r="CM24" s="20">
        <f t="shared" si="42"/>
        <v>2.6666666666666665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5</v>
      </c>
      <c r="AM29">
        <f t="shared" si="12"/>
        <v>5</v>
      </c>
      <c r="AN29">
        <f t="shared" si="43"/>
        <v>22</v>
      </c>
      <c r="AO29">
        <f t="shared" si="13"/>
        <v>10</v>
      </c>
      <c r="AP29">
        <f t="shared" si="14"/>
        <v>12</v>
      </c>
      <c r="AQ29">
        <f t="shared" si="15"/>
        <v>13</v>
      </c>
      <c r="AR29">
        <f t="shared" si="16"/>
        <v>9</v>
      </c>
      <c r="AS29">
        <f t="shared" si="17"/>
        <v>5</v>
      </c>
      <c r="AT29">
        <f t="shared" si="18"/>
        <v>4</v>
      </c>
      <c r="AU29">
        <f t="shared" si="19"/>
        <v>8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22</v>
      </c>
      <c r="BQ29" s="15">
        <f t="shared" si="30"/>
        <v>10</v>
      </c>
      <c r="BR29" s="15">
        <f t="shared" si="30"/>
        <v>12</v>
      </c>
      <c r="BS29" s="15">
        <f t="shared" si="30"/>
        <v>13</v>
      </c>
      <c r="BT29" s="15">
        <f t="shared" si="30"/>
        <v>9</v>
      </c>
      <c r="BU29" s="15">
        <f t="shared" si="30"/>
        <v>5</v>
      </c>
      <c r="BV29" s="15">
        <f t="shared" si="30"/>
        <v>4</v>
      </c>
      <c r="BW29" s="15">
        <f t="shared" si="30"/>
        <v>8</v>
      </c>
      <c r="BX29" s="15">
        <f t="shared" si="30"/>
        <v>2</v>
      </c>
      <c r="BY29" s="15">
        <f t="shared" si="31"/>
        <v>26</v>
      </c>
      <c r="BZ29" s="15">
        <f t="shared" si="32"/>
        <v>48</v>
      </c>
      <c r="CA29" s="15">
        <f t="shared" si="33"/>
        <v>26</v>
      </c>
      <c r="CB29" s="15">
        <f t="shared" si="34"/>
        <v>21</v>
      </c>
      <c r="CC29" s="15">
        <f t="shared" si="35"/>
        <v>0</v>
      </c>
      <c r="CD29" s="15">
        <f t="shared" si="35"/>
        <v>27</v>
      </c>
      <c r="CE29" s="15">
        <f t="shared" si="36"/>
        <v>74</v>
      </c>
      <c r="CF29" s="15">
        <f t="shared" si="37"/>
        <v>47</v>
      </c>
      <c r="CG29" s="15">
        <f t="shared" si="38"/>
        <v>27</v>
      </c>
      <c r="CH29" s="20">
        <f t="shared" si="39"/>
        <v>2.6</v>
      </c>
      <c r="CI29" s="20">
        <f t="shared" si="39"/>
        <v>4</v>
      </c>
      <c r="CJ29" s="20">
        <f t="shared" si="40"/>
        <v>2.6</v>
      </c>
      <c r="CK29" s="20">
        <f t="shared" si="40"/>
        <v>1.75</v>
      </c>
      <c r="CL29" s="20">
        <f t="shared" si="41"/>
        <v>3.3636363636363638</v>
      </c>
      <c r="CM29" s="20">
        <f t="shared" si="42"/>
        <v>2.1363636363636362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5</v>
      </c>
      <c r="AM32">
        <f t="shared" si="12"/>
        <v>0</v>
      </c>
      <c r="AN32">
        <f t="shared" si="43"/>
        <v>18</v>
      </c>
      <c r="AO32">
        <f t="shared" si="13"/>
        <v>10</v>
      </c>
      <c r="AP32">
        <f t="shared" si="14"/>
        <v>8</v>
      </c>
      <c r="AQ32">
        <f t="shared" si="15"/>
        <v>9</v>
      </c>
      <c r="AR32">
        <f t="shared" si="16"/>
        <v>9</v>
      </c>
      <c r="AS32">
        <f t="shared" si="17"/>
        <v>7</v>
      </c>
      <c r="AT32">
        <f t="shared" si="18"/>
        <v>3</v>
      </c>
      <c r="AU32">
        <f t="shared" si="19"/>
        <v>2</v>
      </c>
      <c r="AV32">
        <f t="shared" si="20"/>
        <v>6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18</v>
      </c>
      <c r="BQ32" s="15">
        <f t="shared" si="30"/>
        <v>10</v>
      </c>
      <c r="BR32" s="15">
        <f t="shared" si="30"/>
        <v>8</v>
      </c>
      <c r="BS32" s="15">
        <f t="shared" si="30"/>
        <v>9</v>
      </c>
      <c r="BT32" s="15">
        <f t="shared" si="30"/>
        <v>9</v>
      </c>
      <c r="BU32" s="15">
        <f t="shared" si="30"/>
        <v>7</v>
      </c>
      <c r="BV32" s="15">
        <f t="shared" si="30"/>
        <v>3</v>
      </c>
      <c r="BW32" s="15">
        <f t="shared" si="30"/>
        <v>2</v>
      </c>
      <c r="BX32" s="15">
        <f t="shared" si="30"/>
        <v>6</v>
      </c>
      <c r="BY32" s="15">
        <f t="shared" si="31"/>
        <v>34</v>
      </c>
      <c r="BZ32" s="15">
        <f t="shared" si="32"/>
        <v>11</v>
      </c>
      <c r="CA32" s="15">
        <f t="shared" si="33"/>
        <v>28</v>
      </c>
      <c r="CB32" s="15">
        <f t="shared" si="34"/>
        <v>32</v>
      </c>
      <c r="CC32" s="15">
        <f t="shared" si="35"/>
        <v>6</v>
      </c>
      <c r="CD32" s="15">
        <f t="shared" si="35"/>
        <v>-21</v>
      </c>
      <c r="CE32" s="15">
        <f t="shared" si="36"/>
        <v>45</v>
      </c>
      <c r="CF32" s="15">
        <f t="shared" si="37"/>
        <v>60</v>
      </c>
      <c r="CG32" s="15">
        <f t="shared" si="38"/>
        <v>-15</v>
      </c>
      <c r="CH32" s="20">
        <f t="shared" si="39"/>
        <v>3.4</v>
      </c>
      <c r="CI32" s="20">
        <f t="shared" si="39"/>
        <v>1.375</v>
      </c>
      <c r="CJ32" s="20">
        <f t="shared" si="40"/>
        <v>2.8</v>
      </c>
      <c r="CK32" s="20">
        <f t="shared" si="40"/>
        <v>4</v>
      </c>
      <c r="CL32" s="20">
        <f t="shared" si="41"/>
        <v>2.5</v>
      </c>
      <c r="CM32" s="20">
        <f t="shared" si="42"/>
        <v>3.3333333333333335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5</v>
      </c>
      <c r="AM37">
        <f t="shared" si="12"/>
        <v>5</v>
      </c>
      <c r="AN37">
        <f t="shared" si="43"/>
        <v>21</v>
      </c>
      <c r="AO37">
        <f t="shared" si="13"/>
        <v>9</v>
      </c>
      <c r="AP37">
        <f t="shared" si="14"/>
        <v>12</v>
      </c>
      <c r="AQ37">
        <f t="shared" si="15"/>
        <v>13</v>
      </c>
      <c r="AR37">
        <f t="shared" si="16"/>
        <v>8</v>
      </c>
      <c r="AS37">
        <f t="shared" si="17"/>
        <v>6</v>
      </c>
      <c r="AT37">
        <f t="shared" si="18"/>
        <v>1</v>
      </c>
      <c r="AU37">
        <f t="shared" si="19"/>
        <v>7</v>
      </c>
      <c r="AV37">
        <f t="shared" si="20"/>
        <v>4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21</v>
      </c>
      <c r="BQ37" s="15">
        <f t="shared" si="30"/>
        <v>9</v>
      </c>
      <c r="BR37" s="15">
        <f t="shared" si="30"/>
        <v>12</v>
      </c>
      <c r="BS37" s="15">
        <f t="shared" si="30"/>
        <v>13</v>
      </c>
      <c r="BT37" s="15">
        <f t="shared" si="30"/>
        <v>8</v>
      </c>
      <c r="BU37" s="15">
        <f t="shared" si="30"/>
        <v>6</v>
      </c>
      <c r="BV37" s="15">
        <f t="shared" si="30"/>
        <v>1</v>
      </c>
      <c r="BW37" s="15">
        <f t="shared" si="30"/>
        <v>7</v>
      </c>
      <c r="BX37" s="15">
        <f t="shared" si="30"/>
        <v>4</v>
      </c>
      <c r="BY37" s="15">
        <f t="shared" si="31"/>
        <v>33</v>
      </c>
      <c r="BZ37" s="15">
        <f t="shared" si="32"/>
        <v>40</v>
      </c>
      <c r="CA37" s="15">
        <f t="shared" si="33"/>
        <v>17</v>
      </c>
      <c r="CB37" s="15">
        <f t="shared" si="34"/>
        <v>36</v>
      </c>
      <c r="CC37" s="15">
        <f t="shared" si="35"/>
        <v>16</v>
      </c>
      <c r="CD37" s="15">
        <f t="shared" si="35"/>
        <v>4</v>
      </c>
      <c r="CE37" s="15">
        <f t="shared" si="36"/>
        <v>73</v>
      </c>
      <c r="CF37" s="15">
        <f t="shared" si="37"/>
        <v>53</v>
      </c>
      <c r="CG37" s="15">
        <f t="shared" si="38"/>
        <v>20</v>
      </c>
      <c r="CH37" s="20">
        <f t="shared" si="39"/>
        <v>3.6666666666666665</v>
      </c>
      <c r="CI37" s="20">
        <f t="shared" si="39"/>
        <v>3.3333333333333335</v>
      </c>
      <c r="CJ37" s="20">
        <f t="shared" si="40"/>
        <v>1.8888888888888888</v>
      </c>
      <c r="CK37" s="20">
        <f t="shared" si="40"/>
        <v>3</v>
      </c>
      <c r="CL37" s="20">
        <f t="shared" si="41"/>
        <v>3.4761904761904763</v>
      </c>
      <c r="CM37" s="20">
        <f t="shared" si="42"/>
        <v>2.5238095238095237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5</v>
      </c>
      <c r="AM42">
        <f t="shared" si="56"/>
        <v>0</v>
      </c>
      <c r="AN42">
        <f t="shared" ref="AN42:AN48" si="70">AJ42+AK42+AL42+AM42</f>
        <v>15</v>
      </c>
      <c r="AO42">
        <f t="shared" si="57"/>
        <v>8</v>
      </c>
      <c r="AP42">
        <f t="shared" si="58"/>
        <v>7</v>
      </c>
      <c r="AQ42">
        <f t="shared" ref="AQ42:AQ48" si="71">AS42+AU42</f>
        <v>8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4</v>
      </c>
      <c r="AV42">
        <f t="shared" si="62"/>
        <v>3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4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5</v>
      </c>
      <c r="AM44">
        <f t="shared" si="56"/>
        <v>5</v>
      </c>
      <c r="AN44">
        <f t="shared" si="70"/>
        <v>22</v>
      </c>
      <c r="AO44">
        <f t="shared" si="57"/>
        <v>10</v>
      </c>
      <c r="AP44">
        <f t="shared" si="58"/>
        <v>12</v>
      </c>
      <c r="AQ44">
        <f t="shared" si="71"/>
        <v>13</v>
      </c>
      <c r="AR44">
        <f t="shared" si="72"/>
        <v>9</v>
      </c>
      <c r="AS44">
        <f t="shared" si="59"/>
        <v>5</v>
      </c>
      <c r="AT44">
        <f t="shared" si="60"/>
        <v>1</v>
      </c>
      <c r="AU44">
        <f t="shared" si="61"/>
        <v>8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5</v>
      </c>
      <c r="AM46">
        <f t="shared" si="56"/>
        <v>0</v>
      </c>
      <c r="AN46">
        <f t="shared" si="70"/>
        <v>18</v>
      </c>
      <c r="AO46">
        <f t="shared" si="57"/>
        <v>10</v>
      </c>
      <c r="AP46">
        <f t="shared" si="58"/>
        <v>8</v>
      </c>
      <c r="AQ46">
        <f t="shared" si="71"/>
        <v>9</v>
      </c>
      <c r="AR46">
        <f t="shared" si="72"/>
        <v>9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6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5</v>
      </c>
      <c r="AM48">
        <f t="shared" si="56"/>
        <v>5</v>
      </c>
      <c r="AN48">
        <f t="shared" si="70"/>
        <v>21</v>
      </c>
      <c r="AO48">
        <f t="shared" si="57"/>
        <v>9</v>
      </c>
      <c r="AP48">
        <f t="shared" si="58"/>
        <v>12</v>
      </c>
      <c r="AQ48">
        <f t="shared" si="71"/>
        <v>13</v>
      </c>
      <c r="AR48">
        <f t="shared" si="72"/>
        <v>8</v>
      </c>
      <c r="AS48">
        <f t="shared" si="59"/>
        <v>6</v>
      </c>
      <c r="AT48">
        <f t="shared" si="60"/>
        <v>4</v>
      </c>
      <c r="AU48">
        <f t="shared" si="61"/>
        <v>7</v>
      </c>
      <c r="AV48">
        <f t="shared" si="62"/>
        <v>4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5</v>
      </c>
      <c r="AM52">
        <f>COUNTIFS($L$2:$L$106, AI52, $E$2:$E$106, 4) + COUNTIFS($M$2:$M$106, AI52, $E$2:$E$106, 4)</f>
        <v>0</v>
      </c>
      <c r="AN52">
        <f>AJ52+AK52+AL52+AM52</f>
        <v>15</v>
      </c>
      <c r="AO52">
        <f>COUNTIF($M$2:$M$106, AI52)</f>
        <v>8</v>
      </c>
      <c r="AP52">
        <f>COUNTIF($L$2:$L$106, AI52)</f>
        <v>7</v>
      </c>
      <c r="AQ52">
        <f>AS52+AU52</f>
        <v>8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4</v>
      </c>
      <c r="AU52">
        <f>SUMPRODUCT(($L$2:$L$106=AI52)*($T$2:$T$106&lt;$S$2:$S$106))</f>
        <v>4</v>
      </c>
      <c r="AV52">
        <f>SUMPRODUCT(($L$2:$L$106=AI52)*($T$2:$T$106&gt;$S$2:$S$106))</f>
        <v>3</v>
      </c>
      <c r="AW52">
        <f>COUNTIFS($M$2:$M$106,AI52,$E$2:$E$106,3)</f>
        <v>3</v>
      </c>
      <c r="AX52">
        <f>COUNTIFS($L$2:$L$106,AI52,$E$2:$E$106,3)</f>
        <v>2</v>
      </c>
      <c r="AY52">
        <f>SUMIFS($T$2:$T$106, $M$2:$M$106, AI52,$E$2:$E$106, 3)</f>
        <v>5</v>
      </c>
      <c r="AZ52">
        <f>SUMIFS($S$2:$S$106, $L$2:$L$106, AI52,$E$2:$E$106, 3)</f>
        <v>5</v>
      </c>
      <c r="BA52">
        <f>SUMIFS($S$2:$S$106, $M$2:$M$106, AI52,$E$2:$E$106, 3)</f>
        <v>15</v>
      </c>
      <c r="BB52">
        <f>SUMIFS($T$2:$T$106, $L$2:$L$106, AI52,$E$2:$E$106, 3)</f>
        <v>6</v>
      </c>
      <c r="BC52">
        <f t="shared" ref="BC52:BD55" si="83">AY52-BA52</f>
        <v>-10</v>
      </c>
      <c r="BD52">
        <f t="shared" si="83"/>
        <v>-1</v>
      </c>
      <c r="BE52">
        <f>AY52+AZ52</f>
        <v>10</v>
      </c>
      <c r="BF52">
        <f>BA52+BB52</f>
        <v>21</v>
      </c>
      <c r="BG52">
        <f>(AY52+AZ52)-(BA52+BB52)</f>
        <v>-11</v>
      </c>
      <c r="BH52">
        <f t="shared" ref="BH52:BI55" si="84">AY52/AW52</f>
        <v>1.6666666666666667</v>
      </c>
      <c r="BI52">
        <f t="shared" si="84"/>
        <v>2.5</v>
      </c>
      <c r="BJ52">
        <f t="shared" ref="BJ52:BK55" si="85">BA52/AW52</f>
        <v>5</v>
      </c>
      <c r="BK52">
        <f t="shared" si="85"/>
        <v>3</v>
      </c>
      <c r="BL52">
        <f>BE52/AJ52</f>
        <v>2</v>
      </c>
      <c r="BM52">
        <f>BF52/AJ52</f>
        <v>4.2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5</v>
      </c>
      <c r="AM53">
        <f>COUNTIFS($L$2:$L$106, AI53, $E$2:$E$106, 4) + COUNTIFS($M$2:$M$106, AI53, $E$2:$E$106, 4)</f>
        <v>5</v>
      </c>
      <c r="AN53">
        <f t="shared" ref="AN53:AN55" si="86">AJ53+AK53+AL53+AM53</f>
        <v>22</v>
      </c>
      <c r="AO53">
        <f>COUNTIF($M$2:$M$106, AI53)</f>
        <v>10</v>
      </c>
      <c r="AP53">
        <f>COUNTIF($L$2:$L$106, AI53)</f>
        <v>12</v>
      </c>
      <c r="AQ53">
        <f t="shared" ref="AQ53:AQ55" si="87">AS53+AU53</f>
        <v>13</v>
      </c>
      <c r="AR53">
        <f t="shared" ref="AR53:AR55" si="88">AN53-AQ53</f>
        <v>9</v>
      </c>
      <c r="AS53">
        <f>SUMPRODUCT(($M$2:$M$106=AI53)*($T$2:$T$106&gt;$S$2:$S$106))</f>
        <v>5</v>
      </c>
      <c r="AT53">
        <f>SUMPRODUCT(($M$2:$M$106=AI53)*($T$2:$T$106&lt;$S$2:$S$106))</f>
        <v>4</v>
      </c>
      <c r="AU53">
        <f>SUMPRODUCT(($L$2:$L$106=AI53)*($T$2:$T$106&lt;$S$2:$S$106))</f>
        <v>8</v>
      </c>
      <c r="AV53">
        <f>SUMPRODUCT(($L$2:$L$106=AI53)*($T$2:$T$106&gt;$S$2:$S$106))</f>
        <v>2</v>
      </c>
      <c r="AW53">
        <f>COUNTIFS($M$2:$M$106,AI53,$E$2:$E$106,3)</f>
        <v>2</v>
      </c>
      <c r="AX53">
        <f>COUNTIFS($L$2:$L$106,AI53,$E$2:$E$106,3)</f>
        <v>3</v>
      </c>
      <c r="AY53">
        <f>SUMIFS($T$2:$T$106, $M$2:$M$106, AI53,$E$2:$E$106, 3)</f>
        <v>6</v>
      </c>
      <c r="AZ53">
        <f>SUMIFS($S$2:$S$106, $L$2:$L$106, AI53,$E$2:$E$106, 3)</f>
        <v>15</v>
      </c>
      <c r="BA53">
        <f>SUMIFS($S$2:$S$106, $M$2:$M$106, AI53,$E$2:$E$106, 3)</f>
        <v>5</v>
      </c>
      <c r="BB53">
        <f>SUMIFS($T$2:$T$106, $L$2:$L$106, AI53,$E$2:$E$106, 3)</f>
        <v>5</v>
      </c>
      <c r="BC53">
        <f t="shared" si="83"/>
        <v>1</v>
      </c>
      <c r="BD53">
        <f t="shared" si="83"/>
        <v>10</v>
      </c>
      <c r="BE53">
        <f t="shared" ref="BE53:BE55" si="89">AY53+AZ53</f>
        <v>21</v>
      </c>
      <c r="BF53">
        <f t="shared" ref="BF53:BF55" si="90">BA53+BB53</f>
        <v>10</v>
      </c>
      <c r="BG53">
        <f t="shared" ref="BG53:BG55" si="91">(AY53+AZ53)-(BA53+BB53)</f>
        <v>11</v>
      </c>
      <c r="BH53">
        <f t="shared" si="84"/>
        <v>3</v>
      </c>
      <c r="BI53">
        <f t="shared" si="84"/>
        <v>5</v>
      </c>
      <c r="BJ53">
        <f t="shared" si="85"/>
        <v>2.5</v>
      </c>
      <c r="BK53">
        <f t="shared" si="85"/>
        <v>1.6666666666666667</v>
      </c>
      <c r="BL53">
        <f t="shared" ref="BL53:BL55" si="92">BE53/AJ53</f>
        <v>4.2</v>
      </c>
      <c r="BM53">
        <f t="shared" ref="BM53:BM55" si="93">BF53/AJ53</f>
        <v>2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5</v>
      </c>
      <c r="AM54">
        <f>COUNTIFS($L$2:$L$106, AI54, $E$2:$E$106, 4) + COUNTIFS($M$2:$M$106, AI54, $E$2:$E$106, 4)</f>
        <v>0</v>
      </c>
      <c r="AN54">
        <f t="shared" si="86"/>
        <v>18</v>
      </c>
      <c r="AO54">
        <f>COUNTIF($M$2:$M$106, AI54)</f>
        <v>10</v>
      </c>
      <c r="AP54">
        <f>COUNTIF($L$2:$L$106, AI54)</f>
        <v>8</v>
      </c>
      <c r="AQ54">
        <f t="shared" si="87"/>
        <v>9</v>
      </c>
      <c r="AR54">
        <f t="shared" si="88"/>
        <v>9</v>
      </c>
      <c r="AS54">
        <f>SUMPRODUCT(($M$2:$M$106=AI54)*($T$2:$T$106&gt;$S$2:$S$106))</f>
        <v>7</v>
      </c>
      <c r="AT54">
        <f>SUMPRODUCT(($M$2:$M$106=AI54)*($T$2:$T$106&lt;$S$2:$S$106))</f>
        <v>3</v>
      </c>
      <c r="AU54">
        <f>SUMPRODUCT(($L$2:$L$106=AI54)*($T$2:$T$106&lt;$S$2:$S$106))</f>
        <v>2</v>
      </c>
      <c r="AV54">
        <f>SUMPRODUCT(($L$2:$L$106=AI54)*($T$2:$T$106&gt;$S$2:$S$106))</f>
        <v>6</v>
      </c>
      <c r="AW54">
        <f>COUNTIFS($M$2:$M$106,AI54,$E$2:$E$106,3)</f>
        <v>3</v>
      </c>
      <c r="AX54">
        <f>COUNTIFS($L$2:$L$106,AI54,$E$2:$E$106,3)</f>
        <v>2</v>
      </c>
      <c r="AY54">
        <f>SUMIFS($T$2:$T$106, $M$2:$M$106, AI54,$E$2:$E$106, 3)</f>
        <v>9</v>
      </c>
      <c r="AZ54">
        <f>SUMIFS($S$2:$S$106, $L$2:$L$106, AI54,$E$2:$E$106, 3)</f>
        <v>2</v>
      </c>
      <c r="BA54">
        <f>SUMIFS($S$2:$S$106, $M$2:$M$106, AI54,$E$2:$E$106, 3)</f>
        <v>12</v>
      </c>
      <c r="BB54">
        <f>SUMIFS($T$2:$T$106, $L$2:$L$106, AI54,$E$2:$E$106, 3)</f>
        <v>10</v>
      </c>
      <c r="BC54">
        <f t="shared" si="83"/>
        <v>-3</v>
      </c>
      <c r="BD54">
        <f t="shared" si="83"/>
        <v>-8</v>
      </c>
      <c r="BE54">
        <f t="shared" si="89"/>
        <v>11</v>
      </c>
      <c r="BF54">
        <f t="shared" si="90"/>
        <v>22</v>
      </c>
      <c r="BG54">
        <f t="shared" si="91"/>
        <v>-11</v>
      </c>
      <c r="BH54">
        <f t="shared" si="84"/>
        <v>3</v>
      </c>
      <c r="BI54">
        <f t="shared" si="84"/>
        <v>1</v>
      </c>
      <c r="BJ54">
        <f t="shared" si="85"/>
        <v>4</v>
      </c>
      <c r="BK54">
        <f t="shared" si="85"/>
        <v>5</v>
      </c>
      <c r="BL54">
        <f t="shared" si="92"/>
        <v>1.5714285714285714</v>
      </c>
      <c r="BM54">
        <f t="shared" si="93"/>
        <v>3.1428571428571428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5</v>
      </c>
      <c r="AM55">
        <f>COUNTIFS($L$2:$L$106, AI55, $E$2:$E$106, 4) + COUNTIFS($M$2:$M$106, AI55, $E$2:$E$106, 4)</f>
        <v>5</v>
      </c>
      <c r="AN55">
        <f t="shared" si="86"/>
        <v>21</v>
      </c>
      <c r="AO55">
        <f>COUNTIF($M$2:$M$106, AI55)</f>
        <v>9</v>
      </c>
      <c r="AP55">
        <f>COUNTIF($L$2:$L$106, AI55)</f>
        <v>12</v>
      </c>
      <c r="AQ55">
        <f t="shared" si="87"/>
        <v>13</v>
      </c>
      <c r="AR55">
        <f t="shared" si="88"/>
        <v>8</v>
      </c>
      <c r="AS55">
        <f>SUMPRODUCT(($M$2:$M$106=AI55)*($T$2:$T$106&gt;$S$2:$S$106))</f>
        <v>6</v>
      </c>
      <c r="AT55">
        <f>SUMPRODUCT(($M$2:$M$106=AI55)*($T$2:$T$106&lt;$S$2:$S$106))</f>
        <v>1</v>
      </c>
      <c r="AU55">
        <f>SUMPRODUCT(($L$2:$L$106=AI55)*($T$2:$T$106&lt;$S$2:$S$106))</f>
        <v>7</v>
      </c>
      <c r="AV55">
        <f>SUMPRODUCT(($L$2:$L$106=AI55)*($T$2:$T$106&gt;$S$2:$S$106))</f>
        <v>4</v>
      </c>
      <c r="AW55">
        <f>COUNTIFS($M$2:$M$106,AI55,$E$2:$E$106,3)</f>
        <v>2</v>
      </c>
      <c r="AX55">
        <f>COUNTIFS($L$2:$L$106,AI55,$E$2:$E$106,3)</f>
        <v>3</v>
      </c>
      <c r="AY55">
        <f>SUMIFS($T$2:$T$106, $M$2:$M$106, AI55,$E$2:$E$106, 3)</f>
        <v>10</v>
      </c>
      <c r="AZ55">
        <f>SUMIFS($S$2:$S$106, $L$2:$L$106, AI55,$E$2:$E$106, 3)</f>
        <v>12</v>
      </c>
      <c r="BA55">
        <f>SUMIFS($S$2:$S$106, $M$2:$M$106, AI55,$E$2:$E$106, 3)</f>
        <v>2</v>
      </c>
      <c r="BB55">
        <f>SUMIFS($T$2:$T$106, $L$2:$L$106, AI55,$E$2:$E$106, 3)</f>
        <v>9</v>
      </c>
      <c r="BC55">
        <f t="shared" si="83"/>
        <v>8</v>
      </c>
      <c r="BD55">
        <f t="shared" si="83"/>
        <v>3</v>
      </c>
      <c r="BE55">
        <f t="shared" si="89"/>
        <v>22</v>
      </c>
      <c r="BF55">
        <f t="shared" si="90"/>
        <v>11</v>
      </c>
      <c r="BG55">
        <f t="shared" si="91"/>
        <v>11</v>
      </c>
      <c r="BH55">
        <f t="shared" si="84"/>
        <v>5</v>
      </c>
      <c r="BI55">
        <f t="shared" si="84"/>
        <v>4</v>
      </c>
      <c r="BJ55">
        <f t="shared" si="85"/>
        <v>1</v>
      </c>
      <c r="BK55">
        <f t="shared" si="85"/>
        <v>3</v>
      </c>
      <c r="BL55">
        <f t="shared" si="92"/>
        <v>3.6666666666666665</v>
      </c>
      <c r="BM55">
        <f t="shared" si="93"/>
        <v>1.8333333333333333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7">
        <v>45789</v>
      </c>
      <c r="C63" s="23">
        <v>0.9375</v>
      </c>
      <c r="D63" s="7" t="s">
        <v>41</v>
      </c>
      <c r="E63" s="8">
        <v>2</v>
      </c>
      <c r="F63" s="9" t="s">
        <v>57</v>
      </c>
      <c r="G63" s="8">
        <v>4</v>
      </c>
      <c r="H63" s="8" t="s">
        <v>51</v>
      </c>
      <c r="I63" s="8" t="s">
        <v>52</v>
      </c>
      <c r="J63" s="8">
        <v>1</v>
      </c>
      <c r="K63" s="8">
        <v>3</v>
      </c>
      <c r="L63" s="8" t="s">
        <v>51</v>
      </c>
      <c r="M63" s="8" t="s">
        <v>52</v>
      </c>
      <c r="N63" s="5" t="str">
        <f t="shared" si="52"/>
        <v>VGK</v>
      </c>
      <c r="O63" s="5">
        <v>4</v>
      </c>
      <c r="P63" s="5">
        <v>3</v>
      </c>
      <c r="Q63" s="5" t="s">
        <v>160</v>
      </c>
      <c r="R63" s="7">
        <v>45789</v>
      </c>
      <c r="S63" s="5">
        <v>0</v>
      </c>
      <c r="T63" s="5">
        <v>3</v>
      </c>
      <c r="U63" s="5">
        <v>0</v>
      </c>
      <c r="V63" s="5">
        <f t="shared" si="105"/>
        <v>0</v>
      </c>
      <c r="W63" s="5" t="str">
        <f t="shared" si="82"/>
        <v>EDM</v>
      </c>
      <c r="X63" s="5">
        <f>IF(ISBLANK(Table2[[#This Row],[OTROUNDNUM]]), "", Table2[[#This Row],[PAWAYSCORE]]-Table2[[#This Row],[AAWAYSCORE]])</f>
        <v>4</v>
      </c>
      <c r="Y63" s="5">
        <f>IF(ISBLANK(Table2[[#This Row],[OTROUNDNUM]]), "", Table2[[#This Row],[PHOMESCORE]]-Table2[[#This Row],[AHOMESCORE]])</f>
        <v>0</v>
      </c>
      <c r="Z63" s="5">
        <f>IF(ISBLANK(Table2[[#This Row],[GAMENUM]]), " ", IF((Table2[[#This Row],[TOPSEEDWINS]]+Table2[[#This Row],[LOWSEEDWINS]]) &lt;&gt; Table2[[#This Row],[GAMENUM]], 0, 1))</f>
        <v>1</v>
      </c>
    </row>
    <row r="64" spans="1:65" x14ac:dyDescent="0.25">
      <c r="A64" s="18" t="str">
        <f t="shared" si="104"/>
        <v>Tuesday</v>
      </c>
      <c r="B64" s="48">
        <v>45790</v>
      </c>
      <c r="C64" s="49">
        <v>0.875</v>
      </c>
      <c r="D64" s="48" t="s">
        <v>41</v>
      </c>
      <c r="E64" s="50">
        <v>2</v>
      </c>
      <c r="F64" s="51" t="s">
        <v>56</v>
      </c>
      <c r="G64" s="50">
        <v>4</v>
      </c>
      <c r="H64" s="50" t="s">
        <v>43</v>
      </c>
      <c r="I64" s="50" t="s">
        <v>50</v>
      </c>
      <c r="J64" s="50">
        <v>1</v>
      </c>
      <c r="K64" s="50">
        <v>3</v>
      </c>
      <c r="L64" s="50" t="s">
        <v>43</v>
      </c>
      <c r="M64" s="50" t="s">
        <v>50</v>
      </c>
      <c r="N64" s="52" t="str">
        <f t="shared" si="52"/>
        <v>DAL</v>
      </c>
      <c r="O64" s="52">
        <v>2</v>
      </c>
      <c r="P64" s="52">
        <v>4</v>
      </c>
      <c r="Q64" s="52" t="s">
        <v>160</v>
      </c>
      <c r="R64" s="48">
        <v>45790</v>
      </c>
      <c r="S64" s="52">
        <v>1</v>
      </c>
      <c r="T64" s="52">
        <v>3</v>
      </c>
      <c r="U64" s="52">
        <v>0</v>
      </c>
      <c r="V64" s="52">
        <f t="shared" si="105"/>
        <v>1</v>
      </c>
      <c r="W64" s="52" t="str">
        <f t="shared" si="82"/>
        <v>DAL</v>
      </c>
      <c r="X64" s="52">
        <f>IF(ISBLANK(Table2[[#This Row],[OTROUNDNUM]]), "", Table2[[#This Row],[PAWAYSCORE]]-Table2[[#This Row],[AAWAYSCORE]])</f>
        <v>1</v>
      </c>
      <c r="Y64" s="52">
        <f>IF(ISBLANK(Table2[[#This Row],[OTROUNDNUM]]), "", Table2[[#This Row],[PHOMESCORE]]-Table2[[#This Row],[AHOMESCORE]])</f>
        <v>1</v>
      </c>
      <c r="Z64" s="52">
        <f>IF(ISBLANK(Table2[[#This Row],[GAMENUM]]), " ", IF((Table2[[#This Row],[TOPSEEDWINS]]+Table2[[#This Row],[LOWSEEDWINS]]) &lt;&gt; Table2[[#This Row],[GAMENUM]], 0, 1))</f>
        <v>1</v>
      </c>
      <c r="AA64" s="19"/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s="1" t="str">
        <f t="shared" si="104"/>
        <v>Wednesday</v>
      </c>
      <c r="B66" s="12">
        <v>45791</v>
      </c>
      <c r="C66" s="24">
        <v>0.9375</v>
      </c>
      <c r="D66" s="12" t="s">
        <v>41</v>
      </c>
      <c r="E66" s="3">
        <v>2</v>
      </c>
      <c r="F66" s="4" t="s">
        <v>57</v>
      </c>
      <c r="G66" s="3">
        <v>5</v>
      </c>
      <c r="H66" s="3" t="s">
        <v>51</v>
      </c>
      <c r="I66" s="3" t="s">
        <v>52</v>
      </c>
      <c r="J66" s="3">
        <v>1</v>
      </c>
      <c r="K66" s="3">
        <v>4</v>
      </c>
      <c r="L66" s="2" t="s">
        <v>52</v>
      </c>
      <c r="M66" s="2" t="s">
        <v>51</v>
      </c>
      <c r="N66" s="2" t="str">
        <f t="shared" si="106"/>
        <v>VGK</v>
      </c>
      <c r="O66" s="2">
        <v>4</v>
      </c>
      <c r="P66" s="2">
        <v>5</v>
      </c>
      <c r="Q66" s="2" t="s">
        <v>160</v>
      </c>
      <c r="R66" s="12">
        <v>45791</v>
      </c>
      <c r="S66" s="2">
        <v>1</v>
      </c>
      <c r="T66" s="2">
        <v>0</v>
      </c>
      <c r="U66" s="2">
        <v>1</v>
      </c>
      <c r="V66" s="2">
        <f t="shared" si="105"/>
        <v>0</v>
      </c>
      <c r="W66" s="2" t="str">
        <f t="shared" si="82"/>
        <v>EDM</v>
      </c>
      <c r="X66" s="2">
        <f>IF(ISBLANK(Table2[[#This Row],[OTROUNDNUM]]), "", Table2[[#This Row],[PAWAYSCORE]]-Table2[[#This Row],[AAWAYSCORE]])</f>
        <v>3</v>
      </c>
      <c r="Y66" s="2">
        <f>IF(ISBLANK(Table2[[#This Row],[OTROUNDNUM]]), "", Table2[[#This Row],[PHOMESCORE]]-Table2[[#This Row],[AHOMESCORE]])</f>
        <v>5</v>
      </c>
      <c r="Z66" s="2">
        <f>IF(ISBLANK(Table2[[#This Row],[GAMENUM]]), " ", IF((Table2[[#This Row],[TOPSEEDWINS]]+Table2[[#This Row],[LOWSEEDWINS]]) &lt;&gt; Table2[[#This Row],[GAMENUM]], 0, 1))</f>
        <v>1</v>
      </c>
      <c r="AA66" s="1"/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s="1" t="str">
        <f t="shared" si="104"/>
        <v>Thursday</v>
      </c>
      <c r="B68" s="12">
        <v>45792</v>
      </c>
      <c r="C68" s="24">
        <v>0.9375</v>
      </c>
      <c r="D68" s="12" t="s">
        <v>41</v>
      </c>
      <c r="E68" s="3">
        <v>2</v>
      </c>
      <c r="F68" s="4" t="s">
        <v>56</v>
      </c>
      <c r="G68" s="3">
        <v>5</v>
      </c>
      <c r="H68" s="3" t="s">
        <v>43</v>
      </c>
      <c r="I68" s="3" t="s">
        <v>50</v>
      </c>
      <c r="J68" s="3">
        <v>2</v>
      </c>
      <c r="K68" s="3">
        <v>3</v>
      </c>
      <c r="L68" s="2" t="s">
        <v>50</v>
      </c>
      <c r="M68" s="2" t="s">
        <v>43</v>
      </c>
      <c r="N68" s="2" t="str">
        <f t="shared" si="106"/>
        <v>WPG</v>
      </c>
      <c r="O68" s="2">
        <v>3</v>
      </c>
      <c r="P68" s="2">
        <v>4</v>
      </c>
      <c r="Q68" s="2" t="s">
        <v>159</v>
      </c>
      <c r="R68" s="12">
        <v>45792</v>
      </c>
      <c r="S68" s="2">
        <v>0</v>
      </c>
      <c r="T68" s="2">
        <v>4</v>
      </c>
      <c r="U68" s="2">
        <v>0</v>
      </c>
      <c r="V68" s="2">
        <f t="shared" si="105"/>
        <v>1</v>
      </c>
      <c r="W68" s="2" t="str">
        <f t="shared" si="82"/>
        <v>WPG</v>
      </c>
      <c r="X68" s="2">
        <f>IF(ISBLANK(Table2[[#This Row],[OTROUNDNUM]]), "", Table2[[#This Row],[PAWAYSCORE]]-Table2[[#This Row],[AAWAYSCORE]])</f>
        <v>3</v>
      </c>
      <c r="Y68" s="2">
        <f>IF(ISBLANK(Table2[[#This Row],[OTROUNDNUM]]), "", Table2[[#This Row],[PHOMESCORE]]-Table2[[#This Row],[AHOMESCORE]])</f>
        <v>0</v>
      </c>
      <c r="Z68" s="2">
        <f>IF(ISBLANK(Table2[[#This Row],[GAMENUM]]), " ", IF((Table2[[#This Row],[TOPSEEDWINS]]+Table2[[#This Row],[LOWSEEDWINS]]) &lt;&gt; Table2[[#This Row],[GAMENUM]], 0, 1))</f>
        <v>1</v>
      </c>
      <c r="AA68" s="1"/>
    </row>
    <row r="69" spans="1:32" x14ac:dyDescent="0.25">
      <c r="A69" s="61" t="str">
        <f t="shared" si="104"/>
        <v>Friday</v>
      </c>
      <c r="B69" s="48">
        <v>45793</v>
      </c>
      <c r="C69" s="49">
        <v>0.83333333333333337</v>
      </c>
      <c r="D69" s="48" t="s">
        <v>16</v>
      </c>
      <c r="E69" s="50">
        <v>2</v>
      </c>
      <c r="F69" s="51" t="s">
        <v>55</v>
      </c>
      <c r="G69" s="50">
        <v>6</v>
      </c>
      <c r="H69" s="50" t="s">
        <v>32</v>
      </c>
      <c r="I69" s="50" t="s">
        <v>35</v>
      </c>
      <c r="J69" s="50">
        <v>3</v>
      </c>
      <c r="K69" s="50">
        <v>3</v>
      </c>
      <c r="L69" s="50" t="s">
        <v>32</v>
      </c>
      <c r="M69" s="50" t="s">
        <v>35</v>
      </c>
      <c r="N69" s="52" t="str">
        <f t="shared" si="106"/>
        <v>TOR</v>
      </c>
      <c r="O69" s="52">
        <v>4</v>
      </c>
      <c r="P69" s="52">
        <v>3</v>
      </c>
      <c r="Q69" s="52" t="s">
        <v>159</v>
      </c>
      <c r="R69" s="48">
        <v>45793</v>
      </c>
      <c r="S69" s="52">
        <v>2</v>
      </c>
      <c r="T69" s="52">
        <v>0</v>
      </c>
      <c r="U69" s="52">
        <v>0</v>
      </c>
      <c r="V69" s="52">
        <f t="shared" si="105"/>
        <v>1</v>
      </c>
      <c r="W69" s="52" t="str">
        <f t="shared" si="82"/>
        <v>TOR</v>
      </c>
      <c r="X69" s="52">
        <f>IF(ISBLANK(Table2[[#This Row],[OTROUNDNUM]]), "", Table2[[#This Row],[PAWAYSCORE]]-Table2[[#This Row],[AAWAYSCORE]])</f>
        <v>2</v>
      </c>
      <c r="Y69" s="52">
        <f>IF(ISBLANK(Table2[[#This Row],[OTROUNDNUM]]), "", Table2[[#This Row],[PHOMESCORE]]-Table2[[#This Row],[AHOMESCORE]])</f>
        <v>3</v>
      </c>
      <c r="Z69" s="52">
        <f>IF(ISBLANK(Table2[[#This Row],[GAMENUM]]), " ", IF((Table2[[#This Row],[TOPSEEDWINS]]+Table2[[#This Row],[LOWSEEDWINS]]) &lt;&gt; Table2[[#This Row],[GAMENUM]], 0, 1))</f>
        <v>1</v>
      </c>
      <c r="AA69" s="19"/>
    </row>
    <row r="70" spans="1:32" x14ac:dyDescent="0.25">
      <c r="A70" s="18" t="str">
        <f t="shared" si="104"/>
        <v>Saturday</v>
      </c>
      <c r="B70" s="48">
        <v>45794</v>
      </c>
      <c r="C70" s="49">
        <v>0.875</v>
      </c>
      <c r="D70" s="48" t="s">
        <v>41</v>
      </c>
      <c r="E70" s="50">
        <v>2</v>
      </c>
      <c r="F70" s="51" t="s">
        <v>56</v>
      </c>
      <c r="G70" s="50">
        <v>6</v>
      </c>
      <c r="H70" s="50" t="s">
        <v>43</v>
      </c>
      <c r="I70" s="50" t="s">
        <v>50</v>
      </c>
      <c r="J70" s="50">
        <v>2</v>
      </c>
      <c r="K70" s="50">
        <v>4</v>
      </c>
      <c r="L70" s="50" t="s">
        <v>43</v>
      </c>
      <c r="M70" s="50" t="s">
        <v>50</v>
      </c>
      <c r="N70" s="52" t="str">
        <f t="shared" si="106"/>
        <v>WPG</v>
      </c>
      <c r="O70" s="52">
        <v>3</v>
      </c>
      <c r="P70" s="52">
        <v>2</v>
      </c>
      <c r="Q70" s="52" t="s">
        <v>167</v>
      </c>
      <c r="R70" s="48">
        <v>45794</v>
      </c>
      <c r="S70" s="52">
        <v>1</v>
      </c>
      <c r="T70" s="52">
        <v>2</v>
      </c>
      <c r="U70" s="52">
        <v>1</v>
      </c>
      <c r="V70" s="52">
        <f t="shared" si="105"/>
        <v>0</v>
      </c>
      <c r="W70" s="52" t="str">
        <f t="shared" si="82"/>
        <v>DAL</v>
      </c>
      <c r="X70" s="52">
        <f>IF(ISBLANK(Table2[[#This Row],[OTROUNDNUM]]), "", Table2[[#This Row],[PAWAYSCORE]]-Table2[[#This Row],[AAWAYSCORE]])</f>
        <v>2</v>
      </c>
      <c r="Y70" s="52">
        <f>IF(ISBLANK(Table2[[#This Row],[OTROUNDNUM]]), "", Table2[[#This Row],[PHOMESCORE]]-Table2[[#This Row],[AHOMESCORE]])</f>
        <v>0</v>
      </c>
      <c r="Z70" s="52">
        <f>IF(ISBLANK(Table2[[#This Row],[GAMENUM]]), " ", IF((Table2[[#This Row],[TOPSEEDWINS]]+Table2[[#This Row],[LOWSEEDWINS]]) &lt;&gt; Table2[[#This Row],[GAMENUM]], 0, 1))</f>
        <v>1</v>
      </c>
      <c r="AA70" s="18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5.75" thickTop="1" x14ac:dyDescent="0.25">
      <c r="A72" s="42" t="str">
        <f>TEXT($B72,"dddd")</f>
        <v>Tuesday</v>
      </c>
      <c r="B72" s="43">
        <v>45797</v>
      </c>
      <c r="C72" s="44">
        <v>0.875</v>
      </c>
      <c r="D72" s="43" t="s">
        <v>16</v>
      </c>
      <c r="E72" s="45">
        <v>3</v>
      </c>
      <c r="F72" s="46" t="s">
        <v>58</v>
      </c>
      <c r="G72" s="45">
        <v>1</v>
      </c>
      <c r="H72" s="45" t="s">
        <v>18</v>
      </c>
      <c r="I72" s="47" t="s">
        <v>35</v>
      </c>
      <c r="J72" s="45">
        <v>0</v>
      </c>
      <c r="K72" s="45">
        <v>1</v>
      </c>
      <c r="L72" s="47" t="s">
        <v>35</v>
      </c>
      <c r="M72" s="45" t="s">
        <v>18</v>
      </c>
      <c r="N72" s="47" t="str">
        <f t="shared" si="106"/>
        <v>FLA</v>
      </c>
      <c r="O72" s="47">
        <v>3</v>
      </c>
      <c r="P72" s="47">
        <v>2</v>
      </c>
      <c r="Q72" s="47" t="s">
        <v>159</v>
      </c>
      <c r="R72" s="43">
        <v>45797</v>
      </c>
      <c r="S72" s="47">
        <v>5</v>
      </c>
      <c r="T72" s="47">
        <v>2</v>
      </c>
      <c r="U72" s="47">
        <v>0</v>
      </c>
      <c r="V72" s="47">
        <f t="shared" si="107"/>
        <v>1</v>
      </c>
      <c r="W72" s="47" t="str">
        <f t="shared" si="82"/>
        <v>FLA</v>
      </c>
      <c r="X72" s="47">
        <f>IF(ISBLANK(Table2[[#This Row],[OTROUNDNUM]]), "", Table2[[#This Row],[PAWAYSCORE]]-Table2[[#This Row],[AAWAYSCORE]])</f>
        <v>-2</v>
      </c>
      <c r="Y72" s="47">
        <f>IF(ISBLANK(Table2[[#This Row],[OTROUNDNUM]]), "", Table2[[#This Row],[PHOMESCORE]]-Table2[[#This Row],[AHOMESCORE]])</f>
        <v>0</v>
      </c>
      <c r="Z72" s="47">
        <f>IF(ISBLANK(Table2[[#This Row],[GAMENUM]]), " ", IF((Table2[[#This Row],[TOPSEEDWINS]]+Table2[[#This Row],[LOWSEEDWINS]]) &lt;&gt; Table2[[#This Row],[GAMENUM]], 0, 1))</f>
        <v>1</v>
      </c>
      <c r="AA72" s="42"/>
    </row>
    <row r="73" spans="1:32" x14ac:dyDescent="0.25">
      <c r="A73" s="18" t="str">
        <f>TEXT($B73,"dddd")</f>
        <v>Wednesday</v>
      </c>
      <c r="B73" s="48">
        <v>45798</v>
      </c>
      <c r="C73" s="49">
        <v>0.875</v>
      </c>
      <c r="D73" s="48" t="s">
        <v>41</v>
      </c>
      <c r="E73" s="50">
        <v>3</v>
      </c>
      <c r="F73" s="51" t="s">
        <v>59</v>
      </c>
      <c r="G73" s="50">
        <v>1</v>
      </c>
      <c r="H73" s="50" t="s">
        <v>50</v>
      </c>
      <c r="I73" s="50" t="s">
        <v>52</v>
      </c>
      <c r="J73" s="50">
        <v>1</v>
      </c>
      <c r="K73" s="50">
        <v>0</v>
      </c>
      <c r="L73" s="50" t="s">
        <v>52</v>
      </c>
      <c r="M73" s="50" t="s">
        <v>50</v>
      </c>
      <c r="N73" s="52" t="str">
        <f t="shared" si="106"/>
        <v>EDM</v>
      </c>
      <c r="O73" s="52">
        <v>4</v>
      </c>
      <c r="P73" s="52">
        <v>3</v>
      </c>
      <c r="Q73" s="52" t="s">
        <v>160</v>
      </c>
      <c r="R73" s="48">
        <v>45798</v>
      </c>
      <c r="S73" s="52">
        <v>3</v>
      </c>
      <c r="T73" s="52">
        <v>6</v>
      </c>
      <c r="U73" s="52">
        <v>0</v>
      </c>
      <c r="V73" s="52">
        <f t="shared" si="107"/>
        <v>0</v>
      </c>
      <c r="W73" s="52" t="str">
        <f t="shared" si="82"/>
        <v>DAL</v>
      </c>
      <c r="X73" s="52">
        <f>IF(ISBLANK(Table2[[#This Row],[OTROUNDNUM]]), "", Table2[[#This Row],[PAWAYSCORE]]-Table2[[#This Row],[AAWAYSCORE]])</f>
        <v>1</v>
      </c>
      <c r="Y73" s="52">
        <f>IF(ISBLANK(Table2[[#This Row],[OTROUNDNUM]]), "", Table2[[#This Row],[PHOMESCORE]]-Table2[[#This Row],[AHOMESCORE]])</f>
        <v>-3</v>
      </c>
      <c r="Z73" s="52">
        <f>IF(ISBLANK(Table2[[#This Row],[GAMENUM]]), " ", IF((Table2[[#This Row],[TOPSEEDWINS]]+Table2[[#This Row],[LOWSEEDWINS]]) &lt;&gt; Table2[[#This Row],[GAMENUM]], 0, 1))</f>
        <v>1</v>
      </c>
      <c r="AA73" s="18"/>
    </row>
    <row r="74" spans="1:32" x14ac:dyDescent="0.25">
      <c r="A74" s="18" t="str">
        <f t="shared" ref="A74:A87" si="108">TEXT($B74,"dddd")</f>
        <v>Thursday</v>
      </c>
      <c r="B74" s="48">
        <v>45799</v>
      </c>
      <c r="C74" s="49">
        <v>0.875</v>
      </c>
      <c r="D74" s="48" t="s">
        <v>16</v>
      </c>
      <c r="E74" s="50">
        <v>3</v>
      </c>
      <c r="F74" s="51" t="s">
        <v>58</v>
      </c>
      <c r="G74" s="50">
        <v>2</v>
      </c>
      <c r="H74" s="50" t="s">
        <v>18</v>
      </c>
      <c r="I74" s="52" t="s">
        <v>35</v>
      </c>
      <c r="J74" s="50">
        <v>0</v>
      </c>
      <c r="K74" s="50">
        <v>2</v>
      </c>
      <c r="L74" s="52" t="s">
        <v>35</v>
      </c>
      <c r="M74" s="50" t="s">
        <v>18</v>
      </c>
      <c r="N74" s="52" t="str">
        <f t="shared" si="106"/>
        <v>CAR</v>
      </c>
      <c r="O74" s="52">
        <v>2</v>
      </c>
      <c r="P74" s="52">
        <v>3</v>
      </c>
      <c r="Q74" s="52" t="s">
        <v>159</v>
      </c>
      <c r="R74" s="48">
        <v>45799</v>
      </c>
      <c r="S74" s="52">
        <v>5</v>
      </c>
      <c r="T74" s="52">
        <v>0</v>
      </c>
      <c r="U74" s="52">
        <v>0</v>
      </c>
      <c r="V74" s="52">
        <f t="shared" si="107"/>
        <v>0</v>
      </c>
      <c r="W74" s="52" t="str">
        <f t="shared" si="82"/>
        <v>FLA</v>
      </c>
      <c r="X74" s="52">
        <f>IF(ISBLANK(Table2[[#This Row],[OTROUNDNUM]]), "", Table2[[#This Row],[PAWAYSCORE]]-Table2[[#This Row],[AAWAYSCORE]])</f>
        <v>-3</v>
      </c>
      <c r="Y74" s="52">
        <f>IF(ISBLANK(Table2[[#This Row],[OTROUNDNUM]]), "", Table2[[#This Row],[PHOMESCORE]]-Table2[[#This Row],[AHOMESCORE]])</f>
        <v>3</v>
      </c>
      <c r="Z74" s="52">
        <f>IF(ISBLANK(Table2[[#This Row],[GAMENUM]]), " ", IF((Table2[[#This Row],[TOPSEEDWINS]]+Table2[[#This Row],[LOWSEEDWINS]]) &lt;&gt; Table2[[#This Row],[GAMENUM]], 0, 1))</f>
        <v>1</v>
      </c>
      <c r="AA74" s="18"/>
      <c r="AF74" s="5" t="e">
        <f>WEEKDAY(#REF!)</f>
        <v>#REF!</v>
      </c>
    </row>
    <row r="75" spans="1:32" x14ac:dyDescent="0.25">
      <c r="A75" s="18" t="str">
        <f t="shared" si="108"/>
        <v>Friday</v>
      </c>
      <c r="B75" s="48">
        <v>45800</v>
      </c>
      <c r="C75" s="49">
        <v>0.875</v>
      </c>
      <c r="D75" s="48" t="s">
        <v>41</v>
      </c>
      <c r="E75" s="50">
        <v>3</v>
      </c>
      <c r="F75" s="51" t="s">
        <v>59</v>
      </c>
      <c r="G75" s="50">
        <v>2</v>
      </c>
      <c r="H75" s="50" t="s">
        <v>50</v>
      </c>
      <c r="I75" s="50" t="s">
        <v>52</v>
      </c>
      <c r="J75" s="50">
        <v>1</v>
      </c>
      <c r="K75" s="50">
        <v>1</v>
      </c>
      <c r="L75" s="50" t="s">
        <v>52</v>
      </c>
      <c r="M75" s="50" t="s">
        <v>50</v>
      </c>
      <c r="N75" s="52" t="str">
        <f t="shared" si="106"/>
        <v>EDM</v>
      </c>
      <c r="O75" s="52">
        <v>2</v>
      </c>
      <c r="P75" s="52">
        <v>1</v>
      </c>
      <c r="Q75" s="52" t="s">
        <v>159</v>
      </c>
      <c r="R75" s="48">
        <v>45800</v>
      </c>
      <c r="S75" s="52">
        <v>3</v>
      </c>
      <c r="T75" s="52">
        <v>0</v>
      </c>
      <c r="U75" s="52">
        <v>0</v>
      </c>
      <c r="V75" s="52">
        <f t="shared" si="107"/>
        <v>1</v>
      </c>
      <c r="W75" s="52" t="str">
        <f t="shared" si="82"/>
        <v>EDM</v>
      </c>
      <c r="X75" s="52">
        <f>IF(ISBLANK(Table2[[#This Row],[OTROUNDNUM]]), "", Table2[[#This Row],[PAWAYSCORE]]-Table2[[#This Row],[AAWAYSCORE]])</f>
        <v>-1</v>
      </c>
      <c r="Y75" s="52">
        <f>IF(ISBLANK(Table2[[#This Row],[OTROUNDNUM]]), "", Table2[[#This Row],[PHOMESCORE]]-Table2[[#This Row],[AHOMESCORE]])</f>
        <v>1</v>
      </c>
      <c r="Z75" s="52">
        <f>IF(ISBLANK(Table2[[#This Row],[GAMENUM]]), " ", IF((Table2[[#This Row],[TOPSEEDWINS]]+Table2[[#This Row],[LOWSEEDWINS]]) &lt;&gt; Table2[[#This Row],[GAMENUM]], 0, 1))</f>
        <v>1</v>
      </c>
      <c r="AA75" s="18"/>
    </row>
    <row r="76" spans="1:32" x14ac:dyDescent="0.25">
      <c r="A76" t="str">
        <f t="shared" si="108"/>
        <v>Saturday</v>
      </c>
      <c r="B76" s="7">
        <v>45801</v>
      </c>
      <c r="C76" s="56">
        <v>0.875</v>
      </c>
      <c r="D76" s="57" t="s">
        <v>16</v>
      </c>
      <c r="E76" s="58">
        <v>3</v>
      </c>
      <c r="F76" s="59" t="s">
        <v>58</v>
      </c>
      <c r="G76" s="60">
        <v>3</v>
      </c>
      <c r="H76" s="60" t="s">
        <v>18</v>
      </c>
      <c r="I76" s="60" t="s">
        <v>35</v>
      </c>
      <c r="J76" s="60">
        <v>0</v>
      </c>
      <c r="K76" s="60">
        <v>3</v>
      </c>
      <c r="L76" s="60" t="s">
        <v>18</v>
      </c>
      <c r="M76" s="5" t="s">
        <v>35</v>
      </c>
      <c r="N76" s="5" t="str">
        <f t="shared" si="106"/>
        <v>FLA</v>
      </c>
      <c r="O76" s="5">
        <v>2</v>
      </c>
      <c r="P76" s="5">
        <v>4</v>
      </c>
      <c r="Q76" s="5" t="s">
        <v>160</v>
      </c>
      <c r="R76" s="7">
        <v>45801</v>
      </c>
      <c r="S76" s="5">
        <v>2</v>
      </c>
      <c r="T76" s="5">
        <v>6</v>
      </c>
      <c r="U76" s="5">
        <v>0</v>
      </c>
      <c r="V76" s="5">
        <f t="shared" si="107"/>
        <v>1</v>
      </c>
      <c r="W76" s="5" t="str">
        <f t="shared" ref="W76:W79" si="109">IF(OR(ISBLANK($S76), ISBLANK($T76), ISBLANK($U76)), "", IF(S76&gt;T76,L76,M76))</f>
        <v>FLA</v>
      </c>
      <c r="X76" s="5">
        <f>IF(ISBLANK(Table2[[#This Row],[OTROUNDNUM]]), "", Table2[[#This Row],[PAWAYSCORE]]-Table2[[#This Row],[AAWAYSCORE]])</f>
        <v>0</v>
      </c>
      <c r="Y76" s="5">
        <f>IF(ISBLANK(Table2[[#This Row],[OTROUNDNUM]]), "", Table2[[#This Row],[PHOMESCORE]]-Table2[[#This Row],[AHOMESCORE]])</f>
        <v>-2</v>
      </c>
      <c r="Z76" s="5">
        <f>IF(ISBLANK(Table2[[#This Row],[GAMENUM]]), " ", IF((Table2[[#This Row],[TOPSEEDWINS]]+Table2[[#This Row],[LOWSEEDWINS]]) &lt;&gt; Table2[[#This Row],[GAMENUM]], 0, 1))</f>
        <v>1</v>
      </c>
    </row>
    <row r="77" spans="1:32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9" t="s">
        <v>59</v>
      </c>
      <c r="G77" s="8">
        <v>3</v>
      </c>
      <c r="H77" s="8" t="s">
        <v>50</v>
      </c>
      <c r="I77" s="8" t="s">
        <v>52</v>
      </c>
      <c r="J77" s="8">
        <v>1</v>
      </c>
      <c r="K77" s="8">
        <v>2</v>
      </c>
      <c r="L77" s="8" t="s">
        <v>50</v>
      </c>
      <c r="M77" s="8" t="s">
        <v>52</v>
      </c>
      <c r="N77" s="5" t="str">
        <f t="shared" si="106"/>
        <v>DAL</v>
      </c>
      <c r="O77" s="5">
        <v>3</v>
      </c>
      <c r="P77" s="5">
        <v>2</v>
      </c>
      <c r="Q77" s="5" t="s">
        <v>167</v>
      </c>
      <c r="R77" s="7">
        <v>45802</v>
      </c>
      <c r="S77" s="5">
        <v>1</v>
      </c>
      <c r="T77" s="5">
        <v>6</v>
      </c>
      <c r="U77" s="5">
        <v>0</v>
      </c>
      <c r="V77" s="5">
        <f t="shared" si="107"/>
        <v>0</v>
      </c>
      <c r="W77" s="5" t="str">
        <f t="shared" si="109"/>
        <v>EDM</v>
      </c>
      <c r="X77" s="5">
        <f>IF(ISBLANK(Table2[[#This Row],[OTROUNDNUM]]), "", Table2[[#This Row],[PAWAYSCORE]]-Table2[[#This Row],[AAWAYSCORE]])</f>
        <v>2</v>
      </c>
      <c r="Y77" s="5">
        <f>IF(ISBLANK(Table2[[#This Row],[OTROUNDNUM]]), "", Table2[[#This Row],[PHOMESCORE]]-Table2[[#This Row],[AHOMESCORE]])</f>
        <v>-4</v>
      </c>
      <c r="Z77" s="5">
        <f>IF(ISBLANK(Table2[[#This Row],[GAMENUM]]), " ", IF((Table2[[#This Row],[TOPSEEDWINS]]+Table2[[#This Row],[LOWSEEDWINS]]) &lt;&gt; Table2[[#This Row],[GAMENUM]], 0, 1))</f>
        <v>1</v>
      </c>
    </row>
    <row r="78" spans="1:32" x14ac:dyDescent="0.25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59" t="s">
        <v>58</v>
      </c>
      <c r="G78" s="8">
        <v>4</v>
      </c>
      <c r="H78" s="8" t="s">
        <v>18</v>
      </c>
      <c r="I78" s="5" t="s">
        <v>35</v>
      </c>
      <c r="J78" s="8">
        <v>1</v>
      </c>
      <c r="K78" s="8">
        <v>3</v>
      </c>
      <c r="L78" s="60" t="s">
        <v>18</v>
      </c>
      <c r="M78" s="5" t="s">
        <v>35</v>
      </c>
      <c r="N78" s="5" t="str">
        <f t="shared" si="106"/>
        <v>CAR</v>
      </c>
      <c r="O78" s="5">
        <v>3</v>
      </c>
      <c r="P78" s="5">
        <v>2</v>
      </c>
      <c r="Q78" s="5" t="s">
        <v>159</v>
      </c>
      <c r="R78" s="7">
        <v>45803</v>
      </c>
      <c r="S78" s="5">
        <v>3</v>
      </c>
      <c r="T78" s="5">
        <v>0</v>
      </c>
      <c r="U78" s="5">
        <v>0</v>
      </c>
      <c r="V78" s="5">
        <f t="shared" si="107"/>
        <v>1</v>
      </c>
      <c r="W78" s="5" t="str">
        <f t="shared" si="109"/>
        <v>CAR</v>
      </c>
      <c r="X78" s="5">
        <f>IF(ISBLANK(Table2[[#This Row],[OTROUNDNUM]]), "", Table2[[#This Row],[PAWAYSCORE]]-Table2[[#This Row],[AAWAYSCORE]])</f>
        <v>0</v>
      </c>
      <c r="Y78" s="5">
        <f>IF(ISBLANK(Table2[[#This Row],[OTROUNDNUM]]), "", Table2[[#This Row],[PHOMESCORE]]-Table2[[#This Row],[AHOMESCORE]])</f>
        <v>2</v>
      </c>
      <c r="Z78" s="5">
        <f>IF(ISBLANK(Table2[[#This Row],[GAMENUM]]), " ", IF((Table2[[#This Row],[TOPSEEDWINS]]+Table2[[#This Row],[LOWSEEDWINS]]) &lt;&gt; Table2[[#This Row],[GAMENUM]], 0, 1))</f>
        <v>1</v>
      </c>
    </row>
    <row r="79" spans="1:32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9" t="s">
        <v>59</v>
      </c>
      <c r="G79" s="8">
        <v>4</v>
      </c>
      <c r="H79" s="8" t="s">
        <v>50</v>
      </c>
      <c r="I79" s="8" t="s">
        <v>52</v>
      </c>
      <c r="J79" s="8">
        <v>1</v>
      </c>
      <c r="K79" s="8">
        <v>3</v>
      </c>
      <c r="L79" s="8" t="s">
        <v>50</v>
      </c>
      <c r="M79" s="8" t="s">
        <v>52</v>
      </c>
      <c r="N79" s="5" t="str">
        <f t="shared" si="106"/>
        <v>EDM</v>
      </c>
      <c r="O79" s="5">
        <v>3</v>
      </c>
      <c r="P79" s="5">
        <v>5</v>
      </c>
      <c r="Q79" s="5" t="s">
        <v>160</v>
      </c>
      <c r="R79" s="7">
        <v>45804</v>
      </c>
      <c r="S79" s="5">
        <v>1</v>
      </c>
      <c r="T79" s="5">
        <v>4</v>
      </c>
      <c r="U79" s="5">
        <v>0</v>
      </c>
      <c r="V79" s="5">
        <f t="shared" si="107"/>
        <v>1</v>
      </c>
      <c r="W79" s="5" t="str">
        <f t="shared" si="109"/>
        <v>EDM</v>
      </c>
      <c r="X79" s="5">
        <f>IF(ISBLANK(Table2[[#This Row],[OTROUNDNUM]]), "", Table2[[#This Row],[PAWAYSCORE]]-Table2[[#This Row],[AAWAYSCORE]])</f>
        <v>2</v>
      </c>
      <c r="Y79" s="5">
        <f>IF(ISBLANK(Table2[[#This Row],[OTROUNDNUM]]), "", Table2[[#This Row],[PHOMESCORE]]-Table2[[#This Row],[AHOMESCORE]])</f>
        <v>1</v>
      </c>
      <c r="Z79" s="5">
        <f>IF(ISBLANK(Table2[[#This Row],[GAMENUM]]), " ", IF((Table2[[#This Row],[TOPSEEDWINS]]+Table2[[#This Row],[LOWSEEDWINS]]) &lt;&gt; Table2[[#This Row],[GAMENUM]], 0, 1))</f>
        <v>1</v>
      </c>
    </row>
    <row r="80" spans="1:32" x14ac:dyDescent="0.25">
      <c r="A80" t="str">
        <f t="shared" si="108"/>
        <v>Wednesday</v>
      </c>
      <c r="B80" s="7">
        <v>45805</v>
      </c>
      <c r="C80" s="23">
        <v>0.875</v>
      </c>
      <c r="D80" s="7" t="s">
        <v>16</v>
      </c>
      <c r="E80" s="8">
        <v>3</v>
      </c>
      <c r="F80" s="59" t="s">
        <v>58</v>
      </c>
      <c r="G80" s="8">
        <v>5</v>
      </c>
      <c r="H80" s="8" t="s">
        <v>18</v>
      </c>
      <c r="I80" s="5" t="s">
        <v>35</v>
      </c>
      <c r="J80" s="8">
        <v>1</v>
      </c>
      <c r="K80" s="8">
        <v>4</v>
      </c>
      <c r="L80" s="5" t="s">
        <v>35</v>
      </c>
      <c r="M80" s="8" t="s">
        <v>18</v>
      </c>
      <c r="N80" s="5" t="str">
        <f t="shared" ref="N80:N87" si="110">IF(OR(ISBLANK(O80), ISBLANK($P80)), "", IF($O80&gt;$P80, $L80,$M80))</f>
        <v>FLA</v>
      </c>
      <c r="O80" s="5">
        <v>4</v>
      </c>
      <c r="P80" s="5">
        <v>3</v>
      </c>
      <c r="Q80" s="5" t="s">
        <v>159</v>
      </c>
      <c r="R80" s="7">
        <v>45805</v>
      </c>
      <c r="S80" s="5">
        <v>5</v>
      </c>
      <c r="T80" s="5">
        <v>3</v>
      </c>
      <c r="U80" s="5">
        <v>0</v>
      </c>
      <c r="V80" s="5">
        <f t="shared" si="107"/>
        <v>1</v>
      </c>
      <c r="W80" s="5" t="str">
        <f t="shared" si="82"/>
        <v>FLA</v>
      </c>
      <c r="X80" s="5">
        <f>IF(ISBLANK(Table2[[#This Row],[OTROUNDNUM]]), "", Table2[[#This Row],[PAWAYSCORE]]-Table2[[#This Row],[AAWAYSCORE]])</f>
        <v>-1</v>
      </c>
      <c r="Y80" s="5">
        <f>IF(ISBLANK(Table2[[#This Row],[OTROUNDNUM]]), "", Table2[[#This Row],[PHOMESCORE]]-Table2[[#This Row],[AHOMESCORE]])</f>
        <v>0</v>
      </c>
      <c r="Z80" s="5">
        <f>IF(ISBLANK(Table2[[#This Row],[GAMENUM]]), " ", IF((Table2[[#This Row],[TOPSEEDWINS]]+Table2[[#This Row],[LOWSEEDWINS]]) &lt;&gt; Table2[[#This Row],[GAMENUM]], 0, 1))</f>
        <v>1</v>
      </c>
    </row>
    <row r="81" spans="1:27" ht="15.75" thickBot="1" x14ac:dyDescent="0.3">
      <c r="A81" s="36" t="str">
        <f t="shared" si="108"/>
        <v>Thursday</v>
      </c>
      <c r="B81" s="37">
        <v>45806</v>
      </c>
      <c r="C81" s="38">
        <v>0.875</v>
      </c>
      <c r="D81" s="37" t="s">
        <v>41</v>
      </c>
      <c r="E81" s="39">
        <v>3</v>
      </c>
      <c r="F81" s="40" t="s">
        <v>59</v>
      </c>
      <c r="G81" s="39">
        <v>5</v>
      </c>
      <c r="H81" s="39" t="s">
        <v>50</v>
      </c>
      <c r="I81" s="39" t="s">
        <v>52</v>
      </c>
      <c r="J81" s="39">
        <v>1</v>
      </c>
      <c r="K81" s="39">
        <v>4</v>
      </c>
      <c r="L81" s="39" t="s">
        <v>52</v>
      </c>
      <c r="M81" s="39" t="s">
        <v>50</v>
      </c>
      <c r="N81" s="41" t="str">
        <f t="shared" si="110"/>
        <v>DAL</v>
      </c>
      <c r="O81" s="41">
        <v>2</v>
      </c>
      <c r="P81" s="41">
        <v>3</v>
      </c>
      <c r="Q81" s="41" t="s">
        <v>159</v>
      </c>
      <c r="R81" s="37">
        <v>45806</v>
      </c>
      <c r="S81" s="41">
        <v>6</v>
      </c>
      <c r="T81" s="41">
        <v>3</v>
      </c>
      <c r="U81" s="41">
        <v>0</v>
      </c>
      <c r="V81" s="41">
        <f t="shared" si="107"/>
        <v>0</v>
      </c>
      <c r="W81" s="41" t="str">
        <f t="shared" si="82"/>
        <v>EDM</v>
      </c>
      <c r="X81" s="41">
        <f>IF(ISBLANK(Table2[[#This Row],[OTROUNDNUM]]), "", Table2[[#This Row],[PAWAYSCORE]]-Table2[[#This Row],[AAWAYSCORE]])</f>
        <v>-4</v>
      </c>
      <c r="Y81" s="41">
        <f>IF(ISBLANK(Table2[[#This Row],[OTROUNDNUM]]), "", Table2[[#This Row],[PHOMESCORE]]-Table2[[#This Row],[AHOMESCORE]])</f>
        <v>0</v>
      </c>
      <c r="Z81" s="41">
        <f>IF(ISBLANK(Table2[[#This Row],[GAMENUM]]), " ", IF((Table2[[#This Row],[TOPSEEDWINS]]+Table2[[#This Row],[LOWSEEDWINS]]) &lt;&gt; Table2[[#This Row],[GAMENUM]], 0, 1))</f>
        <v>1</v>
      </c>
      <c r="AA81" s="36"/>
    </row>
    <row r="82" spans="1:27" ht="15.75" thickTop="1" x14ac:dyDescent="0.25">
      <c r="A82" t="str">
        <f t="shared" si="108"/>
        <v>Wednesday</v>
      </c>
      <c r="B82" s="7">
        <v>45812</v>
      </c>
      <c r="C82" s="23">
        <v>0.875</v>
      </c>
      <c r="D82" s="7" t="s">
        <v>41</v>
      </c>
      <c r="E82" s="8">
        <v>4</v>
      </c>
      <c r="F82" s="9" t="s">
        <v>60</v>
      </c>
      <c r="G82" s="8">
        <v>1</v>
      </c>
      <c r="H82" s="8" t="s">
        <v>52</v>
      </c>
      <c r="I82" s="5" t="s">
        <v>35</v>
      </c>
      <c r="J82" s="8">
        <v>1</v>
      </c>
      <c r="K82" s="8">
        <v>0</v>
      </c>
      <c r="L82" s="8" t="s">
        <v>52</v>
      </c>
      <c r="M82" s="5" t="s">
        <v>35</v>
      </c>
      <c r="N82" s="5" t="str">
        <f t="shared" si="110"/>
        <v>EDM</v>
      </c>
      <c r="O82" s="5">
        <v>4</v>
      </c>
      <c r="P82" s="5">
        <v>3</v>
      </c>
      <c r="Q82" s="5" t="s">
        <v>160</v>
      </c>
      <c r="R82" s="7">
        <v>45812</v>
      </c>
      <c r="S82" s="5">
        <v>4</v>
      </c>
      <c r="T82" s="5">
        <v>3</v>
      </c>
      <c r="U82" s="5">
        <v>1</v>
      </c>
      <c r="V82" s="5">
        <f t="shared" si="107"/>
        <v>1</v>
      </c>
      <c r="W82" s="5" t="str">
        <f t="shared" si="82"/>
        <v>EDM</v>
      </c>
      <c r="X82" s="5">
        <f>IF(ISBLANK(Table2[[#This Row],[OTROUNDNUM]]), "", Table2[[#This Row],[PAWAYSCORE]]-Table2[[#This Row],[AAWAYSCORE]])</f>
        <v>0</v>
      </c>
      <c r="Y82" s="5">
        <f>IF(ISBLANK(Table2[[#This Row],[OTROUNDNUM]]), "", Table2[[#This Row],[PHOMESCORE]]-Table2[[#This Row],[AHOMESCORE]])</f>
        <v>0</v>
      </c>
      <c r="Z82" s="5">
        <f>IF(ISBLANK(Table2[[#This Row],[GAMENUM]]), " ", IF((Table2[[#This Row],[TOPSEEDWINS]]+Table2[[#This Row],[LOWSEEDWINS]]) &lt;&gt; Table2[[#This Row],[GAMENUM]], 0, 1))</f>
        <v>1</v>
      </c>
    </row>
    <row r="83" spans="1:27" x14ac:dyDescent="0.25">
      <c r="A83" t="str">
        <f t="shared" si="108"/>
        <v>Friday</v>
      </c>
      <c r="B83" s="7">
        <v>45814</v>
      </c>
      <c r="C83" s="23">
        <v>0.875</v>
      </c>
      <c r="D83" s="7" t="s">
        <v>41</v>
      </c>
      <c r="E83" s="8">
        <v>4</v>
      </c>
      <c r="F83" s="9" t="s">
        <v>60</v>
      </c>
      <c r="G83" s="8">
        <v>2</v>
      </c>
      <c r="H83" s="8" t="s">
        <v>52</v>
      </c>
      <c r="I83" s="5" t="s">
        <v>35</v>
      </c>
      <c r="J83" s="8">
        <v>1</v>
      </c>
      <c r="K83" s="8">
        <v>1</v>
      </c>
      <c r="L83" s="8" t="s">
        <v>52</v>
      </c>
      <c r="M83" s="5" t="s">
        <v>35</v>
      </c>
      <c r="N83" s="5" t="str">
        <f t="shared" si="110"/>
        <v>EDM</v>
      </c>
      <c r="O83" s="5">
        <v>4</v>
      </c>
      <c r="P83" s="5">
        <v>3</v>
      </c>
      <c r="Q83" s="5" t="s">
        <v>159</v>
      </c>
      <c r="R83" s="7">
        <v>45814</v>
      </c>
      <c r="S83" s="5">
        <v>4</v>
      </c>
      <c r="T83" s="5">
        <v>5</v>
      </c>
      <c r="U83" s="5">
        <v>2</v>
      </c>
      <c r="V83" s="5">
        <f t="shared" si="107"/>
        <v>0</v>
      </c>
      <c r="W83" s="5" t="str">
        <f t="shared" si="82"/>
        <v>FLA</v>
      </c>
      <c r="X83" s="5">
        <f>IF(ISBLANK(Table2[[#This Row],[OTROUNDNUM]]), "", Table2[[#This Row],[PAWAYSCORE]]-Table2[[#This Row],[AAWAYSCORE]])</f>
        <v>0</v>
      </c>
      <c r="Y83" s="5">
        <f>IF(ISBLANK(Table2[[#This Row],[OTROUNDNUM]]), "", Table2[[#This Row],[PHOMESCORE]]-Table2[[#This Row],[AHOMESCORE]])</f>
        <v>-2</v>
      </c>
      <c r="Z83" s="5">
        <f>IF(ISBLANK(Table2[[#This Row],[GAMENUM]]), " ", IF((Table2[[#This Row],[TOPSEEDWINS]]+Table2[[#This Row],[LOWSEEDWINS]]) &lt;&gt; Table2[[#This Row],[GAMENUM]], 0, 1))</f>
        <v>1</v>
      </c>
    </row>
    <row r="84" spans="1:27" x14ac:dyDescent="0.25">
      <c r="A84" t="str">
        <f t="shared" si="108"/>
        <v>Monday</v>
      </c>
      <c r="B84" s="7">
        <v>45817</v>
      </c>
      <c r="C84" s="23">
        <v>0.875</v>
      </c>
      <c r="D84" s="7" t="s">
        <v>41</v>
      </c>
      <c r="E84" s="8">
        <v>4</v>
      </c>
      <c r="F84" s="9" t="s">
        <v>60</v>
      </c>
      <c r="G84" s="8">
        <v>3</v>
      </c>
      <c r="H84" s="8" t="s">
        <v>52</v>
      </c>
      <c r="I84" s="5" t="s">
        <v>35</v>
      </c>
      <c r="J84" s="8">
        <v>1</v>
      </c>
      <c r="K84" s="8">
        <v>1</v>
      </c>
      <c r="L84" s="5" t="s">
        <v>35</v>
      </c>
      <c r="M84" s="8" t="s">
        <v>52</v>
      </c>
      <c r="N84" s="5" t="str">
        <f t="shared" si="110"/>
        <v/>
      </c>
      <c r="O84" s="5"/>
      <c r="P84" s="5"/>
      <c r="Q84" s="5"/>
      <c r="R84" s="7">
        <v>45817</v>
      </c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>
        <f>IF(ISBLANK(Table2[[#This Row],[GAMENUM]]), " ", IF((Table2[[#This Row],[TOPSEEDWINS]]+Table2[[#This Row],[LOWSEEDWINS]]) &lt;&gt; Table2[[#This Row],[GAMENUM]], 0, 1))</f>
        <v>0</v>
      </c>
    </row>
    <row r="85" spans="1:27" x14ac:dyDescent="0.25">
      <c r="A85" t="str">
        <f t="shared" si="108"/>
        <v>Thursday</v>
      </c>
      <c r="B85" s="7">
        <v>45820</v>
      </c>
      <c r="C85" s="23">
        <v>0.875</v>
      </c>
      <c r="D85" s="7" t="s">
        <v>41</v>
      </c>
      <c r="E85" s="8">
        <v>4</v>
      </c>
      <c r="F85" s="9" t="s">
        <v>60</v>
      </c>
      <c r="G85" s="8">
        <v>4</v>
      </c>
      <c r="H85" s="8" t="s">
        <v>52</v>
      </c>
      <c r="I85" s="5" t="s">
        <v>35</v>
      </c>
      <c r="J85" s="8">
        <v>1</v>
      </c>
      <c r="K85" s="8">
        <v>1</v>
      </c>
      <c r="L85" s="5" t="s">
        <v>35</v>
      </c>
      <c r="M85" s="8" t="s">
        <v>52</v>
      </c>
      <c r="N85" s="5" t="str">
        <f t="shared" si="110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>
        <f>IF(ISBLANK(Table2[[#This Row],[GAMENUM]]), " ", IF((Table2[[#This Row],[TOPSEEDWINS]]+Table2[[#This Row],[LOWSEEDWINS]]) &lt;&gt; Table2[[#This Row],[GAMENUM]], 0, 1))</f>
        <v>0</v>
      </c>
    </row>
    <row r="86" spans="1:27" x14ac:dyDescent="0.25">
      <c r="A86" t="str">
        <f t="shared" si="108"/>
        <v>Saturday</v>
      </c>
      <c r="B86" s="7">
        <v>45822</v>
      </c>
      <c r="C86" s="23">
        <v>0.875</v>
      </c>
      <c r="D86" s="7" t="s">
        <v>41</v>
      </c>
      <c r="E86" s="8">
        <v>4</v>
      </c>
      <c r="F86" s="9" t="s">
        <v>60</v>
      </c>
      <c r="G86" s="8">
        <v>5</v>
      </c>
      <c r="H86" s="8" t="s">
        <v>52</v>
      </c>
      <c r="I86" s="5" t="s">
        <v>35</v>
      </c>
      <c r="J86" s="8">
        <v>1</v>
      </c>
      <c r="K86" s="8">
        <v>1</v>
      </c>
      <c r="L86" s="8" t="s">
        <v>52</v>
      </c>
      <c r="M86" s="5" t="s">
        <v>35</v>
      </c>
      <c r="N86" s="5" t="str">
        <f t="shared" si="110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>
        <f>IF(ISBLANK(Table2[[#This Row],[GAMENUM]]), " ", IF((Table2[[#This Row],[TOPSEEDWINS]]+Table2[[#This Row],[LOWSEEDWINS]]) &lt;&gt; Table2[[#This Row],[GAMENUM]], 0, 1))</f>
        <v>0</v>
      </c>
    </row>
    <row r="87" spans="1:27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10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7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7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7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7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7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7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7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7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7">
    <cfRule type="cellIs" dxfId="1260" priority="4669" operator="equal">
      <formula>"STL"</formula>
    </cfRule>
    <cfRule type="cellIs" dxfId="1259" priority="4668" operator="equal">
      <formula>"MIN"</formula>
    </cfRule>
    <cfRule type="cellIs" dxfId="1258" priority="4667" operator="equal">
      <formula>"NJD"</formula>
    </cfRule>
    <cfRule type="cellIs" dxfId="1257" priority="4666" operator="equal">
      <formula>"OTT"</formula>
    </cfRule>
  </conditionalFormatting>
  <conditionalFormatting sqref="A1:AAE37 N38:AAE47 H48:AAE50 X51:AAE55 X56:AA87 A88:AA10006 N51:V64 A65:V67 J68:V68 H69:V69 N70:V70 A71:V71 N72:V79 H54:M56 A72:M73 B76:L79 V10:V55 A38:M41 B42:M45 A42:A55 H47:M47 B47:B50 J51:K51 W51:W79 H52:M52 B52:B55 J53:K53 A56:B61 AB56:AAE10000 J57:K57 H58:M59 C60 J60:K60 D61:M61 A62:M62 A63:E63 H63:M63 A64:D64 J64:K64 A68:G69 A70:E70 J70:K70 A74:A87 B80:W87">
    <cfRule type="cellIs" dxfId="1256" priority="4625" operator="equal">
      <formula>"MTL"</formula>
    </cfRule>
  </conditionalFormatting>
  <conditionalFormatting sqref="A15:AAE37 A1:AAE3 W2:Z33 G4:AAE7 V8:Z8 A9:Z14 N38:AAE47 H48:AAE50 X51:AAE55 X56:AA87 A88:AA10006 N51:V64 A65:V67 J68:V68 H69:V69 N70:V70 A71:V71 N72:V79 H54:M56 A72:M73 B76:L79 N3:N33 V3:V55 F4:F5 A4:E7 A8 C8 H8:M8 AA8:AAE14 A38:M41 B42:M45 A42:A55 H47:M47 B47:B50 J51:K51 W51:W79 H52:M52 B52:B55 J53:K53 A56:B61 AB56:AAE10000 J57:K57 H58:M59 C60 J60:K60 D61:M61 A62:M62 A63:E63 H63:M63 A64:D64 J64:K64 A68:G69 A70:E70 J70:K70 A74:A87 B80:W87">
    <cfRule type="cellIs" dxfId="1255" priority="4690" operator="equal">
      <formula>"VAN"</formula>
    </cfRule>
    <cfRule type="cellIs" dxfId="1254" priority="4689" operator="equal">
      <formula>"NSH"</formula>
    </cfRule>
    <cfRule type="cellIs" dxfId="1253" priority="4688" operator="equal">
      <formula>"DAL"</formula>
    </cfRule>
    <cfRule type="cellIs" dxfId="1252" priority="4687" operator="equal">
      <formula>"EDM"</formula>
    </cfRule>
    <cfRule type="cellIs" dxfId="1251" priority="4686" operator="equal">
      <formula>"FLA"</formula>
    </cfRule>
    <cfRule type="cellIs" dxfId="1250" priority="4685" operator="equal">
      <formula>"NYI"</formula>
    </cfRule>
    <cfRule type="cellIs" dxfId="1249" priority="4684" operator="equal">
      <formula>"CAR"</formula>
    </cfRule>
    <cfRule type="cellIs" dxfId="1248" priority="4683" operator="equal">
      <formula>"TOR"</formula>
    </cfRule>
    <cfRule type="cellIs" dxfId="1247" priority="4682" operator="equal">
      <formula>"LAK"</formula>
    </cfRule>
    <cfRule type="cellIs" dxfId="1246" priority="4697" operator="equal">
      <formula>"BOS"</formula>
    </cfRule>
    <cfRule type="cellIs" dxfId="1245" priority="4692" operator="equal">
      <formula>"WPG"</formula>
    </cfRule>
    <cfRule type="cellIs" dxfId="1244" priority="4691" operator="equal">
      <formula>"COL"</formula>
    </cfRule>
    <cfRule type="cellIs" dxfId="1243" priority="4693" operator="equal">
      <formula>"VGK"</formula>
    </cfRule>
    <cfRule type="cellIs" dxfId="1242" priority="4694" operator="equal">
      <formula>"WSH"</formula>
    </cfRule>
    <cfRule type="cellIs" dxfId="1241" priority="4695" operator="equal">
      <formula>"NYR"</formula>
    </cfRule>
    <cfRule type="cellIs" dxfId="1240" priority="4696" operator="equal">
      <formula>"TBL"</formula>
    </cfRule>
  </conditionalFormatting>
  <conditionalFormatting sqref="C74:M75 L76:M76">
    <cfRule type="cellIs" dxfId="1239" priority="1980" operator="equal">
      <formula>"NYI"</formula>
    </cfRule>
    <cfRule type="cellIs" dxfId="1238" priority="1992" operator="equal">
      <formula>"BOS"</formula>
    </cfRule>
    <cfRule type="cellIs" dxfId="1237" priority="1991" operator="equal">
      <formula>"TBL"</formula>
    </cfRule>
    <cfRule type="cellIs" dxfId="1236" priority="1990" operator="equal">
      <formula>"NYR"</formula>
    </cfRule>
    <cfRule type="cellIs" dxfId="1235" priority="1989" operator="equal">
      <formula>"WSH"</formula>
    </cfRule>
    <cfRule type="cellIs" dxfId="1234" priority="1988" operator="equal">
      <formula>"VGK"</formula>
    </cfRule>
    <cfRule type="cellIs" dxfId="1233" priority="1987" operator="equal">
      <formula>"WPG"</formula>
    </cfRule>
    <cfRule type="cellIs" dxfId="1232" priority="1975" operator="equal">
      <formula>"MIN"</formula>
    </cfRule>
    <cfRule type="cellIs" dxfId="1231" priority="1974" operator="equal">
      <formula>"NJD"</formula>
    </cfRule>
    <cfRule type="cellIs" dxfId="1230" priority="1973" operator="equal">
      <formula>"OTT"</formula>
    </cfRule>
    <cfRule type="cellIs" dxfId="1229" priority="1982" operator="equal">
      <formula>"EDM"</formula>
    </cfRule>
    <cfRule type="cellIs" dxfId="1228" priority="1984" operator="equal">
      <formula>"NSH"</formula>
    </cfRule>
    <cfRule type="cellIs" dxfId="1227" priority="1985" operator="equal">
      <formula>"VAN"</formula>
    </cfRule>
    <cfRule type="cellIs" dxfId="1226" priority="1986" operator="equal">
      <formula>"COL"</formula>
    </cfRule>
    <cfRule type="cellIs" dxfId="1225" priority="1981" operator="equal">
      <formula>"FLA"</formula>
    </cfRule>
    <cfRule type="cellIs" dxfId="1224" priority="1983" operator="equal">
      <formula>"DAL"</formula>
    </cfRule>
    <cfRule type="cellIs" dxfId="1223" priority="1979" operator="equal">
      <formula>"CAR"</formula>
    </cfRule>
    <cfRule type="cellIs" dxfId="1222" priority="1978" operator="equal">
      <formula>"TOR"</formula>
    </cfRule>
    <cfRule type="cellIs" dxfId="1221" priority="1977" operator="equal">
      <formula>"LAK"</formula>
    </cfRule>
    <cfRule type="cellIs" dxfId="1220" priority="1976" operator="equal">
      <formula>"STL"</formula>
    </cfRule>
    <cfRule type="cellIs" dxfId="1219" priority="1972" operator="equal">
      <formula>"MTL"</formula>
    </cfRule>
  </conditionalFormatting>
  <conditionalFormatting sqref="F7">
    <cfRule type="cellIs" dxfId="1218" priority="4634" operator="equal">
      <formula>"FLA"</formula>
    </cfRule>
    <cfRule type="cellIs" dxfId="1217" priority="4635" operator="equal">
      <formula>"EDM"</formula>
    </cfRule>
    <cfRule type="cellIs" dxfId="1216" priority="4636" operator="equal">
      <formula>"DAL"</formula>
    </cfRule>
    <cfRule type="cellIs" dxfId="1215" priority="4637" operator="equal">
      <formula>"NSH"</formula>
    </cfRule>
    <cfRule type="cellIs" dxfId="1214" priority="4638" operator="equal">
      <formula>"VAN"</formula>
    </cfRule>
    <cfRule type="cellIs" dxfId="1213" priority="4639" operator="equal">
      <formula>"COL"</formula>
    </cfRule>
    <cfRule type="cellIs" dxfId="1212" priority="4640" operator="equal">
      <formula>"WPG"</formula>
    </cfRule>
    <cfRule type="cellIs" dxfId="1211" priority="4641" operator="equal">
      <formula>"VGK"</formula>
    </cfRule>
    <cfRule type="cellIs" dxfId="1210" priority="4642" operator="equal">
      <formula>"WSH"</formula>
    </cfRule>
    <cfRule type="cellIs" dxfId="1209" priority="4643" operator="equal">
      <formula>"NYR"</formula>
    </cfRule>
    <cfRule type="cellIs" dxfId="1208" priority="4632" operator="equal">
      <formula>"CAR"</formula>
    </cfRule>
    <cfRule type="cellIs" dxfId="1207" priority="4645" operator="equal">
      <formula>"BOS"</formula>
    </cfRule>
    <cfRule type="cellIs" dxfId="1206" priority="4644" operator="equal">
      <formula>"TBL"</formula>
    </cfRule>
    <cfRule type="cellIs" dxfId="1205" priority="4626" operator="equal">
      <formula>"OTT"</formula>
    </cfRule>
    <cfRule type="cellIs" dxfId="1204" priority="4627" operator="equal">
      <formula>"NJD"</formula>
    </cfRule>
    <cfRule type="cellIs" dxfId="1203" priority="4628" operator="equal">
      <formula>"MIN"</formula>
    </cfRule>
    <cfRule type="cellIs" dxfId="1202" priority="4629" operator="equal">
      <formula>"STL"</formula>
    </cfRule>
    <cfRule type="cellIs" dxfId="1201" priority="4630" operator="equal">
      <formula>"LAK"</formula>
    </cfRule>
    <cfRule type="cellIs" dxfId="1200" priority="4631" operator="equal">
      <formula>"TOR"</formula>
    </cfRule>
    <cfRule type="cellIs" dxfId="1199" priority="4633" operator="equal">
      <formula>"NYI"</formula>
    </cfRule>
  </conditionalFormatting>
  <conditionalFormatting sqref="H51 L56:M56 H58:I59 L58:M59">
    <cfRule type="cellIs" dxfId="1198" priority="4523" operator="equal">
      <formula>"LAK"</formula>
    </cfRule>
    <cfRule type="cellIs" dxfId="1197" priority="4537" operator="equal">
      <formula>"TBL"</formula>
    </cfRule>
    <cfRule type="cellIs" dxfId="1196" priority="4530" operator="equal">
      <formula>"NSH"</formula>
    </cfRule>
    <cfRule type="cellIs" dxfId="1195" priority="4531" operator="equal">
      <formula>"VAN"</formula>
    </cfRule>
    <cfRule type="cellIs" dxfId="1194" priority="4533" operator="equal">
      <formula>"WPG"</formula>
    </cfRule>
    <cfRule type="cellIs" dxfId="1193" priority="4532" operator="equal">
      <formula>"COL"</formula>
    </cfRule>
    <cfRule type="cellIs" dxfId="1192" priority="4535" operator="equal">
      <formula>"WSH"</formula>
    </cfRule>
    <cfRule type="cellIs" dxfId="1191" priority="4536" operator="equal">
      <formula>"NYR"</formula>
    </cfRule>
    <cfRule type="cellIs" dxfId="1190" priority="4538" operator="equal">
      <formula>"BOS"</formula>
    </cfRule>
    <cfRule type="cellIs" dxfId="1189" priority="4528" operator="equal">
      <formula>"EDM"</formula>
    </cfRule>
    <cfRule type="cellIs" dxfId="1188" priority="4527" operator="equal">
      <formula>"FLA"</formula>
    </cfRule>
    <cfRule type="cellIs" dxfId="1187" priority="4526" operator="equal">
      <formula>"NYI"</formula>
    </cfRule>
    <cfRule type="cellIs" dxfId="1186" priority="4525" operator="equal">
      <formula>"CAR"</formula>
    </cfRule>
    <cfRule type="cellIs" dxfId="1185" priority="4534" operator="equal">
      <formula>"VGK"</formula>
    </cfRule>
    <cfRule type="cellIs" dxfId="1184" priority="4524" operator="equal">
      <formula>"TOR"</formula>
    </cfRule>
    <cfRule type="cellIs" dxfId="1183" priority="4522" operator="equal">
      <formula>"STL"</formula>
    </cfRule>
    <cfRule type="cellIs" dxfId="1182" priority="4529" operator="equal">
      <formula>"DAL"</formula>
    </cfRule>
    <cfRule type="cellIs" dxfId="1181" priority="4521" operator="equal">
      <formula>"MIN"</formula>
    </cfRule>
    <cfRule type="cellIs" dxfId="1180" priority="4520" operator="equal">
      <formula>"NJD"</formula>
    </cfRule>
    <cfRule type="cellIs" dxfId="1179" priority="4519" operator="equal">
      <formula>"OTT"</formula>
    </cfRule>
    <cfRule type="cellIs" dxfId="1178" priority="4518" operator="equal">
      <formula>"MTL"</formula>
    </cfRule>
  </conditionalFormatting>
  <conditionalFormatting sqref="H53">
    <cfRule type="cellIs" dxfId="1177" priority="4192" operator="equal">
      <formula>"NSH"</formula>
    </cfRule>
    <cfRule type="cellIs" dxfId="1176" priority="4189" operator="equal">
      <formula>"FLA"</formula>
    </cfRule>
    <cfRule type="cellIs" dxfId="1175" priority="4200" operator="equal">
      <formula>"BOS"</formula>
    </cfRule>
    <cfRule type="cellIs" dxfId="1174" priority="4188" operator="equal">
      <formula>"NYI"</formula>
    </cfRule>
    <cfRule type="cellIs" dxfId="1173" priority="4186" operator="equal">
      <formula>"TOR"</formula>
    </cfRule>
    <cfRule type="cellIs" dxfId="1172" priority="4185" operator="equal">
      <formula>"LAK"</formula>
    </cfRule>
    <cfRule type="cellIs" dxfId="1171" priority="4184" operator="equal">
      <formula>"STL"</formula>
    </cfRule>
    <cfRule type="cellIs" dxfId="1170" priority="4183" operator="equal">
      <formula>"MIN"</formula>
    </cfRule>
    <cfRule type="cellIs" dxfId="1169" priority="4182" operator="equal">
      <formula>"NJD"</formula>
    </cfRule>
    <cfRule type="cellIs" dxfId="1168" priority="4181" operator="equal">
      <formula>"OTT"</formula>
    </cfRule>
    <cfRule type="cellIs" dxfId="1167" priority="4180" operator="equal">
      <formula>"MTL"</formula>
    </cfRule>
    <cfRule type="cellIs" dxfId="1166" priority="4199" operator="equal">
      <formula>"TBL"</formula>
    </cfRule>
    <cfRule type="cellIs" dxfId="1165" priority="4198" operator="equal">
      <formula>"NYR"</formula>
    </cfRule>
    <cfRule type="cellIs" dxfId="1164" priority="4196" operator="equal">
      <formula>"VGK"</formula>
    </cfRule>
    <cfRule type="cellIs" dxfId="1163" priority="4195" operator="equal">
      <formula>"WPG"</formula>
    </cfRule>
    <cfRule type="cellIs" dxfId="1162" priority="4194" operator="equal">
      <formula>"COL"</formula>
    </cfRule>
    <cfRule type="cellIs" dxfId="1161" priority="4193" operator="equal">
      <formula>"VAN"</formula>
    </cfRule>
    <cfRule type="cellIs" dxfId="1160" priority="4190" operator="equal">
      <formula>"EDM"</formula>
    </cfRule>
    <cfRule type="cellIs" dxfId="1159" priority="4197" operator="equal">
      <formula>"WSH"</formula>
    </cfRule>
    <cfRule type="cellIs" dxfId="1158" priority="4187" operator="equal">
      <formula>"CAR"</formula>
    </cfRule>
    <cfRule type="cellIs" dxfId="1157" priority="4191" operator="equal">
      <formula>"DAL"</formula>
    </cfRule>
  </conditionalFormatting>
  <conditionalFormatting sqref="H55">
    <cfRule type="cellIs" dxfId="1156" priority="4319" operator="equal">
      <formula>"DAL"</formula>
    </cfRule>
    <cfRule type="cellIs" dxfId="1155" priority="4318" operator="equal">
      <formula>"EDM"</formula>
    </cfRule>
    <cfRule type="cellIs" dxfId="1154" priority="4317" operator="equal">
      <formula>"FLA"</formula>
    </cfRule>
    <cfRule type="cellIs" dxfId="1153" priority="4316" operator="equal">
      <formula>"NYI"</formula>
    </cfRule>
    <cfRule type="cellIs" dxfId="1152" priority="4315" operator="equal">
      <formula>"CAR"</formula>
    </cfRule>
    <cfRule type="cellIs" dxfId="1151" priority="4314" operator="equal">
      <formula>"TOR"</formula>
    </cfRule>
    <cfRule type="cellIs" dxfId="1150" priority="4313" operator="equal">
      <formula>"LAK"</formula>
    </cfRule>
    <cfRule type="cellIs" dxfId="1149" priority="4312" operator="equal">
      <formula>"STL"</formula>
    </cfRule>
    <cfRule type="cellIs" dxfId="1148" priority="4311" operator="equal">
      <formula>"MIN"</formula>
    </cfRule>
    <cfRule type="cellIs" dxfId="1147" priority="4310" operator="equal">
      <formula>"NJD"</formula>
    </cfRule>
    <cfRule type="cellIs" dxfId="1146" priority="4309" operator="equal">
      <formula>"OTT"</formula>
    </cfRule>
    <cfRule type="cellIs" dxfId="1145" priority="4308" operator="equal">
      <formula>"MTL"</formula>
    </cfRule>
    <cfRule type="cellIs" dxfId="1144" priority="4328" operator="equal">
      <formula>"BOS"</formula>
    </cfRule>
    <cfRule type="cellIs" dxfId="1143" priority="4327" operator="equal">
      <formula>"TBL"</formula>
    </cfRule>
    <cfRule type="cellIs" dxfId="1142" priority="4326" operator="equal">
      <formula>"NYR"</formula>
    </cfRule>
    <cfRule type="cellIs" dxfId="1141" priority="4325" operator="equal">
      <formula>"WSH"</formula>
    </cfRule>
    <cfRule type="cellIs" dxfId="1140" priority="4324" operator="equal">
      <formula>"VGK"</formula>
    </cfRule>
    <cfRule type="cellIs" dxfId="1139" priority="4323" operator="equal">
      <formula>"WPG"</formula>
    </cfRule>
    <cfRule type="cellIs" dxfId="1138" priority="4322" operator="equal">
      <formula>"COL"</formula>
    </cfRule>
    <cfRule type="cellIs" dxfId="1137" priority="4321" operator="equal">
      <formula>"VAN"</formula>
    </cfRule>
    <cfRule type="cellIs" dxfId="1136" priority="4320" operator="equal">
      <formula>"NSH"</formula>
    </cfRule>
  </conditionalFormatting>
  <conditionalFormatting sqref="H57">
    <cfRule type="cellIs" dxfId="1135" priority="4046" operator="equal">
      <formula>"VAN"</formula>
    </cfRule>
    <cfRule type="cellIs" dxfId="1134" priority="4045" operator="equal">
      <formula>"NSH"</formula>
    </cfRule>
    <cfRule type="cellIs" dxfId="1133" priority="4044" operator="equal">
      <formula>"DAL"</formula>
    </cfRule>
    <cfRule type="cellIs" dxfId="1132" priority="4043" operator="equal">
      <formula>"EDM"</formula>
    </cfRule>
    <cfRule type="cellIs" dxfId="1131" priority="4034" operator="equal">
      <formula>"OTT"</formula>
    </cfRule>
    <cfRule type="cellIs" dxfId="1130" priority="4037" operator="equal">
      <formula>"STL"</formula>
    </cfRule>
    <cfRule type="cellIs" dxfId="1129" priority="4033" operator="equal">
      <formula>"MTL"</formula>
    </cfRule>
    <cfRule type="cellIs" dxfId="1128" priority="4041" operator="equal">
      <formula>"NYI"</formula>
    </cfRule>
    <cfRule type="cellIs" dxfId="1127" priority="4042" operator="equal">
      <formula>"FLA"</formula>
    </cfRule>
    <cfRule type="cellIs" dxfId="1126" priority="4039" operator="equal">
      <formula>"TOR"</formula>
    </cfRule>
    <cfRule type="cellIs" dxfId="1125" priority="4040" operator="equal">
      <formula>"CAR"</formula>
    </cfRule>
    <cfRule type="cellIs" dxfId="1124" priority="4038" operator="equal">
      <formula>"LAK"</formula>
    </cfRule>
    <cfRule type="cellIs" dxfId="1123" priority="4036" operator="equal">
      <formula>"MIN"</formula>
    </cfRule>
    <cfRule type="cellIs" dxfId="1122" priority="4053" operator="equal">
      <formula>"BOS"</formula>
    </cfRule>
    <cfRule type="cellIs" dxfId="1121" priority="4052" operator="equal">
      <formula>"TBL"</formula>
    </cfRule>
    <cfRule type="cellIs" dxfId="1120" priority="4051" operator="equal">
      <formula>"NYR"</formula>
    </cfRule>
    <cfRule type="cellIs" dxfId="1119" priority="4050" operator="equal">
      <formula>"WSH"</formula>
    </cfRule>
    <cfRule type="cellIs" dxfId="1118" priority="4049" operator="equal">
      <formula>"VGK"</formula>
    </cfRule>
    <cfRule type="cellIs" dxfId="1117" priority="4048" operator="equal">
      <formula>"WPG"</formula>
    </cfRule>
    <cfRule type="cellIs" dxfId="1116" priority="4047" operator="equal">
      <formula>"COL"</formula>
    </cfRule>
    <cfRule type="cellIs" dxfId="1115" priority="4035" operator="equal">
      <formula>"NJD"</formula>
    </cfRule>
  </conditionalFormatting>
  <conditionalFormatting sqref="H59:H60">
    <cfRule type="cellIs" dxfId="1114" priority="3629" operator="equal">
      <formula>"VGK"</formula>
    </cfRule>
    <cfRule type="cellIs" dxfId="1113" priority="3613" operator="equal">
      <formula>"MTL"</formula>
    </cfRule>
    <cfRule type="cellIs" dxfId="1112" priority="3614" operator="equal">
      <formula>"OTT"</formula>
    </cfRule>
    <cfRule type="cellIs" dxfId="1111" priority="3615" operator="equal">
      <formula>"NJD"</formula>
    </cfRule>
    <cfRule type="cellIs" dxfId="1110" priority="3616" operator="equal">
      <formula>"MIN"</formula>
    </cfRule>
    <cfRule type="cellIs" dxfId="1109" priority="3617" operator="equal">
      <formula>"STL"</formula>
    </cfRule>
    <cfRule type="cellIs" dxfId="1108" priority="3618" operator="equal">
      <formula>"LAK"</formula>
    </cfRule>
    <cfRule type="cellIs" dxfId="1107" priority="3619" operator="equal">
      <formula>"TOR"</formula>
    </cfRule>
    <cfRule type="cellIs" dxfId="1106" priority="3620" operator="equal">
      <formula>"CAR"</formula>
    </cfRule>
    <cfRule type="cellIs" dxfId="1105" priority="3628" operator="equal">
      <formula>"WPG"</formula>
    </cfRule>
    <cfRule type="cellIs" dxfId="1104" priority="3621" operator="equal">
      <formula>"NYI"</formula>
    </cfRule>
    <cfRule type="cellIs" dxfId="1103" priority="3622" operator="equal">
      <formula>"FLA"</formula>
    </cfRule>
    <cfRule type="cellIs" dxfId="1102" priority="3633" operator="equal">
      <formula>"BOS"</formula>
    </cfRule>
    <cfRule type="cellIs" dxfId="1101" priority="3632" operator="equal">
      <formula>"TBL"</formula>
    </cfRule>
    <cfRule type="cellIs" dxfId="1100" priority="3631" operator="equal">
      <formula>"NYR"</formula>
    </cfRule>
    <cfRule type="cellIs" dxfId="1099" priority="3630" operator="equal">
      <formula>"WSH"</formula>
    </cfRule>
    <cfRule type="cellIs" dxfId="1098" priority="3627" operator="equal">
      <formula>"COL"</formula>
    </cfRule>
    <cfRule type="cellIs" dxfId="1097" priority="3626" operator="equal">
      <formula>"VAN"</formula>
    </cfRule>
    <cfRule type="cellIs" dxfId="1096" priority="3625" operator="equal">
      <formula>"NSH"</formula>
    </cfRule>
    <cfRule type="cellIs" dxfId="1095" priority="3624" operator="equal">
      <formula>"DAL"</formula>
    </cfRule>
    <cfRule type="cellIs" dxfId="1094" priority="3623" operator="equal">
      <formula>"EDM"</formula>
    </cfRule>
  </conditionalFormatting>
  <conditionalFormatting sqref="H63:H64">
    <cfRule type="cellIs" dxfId="1093" priority="2795" operator="equal">
      <formula>"OTT"</formula>
    </cfRule>
    <cfRule type="cellIs" dxfId="1092" priority="2794" operator="equal">
      <formula>"MTL"</formula>
    </cfRule>
    <cfRule type="cellIs" dxfId="1091" priority="2801" operator="equal">
      <formula>"CAR"</formula>
    </cfRule>
    <cfRule type="cellIs" dxfId="1090" priority="2800" operator="equal">
      <formula>"TOR"</formula>
    </cfRule>
    <cfRule type="cellIs" dxfId="1089" priority="2799" operator="equal">
      <formula>"LAK"</formula>
    </cfRule>
    <cfRule type="cellIs" dxfId="1088" priority="2809" operator="equal">
      <formula>"WPG"</formula>
    </cfRule>
    <cfRule type="cellIs" dxfId="1087" priority="2814" operator="equal">
      <formula>"BOS"</formula>
    </cfRule>
    <cfRule type="cellIs" dxfId="1086" priority="2798" operator="equal">
      <formula>"STL"</formula>
    </cfRule>
    <cfRule type="cellIs" dxfId="1085" priority="2797" operator="equal">
      <formula>"MIN"</formula>
    </cfRule>
    <cfRule type="cellIs" dxfId="1084" priority="2796" operator="equal">
      <formula>"NJD"</formula>
    </cfRule>
    <cfRule type="cellIs" dxfId="1083" priority="2813" operator="equal">
      <formula>"TBL"</formula>
    </cfRule>
    <cfRule type="cellIs" dxfId="1082" priority="2812" operator="equal">
      <formula>"NYR"</formula>
    </cfRule>
    <cfRule type="cellIs" dxfId="1081" priority="2811" operator="equal">
      <formula>"WSH"</formula>
    </cfRule>
    <cfRule type="cellIs" dxfId="1080" priority="2808" operator="equal">
      <formula>"COL"</formula>
    </cfRule>
    <cfRule type="cellIs" dxfId="1079" priority="2807" operator="equal">
      <formula>"VAN"</formula>
    </cfRule>
    <cfRule type="cellIs" dxfId="1078" priority="2806" operator="equal">
      <formula>"NSH"</formula>
    </cfRule>
    <cfRule type="cellIs" dxfId="1077" priority="2805" operator="equal">
      <formula>"DAL"</formula>
    </cfRule>
    <cfRule type="cellIs" dxfId="1076" priority="2804" operator="equal">
      <formula>"EDM"</formula>
    </cfRule>
    <cfRule type="cellIs" dxfId="1075" priority="2803" operator="equal">
      <formula>"FLA"</formula>
    </cfRule>
    <cfRule type="cellIs" dxfId="1074" priority="2802" operator="equal">
      <formula>"NYI"</formula>
    </cfRule>
    <cfRule type="cellIs" dxfId="1073" priority="2810" operator="equal">
      <formula>"VGK"</formula>
    </cfRule>
  </conditionalFormatting>
  <conditionalFormatting sqref="H66">
    <cfRule type="cellIs" dxfId="1072" priority="2640" operator="equal">
      <formula>"COL"</formula>
    </cfRule>
    <cfRule type="cellIs" dxfId="1071" priority="2627" operator="equal">
      <formula>"OTT"</formula>
    </cfRule>
    <cfRule type="cellIs" dxfId="1070" priority="2645" operator="equal">
      <formula>"TBL"</formula>
    </cfRule>
    <cfRule type="cellIs" dxfId="1069" priority="2644" operator="equal">
      <formula>"NYR"</formula>
    </cfRule>
    <cfRule type="cellIs" dxfId="1068" priority="2643" operator="equal">
      <formula>"WSH"</formula>
    </cfRule>
    <cfRule type="cellIs" dxfId="1067" priority="2628" operator="equal">
      <formula>"NJD"</formula>
    </cfRule>
    <cfRule type="cellIs" dxfId="1066" priority="2642" operator="equal">
      <formula>"VGK"</formula>
    </cfRule>
    <cfRule type="cellIs" dxfId="1065" priority="2641" operator="equal">
      <formula>"WPG"</formula>
    </cfRule>
    <cfRule type="cellIs" dxfId="1064" priority="2639" operator="equal">
      <formula>"VAN"</formula>
    </cfRule>
    <cfRule type="cellIs" dxfId="1063" priority="2638" operator="equal">
      <formula>"NSH"</formula>
    </cfRule>
    <cfRule type="cellIs" dxfId="1062" priority="2637" operator="equal">
      <formula>"DAL"</formula>
    </cfRule>
    <cfRule type="cellIs" dxfId="1061" priority="2635" operator="equal">
      <formula>"FLA"</formula>
    </cfRule>
    <cfRule type="cellIs" dxfId="1060" priority="2626" operator="equal">
      <formula>"MTL"</formula>
    </cfRule>
    <cfRule type="cellIs" dxfId="1059" priority="2630" operator="equal">
      <formula>"STL"</formula>
    </cfRule>
    <cfRule type="cellIs" dxfId="1058" priority="2631" operator="equal">
      <formula>"LAK"</formula>
    </cfRule>
    <cfRule type="cellIs" dxfId="1057" priority="2646" operator="equal">
      <formula>"BOS"</formula>
    </cfRule>
    <cfRule type="cellIs" dxfId="1056" priority="2633" operator="equal">
      <formula>"CAR"</formula>
    </cfRule>
    <cfRule type="cellIs" dxfId="1055" priority="2634" operator="equal">
      <formula>"NYI"</formula>
    </cfRule>
    <cfRule type="cellIs" dxfId="1054" priority="2636" operator="equal">
      <formula>"EDM"</formula>
    </cfRule>
    <cfRule type="cellIs" dxfId="1053" priority="2629" operator="equal">
      <formula>"MIN"</formula>
    </cfRule>
    <cfRule type="cellIs" dxfId="1052" priority="2632" operator="equal">
      <formula>"TOR"</formula>
    </cfRule>
  </conditionalFormatting>
  <conditionalFormatting sqref="H68">
    <cfRule type="cellIs" dxfId="1051" priority="2510" operator="equal">
      <formula>"EDM"</formula>
    </cfRule>
    <cfRule type="cellIs" dxfId="1050" priority="2511" operator="equal">
      <formula>"DAL"</formula>
    </cfRule>
    <cfRule type="cellIs" dxfId="1049" priority="2512" operator="equal">
      <formula>"NSH"</formula>
    </cfRule>
    <cfRule type="cellIs" dxfId="1048" priority="2513" operator="equal">
      <formula>"VAN"</formula>
    </cfRule>
    <cfRule type="cellIs" dxfId="1047" priority="2514" operator="equal">
      <formula>"COL"</formula>
    </cfRule>
    <cfRule type="cellIs" dxfId="1046" priority="2515" operator="equal">
      <formula>"WPG"</formula>
    </cfRule>
    <cfRule type="cellIs" dxfId="1045" priority="2516" operator="equal">
      <formula>"VGK"</formula>
    </cfRule>
    <cfRule type="cellIs" dxfId="1044" priority="2517" operator="equal">
      <formula>"WSH"</formula>
    </cfRule>
    <cfRule type="cellIs" dxfId="1043" priority="2518" operator="equal">
      <formula>"NYR"</formula>
    </cfRule>
    <cfRule type="cellIs" dxfId="1042" priority="2519" operator="equal">
      <formula>"TBL"</formula>
    </cfRule>
    <cfRule type="cellIs" dxfId="1041" priority="2520" operator="equal">
      <formula>"BOS"</formula>
    </cfRule>
    <cfRule type="cellIs" dxfId="1040" priority="2501" operator="equal">
      <formula>"OTT"</formula>
    </cfRule>
    <cfRule type="cellIs" dxfId="1039" priority="2500" operator="equal">
      <formula>"MTL"</formula>
    </cfRule>
    <cfRule type="cellIs" dxfId="1038" priority="2502" operator="equal">
      <formula>"NJD"</formula>
    </cfRule>
    <cfRule type="cellIs" dxfId="1037" priority="2503" operator="equal">
      <formula>"MIN"</formula>
    </cfRule>
    <cfRule type="cellIs" dxfId="1036" priority="2504" operator="equal">
      <formula>"STL"</formula>
    </cfRule>
    <cfRule type="cellIs" dxfId="1035" priority="2505" operator="equal">
      <formula>"LAK"</formula>
    </cfRule>
    <cfRule type="cellIs" dxfId="1034" priority="2506" operator="equal">
      <formula>"TOR"</formula>
    </cfRule>
    <cfRule type="cellIs" dxfId="1033" priority="2507" operator="equal">
      <formula>"CAR"</formula>
    </cfRule>
    <cfRule type="cellIs" dxfId="1032" priority="2508" operator="equal">
      <formula>"NYI"</formula>
    </cfRule>
    <cfRule type="cellIs" dxfId="1031" priority="2509" operator="equal">
      <formula>"FLA"</formula>
    </cfRule>
  </conditionalFormatting>
  <conditionalFormatting sqref="H70">
    <cfRule type="cellIs" dxfId="1030" priority="2351" operator="equal">
      <formula>"TBL"</formula>
    </cfRule>
    <cfRule type="cellIs" dxfId="1029" priority="2332" operator="equal">
      <formula>"MTL"</formula>
    </cfRule>
    <cfRule type="cellIs" dxfId="1028" priority="2343" operator="equal">
      <formula>"DAL"</formula>
    </cfRule>
    <cfRule type="cellIs" dxfId="1027" priority="2342" operator="equal">
      <formula>"EDM"</formula>
    </cfRule>
    <cfRule type="cellIs" dxfId="1026" priority="2341" operator="equal">
      <formula>"FLA"</formula>
    </cfRule>
    <cfRule type="cellIs" dxfId="1025" priority="2340" operator="equal">
      <formula>"NYI"</formula>
    </cfRule>
    <cfRule type="cellIs" dxfId="1024" priority="2344" operator="equal">
      <formula>"NSH"</formula>
    </cfRule>
    <cfRule type="cellIs" dxfId="1023" priority="2338" operator="equal">
      <formula>"TOR"</formula>
    </cfRule>
    <cfRule type="cellIs" dxfId="1022" priority="2337" operator="equal">
      <formula>"LAK"</formula>
    </cfRule>
    <cfRule type="cellIs" dxfId="1021" priority="2336" operator="equal">
      <formula>"STL"</formula>
    </cfRule>
    <cfRule type="cellIs" dxfId="1020" priority="2335" operator="equal">
      <formula>"MIN"</formula>
    </cfRule>
    <cfRule type="cellIs" dxfId="1019" priority="2334" operator="equal">
      <formula>"NJD"</formula>
    </cfRule>
    <cfRule type="cellIs" dxfId="1018" priority="2352" operator="equal">
      <formula>"BOS"</formula>
    </cfRule>
    <cfRule type="cellIs" dxfId="1017" priority="2339" operator="equal">
      <formula>"CAR"</formula>
    </cfRule>
    <cfRule type="cellIs" dxfId="1016" priority="2350" operator="equal">
      <formula>"NYR"</formula>
    </cfRule>
    <cfRule type="cellIs" dxfId="1015" priority="2349" operator="equal">
      <formula>"WSH"</formula>
    </cfRule>
    <cfRule type="cellIs" dxfId="1014" priority="2348" operator="equal">
      <formula>"VGK"</formula>
    </cfRule>
    <cfRule type="cellIs" dxfId="1013" priority="2347" operator="equal">
      <formula>"WPG"</formula>
    </cfRule>
    <cfRule type="cellIs" dxfId="1012" priority="2333" operator="equal">
      <formula>"OTT"</formula>
    </cfRule>
    <cfRule type="cellIs" dxfId="1011" priority="2346" operator="equal">
      <formula>"COL"</formula>
    </cfRule>
    <cfRule type="cellIs" dxfId="1010" priority="2345" operator="equal">
      <formula>"VAN"</formula>
    </cfRule>
  </conditionalFormatting>
  <conditionalFormatting sqref="H72:H86">
    <cfRule type="cellIs" dxfId="1009" priority="276" operator="equal">
      <formula>"NJD"</formula>
    </cfRule>
    <cfRule type="cellIs" dxfId="1008" priority="285" operator="equal">
      <formula>"DAL"</formula>
    </cfRule>
    <cfRule type="cellIs" dxfId="1007" priority="284" operator="equal">
      <formula>"EDM"</formula>
    </cfRule>
    <cfRule type="cellIs" dxfId="1006" priority="283" operator="equal">
      <formula>"FLA"</formula>
    </cfRule>
    <cfRule type="cellIs" dxfId="1005" priority="282" operator="equal">
      <formula>"NYI"</formula>
    </cfRule>
    <cfRule type="cellIs" dxfId="1004" priority="281" operator="equal">
      <formula>"CAR"</formula>
    </cfRule>
    <cfRule type="cellIs" dxfId="1003" priority="280" operator="equal">
      <formula>"TOR"</formula>
    </cfRule>
    <cfRule type="cellIs" dxfId="1002" priority="279" operator="equal">
      <formula>"LAK"</formula>
    </cfRule>
    <cfRule type="cellIs" dxfId="1001" priority="278" operator="equal">
      <formula>"STL"</formula>
    </cfRule>
    <cfRule type="cellIs" dxfId="1000" priority="277" operator="equal">
      <formula>"MIN"</formula>
    </cfRule>
    <cfRule type="cellIs" dxfId="999" priority="289" operator="equal">
      <formula>"WPG"</formula>
    </cfRule>
    <cfRule type="cellIs" dxfId="998" priority="275" operator="equal">
      <formula>"OTT"</formula>
    </cfRule>
    <cfRule type="cellIs" dxfId="997" priority="274" operator="equal">
      <formula>"MTL"</formula>
    </cfRule>
    <cfRule type="cellIs" dxfId="996" priority="286" operator="equal">
      <formula>"NSH"</formula>
    </cfRule>
    <cfRule type="cellIs" dxfId="995" priority="294" operator="equal">
      <formula>"BOS"</formula>
    </cfRule>
    <cfRule type="cellIs" dxfId="994" priority="293" operator="equal">
      <formula>"TBL"</formula>
    </cfRule>
    <cfRule type="cellIs" dxfId="993" priority="292" operator="equal">
      <formula>"NYR"</formula>
    </cfRule>
    <cfRule type="cellIs" dxfId="992" priority="291" operator="equal">
      <formula>"WSH"</formula>
    </cfRule>
    <cfRule type="cellIs" dxfId="991" priority="290" operator="equal">
      <formula>"VGK"</formula>
    </cfRule>
    <cfRule type="cellIs" dxfId="990" priority="288" operator="equal">
      <formula>"COL"</formula>
    </cfRule>
    <cfRule type="cellIs" dxfId="989" priority="287" operator="equal">
      <formula>"VAN"</formula>
    </cfRule>
  </conditionalFormatting>
  <conditionalFormatting sqref="H46:I46">
    <cfRule type="cellIs" dxfId="988" priority="4587" operator="equal">
      <formula>"TOR"</formula>
    </cfRule>
    <cfRule type="cellIs" dxfId="987" priority="4581" operator="equal">
      <formula>"MTL"</formula>
    </cfRule>
    <cfRule type="cellIs" dxfId="986" priority="4582" operator="equal">
      <formula>"OTT"</formula>
    </cfRule>
    <cfRule type="cellIs" dxfId="985" priority="4583" operator="equal">
      <formula>"NJD"</formula>
    </cfRule>
    <cfRule type="cellIs" dxfId="984" priority="4584" operator="equal">
      <formula>"MIN"</formula>
    </cfRule>
    <cfRule type="cellIs" dxfId="983" priority="4585" operator="equal">
      <formula>"STL"</formula>
    </cfRule>
    <cfRule type="cellIs" dxfId="982" priority="4586" operator="equal">
      <formula>"LAK"</formula>
    </cfRule>
    <cfRule type="cellIs" dxfId="981" priority="4593" operator="equal">
      <formula>"NSH"</formula>
    </cfRule>
    <cfRule type="cellIs" dxfId="980" priority="4588" operator="equal">
      <formula>"CAR"</formula>
    </cfRule>
    <cfRule type="cellIs" dxfId="979" priority="4589" operator="equal">
      <formula>"NYI"</formula>
    </cfRule>
    <cfRule type="cellIs" dxfId="978" priority="4590" operator="equal">
      <formula>"FLA"</formula>
    </cfRule>
    <cfRule type="cellIs" dxfId="977" priority="4592" operator="equal">
      <formula>"DAL"</formula>
    </cfRule>
    <cfRule type="cellIs" dxfId="976" priority="4594" operator="equal">
      <formula>"VAN"</formula>
    </cfRule>
    <cfRule type="cellIs" dxfId="975" priority="4591" operator="equal">
      <formula>"EDM"</formula>
    </cfRule>
    <cfRule type="cellIs" dxfId="974" priority="4595" operator="equal">
      <formula>"COL"</formula>
    </cfRule>
    <cfRule type="cellIs" dxfId="973" priority="4601" operator="equal">
      <formula>"BOS"</formula>
    </cfRule>
    <cfRule type="cellIs" dxfId="972" priority="4600" operator="equal">
      <formula>"TBL"</formula>
    </cfRule>
    <cfRule type="cellIs" dxfId="971" priority="4599" operator="equal">
      <formula>"NYR"</formula>
    </cfRule>
    <cfRule type="cellIs" dxfId="970" priority="4598" operator="equal">
      <formula>"WSH"</formula>
    </cfRule>
    <cfRule type="cellIs" dxfId="969" priority="4597" operator="equal">
      <formula>"VGK"</formula>
    </cfRule>
    <cfRule type="cellIs" dxfId="968" priority="4596" operator="equal">
      <formula>"WPG"</formula>
    </cfRule>
  </conditionalFormatting>
  <conditionalFormatting sqref="H66:I67">
    <cfRule type="cellIs" dxfId="967" priority="2591" operator="equal">
      <formula>"CAR"</formula>
    </cfRule>
    <cfRule type="cellIs" dxfId="966" priority="2584" operator="equal">
      <formula>"MTL"</formula>
    </cfRule>
    <cfRule type="cellIs" dxfId="965" priority="2592" operator="equal">
      <formula>"NYI"</formula>
    </cfRule>
    <cfRule type="cellIs" dxfId="964" priority="2593" operator="equal">
      <formula>"FLA"</formula>
    </cfRule>
    <cfRule type="cellIs" dxfId="963" priority="2594" operator="equal">
      <formula>"EDM"</formula>
    </cfRule>
    <cfRule type="cellIs" dxfId="962" priority="2595" operator="equal">
      <formula>"DAL"</formula>
    </cfRule>
    <cfRule type="cellIs" dxfId="961" priority="2596" operator="equal">
      <formula>"NSH"</formula>
    </cfRule>
    <cfRule type="cellIs" dxfId="960" priority="2597" operator="equal">
      <formula>"VAN"</formula>
    </cfRule>
    <cfRule type="cellIs" dxfId="959" priority="2598" operator="equal">
      <formula>"COL"</formula>
    </cfRule>
    <cfRule type="cellIs" dxfId="958" priority="2599" operator="equal">
      <formula>"WPG"</formula>
    </cfRule>
    <cfRule type="cellIs" dxfId="957" priority="2600" operator="equal">
      <formula>"VGK"</formula>
    </cfRule>
    <cfRule type="cellIs" dxfId="956" priority="2601" operator="equal">
      <formula>"WSH"</formula>
    </cfRule>
    <cfRule type="cellIs" dxfId="955" priority="2602" operator="equal">
      <formula>"NYR"</formula>
    </cfRule>
    <cfRule type="cellIs" dxfId="954" priority="2603" operator="equal">
      <formula>"TBL"</formula>
    </cfRule>
    <cfRule type="cellIs" dxfId="953" priority="2604" operator="equal">
      <formula>"BOS"</formula>
    </cfRule>
    <cfRule type="cellIs" dxfId="952" priority="2590" operator="equal">
      <formula>"TOR"</formula>
    </cfRule>
    <cfRule type="cellIs" dxfId="951" priority="2589" operator="equal">
      <formula>"LAK"</formula>
    </cfRule>
    <cfRule type="cellIs" dxfId="950" priority="2588" operator="equal">
      <formula>"STL"</formula>
    </cfRule>
    <cfRule type="cellIs" dxfId="949" priority="2587" operator="equal">
      <formula>"MIN"</formula>
    </cfRule>
    <cfRule type="cellIs" dxfId="948" priority="2586" operator="equal">
      <formula>"NJD"</formula>
    </cfRule>
    <cfRule type="cellIs" dxfId="947" priority="2585" operator="equal">
      <formula>"OTT"</formula>
    </cfRule>
  </conditionalFormatting>
  <conditionalFormatting sqref="I51">
    <cfRule type="cellIs" dxfId="946" priority="4488" operator="equal">
      <formula>"NSH"</formula>
    </cfRule>
    <cfRule type="cellIs" dxfId="945" priority="4496" operator="equal">
      <formula>"BOS"</formula>
    </cfRule>
    <cfRule type="cellIs" dxfId="944" priority="4495" operator="equal">
      <formula>"TBL"</formula>
    </cfRule>
    <cfRule type="cellIs" dxfId="943" priority="4494" operator="equal">
      <formula>"NYR"</formula>
    </cfRule>
    <cfRule type="cellIs" dxfId="942" priority="4493" operator="equal">
      <formula>"WSH"</formula>
    </cfRule>
    <cfRule type="cellIs" dxfId="941" priority="4492" operator="equal">
      <formula>"VGK"</formula>
    </cfRule>
    <cfRule type="cellIs" dxfId="940" priority="4491" operator="equal">
      <formula>"WPG"</formula>
    </cfRule>
    <cfRule type="cellIs" dxfId="939" priority="4490" operator="equal">
      <formula>"COL"</formula>
    </cfRule>
    <cfRule type="cellIs" dxfId="938" priority="4489" operator="equal">
      <formula>"VAN"</formula>
    </cfRule>
    <cfRule type="cellIs" dxfId="937" priority="4487" operator="equal">
      <formula>"DAL"</formula>
    </cfRule>
    <cfRule type="cellIs" dxfId="936" priority="4486" operator="equal">
      <formula>"EDM"</formula>
    </cfRule>
    <cfRule type="cellIs" dxfId="935" priority="4485" operator="equal">
      <formula>"FLA"</formula>
    </cfRule>
    <cfRule type="cellIs" dxfId="934" priority="4484" operator="equal">
      <formula>"NYI"</formula>
    </cfRule>
    <cfRule type="cellIs" dxfId="933" priority="4483" operator="equal">
      <formula>"CAR"</formula>
    </cfRule>
    <cfRule type="cellIs" dxfId="932" priority="4482" operator="equal">
      <formula>"TOR"</formula>
    </cfRule>
    <cfRule type="cellIs" dxfId="931" priority="4481" operator="equal">
      <formula>"LAK"</formula>
    </cfRule>
    <cfRule type="cellIs" dxfId="930" priority="4479" operator="equal">
      <formula>"MIN"</formula>
    </cfRule>
    <cfRule type="cellIs" dxfId="929" priority="4478" operator="equal">
      <formula>"NJD"</formula>
    </cfRule>
    <cfRule type="cellIs" dxfId="928" priority="4477" operator="equal">
      <formula>"OTT"</formula>
    </cfRule>
    <cfRule type="cellIs" dxfId="927" priority="4476" operator="equal">
      <formula>"MTL"</formula>
    </cfRule>
    <cfRule type="cellIs" dxfId="926" priority="4480" operator="equal">
      <formula>"STL"</formula>
    </cfRule>
  </conditionalFormatting>
  <conditionalFormatting sqref="I53">
    <cfRule type="cellIs" dxfId="925" priority="4222" operator="equal">
      <formula>"MTL"</formula>
    </cfRule>
    <cfRule type="cellIs" dxfId="924" priority="4223" operator="equal">
      <formula>"OTT"</formula>
    </cfRule>
    <cfRule type="cellIs" dxfId="923" priority="4224" operator="equal">
      <formula>"NJD"</formula>
    </cfRule>
    <cfRule type="cellIs" dxfId="922" priority="4225" operator="equal">
      <formula>"MIN"</formula>
    </cfRule>
    <cfRule type="cellIs" dxfId="921" priority="4227" operator="equal">
      <formula>"LAK"</formula>
    </cfRule>
    <cfRule type="cellIs" dxfId="920" priority="4228" operator="equal">
      <formula>"TOR"</formula>
    </cfRule>
    <cfRule type="cellIs" dxfId="919" priority="4229" operator="equal">
      <formula>"CAR"</formula>
    </cfRule>
    <cfRule type="cellIs" dxfId="918" priority="4230" operator="equal">
      <formula>"NYI"</formula>
    </cfRule>
    <cfRule type="cellIs" dxfId="917" priority="4231" operator="equal">
      <formula>"FLA"</formula>
    </cfRule>
    <cfRule type="cellIs" dxfId="916" priority="4232" operator="equal">
      <formula>"EDM"</formula>
    </cfRule>
    <cfRule type="cellIs" dxfId="915" priority="4233" operator="equal">
      <formula>"DAL"</formula>
    </cfRule>
    <cfRule type="cellIs" dxfId="914" priority="4234" operator="equal">
      <formula>"NSH"</formula>
    </cfRule>
    <cfRule type="cellIs" dxfId="913" priority="4235" operator="equal">
      <formula>"VAN"</formula>
    </cfRule>
    <cfRule type="cellIs" dxfId="912" priority="4236" operator="equal">
      <formula>"COL"</formula>
    </cfRule>
    <cfRule type="cellIs" dxfId="911" priority="4237" operator="equal">
      <formula>"WPG"</formula>
    </cfRule>
    <cfRule type="cellIs" dxfId="910" priority="4238" operator="equal">
      <formula>"VGK"</formula>
    </cfRule>
    <cfRule type="cellIs" dxfId="909" priority="4239" operator="equal">
      <formula>"WSH"</formula>
    </cfRule>
    <cfRule type="cellIs" dxfId="908" priority="4240" operator="equal">
      <formula>"NYR"</formula>
    </cfRule>
    <cfRule type="cellIs" dxfId="907" priority="4241" operator="equal">
      <formula>"TBL"</formula>
    </cfRule>
    <cfRule type="cellIs" dxfId="906" priority="4242" operator="equal">
      <formula>"BOS"</formula>
    </cfRule>
    <cfRule type="cellIs" dxfId="905" priority="4226" operator="equal">
      <formula>"STL"</formula>
    </cfRule>
  </conditionalFormatting>
  <conditionalFormatting sqref="I55">
    <cfRule type="cellIs" dxfId="904" priority="4298" operator="equal">
      <formula>"DAL"</formula>
    </cfRule>
    <cfRule type="cellIs" dxfId="903" priority="4299" operator="equal">
      <formula>"NSH"</formula>
    </cfRule>
    <cfRule type="cellIs" dxfId="902" priority="4300" operator="equal">
      <formula>"VAN"</formula>
    </cfRule>
    <cfRule type="cellIs" dxfId="901" priority="4301" operator="equal">
      <formula>"COL"</formula>
    </cfRule>
    <cfRule type="cellIs" dxfId="900" priority="4302" operator="equal">
      <formula>"WPG"</formula>
    </cfRule>
    <cfRule type="cellIs" dxfId="899" priority="4303" operator="equal">
      <formula>"VGK"</formula>
    </cfRule>
    <cfRule type="cellIs" dxfId="898" priority="4304" operator="equal">
      <formula>"WSH"</formula>
    </cfRule>
    <cfRule type="cellIs" dxfId="897" priority="4305" operator="equal">
      <formula>"NYR"</formula>
    </cfRule>
    <cfRule type="cellIs" dxfId="896" priority="4306" operator="equal">
      <formula>"TBL"</formula>
    </cfRule>
    <cfRule type="cellIs" dxfId="895" priority="4307" operator="equal">
      <formula>"BOS"</formula>
    </cfRule>
    <cfRule type="cellIs" dxfId="894" priority="4288" operator="equal">
      <formula>"OTT"</formula>
    </cfRule>
    <cfRule type="cellIs" dxfId="893" priority="4287" operator="equal">
      <formula>"MTL"</formula>
    </cfRule>
    <cfRule type="cellIs" dxfId="892" priority="4290" operator="equal">
      <formula>"MIN"</formula>
    </cfRule>
    <cfRule type="cellIs" dxfId="891" priority="4292" operator="equal">
      <formula>"LAK"</formula>
    </cfRule>
    <cfRule type="cellIs" dxfId="890" priority="4291" operator="equal">
      <formula>"STL"</formula>
    </cfRule>
    <cfRule type="cellIs" dxfId="889" priority="4293" operator="equal">
      <formula>"TOR"</formula>
    </cfRule>
    <cfRule type="cellIs" dxfId="888" priority="4294" operator="equal">
      <formula>"CAR"</formula>
    </cfRule>
    <cfRule type="cellIs" dxfId="887" priority="4295" operator="equal">
      <formula>"NYI"</formula>
    </cfRule>
    <cfRule type="cellIs" dxfId="886" priority="4289" operator="equal">
      <formula>"NJD"</formula>
    </cfRule>
    <cfRule type="cellIs" dxfId="885" priority="4296" operator="equal">
      <formula>"FLA"</formula>
    </cfRule>
    <cfRule type="cellIs" dxfId="884" priority="4297" operator="equal">
      <formula>"EDM"</formula>
    </cfRule>
  </conditionalFormatting>
  <conditionalFormatting sqref="I57">
    <cfRule type="cellIs" dxfId="883" priority="4072" operator="equal">
      <formula>"NYR"</formula>
    </cfRule>
    <cfRule type="cellIs" dxfId="882" priority="4066" operator="equal">
      <formula>"NSH"</formula>
    </cfRule>
    <cfRule type="cellIs" dxfId="881" priority="4065" operator="equal">
      <formula>"DAL"</formula>
    </cfRule>
    <cfRule type="cellIs" dxfId="880" priority="4064" operator="equal">
      <formula>"EDM"</formula>
    </cfRule>
    <cfRule type="cellIs" dxfId="879" priority="4063" operator="equal">
      <formula>"FLA"</formula>
    </cfRule>
    <cfRule type="cellIs" dxfId="878" priority="4067" operator="equal">
      <formula>"VAN"</formula>
    </cfRule>
    <cfRule type="cellIs" dxfId="877" priority="4074" operator="equal">
      <formula>"BOS"</formula>
    </cfRule>
    <cfRule type="cellIs" dxfId="876" priority="4073" operator="equal">
      <formula>"TBL"</formula>
    </cfRule>
    <cfRule type="cellIs" dxfId="875" priority="4071" operator="equal">
      <formula>"WSH"</formula>
    </cfRule>
    <cfRule type="cellIs" dxfId="874" priority="4070" operator="equal">
      <formula>"VGK"</formula>
    </cfRule>
    <cfRule type="cellIs" dxfId="873" priority="4069" operator="equal">
      <formula>"WPG"</formula>
    </cfRule>
    <cfRule type="cellIs" dxfId="872" priority="4068" operator="equal">
      <formula>"COL"</formula>
    </cfRule>
    <cfRule type="cellIs" dxfId="871" priority="4054" operator="equal">
      <formula>"MTL"</formula>
    </cfRule>
    <cfRule type="cellIs" dxfId="870" priority="4055" operator="equal">
      <formula>"OTT"</formula>
    </cfRule>
    <cfRule type="cellIs" dxfId="869" priority="4056" operator="equal">
      <formula>"NJD"</formula>
    </cfRule>
    <cfRule type="cellIs" dxfId="868" priority="4057" operator="equal">
      <formula>"MIN"</formula>
    </cfRule>
    <cfRule type="cellIs" dxfId="867" priority="4058" operator="equal">
      <formula>"STL"</formula>
    </cfRule>
    <cfRule type="cellIs" dxfId="866" priority="4059" operator="equal">
      <formula>"LAK"</formula>
    </cfRule>
    <cfRule type="cellIs" dxfId="865" priority="4060" operator="equal">
      <formula>"TOR"</formula>
    </cfRule>
    <cfRule type="cellIs" dxfId="864" priority="4061" operator="equal">
      <formula>"CAR"</formula>
    </cfRule>
    <cfRule type="cellIs" dxfId="863" priority="4062" operator="equal">
      <formula>"NYI"</formula>
    </cfRule>
  </conditionalFormatting>
  <conditionalFormatting sqref="I59:I60">
    <cfRule type="cellIs" dxfId="862" priority="3644" operator="equal">
      <formula>"EDM"</formula>
    </cfRule>
    <cfRule type="cellIs" dxfId="861" priority="3645" operator="equal">
      <formula>"DAL"</formula>
    </cfRule>
    <cfRule type="cellIs" dxfId="860" priority="3646" operator="equal">
      <formula>"NSH"</formula>
    </cfRule>
    <cfRule type="cellIs" dxfId="859" priority="3647" operator="equal">
      <formula>"VAN"</formula>
    </cfRule>
    <cfRule type="cellIs" dxfId="858" priority="3648" operator="equal">
      <formula>"COL"</formula>
    </cfRule>
    <cfRule type="cellIs" dxfId="857" priority="3649" operator="equal">
      <formula>"WPG"</formula>
    </cfRule>
    <cfRule type="cellIs" dxfId="856" priority="3650" operator="equal">
      <formula>"VGK"</formula>
    </cfRule>
    <cfRule type="cellIs" dxfId="855" priority="3651" operator="equal">
      <formula>"WSH"</formula>
    </cfRule>
    <cfRule type="cellIs" dxfId="854" priority="3652" operator="equal">
      <formula>"NYR"</formula>
    </cfRule>
    <cfRule type="cellIs" dxfId="853" priority="3653" operator="equal">
      <formula>"TBL"</formula>
    </cfRule>
    <cfRule type="cellIs" dxfId="852" priority="3654" operator="equal">
      <formula>"BOS"</formula>
    </cfRule>
    <cfRule type="cellIs" dxfId="851" priority="3636" operator="equal">
      <formula>"NJD"</formula>
    </cfRule>
    <cfRule type="cellIs" dxfId="850" priority="3634" operator="equal">
      <formula>"MTL"</formula>
    </cfRule>
    <cfRule type="cellIs" dxfId="849" priority="3635" operator="equal">
      <formula>"OTT"</formula>
    </cfRule>
    <cfRule type="cellIs" dxfId="848" priority="3637" operator="equal">
      <formula>"MIN"</formula>
    </cfRule>
    <cfRule type="cellIs" dxfId="847" priority="3638" operator="equal">
      <formula>"STL"</formula>
    </cfRule>
    <cfRule type="cellIs" dxfId="846" priority="3639" operator="equal">
      <formula>"LAK"</formula>
    </cfRule>
    <cfRule type="cellIs" dxfId="845" priority="3640" operator="equal">
      <formula>"TOR"</formula>
    </cfRule>
    <cfRule type="cellIs" dxfId="844" priority="3641" operator="equal">
      <formula>"CAR"</formula>
    </cfRule>
    <cfRule type="cellIs" dxfId="843" priority="3642" operator="equal">
      <formula>"NYI"</formula>
    </cfRule>
    <cfRule type="cellIs" dxfId="842" priority="3643" operator="equal">
      <formula>"FLA"</formula>
    </cfRule>
  </conditionalFormatting>
  <conditionalFormatting sqref="I63:I64">
    <cfRule type="cellIs" dxfId="841" priority="2824" operator="equal">
      <formula>"FLA"</formula>
    </cfRule>
    <cfRule type="cellIs" dxfId="840" priority="2831" operator="equal">
      <formula>"VGK"</formula>
    </cfRule>
    <cfRule type="cellIs" dxfId="839" priority="2825" operator="equal">
      <formula>"EDM"</formula>
    </cfRule>
    <cfRule type="cellIs" dxfId="838" priority="2826" operator="equal">
      <formula>"DAL"</formula>
    </cfRule>
    <cfRule type="cellIs" dxfId="837" priority="2835" operator="equal">
      <formula>"BOS"</formula>
    </cfRule>
    <cfRule type="cellIs" dxfId="836" priority="2827" operator="equal">
      <formula>"NSH"</formula>
    </cfRule>
    <cfRule type="cellIs" dxfId="835" priority="2828" operator="equal">
      <formula>"VAN"</formula>
    </cfRule>
    <cfRule type="cellIs" dxfId="834" priority="2830" operator="equal">
      <formula>"WPG"</formula>
    </cfRule>
    <cfRule type="cellIs" dxfId="833" priority="2829" operator="equal">
      <formula>"COL"</formula>
    </cfRule>
    <cfRule type="cellIs" dxfId="832" priority="2833" operator="equal">
      <formula>"NYR"</formula>
    </cfRule>
    <cfRule type="cellIs" dxfId="831" priority="2832" operator="equal">
      <formula>"WSH"</formula>
    </cfRule>
    <cfRule type="cellIs" dxfId="830" priority="2816" operator="equal">
      <formula>"OTT"</formula>
    </cfRule>
    <cfRule type="cellIs" dxfId="829" priority="2817" operator="equal">
      <formula>"NJD"</formula>
    </cfRule>
    <cfRule type="cellIs" dxfId="828" priority="2818" operator="equal">
      <formula>"MIN"</formula>
    </cfRule>
    <cfRule type="cellIs" dxfId="827" priority="2819" operator="equal">
      <formula>"STL"</formula>
    </cfRule>
    <cfRule type="cellIs" dxfId="826" priority="2820" operator="equal">
      <formula>"LAK"</formula>
    </cfRule>
    <cfRule type="cellIs" dxfId="825" priority="2821" operator="equal">
      <formula>"TOR"</formula>
    </cfRule>
    <cfRule type="cellIs" dxfId="824" priority="2834" operator="equal">
      <formula>"TBL"</formula>
    </cfRule>
    <cfRule type="cellIs" dxfId="823" priority="2822" operator="equal">
      <formula>"CAR"</formula>
    </cfRule>
    <cfRule type="cellIs" dxfId="822" priority="2823" operator="equal">
      <formula>"NYI"</formula>
    </cfRule>
    <cfRule type="cellIs" dxfId="821" priority="2815" operator="equal">
      <formula>"MTL"</formula>
    </cfRule>
  </conditionalFormatting>
  <conditionalFormatting sqref="I66">
    <cfRule type="cellIs" dxfId="820" priority="2665" operator="equal">
      <formula>"NYR"</formula>
    </cfRule>
    <cfRule type="cellIs" dxfId="819" priority="2666" operator="equal">
      <formula>"TBL"</formula>
    </cfRule>
    <cfRule type="cellIs" dxfId="818" priority="2667" operator="equal">
      <formula>"BOS"</formula>
    </cfRule>
    <cfRule type="cellIs" dxfId="817" priority="2653" operator="equal">
      <formula>"TOR"</formula>
    </cfRule>
    <cfRule type="cellIs" dxfId="816" priority="2652" operator="equal">
      <formula>"LAK"</formula>
    </cfRule>
    <cfRule type="cellIs" dxfId="815" priority="2651" operator="equal">
      <formula>"STL"</formula>
    </cfRule>
    <cfRule type="cellIs" dxfId="814" priority="2649" operator="equal">
      <formula>"NJD"</formula>
    </cfRule>
    <cfRule type="cellIs" dxfId="813" priority="2648" operator="equal">
      <formula>"OTT"</formula>
    </cfRule>
    <cfRule type="cellIs" dxfId="812" priority="2647" operator="equal">
      <formula>"MTL"</formula>
    </cfRule>
    <cfRule type="cellIs" dxfId="811" priority="2658" operator="equal">
      <formula>"DAL"</formula>
    </cfRule>
    <cfRule type="cellIs" dxfId="810" priority="2650" operator="equal">
      <formula>"MIN"</formula>
    </cfRule>
    <cfRule type="cellIs" dxfId="809" priority="2656" operator="equal">
      <formula>"FLA"</formula>
    </cfRule>
    <cfRule type="cellIs" dxfId="808" priority="2655" operator="equal">
      <formula>"NYI"</formula>
    </cfRule>
    <cfRule type="cellIs" dxfId="807" priority="2657" operator="equal">
      <formula>"EDM"</formula>
    </cfRule>
    <cfRule type="cellIs" dxfId="806" priority="2659" operator="equal">
      <formula>"NSH"</formula>
    </cfRule>
    <cfRule type="cellIs" dxfId="805" priority="2660" operator="equal">
      <formula>"VAN"</formula>
    </cfRule>
    <cfRule type="cellIs" dxfId="804" priority="2661" operator="equal">
      <formula>"COL"</formula>
    </cfRule>
    <cfRule type="cellIs" dxfId="803" priority="2662" operator="equal">
      <formula>"WPG"</formula>
    </cfRule>
    <cfRule type="cellIs" dxfId="802" priority="2663" operator="equal">
      <formula>"VGK"</formula>
    </cfRule>
    <cfRule type="cellIs" dxfId="801" priority="2664" operator="equal">
      <formula>"WSH"</formula>
    </cfRule>
    <cfRule type="cellIs" dxfId="800" priority="2654" operator="equal">
      <formula>"CAR"</formula>
    </cfRule>
  </conditionalFormatting>
  <conditionalFormatting sqref="I68">
    <cfRule type="cellIs" dxfId="799" priority="2537" operator="equal">
      <formula>"VGK"</formula>
    </cfRule>
    <cfRule type="cellIs" dxfId="798" priority="2538" operator="equal">
      <formula>"WSH"</formula>
    </cfRule>
    <cfRule type="cellIs" dxfId="797" priority="2539" operator="equal">
      <formula>"NYR"</formula>
    </cfRule>
    <cfRule type="cellIs" dxfId="796" priority="2540" operator="equal">
      <formula>"TBL"</formula>
    </cfRule>
    <cfRule type="cellIs" dxfId="795" priority="2541" operator="equal">
      <formula>"BOS"</formula>
    </cfRule>
    <cfRule type="cellIs" dxfId="794" priority="2522" operator="equal">
      <formula>"OTT"</formula>
    </cfRule>
    <cfRule type="cellIs" dxfId="793" priority="2530" operator="equal">
      <formula>"FLA"</formula>
    </cfRule>
    <cfRule type="cellIs" dxfId="792" priority="2532" operator="equal">
      <formula>"DAL"</formula>
    </cfRule>
    <cfRule type="cellIs" dxfId="791" priority="2533" operator="equal">
      <formula>"NSH"</formula>
    </cfRule>
    <cfRule type="cellIs" dxfId="790" priority="2534" operator="equal">
      <formula>"VAN"</formula>
    </cfRule>
    <cfRule type="cellIs" dxfId="789" priority="2535" operator="equal">
      <formula>"COL"</formula>
    </cfRule>
    <cfRule type="cellIs" dxfId="788" priority="2521" operator="equal">
      <formula>"MTL"</formula>
    </cfRule>
    <cfRule type="cellIs" dxfId="787" priority="2531" operator="equal">
      <formula>"EDM"</formula>
    </cfRule>
    <cfRule type="cellIs" dxfId="786" priority="2536" operator="equal">
      <formula>"WPG"</formula>
    </cfRule>
    <cfRule type="cellIs" dxfId="785" priority="2528" operator="equal">
      <formula>"CAR"</formula>
    </cfRule>
    <cfRule type="cellIs" dxfId="784" priority="2527" operator="equal">
      <formula>"TOR"</formula>
    </cfRule>
    <cfRule type="cellIs" dxfId="783" priority="2526" operator="equal">
      <formula>"LAK"</formula>
    </cfRule>
    <cfRule type="cellIs" dxfId="782" priority="2525" operator="equal">
      <formula>"STL"</formula>
    </cfRule>
    <cfRule type="cellIs" dxfId="781" priority="2524" operator="equal">
      <formula>"MIN"</formula>
    </cfRule>
    <cfRule type="cellIs" dxfId="780" priority="2523" operator="equal">
      <formula>"NJD"</formula>
    </cfRule>
    <cfRule type="cellIs" dxfId="779" priority="2529" operator="equal">
      <formula>"NYI"</formula>
    </cfRule>
  </conditionalFormatting>
  <conditionalFormatting sqref="I70">
    <cfRule type="cellIs" dxfId="778" priority="2356" operator="equal">
      <formula>"MIN"</formula>
    </cfRule>
    <cfRule type="cellIs" dxfId="777" priority="2363" operator="equal">
      <formula>"EDM"</formula>
    </cfRule>
    <cfRule type="cellIs" dxfId="776" priority="2364" operator="equal">
      <formula>"DAL"</formula>
    </cfRule>
    <cfRule type="cellIs" dxfId="775" priority="2365" operator="equal">
      <formula>"NSH"</formula>
    </cfRule>
    <cfRule type="cellIs" dxfId="774" priority="2366" operator="equal">
      <formula>"VAN"</formula>
    </cfRule>
    <cfRule type="cellIs" dxfId="773" priority="2367" operator="equal">
      <formula>"COL"</formula>
    </cfRule>
    <cfRule type="cellIs" dxfId="772" priority="2368" operator="equal">
      <formula>"WPG"</formula>
    </cfRule>
    <cfRule type="cellIs" dxfId="771" priority="2369" operator="equal">
      <formula>"VGK"</formula>
    </cfRule>
    <cfRule type="cellIs" dxfId="770" priority="2370" operator="equal">
      <formula>"WSH"</formula>
    </cfRule>
    <cfRule type="cellIs" dxfId="769" priority="2371" operator="equal">
      <formula>"NYR"</formula>
    </cfRule>
    <cfRule type="cellIs" dxfId="768" priority="2372" operator="equal">
      <formula>"TBL"</formula>
    </cfRule>
    <cfRule type="cellIs" dxfId="767" priority="2373" operator="equal">
      <formula>"BOS"</formula>
    </cfRule>
    <cfRule type="cellIs" dxfId="766" priority="2353" operator="equal">
      <formula>"MTL"</formula>
    </cfRule>
    <cfRule type="cellIs" dxfId="765" priority="2354" operator="equal">
      <formula>"OTT"</formula>
    </cfRule>
    <cfRule type="cellIs" dxfId="764" priority="2355" operator="equal">
      <formula>"NJD"</formula>
    </cfRule>
    <cfRule type="cellIs" dxfId="763" priority="2357" operator="equal">
      <formula>"STL"</formula>
    </cfRule>
    <cfRule type="cellIs" dxfId="762" priority="2358" operator="equal">
      <formula>"LAK"</formula>
    </cfRule>
    <cfRule type="cellIs" dxfId="761" priority="2359" operator="equal">
      <formula>"TOR"</formula>
    </cfRule>
    <cfRule type="cellIs" dxfId="760" priority="2360" operator="equal">
      <formula>"CAR"</formula>
    </cfRule>
    <cfRule type="cellIs" dxfId="759" priority="2361" operator="equal">
      <formula>"NYI"</formula>
    </cfRule>
    <cfRule type="cellIs" dxfId="758" priority="2362" operator="equal">
      <formula>"FLA"</formula>
    </cfRule>
  </conditionalFormatting>
  <conditionalFormatting sqref="I73">
    <cfRule type="cellIs" dxfId="757" priority="2163" operator="equal">
      <formula>"BOS"</formula>
    </cfRule>
    <cfRule type="cellIs" dxfId="756" priority="2162" operator="equal">
      <formula>"TBL"</formula>
    </cfRule>
    <cfRule type="cellIs" dxfId="755" priority="2161" operator="equal">
      <formula>"NYR"</formula>
    </cfRule>
    <cfRule type="cellIs" dxfId="754" priority="2160" operator="equal">
      <formula>"WSH"</formula>
    </cfRule>
    <cfRule type="cellIs" dxfId="753" priority="2159" operator="equal">
      <formula>"VGK"</formula>
    </cfRule>
    <cfRule type="cellIs" dxfId="752" priority="2158" operator="equal">
      <formula>"WPG"</formula>
    </cfRule>
    <cfRule type="cellIs" dxfId="751" priority="2157" operator="equal">
      <formula>"COL"</formula>
    </cfRule>
    <cfRule type="cellIs" dxfId="750" priority="2156" operator="equal">
      <formula>"VAN"</formula>
    </cfRule>
    <cfRule type="cellIs" dxfId="749" priority="2155" operator="equal">
      <formula>"NSH"</formula>
    </cfRule>
    <cfRule type="cellIs" dxfId="748" priority="2154" operator="equal">
      <formula>"DAL"</formula>
    </cfRule>
    <cfRule type="cellIs" dxfId="747" priority="2153" operator="equal">
      <formula>"EDM"</formula>
    </cfRule>
    <cfRule type="cellIs" dxfId="746" priority="2152" operator="equal">
      <formula>"FLA"</formula>
    </cfRule>
    <cfRule type="cellIs" dxfId="745" priority="2144" operator="equal">
      <formula>"OTT"</formula>
    </cfRule>
    <cfRule type="cellIs" dxfId="744" priority="2145" operator="equal">
      <formula>"NJD"</formula>
    </cfRule>
    <cfRule type="cellIs" dxfId="743" priority="2146" operator="equal">
      <formula>"MIN"</formula>
    </cfRule>
    <cfRule type="cellIs" dxfId="742" priority="2151" operator="equal">
      <formula>"NYI"</formula>
    </cfRule>
    <cfRule type="cellIs" dxfId="741" priority="2150" operator="equal">
      <formula>"CAR"</formula>
    </cfRule>
    <cfRule type="cellIs" dxfId="740" priority="2149" operator="equal">
      <formula>"TOR"</formula>
    </cfRule>
    <cfRule type="cellIs" dxfId="739" priority="2148" operator="equal">
      <formula>"LAK"</formula>
    </cfRule>
    <cfRule type="cellIs" dxfId="738" priority="2147" operator="equal">
      <formula>"STL"</formula>
    </cfRule>
    <cfRule type="cellIs" dxfId="737" priority="2143" operator="equal">
      <formula>"MTL"</formula>
    </cfRule>
  </conditionalFormatting>
  <conditionalFormatting sqref="I75">
    <cfRule type="cellIs" dxfId="736" priority="1901" operator="equal">
      <formula>"VAN"</formula>
    </cfRule>
    <cfRule type="cellIs" dxfId="735" priority="1908" operator="equal">
      <formula>"BOS"</formula>
    </cfRule>
    <cfRule type="cellIs" dxfId="734" priority="1900" operator="equal">
      <formula>"NSH"</formula>
    </cfRule>
    <cfRule type="cellIs" dxfId="733" priority="1907" operator="equal">
      <formula>"TBL"</formula>
    </cfRule>
    <cfRule type="cellIs" dxfId="732" priority="1906" operator="equal">
      <formula>"NYR"</formula>
    </cfRule>
    <cfRule type="cellIs" dxfId="731" priority="1905" operator="equal">
      <formula>"WSH"</formula>
    </cfRule>
    <cfRule type="cellIs" dxfId="730" priority="1904" operator="equal">
      <formula>"VGK"</formula>
    </cfRule>
    <cfRule type="cellIs" dxfId="729" priority="1903" operator="equal">
      <formula>"WPG"</formula>
    </cfRule>
    <cfRule type="cellIs" dxfId="728" priority="1888" operator="equal">
      <formula>"MTL"</formula>
    </cfRule>
    <cfRule type="cellIs" dxfId="727" priority="1889" operator="equal">
      <formula>"OTT"</formula>
    </cfRule>
    <cfRule type="cellIs" dxfId="726" priority="1890" operator="equal">
      <formula>"NJD"</formula>
    </cfRule>
    <cfRule type="cellIs" dxfId="725" priority="1891" operator="equal">
      <formula>"MIN"</formula>
    </cfRule>
    <cfRule type="cellIs" dxfId="724" priority="1892" operator="equal">
      <formula>"STL"</formula>
    </cfRule>
    <cfRule type="cellIs" dxfId="723" priority="1893" operator="equal">
      <formula>"LAK"</formula>
    </cfRule>
    <cfRule type="cellIs" dxfId="722" priority="1894" operator="equal">
      <formula>"TOR"</formula>
    </cfRule>
    <cfRule type="cellIs" dxfId="721" priority="1895" operator="equal">
      <formula>"CAR"</formula>
    </cfRule>
    <cfRule type="cellIs" dxfId="720" priority="1902" operator="equal">
      <formula>"COL"</formula>
    </cfRule>
    <cfRule type="cellIs" dxfId="719" priority="1896" operator="equal">
      <formula>"NYI"</formula>
    </cfRule>
    <cfRule type="cellIs" dxfId="718" priority="1897" operator="equal">
      <formula>"FLA"</formula>
    </cfRule>
    <cfRule type="cellIs" dxfId="717" priority="1898" operator="equal">
      <formula>"EDM"</formula>
    </cfRule>
    <cfRule type="cellIs" dxfId="716" priority="1899" operator="equal">
      <formula>"DAL"</formula>
    </cfRule>
  </conditionalFormatting>
  <conditionalFormatting sqref="I77">
    <cfRule type="cellIs" dxfId="715" priority="1442" operator="equal">
      <formula>"BOS"</formula>
    </cfRule>
    <cfRule type="cellIs" dxfId="714" priority="1428" operator="equal">
      <formula>"TOR"</formula>
    </cfRule>
    <cfRule type="cellIs" dxfId="713" priority="1429" operator="equal">
      <formula>"CAR"</formula>
    </cfRule>
    <cfRule type="cellIs" dxfId="712" priority="1430" operator="equal">
      <formula>"NYI"</formula>
    </cfRule>
    <cfRule type="cellIs" dxfId="711" priority="1431" operator="equal">
      <formula>"FLA"</formula>
    </cfRule>
    <cfRule type="cellIs" dxfId="710" priority="1435" operator="equal">
      <formula>"VAN"</formula>
    </cfRule>
    <cfRule type="cellIs" dxfId="709" priority="1432" operator="equal">
      <formula>"EDM"</formula>
    </cfRule>
    <cfRule type="cellIs" dxfId="708" priority="1433" operator="equal">
      <formula>"DAL"</formula>
    </cfRule>
    <cfRule type="cellIs" dxfId="707" priority="1434" operator="equal">
      <formula>"NSH"</formula>
    </cfRule>
    <cfRule type="cellIs" dxfId="706" priority="1436" operator="equal">
      <formula>"COL"</formula>
    </cfRule>
    <cfRule type="cellIs" dxfId="705" priority="1427" operator="equal">
      <formula>"LAK"</formula>
    </cfRule>
    <cfRule type="cellIs" dxfId="704" priority="1438" operator="equal">
      <formula>"VGK"</formula>
    </cfRule>
    <cfRule type="cellIs" dxfId="703" priority="1439" operator="equal">
      <formula>"WSH"</formula>
    </cfRule>
    <cfRule type="cellIs" dxfId="702" priority="1440" operator="equal">
      <formula>"NYR"</formula>
    </cfRule>
    <cfRule type="cellIs" dxfId="701" priority="1441" operator="equal">
      <formula>"TBL"</formula>
    </cfRule>
    <cfRule type="cellIs" dxfId="700" priority="1422" operator="equal">
      <formula>"MTL"</formula>
    </cfRule>
    <cfRule type="cellIs" dxfId="699" priority="1423" operator="equal">
      <formula>"OTT"</formula>
    </cfRule>
    <cfRule type="cellIs" dxfId="698" priority="1424" operator="equal">
      <formula>"NJD"</formula>
    </cfRule>
    <cfRule type="cellIs" dxfId="697" priority="1425" operator="equal">
      <formula>"MIN"</formula>
    </cfRule>
    <cfRule type="cellIs" dxfId="696" priority="1426" operator="equal">
      <formula>"STL"</formula>
    </cfRule>
    <cfRule type="cellIs" dxfId="695" priority="1437" operator="equal">
      <formula>"WPG"</formula>
    </cfRule>
  </conditionalFormatting>
  <conditionalFormatting sqref="I79">
    <cfRule type="cellIs" dxfId="694" priority="959" operator="equal">
      <formula>"MIN"</formula>
    </cfRule>
    <cfRule type="cellIs" dxfId="693" priority="964" operator="equal">
      <formula>"NYI"</formula>
    </cfRule>
    <cfRule type="cellIs" dxfId="692" priority="963" operator="equal">
      <formula>"CAR"</formula>
    </cfRule>
    <cfRule type="cellIs" dxfId="691" priority="968" operator="equal">
      <formula>"NSH"</formula>
    </cfRule>
    <cfRule type="cellIs" dxfId="690" priority="957" operator="equal">
      <formula>"OTT"</formula>
    </cfRule>
    <cfRule type="cellIs" dxfId="689" priority="956" operator="equal">
      <formula>"MTL"</formula>
    </cfRule>
    <cfRule type="cellIs" dxfId="688" priority="969" operator="equal">
      <formula>"VAN"</formula>
    </cfRule>
    <cfRule type="cellIs" dxfId="687" priority="970" operator="equal">
      <formula>"COL"</formula>
    </cfRule>
    <cfRule type="cellIs" dxfId="686" priority="971" operator="equal">
      <formula>"WPG"</formula>
    </cfRule>
    <cfRule type="cellIs" dxfId="685" priority="972" operator="equal">
      <formula>"VGK"</formula>
    </cfRule>
    <cfRule type="cellIs" dxfId="684" priority="973" operator="equal">
      <formula>"WSH"</formula>
    </cfRule>
    <cfRule type="cellIs" dxfId="683" priority="974" operator="equal">
      <formula>"NYR"</formula>
    </cfRule>
    <cfRule type="cellIs" dxfId="682" priority="975" operator="equal">
      <formula>"TBL"</formula>
    </cfRule>
    <cfRule type="cellIs" dxfId="681" priority="976" operator="equal">
      <formula>"BOS"</formula>
    </cfRule>
    <cfRule type="cellIs" dxfId="680" priority="965" operator="equal">
      <formula>"FLA"</formula>
    </cfRule>
    <cfRule type="cellIs" dxfId="679" priority="958" operator="equal">
      <formula>"NJD"</formula>
    </cfRule>
    <cfRule type="cellIs" dxfId="678" priority="966" operator="equal">
      <formula>"EDM"</formula>
    </cfRule>
    <cfRule type="cellIs" dxfId="677" priority="960" operator="equal">
      <formula>"STL"</formula>
    </cfRule>
    <cfRule type="cellIs" dxfId="676" priority="961" operator="equal">
      <formula>"LAK"</formula>
    </cfRule>
    <cfRule type="cellIs" dxfId="675" priority="962" operator="equal">
      <formula>"TOR"</formula>
    </cfRule>
    <cfRule type="cellIs" dxfId="674" priority="967" operator="equal">
      <formula>"DAL"</formula>
    </cfRule>
  </conditionalFormatting>
  <conditionalFormatting sqref="I81">
    <cfRule type="cellIs" dxfId="673" priority="493" operator="equal">
      <formula>"CAR"</formula>
    </cfRule>
    <cfRule type="cellIs" dxfId="672" priority="494" operator="equal">
      <formula>"NYI"</formula>
    </cfRule>
    <cfRule type="cellIs" dxfId="671" priority="495" operator="equal">
      <formula>"FLA"</formula>
    </cfRule>
    <cfRule type="cellIs" dxfId="670" priority="496" operator="equal">
      <formula>"EDM"</formula>
    </cfRule>
    <cfRule type="cellIs" dxfId="669" priority="497" operator="equal">
      <formula>"DAL"</formula>
    </cfRule>
    <cfRule type="cellIs" dxfId="668" priority="498" operator="equal">
      <formula>"NSH"</formula>
    </cfRule>
    <cfRule type="cellIs" dxfId="667" priority="499" operator="equal">
      <formula>"VAN"</formula>
    </cfRule>
    <cfRule type="cellIs" dxfId="666" priority="501" operator="equal">
      <formula>"WPG"</formula>
    </cfRule>
    <cfRule type="cellIs" dxfId="665" priority="502" operator="equal">
      <formula>"VGK"</formula>
    </cfRule>
    <cfRule type="cellIs" dxfId="664" priority="503" operator="equal">
      <formula>"WSH"</formula>
    </cfRule>
    <cfRule type="cellIs" dxfId="663" priority="504" operator="equal">
      <formula>"NYR"</formula>
    </cfRule>
    <cfRule type="cellIs" dxfId="662" priority="505" operator="equal">
      <formula>"TBL"</formula>
    </cfRule>
    <cfRule type="cellIs" dxfId="661" priority="506" operator="equal">
      <formula>"BOS"</formula>
    </cfRule>
    <cfRule type="cellIs" dxfId="660" priority="500" operator="equal">
      <formula>"COL"</formula>
    </cfRule>
    <cfRule type="cellIs" dxfId="659" priority="486" operator="equal">
      <formula>"MTL"</formula>
    </cfRule>
    <cfRule type="cellIs" dxfId="658" priority="487" operator="equal">
      <formula>"OTT"</formula>
    </cfRule>
    <cfRule type="cellIs" dxfId="657" priority="488" operator="equal">
      <formula>"NJD"</formula>
    </cfRule>
    <cfRule type="cellIs" dxfId="656" priority="489" operator="equal">
      <formula>"MIN"</formula>
    </cfRule>
    <cfRule type="cellIs" dxfId="655" priority="490" operator="equal">
      <formula>"STL"</formula>
    </cfRule>
    <cfRule type="cellIs" dxfId="654" priority="491" operator="equal">
      <formula>"LAK"</formula>
    </cfRule>
    <cfRule type="cellIs" dxfId="653" priority="492" operator="equal">
      <formula>"TOR"</formula>
    </cfRule>
  </conditionalFormatting>
  <conditionalFormatting sqref="I85:I86">
    <cfRule type="cellIs" dxfId="652" priority="273" operator="equal">
      <formula>"BOS"</formula>
    </cfRule>
    <cfRule type="cellIs" dxfId="651" priority="272" operator="equal">
      <formula>"TBL"</formula>
    </cfRule>
    <cfRule type="cellIs" dxfId="650" priority="271" operator="equal">
      <formula>"NYR"</formula>
    </cfRule>
    <cfRule type="cellIs" dxfId="649" priority="270" operator="equal">
      <formula>"WSH"</formula>
    </cfRule>
    <cfRule type="cellIs" dxfId="648" priority="269" operator="equal">
      <formula>"VGK"</formula>
    </cfRule>
    <cfRule type="cellIs" dxfId="647" priority="268" operator="equal">
      <formula>"WPG"</formula>
    </cfRule>
    <cfRule type="cellIs" dxfId="646" priority="267" operator="equal">
      <formula>"COL"</formula>
    </cfRule>
    <cfRule type="cellIs" dxfId="645" priority="266" operator="equal">
      <formula>"VAN"</formula>
    </cfRule>
    <cfRule type="cellIs" dxfId="644" priority="256" operator="equal">
      <formula>"MIN"</formula>
    </cfRule>
    <cfRule type="cellIs" dxfId="643" priority="255" operator="equal">
      <formula>"NJD"</formula>
    </cfRule>
    <cfRule type="cellIs" dxfId="642" priority="254" operator="equal">
      <formula>"OTT"</formula>
    </cfRule>
    <cfRule type="cellIs" dxfId="641" priority="253" operator="equal">
      <formula>"MTL"</formula>
    </cfRule>
    <cfRule type="cellIs" dxfId="640" priority="265" operator="equal">
      <formula>"NSH"</formula>
    </cfRule>
    <cfRule type="cellIs" dxfId="639" priority="264" operator="equal">
      <formula>"DAL"</formula>
    </cfRule>
    <cfRule type="cellIs" dxfId="638" priority="263" operator="equal">
      <formula>"EDM"</formula>
    </cfRule>
    <cfRule type="cellIs" dxfId="637" priority="262" operator="equal">
      <formula>"FLA"</formula>
    </cfRule>
    <cfRule type="cellIs" dxfId="636" priority="261" operator="equal">
      <formula>"NYI"</formula>
    </cfRule>
    <cfRule type="cellIs" dxfId="635" priority="260" operator="equal">
      <formula>"CAR"</formula>
    </cfRule>
    <cfRule type="cellIs" dxfId="634" priority="259" operator="equal">
      <formula>"TOR"</formula>
    </cfRule>
    <cfRule type="cellIs" dxfId="633" priority="258" operator="equal">
      <formula>"LAK"</formula>
    </cfRule>
    <cfRule type="cellIs" dxfId="632" priority="257" operator="equal">
      <formula>"STL"</formula>
    </cfRule>
  </conditionalFormatting>
  <conditionalFormatting sqref="J2:K53 J55:K71 J73:K73 J76:K105">
    <cfRule type="colorScale" priority="471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424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24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470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708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205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05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18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8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99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1336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33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6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7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11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10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7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7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80:K80">
    <cfRule type="colorScale" priority="48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4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0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0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09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1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31" priority="4432" operator="equal">
      <formula>"TBL"</formula>
    </cfRule>
    <cfRule type="cellIs" dxfId="630" priority="4431" operator="equal">
      <formula>"NYR"</formula>
    </cfRule>
    <cfRule type="cellIs" dxfId="629" priority="4430" operator="equal">
      <formula>"WSH"</formula>
    </cfRule>
    <cfRule type="cellIs" dxfId="628" priority="4429" operator="equal">
      <formula>"VGK"</formula>
    </cfRule>
    <cfRule type="cellIs" dxfId="627" priority="4428" operator="equal">
      <formula>"WPG"</formula>
    </cfRule>
    <cfRule type="cellIs" dxfId="626" priority="4427" operator="equal">
      <formula>"COL"</formula>
    </cfRule>
    <cfRule type="cellIs" dxfId="625" priority="4426" operator="equal">
      <formula>"VAN"</formula>
    </cfRule>
    <cfRule type="cellIs" dxfId="624" priority="4425" operator="equal">
      <formula>"NSH"</formula>
    </cfRule>
    <cfRule type="cellIs" dxfId="623" priority="4422" operator="equal">
      <formula>"FLA"</formula>
    </cfRule>
    <cfRule type="cellIs" dxfId="622" priority="4421" operator="equal">
      <formula>"NYI"</formula>
    </cfRule>
    <cfRule type="cellIs" dxfId="621" priority="4420" operator="equal">
      <formula>"CAR"</formula>
    </cfRule>
    <cfRule type="cellIs" dxfId="620" priority="4419" operator="equal">
      <formula>"TOR"</formula>
    </cfRule>
    <cfRule type="cellIs" dxfId="619" priority="4418" operator="equal">
      <formula>"LAK"</formula>
    </cfRule>
    <cfRule type="cellIs" dxfId="618" priority="4417" operator="equal">
      <formula>"STL"</formula>
    </cfRule>
    <cfRule type="cellIs" dxfId="617" priority="4416" operator="equal">
      <formula>"MIN"</formula>
    </cfRule>
    <cfRule type="cellIs" dxfId="616" priority="4415" operator="equal">
      <formula>"NJD"</formula>
    </cfRule>
    <cfRule type="cellIs" dxfId="615" priority="4414" operator="equal">
      <formula>"OTT"</formula>
    </cfRule>
    <cfRule type="cellIs" dxfId="614" priority="4413" operator="equal">
      <formula>"MTL"</formula>
    </cfRule>
    <cfRule type="cellIs" dxfId="613" priority="4424" operator="equal">
      <formula>"DAL"</formula>
    </cfRule>
    <cfRule type="cellIs" dxfId="612" priority="4423" operator="equal">
      <formula>"EDM"</formula>
    </cfRule>
    <cfRule type="cellIs" dxfId="611" priority="4433" operator="equal">
      <formula>"BOS"</formula>
    </cfRule>
  </conditionalFormatting>
  <conditionalFormatting sqref="L53">
    <cfRule type="cellIs" dxfId="610" priority="4175" operator="equal">
      <formula>"VGK"</formula>
    </cfRule>
    <cfRule type="cellIs" dxfId="609" priority="4163" operator="equal">
      <formula>"STL"</formula>
    </cfRule>
    <cfRule type="cellIs" dxfId="608" priority="4174" operator="equal">
      <formula>"WPG"</formula>
    </cfRule>
    <cfRule type="cellIs" dxfId="607" priority="4173" operator="equal">
      <formula>"COL"</formula>
    </cfRule>
    <cfRule type="cellIs" dxfId="606" priority="4172" operator="equal">
      <formula>"VAN"</formula>
    </cfRule>
    <cfRule type="cellIs" dxfId="605" priority="4171" operator="equal">
      <formula>"NSH"</formula>
    </cfRule>
    <cfRule type="cellIs" dxfId="604" priority="4170" operator="equal">
      <formula>"DAL"</formula>
    </cfRule>
    <cfRule type="cellIs" dxfId="603" priority="4162" operator="equal">
      <formula>"MIN"</formula>
    </cfRule>
    <cfRule type="cellIs" dxfId="602" priority="4159" operator="equal">
      <formula>"MTL"</formula>
    </cfRule>
    <cfRule type="cellIs" dxfId="601" priority="4160" operator="equal">
      <formula>"OTT"</formula>
    </cfRule>
    <cfRule type="cellIs" dxfId="600" priority="4161" operator="equal">
      <formula>"NJD"</formula>
    </cfRule>
    <cfRule type="cellIs" dxfId="599" priority="4169" operator="equal">
      <formula>"EDM"</formula>
    </cfRule>
    <cfRule type="cellIs" dxfId="598" priority="4168" operator="equal">
      <formula>"FLA"</formula>
    </cfRule>
    <cfRule type="cellIs" dxfId="597" priority="4167" operator="equal">
      <formula>"NYI"</formula>
    </cfRule>
    <cfRule type="cellIs" dxfId="596" priority="4166" operator="equal">
      <formula>"CAR"</formula>
    </cfRule>
    <cfRule type="cellIs" dxfId="595" priority="4165" operator="equal">
      <formula>"TOR"</formula>
    </cfRule>
    <cfRule type="cellIs" dxfId="594" priority="4164" operator="equal">
      <formula>"LAK"</formula>
    </cfRule>
    <cfRule type="cellIs" dxfId="593" priority="4179" operator="equal">
      <formula>"BOS"</formula>
    </cfRule>
    <cfRule type="cellIs" dxfId="592" priority="4178" operator="equal">
      <formula>"TBL"</formula>
    </cfRule>
    <cfRule type="cellIs" dxfId="591" priority="4177" operator="equal">
      <formula>"NYR"</formula>
    </cfRule>
    <cfRule type="cellIs" dxfId="590" priority="4176" operator="equal">
      <formula>"WSH"</formula>
    </cfRule>
  </conditionalFormatting>
  <conditionalFormatting sqref="L55">
    <cfRule type="cellIs" dxfId="589" priority="4253" operator="equal">
      <formula>"NYI"</formula>
    </cfRule>
    <cfRule type="cellIs" dxfId="588" priority="4252" operator="equal">
      <formula>"CAR"</formula>
    </cfRule>
    <cfRule type="cellIs" dxfId="587" priority="4251" operator="equal">
      <formula>"TOR"</formula>
    </cfRule>
    <cfRule type="cellIs" dxfId="586" priority="4250" operator="equal">
      <formula>"LAK"</formula>
    </cfRule>
    <cfRule type="cellIs" dxfId="585" priority="4265" operator="equal">
      <formula>"BOS"</formula>
    </cfRule>
    <cfRule type="cellIs" dxfId="584" priority="4264" operator="equal">
      <formula>"TBL"</formula>
    </cfRule>
    <cfRule type="cellIs" dxfId="583" priority="4249" operator="equal">
      <formula>"STL"</formula>
    </cfRule>
    <cfRule type="cellIs" dxfId="582" priority="4248" operator="equal">
      <formula>"MIN"</formula>
    </cfRule>
    <cfRule type="cellIs" dxfId="581" priority="4247" operator="equal">
      <formula>"NJD"</formula>
    </cfRule>
    <cfRule type="cellIs" dxfId="580" priority="4245" operator="equal">
      <formula>"MTL"</formula>
    </cfRule>
    <cfRule type="cellIs" dxfId="579" priority="4246" operator="equal">
      <formula>"OTT"</formula>
    </cfRule>
    <cfRule type="cellIs" dxfId="578" priority="4263" operator="equal">
      <formula>"NYR"</formula>
    </cfRule>
    <cfRule type="cellIs" dxfId="577" priority="4262" operator="equal">
      <formula>"WSH"</formula>
    </cfRule>
    <cfRule type="cellIs" dxfId="576" priority="4261" operator="equal">
      <formula>"VGK"</formula>
    </cfRule>
    <cfRule type="cellIs" dxfId="575" priority="4260" operator="equal">
      <formula>"WPG"</formula>
    </cfRule>
    <cfRule type="cellIs" dxfId="574" priority="4259" operator="equal">
      <formula>"COL"</formula>
    </cfRule>
    <cfRule type="cellIs" dxfId="573" priority="4258" operator="equal">
      <formula>"VAN"</formula>
    </cfRule>
    <cfRule type="cellIs" dxfId="572" priority="4257" operator="equal">
      <formula>"NSH"</formula>
    </cfRule>
    <cfRule type="cellIs" dxfId="571" priority="4256" operator="equal">
      <formula>"DAL"</formula>
    </cfRule>
    <cfRule type="cellIs" dxfId="570" priority="4255" operator="equal">
      <formula>"EDM"</formula>
    </cfRule>
    <cfRule type="cellIs" dxfId="569" priority="4254" operator="equal">
      <formula>"FLA"</formula>
    </cfRule>
  </conditionalFormatting>
  <conditionalFormatting sqref="L57">
    <cfRule type="cellIs" dxfId="568" priority="3981" operator="equal">
      <formula>"DAL"</formula>
    </cfRule>
    <cfRule type="cellIs" dxfId="567" priority="3982" operator="equal">
      <formula>"NSH"</formula>
    </cfRule>
    <cfRule type="cellIs" dxfId="566" priority="3983" operator="equal">
      <formula>"VAN"</formula>
    </cfRule>
    <cfRule type="cellIs" dxfId="565" priority="3979" operator="equal">
      <formula>"FLA"</formula>
    </cfRule>
    <cfRule type="cellIs" dxfId="564" priority="3984" operator="equal">
      <formula>"COL"</formula>
    </cfRule>
    <cfRule type="cellIs" dxfId="563" priority="3986" operator="equal">
      <formula>"VGK"</formula>
    </cfRule>
    <cfRule type="cellIs" dxfId="562" priority="3972" operator="equal">
      <formula>"NJD"</formula>
    </cfRule>
    <cfRule type="cellIs" dxfId="561" priority="3973" operator="equal">
      <formula>"MIN"</formula>
    </cfRule>
    <cfRule type="cellIs" dxfId="560" priority="3970" operator="equal">
      <formula>"MTL"</formula>
    </cfRule>
    <cfRule type="cellIs" dxfId="559" priority="3978" operator="equal">
      <formula>"NYI"</formula>
    </cfRule>
    <cfRule type="cellIs" dxfId="558" priority="3977" operator="equal">
      <formula>"CAR"</formula>
    </cfRule>
    <cfRule type="cellIs" dxfId="557" priority="3976" operator="equal">
      <formula>"TOR"</formula>
    </cfRule>
    <cfRule type="cellIs" dxfId="556" priority="3971" operator="equal">
      <formula>"OTT"</formula>
    </cfRule>
    <cfRule type="cellIs" dxfId="555" priority="3985" operator="equal">
      <formula>"WPG"</formula>
    </cfRule>
    <cfRule type="cellIs" dxfId="554" priority="3975" operator="equal">
      <formula>"LAK"</formula>
    </cfRule>
    <cfRule type="cellIs" dxfId="553" priority="3974" operator="equal">
      <formula>"STL"</formula>
    </cfRule>
    <cfRule type="cellIs" dxfId="552" priority="3980" operator="equal">
      <formula>"EDM"</formula>
    </cfRule>
    <cfRule type="cellIs" dxfId="551" priority="3990" operator="equal">
      <formula>"BOS"</formula>
    </cfRule>
    <cfRule type="cellIs" dxfId="550" priority="3989" operator="equal">
      <formula>"TBL"</formula>
    </cfRule>
    <cfRule type="cellIs" dxfId="549" priority="3988" operator="equal">
      <formula>"NYR"</formula>
    </cfRule>
    <cfRule type="cellIs" dxfId="548" priority="3987" operator="equal">
      <formula>"WSH"</formula>
    </cfRule>
  </conditionalFormatting>
  <conditionalFormatting sqref="L59:L60">
    <cfRule type="cellIs" dxfId="547" priority="3545" operator="equal">
      <formula>"VGK"</formula>
    </cfRule>
    <cfRule type="cellIs" dxfId="546" priority="3546" operator="equal">
      <formula>"WSH"</formula>
    </cfRule>
    <cfRule type="cellIs" dxfId="545" priority="3547" operator="equal">
      <formula>"NYR"</formula>
    </cfRule>
    <cfRule type="cellIs" dxfId="544" priority="3548" operator="equal">
      <formula>"TBL"</formula>
    </cfRule>
    <cfRule type="cellIs" dxfId="543" priority="3549" operator="equal">
      <formula>"BOS"</formula>
    </cfRule>
    <cfRule type="cellIs" dxfId="542" priority="3536" operator="equal">
      <formula>"CAR"</formula>
    </cfRule>
    <cfRule type="cellIs" dxfId="541" priority="3529" operator="equal">
      <formula>"MTL"</formula>
    </cfRule>
    <cfRule type="cellIs" dxfId="540" priority="3530" operator="equal">
      <formula>"OTT"</formula>
    </cfRule>
    <cfRule type="cellIs" dxfId="539" priority="3531" operator="equal">
      <formula>"NJD"</formula>
    </cfRule>
    <cfRule type="cellIs" dxfId="538" priority="3532" operator="equal">
      <formula>"MIN"</formula>
    </cfRule>
    <cfRule type="cellIs" dxfId="537" priority="3533" operator="equal">
      <formula>"STL"</formula>
    </cfRule>
    <cfRule type="cellIs" dxfId="536" priority="3534" operator="equal">
      <formula>"LAK"</formula>
    </cfRule>
    <cfRule type="cellIs" dxfId="535" priority="3535" operator="equal">
      <formula>"TOR"</formula>
    </cfRule>
    <cfRule type="cellIs" dxfId="534" priority="3537" operator="equal">
      <formula>"NYI"</formula>
    </cfRule>
    <cfRule type="cellIs" dxfId="533" priority="3538" operator="equal">
      <formula>"FLA"</formula>
    </cfRule>
    <cfRule type="cellIs" dxfId="532" priority="3539" operator="equal">
      <formula>"EDM"</formula>
    </cfRule>
    <cfRule type="cellIs" dxfId="531" priority="3540" operator="equal">
      <formula>"DAL"</formula>
    </cfRule>
    <cfRule type="cellIs" dxfId="530" priority="3541" operator="equal">
      <formula>"NSH"</formula>
    </cfRule>
    <cfRule type="cellIs" dxfId="529" priority="3542" operator="equal">
      <formula>"VAN"</formula>
    </cfRule>
    <cfRule type="cellIs" dxfId="528" priority="3543" operator="equal">
      <formula>"COL"</formula>
    </cfRule>
    <cfRule type="cellIs" dxfId="527" priority="3544" operator="equal">
      <formula>"WPG"</formula>
    </cfRule>
  </conditionalFormatting>
  <conditionalFormatting sqref="L63:L64">
    <cfRule type="cellIs" dxfId="526" priority="2767" operator="equal">
      <formula>"WPG"</formula>
    </cfRule>
    <cfRule type="cellIs" dxfId="525" priority="2771" operator="equal">
      <formula>"TBL"</formula>
    </cfRule>
    <cfRule type="cellIs" dxfId="524" priority="2770" operator="equal">
      <formula>"NYR"</formula>
    </cfRule>
    <cfRule type="cellIs" dxfId="523" priority="2769" operator="equal">
      <formula>"WSH"</formula>
    </cfRule>
    <cfRule type="cellIs" dxfId="522" priority="2768" operator="equal">
      <formula>"VGK"</formula>
    </cfRule>
    <cfRule type="cellIs" dxfId="521" priority="2772" operator="equal">
      <formula>"BOS"</formula>
    </cfRule>
    <cfRule type="cellIs" dxfId="520" priority="2766" operator="equal">
      <formula>"COL"</formula>
    </cfRule>
    <cfRule type="cellIs" dxfId="519" priority="2765" operator="equal">
      <formula>"VAN"</formula>
    </cfRule>
    <cfRule type="cellIs" dxfId="518" priority="2764" operator="equal">
      <formula>"NSH"</formula>
    </cfRule>
    <cfRule type="cellIs" dxfId="517" priority="2762" operator="equal">
      <formula>"EDM"</formula>
    </cfRule>
    <cfRule type="cellIs" dxfId="516" priority="2752" operator="equal">
      <formula>"MTL"</formula>
    </cfRule>
    <cfRule type="cellIs" dxfId="515" priority="2753" operator="equal">
      <formula>"OTT"</formula>
    </cfRule>
    <cfRule type="cellIs" dxfId="514" priority="2754" operator="equal">
      <formula>"NJD"</formula>
    </cfRule>
    <cfRule type="cellIs" dxfId="513" priority="2763" operator="equal">
      <formula>"DAL"</formula>
    </cfRule>
    <cfRule type="cellIs" dxfId="512" priority="2757" operator="equal">
      <formula>"LAK"</formula>
    </cfRule>
    <cfRule type="cellIs" dxfId="511" priority="2755" operator="equal">
      <formula>"MIN"</formula>
    </cfRule>
    <cfRule type="cellIs" dxfId="510" priority="2756" operator="equal">
      <formula>"STL"</formula>
    </cfRule>
    <cfRule type="cellIs" dxfId="509" priority="2758" operator="equal">
      <formula>"TOR"</formula>
    </cfRule>
    <cfRule type="cellIs" dxfId="508" priority="2759" operator="equal">
      <formula>"CAR"</formula>
    </cfRule>
    <cfRule type="cellIs" dxfId="507" priority="2760" operator="equal">
      <formula>"NYI"</formula>
    </cfRule>
    <cfRule type="cellIs" dxfId="506" priority="2761" operator="equal">
      <formula>"FLA"</formula>
    </cfRule>
  </conditionalFormatting>
  <conditionalFormatting sqref="L70">
    <cfRule type="cellIs" dxfId="505" priority="2306" operator="equal">
      <formula>"VGK"</formula>
    </cfRule>
    <cfRule type="cellIs" dxfId="504" priority="2301" operator="equal">
      <formula>"DAL"</formula>
    </cfRule>
    <cfRule type="cellIs" dxfId="503" priority="2302" operator="equal">
      <formula>"NSH"</formula>
    </cfRule>
    <cfRule type="cellIs" dxfId="502" priority="2299" operator="equal">
      <formula>"FLA"</formula>
    </cfRule>
    <cfRule type="cellIs" dxfId="501" priority="2309" operator="equal">
      <formula>"TBL"</formula>
    </cfRule>
    <cfRule type="cellIs" dxfId="500" priority="2300" operator="equal">
      <formula>"EDM"</formula>
    </cfRule>
    <cfRule type="cellIs" dxfId="499" priority="2308" operator="equal">
      <formula>"NYR"</formula>
    </cfRule>
    <cfRule type="cellIs" dxfId="498" priority="2310" operator="equal">
      <formula>"BOS"</formula>
    </cfRule>
    <cfRule type="cellIs" dxfId="497" priority="2307" operator="equal">
      <formula>"WSH"</formula>
    </cfRule>
    <cfRule type="cellIs" dxfId="496" priority="2298" operator="equal">
      <formula>"NYI"</formula>
    </cfRule>
    <cfRule type="cellIs" dxfId="495" priority="2297" operator="equal">
      <formula>"CAR"</formula>
    </cfRule>
    <cfRule type="cellIs" dxfId="494" priority="2304" operator="equal">
      <formula>"COL"</formula>
    </cfRule>
    <cfRule type="cellIs" dxfId="493" priority="2303" operator="equal">
      <formula>"VAN"</formula>
    </cfRule>
    <cfRule type="cellIs" dxfId="492" priority="2296" operator="equal">
      <formula>"TOR"</formula>
    </cfRule>
    <cfRule type="cellIs" dxfId="491" priority="2295" operator="equal">
      <formula>"LAK"</formula>
    </cfRule>
    <cfRule type="cellIs" dxfId="490" priority="2292" operator="equal">
      <formula>"NJD"</formula>
    </cfRule>
    <cfRule type="cellIs" dxfId="489" priority="2294" operator="equal">
      <formula>"STL"</formula>
    </cfRule>
    <cfRule type="cellIs" dxfId="488" priority="2293" operator="equal">
      <formula>"MIN"</formula>
    </cfRule>
    <cfRule type="cellIs" dxfId="487" priority="2291" operator="equal">
      <formula>"OTT"</formula>
    </cfRule>
    <cfRule type="cellIs" dxfId="486" priority="2290" operator="equal">
      <formula>"MTL"</formula>
    </cfRule>
    <cfRule type="cellIs" dxfId="485" priority="2305" operator="equal">
      <formula>"WPG"</formula>
    </cfRule>
  </conditionalFormatting>
  <conditionalFormatting sqref="L73">
    <cfRule type="cellIs" dxfId="484" priority="2069" operator="equal">
      <formula>"EDM"</formula>
    </cfRule>
    <cfRule type="cellIs" dxfId="483" priority="2070" operator="equal">
      <formula>"DAL"</formula>
    </cfRule>
    <cfRule type="cellIs" dxfId="482" priority="2071" operator="equal">
      <formula>"NSH"</formula>
    </cfRule>
    <cfRule type="cellIs" dxfId="481" priority="2072" operator="equal">
      <formula>"VAN"</formula>
    </cfRule>
    <cfRule type="cellIs" dxfId="480" priority="2073" operator="equal">
      <formula>"COL"</formula>
    </cfRule>
    <cfRule type="cellIs" dxfId="479" priority="2074" operator="equal">
      <formula>"WPG"</formula>
    </cfRule>
    <cfRule type="cellIs" dxfId="478" priority="2075" operator="equal">
      <formula>"VGK"</formula>
    </cfRule>
    <cfRule type="cellIs" dxfId="477" priority="2079" operator="equal">
      <formula>"BOS"</formula>
    </cfRule>
    <cfRule type="cellIs" dxfId="476" priority="2078" operator="equal">
      <formula>"TBL"</formula>
    </cfRule>
    <cfRule type="cellIs" dxfId="475" priority="2077" operator="equal">
      <formula>"NYR"</formula>
    </cfRule>
    <cfRule type="cellIs" dxfId="474" priority="2067" operator="equal">
      <formula>"NYI"</formula>
    </cfRule>
    <cfRule type="cellIs" dxfId="473" priority="2076" operator="equal">
      <formula>"WSH"</formula>
    </cfRule>
    <cfRule type="cellIs" dxfId="472" priority="2060" operator="equal">
      <formula>"OTT"</formula>
    </cfRule>
    <cfRule type="cellIs" dxfId="471" priority="2061" operator="equal">
      <formula>"NJD"</formula>
    </cfRule>
    <cfRule type="cellIs" dxfId="470" priority="2062" operator="equal">
      <formula>"MIN"</formula>
    </cfRule>
    <cfRule type="cellIs" dxfId="469" priority="2063" operator="equal">
      <formula>"STL"</formula>
    </cfRule>
    <cfRule type="cellIs" dxfId="468" priority="2064" operator="equal">
      <formula>"LAK"</formula>
    </cfRule>
    <cfRule type="cellIs" dxfId="467" priority="2065" operator="equal">
      <formula>"TOR"</formula>
    </cfRule>
    <cfRule type="cellIs" dxfId="466" priority="2066" operator="equal">
      <formula>"CAR"</formula>
    </cfRule>
    <cfRule type="cellIs" dxfId="465" priority="2068" operator="equal">
      <formula>"FLA"</formula>
    </cfRule>
    <cfRule type="cellIs" dxfId="464" priority="2059" operator="equal">
      <formula>"MTL"</formula>
    </cfRule>
  </conditionalFormatting>
  <conditionalFormatting sqref="L75">
    <cfRule type="cellIs" dxfId="463" priority="1820" operator="equal">
      <formula>"VGK"</formula>
    </cfRule>
    <cfRule type="cellIs" dxfId="462" priority="1819" operator="equal">
      <formula>"WPG"</formula>
    </cfRule>
    <cfRule type="cellIs" dxfId="461" priority="1818" operator="equal">
      <formula>"COL"</formula>
    </cfRule>
    <cfRule type="cellIs" dxfId="460" priority="1817" operator="equal">
      <formula>"VAN"</formula>
    </cfRule>
    <cfRule type="cellIs" dxfId="459" priority="1816" operator="equal">
      <formula>"NSH"</formula>
    </cfRule>
    <cfRule type="cellIs" dxfId="458" priority="1815" operator="equal">
      <formula>"DAL"</formula>
    </cfRule>
    <cfRule type="cellIs" dxfId="457" priority="1824" operator="equal">
      <formula>"BOS"</formula>
    </cfRule>
    <cfRule type="cellIs" dxfId="456" priority="1823" operator="equal">
      <formula>"TBL"</formula>
    </cfRule>
    <cfRule type="cellIs" dxfId="455" priority="1822" operator="equal">
      <formula>"NYR"</formula>
    </cfRule>
    <cfRule type="cellIs" dxfId="454" priority="1821" operator="equal">
      <formula>"WSH"</formula>
    </cfRule>
    <cfRule type="cellIs" dxfId="453" priority="1814" operator="equal">
      <formula>"EDM"</formula>
    </cfRule>
    <cfRule type="cellIs" dxfId="452" priority="1804" operator="equal">
      <formula>"MTL"</formula>
    </cfRule>
    <cfRule type="cellIs" dxfId="451" priority="1809" operator="equal">
      <formula>"LAK"</formula>
    </cfRule>
    <cfRule type="cellIs" dxfId="450" priority="1813" operator="equal">
      <formula>"FLA"</formula>
    </cfRule>
    <cfRule type="cellIs" dxfId="449" priority="1812" operator="equal">
      <formula>"NYI"</formula>
    </cfRule>
    <cfRule type="cellIs" dxfId="448" priority="1811" operator="equal">
      <formula>"CAR"</formula>
    </cfRule>
    <cfRule type="cellIs" dxfId="447" priority="1810" operator="equal">
      <formula>"TOR"</formula>
    </cfRule>
    <cfRule type="cellIs" dxfId="446" priority="1808" operator="equal">
      <formula>"STL"</formula>
    </cfRule>
    <cfRule type="cellIs" dxfId="445" priority="1807" operator="equal">
      <formula>"MIN"</formula>
    </cfRule>
    <cfRule type="cellIs" dxfId="444" priority="1806" operator="equal">
      <formula>"NJD"</formula>
    </cfRule>
    <cfRule type="cellIs" dxfId="443" priority="1805" operator="equal">
      <formula>"OTT"</formula>
    </cfRule>
  </conditionalFormatting>
  <conditionalFormatting sqref="L77:L79">
    <cfRule type="cellIs" dxfId="442" priority="774" operator="equal">
      <formula>"FLA"</formula>
    </cfRule>
    <cfRule type="cellIs" dxfId="441" priority="773" operator="equal">
      <formula>"NYI"</formula>
    </cfRule>
    <cfRule type="cellIs" dxfId="440" priority="769" operator="equal">
      <formula>"STL"</formula>
    </cfRule>
    <cfRule type="cellIs" dxfId="439" priority="766" operator="equal">
      <formula>"OTT"</formula>
    </cfRule>
    <cfRule type="cellIs" dxfId="438" priority="785" operator="equal">
      <formula>"BOS"</formula>
    </cfRule>
    <cfRule type="cellIs" dxfId="437" priority="784" operator="equal">
      <formula>"TBL"</formula>
    </cfRule>
    <cfRule type="cellIs" dxfId="436" priority="783" operator="equal">
      <formula>"NYR"</formula>
    </cfRule>
    <cfRule type="cellIs" dxfId="435" priority="770" operator="equal">
      <formula>"LAK"</formula>
    </cfRule>
    <cfRule type="cellIs" dxfId="434" priority="780" operator="equal">
      <formula>"WPG"</formula>
    </cfRule>
    <cfRule type="cellIs" dxfId="433" priority="781" operator="equal">
      <formula>"VGK"</formula>
    </cfRule>
    <cfRule type="cellIs" dxfId="432" priority="779" operator="equal">
      <formula>"COL"</formula>
    </cfRule>
    <cfRule type="cellIs" dxfId="431" priority="768" operator="equal">
      <formula>"MIN"</formula>
    </cfRule>
    <cfRule type="cellIs" dxfId="430" priority="767" operator="equal">
      <formula>"NJD"</formula>
    </cfRule>
    <cfRule type="cellIs" dxfId="429" priority="771" operator="equal">
      <formula>"TOR"</formula>
    </cfRule>
    <cfRule type="cellIs" dxfId="428" priority="765" operator="equal">
      <formula>"MTL"</formula>
    </cfRule>
    <cfRule type="cellIs" dxfId="427" priority="772" operator="equal">
      <formula>"CAR"</formula>
    </cfRule>
    <cfRule type="cellIs" dxfId="426" priority="778" operator="equal">
      <formula>"VAN"</formula>
    </cfRule>
    <cfRule type="cellIs" dxfId="425" priority="777" operator="equal">
      <formula>"NSH"</formula>
    </cfRule>
    <cfRule type="cellIs" dxfId="424" priority="776" operator="equal">
      <formula>"DAL"</formula>
    </cfRule>
    <cfRule type="cellIs" dxfId="423" priority="775" operator="equal">
      <formula>"EDM"</formula>
    </cfRule>
    <cfRule type="cellIs" dxfId="422" priority="782" operator="equal">
      <formula>"WSH"</formula>
    </cfRule>
  </conditionalFormatting>
  <conditionalFormatting sqref="L81:L83">
    <cfRule type="cellIs" dxfId="421" priority="96" operator="equal">
      <formula>"DAL"</formula>
    </cfRule>
    <cfRule type="cellIs" dxfId="420" priority="97" operator="equal">
      <formula>"NSH"</formula>
    </cfRule>
    <cfRule type="cellIs" dxfId="419" priority="98" operator="equal">
      <formula>"VAN"</formula>
    </cfRule>
    <cfRule type="cellIs" dxfId="418" priority="99" operator="equal">
      <formula>"COL"</formula>
    </cfRule>
    <cfRule type="cellIs" dxfId="417" priority="100" operator="equal">
      <formula>"WPG"</formula>
    </cfRule>
    <cfRule type="cellIs" dxfId="416" priority="101" operator="equal">
      <formula>"VGK"</formula>
    </cfRule>
    <cfRule type="cellIs" dxfId="415" priority="102" operator="equal">
      <formula>"WSH"</formula>
    </cfRule>
    <cfRule type="cellIs" dxfId="414" priority="103" operator="equal">
      <formula>"NYR"</formula>
    </cfRule>
    <cfRule type="cellIs" dxfId="413" priority="104" operator="equal">
      <formula>"TBL"</formula>
    </cfRule>
    <cfRule type="cellIs" dxfId="412" priority="105" operator="equal">
      <formula>"BOS"</formula>
    </cfRule>
    <cfRule type="cellIs" dxfId="411" priority="94" operator="equal">
      <formula>"FLA"</formula>
    </cfRule>
    <cfRule type="cellIs" dxfId="410" priority="85" operator="equal">
      <formula>"MTL"</formula>
    </cfRule>
    <cfRule type="cellIs" dxfId="409" priority="86" operator="equal">
      <formula>"OTT"</formula>
    </cfRule>
    <cfRule type="cellIs" dxfId="408" priority="87" operator="equal">
      <formula>"NJD"</formula>
    </cfRule>
    <cfRule type="cellIs" dxfId="407" priority="88" operator="equal">
      <formula>"MIN"</formula>
    </cfRule>
    <cfRule type="cellIs" dxfId="406" priority="89" operator="equal">
      <formula>"STL"</formula>
    </cfRule>
    <cfRule type="cellIs" dxfId="405" priority="90" operator="equal">
      <formula>"LAK"</formula>
    </cfRule>
    <cfRule type="cellIs" dxfId="404" priority="91" operator="equal">
      <formula>"TOR"</formula>
    </cfRule>
    <cfRule type="cellIs" dxfId="403" priority="92" operator="equal">
      <formula>"CAR"</formula>
    </cfRule>
    <cfRule type="cellIs" dxfId="402" priority="93" operator="equal">
      <formula>"NYI"</formula>
    </cfRule>
    <cfRule type="cellIs" dxfId="401" priority="95" operator="equal">
      <formula>"EDM"</formula>
    </cfRule>
  </conditionalFormatting>
  <conditionalFormatting sqref="L46:M46">
    <cfRule type="cellIs" dxfId="400" priority="4551" operator="equal">
      <formula>"NSH"</formula>
    </cfRule>
    <cfRule type="cellIs" dxfId="399" priority="4550" operator="equal">
      <formula>"DAL"</formula>
    </cfRule>
    <cfRule type="cellIs" dxfId="398" priority="4559" operator="equal">
      <formula>"BOS"</formula>
    </cfRule>
    <cfRule type="cellIs" dxfId="397" priority="4542" operator="equal">
      <formula>"MIN"</formula>
    </cfRule>
    <cfRule type="cellIs" dxfId="396" priority="4543" operator="equal">
      <formula>"STL"</formula>
    </cfRule>
    <cfRule type="cellIs" dxfId="395" priority="4553" operator="equal">
      <formula>"COL"</formula>
    </cfRule>
    <cfRule type="cellIs" dxfId="394" priority="4539" operator="equal">
      <formula>"MTL"</formula>
    </cfRule>
    <cfRule type="cellIs" dxfId="393" priority="4540" operator="equal">
      <formula>"OTT"</formula>
    </cfRule>
    <cfRule type="cellIs" dxfId="392" priority="4541" operator="equal">
      <formula>"NJD"</formula>
    </cfRule>
    <cfRule type="cellIs" dxfId="391" priority="4544" operator="equal">
      <formula>"LAK"</formula>
    </cfRule>
    <cfRule type="cellIs" dxfId="390" priority="4545" operator="equal">
      <formula>"TOR"</formula>
    </cfRule>
    <cfRule type="cellIs" dxfId="389" priority="4546" operator="equal">
      <formula>"CAR"</formula>
    </cfRule>
    <cfRule type="cellIs" dxfId="388" priority="4547" operator="equal">
      <formula>"NYI"</formula>
    </cfRule>
    <cfRule type="cellIs" dxfId="387" priority="4548" operator="equal">
      <formula>"FLA"</formula>
    </cfRule>
    <cfRule type="cellIs" dxfId="386" priority="4549" operator="equal">
      <formula>"EDM"</formula>
    </cfRule>
    <cfRule type="cellIs" dxfId="385" priority="4552" operator="equal">
      <formula>"VAN"</formula>
    </cfRule>
    <cfRule type="cellIs" dxfId="384" priority="4554" operator="equal">
      <formula>"WPG"</formula>
    </cfRule>
    <cfRule type="cellIs" dxfId="383" priority="4555" operator="equal">
      <formula>"VGK"</formula>
    </cfRule>
    <cfRule type="cellIs" dxfId="382" priority="4556" operator="equal">
      <formula>"WSH"</formula>
    </cfRule>
    <cfRule type="cellIs" dxfId="381" priority="4557" operator="equal">
      <formula>"NYR"</formula>
    </cfRule>
    <cfRule type="cellIs" dxfId="380" priority="4558" operator="equal">
      <formula>"TBL"</formula>
    </cfRule>
  </conditionalFormatting>
  <conditionalFormatting sqref="L61:M63 H62:I63">
    <cfRule type="cellIs" dxfId="379" priority="3186" operator="equal">
      <formula>"COL"</formula>
    </cfRule>
    <cfRule type="cellIs" dxfId="378" priority="3172" operator="equal">
      <formula>"MTL"</formula>
    </cfRule>
    <cfRule type="cellIs" dxfId="377" priority="3183" operator="equal">
      <formula>"DAL"</formula>
    </cfRule>
    <cfRule type="cellIs" dxfId="376" priority="3182" operator="equal">
      <formula>"EDM"</formula>
    </cfRule>
    <cfRule type="cellIs" dxfId="375" priority="3181" operator="equal">
      <formula>"FLA"</formula>
    </cfRule>
    <cfRule type="cellIs" dxfId="374" priority="3191" operator="equal">
      <formula>"TBL"</formula>
    </cfRule>
    <cfRule type="cellIs" dxfId="373" priority="3192" operator="equal">
      <formula>"BOS"</formula>
    </cfRule>
    <cfRule type="cellIs" dxfId="372" priority="3178" operator="equal">
      <formula>"TOR"</formula>
    </cfRule>
    <cfRule type="cellIs" dxfId="371" priority="3180" operator="equal">
      <formula>"NYI"</formula>
    </cfRule>
    <cfRule type="cellIs" dxfId="370" priority="3177" operator="equal">
      <formula>"LAK"</formula>
    </cfRule>
    <cfRule type="cellIs" dxfId="369" priority="3179" operator="equal">
      <formula>"CAR"</formula>
    </cfRule>
    <cfRule type="cellIs" dxfId="368" priority="3176" operator="equal">
      <formula>"STL"</formula>
    </cfRule>
    <cfRule type="cellIs" dxfId="367" priority="3173" operator="equal">
      <formula>"OTT"</formula>
    </cfRule>
    <cfRule type="cellIs" dxfId="366" priority="3185" operator="equal">
      <formula>"VAN"</formula>
    </cfRule>
    <cfRule type="cellIs" dxfId="365" priority="3175" operator="equal">
      <formula>"MIN"</formula>
    </cfRule>
    <cfRule type="cellIs" dxfId="364" priority="3174" operator="equal">
      <formula>"NJD"</formula>
    </cfRule>
    <cfRule type="cellIs" dxfId="363" priority="3187" operator="equal">
      <formula>"WPG"</formula>
    </cfRule>
    <cfRule type="cellIs" dxfId="362" priority="3188" operator="equal">
      <formula>"VGK"</formula>
    </cfRule>
    <cfRule type="cellIs" dxfId="361" priority="3189" operator="equal">
      <formula>"WSH"</formula>
    </cfRule>
    <cfRule type="cellIs" dxfId="360" priority="3190" operator="equal">
      <formula>"NYR"</formula>
    </cfRule>
    <cfRule type="cellIs" dxfId="359" priority="3184" operator="equal">
      <formula>"NSH"</formula>
    </cfRule>
  </conditionalFormatting>
  <conditionalFormatting sqref="L69:M69">
    <cfRule type="cellIs" dxfId="358" priority="2463" operator="equal">
      <formula>"LAK"</formula>
    </cfRule>
    <cfRule type="cellIs" dxfId="357" priority="2462" operator="equal">
      <formula>"STL"</formula>
    </cfRule>
    <cfRule type="cellIs" dxfId="356" priority="2461" operator="equal">
      <formula>"MIN"</formula>
    </cfRule>
    <cfRule type="cellIs" dxfId="355" priority="2460" operator="equal">
      <formula>"NJD"</formula>
    </cfRule>
    <cfRule type="cellIs" dxfId="354" priority="2475" operator="equal">
      <formula>"WSH"</formula>
    </cfRule>
    <cfRule type="cellIs" dxfId="353" priority="2458" operator="equal">
      <formula>"MTL"</formula>
    </cfRule>
    <cfRule type="cellIs" dxfId="352" priority="2476" operator="equal">
      <formula>"NYR"</formula>
    </cfRule>
    <cfRule type="cellIs" dxfId="351" priority="2478" operator="equal">
      <formula>"BOS"</formula>
    </cfRule>
    <cfRule type="cellIs" dxfId="350" priority="2459" operator="equal">
      <formula>"OTT"</formula>
    </cfRule>
    <cfRule type="cellIs" dxfId="349" priority="2477" operator="equal">
      <formula>"TBL"</formula>
    </cfRule>
    <cfRule type="cellIs" dxfId="348" priority="2474" operator="equal">
      <formula>"VGK"</formula>
    </cfRule>
    <cfRule type="cellIs" dxfId="347" priority="2473" operator="equal">
      <formula>"WPG"</formula>
    </cfRule>
    <cfRule type="cellIs" dxfId="346" priority="2472" operator="equal">
      <formula>"COL"</formula>
    </cfRule>
    <cfRule type="cellIs" dxfId="345" priority="2471" operator="equal">
      <formula>"VAN"</formula>
    </cfRule>
    <cfRule type="cellIs" dxfId="344" priority="2470" operator="equal">
      <formula>"NSH"</formula>
    </cfRule>
    <cfRule type="cellIs" dxfId="343" priority="2469" operator="equal">
      <formula>"DAL"</formula>
    </cfRule>
    <cfRule type="cellIs" dxfId="342" priority="2468" operator="equal">
      <formula>"EDM"</formula>
    </cfRule>
    <cfRule type="cellIs" dxfId="341" priority="2467" operator="equal">
      <formula>"FLA"</formula>
    </cfRule>
    <cfRule type="cellIs" dxfId="340" priority="2466" operator="equal">
      <formula>"NYI"</formula>
    </cfRule>
    <cfRule type="cellIs" dxfId="339" priority="2465" operator="equal">
      <formula>"CAR"</formula>
    </cfRule>
    <cfRule type="cellIs" dxfId="338" priority="2464" operator="equal">
      <formula>"TOR"</formula>
    </cfRule>
  </conditionalFormatting>
  <conditionalFormatting sqref="L72:M72">
    <cfRule type="cellIs" dxfId="337" priority="1996" operator="equal">
      <formula>"NJD"</formula>
    </cfRule>
    <cfRule type="cellIs" dxfId="336" priority="2006" operator="equal">
      <formula>"NSH"</formula>
    </cfRule>
    <cfRule type="cellIs" dxfId="335" priority="2005" operator="equal">
      <formula>"DAL"</formula>
    </cfRule>
    <cfRule type="cellIs" dxfId="334" priority="2004" operator="equal">
      <formula>"EDM"</formula>
    </cfRule>
    <cfRule type="cellIs" dxfId="333" priority="2003" operator="equal">
      <formula>"FLA"</formula>
    </cfRule>
    <cfRule type="cellIs" dxfId="332" priority="2002" operator="equal">
      <formula>"NYI"</formula>
    </cfRule>
    <cfRule type="cellIs" dxfId="331" priority="2001" operator="equal">
      <formula>"CAR"</formula>
    </cfRule>
    <cfRule type="cellIs" dxfId="330" priority="2000" operator="equal">
      <formula>"TOR"</formula>
    </cfRule>
    <cfRule type="cellIs" dxfId="329" priority="1999" operator="equal">
      <formula>"LAK"</formula>
    </cfRule>
    <cfRule type="cellIs" dxfId="328" priority="1998" operator="equal">
      <formula>"STL"</formula>
    </cfRule>
    <cfRule type="cellIs" dxfId="327" priority="1997" operator="equal">
      <formula>"MIN"</formula>
    </cfRule>
    <cfRule type="cellIs" dxfId="326" priority="1995" operator="equal">
      <formula>"OTT"</formula>
    </cfRule>
    <cfRule type="cellIs" dxfId="325" priority="1994" operator="equal">
      <formula>"MTL"</formula>
    </cfRule>
    <cfRule type="cellIs" dxfId="324" priority="2014" operator="equal">
      <formula>"BOS"</formula>
    </cfRule>
    <cfRule type="cellIs" dxfId="323" priority="2013" operator="equal">
      <formula>"TBL"</formula>
    </cfRule>
    <cfRule type="cellIs" dxfId="322" priority="2012" operator="equal">
      <formula>"NYR"</formula>
    </cfRule>
    <cfRule type="cellIs" dxfId="321" priority="2011" operator="equal">
      <formula>"WSH"</formula>
    </cfRule>
    <cfRule type="cellIs" dxfId="320" priority="2010" operator="equal">
      <formula>"VGK"</formula>
    </cfRule>
    <cfRule type="cellIs" dxfId="319" priority="2009" operator="equal">
      <formula>"WPG"</formula>
    </cfRule>
    <cfRule type="cellIs" dxfId="318" priority="2008" operator="equal">
      <formula>"COL"</formula>
    </cfRule>
    <cfRule type="cellIs" dxfId="317" priority="2007" operator="equal">
      <formula>"VAN"</formula>
    </cfRule>
  </conditionalFormatting>
  <conditionalFormatting sqref="L74:M74">
    <cfRule type="cellIs" dxfId="316" priority="1752" operator="equal">
      <formula>"VAN"</formula>
    </cfRule>
    <cfRule type="cellIs" dxfId="315" priority="1743" operator="equal">
      <formula>"STL"</formula>
    </cfRule>
    <cfRule type="cellIs" dxfId="314" priority="1742" operator="equal">
      <formula>"MIN"</formula>
    </cfRule>
    <cfRule type="cellIs" dxfId="313" priority="1741" operator="equal">
      <formula>"NJD"</formula>
    </cfRule>
    <cfRule type="cellIs" dxfId="312" priority="1740" operator="equal">
      <formula>"OTT"</formula>
    </cfRule>
    <cfRule type="cellIs" dxfId="311" priority="1754" operator="equal">
      <formula>"WPG"</formula>
    </cfRule>
    <cfRule type="cellIs" dxfId="310" priority="1753" operator="equal">
      <formula>"COL"</formula>
    </cfRule>
    <cfRule type="cellIs" dxfId="309" priority="1739" operator="equal">
      <formula>"MTL"</formula>
    </cfRule>
    <cfRule type="cellIs" dxfId="308" priority="1751" operator="equal">
      <formula>"NSH"</formula>
    </cfRule>
    <cfRule type="cellIs" dxfId="307" priority="1750" operator="equal">
      <formula>"DAL"</formula>
    </cfRule>
    <cfRule type="cellIs" dxfId="306" priority="1749" operator="equal">
      <formula>"EDM"</formula>
    </cfRule>
    <cfRule type="cellIs" dxfId="305" priority="1748" operator="equal">
      <formula>"FLA"</formula>
    </cfRule>
    <cfRule type="cellIs" dxfId="304" priority="1747" operator="equal">
      <formula>"NYI"</formula>
    </cfRule>
    <cfRule type="cellIs" dxfId="303" priority="1746" operator="equal">
      <formula>"CAR"</formula>
    </cfRule>
    <cfRule type="cellIs" dxfId="302" priority="1745" operator="equal">
      <formula>"TOR"</formula>
    </cfRule>
    <cfRule type="cellIs" dxfId="301" priority="1756" operator="equal">
      <formula>"WSH"</formula>
    </cfRule>
    <cfRule type="cellIs" dxfId="300" priority="1755" operator="equal">
      <formula>"VGK"</formula>
    </cfRule>
    <cfRule type="cellIs" dxfId="299" priority="1744" operator="equal">
      <formula>"LAK"</formula>
    </cfRule>
    <cfRule type="cellIs" dxfId="298" priority="1759" operator="equal">
      <formula>"BOS"</formula>
    </cfRule>
    <cfRule type="cellIs" dxfId="297" priority="1758" operator="equal">
      <formula>"TBL"</formula>
    </cfRule>
    <cfRule type="cellIs" dxfId="296" priority="1757" operator="equal">
      <formula>"NYR"</formula>
    </cfRule>
  </conditionalFormatting>
  <conditionalFormatting sqref="L80:M80">
    <cfRule type="cellIs" dxfId="295" priority="370" operator="equal">
      <formula>"NSH"</formula>
    </cfRule>
    <cfRule type="cellIs" dxfId="294" priority="358" operator="equal">
      <formula>"MTL"</formula>
    </cfRule>
    <cfRule type="cellIs" dxfId="293" priority="359" operator="equal">
      <formula>"OTT"</formula>
    </cfRule>
    <cfRule type="cellIs" dxfId="292" priority="360" operator="equal">
      <formula>"NJD"</formula>
    </cfRule>
    <cfRule type="cellIs" dxfId="291" priority="361" operator="equal">
      <formula>"MIN"</formula>
    </cfRule>
    <cfRule type="cellIs" dxfId="290" priority="362" operator="equal">
      <formula>"STL"</formula>
    </cfRule>
    <cfRule type="cellIs" dxfId="289" priority="363" operator="equal">
      <formula>"LAK"</formula>
    </cfRule>
    <cfRule type="cellIs" dxfId="288" priority="364" operator="equal">
      <formula>"TOR"</formula>
    </cfRule>
    <cfRule type="cellIs" dxfId="287" priority="365" operator="equal">
      <formula>"CAR"</formula>
    </cfRule>
    <cfRule type="cellIs" dxfId="286" priority="366" operator="equal">
      <formula>"NYI"</formula>
    </cfRule>
    <cfRule type="cellIs" dxfId="285" priority="367" operator="equal">
      <formula>"FLA"</formula>
    </cfRule>
    <cfRule type="cellIs" dxfId="284" priority="368" operator="equal">
      <formula>"EDM"</formula>
    </cfRule>
    <cfRule type="cellIs" dxfId="283" priority="369" operator="equal">
      <formula>"DAL"</formula>
    </cfRule>
    <cfRule type="cellIs" dxfId="282" priority="371" operator="equal">
      <formula>"VAN"</formula>
    </cfRule>
    <cfRule type="cellIs" dxfId="281" priority="372" operator="equal">
      <formula>"COL"</formula>
    </cfRule>
    <cfRule type="cellIs" dxfId="280" priority="373" operator="equal">
      <formula>"WPG"</formula>
    </cfRule>
    <cfRule type="cellIs" dxfId="279" priority="374" operator="equal">
      <formula>"VGK"</formula>
    </cfRule>
    <cfRule type="cellIs" dxfId="278" priority="375" operator="equal">
      <formula>"WSH"</formula>
    </cfRule>
    <cfRule type="cellIs" dxfId="277" priority="376" operator="equal">
      <formula>"NYR"</formula>
    </cfRule>
    <cfRule type="cellIs" dxfId="276" priority="377" operator="equal">
      <formula>"TBL"</formula>
    </cfRule>
    <cfRule type="cellIs" dxfId="275" priority="378" operator="equal">
      <formula>"BOS"</formula>
    </cfRule>
  </conditionalFormatting>
  <conditionalFormatting sqref="M51">
    <cfRule type="cellIs" dxfId="274" priority="4463" operator="equal">
      <formula>"NYI"</formula>
    </cfRule>
    <cfRule type="cellIs" dxfId="273" priority="4470" operator="equal">
      <formula>"WPG"</formula>
    </cfRule>
    <cfRule type="cellIs" dxfId="272" priority="4469" operator="equal">
      <formula>"COL"</formula>
    </cfRule>
    <cfRule type="cellIs" dxfId="271" priority="4461" operator="equal">
      <formula>"TOR"</formula>
    </cfRule>
    <cfRule type="cellIs" dxfId="270" priority="4460" operator="equal">
      <formula>"LAK"</formula>
    </cfRule>
    <cfRule type="cellIs" dxfId="269" priority="4458" operator="equal">
      <formula>"MIN"</formula>
    </cfRule>
    <cfRule type="cellIs" dxfId="268" priority="4457" operator="equal">
      <formula>"NJD"</formula>
    </cfRule>
    <cfRule type="cellIs" dxfId="267" priority="4456" operator="equal">
      <formula>"OTT"</formula>
    </cfRule>
    <cfRule type="cellIs" dxfId="266" priority="4455" operator="equal">
      <formula>"MTL"</formula>
    </cfRule>
    <cfRule type="cellIs" dxfId="265" priority="4459" operator="equal">
      <formula>"STL"</formula>
    </cfRule>
    <cfRule type="cellIs" dxfId="264" priority="4468" operator="equal">
      <formula>"VAN"</formula>
    </cfRule>
    <cfRule type="cellIs" dxfId="263" priority="4467" operator="equal">
      <formula>"NSH"</formula>
    </cfRule>
    <cfRule type="cellIs" dxfId="262" priority="4466" operator="equal">
      <formula>"DAL"</formula>
    </cfRule>
    <cfRule type="cellIs" dxfId="261" priority="4465" operator="equal">
      <formula>"EDM"</formula>
    </cfRule>
    <cfRule type="cellIs" dxfId="260" priority="4464" operator="equal">
      <formula>"FLA"</formula>
    </cfRule>
    <cfRule type="cellIs" dxfId="259" priority="4462" operator="equal">
      <formula>"CAR"</formula>
    </cfRule>
    <cfRule type="cellIs" dxfId="258" priority="4471" operator="equal">
      <formula>"VGK"</formula>
    </cfRule>
    <cfRule type="cellIs" dxfId="257" priority="4472" operator="equal">
      <formula>"WSH"</formula>
    </cfRule>
    <cfRule type="cellIs" dxfId="256" priority="4473" operator="equal">
      <formula>"NYR"</formula>
    </cfRule>
    <cfRule type="cellIs" dxfId="255" priority="4474" operator="equal">
      <formula>"TBL"</formula>
    </cfRule>
    <cfRule type="cellIs" dxfId="254" priority="4475" operator="equal">
      <formula>"BOS"</formula>
    </cfRule>
  </conditionalFormatting>
  <conditionalFormatting sqref="M53">
    <cfRule type="cellIs" dxfId="253" priority="4132" operator="equal">
      <formula>"WPG"</formula>
    </cfRule>
    <cfRule type="cellIs" dxfId="252" priority="4131" operator="equal">
      <formula>"COL"</formula>
    </cfRule>
    <cfRule type="cellIs" dxfId="251" priority="4130" operator="equal">
      <formula>"VAN"</formula>
    </cfRule>
    <cfRule type="cellIs" dxfId="250" priority="4129" operator="equal">
      <formula>"NSH"</formula>
    </cfRule>
    <cfRule type="cellIs" dxfId="249" priority="4128" operator="equal">
      <formula>"DAL"</formula>
    </cfRule>
    <cfRule type="cellIs" dxfId="248" priority="4126" operator="equal">
      <formula>"FLA"</formula>
    </cfRule>
    <cfRule type="cellIs" dxfId="247" priority="4125" operator="equal">
      <formula>"NYI"</formula>
    </cfRule>
    <cfRule type="cellIs" dxfId="246" priority="4124" operator="equal">
      <formula>"CAR"</formula>
    </cfRule>
    <cfRule type="cellIs" dxfId="245" priority="4123" operator="equal">
      <formula>"TOR"</formula>
    </cfRule>
    <cfRule type="cellIs" dxfId="244" priority="4122" operator="equal">
      <formula>"LAK"</formula>
    </cfRule>
    <cfRule type="cellIs" dxfId="243" priority="4127" operator="equal">
      <formula>"EDM"</formula>
    </cfRule>
    <cfRule type="cellIs" dxfId="242" priority="4120" operator="equal">
      <formula>"MIN"</formula>
    </cfRule>
    <cfRule type="cellIs" dxfId="241" priority="4119" operator="equal">
      <formula>"NJD"</formula>
    </cfRule>
    <cfRule type="cellIs" dxfId="240" priority="4121" operator="equal">
      <formula>"STL"</formula>
    </cfRule>
    <cfRule type="cellIs" dxfId="239" priority="4137" operator="equal">
      <formula>"BOS"</formula>
    </cfRule>
    <cfRule type="cellIs" dxfId="238" priority="4136" operator="equal">
      <formula>"TBL"</formula>
    </cfRule>
    <cfRule type="cellIs" dxfId="237" priority="4135" operator="equal">
      <formula>"NYR"</formula>
    </cfRule>
    <cfRule type="cellIs" dxfId="236" priority="4134" operator="equal">
      <formula>"WSH"</formula>
    </cfRule>
    <cfRule type="cellIs" dxfId="235" priority="4133" operator="equal">
      <formula>"VGK"</formula>
    </cfRule>
    <cfRule type="cellIs" dxfId="234" priority="4118" operator="equal">
      <formula>"OTT"</formula>
    </cfRule>
    <cfRule type="cellIs" dxfId="233" priority="4117" operator="equal">
      <formula>"MTL"</formula>
    </cfRule>
  </conditionalFormatting>
  <conditionalFormatting sqref="M55">
    <cfRule type="cellIs" dxfId="232" priority="4279" operator="equal">
      <formula>"VAN"</formula>
    </cfRule>
    <cfRule type="cellIs" dxfId="231" priority="4267" operator="equal">
      <formula>"OTT"</formula>
    </cfRule>
    <cfRule type="cellIs" dxfId="230" priority="4266" operator="equal">
      <formula>"MTL"</formula>
    </cfRule>
    <cfRule type="cellIs" dxfId="229" priority="4277" operator="equal">
      <formula>"DAL"</formula>
    </cfRule>
    <cfRule type="cellIs" dxfId="228" priority="4275" operator="equal">
      <formula>"FLA"</formula>
    </cfRule>
    <cfRule type="cellIs" dxfId="227" priority="4274" operator="equal">
      <formula>"NYI"</formula>
    </cfRule>
    <cfRule type="cellIs" dxfId="226" priority="4273" operator="equal">
      <formula>"CAR"</formula>
    </cfRule>
    <cfRule type="cellIs" dxfId="225" priority="4286" operator="equal">
      <formula>"BOS"</formula>
    </cfRule>
    <cfRule type="cellIs" dxfId="224" priority="4281" operator="equal">
      <formula>"WPG"</formula>
    </cfRule>
    <cfRule type="cellIs" dxfId="223" priority="4282" operator="equal">
      <formula>"VGK"</formula>
    </cfRule>
    <cfRule type="cellIs" dxfId="222" priority="4283" operator="equal">
      <formula>"WSH"</formula>
    </cfRule>
    <cfRule type="cellIs" dxfId="221" priority="4280" operator="equal">
      <formula>"COL"</formula>
    </cfRule>
    <cfRule type="cellIs" dxfId="220" priority="4284" operator="equal">
      <formula>"NYR"</formula>
    </cfRule>
    <cfRule type="cellIs" dxfId="219" priority="4285" operator="equal">
      <formula>"TBL"</formula>
    </cfRule>
    <cfRule type="cellIs" dxfId="218" priority="4276" operator="equal">
      <formula>"EDM"</formula>
    </cfRule>
    <cfRule type="cellIs" dxfId="217" priority="4278" operator="equal">
      <formula>"NSH"</formula>
    </cfRule>
    <cfRule type="cellIs" dxfId="216" priority="4268" operator="equal">
      <formula>"NJD"</formula>
    </cfRule>
    <cfRule type="cellIs" dxfId="215" priority="4269" operator="equal">
      <formula>"MIN"</formula>
    </cfRule>
    <cfRule type="cellIs" dxfId="214" priority="4270" operator="equal">
      <formula>"STL"</formula>
    </cfRule>
    <cfRule type="cellIs" dxfId="213" priority="4271" operator="equal">
      <formula>"LAK"</formula>
    </cfRule>
    <cfRule type="cellIs" dxfId="212" priority="4272" operator="equal">
      <formula>"TOR"</formula>
    </cfRule>
  </conditionalFormatting>
  <conditionalFormatting sqref="M57">
    <cfRule type="cellIs" dxfId="211" priority="3965" operator="equal">
      <formula>"VGK"</formula>
    </cfRule>
    <cfRule type="cellIs" dxfId="210" priority="3966" operator="equal">
      <formula>"WSH"</formula>
    </cfRule>
    <cfRule type="cellIs" dxfId="209" priority="3967" operator="equal">
      <formula>"NYR"</formula>
    </cfRule>
    <cfRule type="cellIs" dxfId="208" priority="3968" operator="equal">
      <formula>"TBL"</formula>
    </cfRule>
    <cfRule type="cellIs" dxfId="207" priority="3969" operator="equal">
      <formula>"BOS"</formula>
    </cfRule>
    <cfRule type="cellIs" dxfId="206" priority="3949" operator="equal">
      <formula>"MTL"</formula>
    </cfRule>
    <cfRule type="cellIs" dxfId="205" priority="3950" operator="equal">
      <formula>"OTT"</formula>
    </cfRule>
    <cfRule type="cellIs" dxfId="204" priority="3951" operator="equal">
      <formula>"NJD"</formula>
    </cfRule>
    <cfRule type="cellIs" dxfId="203" priority="3952" operator="equal">
      <formula>"MIN"</formula>
    </cfRule>
    <cfRule type="cellIs" dxfId="202" priority="3953" operator="equal">
      <formula>"STL"</formula>
    </cfRule>
    <cfRule type="cellIs" dxfId="201" priority="3954" operator="equal">
      <formula>"LAK"</formula>
    </cfRule>
    <cfRule type="cellIs" dxfId="200" priority="3955" operator="equal">
      <formula>"TOR"</formula>
    </cfRule>
    <cfRule type="cellIs" dxfId="199" priority="3956" operator="equal">
      <formula>"CAR"</formula>
    </cfRule>
    <cfRule type="cellIs" dxfId="198" priority="3957" operator="equal">
      <formula>"NYI"</formula>
    </cfRule>
    <cfRule type="cellIs" dxfId="197" priority="3958" operator="equal">
      <formula>"FLA"</formula>
    </cfRule>
    <cfRule type="cellIs" dxfId="196" priority="3959" operator="equal">
      <formula>"EDM"</formula>
    </cfRule>
    <cfRule type="cellIs" dxfId="195" priority="3960" operator="equal">
      <formula>"DAL"</formula>
    </cfRule>
    <cfRule type="cellIs" dxfId="194" priority="3961" operator="equal">
      <formula>"NSH"</formula>
    </cfRule>
    <cfRule type="cellIs" dxfId="193" priority="3962" operator="equal">
      <formula>"VAN"</formula>
    </cfRule>
    <cfRule type="cellIs" dxfId="192" priority="3963" operator="equal">
      <formula>"COL"</formula>
    </cfRule>
    <cfRule type="cellIs" dxfId="191" priority="3964" operator="equal">
      <formula>"WPG"</formula>
    </cfRule>
  </conditionalFormatting>
  <conditionalFormatting sqref="M59:M60">
    <cfRule type="cellIs" dxfId="190" priority="3552" operator="equal">
      <formula>"NJD"</formula>
    </cfRule>
    <cfRule type="cellIs" dxfId="189" priority="3570" operator="equal">
      <formula>"BOS"</formula>
    </cfRule>
    <cfRule type="cellIs" dxfId="188" priority="3551" operator="equal">
      <formula>"OTT"</formula>
    </cfRule>
    <cfRule type="cellIs" dxfId="187" priority="3567" operator="equal">
      <formula>"WSH"</formula>
    </cfRule>
    <cfRule type="cellIs" dxfId="186" priority="3566" operator="equal">
      <formula>"VGK"</formula>
    </cfRule>
    <cfRule type="cellIs" dxfId="185" priority="3565" operator="equal">
      <formula>"WPG"</formula>
    </cfRule>
    <cfRule type="cellIs" dxfId="184" priority="3564" operator="equal">
      <formula>"COL"</formula>
    </cfRule>
    <cfRule type="cellIs" dxfId="183" priority="3563" operator="equal">
      <formula>"VAN"</formula>
    </cfRule>
    <cfRule type="cellIs" dxfId="182" priority="3562" operator="equal">
      <formula>"NSH"</formula>
    </cfRule>
    <cfRule type="cellIs" dxfId="181" priority="3560" operator="equal">
      <formula>"EDM"</formula>
    </cfRule>
    <cfRule type="cellIs" dxfId="180" priority="3561" operator="equal">
      <formula>"DAL"</formula>
    </cfRule>
    <cfRule type="cellIs" dxfId="179" priority="3559" operator="equal">
      <formula>"FLA"</formula>
    </cfRule>
    <cfRule type="cellIs" dxfId="178" priority="3550" operator="equal">
      <formula>"MTL"</formula>
    </cfRule>
    <cfRule type="cellIs" dxfId="177" priority="3558" operator="equal">
      <formula>"NYI"</formula>
    </cfRule>
    <cfRule type="cellIs" dxfId="176" priority="3557" operator="equal">
      <formula>"CAR"</formula>
    </cfRule>
    <cfRule type="cellIs" dxfId="175" priority="3569" operator="equal">
      <formula>"TBL"</formula>
    </cfRule>
    <cfRule type="cellIs" dxfId="174" priority="3556" operator="equal">
      <formula>"TOR"</formula>
    </cfRule>
    <cfRule type="cellIs" dxfId="173" priority="3555" operator="equal">
      <formula>"LAK"</formula>
    </cfRule>
    <cfRule type="cellIs" dxfId="172" priority="3554" operator="equal">
      <formula>"STL"</formula>
    </cfRule>
    <cfRule type="cellIs" dxfId="171" priority="3553" operator="equal">
      <formula>"MIN"</formula>
    </cfRule>
    <cfRule type="cellIs" dxfId="170" priority="3568" operator="equal">
      <formula>"NYR"</formula>
    </cfRule>
  </conditionalFormatting>
  <conditionalFormatting sqref="M63:M64">
    <cfRule type="cellIs" dxfId="169" priority="2776" operator="equal">
      <formula>"MIN"</formula>
    </cfRule>
    <cfRule type="cellIs" dxfId="168" priority="2787" operator="equal">
      <formula>"COL"</formula>
    </cfRule>
    <cfRule type="cellIs" dxfId="167" priority="2792" operator="equal">
      <formula>"TBL"</formula>
    </cfRule>
    <cfRule type="cellIs" dxfId="166" priority="2791" operator="equal">
      <formula>"NYR"</formula>
    </cfRule>
    <cfRule type="cellIs" dxfId="165" priority="2782" operator="equal">
      <formula>"FLA"</formula>
    </cfRule>
    <cfRule type="cellIs" dxfId="164" priority="2781" operator="equal">
      <formula>"NYI"</formula>
    </cfRule>
    <cfRule type="cellIs" dxfId="163" priority="2780" operator="equal">
      <formula>"CAR"</formula>
    </cfRule>
    <cfRule type="cellIs" dxfId="162" priority="2778" operator="equal">
      <formula>"LAK"</formula>
    </cfRule>
    <cfRule type="cellIs" dxfId="161" priority="2777" operator="equal">
      <formula>"STL"</formula>
    </cfRule>
    <cfRule type="cellIs" dxfId="160" priority="2775" operator="equal">
      <formula>"NJD"</formula>
    </cfRule>
    <cfRule type="cellIs" dxfId="159" priority="2774" operator="equal">
      <formula>"OTT"</formula>
    </cfRule>
    <cfRule type="cellIs" dxfId="158" priority="2773" operator="equal">
      <formula>"MTL"</formula>
    </cfRule>
    <cfRule type="cellIs" dxfId="157" priority="2790" operator="equal">
      <formula>"WSH"</formula>
    </cfRule>
    <cfRule type="cellIs" dxfId="156" priority="2783" operator="equal">
      <formula>"EDM"</formula>
    </cfRule>
    <cfRule type="cellIs" dxfId="155" priority="2784" operator="equal">
      <formula>"DAL"</formula>
    </cfRule>
    <cfRule type="cellIs" dxfId="154" priority="2785" operator="equal">
      <formula>"NSH"</formula>
    </cfRule>
    <cfRule type="cellIs" dxfId="153" priority="2786" operator="equal">
      <formula>"VAN"</formula>
    </cfRule>
    <cfRule type="cellIs" dxfId="152" priority="2779" operator="equal">
      <formula>"TOR"</formula>
    </cfRule>
    <cfRule type="cellIs" dxfId="151" priority="2788" operator="equal">
      <formula>"WPG"</formula>
    </cfRule>
    <cfRule type="cellIs" dxfId="150" priority="2793" operator="equal">
      <formula>"BOS"</formula>
    </cfRule>
    <cfRule type="cellIs" dxfId="149" priority="2789" operator="equal">
      <formula>"VGK"</formula>
    </cfRule>
  </conditionalFormatting>
  <conditionalFormatting sqref="M70">
    <cfRule type="cellIs" dxfId="148" priority="2316" operator="equal">
      <formula>"LAK"</formula>
    </cfRule>
    <cfRule type="cellIs" dxfId="147" priority="2329" operator="equal">
      <formula>"NYR"</formula>
    </cfRule>
    <cfRule type="cellIs" dxfId="146" priority="2314" operator="equal">
      <formula>"MIN"</formula>
    </cfRule>
    <cfRule type="cellIs" dxfId="145" priority="2313" operator="equal">
      <formula>"NJD"</formula>
    </cfRule>
    <cfRule type="cellIs" dxfId="144" priority="2312" operator="equal">
      <formula>"OTT"</formula>
    </cfRule>
    <cfRule type="cellIs" dxfId="143" priority="2311" operator="equal">
      <formula>"MTL"</formula>
    </cfRule>
    <cfRule type="cellIs" dxfId="142" priority="2317" operator="equal">
      <formula>"TOR"</formula>
    </cfRule>
    <cfRule type="cellIs" dxfId="141" priority="2318" operator="equal">
      <formula>"CAR"</formula>
    </cfRule>
    <cfRule type="cellIs" dxfId="140" priority="2319" operator="equal">
      <formula>"NYI"</formula>
    </cfRule>
    <cfRule type="cellIs" dxfId="139" priority="2320" operator="equal">
      <formula>"FLA"</formula>
    </cfRule>
    <cfRule type="cellIs" dxfId="138" priority="2330" operator="equal">
      <formula>"TBL"</formula>
    </cfRule>
    <cfRule type="cellIs" dxfId="137" priority="2322" operator="equal">
      <formula>"DAL"</formula>
    </cfRule>
    <cfRule type="cellIs" dxfId="136" priority="2323" operator="equal">
      <formula>"NSH"</formula>
    </cfRule>
    <cfRule type="cellIs" dxfId="135" priority="2324" operator="equal">
      <formula>"VAN"</formula>
    </cfRule>
    <cfRule type="cellIs" dxfId="134" priority="2325" operator="equal">
      <formula>"COL"</formula>
    </cfRule>
    <cfRule type="cellIs" dxfId="133" priority="2326" operator="equal">
      <formula>"WPG"</formula>
    </cfRule>
    <cfRule type="cellIs" dxfId="132" priority="2327" operator="equal">
      <formula>"VGK"</formula>
    </cfRule>
    <cfRule type="cellIs" dxfId="131" priority="2328" operator="equal">
      <formula>"WSH"</formula>
    </cfRule>
    <cfRule type="cellIs" dxfId="130" priority="2321" operator="equal">
      <formula>"EDM"</formula>
    </cfRule>
    <cfRule type="cellIs" dxfId="129" priority="2331" operator="equal">
      <formula>"BOS"</formula>
    </cfRule>
    <cfRule type="cellIs" dxfId="128" priority="2315" operator="equal">
      <formula>"STL"</formula>
    </cfRule>
  </conditionalFormatting>
  <conditionalFormatting sqref="M73">
    <cfRule type="cellIs" dxfId="127" priority="2190" operator="equal">
      <formula>"LAK"</formula>
    </cfRule>
    <cfRule type="cellIs" dxfId="126" priority="2191" operator="equal">
      <formula>"TOR"</formula>
    </cfRule>
    <cfRule type="cellIs" dxfId="125" priority="2192" operator="equal">
      <formula>"CAR"</formula>
    </cfRule>
    <cfRule type="cellIs" dxfId="124" priority="2193" operator="equal">
      <formula>"NYI"</formula>
    </cfRule>
    <cfRule type="cellIs" dxfId="123" priority="2194" operator="equal">
      <formula>"FLA"</formula>
    </cfRule>
    <cfRule type="cellIs" dxfId="122" priority="2195" operator="equal">
      <formula>"EDM"</formula>
    </cfRule>
    <cfRule type="cellIs" dxfId="121" priority="2196" operator="equal">
      <formula>"DAL"</formula>
    </cfRule>
    <cfRule type="cellIs" dxfId="120" priority="2186" operator="equal">
      <formula>"OTT"</formula>
    </cfRule>
    <cfRule type="cellIs" dxfId="119" priority="2198" operator="equal">
      <formula>"VAN"</formula>
    </cfRule>
    <cfRule type="cellIs" dxfId="118" priority="2199" operator="equal">
      <formula>"COL"</formula>
    </cfRule>
    <cfRule type="cellIs" dxfId="117" priority="2197" operator="equal">
      <formula>"NSH"</formula>
    </cfRule>
    <cfRule type="cellIs" dxfId="116" priority="2200" operator="equal">
      <formula>"WPG"</formula>
    </cfRule>
    <cfRule type="cellIs" dxfId="115" priority="2201" operator="equal">
      <formula>"VGK"</formula>
    </cfRule>
    <cfRule type="cellIs" dxfId="114" priority="2202" operator="equal">
      <formula>"WSH"</formula>
    </cfRule>
    <cfRule type="cellIs" dxfId="113" priority="2203" operator="equal">
      <formula>"NYR"</formula>
    </cfRule>
    <cfRule type="cellIs" dxfId="112" priority="2204" operator="equal">
      <formula>"TBL"</formula>
    </cfRule>
    <cfRule type="cellIs" dxfId="111" priority="2205" operator="equal">
      <formula>"BOS"</formula>
    </cfRule>
    <cfRule type="cellIs" dxfId="110" priority="2185" operator="equal">
      <formula>"MTL"</formula>
    </cfRule>
    <cfRule type="cellIs" dxfId="109" priority="2187" operator="equal">
      <formula>"NJD"</formula>
    </cfRule>
    <cfRule type="cellIs" dxfId="108" priority="2189" operator="equal">
      <formula>"STL"</formula>
    </cfRule>
    <cfRule type="cellIs" dxfId="107" priority="2188" operator="equal">
      <formula>"MIN"</formula>
    </cfRule>
  </conditionalFormatting>
  <conditionalFormatting sqref="M75:M79">
    <cfRule type="cellIs" dxfId="106" priority="549" operator="equal">
      <formula>"WPG"</formula>
    </cfRule>
    <cfRule type="cellIs" dxfId="105" priority="534" operator="equal">
      <formula>"MTL"</formula>
    </cfRule>
    <cfRule type="cellIs" dxfId="104" priority="554" operator="equal">
      <formula>"BOS"</formula>
    </cfRule>
    <cfRule type="cellIs" dxfId="103" priority="553" operator="equal">
      <formula>"TBL"</formula>
    </cfRule>
    <cfRule type="cellIs" dxfId="102" priority="552" operator="equal">
      <formula>"NYR"</formula>
    </cfRule>
    <cfRule type="cellIs" dxfId="101" priority="551" operator="equal">
      <formula>"WSH"</formula>
    </cfRule>
    <cfRule type="cellIs" dxfId="100" priority="550" operator="equal">
      <formula>"VGK"</formula>
    </cfRule>
    <cfRule type="cellIs" dxfId="99" priority="548" operator="equal">
      <formula>"COL"</formula>
    </cfRule>
    <cfRule type="cellIs" dxfId="98" priority="535" operator="equal">
      <formula>"OTT"</formula>
    </cfRule>
    <cfRule type="cellIs" dxfId="97" priority="536" operator="equal">
      <formula>"NJD"</formula>
    </cfRule>
    <cfRule type="cellIs" dxfId="96" priority="537" operator="equal">
      <formula>"MIN"</formula>
    </cfRule>
    <cfRule type="cellIs" dxfId="95" priority="538" operator="equal">
      <formula>"STL"</formula>
    </cfRule>
    <cfRule type="cellIs" dxfId="94" priority="539" operator="equal">
      <formula>"LAK"</formula>
    </cfRule>
    <cfRule type="cellIs" dxfId="93" priority="547" operator="equal">
      <formula>"VAN"</formula>
    </cfRule>
    <cfRule type="cellIs" dxfId="92" priority="546" operator="equal">
      <formula>"NSH"</formula>
    </cfRule>
    <cfRule type="cellIs" dxfId="91" priority="540" operator="equal">
      <formula>"TOR"</formula>
    </cfRule>
    <cfRule type="cellIs" dxfId="90" priority="541" operator="equal">
      <formula>"CAR"</formula>
    </cfRule>
    <cfRule type="cellIs" dxfId="89" priority="542" operator="equal">
      <formula>"NYI"</formula>
    </cfRule>
    <cfRule type="cellIs" dxfId="88" priority="545" operator="equal">
      <formula>"DAL"</formula>
    </cfRule>
    <cfRule type="cellIs" dxfId="87" priority="544" operator="equal">
      <formula>"EDM"</formula>
    </cfRule>
    <cfRule type="cellIs" dxfId="86" priority="543" operator="equal">
      <formula>"FLA"</formula>
    </cfRule>
  </conditionalFormatting>
  <conditionalFormatting sqref="M81">
    <cfRule type="cellIs" dxfId="85" priority="401" operator="equal">
      <formula>"OTT"</formula>
    </cfRule>
    <cfRule type="cellIs" dxfId="84" priority="400" operator="equal">
      <formula>"MTL"</formula>
    </cfRule>
    <cfRule type="cellIs" dxfId="83" priority="415" operator="equal">
      <formula>"WPG"</formula>
    </cfRule>
    <cfRule type="cellIs" dxfId="82" priority="418" operator="equal">
      <formula>"NYR"</formula>
    </cfRule>
    <cfRule type="cellIs" dxfId="81" priority="417" operator="equal">
      <formula>"WSH"</formula>
    </cfRule>
    <cfRule type="cellIs" dxfId="80" priority="420" operator="equal">
      <formula>"BOS"</formula>
    </cfRule>
    <cfRule type="cellIs" dxfId="79" priority="419" operator="equal">
      <formula>"TBL"</formula>
    </cfRule>
    <cfRule type="cellIs" dxfId="78" priority="403" operator="equal">
      <formula>"MIN"</formula>
    </cfRule>
    <cfRule type="cellIs" dxfId="77" priority="405" operator="equal">
      <formula>"LAK"</formula>
    </cfRule>
    <cfRule type="cellIs" dxfId="76" priority="408" operator="equal">
      <formula>"NYI"</formula>
    </cfRule>
    <cfRule type="cellIs" dxfId="75" priority="406" operator="equal">
      <formula>"TOR"</formula>
    </cfRule>
    <cfRule type="cellIs" dxfId="74" priority="407" operator="equal">
      <formula>"CAR"</formula>
    </cfRule>
    <cfRule type="cellIs" dxfId="73" priority="409" operator="equal">
      <formula>"FLA"</formula>
    </cfRule>
    <cfRule type="cellIs" dxfId="72" priority="404" operator="equal">
      <formula>"STL"</formula>
    </cfRule>
    <cfRule type="cellIs" dxfId="71" priority="416" operator="equal">
      <formula>"VGK"</formula>
    </cfRule>
    <cfRule type="cellIs" dxfId="70" priority="410" operator="equal">
      <formula>"EDM"</formula>
    </cfRule>
    <cfRule type="cellIs" dxfId="69" priority="411" operator="equal">
      <formula>"DAL"</formula>
    </cfRule>
    <cfRule type="cellIs" dxfId="68" priority="412" operator="equal">
      <formula>"NSH"</formula>
    </cfRule>
    <cfRule type="cellIs" dxfId="67" priority="413" operator="equal">
      <formula>"VAN"</formula>
    </cfRule>
    <cfRule type="cellIs" dxfId="66" priority="414" operator="equal">
      <formula>"COL"</formula>
    </cfRule>
    <cfRule type="cellIs" dxfId="65" priority="402" operator="equal">
      <formula>"NJD"</formula>
    </cfRule>
  </conditionalFormatting>
  <conditionalFormatting sqref="M84:M85">
    <cfRule type="cellIs" dxfId="64" priority="44" operator="equal">
      <formula>"OTT"</formula>
    </cfRule>
    <cfRule type="cellIs" dxfId="63" priority="62" operator="equal">
      <formula>"TBL"</formula>
    </cfRule>
    <cfRule type="cellIs" dxfId="62" priority="61" operator="equal">
      <formula>"NYR"</formula>
    </cfRule>
    <cfRule type="cellIs" dxfId="61" priority="60" operator="equal">
      <formula>"WSH"</formula>
    </cfRule>
    <cfRule type="cellIs" dxfId="60" priority="59" operator="equal">
      <formula>"VGK"</formula>
    </cfRule>
    <cfRule type="cellIs" dxfId="59" priority="58" operator="equal">
      <formula>"WPG"</formula>
    </cfRule>
    <cfRule type="cellIs" dxfId="58" priority="56" operator="equal">
      <formula>"VAN"</formula>
    </cfRule>
    <cfRule type="cellIs" dxfId="57" priority="55" operator="equal">
      <formula>"NSH"</formula>
    </cfRule>
    <cfRule type="cellIs" dxfId="56" priority="54" operator="equal">
      <formula>"DAL"</formula>
    </cfRule>
    <cfRule type="cellIs" dxfId="55" priority="53" operator="equal">
      <formula>"EDM"</formula>
    </cfRule>
    <cfRule type="cellIs" dxfId="54" priority="52" operator="equal">
      <formula>"FLA"</formula>
    </cfRule>
    <cfRule type="cellIs" dxfId="53" priority="51" operator="equal">
      <formula>"NYI"</formula>
    </cfRule>
    <cfRule type="cellIs" dxfId="52" priority="50" operator="equal">
      <formula>"CAR"</formula>
    </cfRule>
    <cfRule type="cellIs" dxfId="51" priority="49" operator="equal">
      <formula>"TOR"</formula>
    </cfRule>
    <cfRule type="cellIs" dxfId="50" priority="48" operator="equal">
      <formula>"LAK"</formula>
    </cfRule>
    <cfRule type="cellIs" dxfId="49" priority="47" operator="equal">
      <formula>"STL"</formula>
    </cfRule>
    <cfRule type="cellIs" dxfId="48" priority="46" operator="equal">
      <formula>"MIN"</formula>
    </cfRule>
    <cfRule type="cellIs" dxfId="47" priority="45" operator="equal">
      <formula>"NJD"</formula>
    </cfRule>
    <cfRule type="cellIs" dxfId="46" priority="57" operator="equal">
      <formula>"COL"</formula>
    </cfRule>
    <cfRule type="cellIs" dxfId="45" priority="43" operator="equal">
      <formula>"MTL"</formula>
    </cfRule>
    <cfRule type="cellIs" dxfId="44" priority="63" operator="equal">
      <formula>"BOS"</formula>
    </cfRule>
  </conditionalFormatting>
  <conditionalFormatting sqref="U1:U1048576">
    <cfRule type="colorScale" priority="4623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4712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4624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43" priority="4706" operator="equal">
      <formula>0</formula>
    </cfRule>
  </conditionalFormatting>
  <conditionalFormatting sqref="AJ59:AM60">
    <cfRule type="cellIs" dxfId="42" priority="4698" operator="equal">
      <formula>0</formula>
    </cfRule>
  </conditionalFormatting>
  <conditionalFormatting sqref="AM3:AM17">
    <cfRule type="colorScale" priority="4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47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47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47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46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47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47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47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47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47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47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47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4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4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4705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4716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4722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4704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4717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4723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468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46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46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46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46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46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4679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4674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4678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4673">
      <colorScale>
        <cfvo type="min"/>
        <cfvo type="max"/>
        <color rgb="FFFCFCFF"/>
        <color rgb="FFF8696B"/>
      </colorScale>
    </cfRule>
  </conditionalFormatting>
  <conditionalFormatting sqref="L86">
    <cfRule type="cellIs" dxfId="30" priority="22" operator="equal">
      <formula>"MTL"</formula>
    </cfRule>
    <cfRule type="cellIs" dxfId="29" priority="23" operator="equal">
      <formula>"OTT"</formula>
    </cfRule>
    <cfRule type="cellIs" dxfId="28" priority="24" operator="equal">
      <formula>"NJD"</formula>
    </cfRule>
    <cfRule type="cellIs" dxfId="27" priority="25" operator="equal">
      <formula>"MIN"</formula>
    </cfRule>
    <cfRule type="cellIs" dxfId="26" priority="26" operator="equal">
      <formula>"STL"</formula>
    </cfRule>
    <cfRule type="cellIs" dxfId="25" priority="27" operator="equal">
      <formula>"LAK"</formula>
    </cfRule>
    <cfRule type="cellIs" dxfId="24" priority="28" operator="equal">
      <formula>"TOR"</formula>
    </cfRule>
    <cfRule type="cellIs" dxfId="23" priority="29" operator="equal">
      <formula>"CAR"</formula>
    </cfRule>
    <cfRule type="cellIs" dxfId="22" priority="30" operator="equal">
      <formula>"NYI"</formula>
    </cfRule>
    <cfRule type="cellIs" dxfId="31" priority="31" operator="equal">
      <formula>"FLA"</formula>
    </cfRule>
    <cfRule type="cellIs" dxfId="21" priority="32" operator="equal">
      <formula>"EDM"</formula>
    </cfRule>
    <cfRule type="cellIs" dxfId="41" priority="33" operator="equal">
      <formula>"DAL"</formula>
    </cfRule>
    <cfRule type="cellIs" dxfId="40" priority="34" operator="equal">
      <formula>"NSH"</formula>
    </cfRule>
    <cfRule type="cellIs" dxfId="39" priority="35" operator="equal">
      <formula>"VAN"</formula>
    </cfRule>
    <cfRule type="cellIs" dxfId="38" priority="36" operator="equal">
      <formula>"COL"</formula>
    </cfRule>
    <cfRule type="cellIs" dxfId="37" priority="37" operator="equal">
      <formula>"WPG"</formula>
    </cfRule>
    <cfRule type="cellIs" dxfId="36" priority="38" operator="equal">
      <formula>"VGK"</formula>
    </cfRule>
    <cfRule type="cellIs" dxfId="35" priority="39" operator="equal">
      <formula>"WSH"</formula>
    </cfRule>
    <cfRule type="cellIs" dxfId="34" priority="40" operator="equal">
      <formula>"NYR"</formula>
    </cfRule>
    <cfRule type="cellIs" dxfId="33" priority="41" operator="equal">
      <formula>"TBL"</formula>
    </cfRule>
    <cfRule type="cellIs" dxfId="32" priority="42" operator="equal">
      <formula>"BOS"</formula>
    </cfRule>
  </conditionalFormatting>
  <conditionalFormatting sqref="L86">
    <cfRule type="cellIs" dxfId="9" priority="1" operator="equal">
      <formula>"MTL"</formula>
    </cfRule>
    <cfRule type="cellIs" dxfId="8" priority="2" operator="equal">
      <formula>"OTT"</formula>
    </cfRule>
    <cfRule type="cellIs" dxfId="7" priority="3" operator="equal">
      <formula>"NJD"</formula>
    </cfRule>
    <cfRule type="cellIs" dxfId="6" priority="4" operator="equal">
      <formula>"MIN"</formula>
    </cfRule>
    <cfRule type="cellIs" dxfId="5" priority="5" operator="equal">
      <formula>"STL"</formula>
    </cfRule>
    <cfRule type="cellIs" dxfId="4" priority="6" operator="equal">
      <formula>"LAK"</formula>
    </cfRule>
    <cfRule type="cellIs" dxfId="3" priority="7" operator="equal">
      <formula>"TOR"</formula>
    </cfRule>
    <cfRule type="cellIs" dxfId="2" priority="8" operator="equal">
      <formula>"CAR"</formula>
    </cfRule>
    <cfRule type="cellIs" dxfId="1" priority="9" operator="equal">
      <formula>"NYI"</formula>
    </cfRule>
    <cfRule type="cellIs" dxfId="10" priority="10" operator="equal">
      <formula>"FLA"</formula>
    </cfRule>
    <cfRule type="cellIs" dxfId="0" priority="11" operator="equal">
      <formula>"EDM"</formula>
    </cfRule>
    <cfRule type="cellIs" dxfId="20" priority="12" operator="equal">
      <formula>"DAL"</formula>
    </cfRule>
    <cfRule type="cellIs" dxfId="19" priority="13" operator="equal">
      <formula>"NSH"</formula>
    </cfRule>
    <cfRule type="cellIs" dxfId="18" priority="14" operator="equal">
      <formula>"VAN"</formula>
    </cfRule>
    <cfRule type="cellIs" dxfId="17" priority="15" operator="equal">
      <formula>"COL"</formula>
    </cfRule>
    <cfRule type="cellIs" dxfId="16" priority="16" operator="equal">
      <formula>"WPG"</formula>
    </cfRule>
    <cfRule type="cellIs" dxfId="15" priority="17" operator="equal">
      <formula>"VGK"</formula>
    </cfRule>
    <cfRule type="cellIs" dxfId="14" priority="18" operator="equal">
      <formula>"WSH"</formula>
    </cfRule>
    <cfRule type="cellIs" dxfId="13" priority="19" operator="equal">
      <formula>"NYR"</formula>
    </cfRule>
    <cfRule type="cellIs" dxfId="12" priority="20" operator="equal">
      <formula>"TBL"</formula>
    </cfRule>
    <cfRule type="cellIs" dxfId="11" priority="21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Jordan Briggs</cp:lastModifiedBy>
  <dcterms:created xsi:type="dcterms:W3CDTF">2025-04-19T05:23:59Z</dcterms:created>
  <dcterms:modified xsi:type="dcterms:W3CDTF">2025-06-09T00:09:40Z</dcterms:modified>
</cp:coreProperties>
</file>