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A35D06A-93E5-4E37-A07E-E0E82EC55E0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3" i="1" l="1"/>
  <c r="AL12" i="1"/>
  <c r="AL11" i="1"/>
  <c r="JO34" i="7"/>
  <c r="D12" i="7"/>
  <c r="E12" i="7"/>
  <c r="F12" i="7"/>
  <c r="G12" i="7"/>
  <c r="H12" i="7"/>
  <c r="D11" i="7"/>
  <c r="D6" i="7"/>
  <c r="E6" i="7"/>
  <c r="F6" i="7"/>
  <c r="G6" i="7"/>
  <c r="H6" i="7"/>
  <c r="I6" i="7"/>
  <c r="J6" i="7"/>
  <c r="K6" i="7"/>
  <c r="D9" i="7"/>
  <c r="E9" i="7"/>
  <c r="F9" i="7"/>
  <c r="G9" i="7"/>
  <c r="H9" i="7"/>
  <c r="I9" i="7"/>
  <c r="J9" i="7"/>
  <c r="D24" i="7"/>
  <c r="E24" i="7"/>
  <c r="F24" i="7"/>
  <c r="G24" i="7"/>
  <c r="H24" i="7"/>
  <c r="I24" i="7"/>
  <c r="D32" i="7"/>
  <c r="E32" i="7"/>
  <c r="F32" i="7"/>
  <c r="G32" i="7"/>
  <c r="H32" i="7"/>
  <c r="D28" i="7"/>
  <c r="E28" i="7"/>
  <c r="F28" i="7"/>
  <c r="G28" i="7"/>
  <c r="H28" i="7"/>
  <c r="I28" i="7"/>
  <c r="D20" i="7"/>
  <c r="E20" i="7"/>
  <c r="F20" i="7"/>
  <c r="G20" i="7"/>
  <c r="H20" i="7"/>
  <c r="I20" i="7"/>
  <c r="J20" i="7"/>
  <c r="D13" i="7"/>
  <c r="E13" i="7"/>
  <c r="F13" i="7"/>
  <c r="G13" i="7"/>
  <c r="H13" i="7"/>
  <c r="I13" i="7"/>
  <c r="J13" i="7"/>
  <c r="D29" i="7"/>
  <c r="E29" i="7"/>
  <c r="F29" i="7"/>
  <c r="G29" i="7"/>
  <c r="H29" i="7"/>
  <c r="I29" i="7"/>
  <c r="D3" i="7"/>
  <c r="E3" i="7"/>
  <c r="F3" i="7"/>
  <c r="G3" i="7"/>
  <c r="H3" i="7"/>
  <c r="D22" i="7"/>
  <c r="E22" i="7"/>
  <c r="F22" i="7"/>
  <c r="G22" i="7"/>
  <c r="H22" i="7"/>
  <c r="I22" i="7"/>
  <c r="J22" i="7"/>
  <c r="D21" i="7"/>
  <c r="E21" i="7"/>
  <c r="F21" i="7"/>
  <c r="G21" i="7"/>
  <c r="H21" i="7"/>
  <c r="I21" i="7"/>
  <c r="J21" i="7"/>
  <c r="D14" i="7"/>
  <c r="E14" i="7"/>
  <c r="F14" i="7"/>
  <c r="G14" i="7"/>
  <c r="H14" i="7"/>
  <c r="I14" i="7"/>
  <c r="D2" i="7"/>
  <c r="D31" i="7"/>
  <c r="E31" i="7"/>
  <c r="F31" i="7"/>
  <c r="G31" i="7"/>
  <c r="H31" i="7"/>
  <c r="I31" i="7"/>
  <c r="J31" i="7"/>
  <c r="D15" i="7"/>
  <c r="E15" i="7"/>
  <c r="F15" i="7"/>
  <c r="G15" i="7"/>
  <c r="H15" i="7"/>
  <c r="I15" i="7"/>
  <c r="J15" i="7"/>
  <c r="D5" i="7"/>
  <c r="E5" i="7"/>
  <c r="F5" i="7"/>
  <c r="G5" i="7"/>
  <c r="H5" i="7"/>
  <c r="I5" i="7"/>
  <c r="D10" i="7"/>
  <c r="E10" i="7"/>
  <c r="F10" i="7"/>
  <c r="G10" i="7"/>
  <c r="H10" i="7"/>
  <c r="I10" i="7"/>
  <c r="J10" i="7"/>
  <c r="D17" i="7"/>
  <c r="E17" i="7"/>
  <c r="F17" i="7"/>
  <c r="G17" i="7"/>
  <c r="H17" i="7"/>
  <c r="I17" i="7"/>
  <c r="J17" i="7"/>
  <c r="K17" i="7"/>
  <c r="D16" i="7"/>
  <c r="E16" i="7"/>
  <c r="F16" i="7"/>
  <c r="G16" i="7"/>
  <c r="H16" i="7"/>
  <c r="I16" i="7"/>
  <c r="D26" i="7"/>
  <c r="E26" i="7"/>
  <c r="F26" i="7"/>
  <c r="G26" i="7"/>
  <c r="H26" i="7"/>
  <c r="D33" i="7"/>
  <c r="E33" i="7"/>
  <c r="F33" i="7"/>
  <c r="G33" i="7"/>
  <c r="H33" i="7"/>
  <c r="I33" i="7"/>
  <c r="J33" i="7"/>
  <c r="D27" i="7"/>
  <c r="E27" i="7"/>
  <c r="F27" i="7"/>
  <c r="G27" i="7"/>
  <c r="H27" i="7"/>
  <c r="D4" i="7"/>
  <c r="E4" i="7"/>
  <c r="F4" i="7"/>
  <c r="G4" i="7"/>
  <c r="H4" i="7"/>
  <c r="I4" i="7"/>
  <c r="J4" i="7"/>
  <c r="K4" i="7"/>
  <c r="D8" i="7"/>
  <c r="E8" i="7"/>
  <c r="F8" i="7"/>
  <c r="G8" i="7"/>
  <c r="H8" i="7"/>
  <c r="I8" i="7"/>
  <c r="D23" i="7"/>
  <c r="E23" i="7"/>
  <c r="F23" i="7"/>
  <c r="G23" i="7"/>
  <c r="H23" i="7"/>
  <c r="D25" i="7"/>
  <c r="E25" i="7"/>
  <c r="F25" i="7"/>
  <c r="G25" i="7"/>
  <c r="H25" i="7"/>
  <c r="I25" i="7"/>
  <c r="D19" i="7"/>
  <c r="E19" i="7"/>
  <c r="F19" i="7"/>
  <c r="G19" i="7"/>
  <c r="H19" i="7"/>
  <c r="I19" i="7"/>
  <c r="D18" i="7"/>
  <c r="E18" i="7"/>
  <c r="F18" i="7"/>
  <c r="G18" i="7"/>
  <c r="H18" i="7"/>
  <c r="I18" i="7"/>
  <c r="D7" i="7"/>
  <c r="E7" i="7"/>
  <c r="F7" i="7"/>
  <c r="G7" i="7"/>
  <c r="H7" i="7"/>
  <c r="I7" i="7"/>
  <c r="J7" i="7"/>
  <c r="K7" i="7"/>
  <c r="L7"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23" i="2"/>
  <c r="AU2" i="2"/>
  <c r="AU16" i="2"/>
  <c r="AU9" i="2"/>
  <c r="AU24" i="2"/>
  <c r="AU19" i="2"/>
  <c r="AU30" i="2"/>
  <c r="AU7" i="2"/>
  <c r="AU8" i="2"/>
  <c r="AU13" i="2"/>
  <c r="AU5" i="2"/>
  <c r="AU22" i="2"/>
  <c r="AU32" i="2"/>
  <c r="AU26" i="2"/>
  <c r="AU20" i="2"/>
  <c r="AU28" i="2"/>
  <c r="AU31" i="2"/>
  <c r="AU11" i="2"/>
  <c r="AU25" i="2"/>
  <c r="AU12" i="2"/>
  <c r="AU17" i="2"/>
  <c r="AU3" i="2"/>
  <c r="AU14" i="2"/>
  <c r="AU4" i="2"/>
  <c r="AU10" i="2"/>
  <c r="AU18" i="2"/>
  <c r="AU15" i="2"/>
  <c r="AU21" i="2"/>
  <c r="AU27" i="2"/>
  <c r="AU33" i="2"/>
  <c r="AU29" i="2"/>
  <c r="AU6" i="2"/>
  <c r="AQ23" i="2"/>
  <c r="AQ2" i="2"/>
  <c r="AQ16" i="2"/>
  <c r="AQ9" i="2"/>
  <c r="AQ24" i="2"/>
  <c r="AQ19" i="2"/>
  <c r="AQ30" i="2"/>
  <c r="AQ7" i="2"/>
  <c r="AQ8" i="2"/>
  <c r="AQ13" i="2"/>
  <c r="AQ5" i="2"/>
  <c r="AQ22" i="2"/>
  <c r="AQ32" i="2"/>
  <c r="AQ26" i="2"/>
  <c r="AQ20" i="2"/>
  <c r="AQ28" i="2"/>
  <c r="AQ31" i="2"/>
  <c r="AQ11" i="2"/>
  <c r="AQ25" i="2"/>
  <c r="AQ12" i="2"/>
  <c r="AQ17" i="2"/>
  <c r="AQ3" i="2"/>
  <c r="AQ14" i="2"/>
  <c r="AQ4" i="2"/>
  <c r="AQ10" i="2"/>
  <c r="AQ18" i="2"/>
  <c r="AQ15" i="2"/>
  <c r="AQ21" i="2"/>
  <c r="AQ27" i="2"/>
  <c r="AQ33" i="2"/>
  <c r="AQ29"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4" i="2"/>
  <c r="AS24" i="2"/>
  <c r="AV24" i="2"/>
  <c r="AW24" i="2"/>
  <c r="AR26" i="2"/>
  <c r="AS26" i="2"/>
  <c r="AV26" i="2"/>
  <c r="AW26" i="2"/>
  <c r="AR5" i="2"/>
  <c r="AS5" i="2"/>
  <c r="AV5" i="2"/>
  <c r="AW5" i="2"/>
  <c r="AR14" i="2"/>
  <c r="AS14" i="2"/>
  <c r="AV14" i="2"/>
  <c r="AW14" i="2"/>
  <c r="AR16" i="2"/>
  <c r="AS16" i="2"/>
  <c r="AV16" i="2"/>
  <c r="AW16" i="2"/>
  <c r="AR30" i="2"/>
  <c r="AS30" i="2"/>
  <c r="AV30" i="2"/>
  <c r="AW30" i="2"/>
  <c r="AR22" i="2"/>
  <c r="AS22" i="2"/>
  <c r="AV22" i="2"/>
  <c r="AW22" i="2"/>
  <c r="AR4" i="2"/>
  <c r="AS4" i="2"/>
  <c r="AV4" i="2"/>
  <c r="AW4" i="2"/>
  <c r="AR25" i="2"/>
  <c r="AS25" i="2"/>
  <c r="AV25" i="2"/>
  <c r="AW25" i="2"/>
  <c r="AR23" i="2"/>
  <c r="AS23" i="2"/>
  <c r="AV23" i="2"/>
  <c r="AW23" i="2"/>
  <c r="AR9" i="2"/>
  <c r="AS9" i="2"/>
  <c r="AV9" i="2"/>
  <c r="AW9" i="2"/>
  <c r="AR11" i="2"/>
  <c r="AS11" i="2"/>
  <c r="AV11" i="2"/>
  <c r="AW11" i="2"/>
  <c r="AR3" i="2"/>
  <c r="AS3" i="2"/>
  <c r="AV3" i="2"/>
  <c r="AW3" i="2"/>
  <c r="AR27" i="2"/>
  <c r="AS27" i="2"/>
  <c r="AV27" i="2"/>
  <c r="AW27" i="2"/>
  <c r="AR12" i="2"/>
  <c r="AS12" i="2"/>
  <c r="AV12" i="2"/>
  <c r="AW12" i="2"/>
  <c r="AR29" i="2"/>
  <c r="AS29" i="2"/>
  <c r="AV29" i="2"/>
  <c r="AW29" i="2"/>
  <c r="AR28" i="2"/>
  <c r="AS28" i="2"/>
  <c r="AV28" i="2"/>
  <c r="AW28" i="2"/>
  <c r="AR7" i="2"/>
  <c r="AS7" i="2"/>
  <c r="AV7" i="2"/>
  <c r="AW7" i="2"/>
  <c r="AR15" i="2"/>
  <c r="AS15" i="2"/>
  <c r="AV15" i="2"/>
  <c r="AW15" i="2"/>
  <c r="AR31" i="2"/>
  <c r="AS31" i="2"/>
  <c r="AV31" i="2"/>
  <c r="AW31" i="2"/>
  <c r="AR32" i="2"/>
  <c r="AS32" i="2"/>
  <c r="AV32" i="2"/>
  <c r="AW32" i="2"/>
  <c r="AR18" i="2"/>
  <c r="AS18" i="2"/>
  <c r="AV18" i="2"/>
  <c r="AW18" i="2"/>
  <c r="AR33" i="2"/>
  <c r="AS33" i="2"/>
  <c r="AV33" i="2"/>
  <c r="AW33" i="2"/>
  <c r="AR21" i="2"/>
  <c r="AS21" i="2"/>
  <c r="AV21" i="2"/>
  <c r="AW21" i="2"/>
  <c r="AR8" i="2"/>
  <c r="AS8" i="2"/>
  <c r="AV8" i="2"/>
  <c r="AW8" i="2"/>
  <c r="AR17" i="2"/>
  <c r="AS17" i="2"/>
  <c r="AV17" i="2"/>
  <c r="AW17" i="2"/>
  <c r="AR19" i="2"/>
  <c r="AS19" i="2"/>
  <c r="AV19" i="2"/>
  <c r="AW19" i="2"/>
  <c r="AR13" i="2"/>
  <c r="AS13" i="2"/>
  <c r="AV13" i="2"/>
  <c r="AW13" i="2"/>
  <c r="AR10" i="2"/>
  <c r="AS10" i="2"/>
  <c r="AV10" i="2"/>
  <c r="AW10" i="2"/>
  <c r="AR2" i="2"/>
  <c r="AS2" i="2"/>
  <c r="AV2" i="2"/>
  <c r="AW2" i="2"/>
  <c r="AR6" i="2"/>
  <c r="AS6" i="2"/>
  <c r="AV6" i="2"/>
  <c r="AW6" i="2"/>
  <c r="AW20" i="2"/>
  <c r="AV20" i="2"/>
  <c r="AS20" i="2"/>
  <c r="AR20"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7" i="1"/>
  <c r="O155" i="1"/>
  <c r="O157" i="1"/>
  <c r="O158" i="1"/>
  <c r="O160" i="1"/>
  <c r="O163" i="1"/>
  <c r="O164" i="1"/>
  <c r="O165" i="1"/>
  <c r="O166" i="1"/>
  <c r="AC166" i="1" s="1"/>
  <c r="O167" i="1"/>
  <c r="O168" i="1"/>
  <c r="AC168" i="1" s="1"/>
  <c r="O169" i="1"/>
  <c r="AC169" i="1" s="1"/>
  <c r="O170" i="1"/>
  <c r="O171" i="1"/>
  <c r="AC171" i="1" s="1"/>
  <c r="O172" i="1"/>
  <c r="O173" i="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H126" i="1"/>
  <c r="O126" i="1" s="1"/>
  <c r="AC126" i="1" s="1"/>
  <c r="H127" i="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AC142" i="1" s="1"/>
  <c r="H143" i="1"/>
  <c r="H144" i="1"/>
  <c r="O144" i="1" s="1"/>
  <c r="AC144" i="1" s="1"/>
  <c r="H145" i="1"/>
  <c r="O145" i="1" s="1"/>
  <c r="H146" i="1"/>
  <c r="O146" i="1" s="1"/>
  <c r="H147" i="1"/>
  <c r="H148" i="1"/>
  <c r="O148" i="1" s="1"/>
  <c r="H149" i="1"/>
  <c r="O149" i="1" s="1"/>
  <c r="H150" i="1"/>
  <c r="O150" i="1" s="1"/>
  <c r="H151" i="1"/>
  <c r="O151" i="1" s="1"/>
  <c r="H152" i="1"/>
  <c r="O152" i="1" s="1"/>
  <c r="H153" i="1"/>
  <c r="O153" i="1" s="1"/>
  <c r="H154" i="1"/>
  <c r="O154" i="1" s="1"/>
  <c r="AC154" i="1" s="1"/>
  <c r="H155" i="1"/>
  <c r="H156" i="1"/>
  <c r="O156" i="1" s="1"/>
  <c r="H157" i="1"/>
  <c r="H158" i="1"/>
  <c r="H159" i="1"/>
  <c r="O159" i="1" s="1"/>
  <c r="AC159" i="1" s="1"/>
  <c r="H160" i="1"/>
  <c r="H161" i="1"/>
  <c r="O161" i="1" s="1"/>
  <c r="H162" i="1"/>
  <c r="O162" i="1" s="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65" i="1" l="1"/>
  <c r="AB4" i="1"/>
  <c r="AA131" i="1"/>
  <c r="AA162" i="1"/>
  <c r="AB112" i="1"/>
  <c r="AC162" i="1"/>
  <c r="AC161" i="1"/>
  <c r="AJ12" i="1"/>
  <c r="AJ14" i="1"/>
  <c r="AC151" i="1"/>
  <c r="O127" i="1"/>
  <c r="AC141" i="1"/>
  <c r="AC125" i="1"/>
  <c r="AC77" i="1"/>
  <c r="O143" i="1"/>
  <c r="AC143" i="1" s="1"/>
  <c r="O111" i="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19"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26"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K29"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11"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3" i="7"/>
  <c r="L13" i="7"/>
  <c r="N13" i="7"/>
  <c r="K10" i="6"/>
  <c r="K9" i="6"/>
  <c r="U9" i="6"/>
  <c r="J16" i="7"/>
  <c r="W8" i="6"/>
  <c r="D3" i="6"/>
  <c r="K21" i="7"/>
  <c r="L21" i="7"/>
  <c r="M21" i="7"/>
  <c r="O11" i="6"/>
  <c r="O9" i="6"/>
  <c r="O10" i="6"/>
  <c r="J14" i="7"/>
  <c r="P8" i="6"/>
  <c r="K31" i="7"/>
  <c r="L31" i="7"/>
  <c r="R9" i="6"/>
  <c r="R10" i="6"/>
  <c r="J23" i="7"/>
  <c r="I23" i="7"/>
  <c r="AC7" i="6"/>
  <c r="AC8" i="6"/>
  <c r="K15" i="7"/>
  <c r="L15" i="7"/>
  <c r="S9" i="6"/>
  <c r="S10" i="6"/>
  <c r="I3" i="7"/>
  <c r="J3" i="7"/>
  <c r="M7" i="6"/>
  <c r="M8" i="6"/>
  <c r="N25" i="7"/>
  <c r="O25" i="7"/>
  <c r="J25" i="7"/>
  <c r="K25" i="7"/>
  <c r="L25" i="7"/>
  <c r="M25"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5" i="2"/>
  <c r="D23" i="2"/>
  <c r="D29" i="2"/>
  <c r="AT7" i="4"/>
  <c r="D26" i="2"/>
  <c r="D14" i="2"/>
  <c r="D25" i="2"/>
  <c r="BL15" i="4"/>
  <c r="D12" i="2"/>
  <c r="D17" i="2"/>
  <c r="D16" i="2"/>
  <c r="D18" i="2"/>
  <c r="D21" i="2"/>
  <c r="S56" i="1"/>
  <c r="R33"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8" i="2"/>
  <c r="D2" i="2"/>
  <c r="S22" i="1"/>
  <c r="Q8" i="2" s="1"/>
  <c r="S16" i="1"/>
  <c r="S32" i="2" s="1"/>
  <c r="S10" i="1"/>
  <c r="R2" i="2" s="1"/>
  <c r="S31" i="1"/>
  <c r="S5" i="2" s="1"/>
  <c r="C12" i="4"/>
  <c r="C32" i="4"/>
  <c r="BL11" i="4"/>
  <c r="D47" i="4"/>
  <c r="BD61" i="4"/>
  <c r="D21" i="4"/>
  <c r="BN55" i="4"/>
  <c r="BM52" i="4"/>
  <c r="BN35" i="4"/>
  <c r="F47" i="4"/>
  <c r="AZ55" i="4"/>
  <c r="E44" i="4"/>
  <c r="C46" i="4"/>
  <c r="BA18" i="4"/>
  <c r="C38" i="4"/>
  <c r="F19" i="4"/>
  <c r="D33" i="2"/>
  <c r="D7" i="2"/>
  <c r="BN61" i="4"/>
  <c r="C50" i="4"/>
  <c r="D9" i="2"/>
  <c r="S15" i="1"/>
  <c r="R9" i="2" s="1"/>
  <c r="S9" i="1"/>
  <c r="S7" i="2" s="1"/>
  <c r="S30" i="1"/>
  <c r="AO30" i="4"/>
  <c r="BK56" i="4"/>
  <c r="E60" i="4"/>
  <c r="AA38" i="4"/>
  <c r="BG30" i="4"/>
  <c r="F21" i="4"/>
  <c r="F45" i="4"/>
  <c r="BN37" i="4"/>
  <c r="BK30" i="4"/>
  <c r="F57" i="4"/>
  <c r="BH39" i="4"/>
  <c r="BK54" i="4"/>
  <c r="BK40" i="4"/>
  <c r="BL53" i="4"/>
  <c r="AY44" i="4"/>
  <c r="BK22" i="4"/>
  <c r="E36" i="4"/>
  <c r="BI26" i="4"/>
  <c r="D5" i="2"/>
  <c r="D57" i="4"/>
  <c r="BG54" i="4"/>
  <c r="D13" i="2"/>
  <c r="F27" i="4"/>
  <c r="D11" i="2"/>
  <c r="S3" i="1"/>
  <c r="S14" i="1"/>
  <c r="Q11" i="2" s="1"/>
  <c r="S8" i="1"/>
  <c r="Q17" i="2" s="1"/>
  <c r="S71" i="1"/>
  <c r="Q23" i="2" s="1"/>
  <c r="S47" i="1"/>
  <c r="R25" i="2" s="1"/>
  <c r="S35" i="1"/>
  <c r="R18" i="2" s="1"/>
  <c r="S29" i="1"/>
  <c r="R15" i="2" s="1"/>
  <c r="BH27" i="4"/>
  <c r="F23" i="4"/>
  <c r="AZ41" i="4"/>
  <c r="BN29" i="4"/>
  <c r="BM16" i="4"/>
  <c r="BL61" i="4"/>
  <c r="BH51" i="4"/>
  <c r="BH53" i="4"/>
  <c r="E16" i="4"/>
  <c r="E38" i="4"/>
  <c r="BM26" i="4"/>
  <c r="BG42" i="4"/>
  <c r="BD47" i="4"/>
  <c r="BL55" i="4"/>
  <c r="C34" i="4"/>
  <c r="D4" i="2"/>
  <c r="BN19" i="4"/>
  <c r="E18" i="4"/>
  <c r="D22" i="2"/>
  <c r="D28" i="2"/>
  <c r="D10" i="2"/>
  <c r="D20" i="2"/>
  <c r="D31" i="2"/>
  <c r="D30" i="2"/>
  <c r="S13" i="1"/>
  <c r="R27" i="2" s="1"/>
  <c r="S7" i="1"/>
  <c r="Q30" i="2" s="1"/>
  <c r="S82" i="1"/>
  <c r="Q6" i="2" s="1"/>
  <c r="S40" i="1"/>
  <c r="Z2" i="2" s="1"/>
  <c r="S34" i="1"/>
  <c r="Q28" i="2" s="1"/>
  <c r="D27" i="2"/>
  <c r="D32" i="2"/>
  <c r="D19" i="2"/>
  <c r="BJ17" i="4"/>
  <c r="D24" i="2"/>
  <c r="S24" i="1"/>
  <c r="S18" i="1"/>
  <c r="AA28" i="2" s="1"/>
  <c r="S12" i="1"/>
  <c r="S22" i="2" s="1"/>
  <c r="S51" i="1"/>
  <c r="S10"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8"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6" i="2"/>
  <c r="W11" i="2"/>
  <c r="N14" i="2"/>
  <c r="W25" i="2"/>
  <c r="N6" i="2"/>
  <c r="U31" i="2"/>
  <c r="Y31" i="2"/>
  <c r="W7" i="2"/>
  <c r="O17" i="2"/>
  <c r="U13" i="2"/>
  <c r="W18" i="2"/>
  <c r="AA20" i="2"/>
  <c r="Z31" i="2"/>
  <c r="O6" i="2"/>
  <c r="U11" i="2"/>
  <c r="Y11" i="2"/>
  <c r="W5" i="2"/>
  <c r="Q2" i="2"/>
  <c r="Z11" i="2"/>
  <c r="V31" i="2"/>
  <c r="AA30" i="2"/>
  <c r="AA17" i="2"/>
  <c r="V11" i="2"/>
  <c r="O30" i="2"/>
  <c r="W31" i="2"/>
  <c r="V30" i="2"/>
  <c r="Y30" i="2"/>
  <c r="Z30" i="2"/>
  <c r="U30" i="2"/>
  <c r="W30" i="2"/>
  <c r="AA14" i="2"/>
  <c r="N23" i="2"/>
  <c r="W29" i="2"/>
  <c r="O23" i="2"/>
  <c r="M23" i="2"/>
  <c r="W26" i="2"/>
  <c r="O58" i="1"/>
  <c r="AC58" i="1" s="1"/>
  <c r="O26" i="1"/>
  <c r="AC26" i="1" s="1"/>
  <c r="O42" i="1"/>
  <c r="AC42" i="1" s="1"/>
  <c r="O45" i="1"/>
  <c r="AC45" i="1" s="1"/>
  <c r="O61" i="1"/>
  <c r="AC61" i="1" s="1"/>
  <c r="O29" i="1"/>
  <c r="AC29" i="1" s="1"/>
  <c r="O56" i="1"/>
  <c r="AC56" i="1" s="1"/>
  <c r="N7" i="2"/>
  <c r="W16" i="2"/>
  <c r="O27" i="1"/>
  <c r="AC27" i="1" s="1"/>
  <c r="O43" i="1"/>
  <c r="AC43" i="1" s="1"/>
  <c r="O59" i="1"/>
  <c r="AC59" i="1" s="1"/>
  <c r="U3" i="2"/>
  <c r="O52" i="1"/>
  <c r="AC52" i="1" s="1"/>
  <c r="Z14" i="2"/>
  <c r="O36" i="1"/>
  <c r="AC36" i="1" s="1"/>
  <c r="Z21" i="2"/>
  <c r="V27" i="2"/>
  <c r="AE66" i="4"/>
  <c r="O34" i="1"/>
  <c r="AC34" i="1" s="1"/>
  <c r="AA21" i="2"/>
  <c r="N4" i="2"/>
  <c r="M33" i="2"/>
  <c r="O50" i="1"/>
  <c r="AC50" i="1" s="1"/>
  <c r="N25" i="2"/>
  <c r="J65" i="4"/>
  <c r="W24" i="2"/>
  <c r="N13" i="2"/>
  <c r="V29" i="2"/>
  <c r="O46" i="1"/>
  <c r="AC46" i="1" s="1"/>
  <c r="N33" i="2"/>
  <c r="V14" i="2"/>
  <c r="N17" i="2"/>
  <c r="N18" i="2"/>
  <c r="N15" i="2"/>
  <c r="W33" i="2"/>
  <c r="O30" i="1"/>
  <c r="AC30" i="1" s="1"/>
  <c r="N10" i="2"/>
  <c r="N9" i="2"/>
  <c r="N12" i="2"/>
  <c r="U12" i="2"/>
  <c r="O5" i="2"/>
  <c r="O62" i="1"/>
  <c r="AC62" i="1" s="1"/>
  <c r="M5" i="2"/>
  <c r="U28" i="2"/>
  <c r="N32" i="2"/>
  <c r="V9" i="2"/>
  <c r="AH65" i="4"/>
  <c r="V8" i="2"/>
  <c r="V16" i="2"/>
  <c r="V12" i="2"/>
  <c r="V17" i="2"/>
  <c r="W14" i="2"/>
  <c r="V6" i="2"/>
  <c r="V25" i="2"/>
  <c r="W17" i="2"/>
  <c r="BF3" i="2"/>
  <c r="V5" i="2"/>
  <c r="W21" i="2"/>
  <c r="BE8" i="2"/>
  <c r="Y17" i="2"/>
  <c r="BE23" i="2"/>
  <c r="V10" i="2"/>
  <c r="BF11" i="2"/>
  <c r="V3" i="2"/>
  <c r="V4" i="2"/>
  <c r="BF15" i="2"/>
  <c r="N8" i="2"/>
  <c r="W27" i="2"/>
  <c r="BK62" i="4"/>
  <c r="W6" i="2"/>
  <c r="W2" i="2"/>
  <c r="W10" i="2"/>
  <c r="U9" i="2"/>
  <c r="W8" i="2"/>
  <c r="U8" i="2"/>
  <c r="W32" i="2"/>
  <c r="BF7" i="2"/>
  <c r="BE6" i="2"/>
  <c r="H9" i="2"/>
  <c r="I9" i="2" s="1"/>
  <c r="H31" i="2"/>
  <c r="I31" i="2" s="1"/>
  <c r="H22" i="2"/>
  <c r="I22" i="2" s="1"/>
  <c r="H3" i="2"/>
  <c r="I3" i="2" s="1"/>
  <c r="N22" i="2"/>
  <c r="N2" i="2"/>
  <c r="U14" i="2"/>
  <c r="U2" i="2"/>
  <c r="V26" i="2"/>
  <c r="V19" i="2"/>
  <c r="W28" i="2"/>
  <c r="W9" i="2"/>
  <c r="BE22" i="2"/>
  <c r="BF6" i="2"/>
  <c r="H29" i="2"/>
  <c r="I29" i="2" s="1"/>
  <c r="H26" i="2"/>
  <c r="I26" i="2" s="1"/>
  <c r="O16" i="2"/>
  <c r="M16" i="2"/>
  <c r="U5" i="2"/>
  <c r="U10" i="2"/>
  <c r="W12" i="2"/>
  <c r="BF32" i="2"/>
  <c r="BF12" i="2"/>
  <c r="H28" i="2"/>
  <c r="I28" i="2" s="1"/>
  <c r="U26" i="2"/>
  <c r="U19" i="2"/>
  <c r="V28" i="2"/>
  <c r="W4" i="2"/>
  <c r="Y21" i="2"/>
  <c r="BF23" i="2"/>
  <c r="BF27" i="2"/>
  <c r="BE30" i="2"/>
  <c r="H6" i="2"/>
  <c r="I6" i="2" s="1"/>
  <c r="BE24" i="2"/>
  <c r="H7" i="2"/>
  <c r="I7" i="2" s="1"/>
  <c r="M20" i="2"/>
  <c r="S2" i="2"/>
  <c r="BF33" i="2"/>
  <c r="H8" i="2"/>
  <c r="I8" i="2" s="1"/>
  <c r="H15" i="2"/>
  <c r="I15" i="2" s="1"/>
  <c r="T16" i="2"/>
  <c r="N5" i="2"/>
  <c r="U17" i="2"/>
  <c r="U4" i="2"/>
  <c r="V21" i="2"/>
  <c r="T15" i="2"/>
  <c r="H24" i="2"/>
  <c r="I24" i="2" s="1"/>
  <c r="L21" i="2"/>
  <c r="N20" i="2"/>
  <c r="U16" i="2"/>
  <c r="V18" i="2"/>
  <c r="W23" i="2"/>
  <c r="W15" i="2"/>
  <c r="BE19" i="2"/>
  <c r="H17" i="2"/>
  <c r="I17" i="2" s="1"/>
  <c r="M14" i="2"/>
  <c r="U21" i="2"/>
  <c r="V32" i="2"/>
  <c r="H13" i="2"/>
  <c r="I13" i="2" s="1"/>
  <c r="O4" i="2"/>
  <c r="U18" i="2"/>
  <c r="V23" i="2"/>
  <c r="V15" i="2"/>
  <c r="W13" i="2"/>
  <c r="BE32" i="2"/>
  <c r="BF30" i="2"/>
  <c r="M13" i="2"/>
  <c r="U29" i="2"/>
  <c r="U32" i="2"/>
  <c r="Y14" i="2"/>
  <c r="U23" i="2"/>
  <c r="U15" i="2"/>
  <c r="V13" i="2"/>
  <c r="H4" i="2"/>
  <c r="I4" i="2" s="1"/>
  <c r="BF17" i="2"/>
  <c r="H30" i="2"/>
  <c r="I30" i="2" s="1"/>
  <c r="H27" i="2"/>
  <c r="I27" i="2" s="1"/>
  <c r="U6" i="2"/>
  <c r="U27" i="2"/>
  <c r="V33" i="2"/>
  <c r="V24" i="2"/>
  <c r="BE11" i="2"/>
  <c r="BF24" i="2"/>
  <c r="H11" i="2"/>
  <c r="I11" i="2" s="1"/>
  <c r="H19" i="2"/>
  <c r="I19" i="2" s="1"/>
  <c r="M10" i="2"/>
  <c r="V7" i="2"/>
  <c r="BE10" i="2"/>
  <c r="H5" i="2"/>
  <c r="I5" i="2" s="1"/>
  <c r="Z22" i="2"/>
  <c r="N29" i="2"/>
  <c r="N27" i="2"/>
  <c r="U33" i="2"/>
  <c r="U24" i="2"/>
  <c r="V2" i="2"/>
  <c r="BF31" i="2"/>
  <c r="BF13" i="2"/>
  <c r="BF8" i="2"/>
  <c r="BE3" i="2"/>
  <c r="O51" i="1"/>
  <c r="AC51" i="1" s="1"/>
  <c r="H12" i="2"/>
  <c r="I12" i="2" s="1"/>
  <c r="H21" i="2"/>
  <c r="I21" i="2" s="1"/>
  <c r="H25" i="2"/>
  <c r="I25" i="2" s="1"/>
  <c r="H14" i="2"/>
  <c r="I14" i="2" s="1"/>
  <c r="H33" i="2"/>
  <c r="I33" i="2" s="1"/>
  <c r="H18" i="2"/>
  <c r="I18" i="2" s="1"/>
  <c r="U25" i="2"/>
  <c r="U7" i="2"/>
  <c r="W3" i="2"/>
  <c r="W20" i="2"/>
  <c r="Y20" i="2"/>
  <c r="U20" i="2"/>
  <c r="V20" i="2"/>
  <c r="W22" i="2"/>
  <c r="U22" i="2"/>
  <c r="Y22" i="2"/>
  <c r="V22" i="2"/>
  <c r="Z20" i="2"/>
  <c r="H32" i="2"/>
  <c r="I32" i="2" s="1"/>
  <c r="M24" i="2"/>
  <c r="N24" i="2"/>
  <c r="AA22" i="2"/>
  <c r="Z17" i="2"/>
  <c r="M11" i="2"/>
  <c r="M26" i="2"/>
  <c r="O26" i="2"/>
  <c r="BF18" i="2"/>
  <c r="BE31" i="2"/>
  <c r="BF29" i="2"/>
  <c r="BE12" i="2"/>
  <c r="BF28" i="2"/>
  <c r="BF16" i="2"/>
  <c r="BF26" i="2"/>
  <c r="AA7" i="2"/>
  <c r="T26" i="2"/>
  <c r="M17" i="2"/>
  <c r="M4" i="2"/>
  <c r="N16" i="2"/>
  <c r="O21" i="2"/>
  <c r="O28" i="1"/>
  <c r="AC28" i="1" s="1"/>
  <c r="L6" i="2"/>
  <c r="BE17" i="2"/>
  <c r="BE28" i="2"/>
  <c r="BE16" i="2"/>
  <c r="BE26" i="2"/>
  <c r="Z7" i="2"/>
  <c r="T7" i="2"/>
  <c r="T24" i="2"/>
  <c r="M8" i="2"/>
  <c r="N21" i="2"/>
  <c r="O29" i="2"/>
  <c r="O18" i="2"/>
  <c r="L13" i="2"/>
  <c r="BE33" i="2"/>
  <c r="L15" i="2"/>
  <c r="BE27" i="2"/>
  <c r="BF9" i="2"/>
  <c r="BF4" i="2"/>
  <c r="L14" i="2"/>
  <c r="T28" i="2"/>
  <c r="T20" i="2"/>
  <c r="M21" i="2"/>
  <c r="O32" i="2"/>
  <c r="BF10" i="2"/>
  <c r="L25" i="2"/>
  <c r="L8" i="2"/>
  <c r="L29" i="2"/>
  <c r="BE9" i="2"/>
  <c r="BE4" i="2"/>
  <c r="L24" i="2"/>
  <c r="T29" i="2"/>
  <c r="M29" i="2"/>
  <c r="M18" i="2"/>
  <c r="O22" i="2"/>
  <c r="O15" i="2"/>
  <c r="L32" i="2"/>
  <c r="L11" i="2"/>
  <c r="BF2" i="2"/>
  <c r="L18" i="2"/>
  <c r="L3" i="2"/>
  <c r="T6" i="2"/>
  <c r="T12" i="2"/>
  <c r="M32" i="2"/>
  <c r="O27" i="2"/>
  <c r="BE2" i="2"/>
  <c r="BF19" i="2"/>
  <c r="L23" i="2"/>
  <c r="L22" i="2"/>
  <c r="BF5" i="2"/>
  <c r="T2" i="2"/>
  <c r="T27" i="2"/>
  <c r="M22" i="2"/>
  <c r="M15" i="2"/>
  <c r="O13" i="2"/>
  <c r="O11" i="2"/>
  <c r="BF21" i="2"/>
  <c r="BE7" i="2"/>
  <c r="BE5" i="2"/>
  <c r="T10" i="2"/>
  <c r="T3" i="2"/>
  <c r="M27" i="2"/>
  <c r="N11" i="2"/>
  <c r="O33" i="2"/>
  <c r="O24" i="2"/>
  <c r="L10" i="2"/>
  <c r="BE21" i="2"/>
  <c r="BF25" i="2"/>
  <c r="T13" i="2"/>
  <c r="T11" i="2"/>
  <c r="O25" i="2"/>
  <c r="O7" i="2"/>
  <c r="H10" i="2"/>
  <c r="I10" i="2" s="1"/>
  <c r="L17" i="2"/>
  <c r="L28" i="2"/>
  <c r="BE25" i="2"/>
  <c r="L16" i="2"/>
  <c r="L26" i="2"/>
  <c r="T19" i="2"/>
  <c r="T9" i="2"/>
  <c r="O14" i="2"/>
  <c r="O2" i="2"/>
  <c r="L33" i="2"/>
  <c r="L27" i="2"/>
  <c r="T17" i="2"/>
  <c r="T25" i="2"/>
  <c r="M25" i="2"/>
  <c r="M7" i="2"/>
  <c r="O10" i="2"/>
  <c r="H23" i="2"/>
  <c r="I23" i="2" s="1"/>
  <c r="L9" i="2"/>
  <c r="L4" i="2"/>
  <c r="BF14" i="2"/>
  <c r="T8" i="2"/>
  <c r="T4" i="2"/>
  <c r="M2" i="2"/>
  <c r="O19" i="2"/>
  <c r="F23" i="2"/>
  <c r="G23" i="2" s="1"/>
  <c r="BE13" i="2"/>
  <c r="BE15" i="2"/>
  <c r="BE14" i="2"/>
  <c r="T21" i="2"/>
  <c r="T22" i="2"/>
  <c r="N26" i="2"/>
  <c r="N19" i="2"/>
  <c r="O20" i="2"/>
  <c r="O3" i="2"/>
  <c r="L2" i="2"/>
  <c r="BE29" i="2"/>
  <c r="T33" i="2"/>
  <c r="T30" i="2"/>
  <c r="M19" i="2"/>
  <c r="N3" i="2"/>
  <c r="O28" i="2"/>
  <c r="O9" i="2"/>
  <c r="H2" i="2"/>
  <c r="I2" i="2" s="1"/>
  <c r="L19" i="2"/>
  <c r="BE18" i="2"/>
  <c r="L7" i="2"/>
  <c r="BF22" i="2"/>
  <c r="L5" i="2"/>
  <c r="T18" i="2"/>
  <c r="M3" i="2"/>
  <c r="O12" i="2"/>
  <c r="L12" i="2"/>
  <c r="T32" i="2"/>
  <c r="T14" i="2"/>
  <c r="M28" i="2"/>
  <c r="M9" i="2"/>
  <c r="N30" i="2"/>
  <c r="T31" i="2"/>
  <c r="T5" i="2"/>
  <c r="M30" i="2"/>
  <c r="M12" i="2"/>
  <c r="O8" i="2"/>
  <c r="M31" i="2"/>
  <c r="T23" i="2"/>
  <c r="N31" i="2"/>
  <c r="O31" i="2"/>
  <c r="AZ17" i="2"/>
  <c r="L31" i="2"/>
  <c r="AZ21" i="2"/>
  <c r="F19" i="2"/>
  <c r="G19" i="2" s="1"/>
  <c r="F32" i="2"/>
  <c r="G32" i="2" s="1"/>
  <c r="F12" i="2"/>
  <c r="F25" i="2"/>
  <c r="F30" i="2"/>
  <c r="G30" i="2" s="1"/>
  <c r="H16" i="2"/>
  <c r="I16" i="2" s="1"/>
  <c r="F17" i="2"/>
  <c r="G17" i="2" s="1"/>
  <c r="F31" i="2"/>
  <c r="G31" i="2" s="1"/>
  <c r="F27" i="2"/>
  <c r="G27" i="2" s="1"/>
  <c r="F4" i="2"/>
  <c r="G4" i="2" s="1"/>
  <c r="F16" i="2"/>
  <c r="G16" i="2" s="1"/>
  <c r="F14" i="2"/>
  <c r="G14" i="2" s="1"/>
  <c r="F6" i="2"/>
  <c r="G6" i="2" s="1"/>
  <c r="F8" i="2"/>
  <c r="G8" i="2" s="1"/>
  <c r="F15" i="2"/>
  <c r="G15" i="2" s="1"/>
  <c r="F3" i="2"/>
  <c r="G3" i="2" s="1"/>
  <c r="F22" i="2"/>
  <c r="G22" i="2" s="1"/>
  <c r="F5" i="2"/>
  <c r="G5" i="2" s="1"/>
  <c r="F2" i="2"/>
  <c r="G2" i="2" s="1"/>
  <c r="F21" i="2"/>
  <c r="G21" i="2" s="1"/>
  <c r="F7" i="2"/>
  <c r="G7" i="2" s="1"/>
  <c r="F11" i="2"/>
  <c r="G11" i="2" s="1"/>
  <c r="F26" i="2"/>
  <c r="G26" i="2" s="1"/>
  <c r="F10" i="2"/>
  <c r="G10" i="2" s="1"/>
  <c r="F33" i="2"/>
  <c r="G33" i="2" s="1"/>
  <c r="F28" i="2"/>
  <c r="G28" i="2" s="1"/>
  <c r="F9" i="2"/>
  <c r="G9" i="2" s="1"/>
  <c r="F24" i="2"/>
  <c r="G24" i="2" s="1"/>
  <c r="F13" i="2"/>
  <c r="G13" i="2" s="1"/>
  <c r="F18" i="2"/>
  <c r="G18" i="2" s="1"/>
  <c r="F29" i="2"/>
  <c r="G29" i="2" s="1"/>
  <c r="AX21" i="2"/>
  <c r="AY28" i="2"/>
  <c r="AX13" i="2"/>
  <c r="L30" i="2"/>
  <c r="AT33" i="2"/>
  <c r="AZ24" i="2"/>
  <c r="AT6" i="2"/>
  <c r="AY19" i="2"/>
  <c r="AZ18" i="2"/>
  <c r="AX6" i="2"/>
  <c r="AY17" i="2"/>
  <c r="AZ8" i="2"/>
  <c r="AT28" i="2"/>
  <c r="AT10" i="2"/>
  <c r="AZ13" i="2"/>
  <c r="AX17" i="2"/>
  <c r="AY4" i="2"/>
  <c r="AT16" i="2"/>
  <c r="AT14" i="2"/>
  <c r="AY5" i="2"/>
  <c r="AT18" i="2"/>
  <c r="AY31" i="2"/>
  <c r="AZ29" i="2"/>
  <c r="AT11" i="2"/>
  <c r="AY27" i="2"/>
  <c r="AZ23" i="2"/>
  <c r="AX25" i="2"/>
  <c r="AT30" i="2"/>
  <c r="AZ19" i="2"/>
  <c r="AZ32" i="2"/>
  <c r="AZ12" i="2"/>
  <c r="AX3" i="2"/>
  <c r="AT9" i="2"/>
  <c r="AY23" i="2"/>
  <c r="AY16" i="2"/>
  <c r="AZ26" i="2"/>
  <c r="AT23" i="2"/>
  <c r="AX16" i="2"/>
  <c r="AT32" i="2"/>
  <c r="AT15" i="2"/>
  <c r="AY12" i="2"/>
  <c r="AX9" i="2"/>
  <c r="AZ22" i="2"/>
  <c r="AX22" i="2"/>
  <c r="AT24" i="2"/>
  <c r="AY10" i="2"/>
  <c r="AZ2" i="2"/>
  <c r="AX10" i="2"/>
  <c r="AT13" i="2"/>
  <c r="AY32" i="2"/>
  <c r="AT31" i="2"/>
  <c r="AT7" i="2"/>
  <c r="AX26" i="2"/>
  <c r="AX28" i="2"/>
  <c r="AT29" i="2"/>
  <c r="AY9" i="2"/>
  <c r="AT25" i="2"/>
  <c r="AX4" i="2"/>
  <c r="AX14" i="2"/>
  <c r="AT5" i="2"/>
  <c r="AX8" i="2"/>
  <c r="AY6" i="2"/>
  <c r="AT21" i="2"/>
  <c r="AY33" i="2"/>
  <c r="AX32" i="2"/>
  <c r="AX7" i="2"/>
  <c r="AZ27" i="2"/>
  <c r="AY3" i="2"/>
  <c r="AX24" i="2"/>
  <c r="AY13" i="2"/>
  <c r="AX19" i="2"/>
  <c r="AT17" i="2"/>
  <c r="AY8" i="2"/>
  <c r="AX33" i="2"/>
  <c r="AX18" i="2"/>
  <c r="AZ7" i="2"/>
  <c r="AX12" i="2"/>
  <c r="AX11" i="2"/>
  <c r="AZ25" i="2"/>
  <c r="AT4" i="2"/>
  <c r="AT22" i="2"/>
  <c r="AX30" i="2"/>
  <c r="AZ5" i="2"/>
  <c r="AY26" i="2"/>
  <c r="AZ6" i="2"/>
  <c r="AX31" i="2"/>
  <c r="AZ15" i="2"/>
  <c r="AZ11" i="2"/>
  <c r="AZ30" i="2"/>
  <c r="AZ14" i="2"/>
  <c r="AX5" i="2"/>
  <c r="AT26" i="2"/>
  <c r="AT2" i="2"/>
  <c r="AX2" i="2"/>
  <c r="AT19" i="2"/>
  <c r="AX15" i="2"/>
  <c r="AX29" i="2"/>
  <c r="AX27" i="2"/>
  <c r="AZ3" i="2"/>
  <c r="AT8" i="2"/>
  <c r="AZ31" i="2"/>
  <c r="AT3" i="2"/>
  <c r="AX23" i="2"/>
  <c r="AY25" i="2"/>
  <c r="AZ4" i="2"/>
  <c r="AY24" i="2"/>
  <c r="AY2" i="2"/>
  <c r="AZ10" i="2"/>
  <c r="AY21" i="2"/>
  <c r="AZ33" i="2"/>
  <c r="AY7" i="2"/>
  <c r="AZ28" i="2"/>
  <c r="AY11" i="2"/>
  <c r="AZ9" i="2"/>
  <c r="AY30" i="2"/>
  <c r="AZ16" i="2"/>
  <c r="AY15" i="2"/>
  <c r="AY22" i="2"/>
  <c r="AT12" i="2"/>
  <c r="AY18" i="2"/>
  <c r="AY29" i="2"/>
  <c r="AT27" i="2"/>
  <c r="AY14" i="2"/>
  <c r="O40" i="1"/>
  <c r="AC40" i="1" s="1"/>
  <c r="AQ66" i="4"/>
  <c r="AV63" i="4"/>
  <c r="BF51" i="4"/>
  <c r="O25" i="1"/>
  <c r="AC25" i="1" s="1"/>
  <c r="BE20" i="2"/>
  <c r="H20" i="2"/>
  <c r="I20" i="2" s="1"/>
  <c r="BF20" i="2"/>
  <c r="O24" i="1"/>
  <c r="AC24" i="1" s="1"/>
  <c r="O39" i="1"/>
  <c r="AC39" i="1" s="1"/>
  <c r="O33" i="1"/>
  <c r="AC33" i="1" s="1"/>
  <c r="S25" i="1"/>
  <c r="L20" i="2"/>
  <c r="O32" i="1"/>
  <c r="AC32" i="1" s="1"/>
  <c r="G6" i="4"/>
  <c r="BG62" i="4"/>
  <c r="S62" i="4"/>
  <c r="W62" i="4"/>
  <c r="S6" i="1"/>
  <c r="R24" i="2" s="1"/>
  <c r="S39" i="1"/>
  <c r="AA33" i="2" s="1"/>
  <c r="S11" i="1"/>
  <c r="S5" i="1"/>
  <c r="S37" i="1"/>
  <c r="S4" i="1"/>
  <c r="S20" i="1"/>
  <c r="O22" i="1"/>
  <c r="AC22" i="1" s="1"/>
  <c r="AR5" i="4"/>
  <c r="S42" i="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X10" i="6" l="1"/>
  <c r="X9" i="6"/>
  <c r="AE12" i="6"/>
  <c r="X7" i="6"/>
  <c r="I26" i="7"/>
  <c r="J26" i="7"/>
  <c r="L26" i="7"/>
  <c r="AE10" i="6"/>
  <c r="L9" i="6"/>
  <c r="AE11" i="6"/>
  <c r="L8" i="6"/>
  <c r="AE8" i="6"/>
  <c r="L10" i="6"/>
  <c r="J19" i="7"/>
  <c r="J29" i="7"/>
  <c r="AE9" i="6"/>
  <c r="L29" i="7"/>
  <c r="K19" i="7"/>
  <c r="M19" i="7"/>
  <c r="M13" i="7"/>
  <c r="K10" i="7"/>
  <c r="L6" i="7"/>
  <c r="L10"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2" i="7"/>
  <c r="O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J12" i="7"/>
  <c r="P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N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L12" i="7"/>
  <c r="AD12" i="7"/>
  <c r="AV12" i="7"/>
  <c r="BN12" i="7"/>
  <c r="CF12" i="7"/>
  <c r="CX12" i="7"/>
  <c r="DP12" i="7"/>
  <c r="EH12" i="7"/>
  <c r="EZ12" i="7"/>
  <c r="FR12" i="7"/>
  <c r="GJ12" i="7"/>
  <c r="M12" i="7"/>
  <c r="AE12" i="7"/>
  <c r="AW12" i="7"/>
  <c r="BO12" i="7"/>
  <c r="CG12" i="7"/>
  <c r="CY12" i="7"/>
  <c r="DQ12" i="7"/>
  <c r="EI12" i="7"/>
  <c r="FA12" i="7"/>
  <c r="FS12" i="7"/>
  <c r="GK12" i="7"/>
  <c r="R12" i="7"/>
  <c r="AJ12" i="7"/>
  <c r="BB12" i="7"/>
  <c r="BT12" i="7"/>
  <c r="CL12" i="7"/>
  <c r="DD12" i="7"/>
  <c r="DV12" i="7"/>
  <c r="EN12" i="7"/>
  <c r="FF12" i="7"/>
  <c r="FX12" i="7"/>
  <c r="GP12" i="7"/>
  <c r="S12" i="7"/>
  <c r="AK12" i="7"/>
  <c r="BC12" i="7"/>
  <c r="BU12" i="7"/>
  <c r="CM12" i="7"/>
  <c r="DE12" i="7"/>
  <c r="DW12" i="7"/>
  <c r="EO12" i="7"/>
  <c r="FG12" i="7"/>
  <c r="FY12" i="7"/>
  <c r="GQ12" i="7"/>
  <c r="X12" i="7"/>
  <c r="BZ12" i="7"/>
  <c r="EB12" i="7"/>
  <c r="GD12" i="7"/>
  <c r="Y12" i="7"/>
  <c r="CA12" i="7"/>
  <c r="EC12" i="7"/>
  <c r="GE12" i="7"/>
  <c r="AP12" i="7"/>
  <c r="CR12" i="7"/>
  <c r="ET12" i="7"/>
  <c r="AQ12" i="7"/>
  <c r="CS12" i="7"/>
  <c r="EU12" i="7"/>
  <c r="BH12" i="7"/>
  <c r="DJ12" i="7"/>
  <c r="FL12" i="7"/>
  <c r="BI12" i="7"/>
  <c r="DK12" i="7"/>
  <c r="FM12"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AE5" i="7"/>
  <c r="AW5" i="7"/>
  <c r="BO5" i="7"/>
  <c r="CG5" i="7"/>
  <c r="CY5" i="7"/>
  <c r="DQ5" i="7"/>
  <c r="EI5" i="7"/>
  <c r="FA5" i="7"/>
  <c r="FS5" i="7"/>
  <c r="GK5" i="7"/>
  <c r="AI5" i="7"/>
  <c r="BA5" i="7"/>
  <c r="BS5" i="7"/>
  <c r="CK5" i="7"/>
  <c r="DC5" i="7"/>
  <c r="DU5" i="7"/>
  <c r="EM5" i="7"/>
  <c r="FE5" i="7"/>
  <c r="FW5" i="7"/>
  <c r="GO5" i="7"/>
  <c r="AK5" i="7"/>
  <c r="BC5" i="7"/>
  <c r="BU5" i="7"/>
  <c r="CM5" i="7"/>
  <c r="DE5" i="7"/>
  <c r="DW5" i="7"/>
  <c r="EO5" i="7"/>
  <c r="FG5" i="7"/>
  <c r="FY5" i="7"/>
  <c r="GQ5" i="7"/>
  <c r="M5" i="7"/>
  <c r="AO5" i="7"/>
  <c r="BG5" i="7"/>
  <c r="BY5" i="7"/>
  <c r="CQ5" i="7"/>
  <c r="DI5" i="7"/>
  <c r="EA5" i="7"/>
  <c r="ES5" i="7"/>
  <c r="FK5" i="7"/>
  <c r="GC5" i="7"/>
  <c r="GU5" i="7"/>
  <c r="Y5" i="7"/>
  <c r="AU5" i="7"/>
  <c r="BM5" i="7"/>
  <c r="CE5" i="7"/>
  <c r="CW5" i="7"/>
  <c r="DO5" i="7"/>
  <c r="EG5" i="7"/>
  <c r="EY5" i="7"/>
  <c r="FQ5" i="7"/>
  <c r="GI5" i="7"/>
  <c r="CA5" i="7"/>
  <c r="GE5" i="7"/>
  <c r="CS5" i="7"/>
  <c r="DK5" i="7"/>
  <c r="S5" i="7"/>
  <c r="EC5" i="7"/>
  <c r="AQ5" i="7"/>
  <c r="EU5" i="7"/>
  <c r="BI5" i="7"/>
  <c r="FM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Q28" i="7"/>
  <c r="W28" i="7"/>
  <c r="AC28" i="7"/>
  <c r="AI28" i="7"/>
  <c r="AO28" i="7"/>
  <c r="AU28" i="7"/>
  <c r="BA28" i="7"/>
  <c r="BG28" i="7"/>
  <c r="BM28" i="7"/>
  <c r="BS28" i="7"/>
  <c r="BY28" i="7"/>
  <c r="CE28" i="7"/>
  <c r="CK28" i="7"/>
  <c r="CQ28" i="7"/>
  <c r="CW28" i="7"/>
  <c r="DC28" i="7"/>
  <c r="DI28" i="7"/>
  <c r="DO28" i="7"/>
  <c r="DU28" i="7"/>
  <c r="EA28" i="7"/>
  <c r="R28" i="7"/>
  <c r="AA28" i="7"/>
  <c r="AJ28" i="7"/>
  <c r="AS28" i="7"/>
  <c r="BB28" i="7"/>
  <c r="BK28" i="7"/>
  <c r="BT28" i="7"/>
  <c r="CC28" i="7"/>
  <c r="CL28" i="7"/>
  <c r="CU28" i="7"/>
  <c r="DD28" i="7"/>
  <c r="DM28" i="7"/>
  <c r="DV28" i="7"/>
  <c r="EE28" i="7"/>
  <c r="EL28" i="7"/>
  <c r="ES28" i="7"/>
  <c r="EZ28" i="7"/>
  <c r="FG28" i="7"/>
  <c r="FO28" i="7"/>
  <c r="FV28" i="7"/>
  <c r="GC28" i="7"/>
  <c r="GJ28" i="7"/>
  <c r="GQ28" i="7"/>
  <c r="J28" i="7"/>
  <c r="S28" i="7"/>
  <c r="AB28" i="7"/>
  <c r="AK28" i="7"/>
  <c r="AT28" i="7"/>
  <c r="BC28" i="7"/>
  <c r="BL28" i="7"/>
  <c r="BU28" i="7"/>
  <c r="CD28" i="7"/>
  <c r="CM28" i="7"/>
  <c r="CV28" i="7"/>
  <c r="DE28" i="7"/>
  <c r="DN28" i="7"/>
  <c r="DW28" i="7"/>
  <c r="EF28" i="7"/>
  <c r="EM28" i="7"/>
  <c r="ET28" i="7"/>
  <c r="FA28" i="7"/>
  <c r="FI28" i="7"/>
  <c r="FP28" i="7"/>
  <c r="FW28" i="7"/>
  <c r="GD28" i="7"/>
  <c r="GK28" i="7"/>
  <c r="GS28" i="7"/>
  <c r="L28" i="7"/>
  <c r="U28" i="7"/>
  <c r="AD28" i="7"/>
  <c r="AM28" i="7"/>
  <c r="AV28" i="7"/>
  <c r="BE28" i="7"/>
  <c r="BN28" i="7"/>
  <c r="BW28" i="7"/>
  <c r="CF28" i="7"/>
  <c r="CO28" i="7"/>
  <c r="CX28" i="7"/>
  <c r="DG28" i="7"/>
  <c r="DP28" i="7"/>
  <c r="DY28" i="7"/>
  <c r="EG28" i="7"/>
  <c r="EN28" i="7"/>
  <c r="EU28" i="7"/>
  <c r="FC28" i="7"/>
  <c r="FJ28" i="7"/>
  <c r="FQ28" i="7"/>
  <c r="FX28" i="7"/>
  <c r="GE28" i="7"/>
  <c r="GM28" i="7"/>
  <c r="GT28" i="7"/>
  <c r="M28" i="7"/>
  <c r="V28" i="7"/>
  <c r="AE28" i="7"/>
  <c r="AN28" i="7"/>
  <c r="AW28" i="7"/>
  <c r="BF28" i="7"/>
  <c r="BO28" i="7"/>
  <c r="BX28" i="7"/>
  <c r="CG28" i="7"/>
  <c r="CP28" i="7"/>
  <c r="CY28" i="7"/>
  <c r="DH28" i="7"/>
  <c r="DQ28" i="7"/>
  <c r="DZ28" i="7"/>
  <c r="EH28" i="7"/>
  <c r="EO28" i="7"/>
  <c r="EW28" i="7"/>
  <c r="FD28" i="7"/>
  <c r="FK28" i="7"/>
  <c r="FR28" i="7"/>
  <c r="FY28" i="7"/>
  <c r="GG28" i="7"/>
  <c r="GN28" i="7"/>
  <c r="GU28" i="7"/>
  <c r="O28" i="7"/>
  <c r="X28" i="7"/>
  <c r="AG28" i="7"/>
  <c r="AP28" i="7"/>
  <c r="AY28" i="7"/>
  <c r="BH28" i="7"/>
  <c r="BQ28" i="7"/>
  <c r="BZ28" i="7"/>
  <c r="CI28" i="7"/>
  <c r="CR28" i="7"/>
  <c r="DA28" i="7"/>
  <c r="DJ28" i="7"/>
  <c r="DS28" i="7"/>
  <c r="EB28" i="7"/>
  <c r="EI28" i="7"/>
  <c r="EQ28" i="7"/>
  <c r="EX28" i="7"/>
  <c r="FE28" i="7"/>
  <c r="FL28" i="7"/>
  <c r="FS28" i="7"/>
  <c r="GA28" i="7"/>
  <c r="GH28" i="7"/>
  <c r="GO28" i="7"/>
  <c r="AZ28" i="7"/>
  <c r="DB28" i="7"/>
  <c r="EY28" i="7"/>
  <c r="GP28" i="7"/>
  <c r="BI28" i="7"/>
  <c r="DK28" i="7"/>
  <c r="FF28" i="7"/>
  <c r="P28" i="7"/>
  <c r="BR28" i="7"/>
  <c r="DT28" i="7"/>
  <c r="FM28" i="7"/>
  <c r="Y28" i="7"/>
  <c r="CA28" i="7"/>
  <c r="EC28" i="7"/>
  <c r="FU28" i="7"/>
  <c r="AQ28" i="7"/>
  <c r="CS28" i="7"/>
  <c r="ER28" i="7"/>
  <c r="GI28" i="7"/>
  <c r="CJ28" i="7"/>
  <c r="EK28" i="7"/>
  <c r="GB28" i="7"/>
  <c r="AH28"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9" i="7"/>
  <c r="Q29"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P26" i="7"/>
  <c r="AZ26" i="7"/>
  <c r="CJ26" i="7"/>
  <c r="DT26" i="7"/>
  <c r="FD26" i="7"/>
  <c r="GN26" i="7"/>
  <c r="V26" i="7"/>
  <c r="BF26" i="7"/>
  <c r="CP26" i="7"/>
  <c r="DZ26" i="7"/>
  <c r="FJ26" i="7"/>
  <c r="GT26" i="7"/>
  <c r="AB26" i="7"/>
  <c r="BL26" i="7"/>
  <c r="CV26" i="7"/>
  <c r="EF26" i="7"/>
  <c r="FP26" i="7"/>
  <c r="AH26" i="7"/>
  <c r="BR26" i="7"/>
  <c r="DB26" i="7"/>
  <c r="EL26" i="7"/>
  <c r="FV26" i="7"/>
  <c r="AN26" i="7"/>
  <c r="BX26" i="7"/>
  <c r="DH26" i="7"/>
  <c r="ER26" i="7"/>
  <c r="GB26" i="7"/>
  <c r="AT26" i="7"/>
  <c r="CD26" i="7"/>
  <c r="DN26" i="7"/>
  <c r="EX26" i="7"/>
  <c r="GH26"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9" i="7"/>
  <c r="Q7" i="7"/>
  <c r="R7" i="7"/>
  <c r="M7" i="7"/>
  <c r="S7" i="7"/>
  <c r="N7" i="7"/>
  <c r="O7" i="7"/>
  <c r="P7"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I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J27" i="7"/>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M27" i="7"/>
  <c r="AE27" i="7"/>
  <c r="AW27" i="7"/>
  <c r="BO27" i="7"/>
  <c r="CG27" i="7"/>
  <c r="CY27" i="7"/>
  <c r="DQ27" i="7"/>
  <c r="EI27" i="7"/>
  <c r="FA27" i="7"/>
  <c r="FS27" i="7"/>
  <c r="GK27" i="7"/>
  <c r="R27" i="7"/>
  <c r="AJ27" i="7"/>
  <c r="BB27" i="7"/>
  <c r="BT27" i="7"/>
  <c r="CL27" i="7"/>
  <c r="DD27" i="7"/>
  <c r="DV27" i="7"/>
  <c r="EN27" i="7"/>
  <c r="FF27" i="7"/>
  <c r="FX27" i="7"/>
  <c r="GP27" i="7"/>
  <c r="S27" i="7"/>
  <c r="AK27" i="7"/>
  <c r="BC27" i="7"/>
  <c r="BU27" i="7"/>
  <c r="CM27" i="7"/>
  <c r="DE27" i="7"/>
  <c r="DW27" i="7"/>
  <c r="EO27" i="7"/>
  <c r="FG27" i="7"/>
  <c r="FY27" i="7"/>
  <c r="GQ27" i="7"/>
  <c r="X27" i="7"/>
  <c r="AP27" i="7"/>
  <c r="BH27" i="7"/>
  <c r="BZ27" i="7"/>
  <c r="CR27" i="7"/>
  <c r="DJ27" i="7"/>
  <c r="EB27" i="7"/>
  <c r="ET27" i="7"/>
  <c r="FL27" i="7"/>
  <c r="GD27" i="7"/>
  <c r="Y27" i="7"/>
  <c r="AQ27" i="7"/>
  <c r="BI27" i="7"/>
  <c r="CA27" i="7"/>
  <c r="CS27" i="7"/>
  <c r="DK27" i="7"/>
  <c r="EC27" i="7"/>
  <c r="EU27" i="7"/>
  <c r="FM27" i="7"/>
  <c r="GE27" i="7"/>
  <c r="L27" i="7"/>
  <c r="AD27" i="7"/>
  <c r="AV27" i="7"/>
  <c r="BN27" i="7"/>
  <c r="CF27" i="7"/>
  <c r="CX27" i="7"/>
  <c r="DP27" i="7"/>
  <c r="EH27" i="7"/>
  <c r="EZ27" i="7"/>
  <c r="FR27" i="7"/>
  <c r="GJ27"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J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4" i="7"/>
  <c r="U24" i="7"/>
  <c r="AA24" i="7"/>
  <c r="AG24" i="7"/>
  <c r="J24" i="7"/>
  <c r="Q24" i="7"/>
  <c r="X24" i="7"/>
  <c r="AE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R24" i="7"/>
  <c r="Y24" i="7"/>
  <c r="AF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L24" i="7"/>
  <c r="S24" i="7"/>
  <c r="Z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M24" i="7"/>
  <c r="T24" i="7"/>
  <c r="AB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N24" i="7"/>
  <c r="V24" i="7"/>
  <c r="AC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AD24" i="7"/>
  <c r="BO24" i="7"/>
  <c r="CY24" i="7"/>
  <c r="EI24" i="7"/>
  <c r="FS24" i="7"/>
  <c r="AK24" i="7"/>
  <c r="BU24" i="7"/>
  <c r="DE24" i="7"/>
  <c r="EO24" i="7"/>
  <c r="FY24" i="7"/>
  <c r="AQ24" i="7"/>
  <c r="CA24" i="7"/>
  <c r="DK24" i="7"/>
  <c r="EU24" i="7"/>
  <c r="GE24" i="7"/>
  <c r="AW24" i="7"/>
  <c r="CG24" i="7"/>
  <c r="DQ24" i="7"/>
  <c r="FA24" i="7"/>
  <c r="GK24" i="7"/>
  <c r="P24" i="7"/>
  <c r="BC24" i="7"/>
  <c r="CM24" i="7"/>
  <c r="DW24" i="7"/>
  <c r="FG24" i="7"/>
  <c r="GQ24" i="7"/>
  <c r="EC24" i="7"/>
  <c r="FM24" i="7"/>
  <c r="W24" i="7"/>
  <c r="CS24" i="7"/>
  <c r="BI24"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6" i="7"/>
  <c r="W6" i="7"/>
  <c r="AC6" i="7"/>
  <c r="AI6" i="7"/>
  <c r="AO6" i="7"/>
  <c r="AU6" i="7"/>
  <c r="BA6" i="7"/>
  <c r="BG6" i="7"/>
  <c r="BM6" i="7"/>
  <c r="BS6" i="7"/>
  <c r="BY6" i="7"/>
  <c r="CE6" i="7"/>
  <c r="CK6" i="7"/>
  <c r="CQ6" i="7"/>
  <c r="CW6" i="7"/>
  <c r="DC6" i="7"/>
  <c r="DI6" i="7"/>
  <c r="DO6" i="7"/>
  <c r="DU6" i="7"/>
  <c r="M6" i="7"/>
  <c r="S6" i="7"/>
  <c r="Y6" i="7"/>
  <c r="AE6" i="7"/>
  <c r="AK6" i="7"/>
  <c r="AQ6" i="7"/>
  <c r="AW6" i="7"/>
  <c r="BC6" i="7"/>
  <c r="BI6" i="7"/>
  <c r="BO6" i="7"/>
  <c r="BU6" i="7"/>
  <c r="CA6" i="7"/>
  <c r="CG6" i="7"/>
  <c r="R6" i="7"/>
  <c r="AA6" i="7"/>
  <c r="AJ6" i="7"/>
  <c r="AS6" i="7"/>
  <c r="BB6" i="7"/>
  <c r="BK6" i="7"/>
  <c r="BT6" i="7"/>
  <c r="CC6" i="7"/>
  <c r="CL6" i="7"/>
  <c r="CS6" i="7"/>
  <c r="CZ6" i="7"/>
  <c r="DG6" i="7"/>
  <c r="DN6" i="7"/>
  <c r="DV6" i="7"/>
  <c r="EB6" i="7"/>
  <c r="EH6" i="7"/>
  <c r="EN6" i="7"/>
  <c r="ET6" i="7"/>
  <c r="EZ6" i="7"/>
  <c r="FF6" i="7"/>
  <c r="FL6" i="7"/>
  <c r="FR6" i="7"/>
  <c r="FX6" i="7"/>
  <c r="GD6" i="7"/>
  <c r="GJ6" i="7"/>
  <c r="GP6" i="7"/>
  <c r="T6" i="7"/>
  <c r="AB6" i="7"/>
  <c r="AL6" i="7"/>
  <c r="AT6" i="7"/>
  <c r="BD6" i="7"/>
  <c r="BL6" i="7"/>
  <c r="BV6" i="7"/>
  <c r="CD6" i="7"/>
  <c r="CM6" i="7"/>
  <c r="CT6" i="7"/>
  <c r="DA6" i="7"/>
  <c r="DH6" i="7"/>
  <c r="DP6" i="7"/>
  <c r="DW6" i="7"/>
  <c r="EC6" i="7"/>
  <c r="EI6" i="7"/>
  <c r="EO6" i="7"/>
  <c r="EU6" i="7"/>
  <c r="FA6" i="7"/>
  <c r="FG6" i="7"/>
  <c r="FM6" i="7"/>
  <c r="FS6" i="7"/>
  <c r="FY6" i="7"/>
  <c r="GE6" i="7"/>
  <c r="GK6" i="7"/>
  <c r="GQ6" i="7"/>
  <c r="U6" i="7"/>
  <c r="AD6" i="7"/>
  <c r="AM6" i="7"/>
  <c r="AV6" i="7"/>
  <c r="BE6" i="7"/>
  <c r="BN6" i="7"/>
  <c r="BW6" i="7"/>
  <c r="CF6" i="7"/>
  <c r="CN6" i="7"/>
  <c r="CU6" i="7"/>
  <c r="DB6" i="7"/>
  <c r="DJ6" i="7"/>
  <c r="DQ6" i="7"/>
  <c r="DX6" i="7"/>
  <c r="ED6" i="7"/>
  <c r="EJ6" i="7"/>
  <c r="EP6" i="7"/>
  <c r="EV6" i="7"/>
  <c r="FB6" i="7"/>
  <c r="FH6" i="7"/>
  <c r="FN6" i="7"/>
  <c r="FT6" i="7"/>
  <c r="FZ6" i="7"/>
  <c r="GF6" i="7"/>
  <c r="GL6" i="7"/>
  <c r="GR6" i="7"/>
  <c r="N6" i="7"/>
  <c r="V6" i="7"/>
  <c r="AF6" i="7"/>
  <c r="AN6" i="7"/>
  <c r="AX6" i="7"/>
  <c r="BF6" i="7"/>
  <c r="BP6" i="7"/>
  <c r="BX6" i="7"/>
  <c r="CH6" i="7"/>
  <c r="CO6" i="7"/>
  <c r="CV6" i="7"/>
  <c r="DD6" i="7"/>
  <c r="DK6" i="7"/>
  <c r="DR6" i="7"/>
  <c r="DY6" i="7"/>
  <c r="EE6" i="7"/>
  <c r="EK6" i="7"/>
  <c r="EQ6" i="7"/>
  <c r="EW6" i="7"/>
  <c r="FC6" i="7"/>
  <c r="FI6" i="7"/>
  <c r="FO6" i="7"/>
  <c r="FU6" i="7"/>
  <c r="GA6" i="7"/>
  <c r="GG6" i="7"/>
  <c r="GM6" i="7"/>
  <c r="GS6" i="7"/>
  <c r="X6" i="7"/>
  <c r="AY6" i="7"/>
  <c r="BZ6" i="7"/>
  <c r="CX6" i="7"/>
  <c r="DS6" i="7"/>
  <c r="EL6" i="7"/>
  <c r="FD6" i="7"/>
  <c r="FV6" i="7"/>
  <c r="GN6" i="7"/>
  <c r="Z6" i="7"/>
  <c r="AZ6" i="7"/>
  <c r="CB6" i="7"/>
  <c r="CY6" i="7"/>
  <c r="DT6" i="7"/>
  <c r="EM6" i="7"/>
  <c r="FE6" i="7"/>
  <c r="FW6" i="7"/>
  <c r="GO6" i="7"/>
  <c r="AG6" i="7"/>
  <c r="BH6" i="7"/>
  <c r="CI6" i="7"/>
  <c r="DE6" i="7"/>
  <c r="DZ6" i="7"/>
  <c r="ER6" i="7"/>
  <c r="FJ6" i="7"/>
  <c r="GB6" i="7"/>
  <c r="GT6" i="7"/>
  <c r="AH6" i="7"/>
  <c r="BJ6" i="7"/>
  <c r="CJ6" i="7"/>
  <c r="DF6" i="7"/>
  <c r="EA6" i="7"/>
  <c r="ES6" i="7"/>
  <c r="FK6" i="7"/>
  <c r="GC6" i="7"/>
  <c r="GU6" i="7"/>
  <c r="O6" i="7"/>
  <c r="AP6" i="7"/>
  <c r="BQ6" i="7"/>
  <c r="CP6" i="7"/>
  <c r="DL6" i="7"/>
  <c r="EF6" i="7"/>
  <c r="EX6" i="7"/>
  <c r="FP6" i="7"/>
  <c r="GH6" i="7"/>
  <c r="BR6" i="7"/>
  <c r="GI6" i="7"/>
  <c r="CR6" i="7"/>
  <c r="DM6" i="7"/>
  <c r="EG6" i="7"/>
  <c r="P6" i="7"/>
  <c r="EY6" i="7"/>
  <c r="FQ6" i="7"/>
  <c r="AR6"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11" i="7"/>
  <c r="M11" i="7"/>
  <c r="S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H11" i="7"/>
  <c r="N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I11" i="7"/>
  <c r="O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F11" i="7"/>
  <c r="L11" i="7"/>
  <c r="R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J11" i="7"/>
  <c r="AB11" i="7"/>
  <c r="AT11" i="7"/>
  <c r="BL11" i="7"/>
  <c r="CD11" i="7"/>
  <c r="CV11" i="7"/>
  <c r="DN11" i="7"/>
  <c r="EF11" i="7"/>
  <c r="EX11" i="7"/>
  <c r="FP11" i="7"/>
  <c r="GH11" i="7"/>
  <c r="K11" i="7"/>
  <c r="AC11" i="7"/>
  <c r="AU11" i="7"/>
  <c r="BM11" i="7"/>
  <c r="CE11" i="7"/>
  <c r="CW11" i="7"/>
  <c r="DO11" i="7"/>
  <c r="EG11" i="7"/>
  <c r="EY11" i="7"/>
  <c r="FQ11" i="7"/>
  <c r="GI11" i="7"/>
  <c r="P11" i="7"/>
  <c r="AH11" i="7"/>
  <c r="AZ11" i="7"/>
  <c r="BR11" i="7"/>
  <c r="CJ11" i="7"/>
  <c r="DB11" i="7"/>
  <c r="DT11" i="7"/>
  <c r="EL11" i="7"/>
  <c r="FD11" i="7"/>
  <c r="FV11" i="7"/>
  <c r="GN11" i="7"/>
  <c r="Q11" i="7"/>
  <c r="AI11" i="7"/>
  <c r="BA11" i="7"/>
  <c r="BS11" i="7"/>
  <c r="CK11" i="7"/>
  <c r="DC11" i="7"/>
  <c r="DU11" i="7"/>
  <c r="EM11" i="7"/>
  <c r="FE11" i="7"/>
  <c r="FW11" i="7"/>
  <c r="GO11" i="7"/>
  <c r="AN11" i="7"/>
  <c r="CP11" i="7"/>
  <c r="ER11" i="7"/>
  <c r="GT11" i="7"/>
  <c r="AO11" i="7"/>
  <c r="CQ11" i="7"/>
  <c r="ES11" i="7"/>
  <c r="GU11" i="7"/>
  <c r="BF11" i="7"/>
  <c r="DH11" i="7"/>
  <c r="FJ11" i="7"/>
  <c r="BG11" i="7"/>
  <c r="DI11" i="7"/>
  <c r="FK11" i="7"/>
  <c r="V11" i="7"/>
  <c r="BX11" i="7"/>
  <c r="DZ11" i="7"/>
  <c r="GB11" i="7"/>
  <c r="EA11" i="7"/>
  <c r="GC11" i="7"/>
  <c r="W11" i="7"/>
  <c r="BY11"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3" i="7"/>
  <c r="V13" i="7"/>
  <c r="AB13" i="7"/>
  <c r="AH13" i="7"/>
  <c r="AN13" i="7"/>
  <c r="AT13" i="7"/>
  <c r="AZ13" i="7"/>
  <c r="BF13" i="7"/>
  <c r="BL13" i="7"/>
  <c r="BR13" i="7"/>
  <c r="BX13" i="7"/>
  <c r="CD13" i="7"/>
  <c r="Q13" i="7"/>
  <c r="W13" i="7"/>
  <c r="AC13" i="7"/>
  <c r="AI13" i="7"/>
  <c r="AO13" i="7"/>
  <c r="AU13" i="7"/>
  <c r="BA13" i="7"/>
  <c r="BG13" i="7"/>
  <c r="BM13" i="7"/>
  <c r="BS13" i="7"/>
  <c r="BY13" i="7"/>
  <c r="CE13" i="7"/>
  <c r="CK13" i="7"/>
  <c r="CQ13" i="7"/>
  <c r="CW13" i="7"/>
  <c r="DC13" i="7"/>
  <c r="DI13" i="7"/>
  <c r="R13" i="7"/>
  <c r="X13" i="7"/>
  <c r="AD13" i="7"/>
  <c r="AJ13" i="7"/>
  <c r="AP13" i="7"/>
  <c r="AV13" i="7"/>
  <c r="BB13" i="7"/>
  <c r="BH13" i="7"/>
  <c r="BN13" i="7"/>
  <c r="BT13" i="7"/>
  <c r="BZ13" i="7"/>
  <c r="CF13" i="7"/>
  <c r="CL13" i="7"/>
  <c r="CR13" i="7"/>
  <c r="CX13" i="7"/>
  <c r="DD13" i="7"/>
  <c r="DJ13" i="7"/>
  <c r="DP13" i="7"/>
  <c r="S13" i="7"/>
  <c r="Y13" i="7"/>
  <c r="AE13" i="7"/>
  <c r="AK13" i="7"/>
  <c r="AQ13" i="7"/>
  <c r="AW13" i="7"/>
  <c r="BC13" i="7"/>
  <c r="BI13" i="7"/>
  <c r="BO13" i="7"/>
  <c r="BU13" i="7"/>
  <c r="CA13" i="7"/>
  <c r="CG13" i="7"/>
  <c r="CM13" i="7"/>
  <c r="CS13" i="7"/>
  <c r="CY13" i="7"/>
  <c r="DE13" i="7"/>
  <c r="DK13" i="7"/>
  <c r="DQ13" i="7"/>
  <c r="DW13" i="7"/>
  <c r="EC13" i="7"/>
  <c r="EI13" i="7"/>
  <c r="EO13" i="7"/>
  <c r="EU13" i="7"/>
  <c r="FA13" i="7"/>
  <c r="AF13" i="7"/>
  <c r="AX13" i="7"/>
  <c r="BP13" i="7"/>
  <c r="CH13" i="7"/>
  <c r="CT13" i="7"/>
  <c r="DF13" i="7"/>
  <c r="DO13" i="7"/>
  <c r="DX13" i="7"/>
  <c r="EE13" i="7"/>
  <c r="EL13" i="7"/>
  <c r="ES13" i="7"/>
  <c r="EZ13" i="7"/>
  <c r="FG13" i="7"/>
  <c r="FM13" i="7"/>
  <c r="FS13" i="7"/>
  <c r="FY13" i="7"/>
  <c r="GE13" i="7"/>
  <c r="GK13" i="7"/>
  <c r="GQ13" i="7"/>
  <c r="O13" i="7"/>
  <c r="AG13" i="7"/>
  <c r="AY13" i="7"/>
  <c r="BQ13" i="7"/>
  <c r="CI13" i="7"/>
  <c r="CU13" i="7"/>
  <c r="DG13" i="7"/>
  <c r="DR13" i="7"/>
  <c r="DY13" i="7"/>
  <c r="EF13" i="7"/>
  <c r="EM13" i="7"/>
  <c r="ET13" i="7"/>
  <c r="FB13" i="7"/>
  <c r="FH13" i="7"/>
  <c r="FN13" i="7"/>
  <c r="FT13" i="7"/>
  <c r="FZ13" i="7"/>
  <c r="GF13" i="7"/>
  <c r="GL13" i="7"/>
  <c r="GR13" i="7"/>
  <c r="T13" i="7"/>
  <c r="AL13" i="7"/>
  <c r="BD13" i="7"/>
  <c r="BV13" i="7"/>
  <c r="CJ13" i="7"/>
  <c r="CV13" i="7"/>
  <c r="DH13" i="7"/>
  <c r="DS13" i="7"/>
  <c r="DZ13" i="7"/>
  <c r="EG13" i="7"/>
  <c r="EN13" i="7"/>
  <c r="EV13" i="7"/>
  <c r="FC13" i="7"/>
  <c r="FI13" i="7"/>
  <c r="FO13" i="7"/>
  <c r="FU13" i="7"/>
  <c r="GA13" i="7"/>
  <c r="GG13" i="7"/>
  <c r="GM13" i="7"/>
  <c r="GS13" i="7"/>
  <c r="U13" i="7"/>
  <c r="AM13" i="7"/>
  <c r="BE13" i="7"/>
  <c r="BW13" i="7"/>
  <c r="CN13" i="7"/>
  <c r="CZ13" i="7"/>
  <c r="DL13" i="7"/>
  <c r="DT13" i="7"/>
  <c r="EA13" i="7"/>
  <c r="EH13" i="7"/>
  <c r="EP13" i="7"/>
  <c r="EW13" i="7"/>
  <c r="FD13" i="7"/>
  <c r="FJ13" i="7"/>
  <c r="FP13" i="7"/>
  <c r="FV13" i="7"/>
  <c r="GB13" i="7"/>
  <c r="GH13" i="7"/>
  <c r="GN13" i="7"/>
  <c r="GT13" i="7"/>
  <c r="AA13" i="7"/>
  <c r="AS13" i="7"/>
  <c r="BK13" i="7"/>
  <c r="CC13" i="7"/>
  <c r="CP13" i="7"/>
  <c r="DB13" i="7"/>
  <c r="DN13" i="7"/>
  <c r="DV13" i="7"/>
  <c r="ED13" i="7"/>
  <c r="EK13" i="7"/>
  <c r="ER13" i="7"/>
  <c r="EY13" i="7"/>
  <c r="FF13" i="7"/>
  <c r="FL13" i="7"/>
  <c r="FR13" i="7"/>
  <c r="FX13" i="7"/>
  <c r="GD13" i="7"/>
  <c r="GJ13" i="7"/>
  <c r="GP13" i="7"/>
  <c r="AR13" i="7"/>
  <c r="DU13" i="7"/>
  <c r="FK13" i="7"/>
  <c r="GU13" i="7"/>
  <c r="BJ13" i="7"/>
  <c r="EB13" i="7"/>
  <c r="FQ13" i="7"/>
  <c r="CB13" i="7"/>
  <c r="EJ13" i="7"/>
  <c r="FW13" i="7"/>
  <c r="CO13" i="7"/>
  <c r="EQ13" i="7"/>
  <c r="GC13" i="7"/>
  <c r="DA13" i="7"/>
  <c r="EX13" i="7"/>
  <c r="GI13" i="7"/>
  <c r="Z13" i="7"/>
  <c r="DM13" i="7"/>
  <c r="FE13" i="7"/>
  <c r="GO13"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Q25" i="7"/>
  <c r="W25" i="7"/>
  <c r="AC25" i="7"/>
  <c r="AI25" i="7"/>
  <c r="AO25" i="7"/>
  <c r="AU25" i="7"/>
  <c r="BA25" i="7"/>
  <c r="BG25" i="7"/>
  <c r="BM25" i="7"/>
  <c r="BS25" i="7"/>
  <c r="BY25" i="7"/>
  <c r="CE25" i="7"/>
  <c r="R25" i="7"/>
  <c r="X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S25" i="7"/>
  <c r="Y25" i="7"/>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CK25" i="7"/>
  <c r="DU25" i="7"/>
  <c r="FE25" i="7"/>
  <c r="GO25" i="7"/>
  <c r="CQ25" i="7"/>
  <c r="EA25" i="7"/>
  <c r="FK25" i="7"/>
  <c r="GU25" i="7"/>
  <c r="CW25" i="7"/>
  <c r="EG25" i="7"/>
  <c r="FQ25" i="7"/>
  <c r="DC25" i="7"/>
  <c r="EM25" i="7"/>
  <c r="FW25" i="7"/>
  <c r="AD14" i="6"/>
  <c r="AD17" i="6"/>
  <c r="AD20" i="6"/>
  <c r="DI25" i="7"/>
  <c r="ES25" i="7"/>
  <c r="GC25" i="7"/>
  <c r="DO25" i="7"/>
  <c r="EY25" i="7"/>
  <c r="GI25"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2" i="7"/>
  <c r="M2" i="7"/>
  <c r="S2" i="7"/>
  <c r="Y2" i="7"/>
  <c r="H2" i="7"/>
  <c r="N2" i="7"/>
  <c r="T2" i="7"/>
  <c r="I2" i="7"/>
  <c r="O2" i="7"/>
  <c r="U2" i="7"/>
  <c r="J2" i="7"/>
  <c r="P2" i="7"/>
  <c r="V2" i="7"/>
  <c r="E2" i="7"/>
  <c r="E34" i="7" s="1"/>
  <c r="K2" i="7"/>
  <c r="Q2" i="7"/>
  <c r="W2" i="7"/>
  <c r="F2" i="7"/>
  <c r="L2" i="7"/>
  <c r="R2" i="7"/>
  <c r="X2" i="7"/>
  <c r="Q7" i="6"/>
  <c r="Q10" i="6"/>
  <c r="Q5" i="6"/>
  <c r="Q8" i="6"/>
  <c r="Q6" i="6"/>
  <c r="Q9" i="6"/>
  <c r="Q11" i="6"/>
  <c r="Q18" i="6"/>
  <c r="Q20" i="6"/>
  <c r="Q22" i="6"/>
  <c r="Q13" i="6"/>
  <c r="Q15" i="6"/>
  <c r="Q23" i="6"/>
  <c r="Q17" i="6"/>
  <c r="Q19" i="6"/>
  <c r="Q12" i="6"/>
  <c r="Q21" i="6"/>
  <c r="Q14" i="6"/>
  <c r="Q16" i="6"/>
  <c r="Q4" i="6"/>
  <c r="Q3" i="6"/>
  <c r="P9" i="7"/>
  <c r="V9" i="7"/>
  <c r="AB9" i="7"/>
  <c r="AH9" i="7"/>
  <c r="AN9" i="7"/>
  <c r="AT9" i="7"/>
  <c r="AZ9" i="7"/>
  <c r="BF9" i="7"/>
  <c r="BL9" i="7"/>
  <c r="BR9" i="7"/>
  <c r="BX9" i="7"/>
  <c r="CD9" i="7"/>
  <c r="CJ9" i="7"/>
  <c r="CP9" i="7"/>
  <c r="CV9" i="7"/>
  <c r="DB9" i="7"/>
  <c r="DH9" i="7"/>
  <c r="DN9" i="7"/>
  <c r="DT9" i="7"/>
  <c r="DZ9" i="7"/>
  <c r="EF9" i="7"/>
  <c r="EL9" i="7"/>
  <c r="ER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O9" i="7"/>
  <c r="AG9" i="7"/>
  <c r="AY9" i="7"/>
  <c r="BQ9" i="7"/>
  <c r="CI9" i="7"/>
  <c r="DA9" i="7"/>
  <c r="DS9" i="7"/>
  <c r="EK9" i="7"/>
  <c r="FB9" i="7"/>
  <c r="FM9" i="7"/>
  <c r="FU9" i="7"/>
  <c r="GE9" i="7"/>
  <c r="GM9" i="7"/>
  <c r="T9" i="7"/>
  <c r="AL9" i="7"/>
  <c r="BD9" i="7"/>
  <c r="BV9" i="7"/>
  <c r="CN9" i="7"/>
  <c r="DF9" i="7"/>
  <c r="DX9" i="7"/>
  <c r="EP9" i="7"/>
  <c r="FC9" i="7"/>
  <c r="FN9" i="7"/>
  <c r="FV9" i="7"/>
  <c r="GF9" i="7"/>
  <c r="GN9" i="7"/>
  <c r="U9" i="7"/>
  <c r="AM9" i="7"/>
  <c r="BE9" i="7"/>
  <c r="BW9" i="7"/>
  <c r="CO9" i="7"/>
  <c r="DG9" i="7"/>
  <c r="DY9" i="7"/>
  <c r="EQ9" i="7"/>
  <c r="FD9" i="7"/>
  <c r="FO9" i="7"/>
  <c r="FY9" i="7"/>
  <c r="GG9" i="7"/>
  <c r="GQ9" i="7"/>
  <c r="Z9" i="7"/>
  <c r="AR9" i="7"/>
  <c r="BJ9" i="7"/>
  <c r="CB9" i="7"/>
  <c r="CT9" i="7"/>
  <c r="DL9" i="7"/>
  <c r="ED9" i="7"/>
  <c r="EV9" i="7"/>
  <c r="FH9" i="7"/>
  <c r="FP9" i="7"/>
  <c r="FZ9" i="7"/>
  <c r="GH9" i="7"/>
  <c r="GR9" i="7"/>
  <c r="AA9" i="7"/>
  <c r="AS9" i="7"/>
  <c r="BK9" i="7"/>
  <c r="CC9" i="7"/>
  <c r="CU9" i="7"/>
  <c r="DM9" i="7"/>
  <c r="EE9" i="7"/>
  <c r="EW9" i="7"/>
  <c r="FI9" i="7"/>
  <c r="FS9" i="7"/>
  <c r="GA9" i="7"/>
  <c r="GK9" i="7"/>
  <c r="GS9" i="7"/>
  <c r="CH9" i="7"/>
  <c r="FT9" i="7"/>
  <c r="CZ9" i="7"/>
  <c r="GB9" i="7"/>
  <c r="N9" i="7"/>
  <c r="DR9" i="7"/>
  <c r="GL9" i="7"/>
  <c r="AF9" i="7"/>
  <c r="EJ9" i="7"/>
  <c r="GT9" i="7"/>
  <c r="AX9" i="7"/>
  <c r="EX9" i="7"/>
  <c r="BP9" i="7"/>
  <c r="FJ9"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0" i="7"/>
  <c r="X10" i="7"/>
  <c r="M10" i="7"/>
  <c r="S10" i="7"/>
  <c r="Y10" i="7"/>
  <c r="N10" i="7"/>
  <c r="T10" i="7"/>
  <c r="P10" i="7"/>
  <c r="V10" i="7"/>
  <c r="O10" i="7"/>
  <c r="Q10" i="7"/>
  <c r="U10" i="7"/>
  <c r="W10"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2" i="7"/>
  <c r="AY2" i="7"/>
  <c r="BO2" i="7"/>
  <c r="CE2" i="7"/>
  <c r="CU2" i="7"/>
  <c r="DK2" i="7"/>
  <c r="EA2" i="7"/>
  <c r="EQ2" i="7"/>
  <c r="FG2" i="7"/>
  <c r="FW2" i="7"/>
  <c r="GM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2" i="7"/>
  <c r="AZ2" i="7"/>
  <c r="BP2" i="7"/>
  <c r="CF2" i="7"/>
  <c r="CV2" i="7"/>
  <c r="DL2" i="7"/>
  <c r="EB2" i="7"/>
  <c r="ER2" i="7"/>
  <c r="FH2" i="7"/>
  <c r="FX2" i="7"/>
  <c r="GN2" i="7"/>
  <c r="Q165" i="6"/>
  <c r="Q173" i="6"/>
  <c r="AK2" i="7"/>
  <c r="BA2" i="7"/>
  <c r="BQ2" i="7"/>
  <c r="CG2" i="7"/>
  <c r="CW2" i="7"/>
  <c r="DM2" i="7"/>
  <c r="EC2" i="7"/>
  <c r="ES2" i="7"/>
  <c r="FI2" i="7"/>
  <c r="FY2" i="7"/>
  <c r="GO2" i="7"/>
  <c r="Q29" i="6"/>
  <c r="Q37" i="6"/>
  <c r="Q45" i="6"/>
  <c r="Q53" i="6"/>
  <c r="Q61" i="6"/>
  <c r="Q69" i="6"/>
  <c r="Q77" i="6"/>
  <c r="Q85" i="6"/>
  <c r="Q93" i="6"/>
  <c r="Q101" i="6"/>
  <c r="Q109" i="6"/>
  <c r="Q117" i="6"/>
  <c r="Q125" i="6"/>
  <c r="Q133" i="6"/>
  <c r="Q141" i="6"/>
  <c r="Q149" i="6"/>
  <c r="AL2" i="7"/>
  <c r="BB2" i="7"/>
  <c r="BR2" i="7"/>
  <c r="CH2" i="7"/>
  <c r="CX2" i="7"/>
  <c r="DN2" i="7"/>
  <c r="ED2" i="7"/>
  <c r="ET2" i="7"/>
  <c r="FJ2" i="7"/>
  <c r="FZ2" i="7"/>
  <c r="GP2" i="7"/>
  <c r="AM2" i="7"/>
  <c r="BC2" i="7"/>
  <c r="BS2" i="7"/>
  <c r="CI2" i="7"/>
  <c r="CY2" i="7"/>
  <c r="DO2" i="7"/>
  <c r="EE2" i="7"/>
  <c r="EU2" i="7"/>
  <c r="FK2" i="7"/>
  <c r="GA2" i="7"/>
  <c r="GQ2" i="7"/>
  <c r="Q28" i="6"/>
  <c r="Q36" i="6"/>
  <c r="Q44" i="6"/>
  <c r="Q52" i="6"/>
  <c r="Q60" i="6"/>
  <c r="Q68" i="6"/>
  <c r="Q76" i="6"/>
  <c r="Q84" i="6"/>
  <c r="Q92" i="6"/>
  <c r="Q100" i="6"/>
  <c r="Q108" i="6"/>
  <c r="Q116" i="6"/>
  <c r="Q124" i="6"/>
  <c r="Q132" i="6"/>
  <c r="Q140" i="6"/>
  <c r="Q148" i="6"/>
  <c r="Q156" i="6"/>
  <c r="Q164" i="6"/>
  <c r="Q172" i="6"/>
  <c r="Q180" i="6"/>
  <c r="Q188" i="6"/>
  <c r="Q196" i="6"/>
  <c r="AN2" i="7"/>
  <c r="BD2" i="7"/>
  <c r="BT2" i="7"/>
  <c r="CJ2" i="7"/>
  <c r="CZ2" i="7"/>
  <c r="DP2" i="7"/>
  <c r="EF2" i="7"/>
  <c r="EV2" i="7"/>
  <c r="FL2" i="7"/>
  <c r="GB2" i="7"/>
  <c r="GR2" i="7"/>
  <c r="AO2" i="7"/>
  <c r="BE2" i="7"/>
  <c r="BU2" i="7"/>
  <c r="CK2" i="7"/>
  <c r="DA2" i="7"/>
  <c r="DQ2" i="7"/>
  <c r="EG2" i="7"/>
  <c r="EW2" i="7"/>
  <c r="FM2" i="7"/>
  <c r="GC2" i="7"/>
  <c r="GS2" i="7"/>
  <c r="Q27" i="6"/>
  <c r="Q35" i="6"/>
  <c r="Q43" i="6"/>
  <c r="Q51" i="6"/>
  <c r="Q59" i="6"/>
  <c r="Q67" i="6"/>
  <c r="Q75" i="6"/>
  <c r="Q83" i="6"/>
  <c r="Q91" i="6"/>
  <c r="Q99" i="6"/>
  <c r="Q107" i="6"/>
  <c r="Q115" i="6"/>
  <c r="Q123" i="6"/>
  <c r="Q131" i="6"/>
  <c r="Q139" i="6"/>
  <c r="Q147" i="6"/>
  <c r="Q155" i="6"/>
  <c r="Q163" i="6"/>
  <c r="Q171" i="6"/>
  <c r="Q179" i="6"/>
  <c r="Q187" i="6"/>
  <c r="Q195" i="6"/>
  <c r="Z2" i="7"/>
  <c r="AP2" i="7"/>
  <c r="BF2" i="7"/>
  <c r="BV2" i="7"/>
  <c r="CL2" i="7"/>
  <c r="DB2" i="7"/>
  <c r="DR2" i="7"/>
  <c r="EH2" i="7"/>
  <c r="EX2" i="7"/>
  <c r="FN2" i="7"/>
  <c r="GD2" i="7"/>
  <c r="GT2" i="7"/>
  <c r="Q186" i="6"/>
  <c r="Q194" i="6"/>
  <c r="Q199" i="6"/>
  <c r="AA2" i="7"/>
  <c r="AQ2" i="7"/>
  <c r="BG2" i="7"/>
  <c r="BW2" i="7"/>
  <c r="CM2" i="7"/>
  <c r="DC2" i="7"/>
  <c r="DS2" i="7"/>
  <c r="EI2" i="7"/>
  <c r="EY2" i="7"/>
  <c r="FO2" i="7"/>
  <c r="GE2" i="7"/>
  <c r="GU2" i="7"/>
  <c r="Q26" i="6"/>
  <c r="Q34" i="6"/>
  <c r="Q42" i="6"/>
  <c r="Q50" i="6"/>
  <c r="Q58" i="6"/>
  <c r="Q66" i="6"/>
  <c r="Q74" i="6"/>
  <c r="Q82" i="6"/>
  <c r="Q90" i="6"/>
  <c r="Q98" i="6"/>
  <c r="Q106" i="6"/>
  <c r="Q114" i="6"/>
  <c r="Q122" i="6"/>
  <c r="Q130" i="6"/>
  <c r="Q138" i="6"/>
  <c r="Q146" i="6"/>
  <c r="Q154" i="6"/>
  <c r="Q162" i="6"/>
  <c r="Q170" i="6"/>
  <c r="Q178" i="6"/>
  <c r="Q127" i="6"/>
  <c r="Q175" i="6"/>
  <c r="Q183" i="6"/>
  <c r="AB2" i="7"/>
  <c r="AR2" i="7"/>
  <c r="BH2" i="7"/>
  <c r="BX2" i="7"/>
  <c r="CN2" i="7"/>
  <c r="DD2" i="7"/>
  <c r="DT2" i="7"/>
  <c r="EJ2" i="7"/>
  <c r="EZ2" i="7"/>
  <c r="FP2" i="7"/>
  <c r="GF2" i="7"/>
  <c r="Q167" i="6"/>
  <c r="AC2" i="7"/>
  <c r="AS2" i="7"/>
  <c r="BI2" i="7"/>
  <c r="BY2" i="7"/>
  <c r="CO2" i="7"/>
  <c r="DE2" i="7"/>
  <c r="DU2" i="7"/>
  <c r="EK2" i="7"/>
  <c r="FA2" i="7"/>
  <c r="FQ2" i="7"/>
  <c r="GG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2" i="7"/>
  <c r="AT2" i="7"/>
  <c r="BJ2" i="7"/>
  <c r="BZ2" i="7"/>
  <c r="CP2" i="7"/>
  <c r="DF2" i="7"/>
  <c r="DV2" i="7"/>
  <c r="EL2" i="7"/>
  <c r="FB2" i="7"/>
  <c r="FR2" i="7"/>
  <c r="GH2" i="7"/>
  <c r="Q47" i="6"/>
  <c r="Q55" i="6"/>
  <c r="Q63" i="6"/>
  <c r="Q71" i="6"/>
  <c r="Q191" i="6"/>
  <c r="AE2" i="7"/>
  <c r="AU2" i="7"/>
  <c r="BK2" i="7"/>
  <c r="CA2" i="7"/>
  <c r="CQ2" i="7"/>
  <c r="DG2" i="7"/>
  <c r="DW2" i="7"/>
  <c r="EM2" i="7"/>
  <c r="FC2" i="7"/>
  <c r="FS2" i="7"/>
  <c r="GI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2" i="7"/>
  <c r="AV2" i="7"/>
  <c r="BL2" i="7"/>
  <c r="CB2" i="7"/>
  <c r="CR2" i="7"/>
  <c r="DH2" i="7"/>
  <c r="DX2" i="7"/>
  <c r="EN2" i="7"/>
  <c r="FD2" i="7"/>
  <c r="FT2" i="7"/>
  <c r="GJ2" i="7"/>
  <c r="Q143" i="6"/>
  <c r="Q151" i="6"/>
  <c r="Q159" i="6"/>
  <c r="AG2" i="7"/>
  <c r="AW2" i="7"/>
  <c r="BM2" i="7"/>
  <c r="CC2" i="7"/>
  <c r="CS2" i="7"/>
  <c r="DI2" i="7"/>
  <c r="DY2" i="7"/>
  <c r="EO2" i="7"/>
  <c r="FE2" i="7"/>
  <c r="FU2" i="7"/>
  <c r="GK2" i="7"/>
  <c r="Q31" i="6"/>
  <c r="Q39" i="6"/>
  <c r="Q95" i="6"/>
  <c r="AH2" i="7"/>
  <c r="AX2" i="7"/>
  <c r="BN2" i="7"/>
  <c r="CD2" i="7"/>
  <c r="CT2" i="7"/>
  <c r="DJ2" i="7"/>
  <c r="DZ2" i="7"/>
  <c r="EP2" i="7"/>
  <c r="FF2" i="7"/>
  <c r="FV2" i="7"/>
  <c r="GL2"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0" i="7"/>
  <c r="AQ10" i="7"/>
  <c r="BG10" i="7"/>
  <c r="BW10" i="7"/>
  <c r="CM10" i="7"/>
  <c r="DC10" i="7"/>
  <c r="DS10" i="7"/>
  <c r="EI10" i="7"/>
  <c r="EY10" i="7"/>
  <c r="FO10" i="7"/>
  <c r="GE10" i="7"/>
  <c r="GU10" i="7"/>
  <c r="AB10" i="7"/>
  <c r="AR10" i="7"/>
  <c r="BH10" i="7"/>
  <c r="BX10" i="7"/>
  <c r="CN10" i="7"/>
  <c r="DD10" i="7"/>
  <c r="DT10" i="7"/>
  <c r="EJ10" i="7"/>
  <c r="EZ10" i="7"/>
  <c r="FP10" i="7"/>
  <c r="GF10" i="7"/>
  <c r="AC10" i="7"/>
  <c r="AS10" i="7"/>
  <c r="BI10" i="7"/>
  <c r="BY10" i="7"/>
  <c r="CO10" i="7"/>
  <c r="DE10" i="7"/>
  <c r="DU10" i="7"/>
  <c r="EK10" i="7"/>
  <c r="FA10" i="7"/>
  <c r="FQ10" i="7"/>
  <c r="GG10" i="7"/>
  <c r="AD10" i="7"/>
  <c r="AT10" i="7"/>
  <c r="BJ10" i="7"/>
  <c r="BZ10" i="7"/>
  <c r="CP10" i="7"/>
  <c r="DF10" i="7"/>
  <c r="DV10" i="7"/>
  <c r="EL10" i="7"/>
  <c r="FB10" i="7"/>
  <c r="FR10" i="7"/>
  <c r="GH10" i="7"/>
  <c r="AE10" i="7"/>
  <c r="AU10" i="7"/>
  <c r="BK10" i="7"/>
  <c r="CA10" i="7"/>
  <c r="CQ10" i="7"/>
  <c r="DG10" i="7"/>
  <c r="DW10" i="7"/>
  <c r="EM10" i="7"/>
  <c r="FC10" i="7"/>
  <c r="FS10" i="7"/>
  <c r="GI10" i="7"/>
  <c r="AF10" i="7"/>
  <c r="AV10" i="7"/>
  <c r="BL10" i="7"/>
  <c r="CB10" i="7"/>
  <c r="CR10" i="7"/>
  <c r="DH10" i="7"/>
  <c r="DX10" i="7"/>
  <c r="EN10" i="7"/>
  <c r="FD10" i="7"/>
  <c r="FT10" i="7"/>
  <c r="GJ10" i="7"/>
  <c r="AG10" i="7"/>
  <c r="AW10" i="7"/>
  <c r="BM10" i="7"/>
  <c r="CC10" i="7"/>
  <c r="CS10" i="7"/>
  <c r="DI10" i="7"/>
  <c r="DY10" i="7"/>
  <c r="EO10" i="7"/>
  <c r="FE10" i="7"/>
  <c r="FU10" i="7"/>
  <c r="GK10" i="7"/>
  <c r="AH10" i="7"/>
  <c r="AX10" i="7"/>
  <c r="BN10" i="7"/>
  <c r="CD10" i="7"/>
  <c r="CT10" i="7"/>
  <c r="DJ10" i="7"/>
  <c r="DZ10" i="7"/>
  <c r="EP10" i="7"/>
  <c r="FF10" i="7"/>
  <c r="FV10" i="7"/>
  <c r="GL10" i="7"/>
  <c r="AI10" i="7"/>
  <c r="AY10" i="7"/>
  <c r="BO10" i="7"/>
  <c r="CE10" i="7"/>
  <c r="CU10" i="7"/>
  <c r="DK10" i="7"/>
  <c r="EA10" i="7"/>
  <c r="EQ10" i="7"/>
  <c r="FG10" i="7"/>
  <c r="FW10" i="7"/>
  <c r="GM10" i="7"/>
  <c r="AJ10" i="7"/>
  <c r="AZ10" i="7"/>
  <c r="BP10" i="7"/>
  <c r="CF10" i="7"/>
  <c r="CV10" i="7"/>
  <c r="DL10" i="7"/>
  <c r="EB10" i="7"/>
  <c r="ER10" i="7"/>
  <c r="FH10" i="7"/>
  <c r="FX10" i="7"/>
  <c r="GN10" i="7"/>
  <c r="AK10" i="7"/>
  <c r="BA10" i="7"/>
  <c r="BQ10" i="7"/>
  <c r="CG10" i="7"/>
  <c r="CW10" i="7"/>
  <c r="DM10" i="7"/>
  <c r="EC10" i="7"/>
  <c r="ES10" i="7"/>
  <c r="FI10" i="7"/>
  <c r="FY10" i="7"/>
  <c r="GO10" i="7"/>
  <c r="AL10" i="7"/>
  <c r="BB10" i="7"/>
  <c r="BR10" i="7"/>
  <c r="CH10" i="7"/>
  <c r="CX10" i="7"/>
  <c r="DN10" i="7"/>
  <c r="ED10" i="7"/>
  <c r="ET10" i="7"/>
  <c r="FJ10" i="7"/>
  <c r="FZ10" i="7"/>
  <c r="GP10" i="7"/>
  <c r="AM10" i="7"/>
  <c r="BC10" i="7"/>
  <c r="BS10" i="7"/>
  <c r="CI10" i="7"/>
  <c r="CY10" i="7"/>
  <c r="DO10" i="7"/>
  <c r="EE10" i="7"/>
  <c r="EU10" i="7"/>
  <c r="FK10" i="7"/>
  <c r="GA10" i="7"/>
  <c r="GQ10"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0" i="7"/>
  <c r="BD10" i="7"/>
  <c r="BT10" i="7"/>
  <c r="CJ10" i="7"/>
  <c r="CZ10" i="7"/>
  <c r="DP10" i="7"/>
  <c r="EF10" i="7"/>
  <c r="EV10" i="7"/>
  <c r="FL10" i="7"/>
  <c r="GB10" i="7"/>
  <c r="GR10" i="7"/>
  <c r="AO10" i="7"/>
  <c r="BE10" i="7"/>
  <c r="BU10" i="7"/>
  <c r="CK10" i="7"/>
  <c r="DA10" i="7"/>
  <c r="DQ10" i="7"/>
  <c r="EG10" i="7"/>
  <c r="EW10" i="7"/>
  <c r="FM10" i="7"/>
  <c r="GC10" i="7"/>
  <c r="GS10" i="7"/>
  <c r="Z10" i="7"/>
  <c r="AP10" i="7"/>
  <c r="BF10" i="7"/>
  <c r="BV10" i="7"/>
  <c r="CL10" i="7"/>
  <c r="DB10" i="7"/>
  <c r="DR10" i="7"/>
  <c r="EH10" i="7"/>
  <c r="EX10" i="7"/>
  <c r="FN10" i="7"/>
  <c r="GD10" i="7"/>
  <c r="GT10"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32" i="2"/>
  <c r="S11" i="2"/>
  <c r="AI11" i="2" s="1"/>
  <c r="Z23" i="2"/>
  <c r="Q25" i="2"/>
  <c r="S13" i="2"/>
  <c r="R5" i="2"/>
  <c r="Y32" i="2"/>
  <c r="Q7" i="2"/>
  <c r="S25" i="2"/>
  <c r="AA32" i="2"/>
  <c r="AI32" i="2" s="1"/>
  <c r="S18" i="2"/>
  <c r="Q18" i="2"/>
  <c r="R23" i="2"/>
  <c r="Y19" i="2"/>
  <c r="S23" i="2"/>
  <c r="S30" i="2"/>
  <c r="AI30" i="2" s="1"/>
  <c r="R30" i="2"/>
  <c r="AG30" i="2" s="1"/>
  <c r="R17" i="2"/>
  <c r="AG17" i="2" s="1"/>
  <c r="R7" i="2"/>
  <c r="AK7" i="2" s="1"/>
  <c r="R12" i="2"/>
  <c r="S33" i="2"/>
  <c r="AI33" i="2" s="1"/>
  <c r="Q33" i="2"/>
  <c r="AA8" i="2"/>
  <c r="S17" i="2"/>
  <c r="AI17" i="2" s="1"/>
  <c r="AA25" i="2"/>
  <c r="R32" i="2"/>
  <c r="Z28" i="2"/>
  <c r="AA5" i="2"/>
  <c r="AI5" i="2" s="1"/>
  <c r="Y5" i="2"/>
  <c r="R8" i="2"/>
  <c r="S8" i="2"/>
  <c r="Z5" i="2"/>
  <c r="Y27" i="2"/>
  <c r="AF24" i="2"/>
  <c r="S29" i="2"/>
  <c r="S6" i="2"/>
  <c r="Y4" i="2"/>
  <c r="R29" i="2"/>
  <c r="Q29" i="2"/>
  <c r="BO53" i="5"/>
  <c r="R6" i="2"/>
  <c r="BV6" i="2"/>
  <c r="BV5" i="2"/>
  <c r="AD28" i="2"/>
  <c r="AH11" i="2"/>
  <c r="AH4" i="2"/>
  <c r="Y25" i="2"/>
  <c r="Z8" i="2"/>
  <c r="BO46" i="5"/>
  <c r="AH20" i="2"/>
  <c r="Y26" i="2"/>
  <c r="Z27" i="2"/>
  <c r="AG27" i="2" s="1"/>
  <c r="S28" i="2"/>
  <c r="AI28" i="2" s="1"/>
  <c r="Q32" i="2"/>
  <c r="Z25" i="2"/>
  <c r="Z19" i="2"/>
  <c r="AA19" i="2"/>
  <c r="S19" i="2"/>
  <c r="Q15" i="2"/>
  <c r="AA4" i="2"/>
  <c r="R19" i="2"/>
  <c r="AA27" i="2"/>
  <c r="Q13" i="2"/>
  <c r="S15" i="2"/>
  <c r="R28" i="2"/>
  <c r="Q12" i="2"/>
  <c r="AA26" i="2"/>
  <c r="Q19" i="2"/>
  <c r="AD13" i="2"/>
  <c r="Y8" i="2"/>
  <c r="AE8" i="2" s="1"/>
  <c r="Y28" i="2"/>
  <c r="AE28" i="2" s="1"/>
  <c r="Z4" i="2"/>
  <c r="S3" i="2"/>
  <c r="Z26" i="2"/>
  <c r="BO14" i="5"/>
  <c r="Q3" i="2"/>
  <c r="S12" i="2"/>
  <c r="BO11" i="5"/>
  <c r="AA6" i="2"/>
  <c r="BO8" i="5"/>
  <c r="BP3" i="2"/>
  <c r="BP12" i="2" s="1"/>
  <c r="BO60" i="5"/>
  <c r="BO17" i="5"/>
  <c r="BO3" i="5"/>
  <c r="BO50" i="5"/>
  <c r="BO19" i="5"/>
  <c r="BO33" i="5"/>
  <c r="BO24" i="5"/>
  <c r="AF5" i="2"/>
  <c r="BO10" i="5"/>
  <c r="Z10" i="2"/>
  <c r="Q22" i="2"/>
  <c r="AE22" i="2" s="1"/>
  <c r="Y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2" i="2"/>
  <c r="AG22" i="2" s="1"/>
  <c r="BO26" i="5"/>
  <c r="BO22" i="5"/>
  <c r="BO62" i="5"/>
  <c r="BO38" i="5"/>
  <c r="BO47" i="5"/>
  <c r="BO32" i="5"/>
  <c r="BO57" i="5"/>
  <c r="BO51" i="5"/>
  <c r="BO52" i="5"/>
  <c r="BO18" i="5"/>
  <c r="BO34" i="5"/>
  <c r="BO28" i="5"/>
  <c r="BO39" i="5"/>
  <c r="BO12" i="5"/>
  <c r="BO7" i="5"/>
  <c r="BO6" i="5"/>
  <c r="BO4" i="5"/>
  <c r="BO56" i="5"/>
  <c r="BO58" i="5"/>
  <c r="BO64" i="5"/>
  <c r="BO63" i="5"/>
  <c r="Z24" i="2"/>
  <c r="AG24" i="2" s="1"/>
  <c r="Z15" i="2"/>
  <c r="AG15" i="2" s="1"/>
  <c r="Y24" i="2"/>
  <c r="Y15" i="2"/>
  <c r="Y6" i="2"/>
  <c r="AE6" i="2" s="1"/>
  <c r="AA2" i="2"/>
  <c r="AK2" i="2" s="1"/>
  <c r="AA15" i="2"/>
  <c r="Y2" i="2"/>
  <c r="AE2" i="2" s="1"/>
  <c r="Q10" i="2"/>
  <c r="Q27" i="2"/>
  <c r="R3" i="2"/>
  <c r="AA24" i="2"/>
  <c r="S9" i="2"/>
  <c r="BO42" i="5"/>
  <c r="S27" i="2"/>
  <c r="Q9" i="2"/>
  <c r="Z6" i="2"/>
  <c r="R10" i="2"/>
  <c r="BO21" i="5"/>
  <c r="S21" i="2"/>
  <c r="AI21" i="2" s="1"/>
  <c r="AH16" i="2"/>
  <c r="AF31" i="2"/>
  <c r="AH7" i="2"/>
  <c r="AD12" i="2"/>
  <c r="AH25" i="2"/>
  <c r="AH3" i="2"/>
  <c r="AF16" i="2"/>
  <c r="AB26" i="2"/>
  <c r="AB10" i="2"/>
  <c r="AB30" i="2"/>
  <c r="AF11" i="2"/>
  <c r="AH26" i="2"/>
  <c r="AH10" i="2"/>
  <c r="AF26" i="2"/>
  <c r="AB7" i="2"/>
  <c r="AD27" i="2"/>
  <c r="AD8" i="2"/>
  <c r="AH22" i="2"/>
  <c r="AH14" i="2"/>
  <c r="AD29" i="2"/>
  <c r="AB12" i="2"/>
  <c r="AB24" i="2"/>
  <c r="AB9" i="2"/>
  <c r="AD30" i="2"/>
  <c r="AD22" i="2"/>
  <c r="AH19" i="2"/>
  <c r="AE17" i="2"/>
  <c r="AD2" i="2"/>
  <c r="AH13" i="2"/>
  <c r="AD32" i="2"/>
  <c r="AF21" i="2"/>
  <c r="AF3" i="2"/>
  <c r="AD15" i="2"/>
  <c r="AH5" i="2"/>
  <c r="AB20" i="2"/>
  <c r="AD7" i="2"/>
  <c r="AB16" i="2"/>
  <c r="AH2" i="2"/>
  <c r="AF29" i="2"/>
  <c r="AD4" i="2"/>
  <c r="AD31" i="2"/>
  <c r="AD19" i="2"/>
  <c r="AH32" i="2"/>
  <c r="AE11" i="2"/>
  <c r="AD25" i="2"/>
  <c r="AH18" i="2"/>
  <c r="AD14" i="2"/>
  <c r="AB28" i="2"/>
  <c r="AB27" i="2"/>
  <c r="AD26" i="2"/>
  <c r="AD17" i="2"/>
  <c r="AH24" i="2"/>
  <c r="AH15" i="2"/>
  <c r="AD11" i="2"/>
  <c r="AD24" i="2"/>
  <c r="AE30" i="2"/>
  <c r="AB19" i="2"/>
  <c r="AF8" i="2"/>
  <c r="AH21" i="2"/>
  <c r="AH9" i="2"/>
  <c r="AF30" i="2"/>
  <c r="AB31" i="2"/>
  <c r="AH8" i="2"/>
  <c r="AD9" i="2"/>
  <c r="AD3" i="2"/>
  <c r="AF19" i="2"/>
  <c r="AH33" i="2"/>
  <c r="AD21" i="2"/>
  <c r="AD18" i="2"/>
  <c r="AB15" i="2"/>
  <c r="AH29" i="2"/>
  <c r="AH12" i="2"/>
  <c r="AB4" i="2"/>
  <c r="AH27" i="2"/>
  <c r="AD10" i="2"/>
  <c r="AF27" i="2"/>
  <c r="AH28" i="2"/>
  <c r="AB2" i="2"/>
  <c r="AB22" i="2"/>
  <c r="AB32" i="2"/>
  <c r="AB13" i="2"/>
  <c r="AF22" i="2"/>
  <c r="AH30" i="2"/>
  <c r="AH6" i="2"/>
  <c r="AI7" i="2"/>
  <c r="AB33" i="2"/>
  <c r="AB23" i="2"/>
  <c r="AB6" i="2"/>
  <c r="AF33" i="2"/>
  <c r="AF25" i="2"/>
  <c r="AH17" i="2"/>
  <c r="AB3" i="2"/>
  <c r="AD20" i="2"/>
  <c r="AF32" i="2"/>
  <c r="AF12" i="2"/>
  <c r="AF15" i="2"/>
  <c r="AB18" i="2"/>
  <c r="AB29" i="2"/>
  <c r="AF20" i="2"/>
  <c r="AD16" i="2"/>
  <c r="AF18" i="2"/>
  <c r="AD33" i="2"/>
  <c r="AF7" i="2"/>
  <c r="AF23" i="2"/>
  <c r="AF14" i="2"/>
  <c r="AB5" i="2"/>
  <c r="AB17" i="2"/>
  <c r="AB8" i="2"/>
  <c r="AB21" i="2"/>
  <c r="AD5" i="2"/>
  <c r="AF9" i="2"/>
  <c r="AF17" i="2"/>
  <c r="AF13" i="2"/>
  <c r="AD23" i="2"/>
  <c r="AG2" i="2"/>
  <c r="AF28" i="2"/>
  <c r="AB11" i="2"/>
  <c r="AB25" i="2"/>
  <c r="AB14" i="2"/>
  <c r="AI22" i="2"/>
  <c r="AF2" i="2"/>
  <c r="AF10" i="2"/>
  <c r="AF4" i="2"/>
  <c r="AH23" i="2"/>
  <c r="AF6" i="2"/>
  <c r="AD6" i="2"/>
  <c r="Z3" i="2"/>
  <c r="R14" i="2"/>
  <c r="AG14" i="2" s="1"/>
  <c r="BI8" i="2"/>
  <c r="J12" i="2"/>
  <c r="BD12" i="2" s="1"/>
  <c r="G12" i="2"/>
  <c r="J25" i="2"/>
  <c r="BD25" i="2" s="1"/>
  <c r="G25" i="2"/>
  <c r="J28" i="2"/>
  <c r="BD28" i="2" s="1"/>
  <c r="BI31" i="2"/>
  <c r="J31" i="2"/>
  <c r="E31" i="2" s="1"/>
  <c r="BG15" i="2"/>
  <c r="X31" i="2"/>
  <c r="BI15" i="2"/>
  <c r="BI11" i="2"/>
  <c r="J17" i="2"/>
  <c r="BD17" i="2" s="1"/>
  <c r="X17" i="2"/>
  <c r="X25" i="2"/>
  <c r="X3" i="2"/>
  <c r="BG11" i="2"/>
  <c r="J22" i="2"/>
  <c r="E22" i="2" s="1"/>
  <c r="BG3" i="2"/>
  <c r="BI3" i="2"/>
  <c r="X9" i="2"/>
  <c r="BG29" i="2"/>
  <c r="AA12" i="2"/>
  <c r="Z12" i="2"/>
  <c r="X32" i="2"/>
  <c r="X33" i="2"/>
  <c r="S4" i="2"/>
  <c r="AA29" i="2"/>
  <c r="BI4" i="2"/>
  <c r="BH8" i="2"/>
  <c r="Z18" i="2"/>
  <c r="AG18" i="2" s="1"/>
  <c r="AA18" i="2"/>
  <c r="AA10" i="2"/>
  <c r="BI13" i="2"/>
  <c r="X13" i="2"/>
  <c r="BH23" i="2"/>
  <c r="X14" i="2"/>
  <c r="BG23" i="2"/>
  <c r="BI14" i="2"/>
  <c r="BI33" i="2"/>
  <c r="BI29" i="2"/>
  <c r="X12" i="2"/>
  <c r="X6" i="2"/>
  <c r="S24" i="2"/>
  <c r="X21" i="2"/>
  <c r="BI30" i="2"/>
  <c r="BI24" i="2"/>
  <c r="BI23" i="2"/>
  <c r="X26" i="2"/>
  <c r="BI7" i="2"/>
  <c r="BI26" i="2"/>
  <c r="BI12" i="2"/>
  <c r="X24" i="2"/>
  <c r="J11" i="2"/>
  <c r="E11" i="2" s="1"/>
  <c r="X8" i="2"/>
  <c r="X29" i="2"/>
  <c r="BG6" i="2"/>
  <c r="BI6" i="2"/>
  <c r="BH3" i="2"/>
  <c r="BG32" i="2"/>
  <c r="BG30" i="2"/>
  <c r="BH30" i="2"/>
  <c r="BG13" i="2"/>
  <c r="BG7" i="2"/>
  <c r="BG33" i="2"/>
  <c r="X5" i="2"/>
  <c r="BI32" i="2"/>
  <c r="BG12" i="2"/>
  <c r="X30" i="2"/>
  <c r="X15" i="2"/>
  <c r="BH24" i="2"/>
  <c r="BI21" i="2"/>
  <c r="BI18" i="2"/>
  <c r="BI17" i="2"/>
  <c r="BG17" i="2"/>
  <c r="BG22" i="2"/>
  <c r="X7" i="2"/>
  <c r="BI28" i="2"/>
  <c r="X28" i="2"/>
  <c r="BI25" i="2"/>
  <c r="BI27" i="2"/>
  <c r="J18" i="2"/>
  <c r="E18" i="2" s="1"/>
  <c r="X16" i="2"/>
  <c r="BG24" i="2"/>
  <c r="Q24" i="2"/>
  <c r="S14" i="2"/>
  <c r="Y3" i="2"/>
  <c r="Q14" i="2"/>
  <c r="AE14" i="2" s="1"/>
  <c r="Y23" i="2"/>
  <c r="AE23" i="2" s="1"/>
  <c r="R26" i="2"/>
  <c r="Y12" i="2"/>
  <c r="Q26" i="2"/>
  <c r="Y10" i="2"/>
  <c r="S31" i="2"/>
  <c r="AI31" i="2" s="1"/>
  <c r="Q31" i="2"/>
  <c r="AE31" i="2" s="1"/>
  <c r="AA16" i="2"/>
  <c r="Y16" i="2"/>
  <c r="Z16" i="2"/>
  <c r="R21" i="2"/>
  <c r="Y18" i="2"/>
  <c r="Q21" i="2"/>
  <c r="AE21" i="2" s="1"/>
  <c r="AA23" i="2"/>
  <c r="Q16" i="2"/>
  <c r="Y13" i="2"/>
  <c r="S16" i="2"/>
  <c r="Z33" i="2"/>
  <c r="Q20" i="2"/>
  <c r="AE20" i="2" s="1"/>
  <c r="AA9" i="2"/>
  <c r="Y9" i="2"/>
  <c r="Z9" i="2"/>
  <c r="AG9" i="2" s="1"/>
  <c r="BG8" i="2"/>
  <c r="P21" i="2"/>
  <c r="BG26" i="2"/>
  <c r="Z29" i="2"/>
  <c r="Q4" i="2"/>
  <c r="R4" i="2"/>
  <c r="Y29" i="2"/>
  <c r="BG27" i="2"/>
  <c r="X19" i="2"/>
  <c r="Y33" i="2"/>
  <c r="BI19" i="2"/>
  <c r="S26" i="2"/>
  <c r="J23" i="2"/>
  <c r="X23" i="2"/>
  <c r="J2" i="2"/>
  <c r="E2" i="2" s="1"/>
  <c r="X10" i="2"/>
  <c r="BI10" i="2"/>
  <c r="X2" i="2"/>
  <c r="P23" i="2"/>
  <c r="BH31" i="2"/>
  <c r="BI2" i="2"/>
  <c r="P25" i="2"/>
  <c r="X18" i="2"/>
  <c r="P6" i="2"/>
  <c r="X11" i="2"/>
  <c r="P13" i="2"/>
  <c r="P26" i="2"/>
  <c r="P32" i="2"/>
  <c r="X22" i="2"/>
  <c r="P9" i="2"/>
  <c r="P27" i="2"/>
  <c r="X27" i="2"/>
  <c r="P19" i="2"/>
  <c r="P33" i="2"/>
  <c r="BG18" i="2"/>
  <c r="BG31" i="2"/>
  <c r="BG10" i="2"/>
  <c r="BG21" i="2"/>
  <c r="BG2" i="2"/>
  <c r="BG16" i="2"/>
  <c r="BI22" i="2"/>
  <c r="BH25" i="2"/>
  <c r="BG9" i="2"/>
  <c r="BG28" i="2"/>
  <c r="BG14" i="2"/>
  <c r="BH7" i="2"/>
  <c r="BH15" i="2"/>
  <c r="BG25" i="2"/>
  <c r="BH5" i="2"/>
  <c r="BG5" i="2"/>
  <c r="BG19" i="2"/>
  <c r="BH29" i="2"/>
  <c r="BH14" i="2"/>
  <c r="BH4" i="2"/>
  <c r="BG4" i="2"/>
  <c r="BI5" i="2"/>
  <c r="Z13" i="2"/>
  <c r="AG13" i="2" s="1"/>
  <c r="AA13" i="2"/>
  <c r="R16" i="2"/>
  <c r="X4" i="2"/>
  <c r="R31" i="2"/>
  <c r="AG31" i="2" s="1"/>
  <c r="P10" i="2"/>
  <c r="BI9" i="2"/>
  <c r="J32" i="2"/>
  <c r="E32" i="2" s="1"/>
  <c r="AA3" i="2"/>
  <c r="BH21" i="2"/>
  <c r="J3" i="2"/>
  <c r="E3" i="2" s="1"/>
  <c r="P14" i="2"/>
  <c r="BI16" i="2"/>
  <c r="BH17" i="2"/>
  <c r="P17" i="2"/>
  <c r="J19" i="2"/>
  <c r="E19" i="2" s="1"/>
  <c r="BH19" i="2"/>
  <c r="BH6" i="2"/>
  <c r="J5" i="2"/>
  <c r="E5" i="2" s="1"/>
  <c r="P5" i="2"/>
  <c r="BH28" i="2"/>
  <c r="P28" i="2"/>
  <c r="J14" i="2"/>
  <c r="E14" i="2" s="1"/>
  <c r="J8" i="2"/>
  <c r="E8" i="2" s="1"/>
  <c r="J26" i="2"/>
  <c r="E26" i="2" s="1"/>
  <c r="BH11" i="2"/>
  <c r="J29" i="2"/>
  <c r="E29" i="2" s="1"/>
  <c r="P29" i="2"/>
  <c r="P31" i="2"/>
  <c r="BH27" i="2"/>
  <c r="BH26" i="2"/>
  <c r="J24" i="2"/>
  <c r="E24" i="2" s="1"/>
  <c r="J9" i="2"/>
  <c r="E9" i="2" s="1"/>
  <c r="J6" i="2"/>
  <c r="E6" i="2" s="1"/>
  <c r="P8" i="2"/>
  <c r="P11" i="2"/>
  <c r="BH32" i="2"/>
  <c r="J16" i="2"/>
  <c r="BH10" i="2"/>
  <c r="J13" i="2"/>
  <c r="E13" i="2" s="1"/>
  <c r="P24" i="2"/>
  <c r="BH12" i="2"/>
  <c r="P18" i="2"/>
  <c r="J4" i="2"/>
  <c r="E4" i="2" s="1"/>
  <c r="J10" i="2"/>
  <c r="E10" i="2" s="1"/>
  <c r="J27" i="2"/>
  <c r="E27" i="2" s="1"/>
  <c r="P4" i="2"/>
  <c r="J33" i="2"/>
  <c r="E33" i="2" s="1"/>
  <c r="J30" i="2"/>
  <c r="E30" i="2" s="1"/>
  <c r="J7" i="2"/>
  <c r="E7" i="2" s="1"/>
  <c r="BH18" i="2"/>
  <c r="P3" i="2"/>
  <c r="BH33" i="2"/>
  <c r="P12" i="2"/>
  <c r="J21" i="2"/>
  <c r="E21" i="2" s="1"/>
  <c r="P15" i="2"/>
  <c r="P7" i="2"/>
  <c r="P2" i="2"/>
  <c r="P22" i="2"/>
  <c r="BH22" i="2"/>
  <c r="J15" i="2"/>
  <c r="E15" i="2" s="1"/>
  <c r="BH9" i="2"/>
  <c r="BH2" i="2"/>
  <c r="P16" i="2"/>
  <c r="BH13" i="2"/>
  <c r="BH16" i="2"/>
  <c r="P30" i="2"/>
  <c r="BA12" i="2"/>
  <c r="BA9" i="2"/>
  <c r="BA10" i="2"/>
  <c r="BA23" i="2"/>
  <c r="BA19" i="2"/>
  <c r="BA18" i="2"/>
  <c r="BA4" i="2"/>
  <c r="BA26" i="2"/>
  <c r="BA8" i="2"/>
  <c r="BA28" i="2"/>
  <c r="BA21" i="2"/>
  <c r="BA24" i="2"/>
  <c r="BA5" i="2"/>
  <c r="BA14" i="2"/>
  <c r="BA17" i="2"/>
  <c r="BA22" i="2"/>
  <c r="BA32" i="2"/>
  <c r="BA15" i="2"/>
  <c r="BA7" i="2"/>
  <c r="BA31" i="2"/>
  <c r="BA3" i="2"/>
  <c r="BA33" i="2"/>
  <c r="BA11" i="2"/>
  <c r="BA2" i="2"/>
  <c r="BA25" i="2"/>
  <c r="BA27" i="2"/>
  <c r="BA29" i="2"/>
  <c r="BA13" i="2"/>
  <c r="BA16" i="2"/>
  <c r="BA30" i="2"/>
  <c r="BA6" i="2"/>
  <c r="S20" i="2"/>
  <c r="AI20" i="2" s="1"/>
  <c r="R20" i="2"/>
  <c r="AG20"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7" i="2" l="1"/>
  <c r="AM2"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5" i="2"/>
  <c r="AG23" i="2"/>
  <c r="AK11" i="2"/>
  <c r="AM11" i="2" s="1"/>
  <c r="AE32" i="2"/>
  <c r="AJ7" i="2"/>
  <c r="AL7" i="2" s="1"/>
  <c r="AE25" i="2"/>
  <c r="AG32" i="2"/>
  <c r="AE19" i="2"/>
  <c r="AK17" i="2"/>
  <c r="AM17" i="2" s="1"/>
  <c r="AG5" i="2"/>
  <c r="AE18" i="2"/>
  <c r="AJ17" i="2"/>
  <c r="AL17" i="2" s="1"/>
  <c r="AI13" i="2"/>
  <c r="AI18" i="2"/>
  <c r="AK30" i="2"/>
  <c r="AM30" i="2" s="1"/>
  <c r="AE7" i="2"/>
  <c r="AJ23" i="2"/>
  <c r="AL23" i="2" s="1"/>
  <c r="AK33" i="2"/>
  <c r="AM33" i="2" s="1"/>
  <c r="AJ25" i="2"/>
  <c r="AL25" i="2" s="1"/>
  <c r="AI25" i="2"/>
  <c r="AJ30" i="2"/>
  <c r="AL30" i="2" s="1"/>
  <c r="AG7" i="2"/>
  <c r="AG12" i="2"/>
  <c r="AE33" i="2"/>
  <c r="AJ32" i="2"/>
  <c r="AL32" i="2" s="1"/>
  <c r="AJ5" i="2"/>
  <c r="AL5" i="2" s="1"/>
  <c r="AK5" i="2"/>
  <c r="AM5" i="2" s="1"/>
  <c r="AK32" i="2"/>
  <c r="AM32" i="2" s="1"/>
  <c r="AI8" i="2"/>
  <c r="BP47" i="5"/>
  <c r="BQ47" i="5" s="1"/>
  <c r="BP13" i="5"/>
  <c r="BQ13" i="5" s="1"/>
  <c r="AJ8" i="2"/>
  <c r="AL8" i="2" s="1"/>
  <c r="BP45" i="5"/>
  <c r="BQ45" i="5" s="1"/>
  <c r="BP53" i="5"/>
  <c r="BQ53" i="5" s="1"/>
  <c r="AE29" i="2"/>
  <c r="AE4" i="2"/>
  <c r="AI6" i="2"/>
  <c r="AI29" i="2"/>
  <c r="AP17" i="2"/>
  <c r="AP30" i="2"/>
  <c r="AP11" i="2"/>
  <c r="AP22" i="2"/>
  <c r="AP31" i="2"/>
  <c r="AP20" i="2"/>
  <c r="AG29" i="2"/>
  <c r="AE27" i="2"/>
  <c r="AK28" i="2"/>
  <c r="AM28" i="2" s="1"/>
  <c r="BP61" i="5"/>
  <c r="BQ61" i="5" s="1"/>
  <c r="BP7" i="5"/>
  <c r="BQ7" i="5" s="1"/>
  <c r="BP19" i="5"/>
  <c r="BQ19" i="5" s="1"/>
  <c r="BP35" i="5"/>
  <c r="BQ35" i="5" s="1"/>
  <c r="BP33" i="5"/>
  <c r="BQ33" i="5" s="1"/>
  <c r="BP29" i="5"/>
  <c r="BQ29" i="5" s="1"/>
  <c r="AJ22" i="2"/>
  <c r="AL22" i="2" s="1"/>
  <c r="BP15" i="5"/>
  <c r="BQ15" i="5" s="1"/>
  <c r="BP59" i="5"/>
  <c r="BQ59" i="5" s="1"/>
  <c r="AK8" i="2"/>
  <c r="AM8" i="2" s="1"/>
  <c r="BP57" i="5"/>
  <c r="BQ57" i="5" s="1"/>
  <c r="AG4" i="2"/>
  <c r="AE12" i="2"/>
  <c r="AI2" i="2"/>
  <c r="AP2" i="2" s="1"/>
  <c r="BP21" i="5"/>
  <c r="BQ21" i="5" s="1"/>
  <c r="E16" i="2"/>
  <c r="BV2" i="2"/>
  <c r="BW5" i="2" s="1"/>
  <c r="AJ2" i="2"/>
  <c r="AL2" i="2" s="1"/>
  <c r="AG8" i="2"/>
  <c r="AC9" i="2"/>
  <c r="AI26" i="2"/>
  <c r="AG25" i="2"/>
  <c r="AK25" i="2"/>
  <c r="AM25" i="2" s="1"/>
  <c r="AG10" i="2"/>
  <c r="AK6" i="2"/>
  <c r="AM6" i="2" s="1"/>
  <c r="AI9" i="2"/>
  <c r="BX5" i="2"/>
  <c r="BX6" i="2"/>
  <c r="AE13" i="2"/>
  <c r="AE26" i="2"/>
  <c r="BV3" i="2"/>
  <c r="BX3" i="2" s="1"/>
  <c r="AK22" i="2"/>
  <c r="AM22" i="2" s="1"/>
  <c r="AI19" i="2"/>
  <c r="AE3" i="2"/>
  <c r="AI15" i="2"/>
  <c r="AE9" i="2"/>
  <c r="AJ27" i="2"/>
  <c r="AL27" i="2" s="1"/>
  <c r="AJ19" i="2"/>
  <c r="AL19" i="2" s="1"/>
  <c r="AG19" i="2"/>
  <c r="AK19" i="2"/>
  <c r="AM19" i="2" s="1"/>
  <c r="AJ15" i="2"/>
  <c r="AL15" i="2" s="1"/>
  <c r="AG26" i="2"/>
  <c r="AK15" i="2"/>
  <c r="AM15" i="2" s="1"/>
  <c r="AI27" i="2"/>
  <c r="BP27" i="5"/>
  <c r="BQ27" i="5" s="1"/>
  <c r="BP3" i="5"/>
  <c r="BQ3" i="5" s="1"/>
  <c r="BP11" i="5"/>
  <c r="BQ11" i="5" s="1"/>
  <c r="BP25" i="5"/>
  <c r="BQ25" i="5" s="1"/>
  <c r="AC19" i="2"/>
  <c r="AE24" i="2"/>
  <c r="AE10" i="2"/>
  <c r="AJ6" i="2"/>
  <c r="AL6" i="2" s="1"/>
  <c r="AJ28" i="2"/>
  <c r="AL28" i="2" s="1"/>
  <c r="AG28" i="2"/>
  <c r="AP28" i="2" s="1"/>
  <c r="BP8" i="2"/>
  <c r="BP7" i="2"/>
  <c r="AE15" i="2"/>
  <c r="AI12" i="2"/>
  <c r="AI4"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10" i="2"/>
  <c r="AL10" i="2" s="1"/>
  <c r="BP43" i="5"/>
  <c r="BQ43" i="5" s="1"/>
  <c r="BP49" i="5"/>
  <c r="BQ49" i="5" s="1"/>
  <c r="AG6" i="2"/>
  <c r="BP39" i="5"/>
  <c r="BQ39" i="5" s="1"/>
  <c r="AK27" i="2"/>
  <c r="AM27" i="2" s="1"/>
  <c r="E23" i="2"/>
  <c r="BD5" i="2"/>
  <c r="BD23" i="2"/>
  <c r="BD14" i="2"/>
  <c r="BD32" i="2"/>
  <c r="BD10" i="2"/>
  <c r="BD31" i="2"/>
  <c r="BD27" i="2"/>
  <c r="BD4" i="2"/>
  <c r="BD9" i="2"/>
  <c r="BD33" i="2"/>
  <c r="BD13" i="2"/>
  <c r="BD8" i="2"/>
  <c r="BD16" i="2"/>
  <c r="BD6" i="2"/>
  <c r="BD24" i="2"/>
  <c r="BD22" i="2"/>
  <c r="BD21" i="2"/>
  <c r="BD3" i="2"/>
  <c r="BD7" i="2"/>
  <c r="BD26" i="2"/>
  <c r="BD30" i="2"/>
  <c r="BD2" i="2"/>
  <c r="BD19" i="2"/>
  <c r="BD15" i="2"/>
  <c r="BD18" i="2"/>
  <c r="BD29" i="2"/>
  <c r="BD11" i="2"/>
  <c r="K12" i="2"/>
  <c r="E12" i="2"/>
  <c r="BB17" i="2"/>
  <c r="E17" i="2"/>
  <c r="K28" i="2"/>
  <c r="E28" i="2"/>
  <c r="K25" i="2"/>
  <c r="E25" i="2"/>
  <c r="BC25" i="2"/>
  <c r="AC28" i="2"/>
  <c r="BB12" i="2"/>
  <c r="BC12" i="2"/>
  <c r="AC16" i="2"/>
  <c r="AC15" i="2"/>
  <c r="AE16" i="2"/>
  <c r="AC30" i="2"/>
  <c r="AC29" i="2"/>
  <c r="AC7" i="2"/>
  <c r="AJ3" i="2"/>
  <c r="AL3" i="2" s="1"/>
  <c r="AC25" i="2"/>
  <c r="AC23" i="2"/>
  <c r="AC13" i="2"/>
  <c r="AG16" i="2"/>
  <c r="AC32" i="2"/>
  <c r="AC17" i="2"/>
  <c r="AC18" i="2"/>
  <c r="AC5" i="2"/>
  <c r="AC6" i="2"/>
  <c r="AC12" i="2"/>
  <c r="AC11" i="2"/>
  <c r="AC22" i="2"/>
  <c r="AC4" i="2"/>
  <c r="AC8" i="2"/>
  <c r="AC14" i="2"/>
  <c r="AC33" i="2"/>
  <c r="AC26" i="2"/>
  <c r="AC24" i="2"/>
  <c r="AC31" i="2"/>
  <c r="AC3" i="2"/>
  <c r="AC21" i="2"/>
  <c r="AI16" i="2"/>
  <c r="AK21" i="2"/>
  <c r="AM21" i="2" s="1"/>
  <c r="AG21" i="2"/>
  <c r="AP21" i="2" s="1"/>
  <c r="AI23" i="2"/>
  <c r="AJ14" i="2"/>
  <c r="AL14" i="2" s="1"/>
  <c r="AI14" i="2"/>
  <c r="AP14" i="2" s="1"/>
  <c r="AC27" i="2"/>
  <c r="AJ24" i="2"/>
  <c r="AL24" i="2" s="1"/>
  <c r="AI24" i="2"/>
  <c r="AI10" i="2"/>
  <c r="AC10" i="2"/>
  <c r="AI3" i="2"/>
  <c r="AC2" i="2"/>
  <c r="AG33" i="2"/>
  <c r="BB25" i="2"/>
  <c r="BJ31" i="2"/>
  <c r="BJ8" i="2"/>
  <c r="BC28" i="2"/>
  <c r="BB28" i="2"/>
  <c r="BB26" i="2"/>
  <c r="K26" i="2"/>
  <c r="BB5" i="2"/>
  <c r="K5" i="2"/>
  <c r="BC27" i="2"/>
  <c r="K27" i="2"/>
  <c r="BC13" i="2"/>
  <c r="K13" i="2"/>
  <c r="BC8" i="2"/>
  <c r="K8" i="2"/>
  <c r="BB2" i="2"/>
  <c r="K2" i="2"/>
  <c r="BB33" i="2"/>
  <c r="K33" i="2"/>
  <c r="BB32" i="2"/>
  <c r="K32" i="2"/>
  <c r="BB31" i="2"/>
  <c r="K31" i="2"/>
  <c r="BC31" i="2"/>
  <c r="BB15" i="2"/>
  <c r="K15" i="2"/>
  <c r="BC7" i="2"/>
  <c r="K7" i="2"/>
  <c r="BB4" i="2"/>
  <c r="K4" i="2"/>
  <c r="BC9" i="2"/>
  <c r="K9" i="2"/>
  <c r="BB29" i="2"/>
  <c r="K29" i="2"/>
  <c r="BC19" i="2"/>
  <c r="K19" i="2"/>
  <c r="BC23" i="2"/>
  <c r="K23" i="2"/>
  <c r="BC11" i="2"/>
  <c r="K11" i="2"/>
  <c r="BC17" i="2"/>
  <c r="K17" i="2"/>
  <c r="BC10" i="2"/>
  <c r="K10" i="2"/>
  <c r="BB6" i="2"/>
  <c r="K6" i="2"/>
  <c r="BC14" i="2"/>
  <c r="K14" i="2"/>
  <c r="BC3" i="2"/>
  <c r="K3" i="2"/>
  <c r="BC21" i="2"/>
  <c r="K21" i="2"/>
  <c r="BB30" i="2"/>
  <c r="K30" i="2"/>
  <c r="BC16" i="2"/>
  <c r="K16" i="2"/>
  <c r="BC24" i="2"/>
  <c r="K24" i="2"/>
  <c r="BB18" i="2"/>
  <c r="K18" i="2"/>
  <c r="BC22" i="2"/>
  <c r="K22" i="2"/>
  <c r="BB22" i="2"/>
  <c r="BJ15" i="2"/>
  <c r="BJ11" i="2"/>
  <c r="BJ3" i="2"/>
  <c r="BB11" i="2"/>
  <c r="BJ14" i="2"/>
  <c r="AK4" i="2"/>
  <c r="AM4" i="2" s="1"/>
  <c r="BJ30" i="2"/>
  <c r="BJ33" i="2"/>
  <c r="BJ4" i="2"/>
  <c r="AK18" i="2"/>
  <c r="AM18" i="2" s="1"/>
  <c r="AJ18" i="2"/>
  <c r="AL18" i="2" s="1"/>
  <c r="BJ7" i="2"/>
  <c r="AK10" i="2"/>
  <c r="AM10" i="2" s="1"/>
  <c r="BJ13" i="2"/>
  <c r="BC18" i="2"/>
  <c r="AK12" i="2"/>
  <c r="AM12" i="2" s="1"/>
  <c r="BJ27" i="2"/>
  <c r="AJ29" i="2"/>
  <c r="AL29" i="2" s="1"/>
  <c r="AJ12" i="2"/>
  <c r="AL12" i="2" s="1"/>
  <c r="BJ26" i="2"/>
  <c r="AK14" i="2"/>
  <c r="AM14" i="2" s="1"/>
  <c r="BJ12" i="2"/>
  <c r="BJ29" i="2"/>
  <c r="BJ23" i="2"/>
  <c r="AK24" i="2"/>
  <c r="AM24" i="2" s="1"/>
  <c r="BJ24" i="2"/>
  <c r="BJ6" i="2"/>
  <c r="BJ28" i="2"/>
  <c r="BJ17" i="2"/>
  <c r="BJ32" i="2"/>
  <c r="BJ18" i="2"/>
  <c r="BJ25" i="2"/>
  <c r="BJ21" i="2"/>
  <c r="BB23" i="2"/>
  <c r="BJ19" i="2"/>
  <c r="AJ26" i="2"/>
  <c r="AL26" i="2" s="1"/>
  <c r="AK23" i="2"/>
  <c r="AM23" i="2" s="1"/>
  <c r="AJ16" i="2"/>
  <c r="AL16" i="2" s="1"/>
  <c r="AK9" i="2"/>
  <c r="AM9" i="2" s="1"/>
  <c r="AJ9" i="2"/>
  <c r="AL9" i="2" s="1"/>
  <c r="AJ31" i="2"/>
  <c r="AL31" i="2" s="1"/>
  <c r="BJ10" i="2"/>
  <c r="AK26" i="2"/>
  <c r="AM26" i="2" s="1"/>
  <c r="BJ2" i="2"/>
  <c r="AK29" i="2"/>
  <c r="AM29" i="2" s="1"/>
  <c r="AJ33" i="2"/>
  <c r="AL33" i="2" s="1"/>
  <c r="AJ4" i="2"/>
  <c r="AL4" i="2" s="1"/>
  <c r="AJ21" i="2"/>
  <c r="AL21" i="2" s="1"/>
  <c r="AK13" i="2"/>
  <c r="AM13" i="2" s="1"/>
  <c r="AK20" i="2"/>
  <c r="AK3" i="2"/>
  <c r="AM3" i="2" s="1"/>
  <c r="AK31" i="2"/>
  <c r="AM31" i="2" s="1"/>
  <c r="AK16" i="2"/>
  <c r="AM16" i="2" s="1"/>
  <c r="BC32" i="2"/>
  <c r="BC2" i="2"/>
  <c r="BJ22" i="2"/>
  <c r="BC6" i="2"/>
  <c r="AJ13" i="2"/>
  <c r="AL13" i="2" s="1"/>
  <c r="BJ5" i="2"/>
  <c r="BJ9" i="2"/>
  <c r="BB3" i="2"/>
  <c r="BB19" i="2"/>
  <c r="BB16" i="2"/>
  <c r="BB9" i="2"/>
  <c r="BC5" i="2"/>
  <c r="BC26" i="2"/>
  <c r="BJ16" i="2"/>
  <c r="BB14" i="2"/>
  <c r="AJ20" i="2"/>
  <c r="BB8" i="2"/>
  <c r="BC29" i="2"/>
  <c r="BC33" i="2"/>
  <c r="BB24" i="2"/>
  <c r="BB7" i="2"/>
  <c r="BB13" i="2"/>
  <c r="BC15" i="2"/>
  <c r="BC30" i="2"/>
  <c r="BC4" i="2"/>
  <c r="BB10" i="2"/>
  <c r="BB27" i="2"/>
  <c r="BB21"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0" i="2"/>
  <c r="BP5" i="2" s="1"/>
  <c r="AT20" i="2"/>
  <c r="AX20" i="2"/>
  <c r="P20" i="2"/>
  <c r="J20" i="2"/>
  <c r="BP2" i="2" s="1"/>
  <c r="AZ20" i="2"/>
  <c r="X20" i="2"/>
  <c r="BH20" i="2"/>
  <c r="BK20" i="2" s="1"/>
  <c r="BG20" i="2"/>
  <c r="BI20" i="2"/>
  <c r="AM20" i="2" l="1"/>
  <c r="AP13" i="2"/>
  <c r="AP32" i="2"/>
  <c r="AP5" i="2"/>
  <c r="AP23" i="2"/>
  <c r="AP7" i="2"/>
  <c r="AP25" i="2"/>
  <c r="AP18" i="2"/>
  <c r="AO33" i="2"/>
  <c r="AN25" i="2"/>
  <c r="AP33" i="2"/>
  <c r="AP8" i="2"/>
  <c r="BP13" i="2"/>
  <c r="AP6" i="2"/>
  <c r="AP19" i="2"/>
  <c r="AP29" i="2"/>
  <c r="AP4" i="2"/>
  <c r="AP16" i="2"/>
  <c r="AP12" i="2"/>
  <c r="AP27" i="2"/>
  <c r="AP3" i="2"/>
  <c r="AP15" i="2"/>
  <c r="AP10" i="2"/>
  <c r="AP24" i="2"/>
  <c r="AP9" i="2"/>
  <c r="AP26" i="2"/>
  <c r="BO15" i="2"/>
  <c r="BW6" i="2"/>
  <c r="BW7" i="2" s="1"/>
  <c r="BW8" i="2" s="1"/>
  <c r="BV4" i="2"/>
  <c r="BX4" i="2" s="1"/>
  <c r="BX7" i="2" s="1"/>
  <c r="BP4" i="2"/>
  <c r="BP11" i="2"/>
  <c r="AN28" i="2"/>
  <c r="BQ67" i="5"/>
  <c r="BP67" i="5"/>
  <c r="AO12" i="2"/>
  <c r="AO25" i="2"/>
  <c r="BD20" i="2"/>
  <c r="AO28" i="2"/>
  <c r="K20" i="2"/>
  <c r="AO20" i="2" s="1"/>
  <c r="E20" i="2"/>
  <c r="AO21" i="2"/>
  <c r="AC20" i="2"/>
  <c r="AN12" i="2"/>
  <c r="AL20" i="2"/>
  <c r="AO9" i="2"/>
  <c r="AO13" i="2"/>
  <c r="AO26" i="2"/>
  <c r="AN8" i="2"/>
  <c r="AO8" i="2"/>
  <c r="AN22" i="2"/>
  <c r="AO22" i="2"/>
  <c r="AN3" i="2"/>
  <c r="AO3" i="2"/>
  <c r="AN23" i="2"/>
  <c r="AO23" i="2"/>
  <c r="AN15" i="2"/>
  <c r="AO15" i="2"/>
  <c r="AN30" i="2"/>
  <c r="AO30" i="2"/>
  <c r="AN17" i="2"/>
  <c r="AO17" i="2"/>
  <c r="AO4" i="2"/>
  <c r="AO31" i="2"/>
  <c r="AN2" i="2"/>
  <c r="AO2" i="2"/>
  <c r="AN27" i="2"/>
  <c r="AO27" i="2"/>
  <c r="AN32" i="2"/>
  <c r="AO32" i="2"/>
  <c r="AN5" i="2"/>
  <c r="AO5" i="2"/>
  <c r="AO16" i="2"/>
  <c r="AN10" i="2"/>
  <c r="AO10" i="2"/>
  <c r="AO18" i="2"/>
  <c r="AN14" i="2"/>
  <c r="AO14" i="2"/>
  <c r="AN19" i="2"/>
  <c r="AO19" i="2"/>
  <c r="AN24" i="2"/>
  <c r="AO24" i="2"/>
  <c r="AN6" i="2"/>
  <c r="AO6" i="2"/>
  <c r="AN11" i="2"/>
  <c r="AO11" i="2"/>
  <c r="AO29" i="2"/>
  <c r="AN7" i="2"/>
  <c r="AO7" i="2"/>
  <c r="AN13" i="2"/>
  <c r="AN26" i="2"/>
  <c r="AN18" i="2"/>
  <c r="AN4" i="2"/>
  <c r="AN31" i="2"/>
  <c r="AN33" i="2"/>
  <c r="AN21" i="2"/>
  <c r="AN29" i="2"/>
  <c r="AN16" i="2"/>
  <c r="AN9" i="2"/>
  <c r="BB20" i="2"/>
  <c r="BC20" i="2"/>
  <c r="BQ67" i="4"/>
  <c r="BP67" i="4"/>
  <c r="BJ20" i="2"/>
  <c r="BA20" i="2"/>
  <c r="BX8" i="2" l="1"/>
  <c r="AN20" i="2"/>
</calcChain>
</file>

<file path=xl/sharedStrings.xml><?xml version="1.0" encoding="utf-8"?>
<sst xmlns="http://schemas.openxmlformats.org/spreadsheetml/2006/main" count="5527" uniqueCount="1779">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</sst>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18</c:v>
                </c:pt>
                <c:pt idx="29">
                  <c:v>18</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F2:AF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51" workbookViewId="0">
      <selection activeCell="I167" sqref="I167"/>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159</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86</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73</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0.54088050314465408</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70.875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0.44575471698113206</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64.5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25</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28</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0.75</v>
      </c>
    </row>
    <row r="152" spans="1:29" x14ac:dyDescent="0.25">
      <c r="A152" s="5">
        <v>45593</v>
      </c>
      <c r="B152" s="5">
        <v>45594</v>
      </c>
      <c r="C152" s="8" t="s">
        <v>262</v>
      </c>
      <c r="D152" s="2" t="s">
        <v>13</v>
      </c>
      <c r="E152" s="2" t="s">
        <v>30</v>
      </c>
      <c r="F152" s="2">
        <v>2</v>
      </c>
      <c r="G152" s="2">
        <v>4</v>
      </c>
      <c r="H152" s="2" t="str">
        <f t="shared" si="8"/>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44">
        <f>(($AL$11)*IF(Table2[[#This Row],[CorrectWinnerPrediction]]="Y", 1, 0))+(($AL$12)*IF(Table2[[#This Row],[CorrectAwayScorePrediction]]="Y", 1, 0))+(($AL$13)*IF(Table2[[#This Row],[CorrectHomeScorePrediction]]="Y", 1, 0))</f>
        <v>0.75</v>
      </c>
    </row>
    <row r="153" spans="1:29" x14ac:dyDescent="0.25">
      <c r="A153" s="5">
        <v>45593</v>
      </c>
      <c r="B153" s="5">
        <v>45594</v>
      </c>
      <c r="C153" s="8" t="s">
        <v>263</v>
      </c>
      <c r="D153" s="2" t="s">
        <v>47</v>
      </c>
      <c r="E153" s="2" t="s">
        <v>33</v>
      </c>
      <c r="F153" s="2">
        <v>4</v>
      </c>
      <c r="G153" s="2">
        <v>3</v>
      </c>
      <c r="H153" s="2" t="str">
        <f t="shared" si="8"/>
        <v>ANA</v>
      </c>
      <c r="I153" s="2" t="s">
        <v>39</v>
      </c>
      <c r="J153" s="2">
        <v>3</v>
      </c>
      <c r="K153" s="2">
        <v>1</v>
      </c>
      <c r="L153" s="2" t="str">
        <f t="shared" si="7"/>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0.75</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5</v>
      </c>
      <c r="L155" s="2" t="str">
        <f t="shared" si="7"/>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44">
        <f>(($AL$11)*IF(Table2[[#This Row],[CorrectWinnerPrediction]]="Y", 1, 0))+(($AL$12)*IF(Table2[[#This Row],[CorrectAwayScorePrediction]]="Y", 1, 0))+(($AL$13)*IF(Table2[[#This Row],[CorrectHomeScorePrediction]]="Y", 1, 0))</f>
        <v>0.75</v>
      </c>
    </row>
    <row r="156" spans="1:29" x14ac:dyDescent="0.25">
      <c r="A156" s="6">
        <v>45593</v>
      </c>
      <c r="B156" s="6">
        <v>45594</v>
      </c>
      <c r="C156" s="9" t="s">
        <v>266</v>
      </c>
      <c r="D156" s="3" t="s">
        <v>28</v>
      </c>
      <c r="E156" s="3" t="s">
        <v>38</v>
      </c>
      <c r="F156" s="3">
        <v>5</v>
      </c>
      <c r="G156" s="3">
        <v>3</v>
      </c>
      <c r="H156" s="3" t="str">
        <f t="shared" si="8"/>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6"/>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44">
        <f>(($AL$11)*IF(Table2[[#This Row],[CorrectWinnerPrediction]]="Y", 1, 0))+(($AL$12)*IF(Table2[[#This Row],[CorrectAwayScorePrediction]]="Y", 1, 0))+(($AL$13)*IF(Table2[[#This Row],[CorrectHomeScorePrediction]]="Y", 1, 0))</f>
        <v>0</v>
      </c>
    </row>
    <row r="157" spans="1:29" x14ac:dyDescent="0.25">
      <c r="A157" s="5">
        <v>45595</v>
      </c>
      <c r="B157" s="5">
        <v>45595</v>
      </c>
      <c r="C157" s="8" t="s">
        <v>267</v>
      </c>
      <c r="D157" s="2" t="s">
        <v>33</v>
      </c>
      <c r="E157" s="2" t="s">
        <v>36</v>
      </c>
      <c r="F157" s="2">
        <v>2</v>
      </c>
      <c r="G157" s="2">
        <v>4</v>
      </c>
      <c r="H157" s="2" t="str">
        <f t="shared" si="8"/>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44">
        <f>(($AL$11)*IF(Table2[[#This Row],[CorrectWinnerPrediction]]="Y", 1, 0))+(($AL$12)*IF(Table2[[#This Row],[CorrectAwayScorePrediction]]="Y", 1, 0))+(($AL$13)*IF(Table2[[#This Row],[CorrectHomeScorePrediction]]="Y", 1, 0))</f>
        <v>0.75</v>
      </c>
    </row>
    <row r="158" spans="1:29" x14ac:dyDescent="0.25">
      <c r="A158" s="5">
        <v>45595</v>
      </c>
      <c r="B158" s="5">
        <v>45595</v>
      </c>
      <c r="C158" s="8" t="s">
        <v>268</v>
      </c>
      <c r="D158" s="2" t="s">
        <v>22</v>
      </c>
      <c r="E158" s="2" t="s">
        <v>31</v>
      </c>
      <c r="F158" s="2">
        <v>3</v>
      </c>
      <c r="G158" s="2">
        <v>1</v>
      </c>
      <c r="H158" s="2" t="str">
        <f t="shared" si="8"/>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0.75</v>
      </c>
    </row>
    <row r="159" spans="1:29" x14ac:dyDescent="0.25">
      <c r="A159" s="5">
        <v>45595</v>
      </c>
      <c r="B159" s="5">
        <v>45595</v>
      </c>
      <c r="C159" s="8" t="s">
        <v>269</v>
      </c>
      <c r="D159" s="2" t="s">
        <v>43</v>
      </c>
      <c r="E159" s="2" t="s">
        <v>26</v>
      </c>
      <c r="F159" s="2">
        <v>5</v>
      </c>
      <c r="G159" s="2">
        <v>6</v>
      </c>
      <c r="H159" s="2" t="str">
        <f t="shared" si="8"/>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0.125</v>
      </c>
    </row>
    <row r="160" spans="1:29" x14ac:dyDescent="0.25">
      <c r="A160" s="5">
        <v>45595</v>
      </c>
      <c r="B160" s="5">
        <v>45595</v>
      </c>
      <c r="C160" s="8" t="s">
        <v>270</v>
      </c>
      <c r="D160" s="2" t="s">
        <v>24</v>
      </c>
      <c r="E160" s="2" t="s">
        <v>15</v>
      </c>
      <c r="F160" s="2">
        <v>4</v>
      </c>
      <c r="G160" s="2">
        <v>3</v>
      </c>
      <c r="H160" s="2" t="str">
        <f t="shared" si="8"/>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44">
        <f>(($AL$11)*IF(Table2[[#This Row],[CorrectWinnerPrediction]]="Y", 1, 0))+(($AL$12)*IF(Table2[[#This Row],[CorrectAwayScorePrediction]]="Y", 1, 0))+(($AL$13)*IF(Table2[[#This Row],[CorrectHomeScorePrediction]]="Y", 1, 0))</f>
        <v>0</v>
      </c>
    </row>
    <row r="161" spans="1:29" x14ac:dyDescent="0.25">
      <c r="A161" s="5">
        <v>45595</v>
      </c>
      <c r="B161" s="5">
        <v>45595</v>
      </c>
      <c r="C161" s="8" t="s">
        <v>271</v>
      </c>
      <c r="D161" s="2" t="s">
        <v>27</v>
      </c>
      <c r="E161" s="2" t="s">
        <v>28</v>
      </c>
      <c r="F161" s="2">
        <v>5</v>
      </c>
      <c r="G161" s="2">
        <v>2</v>
      </c>
      <c r="H161" s="2" t="str">
        <f t="shared" si="8"/>
        <v>VGK</v>
      </c>
      <c r="I161" s="2" t="s">
        <v>40</v>
      </c>
      <c r="J161" s="2">
        <v>3</v>
      </c>
      <c r="K161" s="2">
        <v>6</v>
      </c>
      <c r="L161" s="2" t="str">
        <f t="shared" si="7"/>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0</v>
      </c>
      <c r="S161" s="2" t="str">
        <f t="shared" si="6"/>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44">
        <f>(($AL$11)*IF(Table2[[#This Row],[CorrectWinnerPrediction]]="Y", 1, 0))+(($AL$12)*IF(Table2[[#This Row],[CorrectAwayScorePrediction]]="Y", 1, 0))+(($AL$13)*IF(Table2[[#This Row],[CorrectHomeScorePrediction]]="Y", 1, 0))</f>
        <v>0</v>
      </c>
    </row>
    <row r="162" spans="1:29" x14ac:dyDescent="0.25">
      <c r="A162" s="6">
        <v>45595</v>
      </c>
      <c r="B162" s="6">
        <v>45595</v>
      </c>
      <c r="C162" s="9" t="s">
        <v>272</v>
      </c>
      <c r="D162" s="3" t="s">
        <v>32</v>
      </c>
      <c r="E162" s="3" t="s">
        <v>25</v>
      </c>
      <c r="F162" s="3">
        <v>4</v>
      </c>
      <c r="G162" s="3">
        <v>3</v>
      </c>
      <c r="H162" s="3" t="str">
        <f t="shared" si="8"/>
        <v>NJD</v>
      </c>
      <c r="I162" s="3" t="s">
        <v>39</v>
      </c>
      <c r="J162" s="3">
        <v>6</v>
      </c>
      <c r="K162" s="3">
        <v>0</v>
      </c>
      <c r="L162" s="2" t="str">
        <f t="shared" si="7"/>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6"/>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0.75</v>
      </c>
    </row>
    <row r="163" spans="1:29" x14ac:dyDescent="0.25">
      <c r="A163" s="5">
        <v>45596</v>
      </c>
      <c r="B163" s="5">
        <v>45596</v>
      </c>
      <c r="C163" s="8" t="s">
        <v>273</v>
      </c>
      <c r="D163" s="2" t="s">
        <v>12</v>
      </c>
      <c r="E163" s="2" t="s">
        <v>18</v>
      </c>
      <c r="F163" s="2">
        <v>2</v>
      </c>
      <c r="G163" s="2">
        <v>6</v>
      </c>
      <c r="H163" s="2" t="str">
        <f t="shared" si="8"/>
        <v>TOR</v>
      </c>
      <c r="I163" s="2" t="s">
        <v>40</v>
      </c>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44">
        <f>(($AL$11)*IF(Table2[[#This Row],[CorrectWinnerPrediction]]="Y", 1, 0))+(($AL$12)*IF(Table2[[#This Row],[CorrectAwayScorePrediction]]="Y", 1, 0))+(($AL$13)*IF(Table2[[#This Row],[CorrectHomeScorePrediction]]="Y", 1, 0))</f>
        <v>0</v>
      </c>
    </row>
    <row r="164" spans="1:29" x14ac:dyDescent="0.25">
      <c r="A164" s="5">
        <v>45596</v>
      </c>
      <c r="B164" s="5">
        <v>45596</v>
      </c>
      <c r="C164" s="8" t="s">
        <v>274</v>
      </c>
      <c r="D164" s="2" t="s">
        <v>13</v>
      </c>
      <c r="E164" s="2" t="s">
        <v>45</v>
      </c>
      <c r="F164" s="2">
        <v>5</v>
      </c>
      <c r="G164" s="2">
        <v>1</v>
      </c>
      <c r="H164" s="2" t="str">
        <f t="shared" si="8"/>
        <v>STL</v>
      </c>
      <c r="I164" s="2" t="s">
        <v>40</v>
      </c>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44">
        <f>(($AL$11)*IF(Table2[[#This Row],[CorrectWinnerPrediction]]="Y", 1, 0))+(($AL$12)*IF(Table2[[#This Row],[CorrectAwayScorePrediction]]="Y", 1, 0))+(($AL$13)*IF(Table2[[#This Row],[CorrectHomeScorePrediction]]="Y", 1, 0))</f>
        <v>0</v>
      </c>
    </row>
    <row r="165" spans="1:29" x14ac:dyDescent="0.25">
      <c r="A165" s="5">
        <v>45596</v>
      </c>
      <c r="B165" s="5">
        <v>45596</v>
      </c>
      <c r="C165" s="8" t="s">
        <v>275</v>
      </c>
      <c r="D165" s="2" t="s">
        <v>47</v>
      </c>
      <c r="E165" s="2" t="s">
        <v>21</v>
      </c>
      <c r="F165" s="2">
        <v>4</v>
      </c>
      <c r="G165" s="2">
        <v>3</v>
      </c>
      <c r="H165" s="2" t="str">
        <f t="shared" si="8"/>
        <v>ANA</v>
      </c>
      <c r="I165" s="2" t="s">
        <v>39</v>
      </c>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44">
        <f>(($AL$11)*IF(Table2[[#This Row],[CorrectWinnerPrediction]]="Y", 1, 0))+(($AL$12)*IF(Table2[[#This Row],[CorrectAwayScorePrediction]]="Y", 1, 0))+(($AL$13)*IF(Table2[[#This Row],[CorrectHomeScorePrediction]]="Y", 1, 0))</f>
        <v>0</v>
      </c>
    </row>
    <row r="166" spans="1:29" x14ac:dyDescent="0.25">
      <c r="A166" s="5">
        <v>45596</v>
      </c>
      <c r="B166" s="5">
        <v>45596</v>
      </c>
      <c r="C166" s="8" t="s">
        <v>276</v>
      </c>
      <c r="D166" s="2" t="s">
        <v>19</v>
      </c>
      <c r="E166" s="2" t="s">
        <v>46</v>
      </c>
      <c r="F166" s="2">
        <v>2</v>
      </c>
      <c r="G166" s="2">
        <v>5</v>
      </c>
      <c r="H166" s="2" t="str">
        <f t="shared" si="8"/>
        <v>WSH</v>
      </c>
      <c r="I166" s="2" t="s">
        <v>40</v>
      </c>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44">
        <f>(($AL$11)*IF(Table2[[#This Row],[CorrectWinnerPrediction]]="Y", 1, 0))+(($AL$12)*IF(Table2[[#This Row],[CorrectAwayScorePrediction]]="Y", 1, 0))+(($AL$13)*IF(Table2[[#This Row],[CorrectHomeScorePrediction]]="Y", 1, 0))</f>
        <v>0</v>
      </c>
    </row>
    <row r="167" spans="1:29" x14ac:dyDescent="0.25">
      <c r="A167" s="5">
        <v>45596</v>
      </c>
      <c r="B167" s="5">
        <v>45596</v>
      </c>
      <c r="C167" s="8" t="s">
        <v>277</v>
      </c>
      <c r="D167" s="2" t="s">
        <v>16</v>
      </c>
      <c r="E167" s="2" t="s">
        <v>44</v>
      </c>
      <c r="F167" s="2">
        <v>5</v>
      </c>
      <c r="G167" s="2">
        <v>3</v>
      </c>
      <c r="H167" s="2" t="str">
        <f t="shared" si="8"/>
        <v>BOS</v>
      </c>
      <c r="I167" s="2" t="s">
        <v>40</v>
      </c>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44">
        <f>(($AL$11)*IF(Table2[[#This Row],[CorrectWinnerPrediction]]="Y", 1, 0))+(($AL$12)*IF(Table2[[#This Row],[CorrectAwayScorePrediction]]="Y", 1, 0))+(($AL$13)*IF(Table2[[#This Row],[CorrectHomeScorePrediction]]="Y", 1, 0))</f>
        <v>0</v>
      </c>
    </row>
    <row r="168" spans="1:29" x14ac:dyDescent="0.25">
      <c r="A168" s="5">
        <v>45596</v>
      </c>
      <c r="B168" s="5">
        <v>45596</v>
      </c>
      <c r="C168" s="8" t="s">
        <v>278</v>
      </c>
      <c r="D168" s="2" t="s">
        <v>23</v>
      </c>
      <c r="E168" s="2" t="s">
        <v>35</v>
      </c>
      <c r="F168" s="2">
        <v>2</v>
      </c>
      <c r="G168" s="2">
        <v>6</v>
      </c>
      <c r="H168" s="2" t="str">
        <f t="shared" si="8"/>
        <v>NSH</v>
      </c>
      <c r="I168" s="2" t="s">
        <v>40</v>
      </c>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6">
        <v>45596</v>
      </c>
      <c r="B169" s="6">
        <v>45596</v>
      </c>
      <c r="C169" s="9" t="s">
        <v>279</v>
      </c>
      <c r="D169" s="3" t="s">
        <v>17</v>
      </c>
      <c r="E169" s="3" t="s">
        <v>38</v>
      </c>
      <c r="F169" s="3">
        <v>4</v>
      </c>
      <c r="G169" s="3">
        <v>2</v>
      </c>
      <c r="H169" s="3" t="str">
        <f t="shared" si="8"/>
        <v>CHI</v>
      </c>
      <c r="I169" s="3" t="s">
        <v>40</v>
      </c>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44">
        <f>(($AL$11)*IF(Table2[[#This Row],[CorrectWinnerPrediction]]="Y", 1, 0))+(($AL$12)*IF(Table2[[#This Row],[CorrectAwayScorePrediction]]="Y", 1, 0))+(($AL$13)*IF(Table2[[#This Row],[CorrectHomeScorePrediction]]="Y", 1, 0))</f>
        <v>0</v>
      </c>
    </row>
    <row r="170" spans="1:29" x14ac:dyDescent="0.25">
      <c r="A170" s="5">
        <v>45596</v>
      </c>
      <c r="B170" s="5">
        <v>45597</v>
      </c>
      <c r="C170" s="8" t="s">
        <v>280</v>
      </c>
      <c r="D170" s="2" t="s">
        <v>14</v>
      </c>
      <c r="E170" s="2" t="s">
        <v>34</v>
      </c>
      <c r="F170" s="2">
        <v>2</v>
      </c>
      <c r="G170" s="2">
        <v>3</v>
      </c>
      <c r="H170" s="2" t="str">
        <f t="shared" si="8"/>
        <v>DAL</v>
      </c>
      <c r="I170" s="2" t="s">
        <v>77</v>
      </c>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A171" s="5">
        <v>45596</v>
      </c>
      <c r="B171" s="5">
        <v>45597</v>
      </c>
      <c r="C171" s="8" t="s">
        <v>281</v>
      </c>
      <c r="D171" s="2" t="s">
        <v>33</v>
      </c>
      <c r="E171" s="2" t="s">
        <v>29</v>
      </c>
      <c r="F171" s="2">
        <v>2</v>
      </c>
      <c r="G171" s="2">
        <v>5</v>
      </c>
      <c r="H171" s="2" t="str">
        <f t="shared" si="8"/>
        <v>BUF</v>
      </c>
      <c r="I171" s="2" t="s">
        <v>40</v>
      </c>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A172" s="5">
        <v>45596</v>
      </c>
      <c r="B172" s="5">
        <v>45597</v>
      </c>
      <c r="C172" s="8" t="s">
        <v>282</v>
      </c>
      <c r="D172" s="2" t="s">
        <v>30</v>
      </c>
      <c r="E172" s="2" t="s">
        <v>20</v>
      </c>
      <c r="F172" s="2">
        <v>3</v>
      </c>
      <c r="G172" s="2">
        <v>5</v>
      </c>
      <c r="H172" s="2" t="str">
        <f t="shared" si="8"/>
        <v>NYR</v>
      </c>
      <c r="I172" s="2" t="s">
        <v>40</v>
      </c>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A173" s="5">
        <v>45596</v>
      </c>
      <c r="B173" s="5">
        <v>45597</v>
      </c>
      <c r="C173" s="8" t="s">
        <v>283</v>
      </c>
      <c r="D173" s="2" t="s">
        <v>22</v>
      </c>
      <c r="E173" s="2" t="s">
        <v>36</v>
      </c>
      <c r="F173" s="2">
        <v>7</v>
      </c>
      <c r="G173" s="2">
        <v>2</v>
      </c>
      <c r="H173" s="2" t="str">
        <f t="shared" si="8"/>
        <v>WPG</v>
      </c>
      <c r="I173" s="2" t="s">
        <v>40</v>
      </c>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A174" s="5">
        <v>45596</v>
      </c>
      <c r="B174" s="5">
        <v>45597</v>
      </c>
      <c r="C174" s="8" t="s">
        <v>284</v>
      </c>
      <c r="D174" s="2" t="s">
        <v>43</v>
      </c>
      <c r="E174" s="2" t="s">
        <v>37</v>
      </c>
      <c r="F174" s="2">
        <v>5</v>
      </c>
      <c r="G174" s="2">
        <v>2</v>
      </c>
      <c r="H174" s="2" t="str">
        <f t="shared" si="8"/>
        <v>TBL</v>
      </c>
      <c r="I174" s="2" t="s">
        <v>40</v>
      </c>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6">
        <v>45596</v>
      </c>
      <c r="B175" s="6">
        <v>45597</v>
      </c>
      <c r="C175" s="9" t="s">
        <v>285</v>
      </c>
      <c r="D175" s="3" t="s">
        <v>32</v>
      </c>
      <c r="E175" s="3" t="s">
        <v>24</v>
      </c>
      <c r="F175" s="3">
        <v>4</v>
      </c>
      <c r="G175" s="3">
        <v>5</v>
      </c>
      <c r="H175" s="3" t="str">
        <f t="shared" si="8"/>
        <v>CGY</v>
      </c>
      <c r="I175" s="3" t="s">
        <v>40</v>
      </c>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A12:AS662 D663:AS663 A664:AS1314 A1315:AR1048576 AH3:AS5 X4:Y7 AH6:AM11 AO6:AS11 AN6:AN12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9</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12</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7</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6</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11</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12</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9</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12</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7</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6</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11</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18</v>
      </c>
      <c r="AG31" s="2">
        <f>SUMIFS(DataRegularSeason20242025!$AA$3:$AA$1315,DataRegularSeason20242025!$B$3:$B$1315, "&lt;=" &amp; $A31, DataRegularSeason20242025!$D$3:$D$1315, AG$1)+SUMIFS(DataRegularSeason20242025!$AB$3:$AB$1315,DataRegularSeason20242025!$B$3:$B$1315, "&lt;=" &amp; $A31, DataRegularSeason20242025!$E$3:$E$1315, AG$1)</f>
        <v>12</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9</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12</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14</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10</v>
      </c>
      <c r="V32" s="2">
        <f>SUMIFS(DataRegularSeason20242025!$AA$3:$AA$1315,DataRegularSeason20242025!$B$3:$B$1315, "&lt;=" &amp; $A32, DataRegularSeason20242025!$D$3:$D$1315, V$1)+SUMIFS(DataRegularSeason20242025!$AB$3:$AB$1315,DataRegularSeason20242025!$B$3:$B$1315, "&lt;=" &amp; $A32, DataRegularSeason20242025!$E$3:$E$1315, V$1)</f>
        <v>7</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6</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11</v>
      </c>
      <c r="AC32" s="2">
        <f>SUMIFS(DataRegularSeason20242025!$AA$3:$AA$1315,DataRegularSeason20242025!$B$3:$B$1315, "&lt;=" &amp; $A32, DataRegularSeason20242025!$D$3:$D$1315, AC$1)+SUMIFS(DataRegularSeason20242025!$AB$3:$AB$1315,DataRegularSeason20242025!$B$3:$B$1315, "&lt;=" &amp; $A32, DataRegularSeason20242025!$E$3:$E$1315, AC$1)</f>
        <v>12</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18</v>
      </c>
      <c r="AG32" s="2">
        <f>SUMIFS(DataRegularSeason20242025!$AA$3:$AA$1315,DataRegularSeason20242025!$B$3:$B$1315, "&lt;=" &amp; $A32, DataRegularSeason20242025!$D$3:$D$1315, AG$1)+SUMIFS(DataRegularSeason20242025!$AB$3:$AB$1315,DataRegularSeason20242025!$B$3:$B$1315, "&lt;=" &amp; $A32, DataRegularSeason20242025!$E$3:$E$1315, AG$1)</f>
        <v>12</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9</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12</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14</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10</v>
      </c>
      <c r="V33" s="2">
        <f>SUMIFS(DataRegularSeason20242025!$AA$3:$AA$1315,DataRegularSeason20242025!$B$3:$B$1315, "&lt;=" &amp; $A33, DataRegularSeason20242025!$D$3:$D$1315, V$1)+SUMIFS(DataRegularSeason20242025!$AB$3:$AB$1315,DataRegularSeason20242025!$B$3:$B$1315, "&lt;=" &amp; $A33, DataRegularSeason20242025!$E$3:$E$1315, V$1)</f>
        <v>7</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6</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11</v>
      </c>
      <c r="AC33" s="2">
        <f>SUMIFS(DataRegularSeason20242025!$AA$3:$AA$1315,DataRegularSeason20242025!$B$3:$B$1315, "&lt;=" &amp; $A33, DataRegularSeason20242025!$D$3:$D$1315, AC$1)+SUMIFS(DataRegularSeason20242025!$AB$3:$AB$1315,DataRegularSeason20242025!$B$3:$B$1315, "&lt;=" &amp; $A33, DataRegularSeason20242025!$E$3:$E$1315, AC$1)</f>
        <v>12</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18</v>
      </c>
      <c r="AG33" s="2">
        <f>SUMIFS(DataRegularSeason20242025!$AA$3:$AA$1315,DataRegularSeason20242025!$B$3:$B$1315, "&lt;=" &amp; $A33, DataRegularSeason20242025!$D$3:$D$1315, AG$1)+SUMIFS(DataRegularSeason20242025!$AB$3:$AB$1315,DataRegularSeason20242025!$B$3:$B$1315, "&lt;=" &amp; $A33, DataRegularSeason20242025!$E$3:$E$1315, AG$1)</f>
        <v>12</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9</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12</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14</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10</v>
      </c>
      <c r="V34" s="2">
        <f>SUMIFS(DataRegularSeason20242025!$AA$3:$AA$1315,DataRegularSeason20242025!$B$3:$B$1315, "&lt;=" &amp; $A34, DataRegularSeason20242025!$D$3:$D$1315, V$1)+SUMIFS(DataRegularSeason20242025!$AB$3:$AB$1315,DataRegularSeason20242025!$B$3:$B$1315, "&lt;=" &amp; $A34, DataRegularSeason20242025!$E$3:$E$1315, V$1)</f>
        <v>7</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6</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11</v>
      </c>
      <c r="AC34" s="2">
        <f>SUMIFS(DataRegularSeason20242025!$AA$3:$AA$1315,DataRegularSeason20242025!$B$3:$B$1315, "&lt;=" &amp; $A34, DataRegularSeason20242025!$D$3:$D$1315, AC$1)+SUMIFS(DataRegularSeason20242025!$AB$3:$AB$1315,DataRegularSeason20242025!$B$3:$B$1315, "&lt;=" &amp; $A34, DataRegularSeason20242025!$E$3:$E$1315, AC$1)</f>
        <v>12</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18</v>
      </c>
      <c r="AG34" s="2">
        <f>SUMIFS(DataRegularSeason20242025!$AA$3:$AA$1315,DataRegularSeason20242025!$B$3:$B$1315, "&lt;=" &amp; $A34, DataRegularSeason20242025!$D$3:$D$1315, AG$1)+SUMIFS(DataRegularSeason20242025!$AB$3:$AB$1315,DataRegularSeason20242025!$B$3:$B$1315, "&lt;=" &amp; $A34, DataRegularSeason20242025!$E$3:$E$1315, AG$1)</f>
        <v>12</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9</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12</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14</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10</v>
      </c>
      <c r="V35" s="2">
        <f>SUMIFS(DataRegularSeason20242025!$AA$3:$AA$1315,DataRegularSeason20242025!$B$3:$B$1315, "&lt;=" &amp; $A35, DataRegularSeason20242025!$D$3:$D$1315, V$1)+SUMIFS(DataRegularSeason20242025!$AB$3:$AB$1315,DataRegularSeason20242025!$B$3:$B$1315, "&lt;=" &amp; $A35, DataRegularSeason20242025!$E$3:$E$1315, V$1)</f>
        <v>7</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6</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11</v>
      </c>
      <c r="AC35" s="2">
        <f>SUMIFS(DataRegularSeason20242025!$AA$3:$AA$1315,DataRegularSeason20242025!$B$3:$B$1315, "&lt;=" &amp; $A35, DataRegularSeason20242025!$D$3:$D$1315, AC$1)+SUMIFS(DataRegularSeason20242025!$AB$3:$AB$1315,DataRegularSeason20242025!$B$3:$B$1315, "&lt;=" &amp; $A35, DataRegularSeason20242025!$E$3:$E$1315, AC$1)</f>
        <v>12</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18</v>
      </c>
      <c r="AG35" s="2">
        <f>SUMIFS(DataRegularSeason20242025!$AA$3:$AA$1315,DataRegularSeason20242025!$B$3:$B$1315, "&lt;=" &amp; $A35, DataRegularSeason20242025!$D$3:$D$1315, AG$1)+SUMIFS(DataRegularSeason20242025!$AB$3:$AB$1315,DataRegularSeason20242025!$B$3:$B$1315, "&lt;=" &amp; $A35, DataRegularSeason20242025!$E$3:$E$1315, AG$1)</f>
        <v>12</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9</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12</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14</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10</v>
      </c>
      <c r="V36" s="2">
        <f>SUMIFS(DataRegularSeason20242025!$AA$3:$AA$1315,DataRegularSeason20242025!$B$3:$B$1315, "&lt;=" &amp; $A36, DataRegularSeason20242025!$D$3:$D$1315, V$1)+SUMIFS(DataRegularSeason20242025!$AB$3:$AB$1315,DataRegularSeason20242025!$B$3:$B$1315, "&lt;=" &amp; $A36, DataRegularSeason20242025!$E$3:$E$1315, V$1)</f>
        <v>7</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6</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11</v>
      </c>
      <c r="AC36" s="2">
        <f>SUMIFS(DataRegularSeason20242025!$AA$3:$AA$1315,DataRegularSeason20242025!$B$3:$B$1315, "&lt;=" &amp; $A36, DataRegularSeason20242025!$D$3:$D$1315, AC$1)+SUMIFS(DataRegularSeason20242025!$AB$3:$AB$1315,DataRegularSeason20242025!$B$3:$B$1315, "&lt;=" &amp; $A36, DataRegularSeason20242025!$E$3:$E$1315, AC$1)</f>
        <v>12</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18</v>
      </c>
      <c r="AG36" s="2">
        <f>SUMIFS(DataRegularSeason20242025!$AA$3:$AA$1315,DataRegularSeason20242025!$B$3:$B$1315, "&lt;=" &amp; $A36, DataRegularSeason20242025!$D$3:$D$1315, AG$1)+SUMIFS(DataRegularSeason20242025!$AB$3:$AB$1315,DataRegularSeason20242025!$B$3:$B$1315, "&lt;=" &amp; $A36, DataRegularSeason20242025!$E$3:$E$1315, AG$1)</f>
        <v>12</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9</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12</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14</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10</v>
      </c>
      <c r="V37" s="2">
        <f>SUMIFS(DataRegularSeason20242025!$AA$3:$AA$1315,DataRegularSeason20242025!$B$3:$B$1315, "&lt;=" &amp; $A37, DataRegularSeason20242025!$D$3:$D$1315, V$1)+SUMIFS(DataRegularSeason20242025!$AB$3:$AB$1315,DataRegularSeason20242025!$B$3:$B$1315, "&lt;=" &amp; $A37, DataRegularSeason20242025!$E$3:$E$1315, V$1)</f>
        <v>7</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6</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11</v>
      </c>
      <c r="AC37" s="2">
        <f>SUMIFS(DataRegularSeason20242025!$AA$3:$AA$1315,DataRegularSeason20242025!$B$3:$B$1315, "&lt;=" &amp; $A37, DataRegularSeason20242025!$D$3:$D$1315, AC$1)+SUMIFS(DataRegularSeason20242025!$AB$3:$AB$1315,DataRegularSeason20242025!$B$3:$B$1315, "&lt;=" &amp; $A37, DataRegularSeason20242025!$E$3:$E$1315, AC$1)</f>
        <v>12</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18</v>
      </c>
      <c r="AG37" s="2">
        <f>SUMIFS(DataRegularSeason20242025!$AA$3:$AA$1315,DataRegularSeason20242025!$B$3:$B$1315, "&lt;=" &amp; $A37, DataRegularSeason20242025!$D$3:$D$1315, AG$1)+SUMIFS(DataRegularSeason20242025!$AB$3:$AB$1315,DataRegularSeason20242025!$B$3:$B$1315, "&lt;=" &amp; $A37, DataRegularSeason20242025!$E$3:$E$1315, AG$1)</f>
        <v>12</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9</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12</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14</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10</v>
      </c>
      <c r="V38" s="2">
        <f>SUMIFS(DataRegularSeason20242025!$AA$3:$AA$1315,DataRegularSeason20242025!$B$3:$B$1315, "&lt;=" &amp; $A38, DataRegularSeason20242025!$D$3:$D$1315, V$1)+SUMIFS(DataRegularSeason20242025!$AB$3:$AB$1315,DataRegularSeason20242025!$B$3:$B$1315, "&lt;=" &amp; $A38, DataRegularSeason20242025!$E$3:$E$1315, V$1)</f>
        <v>7</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6</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11</v>
      </c>
      <c r="AC38" s="2">
        <f>SUMIFS(DataRegularSeason20242025!$AA$3:$AA$1315,DataRegularSeason20242025!$B$3:$B$1315, "&lt;=" &amp; $A38, DataRegularSeason20242025!$D$3:$D$1315, AC$1)+SUMIFS(DataRegularSeason20242025!$AB$3:$AB$1315,DataRegularSeason20242025!$B$3:$B$1315, "&lt;=" &amp; $A38, DataRegularSeason20242025!$E$3:$E$1315, AC$1)</f>
        <v>12</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18</v>
      </c>
      <c r="AG38" s="2">
        <f>SUMIFS(DataRegularSeason20242025!$AA$3:$AA$1315,DataRegularSeason20242025!$B$3:$B$1315, "&lt;=" &amp; $A38, DataRegularSeason20242025!$D$3:$D$1315, AG$1)+SUMIFS(DataRegularSeason20242025!$AB$3:$AB$1315,DataRegularSeason20242025!$B$3:$B$1315, "&lt;=" &amp; $A38, DataRegularSeason20242025!$E$3:$E$1315, AG$1)</f>
        <v>12</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9</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12</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14</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10</v>
      </c>
      <c r="V39" s="2">
        <f>SUMIFS(DataRegularSeason20242025!$AA$3:$AA$1315,DataRegularSeason20242025!$B$3:$B$1315, "&lt;=" &amp; $A39, DataRegularSeason20242025!$D$3:$D$1315, V$1)+SUMIFS(DataRegularSeason20242025!$AB$3:$AB$1315,DataRegularSeason20242025!$B$3:$B$1315, "&lt;=" &amp; $A39, DataRegularSeason20242025!$E$3:$E$1315, V$1)</f>
        <v>7</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6</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11</v>
      </c>
      <c r="AC39" s="2">
        <f>SUMIFS(DataRegularSeason20242025!$AA$3:$AA$1315,DataRegularSeason20242025!$B$3:$B$1315, "&lt;=" &amp; $A39, DataRegularSeason20242025!$D$3:$D$1315, AC$1)+SUMIFS(DataRegularSeason20242025!$AB$3:$AB$1315,DataRegularSeason20242025!$B$3:$B$1315, "&lt;=" &amp; $A39, DataRegularSeason20242025!$E$3:$E$1315, AC$1)</f>
        <v>12</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18</v>
      </c>
      <c r="AG39" s="2">
        <f>SUMIFS(DataRegularSeason20242025!$AA$3:$AA$1315,DataRegularSeason20242025!$B$3:$B$1315, "&lt;=" &amp; $A39, DataRegularSeason20242025!$D$3:$D$1315, AG$1)+SUMIFS(DataRegularSeason20242025!$AB$3:$AB$1315,DataRegularSeason20242025!$B$3:$B$1315, "&lt;=" &amp; $A39, DataRegularSeason20242025!$E$3:$E$1315, AG$1)</f>
        <v>12</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9</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12</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14</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10</v>
      </c>
      <c r="V40" s="2">
        <f>SUMIFS(DataRegularSeason20242025!$AA$3:$AA$1315,DataRegularSeason20242025!$B$3:$B$1315, "&lt;=" &amp; $A40, DataRegularSeason20242025!$D$3:$D$1315, V$1)+SUMIFS(DataRegularSeason20242025!$AB$3:$AB$1315,DataRegularSeason20242025!$B$3:$B$1315, "&lt;=" &amp; $A40, DataRegularSeason20242025!$E$3:$E$1315, V$1)</f>
        <v>7</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6</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11</v>
      </c>
      <c r="AC40" s="2">
        <f>SUMIFS(DataRegularSeason20242025!$AA$3:$AA$1315,DataRegularSeason20242025!$B$3:$B$1315, "&lt;=" &amp; $A40, DataRegularSeason20242025!$D$3:$D$1315, AC$1)+SUMIFS(DataRegularSeason20242025!$AB$3:$AB$1315,DataRegularSeason20242025!$B$3:$B$1315, "&lt;=" &amp; $A40, DataRegularSeason20242025!$E$3:$E$1315, AC$1)</f>
        <v>12</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18</v>
      </c>
      <c r="AG40" s="2">
        <f>SUMIFS(DataRegularSeason20242025!$AA$3:$AA$1315,DataRegularSeason20242025!$B$3:$B$1315, "&lt;=" &amp; $A40, DataRegularSeason20242025!$D$3:$D$1315, AG$1)+SUMIFS(DataRegularSeason20242025!$AB$3:$AB$1315,DataRegularSeason20242025!$B$3:$B$1315, "&lt;=" &amp; $A40, DataRegularSeason20242025!$E$3:$E$1315, AG$1)</f>
        <v>12</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9</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12</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14</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10</v>
      </c>
      <c r="V41" s="2">
        <f>SUMIFS(DataRegularSeason20242025!$AA$3:$AA$1315,DataRegularSeason20242025!$B$3:$B$1315, "&lt;=" &amp; $A41, DataRegularSeason20242025!$D$3:$D$1315, V$1)+SUMIFS(DataRegularSeason20242025!$AB$3:$AB$1315,DataRegularSeason20242025!$B$3:$B$1315, "&lt;=" &amp; $A41, DataRegularSeason20242025!$E$3:$E$1315, V$1)</f>
        <v>7</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6</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11</v>
      </c>
      <c r="AC41" s="2">
        <f>SUMIFS(DataRegularSeason20242025!$AA$3:$AA$1315,DataRegularSeason20242025!$B$3:$B$1315, "&lt;=" &amp; $A41, DataRegularSeason20242025!$D$3:$D$1315, AC$1)+SUMIFS(DataRegularSeason20242025!$AB$3:$AB$1315,DataRegularSeason20242025!$B$3:$B$1315, "&lt;=" &amp; $A41, DataRegularSeason20242025!$E$3:$E$1315, AC$1)</f>
        <v>12</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18</v>
      </c>
      <c r="AG41" s="2">
        <f>SUMIFS(DataRegularSeason20242025!$AA$3:$AA$1315,DataRegularSeason20242025!$B$3:$B$1315, "&lt;=" &amp; $A41, DataRegularSeason20242025!$D$3:$D$1315, AG$1)+SUMIFS(DataRegularSeason20242025!$AB$3:$AB$1315,DataRegularSeason20242025!$B$3:$B$1315, "&lt;=" &amp; $A41, DataRegularSeason20242025!$E$3:$E$1315, AG$1)</f>
        <v>12</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9</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12</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14</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10</v>
      </c>
      <c r="V42" s="2">
        <f>SUMIFS(DataRegularSeason20242025!$AA$3:$AA$1315,DataRegularSeason20242025!$B$3:$B$1315, "&lt;=" &amp; $A42, DataRegularSeason20242025!$D$3:$D$1315, V$1)+SUMIFS(DataRegularSeason20242025!$AB$3:$AB$1315,DataRegularSeason20242025!$B$3:$B$1315, "&lt;=" &amp; $A42, DataRegularSeason20242025!$E$3:$E$1315, V$1)</f>
        <v>7</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6</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11</v>
      </c>
      <c r="AC42" s="2">
        <f>SUMIFS(DataRegularSeason20242025!$AA$3:$AA$1315,DataRegularSeason20242025!$B$3:$B$1315, "&lt;=" &amp; $A42, DataRegularSeason20242025!$D$3:$D$1315, AC$1)+SUMIFS(DataRegularSeason20242025!$AB$3:$AB$1315,DataRegularSeason20242025!$B$3:$B$1315, "&lt;=" &amp; $A42, DataRegularSeason20242025!$E$3:$E$1315, AC$1)</f>
        <v>12</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18</v>
      </c>
      <c r="AG42" s="2">
        <f>SUMIFS(DataRegularSeason20242025!$AA$3:$AA$1315,DataRegularSeason20242025!$B$3:$B$1315, "&lt;=" &amp; $A42, DataRegularSeason20242025!$D$3:$D$1315, AG$1)+SUMIFS(DataRegularSeason20242025!$AB$3:$AB$1315,DataRegularSeason20242025!$B$3:$B$1315, "&lt;=" &amp; $A42, DataRegularSeason20242025!$E$3:$E$1315, AG$1)</f>
        <v>12</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9</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12</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14</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10</v>
      </c>
      <c r="V43" s="2">
        <f>SUMIFS(DataRegularSeason20242025!$AA$3:$AA$1315,DataRegularSeason20242025!$B$3:$B$1315, "&lt;=" &amp; $A43, DataRegularSeason20242025!$D$3:$D$1315, V$1)+SUMIFS(DataRegularSeason20242025!$AB$3:$AB$1315,DataRegularSeason20242025!$B$3:$B$1315, "&lt;=" &amp; $A43, DataRegularSeason20242025!$E$3:$E$1315, V$1)</f>
        <v>7</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6</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11</v>
      </c>
      <c r="AC43" s="2">
        <f>SUMIFS(DataRegularSeason20242025!$AA$3:$AA$1315,DataRegularSeason20242025!$B$3:$B$1315, "&lt;=" &amp; $A43, DataRegularSeason20242025!$D$3:$D$1315, AC$1)+SUMIFS(DataRegularSeason20242025!$AB$3:$AB$1315,DataRegularSeason20242025!$B$3:$B$1315, "&lt;=" &amp; $A43, DataRegularSeason20242025!$E$3:$E$1315, AC$1)</f>
        <v>12</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18</v>
      </c>
      <c r="AG43" s="2">
        <f>SUMIFS(DataRegularSeason20242025!$AA$3:$AA$1315,DataRegularSeason20242025!$B$3:$B$1315, "&lt;=" &amp; $A43, DataRegularSeason20242025!$D$3:$D$1315, AG$1)+SUMIFS(DataRegularSeason20242025!$AB$3:$AB$1315,DataRegularSeason20242025!$B$3:$B$1315, "&lt;=" &amp; $A43, DataRegularSeason20242025!$E$3:$E$1315, AG$1)</f>
        <v>12</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9</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12</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14</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10</v>
      </c>
      <c r="V44" s="2">
        <f>SUMIFS(DataRegularSeason20242025!$AA$3:$AA$1315,DataRegularSeason20242025!$B$3:$B$1315, "&lt;=" &amp; $A44, DataRegularSeason20242025!$D$3:$D$1315, V$1)+SUMIFS(DataRegularSeason20242025!$AB$3:$AB$1315,DataRegularSeason20242025!$B$3:$B$1315, "&lt;=" &amp; $A44, DataRegularSeason20242025!$E$3:$E$1315, V$1)</f>
        <v>7</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6</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11</v>
      </c>
      <c r="AC44" s="2">
        <f>SUMIFS(DataRegularSeason20242025!$AA$3:$AA$1315,DataRegularSeason20242025!$B$3:$B$1315, "&lt;=" &amp; $A44, DataRegularSeason20242025!$D$3:$D$1315, AC$1)+SUMIFS(DataRegularSeason20242025!$AB$3:$AB$1315,DataRegularSeason20242025!$B$3:$B$1315, "&lt;=" &amp; $A44, DataRegularSeason20242025!$E$3:$E$1315, AC$1)</f>
        <v>12</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18</v>
      </c>
      <c r="AG44" s="2">
        <f>SUMIFS(DataRegularSeason20242025!$AA$3:$AA$1315,DataRegularSeason20242025!$B$3:$B$1315, "&lt;=" &amp; $A44, DataRegularSeason20242025!$D$3:$D$1315, AG$1)+SUMIFS(DataRegularSeason20242025!$AB$3:$AB$1315,DataRegularSeason20242025!$B$3:$B$1315, "&lt;=" &amp; $A44, DataRegularSeason20242025!$E$3:$E$1315, AG$1)</f>
        <v>12</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9</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12</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14</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10</v>
      </c>
      <c r="V45" s="2">
        <f>SUMIFS(DataRegularSeason20242025!$AA$3:$AA$1315,DataRegularSeason20242025!$B$3:$B$1315, "&lt;=" &amp; $A45, DataRegularSeason20242025!$D$3:$D$1315, V$1)+SUMIFS(DataRegularSeason20242025!$AB$3:$AB$1315,DataRegularSeason20242025!$B$3:$B$1315, "&lt;=" &amp; $A45, DataRegularSeason20242025!$E$3:$E$1315, V$1)</f>
        <v>7</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6</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11</v>
      </c>
      <c r="AC45" s="2">
        <f>SUMIFS(DataRegularSeason20242025!$AA$3:$AA$1315,DataRegularSeason20242025!$B$3:$B$1315, "&lt;=" &amp; $A45, DataRegularSeason20242025!$D$3:$D$1315, AC$1)+SUMIFS(DataRegularSeason20242025!$AB$3:$AB$1315,DataRegularSeason20242025!$B$3:$B$1315, "&lt;=" &amp; $A45, DataRegularSeason20242025!$E$3:$E$1315, AC$1)</f>
        <v>12</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18</v>
      </c>
      <c r="AG45" s="2">
        <f>SUMIFS(DataRegularSeason20242025!$AA$3:$AA$1315,DataRegularSeason20242025!$B$3:$B$1315, "&lt;=" &amp; $A45, DataRegularSeason20242025!$D$3:$D$1315, AG$1)+SUMIFS(DataRegularSeason20242025!$AB$3:$AB$1315,DataRegularSeason20242025!$B$3:$B$1315, "&lt;=" &amp; $A45, DataRegularSeason20242025!$E$3:$E$1315, AG$1)</f>
        <v>12</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9</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12</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14</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10</v>
      </c>
      <c r="V46" s="2">
        <f>SUMIFS(DataRegularSeason20242025!$AA$3:$AA$1315,DataRegularSeason20242025!$B$3:$B$1315, "&lt;=" &amp; $A46, DataRegularSeason20242025!$D$3:$D$1315, V$1)+SUMIFS(DataRegularSeason20242025!$AB$3:$AB$1315,DataRegularSeason20242025!$B$3:$B$1315, "&lt;=" &amp; $A46, DataRegularSeason20242025!$E$3:$E$1315, V$1)</f>
        <v>7</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6</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11</v>
      </c>
      <c r="AC46" s="2">
        <f>SUMIFS(DataRegularSeason20242025!$AA$3:$AA$1315,DataRegularSeason20242025!$B$3:$B$1315, "&lt;=" &amp; $A46, DataRegularSeason20242025!$D$3:$D$1315, AC$1)+SUMIFS(DataRegularSeason20242025!$AB$3:$AB$1315,DataRegularSeason20242025!$B$3:$B$1315, "&lt;=" &amp; $A46, DataRegularSeason20242025!$E$3:$E$1315, AC$1)</f>
        <v>12</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18</v>
      </c>
      <c r="AG46" s="2">
        <f>SUMIFS(DataRegularSeason20242025!$AA$3:$AA$1315,DataRegularSeason20242025!$B$3:$B$1315, "&lt;=" &amp; $A46, DataRegularSeason20242025!$D$3:$D$1315, AG$1)+SUMIFS(DataRegularSeason20242025!$AB$3:$AB$1315,DataRegularSeason20242025!$B$3:$B$1315, "&lt;=" &amp; $A46, DataRegularSeason20242025!$E$3:$E$1315, AG$1)</f>
        <v>12</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9</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12</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14</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10</v>
      </c>
      <c r="V47" s="2">
        <f>SUMIFS(DataRegularSeason20242025!$AA$3:$AA$1315,DataRegularSeason20242025!$B$3:$B$1315, "&lt;=" &amp; $A47, DataRegularSeason20242025!$D$3:$D$1315, V$1)+SUMIFS(DataRegularSeason20242025!$AB$3:$AB$1315,DataRegularSeason20242025!$B$3:$B$1315, "&lt;=" &amp; $A47, DataRegularSeason20242025!$E$3:$E$1315, V$1)</f>
        <v>7</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6</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11</v>
      </c>
      <c r="AC47" s="2">
        <f>SUMIFS(DataRegularSeason20242025!$AA$3:$AA$1315,DataRegularSeason20242025!$B$3:$B$1315, "&lt;=" &amp; $A47, DataRegularSeason20242025!$D$3:$D$1315, AC$1)+SUMIFS(DataRegularSeason20242025!$AB$3:$AB$1315,DataRegularSeason20242025!$B$3:$B$1315, "&lt;=" &amp; $A47, DataRegularSeason20242025!$E$3:$E$1315, AC$1)</f>
        <v>12</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18</v>
      </c>
      <c r="AG47" s="2">
        <f>SUMIFS(DataRegularSeason20242025!$AA$3:$AA$1315,DataRegularSeason20242025!$B$3:$B$1315, "&lt;=" &amp; $A47, DataRegularSeason20242025!$D$3:$D$1315, AG$1)+SUMIFS(DataRegularSeason20242025!$AB$3:$AB$1315,DataRegularSeason20242025!$B$3:$B$1315, "&lt;=" &amp; $A47, DataRegularSeason20242025!$E$3:$E$1315, AG$1)</f>
        <v>12</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9</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12</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14</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10</v>
      </c>
      <c r="V48" s="2">
        <f>SUMIFS(DataRegularSeason20242025!$AA$3:$AA$1315,DataRegularSeason20242025!$B$3:$B$1315, "&lt;=" &amp; $A48, DataRegularSeason20242025!$D$3:$D$1315, V$1)+SUMIFS(DataRegularSeason20242025!$AB$3:$AB$1315,DataRegularSeason20242025!$B$3:$B$1315, "&lt;=" &amp; $A48, DataRegularSeason20242025!$E$3:$E$1315, V$1)</f>
        <v>7</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6</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11</v>
      </c>
      <c r="AC48" s="2">
        <f>SUMIFS(DataRegularSeason20242025!$AA$3:$AA$1315,DataRegularSeason20242025!$B$3:$B$1315, "&lt;=" &amp; $A48, DataRegularSeason20242025!$D$3:$D$1315, AC$1)+SUMIFS(DataRegularSeason20242025!$AB$3:$AB$1315,DataRegularSeason20242025!$B$3:$B$1315, "&lt;=" &amp; $A48, DataRegularSeason20242025!$E$3:$E$1315, AC$1)</f>
        <v>12</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18</v>
      </c>
      <c r="AG48" s="2">
        <f>SUMIFS(DataRegularSeason20242025!$AA$3:$AA$1315,DataRegularSeason20242025!$B$3:$B$1315, "&lt;=" &amp; $A48, DataRegularSeason20242025!$D$3:$D$1315, AG$1)+SUMIFS(DataRegularSeason20242025!$AB$3:$AB$1315,DataRegularSeason20242025!$B$3:$B$1315, "&lt;=" &amp; $A48, DataRegularSeason20242025!$E$3:$E$1315, AG$1)</f>
        <v>12</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9</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12</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14</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10</v>
      </c>
      <c r="V49" s="2">
        <f>SUMIFS(DataRegularSeason20242025!$AA$3:$AA$1315,DataRegularSeason20242025!$B$3:$B$1315, "&lt;=" &amp; $A49, DataRegularSeason20242025!$D$3:$D$1315, V$1)+SUMIFS(DataRegularSeason20242025!$AB$3:$AB$1315,DataRegularSeason20242025!$B$3:$B$1315, "&lt;=" &amp; $A49, DataRegularSeason20242025!$E$3:$E$1315, V$1)</f>
        <v>7</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6</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11</v>
      </c>
      <c r="AC49" s="2">
        <f>SUMIFS(DataRegularSeason20242025!$AA$3:$AA$1315,DataRegularSeason20242025!$B$3:$B$1315, "&lt;=" &amp; $A49, DataRegularSeason20242025!$D$3:$D$1315, AC$1)+SUMIFS(DataRegularSeason20242025!$AB$3:$AB$1315,DataRegularSeason20242025!$B$3:$B$1315, "&lt;=" &amp; $A49, DataRegularSeason20242025!$E$3:$E$1315, AC$1)</f>
        <v>12</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18</v>
      </c>
      <c r="AG49" s="2">
        <f>SUMIFS(DataRegularSeason20242025!$AA$3:$AA$1315,DataRegularSeason20242025!$B$3:$B$1315, "&lt;=" &amp; $A49, DataRegularSeason20242025!$D$3:$D$1315, AG$1)+SUMIFS(DataRegularSeason20242025!$AB$3:$AB$1315,DataRegularSeason20242025!$B$3:$B$1315, "&lt;=" &amp; $A49, DataRegularSeason20242025!$E$3:$E$1315, AG$1)</f>
        <v>12</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9</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12</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14</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10</v>
      </c>
      <c r="V50" s="2">
        <f>SUMIFS(DataRegularSeason20242025!$AA$3:$AA$1315,DataRegularSeason20242025!$B$3:$B$1315, "&lt;=" &amp; $A50, DataRegularSeason20242025!$D$3:$D$1315, V$1)+SUMIFS(DataRegularSeason20242025!$AB$3:$AB$1315,DataRegularSeason20242025!$B$3:$B$1315, "&lt;=" &amp; $A50, DataRegularSeason20242025!$E$3:$E$1315, V$1)</f>
        <v>7</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6</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11</v>
      </c>
      <c r="AC50" s="2">
        <f>SUMIFS(DataRegularSeason20242025!$AA$3:$AA$1315,DataRegularSeason20242025!$B$3:$B$1315, "&lt;=" &amp; $A50, DataRegularSeason20242025!$D$3:$D$1315, AC$1)+SUMIFS(DataRegularSeason20242025!$AB$3:$AB$1315,DataRegularSeason20242025!$B$3:$B$1315, "&lt;=" &amp; $A50, DataRegularSeason20242025!$E$3:$E$1315, AC$1)</f>
        <v>12</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18</v>
      </c>
      <c r="AG50" s="2">
        <f>SUMIFS(DataRegularSeason20242025!$AA$3:$AA$1315,DataRegularSeason20242025!$B$3:$B$1315, "&lt;=" &amp; $A50, DataRegularSeason20242025!$D$3:$D$1315, AG$1)+SUMIFS(DataRegularSeason20242025!$AB$3:$AB$1315,DataRegularSeason20242025!$B$3:$B$1315, "&lt;=" &amp; $A50, DataRegularSeason20242025!$E$3:$E$1315, AG$1)</f>
        <v>12</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9</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12</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14</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10</v>
      </c>
      <c r="V51" s="2">
        <f>SUMIFS(DataRegularSeason20242025!$AA$3:$AA$1315,DataRegularSeason20242025!$B$3:$B$1315, "&lt;=" &amp; $A51, DataRegularSeason20242025!$D$3:$D$1315, V$1)+SUMIFS(DataRegularSeason20242025!$AB$3:$AB$1315,DataRegularSeason20242025!$B$3:$B$1315, "&lt;=" &amp; $A51, DataRegularSeason20242025!$E$3:$E$1315, V$1)</f>
        <v>7</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6</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11</v>
      </c>
      <c r="AC51" s="2">
        <f>SUMIFS(DataRegularSeason20242025!$AA$3:$AA$1315,DataRegularSeason20242025!$B$3:$B$1315, "&lt;=" &amp; $A51, DataRegularSeason20242025!$D$3:$D$1315, AC$1)+SUMIFS(DataRegularSeason20242025!$AB$3:$AB$1315,DataRegularSeason20242025!$B$3:$B$1315, "&lt;=" &amp; $A51, DataRegularSeason20242025!$E$3:$E$1315, AC$1)</f>
        <v>12</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18</v>
      </c>
      <c r="AG51" s="2">
        <f>SUMIFS(DataRegularSeason20242025!$AA$3:$AA$1315,DataRegularSeason20242025!$B$3:$B$1315, "&lt;=" &amp; $A51, DataRegularSeason20242025!$D$3:$D$1315, AG$1)+SUMIFS(DataRegularSeason20242025!$AB$3:$AB$1315,DataRegularSeason20242025!$B$3:$B$1315, "&lt;=" &amp; $A51, DataRegularSeason20242025!$E$3:$E$1315, AG$1)</f>
        <v>12</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9</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12</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14</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10</v>
      </c>
      <c r="V52" s="2">
        <f>SUMIFS(DataRegularSeason20242025!$AA$3:$AA$1315,DataRegularSeason20242025!$B$3:$B$1315, "&lt;=" &amp; $A52, DataRegularSeason20242025!$D$3:$D$1315, V$1)+SUMIFS(DataRegularSeason20242025!$AB$3:$AB$1315,DataRegularSeason20242025!$B$3:$B$1315, "&lt;=" &amp; $A52, DataRegularSeason20242025!$E$3:$E$1315, V$1)</f>
        <v>7</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6</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11</v>
      </c>
      <c r="AC52" s="2">
        <f>SUMIFS(DataRegularSeason20242025!$AA$3:$AA$1315,DataRegularSeason20242025!$B$3:$B$1315, "&lt;=" &amp; $A52, DataRegularSeason20242025!$D$3:$D$1315, AC$1)+SUMIFS(DataRegularSeason20242025!$AB$3:$AB$1315,DataRegularSeason20242025!$B$3:$B$1315, "&lt;=" &amp; $A52, DataRegularSeason20242025!$E$3:$E$1315, AC$1)</f>
        <v>12</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18</v>
      </c>
      <c r="AG52" s="2">
        <f>SUMIFS(DataRegularSeason20242025!$AA$3:$AA$1315,DataRegularSeason20242025!$B$3:$B$1315, "&lt;=" &amp; $A52, DataRegularSeason20242025!$D$3:$D$1315, AG$1)+SUMIFS(DataRegularSeason20242025!$AB$3:$AB$1315,DataRegularSeason20242025!$B$3:$B$1315, "&lt;=" &amp; $A52, DataRegularSeason20242025!$E$3:$E$1315, AG$1)</f>
        <v>12</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9</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12</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14</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10</v>
      </c>
      <c r="V53" s="2">
        <f>SUMIFS(DataRegularSeason20242025!$AA$3:$AA$1315,DataRegularSeason20242025!$B$3:$B$1315, "&lt;=" &amp; $A53, DataRegularSeason20242025!$D$3:$D$1315, V$1)+SUMIFS(DataRegularSeason20242025!$AB$3:$AB$1315,DataRegularSeason20242025!$B$3:$B$1315, "&lt;=" &amp; $A53, DataRegularSeason20242025!$E$3:$E$1315, V$1)</f>
        <v>7</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6</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11</v>
      </c>
      <c r="AC53" s="2">
        <f>SUMIFS(DataRegularSeason20242025!$AA$3:$AA$1315,DataRegularSeason20242025!$B$3:$B$1315, "&lt;=" &amp; $A53, DataRegularSeason20242025!$D$3:$D$1315, AC$1)+SUMIFS(DataRegularSeason20242025!$AB$3:$AB$1315,DataRegularSeason20242025!$B$3:$B$1315, "&lt;=" &amp; $A53, DataRegularSeason20242025!$E$3:$E$1315, AC$1)</f>
        <v>12</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18</v>
      </c>
      <c r="AG53" s="2">
        <f>SUMIFS(DataRegularSeason20242025!$AA$3:$AA$1315,DataRegularSeason20242025!$B$3:$B$1315, "&lt;=" &amp; $A53, DataRegularSeason20242025!$D$3:$D$1315, AG$1)+SUMIFS(DataRegularSeason20242025!$AB$3:$AB$1315,DataRegularSeason20242025!$B$3:$B$1315, "&lt;=" &amp; $A53, DataRegularSeason20242025!$E$3:$E$1315, AG$1)</f>
        <v>12</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9</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12</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14</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10</v>
      </c>
      <c r="V54" s="2">
        <f>SUMIFS(DataRegularSeason20242025!$AA$3:$AA$1315,DataRegularSeason20242025!$B$3:$B$1315, "&lt;=" &amp; $A54, DataRegularSeason20242025!$D$3:$D$1315, V$1)+SUMIFS(DataRegularSeason20242025!$AB$3:$AB$1315,DataRegularSeason20242025!$B$3:$B$1315, "&lt;=" &amp; $A54, DataRegularSeason20242025!$E$3:$E$1315, V$1)</f>
        <v>7</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6</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11</v>
      </c>
      <c r="AC54" s="2">
        <f>SUMIFS(DataRegularSeason20242025!$AA$3:$AA$1315,DataRegularSeason20242025!$B$3:$B$1315, "&lt;=" &amp; $A54, DataRegularSeason20242025!$D$3:$D$1315, AC$1)+SUMIFS(DataRegularSeason20242025!$AB$3:$AB$1315,DataRegularSeason20242025!$B$3:$B$1315, "&lt;=" &amp; $A54, DataRegularSeason20242025!$E$3:$E$1315, AC$1)</f>
        <v>12</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18</v>
      </c>
      <c r="AG54" s="2">
        <f>SUMIFS(DataRegularSeason20242025!$AA$3:$AA$1315,DataRegularSeason20242025!$B$3:$B$1315, "&lt;=" &amp; $A54, DataRegularSeason20242025!$D$3:$D$1315, AG$1)+SUMIFS(DataRegularSeason20242025!$AB$3:$AB$1315,DataRegularSeason20242025!$B$3:$B$1315, "&lt;=" &amp; $A54, DataRegularSeason20242025!$E$3:$E$1315, AG$1)</f>
        <v>12</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9</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12</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14</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10</v>
      </c>
      <c r="V55" s="2">
        <f>SUMIFS(DataRegularSeason20242025!$AA$3:$AA$1315,DataRegularSeason20242025!$B$3:$B$1315, "&lt;=" &amp; $A55, DataRegularSeason20242025!$D$3:$D$1315, V$1)+SUMIFS(DataRegularSeason20242025!$AB$3:$AB$1315,DataRegularSeason20242025!$B$3:$B$1315, "&lt;=" &amp; $A55, DataRegularSeason20242025!$E$3:$E$1315, V$1)</f>
        <v>7</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6</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11</v>
      </c>
      <c r="AC55" s="2">
        <f>SUMIFS(DataRegularSeason20242025!$AA$3:$AA$1315,DataRegularSeason20242025!$B$3:$B$1315, "&lt;=" &amp; $A55, DataRegularSeason20242025!$D$3:$D$1315, AC$1)+SUMIFS(DataRegularSeason20242025!$AB$3:$AB$1315,DataRegularSeason20242025!$B$3:$B$1315, "&lt;=" &amp; $A55, DataRegularSeason20242025!$E$3:$E$1315, AC$1)</f>
        <v>12</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18</v>
      </c>
      <c r="AG55" s="2">
        <f>SUMIFS(DataRegularSeason20242025!$AA$3:$AA$1315,DataRegularSeason20242025!$B$3:$B$1315, "&lt;=" &amp; $A55, DataRegularSeason20242025!$D$3:$D$1315, AG$1)+SUMIFS(DataRegularSeason20242025!$AB$3:$AB$1315,DataRegularSeason20242025!$B$3:$B$1315, "&lt;=" &amp; $A55, DataRegularSeason20242025!$E$3:$E$1315, AG$1)</f>
        <v>12</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9</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12</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14</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10</v>
      </c>
      <c r="V56" s="2">
        <f>SUMIFS(DataRegularSeason20242025!$AA$3:$AA$1315,DataRegularSeason20242025!$B$3:$B$1315, "&lt;=" &amp; $A56, DataRegularSeason20242025!$D$3:$D$1315, V$1)+SUMIFS(DataRegularSeason20242025!$AB$3:$AB$1315,DataRegularSeason20242025!$B$3:$B$1315, "&lt;=" &amp; $A56, DataRegularSeason20242025!$E$3:$E$1315, V$1)</f>
        <v>7</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6</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11</v>
      </c>
      <c r="AC56" s="2">
        <f>SUMIFS(DataRegularSeason20242025!$AA$3:$AA$1315,DataRegularSeason20242025!$B$3:$B$1315, "&lt;=" &amp; $A56, DataRegularSeason20242025!$D$3:$D$1315, AC$1)+SUMIFS(DataRegularSeason20242025!$AB$3:$AB$1315,DataRegularSeason20242025!$B$3:$B$1315, "&lt;=" &amp; $A56, DataRegularSeason20242025!$E$3:$E$1315, AC$1)</f>
        <v>12</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18</v>
      </c>
      <c r="AG56" s="2">
        <f>SUMIFS(DataRegularSeason20242025!$AA$3:$AA$1315,DataRegularSeason20242025!$B$3:$B$1315, "&lt;=" &amp; $A56, DataRegularSeason20242025!$D$3:$D$1315, AG$1)+SUMIFS(DataRegularSeason20242025!$AB$3:$AB$1315,DataRegularSeason20242025!$B$3:$B$1315, "&lt;=" &amp; $A56, DataRegularSeason20242025!$E$3:$E$1315, AG$1)</f>
        <v>12</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9</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12</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14</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10</v>
      </c>
      <c r="V57" s="2">
        <f>SUMIFS(DataRegularSeason20242025!$AA$3:$AA$1315,DataRegularSeason20242025!$B$3:$B$1315, "&lt;=" &amp; $A57, DataRegularSeason20242025!$D$3:$D$1315, V$1)+SUMIFS(DataRegularSeason20242025!$AB$3:$AB$1315,DataRegularSeason20242025!$B$3:$B$1315, "&lt;=" &amp; $A57, DataRegularSeason20242025!$E$3:$E$1315, V$1)</f>
        <v>7</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6</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11</v>
      </c>
      <c r="AC57" s="2">
        <f>SUMIFS(DataRegularSeason20242025!$AA$3:$AA$1315,DataRegularSeason20242025!$B$3:$B$1315, "&lt;=" &amp; $A57, DataRegularSeason20242025!$D$3:$D$1315, AC$1)+SUMIFS(DataRegularSeason20242025!$AB$3:$AB$1315,DataRegularSeason20242025!$B$3:$B$1315, "&lt;=" &amp; $A57, DataRegularSeason20242025!$E$3:$E$1315, AC$1)</f>
        <v>12</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18</v>
      </c>
      <c r="AG57" s="2">
        <f>SUMIFS(DataRegularSeason20242025!$AA$3:$AA$1315,DataRegularSeason20242025!$B$3:$B$1315, "&lt;=" &amp; $A57, DataRegularSeason20242025!$D$3:$D$1315, AG$1)+SUMIFS(DataRegularSeason20242025!$AB$3:$AB$1315,DataRegularSeason20242025!$B$3:$B$1315, "&lt;=" &amp; $A57, DataRegularSeason20242025!$E$3:$E$1315, AG$1)</f>
        <v>12</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9</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12</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14</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10</v>
      </c>
      <c r="V58" s="2">
        <f>SUMIFS(DataRegularSeason20242025!$AA$3:$AA$1315,DataRegularSeason20242025!$B$3:$B$1315, "&lt;=" &amp; $A58, DataRegularSeason20242025!$D$3:$D$1315, V$1)+SUMIFS(DataRegularSeason20242025!$AB$3:$AB$1315,DataRegularSeason20242025!$B$3:$B$1315, "&lt;=" &amp; $A58, DataRegularSeason20242025!$E$3:$E$1315, V$1)</f>
        <v>7</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6</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11</v>
      </c>
      <c r="AC58" s="2">
        <f>SUMIFS(DataRegularSeason20242025!$AA$3:$AA$1315,DataRegularSeason20242025!$B$3:$B$1315, "&lt;=" &amp; $A58, DataRegularSeason20242025!$D$3:$D$1315, AC$1)+SUMIFS(DataRegularSeason20242025!$AB$3:$AB$1315,DataRegularSeason20242025!$B$3:$B$1315, "&lt;=" &amp; $A58, DataRegularSeason20242025!$E$3:$E$1315, AC$1)</f>
        <v>12</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18</v>
      </c>
      <c r="AG58" s="2">
        <f>SUMIFS(DataRegularSeason20242025!$AA$3:$AA$1315,DataRegularSeason20242025!$B$3:$B$1315, "&lt;=" &amp; $A58, DataRegularSeason20242025!$D$3:$D$1315, AG$1)+SUMIFS(DataRegularSeason20242025!$AB$3:$AB$1315,DataRegularSeason20242025!$B$3:$B$1315, "&lt;=" &amp; $A58, DataRegularSeason20242025!$E$3:$E$1315, AG$1)</f>
        <v>12</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9</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12</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14</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10</v>
      </c>
      <c r="V59" s="2">
        <f>SUMIFS(DataRegularSeason20242025!$AA$3:$AA$1315,DataRegularSeason20242025!$B$3:$B$1315, "&lt;=" &amp; $A59, DataRegularSeason20242025!$D$3:$D$1315, V$1)+SUMIFS(DataRegularSeason20242025!$AB$3:$AB$1315,DataRegularSeason20242025!$B$3:$B$1315, "&lt;=" &amp; $A59, DataRegularSeason20242025!$E$3:$E$1315, V$1)</f>
        <v>7</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6</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11</v>
      </c>
      <c r="AC59" s="2">
        <f>SUMIFS(DataRegularSeason20242025!$AA$3:$AA$1315,DataRegularSeason20242025!$B$3:$B$1315, "&lt;=" &amp; $A59, DataRegularSeason20242025!$D$3:$D$1315, AC$1)+SUMIFS(DataRegularSeason20242025!$AB$3:$AB$1315,DataRegularSeason20242025!$B$3:$B$1315, "&lt;=" &amp; $A59, DataRegularSeason20242025!$E$3:$E$1315, AC$1)</f>
        <v>12</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18</v>
      </c>
      <c r="AG59" s="2">
        <f>SUMIFS(DataRegularSeason20242025!$AA$3:$AA$1315,DataRegularSeason20242025!$B$3:$B$1315, "&lt;=" &amp; $A59, DataRegularSeason20242025!$D$3:$D$1315, AG$1)+SUMIFS(DataRegularSeason20242025!$AB$3:$AB$1315,DataRegularSeason20242025!$B$3:$B$1315, "&lt;=" &amp; $A59, DataRegularSeason20242025!$E$3:$E$1315, AG$1)</f>
        <v>12</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9</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12</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14</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10</v>
      </c>
      <c r="V60" s="2">
        <f>SUMIFS(DataRegularSeason20242025!$AA$3:$AA$1315,DataRegularSeason20242025!$B$3:$B$1315, "&lt;=" &amp; $A60, DataRegularSeason20242025!$D$3:$D$1315, V$1)+SUMIFS(DataRegularSeason20242025!$AB$3:$AB$1315,DataRegularSeason20242025!$B$3:$B$1315, "&lt;=" &amp; $A60, DataRegularSeason20242025!$E$3:$E$1315, V$1)</f>
        <v>7</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6</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11</v>
      </c>
      <c r="AC60" s="2">
        <f>SUMIFS(DataRegularSeason20242025!$AA$3:$AA$1315,DataRegularSeason20242025!$B$3:$B$1315, "&lt;=" &amp; $A60, DataRegularSeason20242025!$D$3:$D$1315, AC$1)+SUMIFS(DataRegularSeason20242025!$AB$3:$AB$1315,DataRegularSeason20242025!$B$3:$B$1315, "&lt;=" &amp; $A60, DataRegularSeason20242025!$E$3:$E$1315, AC$1)</f>
        <v>12</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18</v>
      </c>
      <c r="AG60" s="2">
        <f>SUMIFS(DataRegularSeason20242025!$AA$3:$AA$1315,DataRegularSeason20242025!$B$3:$B$1315, "&lt;=" &amp; $A60, DataRegularSeason20242025!$D$3:$D$1315, AG$1)+SUMIFS(DataRegularSeason20242025!$AB$3:$AB$1315,DataRegularSeason20242025!$B$3:$B$1315, "&lt;=" &amp; $A60, DataRegularSeason20242025!$E$3:$E$1315, AG$1)</f>
        <v>12</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9</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12</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14</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10</v>
      </c>
      <c r="V61" s="2">
        <f>SUMIFS(DataRegularSeason20242025!$AA$3:$AA$1315,DataRegularSeason20242025!$B$3:$B$1315, "&lt;=" &amp; $A61, DataRegularSeason20242025!$D$3:$D$1315, V$1)+SUMIFS(DataRegularSeason20242025!$AB$3:$AB$1315,DataRegularSeason20242025!$B$3:$B$1315, "&lt;=" &amp; $A61, DataRegularSeason20242025!$E$3:$E$1315, V$1)</f>
        <v>7</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6</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11</v>
      </c>
      <c r="AC61" s="2">
        <f>SUMIFS(DataRegularSeason20242025!$AA$3:$AA$1315,DataRegularSeason20242025!$B$3:$B$1315, "&lt;=" &amp; $A61, DataRegularSeason20242025!$D$3:$D$1315, AC$1)+SUMIFS(DataRegularSeason20242025!$AB$3:$AB$1315,DataRegularSeason20242025!$B$3:$B$1315, "&lt;=" &amp; $A61, DataRegularSeason20242025!$E$3:$E$1315, AC$1)</f>
        <v>12</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18</v>
      </c>
      <c r="AG61" s="2">
        <f>SUMIFS(DataRegularSeason20242025!$AA$3:$AA$1315,DataRegularSeason20242025!$B$3:$B$1315, "&lt;=" &amp; $A61, DataRegularSeason20242025!$D$3:$D$1315, AG$1)+SUMIFS(DataRegularSeason20242025!$AB$3:$AB$1315,DataRegularSeason20242025!$B$3:$B$1315, "&lt;=" &amp; $A61, DataRegularSeason20242025!$E$3:$E$1315, AG$1)</f>
        <v>12</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9</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12</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14</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10</v>
      </c>
      <c r="V62" s="2">
        <f>SUMIFS(DataRegularSeason20242025!$AA$3:$AA$1315,DataRegularSeason20242025!$B$3:$B$1315, "&lt;=" &amp; $A62, DataRegularSeason20242025!$D$3:$D$1315, V$1)+SUMIFS(DataRegularSeason20242025!$AB$3:$AB$1315,DataRegularSeason20242025!$B$3:$B$1315, "&lt;=" &amp; $A62, DataRegularSeason20242025!$E$3:$E$1315, V$1)</f>
        <v>7</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6</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11</v>
      </c>
      <c r="AC62" s="2">
        <f>SUMIFS(DataRegularSeason20242025!$AA$3:$AA$1315,DataRegularSeason20242025!$B$3:$B$1315, "&lt;=" &amp; $A62, DataRegularSeason20242025!$D$3:$D$1315, AC$1)+SUMIFS(DataRegularSeason20242025!$AB$3:$AB$1315,DataRegularSeason20242025!$B$3:$B$1315, "&lt;=" &amp; $A62, DataRegularSeason20242025!$E$3:$E$1315, AC$1)</f>
        <v>12</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18</v>
      </c>
      <c r="AG62" s="2">
        <f>SUMIFS(DataRegularSeason20242025!$AA$3:$AA$1315,DataRegularSeason20242025!$B$3:$B$1315, "&lt;=" &amp; $A62, DataRegularSeason20242025!$D$3:$D$1315, AG$1)+SUMIFS(DataRegularSeason20242025!$AB$3:$AB$1315,DataRegularSeason20242025!$B$3:$B$1315, "&lt;=" &amp; $A62, DataRegularSeason20242025!$E$3:$E$1315, AG$1)</f>
        <v>12</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9</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12</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14</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10</v>
      </c>
      <c r="V63" s="2">
        <f>SUMIFS(DataRegularSeason20242025!$AA$3:$AA$1315,DataRegularSeason20242025!$B$3:$B$1315, "&lt;=" &amp; $A63, DataRegularSeason20242025!$D$3:$D$1315, V$1)+SUMIFS(DataRegularSeason20242025!$AB$3:$AB$1315,DataRegularSeason20242025!$B$3:$B$1315, "&lt;=" &amp; $A63, DataRegularSeason20242025!$E$3:$E$1315, V$1)</f>
        <v>7</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6</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11</v>
      </c>
      <c r="AC63" s="2">
        <f>SUMIFS(DataRegularSeason20242025!$AA$3:$AA$1315,DataRegularSeason20242025!$B$3:$B$1315, "&lt;=" &amp; $A63, DataRegularSeason20242025!$D$3:$D$1315, AC$1)+SUMIFS(DataRegularSeason20242025!$AB$3:$AB$1315,DataRegularSeason20242025!$B$3:$B$1315, "&lt;=" &amp; $A63, DataRegularSeason20242025!$E$3:$E$1315, AC$1)</f>
        <v>12</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18</v>
      </c>
      <c r="AG63" s="2">
        <f>SUMIFS(DataRegularSeason20242025!$AA$3:$AA$1315,DataRegularSeason20242025!$B$3:$B$1315, "&lt;=" &amp; $A63, DataRegularSeason20242025!$D$3:$D$1315, AG$1)+SUMIFS(DataRegularSeason20242025!$AB$3:$AB$1315,DataRegularSeason20242025!$B$3:$B$1315, "&lt;=" &amp; $A63, DataRegularSeason20242025!$E$3:$E$1315, AG$1)</f>
        <v>12</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9</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12</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14</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10</v>
      </c>
      <c r="V64" s="2">
        <f>SUMIFS(DataRegularSeason20242025!$AA$3:$AA$1315,DataRegularSeason20242025!$B$3:$B$1315, "&lt;=" &amp; $A64, DataRegularSeason20242025!$D$3:$D$1315, V$1)+SUMIFS(DataRegularSeason20242025!$AB$3:$AB$1315,DataRegularSeason20242025!$B$3:$B$1315, "&lt;=" &amp; $A64, DataRegularSeason20242025!$E$3:$E$1315, V$1)</f>
        <v>7</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6</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11</v>
      </c>
      <c r="AC64" s="2">
        <f>SUMIFS(DataRegularSeason20242025!$AA$3:$AA$1315,DataRegularSeason20242025!$B$3:$B$1315, "&lt;=" &amp; $A64, DataRegularSeason20242025!$D$3:$D$1315, AC$1)+SUMIFS(DataRegularSeason20242025!$AB$3:$AB$1315,DataRegularSeason20242025!$B$3:$B$1315, "&lt;=" &amp; $A64, DataRegularSeason20242025!$E$3:$E$1315, AC$1)</f>
        <v>12</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18</v>
      </c>
      <c r="AG64" s="2">
        <f>SUMIFS(DataRegularSeason20242025!$AA$3:$AA$1315,DataRegularSeason20242025!$B$3:$B$1315, "&lt;=" &amp; $A64, DataRegularSeason20242025!$D$3:$D$1315, AG$1)+SUMIFS(DataRegularSeason20242025!$AB$3:$AB$1315,DataRegularSeason20242025!$B$3:$B$1315, "&lt;=" &amp; $A64, DataRegularSeason20242025!$E$3:$E$1315, AG$1)</f>
        <v>12</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9</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12</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14</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10</v>
      </c>
      <c r="V65" s="2">
        <f>SUMIFS(DataRegularSeason20242025!$AA$3:$AA$1315,DataRegularSeason20242025!$B$3:$B$1315, "&lt;=" &amp; $A65, DataRegularSeason20242025!$D$3:$D$1315, V$1)+SUMIFS(DataRegularSeason20242025!$AB$3:$AB$1315,DataRegularSeason20242025!$B$3:$B$1315, "&lt;=" &amp; $A65, DataRegularSeason20242025!$E$3:$E$1315, V$1)</f>
        <v>7</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6</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11</v>
      </c>
      <c r="AC65" s="2">
        <f>SUMIFS(DataRegularSeason20242025!$AA$3:$AA$1315,DataRegularSeason20242025!$B$3:$B$1315, "&lt;=" &amp; $A65, DataRegularSeason20242025!$D$3:$D$1315, AC$1)+SUMIFS(DataRegularSeason20242025!$AB$3:$AB$1315,DataRegularSeason20242025!$B$3:$B$1315, "&lt;=" &amp; $A65, DataRegularSeason20242025!$E$3:$E$1315, AC$1)</f>
        <v>12</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18</v>
      </c>
      <c r="AG65" s="2">
        <f>SUMIFS(DataRegularSeason20242025!$AA$3:$AA$1315,DataRegularSeason20242025!$B$3:$B$1315, "&lt;=" &amp; $A65, DataRegularSeason20242025!$D$3:$D$1315, AG$1)+SUMIFS(DataRegularSeason20242025!$AB$3:$AB$1315,DataRegularSeason20242025!$B$3:$B$1315, "&lt;=" &amp; $A65, DataRegularSeason20242025!$E$3:$E$1315, AG$1)</f>
        <v>12</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9</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12</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14</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10</v>
      </c>
      <c r="V66" s="2">
        <f>SUMIFS(DataRegularSeason20242025!$AA$3:$AA$1315,DataRegularSeason20242025!$B$3:$B$1315, "&lt;=" &amp; $A66, DataRegularSeason20242025!$D$3:$D$1315, V$1)+SUMIFS(DataRegularSeason20242025!$AB$3:$AB$1315,DataRegularSeason20242025!$B$3:$B$1315, "&lt;=" &amp; $A66, DataRegularSeason20242025!$E$3:$E$1315, V$1)</f>
        <v>7</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6</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11</v>
      </c>
      <c r="AC66" s="2">
        <f>SUMIFS(DataRegularSeason20242025!$AA$3:$AA$1315,DataRegularSeason20242025!$B$3:$B$1315, "&lt;=" &amp; $A66, DataRegularSeason20242025!$D$3:$D$1315, AC$1)+SUMIFS(DataRegularSeason20242025!$AB$3:$AB$1315,DataRegularSeason20242025!$B$3:$B$1315, "&lt;=" &amp; $A66, DataRegularSeason20242025!$E$3:$E$1315, AC$1)</f>
        <v>12</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18</v>
      </c>
      <c r="AG66" s="2">
        <f>SUMIFS(DataRegularSeason20242025!$AA$3:$AA$1315,DataRegularSeason20242025!$B$3:$B$1315, "&lt;=" &amp; $A66, DataRegularSeason20242025!$D$3:$D$1315, AG$1)+SUMIFS(DataRegularSeason20242025!$AB$3:$AB$1315,DataRegularSeason20242025!$B$3:$B$1315, "&lt;=" &amp; $A66, DataRegularSeason20242025!$E$3:$E$1315, AG$1)</f>
        <v>12</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9</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12</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14</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10</v>
      </c>
      <c r="V67" s="2">
        <f>SUMIFS(DataRegularSeason20242025!$AA$3:$AA$1315,DataRegularSeason20242025!$B$3:$B$1315, "&lt;=" &amp; $A67, DataRegularSeason20242025!$D$3:$D$1315, V$1)+SUMIFS(DataRegularSeason20242025!$AB$3:$AB$1315,DataRegularSeason20242025!$B$3:$B$1315, "&lt;=" &amp; $A67, DataRegularSeason20242025!$E$3:$E$1315, V$1)</f>
        <v>7</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6</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11</v>
      </c>
      <c r="AC67" s="2">
        <f>SUMIFS(DataRegularSeason20242025!$AA$3:$AA$1315,DataRegularSeason20242025!$B$3:$B$1315, "&lt;=" &amp; $A67, DataRegularSeason20242025!$D$3:$D$1315, AC$1)+SUMIFS(DataRegularSeason20242025!$AB$3:$AB$1315,DataRegularSeason20242025!$B$3:$B$1315, "&lt;=" &amp; $A67, DataRegularSeason20242025!$E$3:$E$1315, AC$1)</f>
        <v>12</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18</v>
      </c>
      <c r="AG67" s="2">
        <f>SUMIFS(DataRegularSeason20242025!$AA$3:$AA$1315,DataRegularSeason20242025!$B$3:$B$1315, "&lt;=" &amp; $A67, DataRegularSeason20242025!$D$3:$D$1315, AG$1)+SUMIFS(DataRegularSeason20242025!$AB$3:$AB$1315,DataRegularSeason20242025!$B$3:$B$1315, "&lt;=" &amp; $A67, DataRegularSeason20242025!$E$3:$E$1315, AG$1)</f>
        <v>12</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9</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12</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14</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10</v>
      </c>
      <c r="V68" s="2">
        <f>SUMIFS(DataRegularSeason20242025!$AA$3:$AA$1315,DataRegularSeason20242025!$B$3:$B$1315, "&lt;=" &amp; $A68, DataRegularSeason20242025!$D$3:$D$1315, V$1)+SUMIFS(DataRegularSeason20242025!$AB$3:$AB$1315,DataRegularSeason20242025!$B$3:$B$1315, "&lt;=" &amp; $A68, DataRegularSeason20242025!$E$3:$E$1315, V$1)</f>
        <v>7</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6</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11</v>
      </c>
      <c r="AC68" s="2">
        <f>SUMIFS(DataRegularSeason20242025!$AA$3:$AA$1315,DataRegularSeason20242025!$B$3:$B$1315, "&lt;=" &amp; $A68, DataRegularSeason20242025!$D$3:$D$1315, AC$1)+SUMIFS(DataRegularSeason20242025!$AB$3:$AB$1315,DataRegularSeason20242025!$B$3:$B$1315, "&lt;=" &amp; $A68, DataRegularSeason20242025!$E$3:$E$1315, AC$1)</f>
        <v>12</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18</v>
      </c>
      <c r="AG68" s="2">
        <f>SUMIFS(DataRegularSeason20242025!$AA$3:$AA$1315,DataRegularSeason20242025!$B$3:$B$1315, "&lt;=" &amp; $A68, DataRegularSeason20242025!$D$3:$D$1315, AG$1)+SUMIFS(DataRegularSeason20242025!$AB$3:$AB$1315,DataRegularSeason20242025!$B$3:$B$1315, "&lt;=" &amp; $A68, DataRegularSeason20242025!$E$3:$E$1315, AG$1)</f>
        <v>12</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9</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12</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14</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10</v>
      </c>
      <c r="V69" s="2">
        <f>SUMIFS(DataRegularSeason20242025!$AA$3:$AA$1315,DataRegularSeason20242025!$B$3:$B$1315, "&lt;=" &amp; $A69, DataRegularSeason20242025!$D$3:$D$1315, V$1)+SUMIFS(DataRegularSeason20242025!$AB$3:$AB$1315,DataRegularSeason20242025!$B$3:$B$1315, "&lt;=" &amp; $A69, DataRegularSeason20242025!$E$3:$E$1315, V$1)</f>
        <v>7</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6</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11</v>
      </c>
      <c r="AC69" s="2">
        <f>SUMIFS(DataRegularSeason20242025!$AA$3:$AA$1315,DataRegularSeason20242025!$B$3:$B$1315, "&lt;=" &amp; $A69, DataRegularSeason20242025!$D$3:$D$1315, AC$1)+SUMIFS(DataRegularSeason20242025!$AB$3:$AB$1315,DataRegularSeason20242025!$B$3:$B$1315, "&lt;=" &amp; $A69, DataRegularSeason20242025!$E$3:$E$1315, AC$1)</f>
        <v>12</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18</v>
      </c>
      <c r="AG69" s="2">
        <f>SUMIFS(DataRegularSeason20242025!$AA$3:$AA$1315,DataRegularSeason20242025!$B$3:$B$1315, "&lt;=" &amp; $A69, DataRegularSeason20242025!$D$3:$D$1315, AG$1)+SUMIFS(DataRegularSeason20242025!$AB$3:$AB$1315,DataRegularSeason20242025!$B$3:$B$1315, "&lt;=" &amp; $A69, DataRegularSeason20242025!$E$3:$E$1315, AG$1)</f>
        <v>12</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9</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12</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14</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10</v>
      </c>
      <c r="V70" s="2">
        <f>SUMIFS(DataRegularSeason20242025!$AA$3:$AA$1315,DataRegularSeason20242025!$B$3:$B$1315, "&lt;=" &amp; $A70, DataRegularSeason20242025!$D$3:$D$1315, V$1)+SUMIFS(DataRegularSeason20242025!$AB$3:$AB$1315,DataRegularSeason20242025!$B$3:$B$1315, "&lt;=" &amp; $A70, DataRegularSeason20242025!$E$3:$E$1315, V$1)</f>
        <v>7</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6</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11</v>
      </c>
      <c r="AC70" s="2">
        <f>SUMIFS(DataRegularSeason20242025!$AA$3:$AA$1315,DataRegularSeason20242025!$B$3:$B$1315, "&lt;=" &amp; $A70, DataRegularSeason20242025!$D$3:$D$1315, AC$1)+SUMIFS(DataRegularSeason20242025!$AB$3:$AB$1315,DataRegularSeason20242025!$B$3:$B$1315, "&lt;=" &amp; $A70, DataRegularSeason20242025!$E$3:$E$1315, AC$1)</f>
        <v>12</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18</v>
      </c>
      <c r="AG70" s="2">
        <f>SUMIFS(DataRegularSeason20242025!$AA$3:$AA$1315,DataRegularSeason20242025!$B$3:$B$1315, "&lt;=" &amp; $A70, DataRegularSeason20242025!$D$3:$D$1315, AG$1)+SUMIFS(DataRegularSeason20242025!$AB$3:$AB$1315,DataRegularSeason20242025!$B$3:$B$1315, "&lt;=" &amp; $A70, DataRegularSeason20242025!$E$3:$E$1315, AG$1)</f>
        <v>12</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9</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12</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14</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10</v>
      </c>
      <c r="V71" s="2">
        <f>SUMIFS(DataRegularSeason20242025!$AA$3:$AA$1315,DataRegularSeason20242025!$B$3:$B$1315, "&lt;=" &amp; $A71, DataRegularSeason20242025!$D$3:$D$1315, V$1)+SUMIFS(DataRegularSeason20242025!$AB$3:$AB$1315,DataRegularSeason20242025!$B$3:$B$1315, "&lt;=" &amp; $A71, DataRegularSeason20242025!$E$3:$E$1315, V$1)</f>
        <v>7</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6</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11</v>
      </c>
      <c r="AC71" s="2">
        <f>SUMIFS(DataRegularSeason20242025!$AA$3:$AA$1315,DataRegularSeason20242025!$B$3:$B$1315, "&lt;=" &amp; $A71, DataRegularSeason20242025!$D$3:$D$1315, AC$1)+SUMIFS(DataRegularSeason20242025!$AB$3:$AB$1315,DataRegularSeason20242025!$B$3:$B$1315, "&lt;=" &amp; $A71, DataRegularSeason20242025!$E$3:$E$1315, AC$1)</f>
        <v>12</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18</v>
      </c>
      <c r="AG71" s="2">
        <f>SUMIFS(DataRegularSeason20242025!$AA$3:$AA$1315,DataRegularSeason20242025!$B$3:$B$1315, "&lt;=" &amp; $A71, DataRegularSeason20242025!$D$3:$D$1315, AG$1)+SUMIFS(DataRegularSeason20242025!$AB$3:$AB$1315,DataRegularSeason20242025!$B$3:$B$1315, "&lt;=" &amp; $A71, DataRegularSeason20242025!$E$3:$E$1315, AG$1)</f>
        <v>12</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9</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12</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14</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10</v>
      </c>
      <c r="V72" s="2">
        <f>SUMIFS(DataRegularSeason20242025!$AA$3:$AA$1315,DataRegularSeason20242025!$B$3:$B$1315, "&lt;=" &amp; $A72, DataRegularSeason20242025!$D$3:$D$1315, V$1)+SUMIFS(DataRegularSeason20242025!$AB$3:$AB$1315,DataRegularSeason20242025!$B$3:$B$1315, "&lt;=" &amp; $A72, DataRegularSeason20242025!$E$3:$E$1315, V$1)</f>
        <v>7</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6</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11</v>
      </c>
      <c r="AC72" s="2">
        <f>SUMIFS(DataRegularSeason20242025!$AA$3:$AA$1315,DataRegularSeason20242025!$B$3:$B$1315, "&lt;=" &amp; $A72, DataRegularSeason20242025!$D$3:$D$1315, AC$1)+SUMIFS(DataRegularSeason20242025!$AB$3:$AB$1315,DataRegularSeason20242025!$B$3:$B$1315, "&lt;=" &amp; $A72, DataRegularSeason20242025!$E$3:$E$1315, AC$1)</f>
        <v>12</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18</v>
      </c>
      <c r="AG72" s="2">
        <f>SUMIFS(DataRegularSeason20242025!$AA$3:$AA$1315,DataRegularSeason20242025!$B$3:$B$1315, "&lt;=" &amp; $A72, DataRegularSeason20242025!$D$3:$D$1315, AG$1)+SUMIFS(DataRegularSeason20242025!$AB$3:$AB$1315,DataRegularSeason20242025!$B$3:$B$1315, "&lt;=" &amp; $A72, DataRegularSeason20242025!$E$3:$E$1315, AG$1)</f>
        <v>12</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9</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12</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14</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10</v>
      </c>
      <c r="V73" s="2">
        <f>SUMIFS(DataRegularSeason20242025!$AA$3:$AA$1315,DataRegularSeason20242025!$B$3:$B$1315, "&lt;=" &amp; $A73, DataRegularSeason20242025!$D$3:$D$1315, V$1)+SUMIFS(DataRegularSeason20242025!$AB$3:$AB$1315,DataRegularSeason20242025!$B$3:$B$1315, "&lt;=" &amp; $A73, DataRegularSeason20242025!$E$3:$E$1315, V$1)</f>
        <v>7</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6</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11</v>
      </c>
      <c r="AC73" s="2">
        <f>SUMIFS(DataRegularSeason20242025!$AA$3:$AA$1315,DataRegularSeason20242025!$B$3:$B$1315, "&lt;=" &amp; $A73, DataRegularSeason20242025!$D$3:$D$1315, AC$1)+SUMIFS(DataRegularSeason20242025!$AB$3:$AB$1315,DataRegularSeason20242025!$B$3:$B$1315, "&lt;=" &amp; $A73, DataRegularSeason20242025!$E$3:$E$1315, AC$1)</f>
        <v>12</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18</v>
      </c>
      <c r="AG73" s="2">
        <f>SUMIFS(DataRegularSeason20242025!$AA$3:$AA$1315,DataRegularSeason20242025!$B$3:$B$1315, "&lt;=" &amp; $A73, DataRegularSeason20242025!$D$3:$D$1315, AG$1)+SUMIFS(DataRegularSeason20242025!$AB$3:$AB$1315,DataRegularSeason20242025!$B$3:$B$1315, "&lt;=" &amp; $A73, DataRegularSeason20242025!$E$3:$E$1315, AG$1)</f>
        <v>12</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9</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12</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14</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10</v>
      </c>
      <c r="V74" s="2">
        <f>SUMIFS(DataRegularSeason20242025!$AA$3:$AA$1315,DataRegularSeason20242025!$B$3:$B$1315, "&lt;=" &amp; $A74, DataRegularSeason20242025!$D$3:$D$1315, V$1)+SUMIFS(DataRegularSeason20242025!$AB$3:$AB$1315,DataRegularSeason20242025!$B$3:$B$1315, "&lt;=" &amp; $A74, DataRegularSeason20242025!$E$3:$E$1315, V$1)</f>
        <v>7</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6</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11</v>
      </c>
      <c r="AC74" s="2">
        <f>SUMIFS(DataRegularSeason20242025!$AA$3:$AA$1315,DataRegularSeason20242025!$B$3:$B$1315, "&lt;=" &amp; $A74, DataRegularSeason20242025!$D$3:$D$1315, AC$1)+SUMIFS(DataRegularSeason20242025!$AB$3:$AB$1315,DataRegularSeason20242025!$B$3:$B$1315, "&lt;=" &amp; $A74, DataRegularSeason20242025!$E$3:$E$1315, AC$1)</f>
        <v>12</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18</v>
      </c>
      <c r="AG74" s="2">
        <f>SUMIFS(DataRegularSeason20242025!$AA$3:$AA$1315,DataRegularSeason20242025!$B$3:$B$1315, "&lt;=" &amp; $A74, DataRegularSeason20242025!$D$3:$D$1315, AG$1)+SUMIFS(DataRegularSeason20242025!$AB$3:$AB$1315,DataRegularSeason20242025!$B$3:$B$1315, "&lt;=" &amp; $A74, DataRegularSeason20242025!$E$3:$E$1315, AG$1)</f>
        <v>12</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9</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12</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14</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10</v>
      </c>
      <c r="V75" s="2">
        <f>SUMIFS(DataRegularSeason20242025!$AA$3:$AA$1315,DataRegularSeason20242025!$B$3:$B$1315, "&lt;=" &amp; $A75, DataRegularSeason20242025!$D$3:$D$1315, V$1)+SUMIFS(DataRegularSeason20242025!$AB$3:$AB$1315,DataRegularSeason20242025!$B$3:$B$1315, "&lt;=" &amp; $A75, DataRegularSeason20242025!$E$3:$E$1315, V$1)</f>
        <v>7</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6</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11</v>
      </c>
      <c r="AC75" s="2">
        <f>SUMIFS(DataRegularSeason20242025!$AA$3:$AA$1315,DataRegularSeason20242025!$B$3:$B$1315, "&lt;=" &amp; $A75, DataRegularSeason20242025!$D$3:$D$1315, AC$1)+SUMIFS(DataRegularSeason20242025!$AB$3:$AB$1315,DataRegularSeason20242025!$B$3:$B$1315, "&lt;=" &amp; $A75, DataRegularSeason20242025!$E$3:$E$1315, AC$1)</f>
        <v>12</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18</v>
      </c>
      <c r="AG75" s="2">
        <f>SUMIFS(DataRegularSeason20242025!$AA$3:$AA$1315,DataRegularSeason20242025!$B$3:$B$1315, "&lt;=" &amp; $A75, DataRegularSeason20242025!$D$3:$D$1315, AG$1)+SUMIFS(DataRegularSeason20242025!$AB$3:$AB$1315,DataRegularSeason20242025!$B$3:$B$1315, "&lt;=" &amp; $A75, DataRegularSeason20242025!$E$3:$E$1315, AG$1)</f>
        <v>12</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9</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12</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14</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10</v>
      </c>
      <c r="V76" s="2">
        <f>SUMIFS(DataRegularSeason20242025!$AA$3:$AA$1315,DataRegularSeason20242025!$B$3:$B$1315, "&lt;=" &amp; $A76, DataRegularSeason20242025!$D$3:$D$1315, V$1)+SUMIFS(DataRegularSeason20242025!$AB$3:$AB$1315,DataRegularSeason20242025!$B$3:$B$1315, "&lt;=" &amp; $A76, DataRegularSeason20242025!$E$3:$E$1315, V$1)</f>
        <v>7</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6</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11</v>
      </c>
      <c r="AC76" s="2">
        <f>SUMIFS(DataRegularSeason20242025!$AA$3:$AA$1315,DataRegularSeason20242025!$B$3:$B$1315, "&lt;=" &amp; $A76, DataRegularSeason20242025!$D$3:$D$1315, AC$1)+SUMIFS(DataRegularSeason20242025!$AB$3:$AB$1315,DataRegularSeason20242025!$B$3:$B$1315, "&lt;=" &amp; $A76, DataRegularSeason20242025!$E$3:$E$1315, AC$1)</f>
        <v>12</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18</v>
      </c>
      <c r="AG76" s="2">
        <f>SUMIFS(DataRegularSeason20242025!$AA$3:$AA$1315,DataRegularSeason20242025!$B$3:$B$1315, "&lt;=" &amp; $A76, DataRegularSeason20242025!$D$3:$D$1315, AG$1)+SUMIFS(DataRegularSeason20242025!$AB$3:$AB$1315,DataRegularSeason20242025!$B$3:$B$1315, "&lt;=" &amp; $A76, DataRegularSeason20242025!$E$3:$E$1315, AG$1)</f>
        <v>12</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9</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12</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14</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10</v>
      </c>
      <c r="V77" s="2">
        <f>SUMIFS(DataRegularSeason20242025!$AA$3:$AA$1315,DataRegularSeason20242025!$B$3:$B$1315, "&lt;=" &amp; $A77, DataRegularSeason20242025!$D$3:$D$1315, V$1)+SUMIFS(DataRegularSeason20242025!$AB$3:$AB$1315,DataRegularSeason20242025!$B$3:$B$1315, "&lt;=" &amp; $A77, DataRegularSeason20242025!$E$3:$E$1315, V$1)</f>
        <v>7</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6</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11</v>
      </c>
      <c r="AC77" s="2">
        <f>SUMIFS(DataRegularSeason20242025!$AA$3:$AA$1315,DataRegularSeason20242025!$B$3:$B$1315, "&lt;=" &amp; $A77, DataRegularSeason20242025!$D$3:$D$1315, AC$1)+SUMIFS(DataRegularSeason20242025!$AB$3:$AB$1315,DataRegularSeason20242025!$B$3:$B$1315, "&lt;=" &amp; $A77, DataRegularSeason20242025!$E$3:$E$1315, AC$1)</f>
        <v>12</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18</v>
      </c>
      <c r="AG77" s="2">
        <f>SUMIFS(DataRegularSeason20242025!$AA$3:$AA$1315,DataRegularSeason20242025!$B$3:$B$1315, "&lt;=" &amp; $A77, DataRegularSeason20242025!$D$3:$D$1315, AG$1)+SUMIFS(DataRegularSeason20242025!$AB$3:$AB$1315,DataRegularSeason20242025!$B$3:$B$1315, "&lt;=" &amp; $A77, DataRegularSeason20242025!$E$3:$E$1315, AG$1)</f>
        <v>12</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9</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12</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14</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10</v>
      </c>
      <c r="V78" s="2">
        <f>SUMIFS(DataRegularSeason20242025!$AA$3:$AA$1315,DataRegularSeason20242025!$B$3:$B$1315, "&lt;=" &amp; $A78, DataRegularSeason20242025!$D$3:$D$1315, V$1)+SUMIFS(DataRegularSeason20242025!$AB$3:$AB$1315,DataRegularSeason20242025!$B$3:$B$1315, "&lt;=" &amp; $A78, DataRegularSeason20242025!$E$3:$E$1315, V$1)</f>
        <v>7</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6</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11</v>
      </c>
      <c r="AC78" s="2">
        <f>SUMIFS(DataRegularSeason20242025!$AA$3:$AA$1315,DataRegularSeason20242025!$B$3:$B$1315, "&lt;=" &amp; $A78, DataRegularSeason20242025!$D$3:$D$1315, AC$1)+SUMIFS(DataRegularSeason20242025!$AB$3:$AB$1315,DataRegularSeason20242025!$B$3:$B$1315, "&lt;=" &amp; $A78, DataRegularSeason20242025!$E$3:$E$1315, AC$1)</f>
        <v>12</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18</v>
      </c>
      <c r="AG78" s="2">
        <f>SUMIFS(DataRegularSeason20242025!$AA$3:$AA$1315,DataRegularSeason20242025!$B$3:$B$1315, "&lt;=" &amp; $A78, DataRegularSeason20242025!$D$3:$D$1315, AG$1)+SUMIFS(DataRegularSeason20242025!$AB$3:$AB$1315,DataRegularSeason20242025!$B$3:$B$1315, "&lt;=" &amp; $A78, DataRegularSeason20242025!$E$3:$E$1315, AG$1)</f>
        <v>12</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9</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12</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14</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10</v>
      </c>
      <c r="V79" s="2">
        <f>SUMIFS(DataRegularSeason20242025!$AA$3:$AA$1315,DataRegularSeason20242025!$B$3:$B$1315, "&lt;=" &amp; $A79, DataRegularSeason20242025!$D$3:$D$1315, V$1)+SUMIFS(DataRegularSeason20242025!$AB$3:$AB$1315,DataRegularSeason20242025!$B$3:$B$1315, "&lt;=" &amp; $A79, DataRegularSeason20242025!$E$3:$E$1315, V$1)</f>
        <v>7</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6</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11</v>
      </c>
      <c r="AC79" s="2">
        <f>SUMIFS(DataRegularSeason20242025!$AA$3:$AA$1315,DataRegularSeason20242025!$B$3:$B$1315, "&lt;=" &amp; $A79, DataRegularSeason20242025!$D$3:$D$1315, AC$1)+SUMIFS(DataRegularSeason20242025!$AB$3:$AB$1315,DataRegularSeason20242025!$B$3:$B$1315, "&lt;=" &amp; $A79, DataRegularSeason20242025!$E$3:$E$1315, AC$1)</f>
        <v>12</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18</v>
      </c>
      <c r="AG79" s="2">
        <f>SUMIFS(DataRegularSeason20242025!$AA$3:$AA$1315,DataRegularSeason20242025!$B$3:$B$1315, "&lt;=" &amp; $A79, DataRegularSeason20242025!$D$3:$D$1315, AG$1)+SUMIFS(DataRegularSeason20242025!$AB$3:$AB$1315,DataRegularSeason20242025!$B$3:$B$1315, "&lt;=" &amp; $A79, DataRegularSeason20242025!$E$3:$E$1315, AG$1)</f>
        <v>12</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9</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12</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14</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10</v>
      </c>
      <c r="V80" s="2">
        <f>SUMIFS(DataRegularSeason20242025!$AA$3:$AA$1315,DataRegularSeason20242025!$B$3:$B$1315, "&lt;=" &amp; $A80, DataRegularSeason20242025!$D$3:$D$1315, V$1)+SUMIFS(DataRegularSeason20242025!$AB$3:$AB$1315,DataRegularSeason20242025!$B$3:$B$1315, "&lt;=" &amp; $A80, DataRegularSeason20242025!$E$3:$E$1315, V$1)</f>
        <v>7</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6</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11</v>
      </c>
      <c r="AC80" s="2">
        <f>SUMIFS(DataRegularSeason20242025!$AA$3:$AA$1315,DataRegularSeason20242025!$B$3:$B$1315, "&lt;=" &amp; $A80, DataRegularSeason20242025!$D$3:$D$1315, AC$1)+SUMIFS(DataRegularSeason20242025!$AB$3:$AB$1315,DataRegularSeason20242025!$B$3:$B$1315, "&lt;=" &amp; $A80, DataRegularSeason20242025!$E$3:$E$1315, AC$1)</f>
        <v>12</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18</v>
      </c>
      <c r="AG80" s="2">
        <f>SUMIFS(DataRegularSeason20242025!$AA$3:$AA$1315,DataRegularSeason20242025!$B$3:$B$1315, "&lt;=" &amp; $A80, DataRegularSeason20242025!$D$3:$D$1315, AG$1)+SUMIFS(DataRegularSeason20242025!$AB$3:$AB$1315,DataRegularSeason20242025!$B$3:$B$1315, "&lt;=" &amp; $A80, DataRegularSeason20242025!$E$3:$E$1315, AG$1)</f>
        <v>12</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9</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12</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14</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10</v>
      </c>
      <c r="V81" s="2">
        <f>SUMIFS(DataRegularSeason20242025!$AA$3:$AA$1315,DataRegularSeason20242025!$B$3:$B$1315, "&lt;=" &amp; $A81, DataRegularSeason20242025!$D$3:$D$1315, V$1)+SUMIFS(DataRegularSeason20242025!$AB$3:$AB$1315,DataRegularSeason20242025!$B$3:$B$1315, "&lt;=" &amp; $A81, DataRegularSeason20242025!$E$3:$E$1315, V$1)</f>
        <v>7</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6</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11</v>
      </c>
      <c r="AC81" s="2">
        <f>SUMIFS(DataRegularSeason20242025!$AA$3:$AA$1315,DataRegularSeason20242025!$B$3:$B$1315, "&lt;=" &amp; $A81, DataRegularSeason20242025!$D$3:$D$1315, AC$1)+SUMIFS(DataRegularSeason20242025!$AB$3:$AB$1315,DataRegularSeason20242025!$B$3:$B$1315, "&lt;=" &amp; $A81, DataRegularSeason20242025!$E$3:$E$1315, AC$1)</f>
        <v>12</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18</v>
      </c>
      <c r="AG81" s="2">
        <f>SUMIFS(DataRegularSeason20242025!$AA$3:$AA$1315,DataRegularSeason20242025!$B$3:$B$1315, "&lt;=" &amp; $A81, DataRegularSeason20242025!$D$3:$D$1315, AG$1)+SUMIFS(DataRegularSeason20242025!$AB$3:$AB$1315,DataRegularSeason20242025!$B$3:$B$1315, "&lt;=" &amp; $A81, DataRegularSeason20242025!$E$3:$E$1315, AG$1)</f>
        <v>12</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9</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12</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14</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10</v>
      </c>
      <c r="V82" s="2">
        <f>SUMIFS(DataRegularSeason20242025!$AA$3:$AA$1315,DataRegularSeason20242025!$B$3:$B$1315, "&lt;=" &amp; $A82, DataRegularSeason20242025!$D$3:$D$1315, V$1)+SUMIFS(DataRegularSeason20242025!$AB$3:$AB$1315,DataRegularSeason20242025!$B$3:$B$1315, "&lt;=" &amp; $A82, DataRegularSeason20242025!$E$3:$E$1315, V$1)</f>
        <v>7</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6</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11</v>
      </c>
      <c r="AC82" s="2">
        <f>SUMIFS(DataRegularSeason20242025!$AA$3:$AA$1315,DataRegularSeason20242025!$B$3:$B$1315, "&lt;=" &amp; $A82, DataRegularSeason20242025!$D$3:$D$1315, AC$1)+SUMIFS(DataRegularSeason20242025!$AB$3:$AB$1315,DataRegularSeason20242025!$B$3:$B$1315, "&lt;=" &amp; $A82, DataRegularSeason20242025!$E$3:$E$1315, AC$1)</f>
        <v>12</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18</v>
      </c>
      <c r="AG82" s="2">
        <f>SUMIFS(DataRegularSeason20242025!$AA$3:$AA$1315,DataRegularSeason20242025!$B$3:$B$1315, "&lt;=" &amp; $A82, DataRegularSeason20242025!$D$3:$D$1315, AG$1)+SUMIFS(DataRegularSeason20242025!$AB$3:$AB$1315,DataRegularSeason20242025!$B$3:$B$1315, "&lt;=" &amp; $A82, DataRegularSeason20242025!$E$3:$E$1315, AG$1)</f>
        <v>12</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9</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12</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14</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10</v>
      </c>
      <c r="V83" s="2">
        <f>SUMIFS(DataRegularSeason20242025!$AA$3:$AA$1315,DataRegularSeason20242025!$B$3:$B$1315, "&lt;=" &amp; $A83, DataRegularSeason20242025!$D$3:$D$1315, V$1)+SUMIFS(DataRegularSeason20242025!$AB$3:$AB$1315,DataRegularSeason20242025!$B$3:$B$1315, "&lt;=" &amp; $A83, DataRegularSeason20242025!$E$3:$E$1315, V$1)</f>
        <v>7</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6</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11</v>
      </c>
      <c r="AC83" s="2">
        <f>SUMIFS(DataRegularSeason20242025!$AA$3:$AA$1315,DataRegularSeason20242025!$B$3:$B$1315, "&lt;=" &amp; $A83, DataRegularSeason20242025!$D$3:$D$1315, AC$1)+SUMIFS(DataRegularSeason20242025!$AB$3:$AB$1315,DataRegularSeason20242025!$B$3:$B$1315, "&lt;=" &amp; $A83, DataRegularSeason20242025!$E$3:$E$1315, AC$1)</f>
        <v>12</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18</v>
      </c>
      <c r="AG83" s="2">
        <f>SUMIFS(DataRegularSeason20242025!$AA$3:$AA$1315,DataRegularSeason20242025!$B$3:$B$1315, "&lt;=" &amp; $A83, DataRegularSeason20242025!$D$3:$D$1315, AG$1)+SUMIFS(DataRegularSeason20242025!$AB$3:$AB$1315,DataRegularSeason20242025!$B$3:$B$1315, "&lt;=" &amp; $A83, DataRegularSeason20242025!$E$3:$E$1315, AG$1)</f>
        <v>12</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9</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12</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14</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10</v>
      </c>
      <c r="V84" s="2">
        <f>SUMIFS(DataRegularSeason20242025!$AA$3:$AA$1315,DataRegularSeason20242025!$B$3:$B$1315, "&lt;=" &amp; $A84, DataRegularSeason20242025!$D$3:$D$1315, V$1)+SUMIFS(DataRegularSeason20242025!$AB$3:$AB$1315,DataRegularSeason20242025!$B$3:$B$1315, "&lt;=" &amp; $A84, DataRegularSeason20242025!$E$3:$E$1315, V$1)</f>
        <v>7</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6</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11</v>
      </c>
      <c r="AC84" s="2">
        <f>SUMIFS(DataRegularSeason20242025!$AA$3:$AA$1315,DataRegularSeason20242025!$B$3:$B$1315, "&lt;=" &amp; $A84, DataRegularSeason20242025!$D$3:$D$1315, AC$1)+SUMIFS(DataRegularSeason20242025!$AB$3:$AB$1315,DataRegularSeason20242025!$B$3:$B$1315, "&lt;=" &amp; $A84, DataRegularSeason20242025!$E$3:$E$1315, AC$1)</f>
        <v>12</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18</v>
      </c>
      <c r="AG84" s="2">
        <f>SUMIFS(DataRegularSeason20242025!$AA$3:$AA$1315,DataRegularSeason20242025!$B$3:$B$1315, "&lt;=" &amp; $A84, DataRegularSeason20242025!$D$3:$D$1315, AG$1)+SUMIFS(DataRegularSeason20242025!$AB$3:$AB$1315,DataRegularSeason20242025!$B$3:$B$1315, "&lt;=" &amp; $A84, DataRegularSeason20242025!$E$3:$E$1315, AG$1)</f>
        <v>12</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9</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12</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14</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10</v>
      </c>
      <c r="V85" s="2">
        <f>SUMIFS(DataRegularSeason20242025!$AA$3:$AA$1315,DataRegularSeason20242025!$B$3:$B$1315, "&lt;=" &amp; $A85, DataRegularSeason20242025!$D$3:$D$1315, V$1)+SUMIFS(DataRegularSeason20242025!$AB$3:$AB$1315,DataRegularSeason20242025!$B$3:$B$1315, "&lt;=" &amp; $A85, DataRegularSeason20242025!$E$3:$E$1315, V$1)</f>
        <v>7</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6</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11</v>
      </c>
      <c r="AC85" s="2">
        <f>SUMIFS(DataRegularSeason20242025!$AA$3:$AA$1315,DataRegularSeason20242025!$B$3:$B$1315, "&lt;=" &amp; $A85, DataRegularSeason20242025!$D$3:$D$1315, AC$1)+SUMIFS(DataRegularSeason20242025!$AB$3:$AB$1315,DataRegularSeason20242025!$B$3:$B$1315, "&lt;=" &amp; $A85, DataRegularSeason20242025!$E$3:$E$1315, AC$1)</f>
        <v>12</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18</v>
      </c>
      <c r="AG85" s="2">
        <f>SUMIFS(DataRegularSeason20242025!$AA$3:$AA$1315,DataRegularSeason20242025!$B$3:$B$1315, "&lt;=" &amp; $A85, DataRegularSeason20242025!$D$3:$D$1315, AG$1)+SUMIFS(DataRegularSeason20242025!$AB$3:$AB$1315,DataRegularSeason20242025!$B$3:$B$1315, "&lt;=" &amp; $A85, DataRegularSeason20242025!$E$3:$E$1315, AG$1)</f>
        <v>12</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9</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12</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14</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10</v>
      </c>
      <c r="V86" s="2">
        <f>SUMIFS(DataRegularSeason20242025!$AA$3:$AA$1315,DataRegularSeason20242025!$B$3:$B$1315, "&lt;=" &amp; $A86, DataRegularSeason20242025!$D$3:$D$1315, V$1)+SUMIFS(DataRegularSeason20242025!$AB$3:$AB$1315,DataRegularSeason20242025!$B$3:$B$1315, "&lt;=" &amp; $A86, DataRegularSeason20242025!$E$3:$E$1315, V$1)</f>
        <v>7</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6</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11</v>
      </c>
      <c r="AC86" s="2">
        <f>SUMIFS(DataRegularSeason20242025!$AA$3:$AA$1315,DataRegularSeason20242025!$B$3:$B$1315, "&lt;=" &amp; $A86, DataRegularSeason20242025!$D$3:$D$1315, AC$1)+SUMIFS(DataRegularSeason20242025!$AB$3:$AB$1315,DataRegularSeason20242025!$B$3:$B$1315, "&lt;=" &amp; $A86, DataRegularSeason20242025!$E$3:$E$1315, AC$1)</f>
        <v>12</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18</v>
      </c>
      <c r="AG86" s="2">
        <f>SUMIFS(DataRegularSeason20242025!$AA$3:$AA$1315,DataRegularSeason20242025!$B$3:$B$1315, "&lt;=" &amp; $A86, DataRegularSeason20242025!$D$3:$D$1315, AG$1)+SUMIFS(DataRegularSeason20242025!$AB$3:$AB$1315,DataRegularSeason20242025!$B$3:$B$1315, "&lt;=" &amp; $A86, DataRegularSeason20242025!$E$3:$E$1315, AG$1)</f>
        <v>12</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9</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12</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14</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10</v>
      </c>
      <c r="V87" s="2">
        <f>SUMIFS(DataRegularSeason20242025!$AA$3:$AA$1315,DataRegularSeason20242025!$B$3:$B$1315, "&lt;=" &amp; $A87, DataRegularSeason20242025!$D$3:$D$1315, V$1)+SUMIFS(DataRegularSeason20242025!$AB$3:$AB$1315,DataRegularSeason20242025!$B$3:$B$1315, "&lt;=" &amp; $A87, DataRegularSeason20242025!$E$3:$E$1315, V$1)</f>
        <v>7</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6</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11</v>
      </c>
      <c r="AC87" s="2">
        <f>SUMIFS(DataRegularSeason20242025!$AA$3:$AA$1315,DataRegularSeason20242025!$B$3:$B$1315, "&lt;=" &amp; $A87, DataRegularSeason20242025!$D$3:$D$1315, AC$1)+SUMIFS(DataRegularSeason20242025!$AB$3:$AB$1315,DataRegularSeason20242025!$B$3:$B$1315, "&lt;=" &amp; $A87, DataRegularSeason20242025!$E$3:$E$1315, AC$1)</f>
        <v>12</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18</v>
      </c>
      <c r="AG87" s="2">
        <f>SUMIFS(DataRegularSeason20242025!$AA$3:$AA$1315,DataRegularSeason20242025!$B$3:$B$1315, "&lt;=" &amp; $A87, DataRegularSeason20242025!$D$3:$D$1315, AG$1)+SUMIFS(DataRegularSeason20242025!$AB$3:$AB$1315,DataRegularSeason20242025!$B$3:$B$1315, "&lt;=" &amp; $A87, DataRegularSeason20242025!$E$3:$E$1315, AG$1)</f>
        <v>12</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9</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12</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14</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10</v>
      </c>
      <c r="V88" s="2">
        <f>SUMIFS(DataRegularSeason20242025!$AA$3:$AA$1315,DataRegularSeason20242025!$B$3:$B$1315, "&lt;=" &amp; $A88, DataRegularSeason20242025!$D$3:$D$1315, V$1)+SUMIFS(DataRegularSeason20242025!$AB$3:$AB$1315,DataRegularSeason20242025!$B$3:$B$1315, "&lt;=" &amp; $A88, DataRegularSeason20242025!$E$3:$E$1315, V$1)</f>
        <v>7</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6</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11</v>
      </c>
      <c r="AC88" s="2">
        <f>SUMIFS(DataRegularSeason20242025!$AA$3:$AA$1315,DataRegularSeason20242025!$B$3:$B$1315, "&lt;=" &amp; $A88, DataRegularSeason20242025!$D$3:$D$1315, AC$1)+SUMIFS(DataRegularSeason20242025!$AB$3:$AB$1315,DataRegularSeason20242025!$B$3:$B$1315, "&lt;=" &amp; $A88, DataRegularSeason20242025!$E$3:$E$1315, AC$1)</f>
        <v>12</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18</v>
      </c>
      <c r="AG88" s="2">
        <f>SUMIFS(DataRegularSeason20242025!$AA$3:$AA$1315,DataRegularSeason20242025!$B$3:$B$1315, "&lt;=" &amp; $A88, DataRegularSeason20242025!$D$3:$D$1315, AG$1)+SUMIFS(DataRegularSeason20242025!$AB$3:$AB$1315,DataRegularSeason20242025!$B$3:$B$1315, "&lt;=" &amp; $A88, DataRegularSeason20242025!$E$3:$E$1315, AG$1)</f>
        <v>12</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9</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12</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14</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10</v>
      </c>
      <c r="V89" s="2">
        <f>SUMIFS(DataRegularSeason20242025!$AA$3:$AA$1315,DataRegularSeason20242025!$B$3:$B$1315, "&lt;=" &amp; $A89, DataRegularSeason20242025!$D$3:$D$1315, V$1)+SUMIFS(DataRegularSeason20242025!$AB$3:$AB$1315,DataRegularSeason20242025!$B$3:$B$1315, "&lt;=" &amp; $A89, DataRegularSeason20242025!$E$3:$E$1315, V$1)</f>
        <v>7</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6</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11</v>
      </c>
      <c r="AC89" s="2">
        <f>SUMIFS(DataRegularSeason20242025!$AA$3:$AA$1315,DataRegularSeason20242025!$B$3:$B$1315, "&lt;=" &amp; $A89, DataRegularSeason20242025!$D$3:$D$1315, AC$1)+SUMIFS(DataRegularSeason20242025!$AB$3:$AB$1315,DataRegularSeason20242025!$B$3:$B$1315, "&lt;=" &amp; $A89, DataRegularSeason20242025!$E$3:$E$1315, AC$1)</f>
        <v>12</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18</v>
      </c>
      <c r="AG89" s="2">
        <f>SUMIFS(DataRegularSeason20242025!$AA$3:$AA$1315,DataRegularSeason20242025!$B$3:$B$1315, "&lt;=" &amp; $A89, DataRegularSeason20242025!$D$3:$D$1315, AG$1)+SUMIFS(DataRegularSeason20242025!$AB$3:$AB$1315,DataRegularSeason20242025!$B$3:$B$1315, "&lt;=" &amp; $A89, DataRegularSeason20242025!$E$3:$E$1315, AG$1)</f>
        <v>12</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9</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12</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14</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10</v>
      </c>
      <c r="V90" s="2">
        <f>SUMIFS(DataRegularSeason20242025!$AA$3:$AA$1315,DataRegularSeason20242025!$B$3:$B$1315, "&lt;=" &amp; $A90, DataRegularSeason20242025!$D$3:$D$1315, V$1)+SUMIFS(DataRegularSeason20242025!$AB$3:$AB$1315,DataRegularSeason20242025!$B$3:$B$1315, "&lt;=" &amp; $A90, DataRegularSeason20242025!$E$3:$E$1315, V$1)</f>
        <v>7</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6</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11</v>
      </c>
      <c r="AC90" s="2">
        <f>SUMIFS(DataRegularSeason20242025!$AA$3:$AA$1315,DataRegularSeason20242025!$B$3:$B$1315, "&lt;=" &amp; $A90, DataRegularSeason20242025!$D$3:$D$1315, AC$1)+SUMIFS(DataRegularSeason20242025!$AB$3:$AB$1315,DataRegularSeason20242025!$B$3:$B$1315, "&lt;=" &amp; $A90, DataRegularSeason20242025!$E$3:$E$1315, AC$1)</f>
        <v>12</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18</v>
      </c>
      <c r="AG90" s="2">
        <f>SUMIFS(DataRegularSeason20242025!$AA$3:$AA$1315,DataRegularSeason20242025!$B$3:$B$1315, "&lt;=" &amp; $A90, DataRegularSeason20242025!$D$3:$D$1315, AG$1)+SUMIFS(DataRegularSeason20242025!$AB$3:$AB$1315,DataRegularSeason20242025!$B$3:$B$1315, "&lt;=" &amp; $A90, DataRegularSeason20242025!$E$3:$E$1315, AG$1)</f>
        <v>12</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9</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12</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14</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10</v>
      </c>
      <c r="V91" s="2">
        <f>SUMIFS(DataRegularSeason20242025!$AA$3:$AA$1315,DataRegularSeason20242025!$B$3:$B$1315, "&lt;=" &amp; $A91, DataRegularSeason20242025!$D$3:$D$1315, V$1)+SUMIFS(DataRegularSeason20242025!$AB$3:$AB$1315,DataRegularSeason20242025!$B$3:$B$1315, "&lt;=" &amp; $A91, DataRegularSeason20242025!$E$3:$E$1315, V$1)</f>
        <v>7</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6</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11</v>
      </c>
      <c r="AC91" s="2">
        <f>SUMIFS(DataRegularSeason20242025!$AA$3:$AA$1315,DataRegularSeason20242025!$B$3:$B$1315, "&lt;=" &amp; $A91, DataRegularSeason20242025!$D$3:$D$1315, AC$1)+SUMIFS(DataRegularSeason20242025!$AB$3:$AB$1315,DataRegularSeason20242025!$B$3:$B$1315, "&lt;=" &amp; $A91, DataRegularSeason20242025!$E$3:$E$1315, AC$1)</f>
        <v>12</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18</v>
      </c>
      <c r="AG91" s="2">
        <f>SUMIFS(DataRegularSeason20242025!$AA$3:$AA$1315,DataRegularSeason20242025!$B$3:$B$1315, "&lt;=" &amp; $A91, DataRegularSeason20242025!$D$3:$D$1315, AG$1)+SUMIFS(DataRegularSeason20242025!$AB$3:$AB$1315,DataRegularSeason20242025!$B$3:$B$1315, "&lt;=" &amp; $A91, DataRegularSeason20242025!$E$3:$E$1315, AG$1)</f>
        <v>12</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9</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12</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14</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10</v>
      </c>
      <c r="V92" s="2">
        <f>SUMIFS(DataRegularSeason20242025!$AA$3:$AA$1315,DataRegularSeason20242025!$B$3:$B$1315, "&lt;=" &amp; $A92, DataRegularSeason20242025!$D$3:$D$1315, V$1)+SUMIFS(DataRegularSeason20242025!$AB$3:$AB$1315,DataRegularSeason20242025!$B$3:$B$1315, "&lt;=" &amp; $A92, DataRegularSeason20242025!$E$3:$E$1315, V$1)</f>
        <v>7</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6</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11</v>
      </c>
      <c r="AC92" s="2">
        <f>SUMIFS(DataRegularSeason20242025!$AA$3:$AA$1315,DataRegularSeason20242025!$B$3:$B$1315, "&lt;=" &amp; $A92, DataRegularSeason20242025!$D$3:$D$1315, AC$1)+SUMIFS(DataRegularSeason20242025!$AB$3:$AB$1315,DataRegularSeason20242025!$B$3:$B$1315, "&lt;=" &amp; $A92, DataRegularSeason20242025!$E$3:$E$1315, AC$1)</f>
        <v>12</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18</v>
      </c>
      <c r="AG92" s="2">
        <f>SUMIFS(DataRegularSeason20242025!$AA$3:$AA$1315,DataRegularSeason20242025!$B$3:$B$1315, "&lt;=" &amp; $A92, DataRegularSeason20242025!$D$3:$D$1315, AG$1)+SUMIFS(DataRegularSeason20242025!$AB$3:$AB$1315,DataRegularSeason20242025!$B$3:$B$1315, "&lt;=" &amp; $A92, DataRegularSeason20242025!$E$3:$E$1315, AG$1)</f>
        <v>12</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9</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12</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14</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10</v>
      </c>
      <c r="V93" s="2">
        <f>SUMIFS(DataRegularSeason20242025!$AA$3:$AA$1315,DataRegularSeason20242025!$B$3:$B$1315, "&lt;=" &amp; $A93, DataRegularSeason20242025!$D$3:$D$1315, V$1)+SUMIFS(DataRegularSeason20242025!$AB$3:$AB$1315,DataRegularSeason20242025!$B$3:$B$1315, "&lt;=" &amp; $A93, DataRegularSeason20242025!$E$3:$E$1315, V$1)</f>
        <v>7</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6</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11</v>
      </c>
      <c r="AC93" s="2">
        <f>SUMIFS(DataRegularSeason20242025!$AA$3:$AA$1315,DataRegularSeason20242025!$B$3:$B$1315, "&lt;=" &amp; $A93, DataRegularSeason20242025!$D$3:$D$1315, AC$1)+SUMIFS(DataRegularSeason20242025!$AB$3:$AB$1315,DataRegularSeason20242025!$B$3:$B$1315, "&lt;=" &amp; $A93, DataRegularSeason20242025!$E$3:$E$1315, AC$1)</f>
        <v>12</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18</v>
      </c>
      <c r="AG93" s="2">
        <f>SUMIFS(DataRegularSeason20242025!$AA$3:$AA$1315,DataRegularSeason20242025!$B$3:$B$1315, "&lt;=" &amp; $A93, DataRegularSeason20242025!$D$3:$D$1315, AG$1)+SUMIFS(DataRegularSeason20242025!$AB$3:$AB$1315,DataRegularSeason20242025!$B$3:$B$1315, "&lt;=" &amp; $A93, DataRegularSeason20242025!$E$3:$E$1315, AG$1)</f>
        <v>12</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9</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12</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14</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10</v>
      </c>
      <c r="V94" s="2">
        <f>SUMIFS(DataRegularSeason20242025!$AA$3:$AA$1315,DataRegularSeason20242025!$B$3:$B$1315, "&lt;=" &amp; $A94, DataRegularSeason20242025!$D$3:$D$1315, V$1)+SUMIFS(DataRegularSeason20242025!$AB$3:$AB$1315,DataRegularSeason20242025!$B$3:$B$1315, "&lt;=" &amp; $A94, DataRegularSeason20242025!$E$3:$E$1315, V$1)</f>
        <v>7</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6</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11</v>
      </c>
      <c r="AC94" s="2">
        <f>SUMIFS(DataRegularSeason20242025!$AA$3:$AA$1315,DataRegularSeason20242025!$B$3:$B$1315, "&lt;=" &amp; $A94, DataRegularSeason20242025!$D$3:$D$1315, AC$1)+SUMIFS(DataRegularSeason20242025!$AB$3:$AB$1315,DataRegularSeason20242025!$B$3:$B$1315, "&lt;=" &amp; $A94, DataRegularSeason20242025!$E$3:$E$1315, AC$1)</f>
        <v>12</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18</v>
      </c>
      <c r="AG94" s="2">
        <f>SUMIFS(DataRegularSeason20242025!$AA$3:$AA$1315,DataRegularSeason20242025!$B$3:$B$1315, "&lt;=" &amp; $A94, DataRegularSeason20242025!$D$3:$D$1315, AG$1)+SUMIFS(DataRegularSeason20242025!$AB$3:$AB$1315,DataRegularSeason20242025!$B$3:$B$1315, "&lt;=" &amp; $A94, DataRegularSeason20242025!$E$3:$E$1315, AG$1)</f>
        <v>12</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9</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12</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14</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10</v>
      </c>
      <c r="V95" s="2">
        <f>SUMIFS(DataRegularSeason20242025!$AA$3:$AA$1315,DataRegularSeason20242025!$B$3:$B$1315, "&lt;=" &amp; $A95, DataRegularSeason20242025!$D$3:$D$1315, V$1)+SUMIFS(DataRegularSeason20242025!$AB$3:$AB$1315,DataRegularSeason20242025!$B$3:$B$1315, "&lt;=" &amp; $A95, DataRegularSeason20242025!$E$3:$E$1315, V$1)</f>
        <v>7</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6</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11</v>
      </c>
      <c r="AC95" s="2">
        <f>SUMIFS(DataRegularSeason20242025!$AA$3:$AA$1315,DataRegularSeason20242025!$B$3:$B$1315, "&lt;=" &amp; $A95, DataRegularSeason20242025!$D$3:$D$1315, AC$1)+SUMIFS(DataRegularSeason20242025!$AB$3:$AB$1315,DataRegularSeason20242025!$B$3:$B$1315, "&lt;=" &amp; $A95, DataRegularSeason20242025!$E$3:$E$1315, AC$1)</f>
        <v>12</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18</v>
      </c>
      <c r="AG95" s="2">
        <f>SUMIFS(DataRegularSeason20242025!$AA$3:$AA$1315,DataRegularSeason20242025!$B$3:$B$1315, "&lt;=" &amp; $A95, DataRegularSeason20242025!$D$3:$D$1315, AG$1)+SUMIFS(DataRegularSeason20242025!$AB$3:$AB$1315,DataRegularSeason20242025!$B$3:$B$1315, "&lt;=" &amp; $A95, DataRegularSeason20242025!$E$3:$E$1315, AG$1)</f>
        <v>12</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9</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12</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14</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10</v>
      </c>
      <c r="V96" s="2">
        <f>SUMIFS(DataRegularSeason20242025!$AA$3:$AA$1315,DataRegularSeason20242025!$B$3:$B$1315, "&lt;=" &amp; $A96, DataRegularSeason20242025!$D$3:$D$1315, V$1)+SUMIFS(DataRegularSeason20242025!$AB$3:$AB$1315,DataRegularSeason20242025!$B$3:$B$1315, "&lt;=" &amp; $A96, DataRegularSeason20242025!$E$3:$E$1315, V$1)</f>
        <v>7</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6</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11</v>
      </c>
      <c r="AC96" s="2">
        <f>SUMIFS(DataRegularSeason20242025!$AA$3:$AA$1315,DataRegularSeason20242025!$B$3:$B$1315, "&lt;=" &amp; $A96, DataRegularSeason20242025!$D$3:$D$1315, AC$1)+SUMIFS(DataRegularSeason20242025!$AB$3:$AB$1315,DataRegularSeason20242025!$B$3:$B$1315, "&lt;=" &amp; $A96, DataRegularSeason20242025!$E$3:$E$1315, AC$1)</f>
        <v>12</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18</v>
      </c>
      <c r="AG96" s="2">
        <f>SUMIFS(DataRegularSeason20242025!$AA$3:$AA$1315,DataRegularSeason20242025!$B$3:$B$1315, "&lt;=" &amp; $A96, DataRegularSeason20242025!$D$3:$D$1315, AG$1)+SUMIFS(DataRegularSeason20242025!$AB$3:$AB$1315,DataRegularSeason20242025!$B$3:$B$1315, "&lt;=" &amp; $A96, DataRegularSeason20242025!$E$3:$E$1315, AG$1)</f>
        <v>12</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9</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12</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14</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10</v>
      </c>
      <c r="V97" s="2">
        <f>SUMIFS(DataRegularSeason20242025!$AA$3:$AA$1315,DataRegularSeason20242025!$B$3:$B$1315, "&lt;=" &amp; $A97, DataRegularSeason20242025!$D$3:$D$1315, V$1)+SUMIFS(DataRegularSeason20242025!$AB$3:$AB$1315,DataRegularSeason20242025!$B$3:$B$1315, "&lt;=" &amp; $A97, DataRegularSeason20242025!$E$3:$E$1315, V$1)</f>
        <v>7</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6</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11</v>
      </c>
      <c r="AC97" s="2">
        <f>SUMIFS(DataRegularSeason20242025!$AA$3:$AA$1315,DataRegularSeason20242025!$B$3:$B$1315, "&lt;=" &amp; $A97, DataRegularSeason20242025!$D$3:$D$1315, AC$1)+SUMIFS(DataRegularSeason20242025!$AB$3:$AB$1315,DataRegularSeason20242025!$B$3:$B$1315, "&lt;=" &amp; $A97, DataRegularSeason20242025!$E$3:$E$1315, AC$1)</f>
        <v>12</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18</v>
      </c>
      <c r="AG97" s="2">
        <f>SUMIFS(DataRegularSeason20242025!$AA$3:$AA$1315,DataRegularSeason20242025!$B$3:$B$1315, "&lt;=" &amp; $A97, DataRegularSeason20242025!$D$3:$D$1315, AG$1)+SUMIFS(DataRegularSeason20242025!$AB$3:$AB$1315,DataRegularSeason20242025!$B$3:$B$1315, "&lt;=" &amp; $A97, DataRegularSeason20242025!$E$3:$E$1315, AG$1)</f>
        <v>12</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9</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12</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14</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10</v>
      </c>
      <c r="V98" s="2">
        <f>SUMIFS(DataRegularSeason20242025!$AA$3:$AA$1315,DataRegularSeason20242025!$B$3:$B$1315, "&lt;=" &amp; $A98, DataRegularSeason20242025!$D$3:$D$1315, V$1)+SUMIFS(DataRegularSeason20242025!$AB$3:$AB$1315,DataRegularSeason20242025!$B$3:$B$1315, "&lt;=" &amp; $A98, DataRegularSeason20242025!$E$3:$E$1315, V$1)</f>
        <v>7</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6</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11</v>
      </c>
      <c r="AC98" s="2">
        <f>SUMIFS(DataRegularSeason20242025!$AA$3:$AA$1315,DataRegularSeason20242025!$B$3:$B$1315, "&lt;=" &amp; $A98, DataRegularSeason20242025!$D$3:$D$1315, AC$1)+SUMIFS(DataRegularSeason20242025!$AB$3:$AB$1315,DataRegularSeason20242025!$B$3:$B$1315, "&lt;=" &amp; $A98, DataRegularSeason20242025!$E$3:$E$1315, AC$1)</f>
        <v>12</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18</v>
      </c>
      <c r="AG98" s="2">
        <f>SUMIFS(DataRegularSeason20242025!$AA$3:$AA$1315,DataRegularSeason20242025!$B$3:$B$1315, "&lt;=" &amp; $A98, DataRegularSeason20242025!$D$3:$D$1315, AG$1)+SUMIFS(DataRegularSeason20242025!$AB$3:$AB$1315,DataRegularSeason20242025!$B$3:$B$1315, "&lt;=" &amp; $A98, DataRegularSeason20242025!$E$3:$E$1315, AG$1)</f>
        <v>12</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9</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12</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14</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10</v>
      </c>
      <c r="V99" s="2">
        <f>SUMIFS(DataRegularSeason20242025!$AA$3:$AA$1315,DataRegularSeason20242025!$B$3:$B$1315, "&lt;=" &amp; $A99, DataRegularSeason20242025!$D$3:$D$1315, V$1)+SUMIFS(DataRegularSeason20242025!$AB$3:$AB$1315,DataRegularSeason20242025!$B$3:$B$1315, "&lt;=" &amp; $A99, DataRegularSeason20242025!$E$3:$E$1315, V$1)</f>
        <v>7</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6</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11</v>
      </c>
      <c r="AC99" s="2">
        <f>SUMIFS(DataRegularSeason20242025!$AA$3:$AA$1315,DataRegularSeason20242025!$B$3:$B$1315, "&lt;=" &amp; $A99, DataRegularSeason20242025!$D$3:$D$1315, AC$1)+SUMIFS(DataRegularSeason20242025!$AB$3:$AB$1315,DataRegularSeason20242025!$B$3:$B$1315, "&lt;=" &amp; $A99, DataRegularSeason20242025!$E$3:$E$1315, AC$1)</f>
        <v>12</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18</v>
      </c>
      <c r="AG99" s="2">
        <f>SUMIFS(DataRegularSeason20242025!$AA$3:$AA$1315,DataRegularSeason20242025!$B$3:$B$1315, "&lt;=" &amp; $A99, DataRegularSeason20242025!$D$3:$D$1315, AG$1)+SUMIFS(DataRegularSeason20242025!$AB$3:$AB$1315,DataRegularSeason20242025!$B$3:$B$1315, "&lt;=" &amp; $A99, DataRegularSeason20242025!$E$3:$E$1315, AG$1)</f>
        <v>12</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9</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12</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14</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10</v>
      </c>
      <c r="V100" s="2">
        <f>SUMIFS(DataRegularSeason20242025!$AA$3:$AA$1315,DataRegularSeason20242025!$B$3:$B$1315, "&lt;=" &amp; $A100, DataRegularSeason20242025!$D$3:$D$1315, V$1)+SUMIFS(DataRegularSeason20242025!$AB$3:$AB$1315,DataRegularSeason20242025!$B$3:$B$1315, "&lt;=" &amp; $A100, DataRegularSeason20242025!$E$3:$E$1315, V$1)</f>
        <v>7</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6</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11</v>
      </c>
      <c r="AC100" s="2">
        <f>SUMIFS(DataRegularSeason20242025!$AA$3:$AA$1315,DataRegularSeason20242025!$B$3:$B$1315, "&lt;=" &amp; $A100, DataRegularSeason20242025!$D$3:$D$1315, AC$1)+SUMIFS(DataRegularSeason20242025!$AB$3:$AB$1315,DataRegularSeason20242025!$B$3:$B$1315, "&lt;=" &amp; $A100, DataRegularSeason20242025!$E$3:$E$1315, AC$1)</f>
        <v>12</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18</v>
      </c>
      <c r="AG100" s="2">
        <f>SUMIFS(DataRegularSeason20242025!$AA$3:$AA$1315,DataRegularSeason20242025!$B$3:$B$1315, "&lt;=" &amp; $A100, DataRegularSeason20242025!$D$3:$D$1315, AG$1)+SUMIFS(DataRegularSeason20242025!$AB$3:$AB$1315,DataRegularSeason20242025!$B$3:$B$1315, "&lt;=" &amp; $A100, DataRegularSeason20242025!$E$3:$E$1315, AG$1)</f>
        <v>12</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9</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12</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14</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10</v>
      </c>
      <c r="V101" s="2">
        <f>SUMIFS(DataRegularSeason20242025!$AA$3:$AA$1315,DataRegularSeason20242025!$B$3:$B$1315, "&lt;=" &amp; $A101, DataRegularSeason20242025!$D$3:$D$1315, V$1)+SUMIFS(DataRegularSeason20242025!$AB$3:$AB$1315,DataRegularSeason20242025!$B$3:$B$1315, "&lt;=" &amp; $A101, DataRegularSeason20242025!$E$3:$E$1315, V$1)</f>
        <v>7</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6</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11</v>
      </c>
      <c r="AC101" s="2">
        <f>SUMIFS(DataRegularSeason20242025!$AA$3:$AA$1315,DataRegularSeason20242025!$B$3:$B$1315, "&lt;=" &amp; $A101, DataRegularSeason20242025!$D$3:$D$1315, AC$1)+SUMIFS(DataRegularSeason20242025!$AB$3:$AB$1315,DataRegularSeason20242025!$B$3:$B$1315, "&lt;=" &amp; $A101, DataRegularSeason20242025!$E$3:$E$1315, AC$1)</f>
        <v>12</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18</v>
      </c>
      <c r="AG101" s="2">
        <f>SUMIFS(DataRegularSeason20242025!$AA$3:$AA$1315,DataRegularSeason20242025!$B$3:$B$1315, "&lt;=" &amp; $A101, DataRegularSeason20242025!$D$3:$D$1315, AG$1)+SUMIFS(DataRegularSeason20242025!$AB$3:$AB$1315,DataRegularSeason20242025!$B$3:$B$1315, "&lt;=" &amp; $A101, DataRegularSeason20242025!$E$3:$E$1315, AG$1)</f>
        <v>12</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9</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12</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14</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10</v>
      </c>
      <c r="V102" s="2">
        <f>SUMIFS(DataRegularSeason20242025!$AA$3:$AA$1315,DataRegularSeason20242025!$B$3:$B$1315, "&lt;=" &amp; $A102, DataRegularSeason20242025!$D$3:$D$1315, V$1)+SUMIFS(DataRegularSeason20242025!$AB$3:$AB$1315,DataRegularSeason20242025!$B$3:$B$1315, "&lt;=" &amp; $A102, DataRegularSeason20242025!$E$3:$E$1315, V$1)</f>
        <v>7</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6</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11</v>
      </c>
      <c r="AC102" s="2">
        <f>SUMIFS(DataRegularSeason20242025!$AA$3:$AA$1315,DataRegularSeason20242025!$B$3:$B$1315, "&lt;=" &amp; $A102, DataRegularSeason20242025!$D$3:$D$1315, AC$1)+SUMIFS(DataRegularSeason20242025!$AB$3:$AB$1315,DataRegularSeason20242025!$B$3:$B$1315, "&lt;=" &amp; $A102, DataRegularSeason20242025!$E$3:$E$1315, AC$1)</f>
        <v>12</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18</v>
      </c>
      <c r="AG102" s="2">
        <f>SUMIFS(DataRegularSeason20242025!$AA$3:$AA$1315,DataRegularSeason20242025!$B$3:$B$1315, "&lt;=" &amp; $A102, DataRegularSeason20242025!$D$3:$D$1315, AG$1)+SUMIFS(DataRegularSeason20242025!$AB$3:$AB$1315,DataRegularSeason20242025!$B$3:$B$1315, "&lt;=" &amp; $A102, DataRegularSeason20242025!$E$3:$E$1315, AG$1)</f>
        <v>12</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9</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12</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14</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10</v>
      </c>
      <c r="V103" s="2">
        <f>SUMIFS(DataRegularSeason20242025!$AA$3:$AA$1315,DataRegularSeason20242025!$B$3:$B$1315, "&lt;=" &amp; $A103, DataRegularSeason20242025!$D$3:$D$1315, V$1)+SUMIFS(DataRegularSeason20242025!$AB$3:$AB$1315,DataRegularSeason20242025!$B$3:$B$1315, "&lt;=" &amp; $A103, DataRegularSeason20242025!$E$3:$E$1315, V$1)</f>
        <v>7</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6</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11</v>
      </c>
      <c r="AC103" s="2">
        <f>SUMIFS(DataRegularSeason20242025!$AA$3:$AA$1315,DataRegularSeason20242025!$B$3:$B$1315, "&lt;=" &amp; $A103, DataRegularSeason20242025!$D$3:$D$1315, AC$1)+SUMIFS(DataRegularSeason20242025!$AB$3:$AB$1315,DataRegularSeason20242025!$B$3:$B$1315, "&lt;=" &amp; $A103, DataRegularSeason20242025!$E$3:$E$1315, AC$1)</f>
        <v>12</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18</v>
      </c>
      <c r="AG103" s="2">
        <f>SUMIFS(DataRegularSeason20242025!$AA$3:$AA$1315,DataRegularSeason20242025!$B$3:$B$1315, "&lt;=" &amp; $A103, DataRegularSeason20242025!$D$3:$D$1315, AG$1)+SUMIFS(DataRegularSeason20242025!$AB$3:$AB$1315,DataRegularSeason20242025!$B$3:$B$1315, "&lt;=" &amp; $A103, DataRegularSeason20242025!$E$3:$E$1315, AG$1)</f>
        <v>12</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9</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12</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14</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10</v>
      </c>
      <c r="V104" s="2">
        <f>SUMIFS(DataRegularSeason20242025!$AA$3:$AA$1315,DataRegularSeason20242025!$B$3:$B$1315, "&lt;=" &amp; $A104, DataRegularSeason20242025!$D$3:$D$1315, V$1)+SUMIFS(DataRegularSeason20242025!$AB$3:$AB$1315,DataRegularSeason20242025!$B$3:$B$1315, "&lt;=" &amp; $A104, DataRegularSeason20242025!$E$3:$E$1315, V$1)</f>
        <v>7</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6</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11</v>
      </c>
      <c r="AC104" s="2">
        <f>SUMIFS(DataRegularSeason20242025!$AA$3:$AA$1315,DataRegularSeason20242025!$B$3:$B$1315, "&lt;=" &amp; $A104, DataRegularSeason20242025!$D$3:$D$1315, AC$1)+SUMIFS(DataRegularSeason20242025!$AB$3:$AB$1315,DataRegularSeason20242025!$B$3:$B$1315, "&lt;=" &amp; $A104, DataRegularSeason20242025!$E$3:$E$1315, AC$1)</f>
        <v>12</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18</v>
      </c>
      <c r="AG104" s="2">
        <f>SUMIFS(DataRegularSeason20242025!$AA$3:$AA$1315,DataRegularSeason20242025!$B$3:$B$1315, "&lt;=" &amp; $A104, DataRegularSeason20242025!$D$3:$D$1315, AG$1)+SUMIFS(DataRegularSeason20242025!$AB$3:$AB$1315,DataRegularSeason20242025!$B$3:$B$1315, "&lt;=" &amp; $A104, DataRegularSeason20242025!$E$3:$E$1315, AG$1)</f>
        <v>12</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9</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12</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14</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10</v>
      </c>
      <c r="V105" s="2">
        <f>SUMIFS(DataRegularSeason20242025!$AA$3:$AA$1315,DataRegularSeason20242025!$B$3:$B$1315, "&lt;=" &amp; $A105, DataRegularSeason20242025!$D$3:$D$1315, V$1)+SUMIFS(DataRegularSeason20242025!$AB$3:$AB$1315,DataRegularSeason20242025!$B$3:$B$1315, "&lt;=" &amp; $A105, DataRegularSeason20242025!$E$3:$E$1315, V$1)</f>
        <v>7</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6</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11</v>
      </c>
      <c r="AC105" s="2">
        <f>SUMIFS(DataRegularSeason20242025!$AA$3:$AA$1315,DataRegularSeason20242025!$B$3:$B$1315, "&lt;=" &amp; $A105, DataRegularSeason20242025!$D$3:$D$1315, AC$1)+SUMIFS(DataRegularSeason20242025!$AB$3:$AB$1315,DataRegularSeason20242025!$B$3:$B$1315, "&lt;=" &amp; $A105, DataRegularSeason20242025!$E$3:$E$1315, AC$1)</f>
        <v>12</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18</v>
      </c>
      <c r="AG105" s="2">
        <f>SUMIFS(DataRegularSeason20242025!$AA$3:$AA$1315,DataRegularSeason20242025!$B$3:$B$1315, "&lt;=" &amp; $A105, DataRegularSeason20242025!$D$3:$D$1315, AG$1)+SUMIFS(DataRegularSeason20242025!$AB$3:$AB$1315,DataRegularSeason20242025!$B$3:$B$1315, "&lt;=" &amp; $A105, DataRegularSeason20242025!$E$3:$E$1315, AG$1)</f>
        <v>12</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9</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12</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14</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10</v>
      </c>
      <c r="V106" s="2">
        <f>SUMIFS(DataRegularSeason20242025!$AA$3:$AA$1315,DataRegularSeason20242025!$B$3:$B$1315, "&lt;=" &amp; $A106, DataRegularSeason20242025!$D$3:$D$1315, V$1)+SUMIFS(DataRegularSeason20242025!$AB$3:$AB$1315,DataRegularSeason20242025!$B$3:$B$1315, "&lt;=" &amp; $A106, DataRegularSeason20242025!$E$3:$E$1315, V$1)</f>
        <v>7</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6</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11</v>
      </c>
      <c r="AC106" s="2">
        <f>SUMIFS(DataRegularSeason20242025!$AA$3:$AA$1315,DataRegularSeason20242025!$B$3:$B$1315, "&lt;=" &amp; $A106, DataRegularSeason20242025!$D$3:$D$1315, AC$1)+SUMIFS(DataRegularSeason20242025!$AB$3:$AB$1315,DataRegularSeason20242025!$B$3:$B$1315, "&lt;=" &amp; $A106, DataRegularSeason20242025!$E$3:$E$1315, AC$1)</f>
        <v>12</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18</v>
      </c>
      <c r="AG106" s="2">
        <f>SUMIFS(DataRegularSeason20242025!$AA$3:$AA$1315,DataRegularSeason20242025!$B$3:$B$1315, "&lt;=" &amp; $A106, DataRegularSeason20242025!$D$3:$D$1315, AG$1)+SUMIFS(DataRegularSeason20242025!$AB$3:$AB$1315,DataRegularSeason20242025!$B$3:$B$1315, "&lt;=" &amp; $A106, DataRegularSeason20242025!$E$3:$E$1315, AG$1)</f>
        <v>12</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9</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12</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14</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10</v>
      </c>
      <c r="V107" s="2">
        <f>SUMIFS(DataRegularSeason20242025!$AA$3:$AA$1315,DataRegularSeason20242025!$B$3:$B$1315, "&lt;=" &amp; $A107, DataRegularSeason20242025!$D$3:$D$1315, V$1)+SUMIFS(DataRegularSeason20242025!$AB$3:$AB$1315,DataRegularSeason20242025!$B$3:$B$1315, "&lt;=" &amp; $A107, DataRegularSeason20242025!$E$3:$E$1315, V$1)</f>
        <v>7</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6</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11</v>
      </c>
      <c r="AC107" s="2">
        <f>SUMIFS(DataRegularSeason20242025!$AA$3:$AA$1315,DataRegularSeason20242025!$B$3:$B$1315, "&lt;=" &amp; $A107, DataRegularSeason20242025!$D$3:$D$1315, AC$1)+SUMIFS(DataRegularSeason20242025!$AB$3:$AB$1315,DataRegularSeason20242025!$B$3:$B$1315, "&lt;=" &amp; $A107, DataRegularSeason20242025!$E$3:$E$1315, AC$1)</f>
        <v>12</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18</v>
      </c>
      <c r="AG107" s="2">
        <f>SUMIFS(DataRegularSeason20242025!$AA$3:$AA$1315,DataRegularSeason20242025!$B$3:$B$1315, "&lt;=" &amp; $A107, DataRegularSeason20242025!$D$3:$D$1315, AG$1)+SUMIFS(DataRegularSeason20242025!$AB$3:$AB$1315,DataRegularSeason20242025!$B$3:$B$1315, "&lt;=" &amp; $A107, DataRegularSeason20242025!$E$3:$E$1315, AG$1)</f>
        <v>12</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9</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12</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14</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10</v>
      </c>
      <c r="V108" s="2">
        <f>SUMIFS(DataRegularSeason20242025!$AA$3:$AA$1315,DataRegularSeason20242025!$B$3:$B$1315, "&lt;=" &amp; $A108, DataRegularSeason20242025!$D$3:$D$1315, V$1)+SUMIFS(DataRegularSeason20242025!$AB$3:$AB$1315,DataRegularSeason20242025!$B$3:$B$1315, "&lt;=" &amp; $A108, DataRegularSeason20242025!$E$3:$E$1315, V$1)</f>
        <v>7</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6</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11</v>
      </c>
      <c r="AC108" s="2">
        <f>SUMIFS(DataRegularSeason20242025!$AA$3:$AA$1315,DataRegularSeason20242025!$B$3:$B$1315, "&lt;=" &amp; $A108, DataRegularSeason20242025!$D$3:$D$1315, AC$1)+SUMIFS(DataRegularSeason20242025!$AB$3:$AB$1315,DataRegularSeason20242025!$B$3:$B$1315, "&lt;=" &amp; $A108, DataRegularSeason20242025!$E$3:$E$1315, AC$1)</f>
        <v>12</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18</v>
      </c>
      <c r="AG108" s="2">
        <f>SUMIFS(DataRegularSeason20242025!$AA$3:$AA$1315,DataRegularSeason20242025!$B$3:$B$1315, "&lt;=" &amp; $A108, DataRegularSeason20242025!$D$3:$D$1315, AG$1)+SUMIFS(DataRegularSeason20242025!$AB$3:$AB$1315,DataRegularSeason20242025!$B$3:$B$1315, "&lt;=" &amp; $A108, DataRegularSeason20242025!$E$3:$E$1315, AG$1)</f>
        <v>12</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9</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12</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14</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10</v>
      </c>
      <c r="V109" s="2">
        <f>SUMIFS(DataRegularSeason20242025!$AA$3:$AA$1315,DataRegularSeason20242025!$B$3:$B$1315, "&lt;=" &amp; $A109, DataRegularSeason20242025!$D$3:$D$1315, V$1)+SUMIFS(DataRegularSeason20242025!$AB$3:$AB$1315,DataRegularSeason20242025!$B$3:$B$1315, "&lt;=" &amp; $A109, DataRegularSeason20242025!$E$3:$E$1315, V$1)</f>
        <v>7</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6</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11</v>
      </c>
      <c r="AC109" s="2">
        <f>SUMIFS(DataRegularSeason20242025!$AA$3:$AA$1315,DataRegularSeason20242025!$B$3:$B$1315, "&lt;=" &amp; $A109, DataRegularSeason20242025!$D$3:$D$1315, AC$1)+SUMIFS(DataRegularSeason20242025!$AB$3:$AB$1315,DataRegularSeason20242025!$B$3:$B$1315, "&lt;=" &amp; $A109, DataRegularSeason20242025!$E$3:$E$1315, AC$1)</f>
        <v>12</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18</v>
      </c>
      <c r="AG109" s="2">
        <f>SUMIFS(DataRegularSeason20242025!$AA$3:$AA$1315,DataRegularSeason20242025!$B$3:$B$1315, "&lt;=" &amp; $A109, DataRegularSeason20242025!$D$3:$D$1315, AG$1)+SUMIFS(DataRegularSeason20242025!$AB$3:$AB$1315,DataRegularSeason20242025!$B$3:$B$1315, "&lt;=" &amp; $A109, DataRegularSeason20242025!$E$3:$E$1315, AG$1)</f>
        <v>12</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9</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12</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14</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10</v>
      </c>
      <c r="V110" s="2">
        <f>SUMIFS(DataRegularSeason20242025!$AA$3:$AA$1315,DataRegularSeason20242025!$B$3:$B$1315, "&lt;=" &amp; $A110, DataRegularSeason20242025!$D$3:$D$1315, V$1)+SUMIFS(DataRegularSeason20242025!$AB$3:$AB$1315,DataRegularSeason20242025!$B$3:$B$1315, "&lt;=" &amp; $A110, DataRegularSeason20242025!$E$3:$E$1315, V$1)</f>
        <v>7</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6</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11</v>
      </c>
      <c r="AC110" s="2">
        <f>SUMIFS(DataRegularSeason20242025!$AA$3:$AA$1315,DataRegularSeason20242025!$B$3:$B$1315, "&lt;=" &amp; $A110, DataRegularSeason20242025!$D$3:$D$1315, AC$1)+SUMIFS(DataRegularSeason20242025!$AB$3:$AB$1315,DataRegularSeason20242025!$B$3:$B$1315, "&lt;=" &amp; $A110, DataRegularSeason20242025!$E$3:$E$1315, AC$1)</f>
        <v>12</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18</v>
      </c>
      <c r="AG110" s="2">
        <f>SUMIFS(DataRegularSeason20242025!$AA$3:$AA$1315,DataRegularSeason20242025!$B$3:$B$1315, "&lt;=" &amp; $A110, DataRegularSeason20242025!$D$3:$D$1315, AG$1)+SUMIFS(DataRegularSeason20242025!$AB$3:$AB$1315,DataRegularSeason20242025!$B$3:$B$1315, "&lt;=" &amp; $A110, DataRegularSeason20242025!$E$3:$E$1315, AG$1)</f>
        <v>12</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9</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12</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14</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10</v>
      </c>
      <c r="V111" s="2">
        <f>SUMIFS(DataRegularSeason20242025!$AA$3:$AA$1315,DataRegularSeason20242025!$B$3:$B$1315, "&lt;=" &amp; $A111, DataRegularSeason20242025!$D$3:$D$1315, V$1)+SUMIFS(DataRegularSeason20242025!$AB$3:$AB$1315,DataRegularSeason20242025!$B$3:$B$1315, "&lt;=" &amp; $A111, DataRegularSeason20242025!$E$3:$E$1315, V$1)</f>
        <v>7</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6</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11</v>
      </c>
      <c r="AC111" s="2">
        <f>SUMIFS(DataRegularSeason20242025!$AA$3:$AA$1315,DataRegularSeason20242025!$B$3:$B$1315, "&lt;=" &amp; $A111, DataRegularSeason20242025!$D$3:$D$1315, AC$1)+SUMIFS(DataRegularSeason20242025!$AB$3:$AB$1315,DataRegularSeason20242025!$B$3:$B$1315, "&lt;=" &amp; $A111, DataRegularSeason20242025!$E$3:$E$1315, AC$1)</f>
        <v>12</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18</v>
      </c>
      <c r="AG111" s="2">
        <f>SUMIFS(DataRegularSeason20242025!$AA$3:$AA$1315,DataRegularSeason20242025!$B$3:$B$1315, "&lt;=" &amp; $A111, DataRegularSeason20242025!$D$3:$D$1315, AG$1)+SUMIFS(DataRegularSeason20242025!$AB$3:$AB$1315,DataRegularSeason20242025!$B$3:$B$1315, "&lt;=" &amp; $A111, DataRegularSeason20242025!$E$3:$E$1315, AG$1)</f>
        <v>12</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9</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12</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14</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10</v>
      </c>
      <c r="V112" s="2">
        <f>SUMIFS(DataRegularSeason20242025!$AA$3:$AA$1315,DataRegularSeason20242025!$B$3:$B$1315, "&lt;=" &amp; $A112, DataRegularSeason20242025!$D$3:$D$1315, V$1)+SUMIFS(DataRegularSeason20242025!$AB$3:$AB$1315,DataRegularSeason20242025!$B$3:$B$1315, "&lt;=" &amp; $A112, DataRegularSeason20242025!$E$3:$E$1315, V$1)</f>
        <v>7</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6</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11</v>
      </c>
      <c r="AC112" s="2">
        <f>SUMIFS(DataRegularSeason20242025!$AA$3:$AA$1315,DataRegularSeason20242025!$B$3:$B$1315, "&lt;=" &amp; $A112, DataRegularSeason20242025!$D$3:$D$1315, AC$1)+SUMIFS(DataRegularSeason20242025!$AB$3:$AB$1315,DataRegularSeason20242025!$B$3:$B$1315, "&lt;=" &amp; $A112, DataRegularSeason20242025!$E$3:$E$1315, AC$1)</f>
        <v>12</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18</v>
      </c>
      <c r="AG112" s="2">
        <f>SUMIFS(DataRegularSeason20242025!$AA$3:$AA$1315,DataRegularSeason20242025!$B$3:$B$1315, "&lt;=" &amp; $A112, DataRegularSeason20242025!$D$3:$D$1315, AG$1)+SUMIFS(DataRegularSeason20242025!$AB$3:$AB$1315,DataRegularSeason20242025!$B$3:$B$1315, "&lt;=" &amp; $A112, DataRegularSeason20242025!$E$3:$E$1315, AG$1)</f>
        <v>12</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9</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12</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14</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10</v>
      </c>
      <c r="V113" s="2">
        <f>SUMIFS(DataRegularSeason20242025!$AA$3:$AA$1315,DataRegularSeason20242025!$B$3:$B$1315, "&lt;=" &amp; $A113, DataRegularSeason20242025!$D$3:$D$1315, V$1)+SUMIFS(DataRegularSeason20242025!$AB$3:$AB$1315,DataRegularSeason20242025!$B$3:$B$1315, "&lt;=" &amp; $A113, DataRegularSeason20242025!$E$3:$E$1315, V$1)</f>
        <v>7</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6</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11</v>
      </c>
      <c r="AC113" s="2">
        <f>SUMIFS(DataRegularSeason20242025!$AA$3:$AA$1315,DataRegularSeason20242025!$B$3:$B$1315, "&lt;=" &amp; $A113, DataRegularSeason20242025!$D$3:$D$1315, AC$1)+SUMIFS(DataRegularSeason20242025!$AB$3:$AB$1315,DataRegularSeason20242025!$B$3:$B$1315, "&lt;=" &amp; $A113, DataRegularSeason20242025!$E$3:$E$1315, AC$1)</f>
        <v>12</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18</v>
      </c>
      <c r="AG113" s="2">
        <f>SUMIFS(DataRegularSeason20242025!$AA$3:$AA$1315,DataRegularSeason20242025!$B$3:$B$1315, "&lt;=" &amp; $A113, DataRegularSeason20242025!$D$3:$D$1315, AG$1)+SUMIFS(DataRegularSeason20242025!$AB$3:$AB$1315,DataRegularSeason20242025!$B$3:$B$1315, "&lt;=" &amp; $A113, DataRegularSeason20242025!$E$3:$E$1315, AG$1)</f>
        <v>12</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9</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12</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14</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10</v>
      </c>
      <c r="V114" s="2">
        <f>SUMIFS(DataRegularSeason20242025!$AA$3:$AA$1315,DataRegularSeason20242025!$B$3:$B$1315, "&lt;=" &amp; $A114, DataRegularSeason20242025!$D$3:$D$1315, V$1)+SUMIFS(DataRegularSeason20242025!$AB$3:$AB$1315,DataRegularSeason20242025!$B$3:$B$1315, "&lt;=" &amp; $A114, DataRegularSeason20242025!$E$3:$E$1315, V$1)</f>
        <v>7</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6</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11</v>
      </c>
      <c r="AC114" s="2">
        <f>SUMIFS(DataRegularSeason20242025!$AA$3:$AA$1315,DataRegularSeason20242025!$B$3:$B$1315, "&lt;=" &amp; $A114, DataRegularSeason20242025!$D$3:$D$1315, AC$1)+SUMIFS(DataRegularSeason20242025!$AB$3:$AB$1315,DataRegularSeason20242025!$B$3:$B$1315, "&lt;=" &amp; $A114, DataRegularSeason20242025!$E$3:$E$1315, AC$1)</f>
        <v>12</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18</v>
      </c>
      <c r="AG114" s="2">
        <f>SUMIFS(DataRegularSeason20242025!$AA$3:$AA$1315,DataRegularSeason20242025!$B$3:$B$1315, "&lt;=" &amp; $A114, DataRegularSeason20242025!$D$3:$D$1315, AG$1)+SUMIFS(DataRegularSeason20242025!$AB$3:$AB$1315,DataRegularSeason20242025!$B$3:$B$1315, "&lt;=" &amp; $A114, DataRegularSeason20242025!$E$3:$E$1315, AG$1)</f>
        <v>12</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9</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12</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14</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10</v>
      </c>
      <c r="V115" s="2">
        <f>SUMIFS(DataRegularSeason20242025!$AA$3:$AA$1315,DataRegularSeason20242025!$B$3:$B$1315, "&lt;=" &amp; $A115, DataRegularSeason20242025!$D$3:$D$1315, V$1)+SUMIFS(DataRegularSeason20242025!$AB$3:$AB$1315,DataRegularSeason20242025!$B$3:$B$1315, "&lt;=" &amp; $A115, DataRegularSeason20242025!$E$3:$E$1315, V$1)</f>
        <v>7</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6</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11</v>
      </c>
      <c r="AC115" s="2">
        <f>SUMIFS(DataRegularSeason20242025!$AA$3:$AA$1315,DataRegularSeason20242025!$B$3:$B$1315, "&lt;=" &amp; $A115, DataRegularSeason20242025!$D$3:$D$1315, AC$1)+SUMIFS(DataRegularSeason20242025!$AB$3:$AB$1315,DataRegularSeason20242025!$B$3:$B$1315, "&lt;=" &amp; $A115, DataRegularSeason20242025!$E$3:$E$1315, AC$1)</f>
        <v>12</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18</v>
      </c>
      <c r="AG115" s="2">
        <f>SUMIFS(DataRegularSeason20242025!$AA$3:$AA$1315,DataRegularSeason20242025!$B$3:$B$1315, "&lt;=" &amp; $A115, DataRegularSeason20242025!$D$3:$D$1315, AG$1)+SUMIFS(DataRegularSeason20242025!$AB$3:$AB$1315,DataRegularSeason20242025!$B$3:$B$1315, "&lt;=" &amp; $A115, DataRegularSeason20242025!$E$3:$E$1315, AG$1)</f>
        <v>12</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9</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12</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14</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10</v>
      </c>
      <c r="V116" s="2">
        <f>SUMIFS(DataRegularSeason20242025!$AA$3:$AA$1315,DataRegularSeason20242025!$B$3:$B$1315, "&lt;=" &amp; $A116, DataRegularSeason20242025!$D$3:$D$1315, V$1)+SUMIFS(DataRegularSeason20242025!$AB$3:$AB$1315,DataRegularSeason20242025!$B$3:$B$1315, "&lt;=" &amp; $A116, DataRegularSeason20242025!$E$3:$E$1315, V$1)</f>
        <v>7</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6</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11</v>
      </c>
      <c r="AC116" s="2">
        <f>SUMIFS(DataRegularSeason20242025!$AA$3:$AA$1315,DataRegularSeason20242025!$B$3:$B$1315, "&lt;=" &amp; $A116, DataRegularSeason20242025!$D$3:$D$1315, AC$1)+SUMIFS(DataRegularSeason20242025!$AB$3:$AB$1315,DataRegularSeason20242025!$B$3:$B$1315, "&lt;=" &amp; $A116, DataRegularSeason20242025!$E$3:$E$1315, AC$1)</f>
        <v>12</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18</v>
      </c>
      <c r="AG116" s="2">
        <f>SUMIFS(DataRegularSeason20242025!$AA$3:$AA$1315,DataRegularSeason20242025!$B$3:$B$1315, "&lt;=" &amp; $A116, DataRegularSeason20242025!$D$3:$D$1315, AG$1)+SUMIFS(DataRegularSeason20242025!$AB$3:$AB$1315,DataRegularSeason20242025!$B$3:$B$1315, "&lt;=" &amp; $A116, DataRegularSeason20242025!$E$3:$E$1315, AG$1)</f>
        <v>12</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9</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12</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14</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10</v>
      </c>
      <c r="V117" s="2">
        <f>SUMIFS(DataRegularSeason20242025!$AA$3:$AA$1315,DataRegularSeason20242025!$B$3:$B$1315, "&lt;=" &amp; $A117, DataRegularSeason20242025!$D$3:$D$1315, V$1)+SUMIFS(DataRegularSeason20242025!$AB$3:$AB$1315,DataRegularSeason20242025!$B$3:$B$1315, "&lt;=" &amp; $A117, DataRegularSeason20242025!$E$3:$E$1315, V$1)</f>
        <v>7</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6</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11</v>
      </c>
      <c r="AC117" s="2">
        <f>SUMIFS(DataRegularSeason20242025!$AA$3:$AA$1315,DataRegularSeason20242025!$B$3:$B$1315, "&lt;=" &amp; $A117, DataRegularSeason20242025!$D$3:$D$1315, AC$1)+SUMIFS(DataRegularSeason20242025!$AB$3:$AB$1315,DataRegularSeason20242025!$B$3:$B$1315, "&lt;=" &amp; $A117, DataRegularSeason20242025!$E$3:$E$1315, AC$1)</f>
        <v>12</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18</v>
      </c>
      <c r="AG117" s="2">
        <f>SUMIFS(DataRegularSeason20242025!$AA$3:$AA$1315,DataRegularSeason20242025!$B$3:$B$1315, "&lt;=" &amp; $A117, DataRegularSeason20242025!$D$3:$D$1315, AG$1)+SUMIFS(DataRegularSeason20242025!$AB$3:$AB$1315,DataRegularSeason20242025!$B$3:$B$1315, "&lt;=" &amp; $A117, DataRegularSeason20242025!$E$3:$E$1315, AG$1)</f>
        <v>12</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9</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12</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14</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10</v>
      </c>
      <c r="V118" s="2">
        <f>SUMIFS(DataRegularSeason20242025!$AA$3:$AA$1315,DataRegularSeason20242025!$B$3:$B$1315, "&lt;=" &amp; $A118, DataRegularSeason20242025!$D$3:$D$1315, V$1)+SUMIFS(DataRegularSeason20242025!$AB$3:$AB$1315,DataRegularSeason20242025!$B$3:$B$1315, "&lt;=" &amp; $A118, DataRegularSeason20242025!$E$3:$E$1315, V$1)</f>
        <v>7</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6</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11</v>
      </c>
      <c r="AC118" s="2">
        <f>SUMIFS(DataRegularSeason20242025!$AA$3:$AA$1315,DataRegularSeason20242025!$B$3:$B$1315, "&lt;=" &amp; $A118, DataRegularSeason20242025!$D$3:$D$1315, AC$1)+SUMIFS(DataRegularSeason20242025!$AB$3:$AB$1315,DataRegularSeason20242025!$B$3:$B$1315, "&lt;=" &amp; $A118, DataRegularSeason20242025!$E$3:$E$1315, AC$1)</f>
        <v>12</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18</v>
      </c>
      <c r="AG118" s="2">
        <f>SUMIFS(DataRegularSeason20242025!$AA$3:$AA$1315,DataRegularSeason20242025!$B$3:$B$1315, "&lt;=" &amp; $A118, DataRegularSeason20242025!$D$3:$D$1315, AG$1)+SUMIFS(DataRegularSeason20242025!$AB$3:$AB$1315,DataRegularSeason20242025!$B$3:$B$1315, "&lt;=" &amp; $A118, DataRegularSeason20242025!$E$3:$E$1315, AG$1)</f>
        <v>12</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9</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12</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14</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10</v>
      </c>
      <c r="V119" s="2">
        <f>SUMIFS(DataRegularSeason20242025!$AA$3:$AA$1315,DataRegularSeason20242025!$B$3:$B$1315, "&lt;=" &amp; $A119, DataRegularSeason20242025!$D$3:$D$1315, V$1)+SUMIFS(DataRegularSeason20242025!$AB$3:$AB$1315,DataRegularSeason20242025!$B$3:$B$1315, "&lt;=" &amp; $A119, DataRegularSeason20242025!$E$3:$E$1315, V$1)</f>
        <v>7</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6</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11</v>
      </c>
      <c r="AC119" s="2">
        <f>SUMIFS(DataRegularSeason20242025!$AA$3:$AA$1315,DataRegularSeason20242025!$B$3:$B$1315, "&lt;=" &amp; $A119, DataRegularSeason20242025!$D$3:$D$1315, AC$1)+SUMIFS(DataRegularSeason20242025!$AB$3:$AB$1315,DataRegularSeason20242025!$B$3:$B$1315, "&lt;=" &amp; $A119, DataRegularSeason20242025!$E$3:$E$1315, AC$1)</f>
        <v>12</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18</v>
      </c>
      <c r="AG119" s="2">
        <f>SUMIFS(DataRegularSeason20242025!$AA$3:$AA$1315,DataRegularSeason20242025!$B$3:$B$1315, "&lt;=" &amp; $A119, DataRegularSeason20242025!$D$3:$D$1315, AG$1)+SUMIFS(DataRegularSeason20242025!$AB$3:$AB$1315,DataRegularSeason20242025!$B$3:$B$1315, "&lt;=" &amp; $A119, DataRegularSeason20242025!$E$3:$E$1315, AG$1)</f>
        <v>12</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9</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12</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14</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10</v>
      </c>
      <c r="V120" s="2">
        <f>SUMIFS(DataRegularSeason20242025!$AA$3:$AA$1315,DataRegularSeason20242025!$B$3:$B$1315, "&lt;=" &amp; $A120, DataRegularSeason20242025!$D$3:$D$1315, V$1)+SUMIFS(DataRegularSeason20242025!$AB$3:$AB$1315,DataRegularSeason20242025!$B$3:$B$1315, "&lt;=" &amp; $A120, DataRegularSeason20242025!$E$3:$E$1315, V$1)</f>
        <v>7</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6</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11</v>
      </c>
      <c r="AC120" s="2">
        <f>SUMIFS(DataRegularSeason20242025!$AA$3:$AA$1315,DataRegularSeason20242025!$B$3:$B$1315, "&lt;=" &amp; $A120, DataRegularSeason20242025!$D$3:$D$1315, AC$1)+SUMIFS(DataRegularSeason20242025!$AB$3:$AB$1315,DataRegularSeason20242025!$B$3:$B$1315, "&lt;=" &amp; $A120, DataRegularSeason20242025!$E$3:$E$1315, AC$1)</f>
        <v>12</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18</v>
      </c>
      <c r="AG120" s="2">
        <f>SUMIFS(DataRegularSeason20242025!$AA$3:$AA$1315,DataRegularSeason20242025!$B$3:$B$1315, "&lt;=" &amp; $A120, DataRegularSeason20242025!$D$3:$D$1315, AG$1)+SUMIFS(DataRegularSeason20242025!$AB$3:$AB$1315,DataRegularSeason20242025!$B$3:$B$1315, "&lt;=" &amp; $A120, DataRegularSeason20242025!$E$3:$E$1315, AG$1)</f>
        <v>12</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9</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12</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14</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10</v>
      </c>
      <c r="V121" s="2">
        <f>SUMIFS(DataRegularSeason20242025!$AA$3:$AA$1315,DataRegularSeason20242025!$B$3:$B$1315, "&lt;=" &amp; $A121, DataRegularSeason20242025!$D$3:$D$1315, V$1)+SUMIFS(DataRegularSeason20242025!$AB$3:$AB$1315,DataRegularSeason20242025!$B$3:$B$1315, "&lt;=" &amp; $A121, DataRegularSeason20242025!$E$3:$E$1315, V$1)</f>
        <v>7</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6</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11</v>
      </c>
      <c r="AC121" s="2">
        <f>SUMIFS(DataRegularSeason20242025!$AA$3:$AA$1315,DataRegularSeason20242025!$B$3:$B$1315, "&lt;=" &amp; $A121, DataRegularSeason20242025!$D$3:$D$1315, AC$1)+SUMIFS(DataRegularSeason20242025!$AB$3:$AB$1315,DataRegularSeason20242025!$B$3:$B$1315, "&lt;=" &amp; $A121, DataRegularSeason20242025!$E$3:$E$1315, AC$1)</f>
        <v>12</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18</v>
      </c>
      <c r="AG121" s="2">
        <f>SUMIFS(DataRegularSeason20242025!$AA$3:$AA$1315,DataRegularSeason20242025!$B$3:$B$1315, "&lt;=" &amp; $A121, DataRegularSeason20242025!$D$3:$D$1315, AG$1)+SUMIFS(DataRegularSeason20242025!$AB$3:$AB$1315,DataRegularSeason20242025!$B$3:$B$1315, "&lt;=" &amp; $A121, DataRegularSeason20242025!$E$3:$E$1315, AG$1)</f>
        <v>12</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9</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12</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14</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10</v>
      </c>
      <c r="V122" s="2">
        <f>SUMIFS(DataRegularSeason20242025!$AA$3:$AA$1315,DataRegularSeason20242025!$B$3:$B$1315, "&lt;=" &amp; $A122, DataRegularSeason20242025!$D$3:$D$1315, V$1)+SUMIFS(DataRegularSeason20242025!$AB$3:$AB$1315,DataRegularSeason20242025!$B$3:$B$1315, "&lt;=" &amp; $A122, DataRegularSeason20242025!$E$3:$E$1315, V$1)</f>
        <v>7</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6</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11</v>
      </c>
      <c r="AC122" s="2">
        <f>SUMIFS(DataRegularSeason20242025!$AA$3:$AA$1315,DataRegularSeason20242025!$B$3:$B$1315, "&lt;=" &amp; $A122, DataRegularSeason20242025!$D$3:$D$1315, AC$1)+SUMIFS(DataRegularSeason20242025!$AB$3:$AB$1315,DataRegularSeason20242025!$B$3:$B$1315, "&lt;=" &amp; $A122, DataRegularSeason20242025!$E$3:$E$1315, AC$1)</f>
        <v>12</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18</v>
      </c>
      <c r="AG122" s="2">
        <f>SUMIFS(DataRegularSeason20242025!$AA$3:$AA$1315,DataRegularSeason20242025!$B$3:$B$1315, "&lt;=" &amp; $A122, DataRegularSeason20242025!$D$3:$D$1315, AG$1)+SUMIFS(DataRegularSeason20242025!$AB$3:$AB$1315,DataRegularSeason20242025!$B$3:$B$1315, "&lt;=" &amp; $A122, DataRegularSeason20242025!$E$3:$E$1315, AG$1)</f>
        <v>12</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9</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12</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14</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10</v>
      </c>
      <c r="V123" s="2">
        <f>SUMIFS(DataRegularSeason20242025!$AA$3:$AA$1315,DataRegularSeason20242025!$B$3:$B$1315, "&lt;=" &amp; $A123, DataRegularSeason20242025!$D$3:$D$1315, V$1)+SUMIFS(DataRegularSeason20242025!$AB$3:$AB$1315,DataRegularSeason20242025!$B$3:$B$1315, "&lt;=" &amp; $A123, DataRegularSeason20242025!$E$3:$E$1315, V$1)</f>
        <v>7</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6</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11</v>
      </c>
      <c r="AC123" s="2">
        <f>SUMIFS(DataRegularSeason20242025!$AA$3:$AA$1315,DataRegularSeason20242025!$B$3:$B$1315, "&lt;=" &amp; $A123, DataRegularSeason20242025!$D$3:$D$1315, AC$1)+SUMIFS(DataRegularSeason20242025!$AB$3:$AB$1315,DataRegularSeason20242025!$B$3:$B$1315, "&lt;=" &amp; $A123, DataRegularSeason20242025!$E$3:$E$1315, AC$1)</f>
        <v>12</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18</v>
      </c>
      <c r="AG123" s="2">
        <f>SUMIFS(DataRegularSeason20242025!$AA$3:$AA$1315,DataRegularSeason20242025!$B$3:$B$1315, "&lt;=" &amp; $A123, DataRegularSeason20242025!$D$3:$D$1315, AG$1)+SUMIFS(DataRegularSeason20242025!$AB$3:$AB$1315,DataRegularSeason20242025!$B$3:$B$1315, "&lt;=" &amp; $A123, DataRegularSeason20242025!$E$3:$E$1315, AG$1)</f>
        <v>12</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9</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12</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14</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10</v>
      </c>
      <c r="V124" s="2">
        <f>SUMIFS(DataRegularSeason20242025!$AA$3:$AA$1315,DataRegularSeason20242025!$B$3:$B$1315, "&lt;=" &amp; $A124, DataRegularSeason20242025!$D$3:$D$1315, V$1)+SUMIFS(DataRegularSeason20242025!$AB$3:$AB$1315,DataRegularSeason20242025!$B$3:$B$1315, "&lt;=" &amp; $A124, DataRegularSeason20242025!$E$3:$E$1315, V$1)</f>
        <v>7</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6</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11</v>
      </c>
      <c r="AC124" s="2">
        <f>SUMIFS(DataRegularSeason20242025!$AA$3:$AA$1315,DataRegularSeason20242025!$B$3:$B$1315, "&lt;=" &amp; $A124, DataRegularSeason20242025!$D$3:$D$1315, AC$1)+SUMIFS(DataRegularSeason20242025!$AB$3:$AB$1315,DataRegularSeason20242025!$B$3:$B$1315, "&lt;=" &amp; $A124, DataRegularSeason20242025!$E$3:$E$1315, AC$1)</f>
        <v>12</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18</v>
      </c>
      <c r="AG124" s="2">
        <f>SUMIFS(DataRegularSeason20242025!$AA$3:$AA$1315,DataRegularSeason20242025!$B$3:$B$1315, "&lt;=" &amp; $A124, DataRegularSeason20242025!$D$3:$D$1315, AG$1)+SUMIFS(DataRegularSeason20242025!$AB$3:$AB$1315,DataRegularSeason20242025!$B$3:$B$1315, "&lt;=" &amp; $A124, DataRegularSeason20242025!$E$3:$E$1315, AG$1)</f>
        <v>12</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9</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12</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14</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10</v>
      </c>
      <c r="V125" s="2">
        <f>SUMIFS(DataRegularSeason20242025!$AA$3:$AA$1315,DataRegularSeason20242025!$B$3:$B$1315, "&lt;=" &amp; $A125, DataRegularSeason20242025!$D$3:$D$1315, V$1)+SUMIFS(DataRegularSeason20242025!$AB$3:$AB$1315,DataRegularSeason20242025!$B$3:$B$1315, "&lt;=" &amp; $A125, DataRegularSeason20242025!$E$3:$E$1315, V$1)</f>
        <v>7</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6</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11</v>
      </c>
      <c r="AC125" s="2">
        <f>SUMIFS(DataRegularSeason20242025!$AA$3:$AA$1315,DataRegularSeason20242025!$B$3:$B$1315, "&lt;=" &amp; $A125, DataRegularSeason20242025!$D$3:$D$1315, AC$1)+SUMIFS(DataRegularSeason20242025!$AB$3:$AB$1315,DataRegularSeason20242025!$B$3:$B$1315, "&lt;=" &amp; $A125, DataRegularSeason20242025!$E$3:$E$1315, AC$1)</f>
        <v>12</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18</v>
      </c>
      <c r="AG125" s="2">
        <f>SUMIFS(DataRegularSeason20242025!$AA$3:$AA$1315,DataRegularSeason20242025!$B$3:$B$1315, "&lt;=" &amp; $A125, DataRegularSeason20242025!$D$3:$D$1315, AG$1)+SUMIFS(DataRegularSeason20242025!$AB$3:$AB$1315,DataRegularSeason20242025!$B$3:$B$1315, "&lt;=" &amp; $A125, DataRegularSeason20242025!$E$3:$E$1315, AG$1)</f>
        <v>12</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9</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12</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14</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10</v>
      </c>
      <c r="V126" s="2">
        <f>SUMIFS(DataRegularSeason20242025!$AA$3:$AA$1315,DataRegularSeason20242025!$B$3:$B$1315, "&lt;=" &amp; $A126, DataRegularSeason20242025!$D$3:$D$1315, V$1)+SUMIFS(DataRegularSeason20242025!$AB$3:$AB$1315,DataRegularSeason20242025!$B$3:$B$1315, "&lt;=" &amp; $A126, DataRegularSeason20242025!$E$3:$E$1315, V$1)</f>
        <v>7</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6</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11</v>
      </c>
      <c r="AC126" s="2">
        <f>SUMIFS(DataRegularSeason20242025!$AA$3:$AA$1315,DataRegularSeason20242025!$B$3:$B$1315, "&lt;=" &amp; $A126, DataRegularSeason20242025!$D$3:$D$1315, AC$1)+SUMIFS(DataRegularSeason20242025!$AB$3:$AB$1315,DataRegularSeason20242025!$B$3:$B$1315, "&lt;=" &amp; $A126, DataRegularSeason20242025!$E$3:$E$1315, AC$1)</f>
        <v>12</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18</v>
      </c>
      <c r="AG126" s="2">
        <f>SUMIFS(DataRegularSeason20242025!$AA$3:$AA$1315,DataRegularSeason20242025!$B$3:$B$1315, "&lt;=" &amp; $A126, DataRegularSeason20242025!$D$3:$D$1315, AG$1)+SUMIFS(DataRegularSeason20242025!$AB$3:$AB$1315,DataRegularSeason20242025!$B$3:$B$1315, "&lt;=" &amp; $A126, DataRegularSeason20242025!$E$3:$E$1315, AG$1)</f>
        <v>12</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9</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12</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14</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10</v>
      </c>
      <c r="V127" s="2">
        <f>SUMIFS(DataRegularSeason20242025!$AA$3:$AA$1315,DataRegularSeason20242025!$B$3:$B$1315, "&lt;=" &amp; $A127, DataRegularSeason20242025!$D$3:$D$1315, V$1)+SUMIFS(DataRegularSeason20242025!$AB$3:$AB$1315,DataRegularSeason20242025!$B$3:$B$1315, "&lt;=" &amp; $A127, DataRegularSeason20242025!$E$3:$E$1315, V$1)</f>
        <v>7</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6</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11</v>
      </c>
      <c r="AC127" s="2">
        <f>SUMIFS(DataRegularSeason20242025!$AA$3:$AA$1315,DataRegularSeason20242025!$B$3:$B$1315, "&lt;=" &amp; $A127, DataRegularSeason20242025!$D$3:$D$1315, AC$1)+SUMIFS(DataRegularSeason20242025!$AB$3:$AB$1315,DataRegularSeason20242025!$B$3:$B$1315, "&lt;=" &amp; $A127, DataRegularSeason20242025!$E$3:$E$1315, AC$1)</f>
        <v>12</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18</v>
      </c>
      <c r="AG127" s="2">
        <f>SUMIFS(DataRegularSeason20242025!$AA$3:$AA$1315,DataRegularSeason20242025!$B$3:$B$1315, "&lt;=" &amp; $A127, DataRegularSeason20242025!$D$3:$D$1315, AG$1)+SUMIFS(DataRegularSeason20242025!$AB$3:$AB$1315,DataRegularSeason20242025!$B$3:$B$1315, "&lt;=" &amp; $A127, DataRegularSeason20242025!$E$3:$E$1315, AG$1)</f>
        <v>12</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9</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12</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14</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10</v>
      </c>
      <c r="V128" s="2">
        <f>SUMIFS(DataRegularSeason20242025!$AA$3:$AA$1315,DataRegularSeason20242025!$B$3:$B$1315, "&lt;=" &amp; $A128, DataRegularSeason20242025!$D$3:$D$1315, V$1)+SUMIFS(DataRegularSeason20242025!$AB$3:$AB$1315,DataRegularSeason20242025!$B$3:$B$1315, "&lt;=" &amp; $A128, DataRegularSeason20242025!$E$3:$E$1315, V$1)</f>
        <v>7</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6</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11</v>
      </c>
      <c r="AC128" s="2">
        <f>SUMIFS(DataRegularSeason20242025!$AA$3:$AA$1315,DataRegularSeason20242025!$B$3:$B$1315, "&lt;=" &amp; $A128, DataRegularSeason20242025!$D$3:$D$1315, AC$1)+SUMIFS(DataRegularSeason20242025!$AB$3:$AB$1315,DataRegularSeason20242025!$B$3:$B$1315, "&lt;=" &amp; $A128, DataRegularSeason20242025!$E$3:$E$1315, AC$1)</f>
        <v>12</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18</v>
      </c>
      <c r="AG128" s="2">
        <f>SUMIFS(DataRegularSeason20242025!$AA$3:$AA$1315,DataRegularSeason20242025!$B$3:$B$1315, "&lt;=" &amp; $A128, DataRegularSeason20242025!$D$3:$D$1315, AG$1)+SUMIFS(DataRegularSeason20242025!$AB$3:$AB$1315,DataRegularSeason20242025!$B$3:$B$1315, "&lt;=" &amp; $A128, DataRegularSeason20242025!$E$3:$E$1315, AG$1)</f>
        <v>12</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9</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12</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14</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10</v>
      </c>
      <c r="V129" s="2">
        <f>SUMIFS(DataRegularSeason20242025!$AA$3:$AA$1315,DataRegularSeason20242025!$B$3:$B$1315, "&lt;=" &amp; $A129, DataRegularSeason20242025!$D$3:$D$1315, V$1)+SUMIFS(DataRegularSeason20242025!$AB$3:$AB$1315,DataRegularSeason20242025!$B$3:$B$1315, "&lt;=" &amp; $A129, DataRegularSeason20242025!$E$3:$E$1315, V$1)</f>
        <v>7</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6</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11</v>
      </c>
      <c r="AC129" s="2">
        <f>SUMIFS(DataRegularSeason20242025!$AA$3:$AA$1315,DataRegularSeason20242025!$B$3:$B$1315, "&lt;=" &amp; $A129, DataRegularSeason20242025!$D$3:$D$1315, AC$1)+SUMIFS(DataRegularSeason20242025!$AB$3:$AB$1315,DataRegularSeason20242025!$B$3:$B$1315, "&lt;=" &amp; $A129, DataRegularSeason20242025!$E$3:$E$1315, AC$1)</f>
        <v>12</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18</v>
      </c>
      <c r="AG129" s="2">
        <f>SUMIFS(DataRegularSeason20242025!$AA$3:$AA$1315,DataRegularSeason20242025!$B$3:$B$1315, "&lt;=" &amp; $A129, DataRegularSeason20242025!$D$3:$D$1315, AG$1)+SUMIFS(DataRegularSeason20242025!$AB$3:$AB$1315,DataRegularSeason20242025!$B$3:$B$1315, "&lt;=" &amp; $A129, DataRegularSeason20242025!$E$3:$E$1315, AG$1)</f>
        <v>12</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9</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12</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14</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10</v>
      </c>
      <c r="V130" s="2">
        <f>SUMIFS(DataRegularSeason20242025!$AA$3:$AA$1315,DataRegularSeason20242025!$B$3:$B$1315, "&lt;=" &amp; $A130, DataRegularSeason20242025!$D$3:$D$1315, V$1)+SUMIFS(DataRegularSeason20242025!$AB$3:$AB$1315,DataRegularSeason20242025!$B$3:$B$1315, "&lt;=" &amp; $A130, DataRegularSeason20242025!$E$3:$E$1315, V$1)</f>
        <v>7</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6</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11</v>
      </c>
      <c r="AC130" s="2">
        <f>SUMIFS(DataRegularSeason20242025!$AA$3:$AA$1315,DataRegularSeason20242025!$B$3:$B$1315, "&lt;=" &amp; $A130, DataRegularSeason20242025!$D$3:$D$1315, AC$1)+SUMIFS(DataRegularSeason20242025!$AB$3:$AB$1315,DataRegularSeason20242025!$B$3:$B$1315, "&lt;=" &amp; $A130, DataRegularSeason20242025!$E$3:$E$1315, AC$1)</f>
        <v>12</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18</v>
      </c>
      <c r="AG130" s="2">
        <f>SUMIFS(DataRegularSeason20242025!$AA$3:$AA$1315,DataRegularSeason20242025!$B$3:$B$1315, "&lt;=" &amp; $A130, DataRegularSeason20242025!$D$3:$D$1315, AG$1)+SUMIFS(DataRegularSeason20242025!$AB$3:$AB$1315,DataRegularSeason20242025!$B$3:$B$1315, "&lt;=" &amp; $A130, DataRegularSeason20242025!$E$3:$E$1315, AG$1)</f>
        <v>12</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9</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12</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14</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10</v>
      </c>
      <c r="V131" s="2">
        <f>SUMIFS(DataRegularSeason20242025!$AA$3:$AA$1315,DataRegularSeason20242025!$B$3:$B$1315, "&lt;=" &amp; $A131, DataRegularSeason20242025!$D$3:$D$1315, V$1)+SUMIFS(DataRegularSeason20242025!$AB$3:$AB$1315,DataRegularSeason20242025!$B$3:$B$1315, "&lt;=" &amp; $A131, DataRegularSeason20242025!$E$3:$E$1315, V$1)</f>
        <v>7</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6</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11</v>
      </c>
      <c r="AC131" s="2">
        <f>SUMIFS(DataRegularSeason20242025!$AA$3:$AA$1315,DataRegularSeason20242025!$B$3:$B$1315, "&lt;=" &amp; $A131, DataRegularSeason20242025!$D$3:$D$1315, AC$1)+SUMIFS(DataRegularSeason20242025!$AB$3:$AB$1315,DataRegularSeason20242025!$B$3:$B$1315, "&lt;=" &amp; $A131, DataRegularSeason20242025!$E$3:$E$1315, AC$1)</f>
        <v>12</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18</v>
      </c>
      <c r="AG131" s="2">
        <f>SUMIFS(DataRegularSeason20242025!$AA$3:$AA$1315,DataRegularSeason20242025!$B$3:$B$1315, "&lt;=" &amp; $A131, DataRegularSeason20242025!$D$3:$D$1315, AG$1)+SUMIFS(DataRegularSeason20242025!$AB$3:$AB$1315,DataRegularSeason20242025!$B$3:$B$1315, "&lt;=" &amp; $A131, DataRegularSeason20242025!$E$3:$E$1315, AG$1)</f>
        <v>12</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9</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12</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14</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10</v>
      </c>
      <c r="V132" s="2">
        <f>SUMIFS(DataRegularSeason20242025!$AA$3:$AA$1315,DataRegularSeason20242025!$B$3:$B$1315, "&lt;=" &amp; $A132, DataRegularSeason20242025!$D$3:$D$1315, V$1)+SUMIFS(DataRegularSeason20242025!$AB$3:$AB$1315,DataRegularSeason20242025!$B$3:$B$1315, "&lt;=" &amp; $A132, DataRegularSeason20242025!$E$3:$E$1315, V$1)</f>
        <v>7</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6</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11</v>
      </c>
      <c r="AC132" s="2">
        <f>SUMIFS(DataRegularSeason20242025!$AA$3:$AA$1315,DataRegularSeason20242025!$B$3:$B$1315, "&lt;=" &amp; $A132, DataRegularSeason20242025!$D$3:$D$1315, AC$1)+SUMIFS(DataRegularSeason20242025!$AB$3:$AB$1315,DataRegularSeason20242025!$B$3:$B$1315, "&lt;=" &amp; $A132, DataRegularSeason20242025!$E$3:$E$1315, AC$1)</f>
        <v>12</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18</v>
      </c>
      <c r="AG132" s="2">
        <f>SUMIFS(DataRegularSeason20242025!$AA$3:$AA$1315,DataRegularSeason20242025!$B$3:$B$1315, "&lt;=" &amp; $A132, DataRegularSeason20242025!$D$3:$D$1315, AG$1)+SUMIFS(DataRegularSeason20242025!$AB$3:$AB$1315,DataRegularSeason20242025!$B$3:$B$1315, "&lt;=" &amp; $A132, DataRegularSeason20242025!$E$3:$E$1315, AG$1)</f>
        <v>12</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9</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12</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14</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10</v>
      </c>
      <c r="V133" s="2">
        <f>SUMIFS(DataRegularSeason20242025!$AA$3:$AA$1315,DataRegularSeason20242025!$B$3:$B$1315, "&lt;=" &amp; $A133, DataRegularSeason20242025!$D$3:$D$1315, V$1)+SUMIFS(DataRegularSeason20242025!$AB$3:$AB$1315,DataRegularSeason20242025!$B$3:$B$1315, "&lt;=" &amp; $A133, DataRegularSeason20242025!$E$3:$E$1315, V$1)</f>
        <v>7</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6</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11</v>
      </c>
      <c r="AC133" s="2">
        <f>SUMIFS(DataRegularSeason20242025!$AA$3:$AA$1315,DataRegularSeason20242025!$B$3:$B$1315, "&lt;=" &amp; $A133, DataRegularSeason20242025!$D$3:$D$1315, AC$1)+SUMIFS(DataRegularSeason20242025!$AB$3:$AB$1315,DataRegularSeason20242025!$B$3:$B$1315, "&lt;=" &amp; $A133, DataRegularSeason20242025!$E$3:$E$1315, AC$1)</f>
        <v>12</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18</v>
      </c>
      <c r="AG133" s="2">
        <f>SUMIFS(DataRegularSeason20242025!$AA$3:$AA$1315,DataRegularSeason20242025!$B$3:$B$1315, "&lt;=" &amp; $A133, DataRegularSeason20242025!$D$3:$D$1315, AG$1)+SUMIFS(DataRegularSeason20242025!$AB$3:$AB$1315,DataRegularSeason20242025!$B$3:$B$1315, "&lt;=" &amp; $A133, DataRegularSeason20242025!$E$3:$E$1315, AG$1)</f>
        <v>12</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9</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12</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14</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10</v>
      </c>
      <c r="V134" s="2">
        <f>SUMIFS(DataRegularSeason20242025!$AA$3:$AA$1315,DataRegularSeason20242025!$B$3:$B$1315, "&lt;=" &amp; $A134, DataRegularSeason20242025!$D$3:$D$1315, V$1)+SUMIFS(DataRegularSeason20242025!$AB$3:$AB$1315,DataRegularSeason20242025!$B$3:$B$1315, "&lt;=" &amp; $A134, DataRegularSeason20242025!$E$3:$E$1315, V$1)</f>
        <v>7</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6</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11</v>
      </c>
      <c r="AC134" s="2">
        <f>SUMIFS(DataRegularSeason20242025!$AA$3:$AA$1315,DataRegularSeason20242025!$B$3:$B$1315, "&lt;=" &amp; $A134, DataRegularSeason20242025!$D$3:$D$1315, AC$1)+SUMIFS(DataRegularSeason20242025!$AB$3:$AB$1315,DataRegularSeason20242025!$B$3:$B$1315, "&lt;=" &amp; $A134, DataRegularSeason20242025!$E$3:$E$1315, AC$1)</f>
        <v>12</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18</v>
      </c>
      <c r="AG134" s="2">
        <f>SUMIFS(DataRegularSeason20242025!$AA$3:$AA$1315,DataRegularSeason20242025!$B$3:$B$1315, "&lt;=" &amp; $A134, DataRegularSeason20242025!$D$3:$D$1315, AG$1)+SUMIFS(DataRegularSeason20242025!$AB$3:$AB$1315,DataRegularSeason20242025!$B$3:$B$1315, "&lt;=" &amp; $A134, DataRegularSeason20242025!$E$3:$E$1315, AG$1)</f>
        <v>12</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9</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12</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14</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10</v>
      </c>
      <c r="V135" s="2">
        <f>SUMIFS(DataRegularSeason20242025!$AA$3:$AA$1315,DataRegularSeason20242025!$B$3:$B$1315, "&lt;=" &amp; $A135, DataRegularSeason20242025!$D$3:$D$1315, V$1)+SUMIFS(DataRegularSeason20242025!$AB$3:$AB$1315,DataRegularSeason20242025!$B$3:$B$1315, "&lt;=" &amp; $A135, DataRegularSeason20242025!$E$3:$E$1315, V$1)</f>
        <v>7</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6</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11</v>
      </c>
      <c r="AC135" s="2">
        <f>SUMIFS(DataRegularSeason20242025!$AA$3:$AA$1315,DataRegularSeason20242025!$B$3:$B$1315, "&lt;=" &amp; $A135, DataRegularSeason20242025!$D$3:$D$1315, AC$1)+SUMIFS(DataRegularSeason20242025!$AB$3:$AB$1315,DataRegularSeason20242025!$B$3:$B$1315, "&lt;=" &amp; $A135, DataRegularSeason20242025!$E$3:$E$1315, AC$1)</f>
        <v>12</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18</v>
      </c>
      <c r="AG135" s="2">
        <f>SUMIFS(DataRegularSeason20242025!$AA$3:$AA$1315,DataRegularSeason20242025!$B$3:$B$1315, "&lt;=" &amp; $A135, DataRegularSeason20242025!$D$3:$D$1315, AG$1)+SUMIFS(DataRegularSeason20242025!$AB$3:$AB$1315,DataRegularSeason20242025!$B$3:$B$1315, "&lt;=" &amp; $A135, DataRegularSeason20242025!$E$3:$E$1315, AG$1)</f>
        <v>12</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9</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12</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14</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10</v>
      </c>
      <c r="V136" s="2">
        <f>SUMIFS(DataRegularSeason20242025!$AA$3:$AA$1315,DataRegularSeason20242025!$B$3:$B$1315, "&lt;=" &amp; $A136, DataRegularSeason20242025!$D$3:$D$1315, V$1)+SUMIFS(DataRegularSeason20242025!$AB$3:$AB$1315,DataRegularSeason20242025!$B$3:$B$1315, "&lt;=" &amp; $A136, DataRegularSeason20242025!$E$3:$E$1315, V$1)</f>
        <v>7</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6</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11</v>
      </c>
      <c r="AC136" s="2">
        <f>SUMIFS(DataRegularSeason20242025!$AA$3:$AA$1315,DataRegularSeason20242025!$B$3:$B$1315, "&lt;=" &amp; $A136, DataRegularSeason20242025!$D$3:$D$1315, AC$1)+SUMIFS(DataRegularSeason20242025!$AB$3:$AB$1315,DataRegularSeason20242025!$B$3:$B$1315, "&lt;=" &amp; $A136, DataRegularSeason20242025!$E$3:$E$1315, AC$1)</f>
        <v>12</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18</v>
      </c>
      <c r="AG136" s="2">
        <f>SUMIFS(DataRegularSeason20242025!$AA$3:$AA$1315,DataRegularSeason20242025!$B$3:$B$1315, "&lt;=" &amp; $A136, DataRegularSeason20242025!$D$3:$D$1315, AG$1)+SUMIFS(DataRegularSeason20242025!$AB$3:$AB$1315,DataRegularSeason20242025!$B$3:$B$1315, "&lt;=" &amp; $A136, DataRegularSeason20242025!$E$3:$E$1315, AG$1)</f>
        <v>12</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9</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12</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14</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10</v>
      </c>
      <c r="V137" s="2">
        <f>SUMIFS(DataRegularSeason20242025!$AA$3:$AA$1315,DataRegularSeason20242025!$B$3:$B$1315, "&lt;=" &amp; $A137, DataRegularSeason20242025!$D$3:$D$1315, V$1)+SUMIFS(DataRegularSeason20242025!$AB$3:$AB$1315,DataRegularSeason20242025!$B$3:$B$1315, "&lt;=" &amp; $A137, DataRegularSeason20242025!$E$3:$E$1315, V$1)</f>
        <v>7</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6</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11</v>
      </c>
      <c r="AC137" s="2">
        <f>SUMIFS(DataRegularSeason20242025!$AA$3:$AA$1315,DataRegularSeason20242025!$B$3:$B$1315, "&lt;=" &amp; $A137, DataRegularSeason20242025!$D$3:$D$1315, AC$1)+SUMIFS(DataRegularSeason20242025!$AB$3:$AB$1315,DataRegularSeason20242025!$B$3:$B$1315, "&lt;=" &amp; $A137, DataRegularSeason20242025!$E$3:$E$1315, AC$1)</f>
        <v>12</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18</v>
      </c>
      <c r="AG137" s="2">
        <f>SUMIFS(DataRegularSeason20242025!$AA$3:$AA$1315,DataRegularSeason20242025!$B$3:$B$1315, "&lt;=" &amp; $A137, DataRegularSeason20242025!$D$3:$D$1315, AG$1)+SUMIFS(DataRegularSeason20242025!$AB$3:$AB$1315,DataRegularSeason20242025!$B$3:$B$1315, "&lt;=" &amp; $A137, DataRegularSeason20242025!$E$3:$E$1315, AG$1)</f>
        <v>12</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9</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12</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14</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10</v>
      </c>
      <c r="V138" s="2">
        <f>SUMIFS(DataRegularSeason20242025!$AA$3:$AA$1315,DataRegularSeason20242025!$B$3:$B$1315, "&lt;=" &amp; $A138, DataRegularSeason20242025!$D$3:$D$1315, V$1)+SUMIFS(DataRegularSeason20242025!$AB$3:$AB$1315,DataRegularSeason20242025!$B$3:$B$1315, "&lt;=" &amp; $A138, DataRegularSeason20242025!$E$3:$E$1315, V$1)</f>
        <v>7</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6</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11</v>
      </c>
      <c r="AC138" s="2">
        <f>SUMIFS(DataRegularSeason20242025!$AA$3:$AA$1315,DataRegularSeason20242025!$B$3:$B$1315, "&lt;=" &amp; $A138, DataRegularSeason20242025!$D$3:$D$1315, AC$1)+SUMIFS(DataRegularSeason20242025!$AB$3:$AB$1315,DataRegularSeason20242025!$B$3:$B$1315, "&lt;=" &amp; $A138, DataRegularSeason20242025!$E$3:$E$1315, AC$1)</f>
        <v>12</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18</v>
      </c>
      <c r="AG138" s="2">
        <f>SUMIFS(DataRegularSeason20242025!$AA$3:$AA$1315,DataRegularSeason20242025!$B$3:$B$1315, "&lt;=" &amp; $A138, DataRegularSeason20242025!$D$3:$D$1315, AG$1)+SUMIFS(DataRegularSeason20242025!$AB$3:$AB$1315,DataRegularSeason20242025!$B$3:$B$1315, "&lt;=" &amp; $A138, DataRegularSeason20242025!$E$3:$E$1315, AG$1)</f>
        <v>12</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9</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12</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14</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10</v>
      </c>
      <c r="V139" s="2">
        <f>SUMIFS(DataRegularSeason20242025!$AA$3:$AA$1315,DataRegularSeason20242025!$B$3:$B$1315, "&lt;=" &amp; $A139, DataRegularSeason20242025!$D$3:$D$1315, V$1)+SUMIFS(DataRegularSeason20242025!$AB$3:$AB$1315,DataRegularSeason20242025!$B$3:$B$1315, "&lt;=" &amp; $A139, DataRegularSeason20242025!$E$3:$E$1315, V$1)</f>
        <v>7</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6</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11</v>
      </c>
      <c r="AC139" s="2">
        <f>SUMIFS(DataRegularSeason20242025!$AA$3:$AA$1315,DataRegularSeason20242025!$B$3:$B$1315, "&lt;=" &amp; $A139, DataRegularSeason20242025!$D$3:$D$1315, AC$1)+SUMIFS(DataRegularSeason20242025!$AB$3:$AB$1315,DataRegularSeason20242025!$B$3:$B$1315, "&lt;=" &amp; $A139, DataRegularSeason20242025!$E$3:$E$1315, AC$1)</f>
        <v>12</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18</v>
      </c>
      <c r="AG139" s="2">
        <f>SUMIFS(DataRegularSeason20242025!$AA$3:$AA$1315,DataRegularSeason20242025!$B$3:$B$1315, "&lt;=" &amp; $A139, DataRegularSeason20242025!$D$3:$D$1315, AG$1)+SUMIFS(DataRegularSeason20242025!$AB$3:$AB$1315,DataRegularSeason20242025!$B$3:$B$1315, "&lt;=" &amp; $A139, DataRegularSeason20242025!$E$3:$E$1315, AG$1)</f>
        <v>12</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9</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12</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14</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10</v>
      </c>
      <c r="V140" s="2">
        <f>SUMIFS(DataRegularSeason20242025!$AA$3:$AA$1315,DataRegularSeason20242025!$B$3:$B$1315, "&lt;=" &amp; $A140, DataRegularSeason20242025!$D$3:$D$1315, V$1)+SUMIFS(DataRegularSeason20242025!$AB$3:$AB$1315,DataRegularSeason20242025!$B$3:$B$1315, "&lt;=" &amp; $A140, DataRegularSeason20242025!$E$3:$E$1315, V$1)</f>
        <v>7</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6</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11</v>
      </c>
      <c r="AC140" s="2">
        <f>SUMIFS(DataRegularSeason20242025!$AA$3:$AA$1315,DataRegularSeason20242025!$B$3:$B$1315, "&lt;=" &amp; $A140, DataRegularSeason20242025!$D$3:$D$1315, AC$1)+SUMIFS(DataRegularSeason20242025!$AB$3:$AB$1315,DataRegularSeason20242025!$B$3:$B$1315, "&lt;=" &amp; $A140, DataRegularSeason20242025!$E$3:$E$1315, AC$1)</f>
        <v>12</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18</v>
      </c>
      <c r="AG140" s="2">
        <f>SUMIFS(DataRegularSeason20242025!$AA$3:$AA$1315,DataRegularSeason20242025!$B$3:$B$1315, "&lt;=" &amp; $A140, DataRegularSeason20242025!$D$3:$D$1315, AG$1)+SUMIFS(DataRegularSeason20242025!$AB$3:$AB$1315,DataRegularSeason20242025!$B$3:$B$1315, "&lt;=" &amp; $A140, DataRegularSeason20242025!$E$3:$E$1315, AG$1)</f>
        <v>12</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9</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12</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14</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10</v>
      </c>
      <c r="V141" s="2">
        <f>SUMIFS(DataRegularSeason20242025!$AA$3:$AA$1315,DataRegularSeason20242025!$B$3:$B$1315, "&lt;=" &amp; $A141, DataRegularSeason20242025!$D$3:$D$1315, V$1)+SUMIFS(DataRegularSeason20242025!$AB$3:$AB$1315,DataRegularSeason20242025!$B$3:$B$1315, "&lt;=" &amp; $A141, DataRegularSeason20242025!$E$3:$E$1315, V$1)</f>
        <v>7</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6</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11</v>
      </c>
      <c r="AC141" s="2">
        <f>SUMIFS(DataRegularSeason20242025!$AA$3:$AA$1315,DataRegularSeason20242025!$B$3:$B$1315, "&lt;=" &amp; $A141, DataRegularSeason20242025!$D$3:$D$1315, AC$1)+SUMIFS(DataRegularSeason20242025!$AB$3:$AB$1315,DataRegularSeason20242025!$B$3:$B$1315, "&lt;=" &amp; $A141, DataRegularSeason20242025!$E$3:$E$1315, AC$1)</f>
        <v>12</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18</v>
      </c>
      <c r="AG141" s="2">
        <f>SUMIFS(DataRegularSeason20242025!$AA$3:$AA$1315,DataRegularSeason20242025!$B$3:$B$1315, "&lt;=" &amp; $A141, DataRegularSeason20242025!$D$3:$D$1315, AG$1)+SUMIFS(DataRegularSeason20242025!$AB$3:$AB$1315,DataRegularSeason20242025!$B$3:$B$1315, "&lt;=" &amp; $A141, DataRegularSeason20242025!$E$3:$E$1315, AG$1)</f>
        <v>12</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9</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12</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14</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10</v>
      </c>
      <c r="V142" s="2">
        <f>SUMIFS(DataRegularSeason20242025!$AA$3:$AA$1315,DataRegularSeason20242025!$B$3:$B$1315, "&lt;=" &amp; $A142, DataRegularSeason20242025!$D$3:$D$1315, V$1)+SUMIFS(DataRegularSeason20242025!$AB$3:$AB$1315,DataRegularSeason20242025!$B$3:$B$1315, "&lt;=" &amp; $A142, DataRegularSeason20242025!$E$3:$E$1315, V$1)</f>
        <v>7</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6</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11</v>
      </c>
      <c r="AC142" s="2">
        <f>SUMIFS(DataRegularSeason20242025!$AA$3:$AA$1315,DataRegularSeason20242025!$B$3:$B$1315, "&lt;=" &amp; $A142, DataRegularSeason20242025!$D$3:$D$1315, AC$1)+SUMIFS(DataRegularSeason20242025!$AB$3:$AB$1315,DataRegularSeason20242025!$B$3:$B$1315, "&lt;=" &amp; $A142, DataRegularSeason20242025!$E$3:$E$1315, AC$1)</f>
        <v>12</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18</v>
      </c>
      <c r="AG142" s="2">
        <f>SUMIFS(DataRegularSeason20242025!$AA$3:$AA$1315,DataRegularSeason20242025!$B$3:$B$1315, "&lt;=" &amp; $A142, DataRegularSeason20242025!$D$3:$D$1315, AG$1)+SUMIFS(DataRegularSeason20242025!$AB$3:$AB$1315,DataRegularSeason20242025!$B$3:$B$1315, "&lt;=" &amp; $A142, DataRegularSeason20242025!$E$3:$E$1315, AG$1)</f>
        <v>12</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9</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12</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14</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10</v>
      </c>
      <c r="V143" s="2">
        <f>SUMIFS(DataRegularSeason20242025!$AA$3:$AA$1315,DataRegularSeason20242025!$B$3:$B$1315, "&lt;=" &amp; $A143, DataRegularSeason20242025!$D$3:$D$1315, V$1)+SUMIFS(DataRegularSeason20242025!$AB$3:$AB$1315,DataRegularSeason20242025!$B$3:$B$1315, "&lt;=" &amp; $A143, DataRegularSeason20242025!$E$3:$E$1315, V$1)</f>
        <v>7</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6</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11</v>
      </c>
      <c r="AC143" s="2">
        <f>SUMIFS(DataRegularSeason20242025!$AA$3:$AA$1315,DataRegularSeason20242025!$B$3:$B$1315, "&lt;=" &amp; $A143, DataRegularSeason20242025!$D$3:$D$1315, AC$1)+SUMIFS(DataRegularSeason20242025!$AB$3:$AB$1315,DataRegularSeason20242025!$B$3:$B$1315, "&lt;=" &amp; $A143, DataRegularSeason20242025!$E$3:$E$1315, AC$1)</f>
        <v>12</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18</v>
      </c>
      <c r="AG143" s="2">
        <f>SUMIFS(DataRegularSeason20242025!$AA$3:$AA$1315,DataRegularSeason20242025!$B$3:$B$1315, "&lt;=" &amp; $A143, DataRegularSeason20242025!$D$3:$D$1315, AG$1)+SUMIFS(DataRegularSeason20242025!$AB$3:$AB$1315,DataRegularSeason20242025!$B$3:$B$1315, "&lt;=" &amp; $A143, DataRegularSeason20242025!$E$3:$E$1315, AG$1)</f>
        <v>12</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9</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12</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14</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10</v>
      </c>
      <c r="V144" s="2">
        <f>SUMIFS(DataRegularSeason20242025!$AA$3:$AA$1315,DataRegularSeason20242025!$B$3:$B$1315, "&lt;=" &amp; $A144, DataRegularSeason20242025!$D$3:$D$1315, V$1)+SUMIFS(DataRegularSeason20242025!$AB$3:$AB$1315,DataRegularSeason20242025!$B$3:$B$1315, "&lt;=" &amp; $A144, DataRegularSeason20242025!$E$3:$E$1315, V$1)</f>
        <v>7</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6</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11</v>
      </c>
      <c r="AC144" s="2">
        <f>SUMIFS(DataRegularSeason20242025!$AA$3:$AA$1315,DataRegularSeason20242025!$B$3:$B$1315, "&lt;=" &amp; $A144, DataRegularSeason20242025!$D$3:$D$1315, AC$1)+SUMIFS(DataRegularSeason20242025!$AB$3:$AB$1315,DataRegularSeason20242025!$B$3:$B$1315, "&lt;=" &amp; $A144, DataRegularSeason20242025!$E$3:$E$1315, AC$1)</f>
        <v>12</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18</v>
      </c>
      <c r="AG144" s="2">
        <f>SUMIFS(DataRegularSeason20242025!$AA$3:$AA$1315,DataRegularSeason20242025!$B$3:$B$1315, "&lt;=" &amp; $A144, DataRegularSeason20242025!$D$3:$D$1315, AG$1)+SUMIFS(DataRegularSeason20242025!$AB$3:$AB$1315,DataRegularSeason20242025!$B$3:$B$1315, "&lt;=" &amp; $A144, DataRegularSeason20242025!$E$3:$E$1315, AG$1)</f>
        <v>12</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9</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12</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14</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10</v>
      </c>
      <c r="V145" s="2">
        <f>SUMIFS(DataRegularSeason20242025!$AA$3:$AA$1315,DataRegularSeason20242025!$B$3:$B$1315, "&lt;=" &amp; $A145, DataRegularSeason20242025!$D$3:$D$1315, V$1)+SUMIFS(DataRegularSeason20242025!$AB$3:$AB$1315,DataRegularSeason20242025!$B$3:$B$1315, "&lt;=" &amp; $A145, DataRegularSeason20242025!$E$3:$E$1315, V$1)</f>
        <v>7</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6</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11</v>
      </c>
      <c r="AC145" s="2">
        <f>SUMIFS(DataRegularSeason20242025!$AA$3:$AA$1315,DataRegularSeason20242025!$B$3:$B$1315, "&lt;=" &amp; $A145, DataRegularSeason20242025!$D$3:$D$1315, AC$1)+SUMIFS(DataRegularSeason20242025!$AB$3:$AB$1315,DataRegularSeason20242025!$B$3:$B$1315, "&lt;=" &amp; $A145, DataRegularSeason20242025!$E$3:$E$1315, AC$1)</f>
        <v>12</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18</v>
      </c>
      <c r="AG145" s="2">
        <f>SUMIFS(DataRegularSeason20242025!$AA$3:$AA$1315,DataRegularSeason20242025!$B$3:$B$1315, "&lt;=" &amp; $A145, DataRegularSeason20242025!$D$3:$D$1315, AG$1)+SUMIFS(DataRegularSeason20242025!$AB$3:$AB$1315,DataRegularSeason20242025!$B$3:$B$1315, "&lt;=" &amp; $A145, DataRegularSeason20242025!$E$3:$E$1315, AG$1)</f>
        <v>12</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9</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12</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14</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10</v>
      </c>
      <c r="V146" s="2">
        <f>SUMIFS(DataRegularSeason20242025!$AA$3:$AA$1315,DataRegularSeason20242025!$B$3:$B$1315, "&lt;=" &amp; $A146, DataRegularSeason20242025!$D$3:$D$1315, V$1)+SUMIFS(DataRegularSeason20242025!$AB$3:$AB$1315,DataRegularSeason20242025!$B$3:$B$1315, "&lt;=" &amp; $A146, DataRegularSeason20242025!$E$3:$E$1315, V$1)</f>
        <v>7</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6</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11</v>
      </c>
      <c r="AC146" s="2">
        <f>SUMIFS(DataRegularSeason20242025!$AA$3:$AA$1315,DataRegularSeason20242025!$B$3:$B$1315, "&lt;=" &amp; $A146, DataRegularSeason20242025!$D$3:$D$1315, AC$1)+SUMIFS(DataRegularSeason20242025!$AB$3:$AB$1315,DataRegularSeason20242025!$B$3:$B$1315, "&lt;=" &amp; $A146, DataRegularSeason20242025!$E$3:$E$1315, AC$1)</f>
        <v>12</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18</v>
      </c>
      <c r="AG146" s="2">
        <f>SUMIFS(DataRegularSeason20242025!$AA$3:$AA$1315,DataRegularSeason20242025!$B$3:$B$1315, "&lt;=" &amp; $A146, DataRegularSeason20242025!$D$3:$D$1315, AG$1)+SUMIFS(DataRegularSeason20242025!$AB$3:$AB$1315,DataRegularSeason20242025!$B$3:$B$1315, "&lt;=" &amp; $A146, DataRegularSeason20242025!$E$3:$E$1315, AG$1)</f>
        <v>12</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9</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12</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14</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10</v>
      </c>
      <c r="V147" s="2">
        <f>SUMIFS(DataRegularSeason20242025!$AA$3:$AA$1315,DataRegularSeason20242025!$B$3:$B$1315, "&lt;=" &amp; $A147, DataRegularSeason20242025!$D$3:$D$1315, V$1)+SUMIFS(DataRegularSeason20242025!$AB$3:$AB$1315,DataRegularSeason20242025!$B$3:$B$1315, "&lt;=" &amp; $A147, DataRegularSeason20242025!$E$3:$E$1315, V$1)</f>
        <v>7</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6</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11</v>
      </c>
      <c r="AC147" s="2">
        <f>SUMIFS(DataRegularSeason20242025!$AA$3:$AA$1315,DataRegularSeason20242025!$B$3:$B$1315, "&lt;=" &amp; $A147, DataRegularSeason20242025!$D$3:$D$1315, AC$1)+SUMIFS(DataRegularSeason20242025!$AB$3:$AB$1315,DataRegularSeason20242025!$B$3:$B$1315, "&lt;=" &amp; $A147, DataRegularSeason20242025!$E$3:$E$1315, AC$1)</f>
        <v>12</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18</v>
      </c>
      <c r="AG147" s="2">
        <f>SUMIFS(DataRegularSeason20242025!$AA$3:$AA$1315,DataRegularSeason20242025!$B$3:$B$1315, "&lt;=" &amp; $A147, DataRegularSeason20242025!$D$3:$D$1315, AG$1)+SUMIFS(DataRegularSeason20242025!$AB$3:$AB$1315,DataRegularSeason20242025!$B$3:$B$1315, "&lt;=" &amp; $A147, DataRegularSeason20242025!$E$3:$E$1315, AG$1)</f>
        <v>12</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9</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12</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14</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10</v>
      </c>
      <c r="V148" s="2">
        <f>SUMIFS(DataRegularSeason20242025!$AA$3:$AA$1315,DataRegularSeason20242025!$B$3:$B$1315, "&lt;=" &amp; $A148, DataRegularSeason20242025!$D$3:$D$1315, V$1)+SUMIFS(DataRegularSeason20242025!$AB$3:$AB$1315,DataRegularSeason20242025!$B$3:$B$1315, "&lt;=" &amp; $A148, DataRegularSeason20242025!$E$3:$E$1315, V$1)</f>
        <v>7</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6</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11</v>
      </c>
      <c r="AC148" s="2">
        <f>SUMIFS(DataRegularSeason20242025!$AA$3:$AA$1315,DataRegularSeason20242025!$B$3:$B$1315, "&lt;=" &amp; $A148, DataRegularSeason20242025!$D$3:$D$1315, AC$1)+SUMIFS(DataRegularSeason20242025!$AB$3:$AB$1315,DataRegularSeason20242025!$B$3:$B$1315, "&lt;=" &amp; $A148, DataRegularSeason20242025!$E$3:$E$1315, AC$1)</f>
        <v>12</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18</v>
      </c>
      <c r="AG148" s="2">
        <f>SUMIFS(DataRegularSeason20242025!$AA$3:$AA$1315,DataRegularSeason20242025!$B$3:$B$1315, "&lt;=" &amp; $A148, DataRegularSeason20242025!$D$3:$D$1315, AG$1)+SUMIFS(DataRegularSeason20242025!$AB$3:$AB$1315,DataRegularSeason20242025!$B$3:$B$1315, "&lt;=" &amp; $A148, DataRegularSeason20242025!$E$3:$E$1315, AG$1)</f>
        <v>12</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9</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12</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14</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10</v>
      </c>
      <c r="V149" s="2">
        <f>SUMIFS(DataRegularSeason20242025!$AA$3:$AA$1315,DataRegularSeason20242025!$B$3:$B$1315, "&lt;=" &amp; $A149, DataRegularSeason20242025!$D$3:$D$1315, V$1)+SUMIFS(DataRegularSeason20242025!$AB$3:$AB$1315,DataRegularSeason20242025!$B$3:$B$1315, "&lt;=" &amp; $A149, DataRegularSeason20242025!$E$3:$E$1315, V$1)</f>
        <v>7</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6</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11</v>
      </c>
      <c r="AC149" s="2">
        <f>SUMIFS(DataRegularSeason20242025!$AA$3:$AA$1315,DataRegularSeason20242025!$B$3:$B$1315, "&lt;=" &amp; $A149, DataRegularSeason20242025!$D$3:$D$1315, AC$1)+SUMIFS(DataRegularSeason20242025!$AB$3:$AB$1315,DataRegularSeason20242025!$B$3:$B$1315, "&lt;=" &amp; $A149, DataRegularSeason20242025!$E$3:$E$1315, AC$1)</f>
        <v>12</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18</v>
      </c>
      <c r="AG149" s="2">
        <f>SUMIFS(DataRegularSeason20242025!$AA$3:$AA$1315,DataRegularSeason20242025!$B$3:$B$1315, "&lt;=" &amp; $A149, DataRegularSeason20242025!$D$3:$D$1315, AG$1)+SUMIFS(DataRegularSeason20242025!$AB$3:$AB$1315,DataRegularSeason20242025!$B$3:$B$1315, "&lt;=" &amp; $A149, DataRegularSeason20242025!$E$3:$E$1315, AG$1)</f>
        <v>12</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9</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12</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14</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10</v>
      </c>
      <c r="V150" s="2">
        <f>SUMIFS(DataRegularSeason20242025!$AA$3:$AA$1315,DataRegularSeason20242025!$B$3:$B$1315, "&lt;=" &amp; $A150, DataRegularSeason20242025!$D$3:$D$1315, V$1)+SUMIFS(DataRegularSeason20242025!$AB$3:$AB$1315,DataRegularSeason20242025!$B$3:$B$1315, "&lt;=" &amp; $A150, DataRegularSeason20242025!$E$3:$E$1315, V$1)</f>
        <v>7</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6</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11</v>
      </c>
      <c r="AC150" s="2">
        <f>SUMIFS(DataRegularSeason20242025!$AA$3:$AA$1315,DataRegularSeason20242025!$B$3:$B$1315, "&lt;=" &amp; $A150, DataRegularSeason20242025!$D$3:$D$1315, AC$1)+SUMIFS(DataRegularSeason20242025!$AB$3:$AB$1315,DataRegularSeason20242025!$B$3:$B$1315, "&lt;=" &amp; $A150, DataRegularSeason20242025!$E$3:$E$1315, AC$1)</f>
        <v>12</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18</v>
      </c>
      <c r="AG150" s="2">
        <f>SUMIFS(DataRegularSeason20242025!$AA$3:$AA$1315,DataRegularSeason20242025!$B$3:$B$1315, "&lt;=" &amp; $A150, DataRegularSeason20242025!$D$3:$D$1315, AG$1)+SUMIFS(DataRegularSeason20242025!$AB$3:$AB$1315,DataRegularSeason20242025!$B$3:$B$1315, "&lt;=" &amp; $A150, DataRegularSeason20242025!$E$3:$E$1315, AG$1)</f>
        <v>12</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9</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12</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14</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10</v>
      </c>
      <c r="V151" s="2">
        <f>SUMIFS(DataRegularSeason20242025!$AA$3:$AA$1315,DataRegularSeason20242025!$B$3:$B$1315, "&lt;=" &amp; $A151, DataRegularSeason20242025!$D$3:$D$1315, V$1)+SUMIFS(DataRegularSeason20242025!$AB$3:$AB$1315,DataRegularSeason20242025!$B$3:$B$1315, "&lt;=" &amp; $A151, DataRegularSeason20242025!$E$3:$E$1315, V$1)</f>
        <v>7</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6</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11</v>
      </c>
      <c r="AC151" s="2">
        <f>SUMIFS(DataRegularSeason20242025!$AA$3:$AA$1315,DataRegularSeason20242025!$B$3:$B$1315, "&lt;=" &amp; $A151, DataRegularSeason20242025!$D$3:$D$1315, AC$1)+SUMIFS(DataRegularSeason20242025!$AB$3:$AB$1315,DataRegularSeason20242025!$B$3:$B$1315, "&lt;=" &amp; $A151, DataRegularSeason20242025!$E$3:$E$1315, AC$1)</f>
        <v>12</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18</v>
      </c>
      <c r="AG151" s="2">
        <f>SUMIFS(DataRegularSeason20242025!$AA$3:$AA$1315,DataRegularSeason20242025!$B$3:$B$1315, "&lt;=" &amp; $A151, DataRegularSeason20242025!$D$3:$D$1315, AG$1)+SUMIFS(DataRegularSeason20242025!$AB$3:$AB$1315,DataRegularSeason20242025!$B$3:$B$1315, "&lt;=" &amp; $A151, DataRegularSeason20242025!$E$3:$E$1315, AG$1)</f>
        <v>12</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9</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12</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14</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10</v>
      </c>
      <c r="V152" s="2">
        <f>SUMIFS(DataRegularSeason20242025!$AA$3:$AA$1315,DataRegularSeason20242025!$B$3:$B$1315, "&lt;=" &amp; $A152, DataRegularSeason20242025!$D$3:$D$1315, V$1)+SUMIFS(DataRegularSeason20242025!$AB$3:$AB$1315,DataRegularSeason20242025!$B$3:$B$1315, "&lt;=" &amp; $A152, DataRegularSeason20242025!$E$3:$E$1315, V$1)</f>
        <v>7</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6</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11</v>
      </c>
      <c r="AC152" s="2">
        <f>SUMIFS(DataRegularSeason20242025!$AA$3:$AA$1315,DataRegularSeason20242025!$B$3:$B$1315, "&lt;=" &amp; $A152, DataRegularSeason20242025!$D$3:$D$1315, AC$1)+SUMIFS(DataRegularSeason20242025!$AB$3:$AB$1315,DataRegularSeason20242025!$B$3:$B$1315, "&lt;=" &amp; $A152, DataRegularSeason20242025!$E$3:$E$1315, AC$1)</f>
        <v>12</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18</v>
      </c>
      <c r="AG152" s="2">
        <f>SUMIFS(DataRegularSeason20242025!$AA$3:$AA$1315,DataRegularSeason20242025!$B$3:$B$1315, "&lt;=" &amp; $A152, DataRegularSeason20242025!$D$3:$D$1315, AG$1)+SUMIFS(DataRegularSeason20242025!$AB$3:$AB$1315,DataRegularSeason20242025!$B$3:$B$1315, "&lt;=" &amp; $A152, DataRegularSeason20242025!$E$3:$E$1315, AG$1)</f>
        <v>12</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9</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12</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14</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10</v>
      </c>
      <c r="V153" s="2">
        <f>SUMIFS(DataRegularSeason20242025!$AA$3:$AA$1315,DataRegularSeason20242025!$B$3:$B$1315, "&lt;=" &amp; $A153, DataRegularSeason20242025!$D$3:$D$1315, V$1)+SUMIFS(DataRegularSeason20242025!$AB$3:$AB$1315,DataRegularSeason20242025!$B$3:$B$1315, "&lt;=" &amp; $A153, DataRegularSeason20242025!$E$3:$E$1315, V$1)</f>
        <v>7</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6</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11</v>
      </c>
      <c r="AC153" s="2">
        <f>SUMIFS(DataRegularSeason20242025!$AA$3:$AA$1315,DataRegularSeason20242025!$B$3:$B$1315, "&lt;=" &amp; $A153, DataRegularSeason20242025!$D$3:$D$1315, AC$1)+SUMIFS(DataRegularSeason20242025!$AB$3:$AB$1315,DataRegularSeason20242025!$B$3:$B$1315, "&lt;=" &amp; $A153, DataRegularSeason20242025!$E$3:$E$1315, AC$1)</f>
        <v>12</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18</v>
      </c>
      <c r="AG153" s="2">
        <f>SUMIFS(DataRegularSeason20242025!$AA$3:$AA$1315,DataRegularSeason20242025!$B$3:$B$1315, "&lt;=" &amp; $A153, DataRegularSeason20242025!$D$3:$D$1315, AG$1)+SUMIFS(DataRegularSeason20242025!$AB$3:$AB$1315,DataRegularSeason20242025!$B$3:$B$1315, "&lt;=" &amp; $A153, DataRegularSeason20242025!$E$3:$E$1315, AG$1)</f>
        <v>12</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9</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12</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14</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10</v>
      </c>
      <c r="V154" s="2">
        <f>SUMIFS(DataRegularSeason20242025!$AA$3:$AA$1315,DataRegularSeason20242025!$B$3:$B$1315, "&lt;=" &amp; $A154, DataRegularSeason20242025!$D$3:$D$1315, V$1)+SUMIFS(DataRegularSeason20242025!$AB$3:$AB$1315,DataRegularSeason20242025!$B$3:$B$1315, "&lt;=" &amp; $A154, DataRegularSeason20242025!$E$3:$E$1315, V$1)</f>
        <v>7</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6</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11</v>
      </c>
      <c r="AC154" s="2">
        <f>SUMIFS(DataRegularSeason20242025!$AA$3:$AA$1315,DataRegularSeason20242025!$B$3:$B$1315, "&lt;=" &amp; $A154, DataRegularSeason20242025!$D$3:$D$1315, AC$1)+SUMIFS(DataRegularSeason20242025!$AB$3:$AB$1315,DataRegularSeason20242025!$B$3:$B$1315, "&lt;=" &amp; $A154, DataRegularSeason20242025!$E$3:$E$1315, AC$1)</f>
        <v>12</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18</v>
      </c>
      <c r="AG154" s="2">
        <f>SUMIFS(DataRegularSeason20242025!$AA$3:$AA$1315,DataRegularSeason20242025!$B$3:$B$1315, "&lt;=" &amp; $A154, DataRegularSeason20242025!$D$3:$D$1315, AG$1)+SUMIFS(DataRegularSeason20242025!$AB$3:$AB$1315,DataRegularSeason20242025!$B$3:$B$1315, "&lt;=" &amp; $A154, DataRegularSeason20242025!$E$3:$E$1315, AG$1)</f>
        <v>12</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9</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12</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14</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10</v>
      </c>
      <c r="V155" s="2">
        <f>SUMIFS(DataRegularSeason20242025!$AA$3:$AA$1315,DataRegularSeason20242025!$B$3:$B$1315, "&lt;=" &amp; $A155, DataRegularSeason20242025!$D$3:$D$1315, V$1)+SUMIFS(DataRegularSeason20242025!$AB$3:$AB$1315,DataRegularSeason20242025!$B$3:$B$1315, "&lt;=" &amp; $A155, DataRegularSeason20242025!$E$3:$E$1315, V$1)</f>
        <v>7</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6</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11</v>
      </c>
      <c r="AC155" s="2">
        <f>SUMIFS(DataRegularSeason20242025!$AA$3:$AA$1315,DataRegularSeason20242025!$B$3:$B$1315, "&lt;=" &amp; $A155, DataRegularSeason20242025!$D$3:$D$1315, AC$1)+SUMIFS(DataRegularSeason20242025!$AB$3:$AB$1315,DataRegularSeason20242025!$B$3:$B$1315, "&lt;=" &amp; $A155, DataRegularSeason20242025!$E$3:$E$1315, AC$1)</f>
        <v>12</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18</v>
      </c>
      <c r="AG155" s="2">
        <f>SUMIFS(DataRegularSeason20242025!$AA$3:$AA$1315,DataRegularSeason20242025!$B$3:$B$1315, "&lt;=" &amp; $A155, DataRegularSeason20242025!$D$3:$D$1315, AG$1)+SUMIFS(DataRegularSeason20242025!$AB$3:$AB$1315,DataRegularSeason20242025!$B$3:$B$1315, "&lt;=" &amp; $A155, DataRegularSeason20242025!$E$3:$E$1315, AG$1)</f>
        <v>12</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9</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12</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14</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10</v>
      </c>
      <c r="V156" s="2">
        <f>SUMIFS(DataRegularSeason20242025!$AA$3:$AA$1315,DataRegularSeason20242025!$B$3:$B$1315, "&lt;=" &amp; $A156, DataRegularSeason20242025!$D$3:$D$1315, V$1)+SUMIFS(DataRegularSeason20242025!$AB$3:$AB$1315,DataRegularSeason20242025!$B$3:$B$1315, "&lt;=" &amp; $A156, DataRegularSeason20242025!$E$3:$E$1315, V$1)</f>
        <v>7</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6</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11</v>
      </c>
      <c r="AC156" s="2">
        <f>SUMIFS(DataRegularSeason20242025!$AA$3:$AA$1315,DataRegularSeason20242025!$B$3:$B$1315, "&lt;=" &amp; $A156, DataRegularSeason20242025!$D$3:$D$1315, AC$1)+SUMIFS(DataRegularSeason20242025!$AB$3:$AB$1315,DataRegularSeason20242025!$B$3:$B$1315, "&lt;=" &amp; $A156, DataRegularSeason20242025!$E$3:$E$1315, AC$1)</f>
        <v>12</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18</v>
      </c>
      <c r="AG156" s="2">
        <f>SUMIFS(DataRegularSeason20242025!$AA$3:$AA$1315,DataRegularSeason20242025!$B$3:$B$1315, "&lt;=" &amp; $A156, DataRegularSeason20242025!$D$3:$D$1315, AG$1)+SUMIFS(DataRegularSeason20242025!$AB$3:$AB$1315,DataRegularSeason20242025!$B$3:$B$1315, "&lt;=" &amp; $A156, DataRegularSeason20242025!$E$3:$E$1315, AG$1)</f>
        <v>12</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9</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12</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14</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10</v>
      </c>
      <c r="V157" s="2">
        <f>SUMIFS(DataRegularSeason20242025!$AA$3:$AA$1315,DataRegularSeason20242025!$B$3:$B$1315, "&lt;=" &amp; $A157, DataRegularSeason20242025!$D$3:$D$1315, V$1)+SUMIFS(DataRegularSeason20242025!$AB$3:$AB$1315,DataRegularSeason20242025!$B$3:$B$1315, "&lt;=" &amp; $A157, DataRegularSeason20242025!$E$3:$E$1315, V$1)</f>
        <v>7</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6</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11</v>
      </c>
      <c r="AC157" s="2">
        <f>SUMIFS(DataRegularSeason20242025!$AA$3:$AA$1315,DataRegularSeason20242025!$B$3:$B$1315, "&lt;=" &amp; $A157, DataRegularSeason20242025!$D$3:$D$1315, AC$1)+SUMIFS(DataRegularSeason20242025!$AB$3:$AB$1315,DataRegularSeason20242025!$B$3:$B$1315, "&lt;=" &amp; $A157, DataRegularSeason20242025!$E$3:$E$1315, AC$1)</f>
        <v>12</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18</v>
      </c>
      <c r="AG157" s="2">
        <f>SUMIFS(DataRegularSeason20242025!$AA$3:$AA$1315,DataRegularSeason20242025!$B$3:$B$1315, "&lt;=" &amp; $A157, DataRegularSeason20242025!$D$3:$D$1315, AG$1)+SUMIFS(DataRegularSeason20242025!$AB$3:$AB$1315,DataRegularSeason20242025!$B$3:$B$1315, "&lt;=" &amp; $A157, DataRegularSeason20242025!$E$3:$E$1315, AG$1)</f>
        <v>12</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9</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12</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14</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10</v>
      </c>
      <c r="V158" s="2">
        <f>SUMIFS(DataRegularSeason20242025!$AA$3:$AA$1315,DataRegularSeason20242025!$B$3:$B$1315, "&lt;=" &amp; $A158, DataRegularSeason20242025!$D$3:$D$1315, V$1)+SUMIFS(DataRegularSeason20242025!$AB$3:$AB$1315,DataRegularSeason20242025!$B$3:$B$1315, "&lt;=" &amp; $A158, DataRegularSeason20242025!$E$3:$E$1315, V$1)</f>
        <v>7</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6</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11</v>
      </c>
      <c r="AC158" s="2">
        <f>SUMIFS(DataRegularSeason20242025!$AA$3:$AA$1315,DataRegularSeason20242025!$B$3:$B$1315, "&lt;=" &amp; $A158, DataRegularSeason20242025!$D$3:$D$1315, AC$1)+SUMIFS(DataRegularSeason20242025!$AB$3:$AB$1315,DataRegularSeason20242025!$B$3:$B$1315, "&lt;=" &amp; $A158, DataRegularSeason20242025!$E$3:$E$1315, AC$1)</f>
        <v>12</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18</v>
      </c>
      <c r="AG158" s="2">
        <f>SUMIFS(DataRegularSeason20242025!$AA$3:$AA$1315,DataRegularSeason20242025!$B$3:$B$1315, "&lt;=" &amp; $A158, DataRegularSeason20242025!$D$3:$D$1315, AG$1)+SUMIFS(DataRegularSeason20242025!$AB$3:$AB$1315,DataRegularSeason20242025!$B$3:$B$1315, "&lt;=" &amp; $A158, DataRegularSeason20242025!$E$3:$E$1315, AG$1)</f>
        <v>12</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9</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12</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14</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10</v>
      </c>
      <c r="V159" s="2">
        <f>SUMIFS(DataRegularSeason20242025!$AA$3:$AA$1315,DataRegularSeason20242025!$B$3:$B$1315, "&lt;=" &amp; $A159, DataRegularSeason20242025!$D$3:$D$1315, V$1)+SUMIFS(DataRegularSeason20242025!$AB$3:$AB$1315,DataRegularSeason20242025!$B$3:$B$1315, "&lt;=" &amp; $A159, DataRegularSeason20242025!$E$3:$E$1315, V$1)</f>
        <v>7</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6</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11</v>
      </c>
      <c r="AC159" s="2">
        <f>SUMIFS(DataRegularSeason20242025!$AA$3:$AA$1315,DataRegularSeason20242025!$B$3:$B$1315, "&lt;=" &amp; $A159, DataRegularSeason20242025!$D$3:$D$1315, AC$1)+SUMIFS(DataRegularSeason20242025!$AB$3:$AB$1315,DataRegularSeason20242025!$B$3:$B$1315, "&lt;=" &amp; $A159, DataRegularSeason20242025!$E$3:$E$1315, AC$1)</f>
        <v>12</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18</v>
      </c>
      <c r="AG159" s="2">
        <f>SUMIFS(DataRegularSeason20242025!$AA$3:$AA$1315,DataRegularSeason20242025!$B$3:$B$1315, "&lt;=" &amp; $A159, DataRegularSeason20242025!$D$3:$D$1315, AG$1)+SUMIFS(DataRegularSeason20242025!$AB$3:$AB$1315,DataRegularSeason20242025!$B$3:$B$1315, "&lt;=" &amp; $A159, DataRegularSeason20242025!$E$3:$E$1315, AG$1)</f>
        <v>12</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9</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12</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14</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10</v>
      </c>
      <c r="V160" s="2">
        <f>SUMIFS(DataRegularSeason20242025!$AA$3:$AA$1315,DataRegularSeason20242025!$B$3:$B$1315, "&lt;=" &amp; $A160, DataRegularSeason20242025!$D$3:$D$1315, V$1)+SUMIFS(DataRegularSeason20242025!$AB$3:$AB$1315,DataRegularSeason20242025!$B$3:$B$1315, "&lt;=" &amp; $A160, DataRegularSeason20242025!$E$3:$E$1315, V$1)</f>
        <v>7</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6</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11</v>
      </c>
      <c r="AC160" s="2">
        <f>SUMIFS(DataRegularSeason20242025!$AA$3:$AA$1315,DataRegularSeason20242025!$B$3:$B$1315, "&lt;=" &amp; $A160, DataRegularSeason20242025!$D$3:$D$1315, AC$1)+SUMIFS(DataRegularSeason20242025!$AB$3:$AB$1315,DataRegularSeason20242025!$B$3:$B$1315, "&lt;=" &amp; $A160, DataRegularSeason20242025!$E$3:$E$1315, AC$1)</f>
        <v>12</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18</v>
      </c>
      <c r="AG160" s="2">
        <f>SUMIFS(DataRegularSeason20242025!$AA$3:$AA$1315,DataRegularSeason20242025!$B$3:$B$1315, "&lt;=" &amp; $A160, DataRegularSeason20242025!$D$3:$D$1315, AG$1)+SUMIFS(DataRegularSeason20242025!$AB$3:$AB$1315,DataRegularSeason20242025!$B$3:$B$1315, "&lt;=" &amp; $A160, DataRegularSeason20242025!$E$3:$E$1315, AG$1)</f>
        <v>12</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9</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12</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14</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10</v>
      </c>
      <c r="V161" s="2">
        <f>SUMIFS(DataRegularSeason20242025!$AA$3:$AA$1315,DataRegularSeason20242025!$B$3:$B$1315, "&lt;=" &amp; $A161, DataRegularSeason20242025!$D$3:$D$1315, V$1)+SUMIFS(DataRegularSeason20242025!$AB$3:$AB$1315,DataRegularSeason20242025!$B$3:$B$1315, "&lt;=" &amp; $A161, DataRegularSeason20242025!$E$3:$E$1315, V$1)</f>
        <v>7</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6</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11</v>
      </c>
      <c r="AC161" s="2">
        <f>SUMIFS(DataRegularSeason20242025!$AA$3:$AA$1315,DataRegularSeason20242025!$B$3:$B$1315, "&lt;=" &amp; $A161, DataRegularSeason20242025!$D$3:$D$1315, AC$1)+SUMIFS(DataRegularSeason20242025!$AB$3:$AB$1315,DataRegularSeason20242025!$B$3:$B$1315, "&lt;=" &amp; $A161, DataRegularSeason20242025!$E$3:$E$1315, AC$1)</f>
        <v>12</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18</v>
      </c>
      <c r="AG161" s="2">
        <f>SUMIFS(DataRegularSeason20242025!$AA$3:$AA$1315,DataRegularSeason20242025!$B$3:$B$1315, "&lt;=" &amp; $A161, DataRegularSeason20242025!$D$3:$D$1315, AG$1)+SUMIFS(DataRegularSeason20242025!$AB$3:$AB$1315,DataRegularSeason20242025!$B$3:$B$1315, "&lt;=" &amp; $A161, DataRegularSeason20242025!$E$3:$E$1315, AG$1)</f>
        <v>12</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9</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12</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14</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10</v>
      </c>
      <c r="V162" s="2">
        <f>SUMIFS(DataRegularSeason20242025!$AA$3:$AA$1315,DataRegularSeason20242025!$B$3:$B$1315, "&lt;=" &amp; $A162, DataRegularSeason20242025!$D$3:$D$1315, V$1)+SUMIFS(DataRegularSeason20242025!$AB$3:$AB$1315,DataRegularSeason20242025!$B$3:$B$1315, "&lt;=" &amp; $A162, DataRegularSeason20242025!$E$3:$E$1315, V$1)</f>
        <v>7</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6</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11</v>
      </c>
      <c r="AC162" s="2">
        <f>SUMIFS(DataRegularSeason20242025!$AA$3:$AA$1315,DataRegularSeason20242025!$B$3:$B$1315, "&lt;=" &amp; $A162, DataRegularSeason20242025!$D$3:$D$1315, AC$1)+SUMIFS(DataRegularSeason20242025!$AB$3:$AB$1315,DataRegularSeason20242025!$B$3:$B$1315, "&lt;=" &amp; $A162, DataRegularSeason20242025!$E$3:$E$1315, AC$1)</f>
        <v>12</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18</v>
      </c>
      <c r="AG162" s="2">
        <f>SUMIFS(DataRegularSeason20242025!$AA$3:$AA$1315,DataRegularSeason20242025!$B$3:$B$1315, "&lt;=" &amp; $A162, DataRegularSeason20242025!$D$3:$D$1315, AG$1)+SUMIFS(DataRegularSeason20242025!$AB$3:$AB$1315,DataRegularSeason20242025!$B$3:$B$1315, "&lt;=" &amp; $A162, DataRegularSeason20242025!$E$3:$E$1315, AG$1)</f>
        <v>12</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9</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12</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14</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10</v>
      </c>
      <c r="V163" s="2">
        <f>SUMIFS(DataRegularSeason20242025!$AA$3:$AA$1315,DataRegularSeason20242025!$B$3:$B$1315, "&lt;=" &amp; $A163, DataRegularSeason20242025!$D$3:$D$1315, V$1)+SUMIFS(DataRegularSeason20242025!$AB$3:$AB$1315,DataRegularSeason20242025!$B$3:$B$1315, "&lt;=" &amp; $A163, DataRegularSeason20242025!$E$3:$E$1315, V$1)</f>
        <v>7</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6</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11</v>
      </c>
      <c r="AC163" s="2">
        <f>SUMIFS(DataRegularSeason20242025!$AA$3:$AA$1315,DataRegularSeason20242025!$B$3:$B$1315, "&lt;=" &amp; $A163, DataRegularSeason20242025!$D$3:$D$1315, AC$1)+SUMIFS(DataRegularSeason20242025!$AB$3:$AB$1315,DataRegularSeason20242025!$B$3:$B$1315, "&lt;=" &amp; $A163, DataRegularSeason20242025!$E$3:$E$1315, AC$1)</f>
        <v>12</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18</v>
      </c>
      <c r="AG163" s="2">
        <f>SUMIFS(DataRegularSeason20242025!$AA$3:$AA$1315,DataRegularSeason20242025!$B$3:$B$1315, "&lt;=" &amp; $A163, DataRegularSeason20242025!$D$3:$D$1315, AG$1)+SUMIFS(DataRegularSeason20242025!$AB$3:$AB$1315,DataRegularSeason20242025!$B$3:$B$1315, "&lt;=" &amp; $A163, DataRegularSeason20242025!$E$3:$E$1315, AG$1)</f>
        <v>12</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9</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12</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14</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10</v>
      </c>
      <c r="V164" s="2">
        <f>SUMIFS(DataRegularSeason20242025!$AA$3:$AA$1315,DataRegularSeason20242025!$B$3:$B$1315, "&lt;=" &amp; $A164, DataRegularSeason20242025!$D$3:$D$1315, V$1)+SUMIFS(DataRegularSeason20242025!$AB$3:$AB$1315,DataRegularSeason20242025!$B$3:$B$1315, "&lt;=" &amp; $A164, DataRegularSeason20242025!$E$3:$E$1315, V$1)</f>
        <v>7</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6</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11</v>
      </c>
      <c r="AC164" s="2">
        <f>SUMIFS(DataRegularSeason20242025!$AA$3:$AA$1315,DataRegularSeason20242025!$B$3:$B$1315, "&lt;=" &amp; $A164, DataRegularSeason20242025!$D$3:$D$1315, AC$1)+SUMIFS(DataRegularSeason20242025!$AB$3:$AB$1315,DataRegularSeason20242025!$B$3:$B$1315, "&lt;=" &amp; $A164, DataRegularSeason20242025!$E$3:$E$1315, AC$1)</f>
        <v>12</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18</v>
      </c>
      <c r="AG164" s="2">
        <f>SUMIFS(DataRegularSeason20242025!$AA$3:$AA$1315,DataRegularSeason20242025!$B$3:$B$1315, "&lt;=" &amp; $A164, DataRegularSeason20242025!$D$3:$D$1315, AG$1)+SUMIFS(DataRegularSeason20242025!$AB$3:$AB$1315,DataRegularSeason20242025!$B$3:$B$1315, "&lt;=" &amp; $A164, DataRegularSeason20242025!$E$3:$E$1315, AG$1)</f>
        <v>12</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9</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12</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14</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10</v>
      </c>
      <c r="V165" s="2">
        <f>SUMIFS(DataRegularSeason20242025!$AA$3:$AA$1315,DataRegularSeason20242025!$B$3:$B$1315, "&lt;=" &amp; $A165, DataRegularSeason20242025!$D$3:$D$1315, V$1)+SUMIFS(DataRegularSeason20242025!$AB$3:$AB$1315,DataRegularSeason20242025!$B$3:$B$1315, "&lt;=" &amp; $A165, DataRegularSeason20242025!$E$3:$E$1315, V$1)</f>
        <v>7</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6</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11</v>
      </c>
      <c r="AC165" s="2">
        <f>SUMIFS(DataRegularSeason20242025!$AA$3:$AA$1315,DataRegularSeason20242025!$B$3:$B$1315, "&lt;=" &amp; $A165, DataRegularSeason20242025!$D$3:$D$1315, AC$1)+SUMIFS(DataRegularSeason20242025!$AB$3:$AB$1315,DataRegularSeason20242025!$B$3:$B$1315, "&lt;=" &amp; $A165, DataRegularSeason20242025!$E$3:$E$1315, AC$1)</f>
        <v>12</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18</v>
      </c>
      <c r="AG165" s="2">
        <f>SUMIFS(DataRegularSeason20242025!$AA$3:$AA$1315,DataRegularSeason20242025!$B$3:$B$1315, "&lt;=" &amp; $A165, DataRegularSeason20242025!$D$3:$D$1315, AG$1)+SUMIFS(DataRegularSeason20242025!$AB$3:$AB$1315,DataRegularSeason20242025!$B$3:$B$1315, "&lt;=" &amp; $A165, DataRegularSeason20242025!$E$3:$E$1315, AG$1)</f>
        <v>12</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9</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12</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14</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10</v>
      </c>
      <c r="V166" s="2">
        <f>SUMIFS(DataRegularSeason20242025!$AA$3:$AA$1315,DataRegularSeason20242025!$B$3:$B$1315, "&lt;=" &amp; $A166, DataRegularSeason20242025!$D$3:$D$1315, V$1)+SUMIFS(DataRegularSeason20242025!$AB$3:$AB$1315,DataRegularSeason20242025!$B$3:$B$1315, "&lt;=" &amp; $A166, DataRegularSeason20242025!$E$3:$E$1315, V$1)</f>
        <v>7</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6</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11</v>
      </c>
      <c r="AC166" s="2">
        <f>SUMIFS(DataRegularSeason20242025!$AA$3:$AA$1315,DataRegularSeason20242025!$B$3:$B$1315, "&lt;=" &amp; $A166, DataRegularSeason20242025!$D$3:$D$1315, AC$1)+SUMIFS(DataRegularSeason20242025!$AB$3:$AB$1315,DataRegularSeason20242025!$B$3:$B$1315, "&lt;=" &amp; $A166, DataRegularSeason20242025!$E$3:$E$1315, AC$1)</f>
        <v>12</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18</v>
      </c>
      <c r="AG166" s="2">
        <f>SUMIFS(DataRegularSeason20242025!$AA$3:$AA$1315,DataRegularSeason20242025!$B$3:$B$1315, "&lt;=" &amp; $A166, DataRegularSeason20242025!$D$3:$D$1315, AG$1)+SUMIFS(DataRegularSeason20242025!$AB$3:$AB$1315,DataRegularSeason20242025!$B$3:$B$1315, "&lt;=" &amp; $A166, DataRegularSeason20242025!$E$3:$E$1315, AG$1)</f>
        <v>12</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9</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12</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14</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10</v>
      </c>
      <c r="V167" s="2">
        <f>SUMIFS(DataRegularSeason20242025!$AA$3:$AA$1315,DataRegularSeason20242025!$B$3:$B$1315, "&lt;=" &amp; $A167, DataRegularSeason20242025!$D$3:$D$1315, V$1)+SUMIFS(DataRegularSeason20242025!$AB$3:$AB$1315,DataRegularSeason20242025!$B$3:$B$1315, "&lt;=" &amp; $A167, DataRegularSeason20242025!$E$3:$E$1315, V$1)</f>
        <v>7</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6</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11</v>
      </c>
      <c r="AC167" s="2">
        <f>SUMIFS(DataRegularSeason20242025!$AA$3:$AA$1315,DataRegularSeason20242025!$B$3:$B$1315, "&lt;=" &amp; $A167, DataRegularSeason20242025!$D$3:$D$1315, AC$1)+SUMIFS(DataRegularSeason20242025!$AB$3:$AB$1315,DataRegularSeason20242025!$B$3:$B$1315, "&lt;=" &amp; $A167, DataRegularSeason20242025!$E$3:$E$1315, AC$1)</f>
        <v>12</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18</v>
      </c>
      <c r="AG167" s="2">
        <f>SUMIFS(DataRegularSeason20242025!$AA$3:$AA$1315,DataRegularSeason20242025!$B$3:$B$1315, "&lt;=" &amp; $A167, DataRegularSeason20242025!$D$3:$D$1315, AG$1)+SUMIFS(DataRegularSeason20242025!$AB$3:$AB$1315,DataRegularSeason20242025!$B$3:$B$1315, "&lt;=" &amp; $A167, DataRegularSeason20242025!$E$3:$E$1315, AG$1)</f>
        <v>12</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9</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12</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14</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10</v>
      </c>
      <c r="V168" s="2">
        <f>SUMIFS(DataRegularSeason20242025!$AA$3:$AA$1315,DataRegularSeason20242025!$B$3:$B$1315, "&lt;=" &amp; $A168, DataRegularSeason20242025!$D$3:$D$1315, V$1)+SUMIFS(DataRegularSeason20242025!$AB$3:$AB$1315,DataRegularSeason20242025!$B$3:$B$1315, "&lt;=" &amp; $A168, DataRegularSeason20242025!$E$3:$E$1315, V$1)</f>
        <v>7</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6</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11</v>
      </c>
      <c r="AC168" s="2">
        <f>SUMIFS(DataRegularSeason20242025!$AA$3:$AA$1315,DataRegularSeason20242025!$B$3:$B$1315, "&lt;=" &amp; $A168, DataRegularSeason20242025!$D$3:$D$1315, AC$1)+SUMIFS(DataRegularSeason20242025!$AB$3:$AB$1315,DataRegularSeason20242025!$B$3:$B$1315, "&lt;=" &amp; $A168, DataRegularSeason20242025!$E$3:$E$1315, AC$1)</f>
        <v>12</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18</v>
      </c>
      <c r="AG168" s="2">
        <f>SUMIFS(DataRegularSeason20242025!$AA$3:$AA$1315,DataRegularSeason20242025!$B$3:$B$1315, "&lt;=" &amp; $A168, DataRegularSeason20242025!$D$3:$D$1315, AG$1)+SUMIFS(DataRegularSeason20242025!$AB$3:$AB$1315,DataRegularSeason20242025!$B$3:$B$1315, "&lt;=" &amp; $A168, DataRegularSeason20242025!$E$3:$E$1315, AG$1)</f>
        <v>12</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9</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12</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14</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10</v>
      </c>
      <c r="V169" s="2">
        <f>SUMIFS(DataRegularSeason20242025!$AA$3:$AA$1315,DataRegularSeason20242025!$B$3:$B$1315, "&lt;=" &amp; $A169, DataRegularSeason20242025!$D$3:$D$1315, V$1)+SUMIFS(DataRegularSeason20242025!$AB$3:$AB$1315,DataRegularSeason20242025!$B$3:$B$1315, "&lt;=" &amp; $A169, DataRegularSeason20242025!$E$3:$E$1315, V$1)</f>
        <v>7</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6</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11</v>
      </c>
      <c r="AC169" s="2">
        <f>SUMIFS(DataRegularSeason20242025!$AA$3:$AA$1315,DataRegularSeason20242025!$B$3:$B$1315, "&lt;=" &amp; $A169, DataRegularSeason20242025!$D$3:$D$1315, AC$1)+SUMIFS(DataRegularSeason20242025!$AB$3:$AB$1315,DataRegularSeason20242025!$B$3:$B$1315, "&lt;=" &amp; $A169, DataRegularSeason20242025!$E$3:$E$1315, AC$1)</f>
        <v>12</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18</v>
      </c>
      <c r="AG169" s="2">
        <f>SUMIFS(DataRegularSeason20242025!$AA$3:$AA$1315,DataRegularSeason20242025!$B$3:$B$1315, "&lt;=" &amp; $A169, DataRegularSeason20242025!$D$3:$D$1315, AG$1)+SUMIFS(DataRegularSeason20242025!$AB$3:$AB$1315,DataRegularSeason20242025!$B$3:$B$1315, "&lt;=" &amp; $A169, DataRegularSeason20242025!$E$3:$E$1315, AG$1)</f>
        <v>12</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9</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12</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14</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10</v>
      </c>
      <c r="V170" s="2">
        <f>SUMIFS(DataRegularSeason20242025!$AA$3:$AA$1315,DataRegularSeason20242025!$B$3:$B$1315, "&lt;=" &amp; $A170, DataRegularSeason20242025!$D$3:$D$1315, V$1)+SUMIFS(DataRegularSeason20242025!$AB$3:$AB$1315,DataRegularSeason20242025!$B$3:$B$1315, "&lt;=" &amp; $A170, DataRegularSeason20242025!$E$3:$E$1315, V$1)</f>
        <v>7</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6</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11</v>
      </c>
      <c r="AC170" s="2">
        <f>SUMIFS(DataRegularSeason20242025!$AA$3:$AA$1315,DataRegularSeason20242025!$B$3:$B$1315, "&lt;=" &amp; $A170, DataRegularSeason20242025!$D$3:$D$1315, AC$1)+SUMIFS(DataRegularSeason20242025!$AB$3:$AB$1315,DataRegularSeason20242025!$B$3:$B$1315, "&lt;=" &amp; $A170, DataRegularSeason20242025!$E$3:$E$1315, AC$1)</f>
        <v>12</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18</v>
      </c>
      <c r="AG170" s="2">
        <f>SUMIFS(DataRegularSeason20242025!$AA$3:$AA$1315,DataRegularSeason20242025!$B$3:$B$1315, "&lt;=" &amp; $A170, DataRegularSeason20242025!$D$3:$D$1315, AG$1)+SUMIFS(DataRegularSeason20242025!$AB$3:$AB$1315,DataRegularSeason20242025!$B$3:$B$1315, "&lt;=" &amp; $A170, DataRegularSeason20242025!$E$3:$E$1315, AG$1)</f>
        <v>12</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9</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12</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14</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10</v>
      </c>
      <c r="V171" s="2">
        <f>SUMIFS(DataRegularSeason20242025!$AA$3:$AA$1315,DataRegularSeason20242025!$B$3:$B$1315, "&lt;=" &amp; $A171, DataRegularSeason20242025!$D$3:$D$1315, V$1)+SUMIFS(DataRegularSeason20242025!$AB$3:$AB$1315,DataRegularSeason20242025!$B$3:$B$1315, "&lt;=" &amp; $A171, DataRegularSeason20242025!$E$3:$E$1315, V$1)</f>
        <v>7</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6</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11</v>
      </c>
      <c r="AC171" s="2">
        <f>SUMIFS(DataRegularSeason20242025!$AA$3:$AA$1315,DataRegularSeason20242025!$B$3:$B$1315, "&lt;=" &amp; $A171, DataRegularSeason20242025!$D$3:$D$1315, AC$1)+SUMIFS(DataRegularSeason20242025!$AB$3:$AB$1315,DataRegularSeason20242025!$B$3:$B$1315, "&lt;=" &amp; $A171, DataRegularSeason20242025!$E$3:$E$1315, AC$1)</f>
        <v>12</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18</v>
      </c>
      <c r="AG171" s="2">
        <f>SUMIFS(DataRegularSeason20242025!$AA$3:$AA$1315,DataRegularSeason20242025!$B$3:$B$1315, "&lt;=" &amp; $A171, DataRegularSeason20242025!$D$3:$D$1315, AG$1)+SUMIFS(DataRegularSeason20242025!$AB$3:$AB$1315,DataRegularSeason20242025!$B$3:$B$1315, "&lt;=" &amp; $A171, DataRegularSeason20242025!$E$3:$E$1315, AG$1)</f>
        <v>12</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9</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12</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14</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10</v>
      </c>
      <c r="V172" s="2">
        <f>SUMIFS(DataRegularSeason20242025!$AA$3:$AA$1315,DataRegularSeason20242025!$B$3:$B$1315, "&lt;=" &amp; $A172, DataRegularSeason20242025!$D$3:$D$1315, V$1)+SUMIFS(DataRegularSeason20242025!$AB$3:$AB$1315,DataRegularSeason20242025!$B$3:$B$1315, "&lt;=" &amp; $A172, DataRegularSeason20242025!$E$3:$E$1315, V$1)</f>
        <v>7</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6</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11</v>
      </c>
      <c r="AC172" s="2">
        <f>SUMIFS(DataRegularSeason20242025!$AA$3:$AA$1315,DataRegularSeason20242025!$B$3:$B$1315, "&lt;=" &amp; $A172, DataRegularSeason20242025!$D$3:$D$1315, AC$1)+SUMIFS(DataRegularSeason20242025!$AB$3:$AB$1315,DataRegularSeason20242025!$B$3:$B$1315, "&lt;=" &amp; $A172, DataRegularSeason20242025!$E$3:$E$1315, AC$1)</f>
        <v>12</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18</v>
      </c>
      <c r="AG172" s="2">
        <f>SUMIFS(DataRegularSeason20242025!$AA$3:$AA$1315,DataRegularSeason20242025!$B$3:$B$1315, "&lt;=" &amp; $A172, DataRegularSeason20242025!$D$3:$D$1315, AG$1)+SUMIFS(DataRegularSeason20242025!$AB$3:$AB$1315,DataRegularSeason20242025!$B$3:$B$1315, "&lt;=" &amp; $A172, DataRegularSeason20242025!$E$3:$E$1315, AG$1)</f>
        <v>12</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9</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12</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14</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10</v>
      </c>
      <c r="V173" s="2">
        <f>SUMIFS(DataRegularSeason20242025!$AA$3:$AA$1315,DataRegularSeason20242025!$B$3:$B$1315, "&lt;=" &amp; $A173, DataRegularSeason20242025!$D$3:$D$1315, V$1)+SUMIFS(DataRegularSeason20242025!$AB$3:$AB$1315,DataRegularSeason20242025!$B$3:$B$1315, "&lt;=" &amp; $A173, DataRegularSeason20242025!$E$3:$E$1315, V$1)</f>
        <v>7</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6</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11</v>
      </c>
      <c r="AC173" s="2">
        <f>SUMIFS(DataRegularSeason20242025!$AA$3:$AA$1315,DataRegularSeason20242025!$B$3:$B$1315, "&lt;=" &amp; $A173, DataRegularSeason20242025!$D$3:$D$1315, AC$1)+SUMIFS(DataRegularSeason20242025!$AB$3:$AB$1315,DataRegularSeason20242025!$B$3:$B$1315, "&lt;=" &amp; $A173, DataRegularSeason20242025!$E$3:$E$1315, AC$1)</f>
        <v>12</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18</v>
      </c>
      <c r="AG173" s="2">
        <f>SUMIFS(DataRegularSeason20242025!$AA$3:$AA$1315,DataRegularSeason20242025!$B$3:$B$1315, "&lt;=" &amp; $A173, DataRegularSeason20242025!$D$3:$D$1315, AG$1)+SUMIFS(DataRegularSeason20242025!$AB$3:$AB$1315,DataRegularSeason20242025!$B$3:$B$1315, "&lt;=" &amp; $A173, DataRegularSeason20242025!$E$3:$E$1315, AG$1)</f>
        <v>12</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9</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12</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14</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10</v>
      </c>
      <c r="V174" s="2">
        <f>SUMIFS(DataRegularSeason20242025!$AA$3:$AA$1315,DataRegularSeason20242025!$B$3:$B$1315, "&lt;=" &amp; $A174, DataRegularSeason20242025!$D$3:$D$1315, V$1)+SUMIFS(DataRegularSeason20242025!$AB$3:$AB$1315,DataRegularSeason20242025!$B$3:$B$1315, "&lt;=" &amp; $A174, DataRegularSeason20242025!$E$3:$E$1315, V$1)</f>
        <v>7</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6</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11</v>
      </c>
      <c r="AC174" s="2">
        <f>SUMIFS(DataRegularSeason20242025!$AA$3:$AA$1315,DataRegularSeason20242025!$B$3:$B$1315, "&lt;=" &amp; $A174, DataRegularSeason20242025!$D$3:$D$1315, AC$1)+SUMIFS(DataRegularSeason20242025!$AB$3:$AB$1315,DataRegularSeason20242025!$B$3:$B$1315, "&lt;=" &amp; $A174, DataRegularSeason20242025!$E$3:$E$1315, AC$1)</f>
        <v>12</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18</v>
      </c>
      <c r="AG174" s="2">
        <f>SUMIFS(DataRegularSeason20242025!$AA$3:$AA$1315,DataRegularSeason20242025!$B$3:$B$1315, "&lt;=" &amp; $A174, DataRegularSeason20242025!$D$3:$D$1315, AG$1)+SUMIFS(DataRegularSeason20242025!$AB$3:$AB$1315,DataRegularSeason20242025!$B$3:$B$1315, "&lt;=" &amp; $A174, DataRegularSeason20242025!$E$3:$E$1315, AG$1)</f>
        <v>12</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9</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12</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14</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10</v>
      </c>
      <c r="V175" s="2">
        <f>SUMIFS(DataRegularSeason20242025!$AA$3:$AA$1315,DataRegularSeason20242025!$B$3:$B$1315, "&lt;=" &amp; $A175, DataRegularSeason20242025!$D$3:$D$1315, V$1)+SUMIFS(DataRegularSeason20242025!$AB$3:$AB$1315,DataRegularSeason20242025!$B$3:$B$1315, "&lt;=" &amp; $A175, DataRegularSeason20242025!$E$3:$E$1315, V$1)</f>
        <v>7</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6</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11</v>
      </c>
      <c r="AC175" s="2">
        <f>SUMIFS(DataRegularSeason20242025!$AA$3:$AA$1315,DataRegularSeason20242025!$B$3:$B$1315, "&lt;=" &amp; $A175, DataRegularSeason20242025!$D$3:$D$1315, AC$1)+SUMIFS(DataRegularSeason20242025!$AB$3:$AB$1315,DataRegularSeason20242025!$B$3:$B$1315, "&lt;=" &amp; $A175, DataRegularSeason20242025!$E$3:$E$1315, AC$1)</f>
        <v>12</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18</v>
      </c>
      <c r="AG175" s="2">
        <f>SUMIFS(DataRegularSeason20242025!$AA$3:$AA$1315,DataRegularSeason20242025!$B$3:$B$1315, "&lt;=" &amp; $A175, DataRegularSeason20242025!$D$3:$D$1315, AG$1)+SUMIFS(DataRegularSeason20242025!$AB$3:$AB$1315,DataRegularSeason20242025!$B$3:$B$1315, "&lt;=" &amp; $A175, DataRegularSeason20242025!$E$3:$E$1315, AG$1)</f>
        <v>12</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9</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12</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14</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10</v>
      </c>
      <c r="V176" s="2">
        <f>SUMIFS(DataRegularSeason20242025!$AA$3:$AA$1315,DataRegularSeason20242025!$B$3:$B$1315, "&lt;=" &amp; $A176, DataRegularSeason20242025!$D$3:$D$1315, V$1)+SUMIFS(DataRegularSeason20242025!$AB$3:$AB$1315,DataRegularSeason20242025!$B$3:$B$1315, "&lt;=" &amp; $A176, DataRegularSeason20242025!$E$3:$E$1315, V$1)</f>
        <v>7</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6</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11</v>
      </c>
      <c r="AC176" s="2">
        <f>SUMIFS(DataRegularSeason20242025!$AA$3:$AA$1315,DataRegularSeason20242025!$B$3:$B$1315, "&lt;=" &amp; $A176, DataRegularSeason20242025!$D$3:$D$1315, AC$1)+SUMIFS(DataRegularSeason20242025!$AB$3:$AB$1315,DataRegularSeason20242025!$B$3:$B$1315, "&lt;=" &amp; $A176, DataRegularSeason20242025!$E$3:$E$1315, AC$1)</f>
        <v>12</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18</v>
      </c>
      <c r="AG176" s="2">
        <f>SUMIFS(DataRegularSeason20242025!$AA$3:$AA$1315,DataRegularSeason20242025!$B$3:$B$1315, "&lt;=" &amp; $A176, DataRegularSeason20242025!$D$3:$D$1315, AG$1)+SUMIFS(DataRegularSeason20242025!$AB$3:$AB$1315,DataRegularSeason20242025!$B$3:$B$1315, "&lt;=" &amp; $A176, DataRegularSeason20242025!$E$3:$E$1315, AG$1)</f>
        <v>12</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9</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12</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14</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10</v>
      </c>
      <c r="V177" s="2">
        <f>SUMIFS(DataRegularSeason20242025!$AA$3:$AA$1315,DataRegularSeason20242025!$B$3:$B$1315, "&lt;=" &amp; $A177, DataRegularSeason20242025!$D$3:$D$1315, V$1)+SUMIFS(DataRegularSeason20242025!$AB$3:$AB$1315,DataRegularSeason20242025!$B$3:$B$1315, "&lt;=" &amp; $A177, DataRegularSeason20242025!$E$3:$E$1315, V$1)</f>
        <v>7</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6</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11</v>
      </c>
      <c r="AC177" s="2">
        <f>SUMIFS(DataRegularSeason20242025!$AA$3:$AA$1315,DataRegularSeason20242025!$B$3:$B$1315, "&lt;=" &amp; $A177, DataRegularSeason20242025!$D$3:$D$1315, AC$1)+SUMIFS(DataRegularSeason20242025!$AB$3:$AB$1315,DataRegularSeason20242025!$B$3:$B$1315, "&lt;=" &amp; $A177, DataRegularSeason20242025!$E$3:$E$1315, AC$1)</f>
        <v>12</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18</v>
      </c>
      <c r="AG177" s="2">
        <f>SUMIFS(DataRegularSeason20242025!$AA$3:$AA$1315,DataRegularSeason20242025!$B$3:$B$1315, "&lt;=" &amp; $A177, DataRegularSeason20242025!$D$3:$D$1315, AG$1)+SUMIFS(DataRegularSeason20242025!$AB$3:$AB$1315,DataRegularSeason20242025!$B$3:$B$1315, "&lt;=" &amp; $A177, DataRegularSeason20242025!$E$3:$E$1315, AG$1)</f>
        <v>12</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9</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12</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14</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10</v>
      </c>
      <c r="V178" s="2">
        <f>SUMIFS(DataRegularSeason20242025!$AA$3:$AA$1315,DataRegularSeason20242025!$B$3:$B$1315, "&lt;=" &amp; $A178, DataRegularSeason20242025!$D$3:$D$1315, V$1)+SUMIFS(DataRegularSeason20242025!$AB$3:$AB$1315,DataRegularSeason20242025!$B$3:$B$1315, "&lt;=" &amp; $A178, DataRegularSeason20242025!$E$3:$E$1315, V$1)</f>
        <v>7</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6</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11</v>
      </c>
      <c r="AC178" s="2">
        <f>SUMIFS(DataRegularSeason20242025!$AA$3:$AA$1315,DataRegularSeason20242025!$B$3:$B$1315, "&lt;=" &amp; $A178, DataRegularSeason20242025!$D$3:$D$1315, AC$1)+SUMIFS(DataRegularSeason20242025!$AB$3:$AB$1315,DataRegularSeason20242025!$B$3:$B$1315, "&lt;=" &amp; $A178, DataRegularSeason20242025!$E$3:$E$1315, AC$1)</f>
        <v>12</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18</v>
      </c>
      <c r="AG178" s="2">
        <f>SUMIFS(DataRegularSeason20242025!$AA$3:$AA$1315,DataRegularSeason20242025!$B$3:$B$1315, "&lt;=" &amp; $A178, DataRegularSeason20242025!$D$3:$D$1315, AG$1)+SUMIFS(DataRegularSeason20242025!$AB$3:$AB$1315,DataRegularSeason20242025!$B$3:$B$1315, "&lt;=" &amp; $A178, DataRegularSeason20242025!$E$3:$E$1315, AG$1)</f>
        <v>12</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9</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12</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14</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10</v>
      </c>
      <c r="V179" s="2">
        <f>SUMIFS(DataRegularSeason20242025!$AA$3:$AA$1315,DataRegularSeason20242025!$B$3:$B$1315, "&lt;=" &amp; $A179, DataRegularSeason20242025!$D$3:$D$1315, V$1)+SUMIFS(DataRegularSeason20242025!$AB$3:$AB$1315,DataRegularSeason20242025!$B$3:$B$1315, "&lt;=" &amp; $A179, DataRegularSeason20242025!$E$3:$E$1315, V$1)</f>
        <v>7</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6</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11</v>
      </c>
      <c r="AC179" s="2">
        <f>SUMIFS(DataRegularSeason20242025!$AA$3:$AA$1315,DataRegularSeason20242025!$B$3:$B$1315, "&lt;=" &amp; $A179, DataRegularSeason20242025!$D$3:$D$1315, AC$1)+SUMIFS(DataRegularSeason20242025!$AB$3:$AB$1315,DataRegularSeason20242025!$B$3:$B$1315, "&lt;=" &amp; $A179, DataRegularSeason20242025!$E$3:$E$1315, AC$1)</f>
        <v>12</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18</v>
      </c>
      <c r="AG179" s="2">
        <f>SUMIFS(DataRegularSeason20242025!$AA$3:$AA$1315,DataRegularSeason20242025!$B$3:$B$1315, "&lt;=" &amp; $A179, DataRegularSeason20242025!$D$3:$D$1315, AG$1)+SUMIFS(DataRegularSeason20242025!$AB$3:$AB$1315,DataRegularSeason20242025!$B$3:$B$1315, "&lt;=" &amp; $A179, DataRegularSeason20242025!$E$3:$E$1315, AG$1)</f>
        <v>12</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9</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12</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14</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10</v>
      </c>
      <c r="V180" s="2">
        <f>SUMIFS(DataRegularSeason20242025!$AA$3:$AA$1315,DataRegularSeason20242025!$B$3:$B$1315, "&lt;=" &amp; $A180, DataRegularSeason20242025!$D$3:$D$1315, V$1)+SUMIFS(DataRegularSeason20242025!$AB$3:$AB$1315,DataRegularSeason20242025!$B$3:$B$1315, "&lt;=" &amp; $A180, DataRegularSeason20242025!$E$3:$E$1315, V$1)</f>
        <v>7</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6</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11</v>
      </c>
      <c r="AC180" s="2">
        <f>SUMIFS(DataRegularSeason20242025!$AA$3:$AA$1315,DataRegularSeason20242025!$B$3:$B$1315, "&lt;=" &amp; $A180, DataRegularSeason20242025!$D$3:$D$1315, AC$1)+SUMIFS(DataRegularSeason20242025!$AB$3:$AB$1315,DataRegularSeason20242025!$B$3:$B$1315, "&lt;=" &amp; $A180, DataRegularSeason20242025!$E$3:$E$1315, AC$1)</f>
        <v>12</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18</v>
      </c>
      <c r="AG180" s="2">
        <f>SUMIFS(DataRegularSeason20242025!$AA$3:$AA$1315,DataRegularSeason20242025!$B$3:$B$1315, "&lt;=" &amp; $A180, DataRegularSeason20242025!$D$3:$D$1315, AG$1)+SUMIFS(DataRegularSeason20242025!$AB$3:$AB$1315,DataRegularSeason20242025!$B$3:$B$1315, "&lt;=" &amp; $A180, DataRegularSeason20242025!$E$3:$E$1315, AG$1)</f>
        <v>12</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9</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12</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14</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10</v>
      </c>
      <c r="V181" s="2">
        <f>SUMIFS(DataRegularSeason20242025!$AA$3:$AA$1315,DataRegularSeason20242025!$B$3:$B$1315, "&lt;=" &amp; $A181, DataRegularSeason20242025!$D$3:$D$1315, V$1)+SUMIFS(DataRegularSeason20242025!$AB$3:$AB$1315,DataRegularSeason20242025!$B$3:$B$1315, "&lt;=" &amp; $A181, DataRegularSeason20242025!$E$3:$E$1315, V$1)</f>
        <v>7</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6</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11</v>
      </c>
      <c r="AC181" s="2">
        <f>SUMIFS(DataRegularSeason20242025!$AA$3:$AA$1315,DataRegularSeason20242025!$B$3:$B$1315, "&lt;=" &amp; $A181, DataRegularSeason20242025!$D$3:$D$1315, AC$1)+SUMIFS(DataRegularSeason20242025!$AB$3:$AB$1315,DataRegularSeason20242025!$B$3:$B$1315, "&lt;=" &amp; $A181, DataRegularSeason20242025!$E$3:$E$1315, AC$1)</f>
        <v>12</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18</v>
      </c>
      <c r="AG181" s="2">
        <f>SUMIFS(DataRegularSeason20242025!$AA$3:$AA$1315,DataRegularSeason20242025!$B$3:$B$1315, "&lt;=" &amp; $A181, DataRegularSeason20242025!$D$3:$D$1315, AG$1)+SUMIFS(DataRegularSeason20242025!$AB$3:$AB$1315,DataRegularSeason20242025!$B$3:$B$1315, "&lt;=" &amp; $A181, DataRegularSeason20242025!$E$3:$E$1315, AG$1)</f>
        <v>12</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9</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12</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14</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10</v>
      </c>
      <c r="V182" s="2">
        <f>SUMIFS(DataRegularSeason20242025!$AA$3:$AA$1315,DataRegularSeason20242025!$B$3:$B$1315, "&lt;=" &amp; $A182, DataRegularSeason20242025!$D$3:$D$1315, V$1)+SUMIFS(DataRegularSeason20242025!$AB$3:$AB$1315,DataRegularSeason20242025!$B$3:$B$1315, "&lt;=" &amp; $A182, DataRegularSeason20242025!$E$3:$E$1315, V$1)</f>
        <v>7</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6</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11</v>
      </c>
      <c r="AC182" s="2">
        <f>SUMIFS(DataRegularSeason20242025!$AA$3:$AA$1315,DataRegularSeason20242025!$B$3:$B$1315, "&lt;=" &amp; $A182, DataRegularSeason20242025!$D$3:$D$1315, AC$1)+SUMIFS(DataRegularSeason20242025!$AB$3:$AB$1315,DataRegularSeason20242025!$B$3:$B$1315, "&lt;=" &amp; $A182, DataRegularSeason20242025!$E$3:$E$1315, AC$1)</f>
        <v>12</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18</v>
      </c>
      <c r="AG182" s="2">
        <f>SUMIFS(DataRegularSeason20242025!$AA$3:$AA$1315,DataRegularSeason20242025!$B$3:$B$1315, "&lt;=" &amp; $A182, DataRegularSeason20242025!$D$3:$D$1315, AG$1)+SUMIFS(DataRegularSeason20242025!$AB$3:$AB$1315,DataRegularSeason20242025!$B$3:$B$1315, "&lt;=" &amp; $A182, DataRegularSeason20242025!$E$3:$E$1315, AG$1)</f>
        <v>12</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9</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12</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14</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10</v>
      </c>
      <c r="V183" s="2">
        <f>SUMIFS(DataRegularSeason20242025!$AA$3:$AA$1315,DataRegularSeason20242025!$B$3:$B$1315, "&lt;=" &amp; $A183, DataRegularSeason20242025!$D$3:$D$1315, V$1)+SUMIFS(DataRegularSeason20242025!$AB$3:$AB$1315,DataRegularSeason20242025!$B$3:$B$1315, "&lt;=" &amp; $A183, DataRegularSeason20242025!$E$3:$E$1315, V$1)</f>
        <v>7</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6</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11</v>
      </c>
      <c r="AC183" s="2">
        <f>SUMIFS(DataRegularSeason20242025!$AA$3:$AA$1315,DataRegularSeason20242025!$B$3:$B$1315, "&lt;=" &amp; $A183, DataRegularSeason20242025!$D$3:$D$1315, AC$1)+SUMIFS(DataRegularSeason20242025!$AB$3:$AB$1315,DataRegularSeason20242025!$B$3:$B$1315, "&lt;=" &amp; $A183, DataRegularSeason20242025!$E$3:$E$1315, AC$1)</f>
        <v>12</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18</v>
      </c>
      <c r="AG183" s="2">
        <f>SUMIFS(DataRegularSeason20242025!$AA$3:$AA$1315,DataRegularSeason20242025!$B$3:$B$1315, "&lt;=" &amp; $A183, DataRegularSeason20242025!$D$3:$D$1315, AG$1)+SUMIFS(DataRegularSeason20242025!$AB$3:$AB$1315,DataRegularSeason20242025!$B$3:$B$1315, "&lt;=" &amp; $A183, DataRegularSeason20242025!$E$3:$E$1315, AG$1)</f>
        <v>12</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9</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12</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14</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10</v>
      </c>
      <c r="V184" s="2">
        <f>SUMIFS(DataRegularSeason20242025!$AA$3:$AA$1315,DataRegularSeason20242025!$B$3:$B$1315, "&lt;=" &amp; $A184, DataRegularSeason20242025!$D$3:$D$1315, V$1)+SUMIFS(DataRegularSeason20242025!$AB$3:$AB$1315,DataRegularSeason20242025!$B$3:$B$1315, "&lt;=" &amp; $A184, DataRegularSeason20242025!$E$3:$E$1315, V$1)</f>
        <v>7</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6</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11</v>
      </c>
      <c r="AC184" s="2">
        <f>SUMIFS(DataRegularSeason20242025!$AA$3:$AA$1315,DataRegularSeason20242025!$B$3:$B$1315, "&lt;=" &amp; $A184, DataRegularSeason20242025!$D$3:$D$1315, AC$1)+SUMIFS(DataRegularSeason20242025!$AB$3:$AB$1315,DataRegularSeason20242025!$B$3:$B$1315, "&lt;=" &amp; $A184, DataRegularSeason20242025!$E$3:$E$1315, AC$1)</f>
        <v>12</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18</v>
      </c>
      <c r="AG184" s="2">
        <f>SUMIFS(DataRegularSeason20242025!$AA$3:$AA$1315,DataRegularSeason20242025!$B$3:$B$1315, "&lt;=" &amp; $A184, DataRegularSeason20242025!$D$3:$D$1315, AG$1)+SUMIFS(DataRegularSeason20242025!$AB$3:$AB$1315,DataRegularSeason20242025!$B$3:$B$1315, "&lt;=" &amp; $A184, DataRegularSeason20242025!$E$3:$E$1315, AG$1)</f>
        <v>12</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9</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12</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14</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10</v>
      </c>
      <c r="V185" s="2">
        <f>SUMIFS(DataRegularSeason20242025!$AA$3:$AA$1315,DataRegularSeason20242025!$B$3:$B$1315, "&lt;=" &amp; $A185, DataRegularSeason20242025!$D$3:$D$1315, V$1)+SUMIFS(DataRegularSeason20242025!$AB$3:$AB$1315,DataRegularSeason20242025!$B$3:$B$1315, "&lt;=" &amp; $A185, DataRegularSeason20242025!$E$3:$E$1315, V$1)</f>
        <v>7</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6</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11</v>
      </c>
      <c r="AC185" s="2">
        <f>SUMIFS(DataRegularSeason20242025!$AA$3:$AA$1315,DataRegularSeason20242025!$B$3:$B$1315, "&lt;=" &amp; $A185, DataRegularSeason20242025!$D$3:$D$1315, AC$1)+SUMIFS(DataRegularSeason20242025!$AB$3:$AB$1315,DataRegularSeason20242025!$B$3:$B$1315, "&lt;=" &amp; $A185, DataRegularSeason20242025!$E$3:$E$1315, AC$1)</f>
        <v>12</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18</v>
      </c>
      <c r="AG185" s="2">
        <f>SUMIFS(DataRegularSeason20242025!$AA$3:$AA$1315,DataRegularSeason20242025!$B$3:$B$1315, "&lt;=" &amp; $A185, DataRegularSeason20242025!$D$3:$D$1315, AG$1)+SUMIFS(DataRegularSeason20242025!$AB$3:$AB$1315,DataRegularSeason20242025!$B$3:$B$1315, "&lt;=" &amp; $A185, DataRegularSeason20242025!$E$3:$E$1315, AG$1)</f>
        <v>12</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9</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12</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14</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10</v>
      </c>
      <c r="V186" s="2">
        <f>SUMIFS(DataRegularSeason20242025!$AA$3:$AA$1315,DataRegularSeason20242025!$B$3:$B$1315, "&lt;=" &amp; $A186, DataRegularSeason20242025!$D$3:$D$1315, V$1)+SUMIFS(DataRegularSeason20242025!$AB$3:$AB$1315,DataRegularSeason20242025!$B$3:$B$1315, "&lt;=" &amp; $A186, DataRegularSeason20242025!$E$3:$E$1315, V$1)</f>
        <v>7</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6</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11</v>
      </c>
      <c r="AC186" s="2">
        <f>SUMIFS(DataRegularSeason20242025!$AA$3:$AA$1315,DataRegularSeason20242025!$B$3:$B$1315, "&lt;=" &amp; $A186, DataRegularSeason20242025!$D$3:$D$1315, AC$1)+SUMIFS(DataRegularSeason20242025!$AB$3:$AB$1315,DataRegularSeason20242025!$B$3:$B$1315, "&lt;=" &amp; $A186, DataRegularSeason20242025!$E$3:$E$1315, AC$1)</f>
        <v>12</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18</v>
      </c>
      <c r="AG186" s="2">
        <f>SUMIFS(DataRegularSeason20242025!$AA$3:$AA$1315,DataRegularSeason20242025!$B$3:$B$1315, "&lt;=" &amp; $A186, DataRegularSeason20242025!$D$3:$D$1315, AG$1)+SUMIFS(DataRegularSeason20242025!$AB$3:$AB$1315,DataRegularSeason20242025!$B$3:$B$1315, "&lt;=" &amp; $A186, DataRegularSeason20242025!$E$3:$E$1315, AG$1)</f>
        <v>12</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9</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12</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14</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10</v>
      </c>
      <c r="V187" s="2">
        <f>SUMIFS(DataRegularSeason20242025!$AA$3:$AA$1315,DataRegularSeason20242025!$B$3:$B$1315, "&lt;=" &amp; $A187, DataRegularSeason20242025!$D$3:$D$1315, V$1)+SUMIFS(DataRegularSeason20242025!$AB$3:$AB$1315,DataRegularSeason20242025!$B$3:$B$1315, "&lt;=" &amp; $A187, DataRegularSeason20242025!$E$3:$E$1315, V$1)</f>
        <v>7</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6</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11</v>
      </c>
      <c r="AC187" s="2">
        <f>SUMIFS(DataRegularSeason20242025!$AA$3:$AA$1315,DataRegularSeason20242025!$B$3:$B$1315, "&lt;=" &amp; $A187, DataRegularSeason20242025!$D$3:$D$1315, AC$1)+SUMIFS(DataRegularSeason20242025!$AB$3:$AB$1315,DataRegularSeason20242025!$B$3:$B$1315, "&lt;=" &amp; $A187, DataRegularSeason20242025!$E$3:$E$1315, AC$1)</f>
        <v>12</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18</v>
      </c>
      <c r="AG187" s="2">
        <f>SUMIFS(DataRegularSeason20242025!$AA$3:$AA$1315,DataRegularSeason20242025!$B$3:$B$1315, "&lt;=" &amp; $A187, DataRegularSeason20242025!$D$3:$D$1315, AG$1)+SUMIFS(DataRegularSeason20242025!$AB$3:$AB$1315,DataRegularSeason20242025!$B$3:$B$1315, "&lt;=" &amp; $A187, DataRegularSeason20242025!$E$3:$E$1315, AG$1)</f>
        <v>12</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9</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12</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14</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10</v>
      </c>
      <c r="V188" s="2">
        <f>SUMIFS(DataRegularSeason20242025!$AA$3:$AA$1315,DataRegularSeason20242025!$B$3:$B$1315, "&lt;=" &amp; $A188, DataRegularSeason20242025!$D$3:$D$1315, V$1)+SUMIFS(DataRegularSeason20242025!$AB$3:$AB$1315,DataRegularSeason20242025!$B$3:$B$1315, "&lt;=" &amp; $A188, DataRegularSeason20242025!$E$3:$E$1315, V$1)</f>
        <v>7</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6</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11</v>
      </c>
      <c r="AC188" s="2">
        <f>SUMIFS(DataRegularSeason20242025!$AA$3:$AA$1315,DataRegularSeason20242025!$B$3:$B$1315, "&lt;=" &amp; $A188, DataRegularSeason20242025!$D$3:$D$1315, AC$1)+SUMIFS(DataRegularSeason20242025!$AB$3:$AB$1315,DataRegularSeason20242025!$B$3:$B$1315, "&lt;=" &amp; $A188, DataRegularSeason20242025!$E$3:$E$1315, AC$1)</f>
        <v>12</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18</v>
      </c>
      <c r="AG188" s="2">
        <f>SUMIFS(DataRegularSeason20242025!$AA$3:$AA$1315,DataRegularSeason20242025!$B$3:$B$1315, "&lt;=" &amp; $A188, DataRegularSeason20242025!$D$3:$D$1315, AG$1)+SUMIFS(DataRegularSeason20242025!$AB$3:$AB$1315,DataRegularSeason20242025!$B$3:$B$1315, "&lt;=" &amp; $A188, DataRegularSeason20242025!$E$3:$E$1315, AG$1)</f>
        <v>12</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9</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12</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14</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10</v>
      </c>
      <c r="V189" s="2">
        <f>SUMIFS(DataRegularSeason20242025!$AA$3:$AA$1315,DataRegularSeason20242025!$B$3:$B$1315, "&lt;=" &amp; $A189, DataRegularSeason20242025!$D$3:$D$1315, V$1)+SUMIFS(DataRegularSeason20242025!$AB$3:$AB$1315,DataRegularSeason20242025!$B$3:$B$1315, "&lt;=" &amp; $A189, DataRegularSeason20242025!$E$3:$E$1315, V$1)</f>
        <v>7</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6</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11</v>
      </c>
      <c r="AC189" s="2">
        <f>SUMIFS(DataRegularSeason20242025!$AA$3:$AA$1315,DataRegularSeason20242025!$B$3:$B$1315, "&lt;=" &amp; $A189, DataRegularSeason20242025!$D$3:$D$1315, AC$1)+SUMIFS(DataRegularSeason20242025!$AB$3:$AB$1315,DataRegularSeason20242025!$B$3:$B$1315, "&lt;=" &amp; $A189, DataRegularSeason20242025!$E$3:$E$1315, AC$1)</f>
        <v>12</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18</v>
      </c>
      <c r="AG189" s="2">
        <f>SUMIFS(DataRegularSeason20242025!$AA$3:$AA$1315,DataRegularSeason20242025!$B$3:$B$1315, "&lt;=" &amp; $A189, DataRegularSeason20242025!$D$3:$D$1315, AG$1)+SUMIFS(DataRegularSeason20242025!$AB$3:$AB$1315,DataRegularSeason20242025!$B$3:$B$1315, "&lt;=" &amp; $A189, DataRegularSeason20242025!$E$3:$E$1315, AG$1)</f>
        <v>12</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9</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12</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14</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10</v>
      </c>
      <c r="V190" s="2">
        <f>SUMIFS(DataRegularSeason20242025!$AA$3:$AA$1315,DataRegularSeason20242025!$B$3:$B$1315, "&lt;=" &amp; $A190, DataRegularSeason20242025!$D$3:$D$1315, V$1)+SUMIFS(DataRegularSeason20242025!$AB$3:$AB$1315,DataRegularSeason20242025!$B$3:$B$1315, "&lt;=" &amp; $A190, DataRegularSeason20242025!$E$3:$E$1315, V$1)</f>
        <v>7</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6</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11</v>
      </c>
      <c r="AC190" s="2">
        <f>SUMIFS(DataRegularSeason20242025!$AA$3:$AA$1315,DataRegularSeason20242025!$B$3:$B$1315, "&lt;=" &amp; $A190, DataRegularSeason20242025!$D$3:$D$1315, AC$1)+SUMIFS(DataRegularSeason20242025!$AB$3:$AB$1315,DataRegularSeason20242025!$B$3:$B$1315, "&lt;=" &amp; $A190, DataRegularSeason20242025!$E$3:$E$1315, AC$1)</f>
        <v>12</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18</v>
      </c>
      <c r="AG190" s="2">
        <f>SUMIFS(DataRegularSeason20242025!$AA$3:$AA$1315,DataRegularSeason20242025!$B$3:$B$1315, "&lt;=" &amp; $A190, DataRegularSeason20242025!$D$3:$D$1315, AG$1)+SUMIFS(DataRegularSeason20242025!$AB$3:$AB$1315,DataRegularSeason20242025!$B$3:$B$1315, "&lt;=" &amp; $A190, DataRegularSeason20242025!$E$3:$E$1315, AG$1)</f>
        <v>12</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9</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12</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14</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10</v>
      </c>
      <c r="V191" s="2">
        <f>SUMIFS(DataRegularSeason20242025!$AA$3:$AA$1315,DataRegularSeason20242025!$B$3:$B$1315, "&lt;=" &amp; $A191, DataRegularSeason20242025!$D$3:$D$1315, V$1)+SUMIFS(DataRegularSeason20242025!$AB$3:$AB$1315,DataRegularSeason20242025!$B$3:$B$1315, "&lt;=" &amp; $A191, DataRegularSeason20242025!$E$3:$E$1315, V$1)</f>
        <v>7</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6</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11</v>
      </c>
      <c r="AC191" s="2">
        <f>SUMIFS(DataRegularSeason20242025!$AA$3:$AA$1315,DataRegularSeason20242025!$B$3:$B$1315, "&lt;=" &amp; $A191, DataRegularSeason20242025!$D$3:$D$1315, AC$1)+SUMIFS(DataRegularSeason20242025!$AB$3:$AB$1315,DataRegularSeason20242025!$B$3:$B$1315, "&lt;=" &amp; $A191, DataRegularSeason20242025!$E$3:$E$1315, AC$1)</f>
        <v>12</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18</v>
      </c>
      <c r="AG191" s="2">
        <f>SUMIFS(DataRegularSeason20242025!$AA$3:$AA$1315,DataRegularSeason20242025!$B$3:$B$1315, "&lt;=" &amp; $A191, DataRegularSeason20242025!$D$3:$D$1315, AG$1)+SUMIFS(DataRegularSeason20242025!$AB$3:$AB$1315,DataRegularSeason20242025!$B$3:$B$1315, "&lt;=" &amp; $A191, DataRegularSeason20242025!$E$3:$E$1315, AG$1)</f>
        <v>12</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9</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12</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14</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10</v>
      </c>
      <c r="V192" s="2">
        <f>SUMIFS(DataRegularSeason20242025!$AA$3:$AA$1315,DataRegularSeason20242025!$B$3:$B$1315, "&lt;=" &amp; $A192, DataRegularSeason20242025!$D$3:$D$1315, V$1)+SUMIFS(DataRegularSeason20242025!$AB$3:$AB$1315,DataRegularSeason20242025!$B$3:$B$1315, "&lt;=" &amp; $A192, DataRegularSeason20242025!$E$3:$E$1315, V$1)</f>
        <v>7</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6</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11</v>
      </c>
      <c r="AC192" s="2">
        <f>SUMIFS(DataRegularSeason20242025!$AA$3:$AA$1315,DataRegularSeason20242025!$B$3:$B$1315, "&lt;=" &amp; $A192, DataRegularSeason20242025!$D$3:$D$1315, AC$1)+SUMIFS(DataRegularSeason20242025!$AB$3:$AB$1315,DataRegularSeason20242025!$B$3:$B$1315, "&lt;=" &amp; $A192, DataRegularSeason20242025!$E$3:$E$1315, AC$1)</f>
        <v>12</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18</v>
      </c>
      <c r="AG192" s="2">
        <f>SUMIFS(DataRegularSeason20242025!$AA$3:$AA$1315,DataRegularSeason20242025!$B$3:$B$1315, "&lt;=" &amp; $A192, DataRegularSeason20242025!$D$3:$D$1315, AG$1)+SUMIFS(DataRegularSeason20242025!$AB$3:$AB$1315,DataRegularSeason20242025!$B$3:$B$1315, "&lt;=" &amp; $A192, DataRegularSeason20242025!$E$3:$E$1315, AG$1)</f>
        <v>12</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9</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12</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14</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10</v>
      </c>
      <c r="V193" s="2">
        <f>SUMIFS(DataRegularSeason20242025!$AA$3:$AA$1315,DataRegularSeason20242025!$B$3:$B$1315, "&lt;=" &amp; $A193, DataRegularSeason20242025!$D$3:$D$1315, V$1)+SUMIFS(DataRegularSeason20242025!$AB$3:$AB$1315,DataRegularSeason20242025!$B$3:$B$1315, "&lt;=" &amp; $A193, DataRegularSeason20242025!$E$3:$E$1315, V$1)</f>
        <v>7</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6</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11</v>
      </c>
      <c r="AC193" s="2">
        <f>SUMIFS(DataRegularSeason20242025!$AA$3:$AA$1315,DataRegularSeason20242025!$B$3:$B$1315, "&lt;=" &amp; $A193, DataRegularSeason20242025!$D$3:$D$1315, AC$1)+SUMIFS(DataRegularSeason20242025!$AB$3:$AB$1315,DataRegularSeason20242025!$B$3:$B$1315, "&lt;=" &amp; $A193, DataRegularSeason20242025!$E$3:$E$1315, AC$1)</f>
        <v>12</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18</v>
      </c>
      <c r="AG193" s="2">
        <f>SUMIFS(DataRegularSeason20242025!$AA$3:$AA$1315,DataRegularSeason20242025!$B$3:$B$1315, "&lt;=" &amp; $A193, DataRegularSeason20242025!$D$3:$D$1315, AG$1)+SUMIFS(DataRegularSeason20242025!$AB$3:$AB$1315,DataRegularSeason20242025!$B$3:$B$1315, "&lt;=" &amp; $A193, DataRegularSeason20242025!$E$3:$E$1315, AG$1)</f>
        <v>12</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9</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12</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14</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10</v>
      </c>
      <c r="V194" s="2">
        <f>SUMIFS(DataRegularSeason20242025!$AA$3:$AA$1315,DataRegularSeason20242025!$B$3:$B$1315, "&lt;=" &amp; $A194, DataRegularSeason20242025!$D$3:$D$1315, V$1)+SUMIFS(DataRegularSeason20242025!$AB$3:$AB$1315,DataRegularSeason20242025!$B$3:$B$1315, "&lt;=" &amp; $A194, DataRegularSeason20242025!$E$3:$E$1315, V$1)</f>
        <v>7</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6</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11</v>
      </c>
      <c r="AC194" s="2">
        <f>SUMIFS(DataRegularSeason20242025!$AA$3:$AA$1315,DataRegularSeason20242025!$B$3:$B$1315, "&lt;=" &amp; $A194, DataRegularSeason20242025!$D$3:$D$1315, AC$1)+SUMIFS(DataRegularSeason20242025!$AB$3:$AB$1315,DataRegularSeason20242025!$B$3:$B$1315, "&lt;=" &amp; $A194, DataRegularSeason20242025!$E$3:$E$1315, AC$1)</f>
        <v>12</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18</v>
      </c>
      <c r="AG194" s="2">
        <f>SUMIFS(DataRegularSeason20242025!$AA$3:$AA$1315,DataRegularSeason20242025!$B$3:$B$1315, "&lt;=" &amp; $A194, DataRegularSeason20242025!$D$3:$D$1315, AG$1)+SUMIFS(DataRegularSeason20242025!$AB$3:$AB$1315,DataRegularSeason20242025!$B$3:$B$1315, "&lt;=" &amp; $A194, DataRegularSeason20242025!$E$3:$E$1315, AG$1)</f>
        <v>12</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9</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12</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14</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10</v>
      </c>
      <c r="V195" s="2">
        <f>SUMIFS(DataRegularSeason20242025!$AA$3:$AA$1315,DataRegularSeason20242025!$B$3:$B$1315, "&lt;=" &amp; $A195, DataRegularSeason20242025!$D$3:$D$1315, V$1)+SUMIFS(DataRegularSeason20242025!$AB$3:$AB$1315,DataRegularSeason20242025!$B$3:$B$1315, "&lt;=" &amp; $A195, DataRegularSeason20242025!$E$3:$E$1315, V$1)</f>
        <v>7</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6</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11</v>
      </c>
      <c r="AC195" s="2">
        <f>SUMIFS(DataRegularSeason20242025!$AA$3:$AA$1315,DataRegularSeason20242025!$B$3:$B$1315, "&lt;=" &amp; $A195, DataRegularSeason20242025!$D$3:$D$1315, AC$1)+SUMIFS(DataRegularSeason20242025!$AB$3:$AB$1315,DataRegularSeason20242025!$B$3:$B$1315, "&lt;=" &amp; $A195, DataRegularSeason20242025!$E$3:$E$1315, AC$1)</f>
        <v>12</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18</v>
      </c>
      <c r="AG195" s="2">
        <f>SUMIFS(DataRegularSeason20242025!$AA$3:$AA$1315,DataRegularSeason20242025!$B$3:$B$1315, "&lt;=" &amp; $A195, DataRegularSeason20242025!$D$3:$D$1315, AG$1)+SUMIFS(DataRegularSeason20242025!$AB$3:$AB$1315,DataRegularSeason20242025!$B$3:$B$1315, "&lt;=" &amp; $A195, DataRegularSeason20242025!$E$3:$E$1315, AG$1)</f>
        <v>12</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9</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12</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14</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10</v>
      </c>
      <c r="V196" s="2">
        <f>SUMIFS(DataRegularSeason20242025!$AA$3:$AA$1315,DataRegularSeason20242025!$B$3:$B$1315, "&lt;=" &amp; $A196, DataRegularSeason20242025!$D$3:$D$1315, V$1)+SUMIFS(DataRegularSeason20242025!$AB$3:$AB$1315,DataRegularSeason20242025!$B$3:$B$1315, "&lt;=" &amp; $A196, DataRegularSeason20242025!$E$3:$E$1315, V$1)</f>
        <v>7</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6</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11</v>
      </c>
      <c r="AC196" s="2">
        <f>SUMIFS(DataRegularSeason20242025!$AA$3:$AA$1315,DataRegularSeason20242025!$B$3:$B$1315, "&lt;=" &amp; $A196, DataRegularSeason20242025!$D$3:$D$1315, AC$1)+SUMIFS(DataRegularSeason20242025!$AB$3:$AB$1315,DataRegularSeason20242025!$B$3:$B$1315, "&lt;=" &amp; $A196, DataRegularSeason20242025!$E$3:$E$1315, AC$1)</f>
        <v>12</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18</v>
      </c>
      <c r="AG196" s="2">
        <f>SUMIFS(DataRegularSeason20242025!$AA$3:$AA$1315,DataRegularSeason20242025!$B$3:$B$1315, "&lt;=" &amp; $A196, DataRegularSeason20242025!$D$3:$D$1315, AG$1)+SUMIFS(DataRegularSeason20242025!$AB$3:$AB$1315,DataRegularSeason20242025!$B$3:$B$1315, "&lt;=" &amp; $A196, DataRegularSeason20242025!$E$3:$E$1315, AG$1)</f>
        <v>12</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9</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12</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14</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10</v>
      </c>
      <c r="V197" s="2">
        <f>SUMIFS(DataRegularSeason20242025!$AA$3:$AA$1315,DataRegularSeason20242025!$B$3:$B$1315, "&lt;=" &amp; $A197, DataRegularSeason20242025!$D$3:$D$1315, V$1)+SUMIFS(DataRegularSeason20242025!$AB$3:$AB$1315,DataRegularSeason20242025!$B$3:$B$1315, "&lt;=" &amp; $A197, DataRegularSeason20242025!$E$3:$E$1315, V$1)</f>
        <v>7</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6</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11</v>
      </c>
      <c r="AC197" s="2">
        <f>SUMIFS(DataRegularSeason20242025!$AA$3:$AA$1315,DataRegularSeason20242025!$B$3:$B$1315, "&lt;=" &amp; $A197, DataRegularSeason20242025!$D$3:$D$1315, AC$1)+SUMIFS(DataRegularSeason20242025!$AB$3:$AB$1315,DataRegularSeason20242025!$B$3:$B$1315, "&lt;=" &amp; $A197, DataRegularSeason20242025!$E$3:$E$1315, AC$1)</f>
        <v>12</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18</v>
      </c>
      <c r="AG197" s="2">
        <f>SUMIFS(DataRegularSeason20242025!$AA$3:$AA$1315,DataRegularSeason20242025!$B$3:$B$1315, "&lt;=" &amp; $A197, DataRegularSeason20242025!$D$3:$D$1315, AG$1)+SUMIFS(DataRegularSeason20242025!$AB$3:$AB$1315,DataRegularSeason20242025!$B$3:$B$1315, "&lt;=" &amp; $A197, DataRegularSeason20242025!$E$3:$E$1315, AG$1)</f>
        <v>12</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9</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12</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14</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10</v>
      </c>
      <c r="V198" s="2">
        <f>SUMIFS(DataRegularSeason20242025!$AA$3:$AA$1315,DataRegularSeason20242025!$B$3:$B$1315, "&lt;=" &amp; $A198, DataRegularSeason20242025!$D$3:$D$1315, V$1)+SUMIFS(DataRegularSeason20242025!$AB$3:$AB$1315,DataRegularSeason20242025!$B$3:$B$1315, "&lt;=" &amp; $A198, DataRegularSeason20242025!$E$3:$E$1315, V$1)</f>
        <v>7</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6</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11</v>
      </c>
      <c r="AC198" s="2">
        <f>SUMIFS(DataRegularSeason20242025!$AA$3:$AA$1315,DataRegularSeason20242025!$B$3:$B$1315, "&lt;=" &amp; $A198, DataRegularSeason20242025!$D$3:$D$1315, AC$1)+SUMIFS(DataRegularSeason20242025!$AB$3:$AB$1315,DataRegularSeason20242025!$B$3:$B$1315, "&lt;=" &amp; $A198, DataRegularSeason20242025!$E$3:$E$1315, AC$1)</f>
        <v>12</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18</v>
      </c>
      <c r="AG198" s="2">
        <f>SUMIFS(DataRegularSeason20242025!$AA$3:$AA$1315,DataRegularSeason20242025!$B$3:$B$1315, "&lt;=" &amp; $A198, DataRegularSeason20242025!$D$3:$D$1315, AG$1)+SUMIFS(DataRegularSeason20242025!$AB$3:$AB$1315,DataRegularSeason20242025!$B$3:$B$1315, "&lt;=" &amp; $A198, DataRegularSeason20242025!$E$3:$E$1315, AG$1)</f>
        <v>12</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9</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12</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14</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10</v>
      </c>
      <c r="V199" s="2">
        <f>SUMIFS(DataRegularSeason20242025!$AA$3:$AA$1315,DataRegularSeason20242025!$B$3:$B$1315, "&lt;=" &amp; $A199, DataRegularSeason20242025!$D$3:$D$1315, V$1)+SUMIFS(DataRegularSeason20242025!$AB$3:$AB$1315,DataRegularSeason20242025!$B$3:$B$1315, "&lt;=" &amp; $A199, DataRegularSeason20242025!$E$3:$E$1315, V$1)</f>
        <v>7</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6</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11</v>
      </c>
      <c r="AC199" s="2">
        <f>SUMIFS(DataRegularSeason20242025!$AA$3:$AA$1315,DataRegularSeason20242025!$B$3:$B$1315, "&lt;=" &amp; $A199, DataRegularSeason20242025!$D$3:$D$1315, AC$1)+SUMIFS(DataRegularSeason20242025!$AB$3:$AB$1315,DataRegularSeason20242025!$B$3:$B$1315, "&lt;=" &amp; $A199, DataRegularSeason20242025!$E$3:$E$1315, AC$1)</f>
        <v>12</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18</v>
      </c>
      <c r="AG199" s="2">
        <f>SUMIFS(DataRegularSeason20242025!$AA$3:$AA$1315,DataRegularSeason20242025!$B$3:$B$1315, "&lt;=" &amp; $A199, DataRegularSeason20242025!$D$3:$D$1315, AG$1)+SUMIFS(DataRegularSeason20242025!$AB$3:$AB$1315,DataRegularSeason20242025!$B$3:$B$1315, "&lt;=" &amp; $A199, DataRegularSeason20242025!$E$3:$E$1315, AG$1)</f>
        <v>12</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9</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12</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14</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10</v>
      </c>
      <c r="V200" s="2">
        <f>SUMIFS(DataRegularSeason20242025!$AA$3:$AA$1315,DataRegularSeason20242025!$B$3:$B$1315, "&lt;=" &amp; $A200, DataRegularSeason20242025!$D$3:$D$1315, V$1)+SUMIFS(DataRegularSeason20242025!$AB$3:$AB$1315,DataRegularSeason20242025!$B$3:$B$1315, "&lt;=" &amp; $A200, DataRegularSeason20242025!$E$3:$E$1315, V$1)</f>
        <v>7</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6</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11</v>
      </c>
      <c r="AC200" s="2">
        <f>SUMIFS(DataRegularSeason20242025!$AA$3:$AA$1315,DataRegularSeason20242025!$B$3:$B$1315, "&lt;=" &amp; $A200, DataRegularSeason20242025!$D$3:$D$1315, AC$1)+SUMIFS(DataRegularSeason20242025!$AB$3:$AB$1315,DataRegularSeason20242025!$B$3:$B$1315, "&lt;=" &amp; $A200, DataRegularSeason20242025!$E$3:$E$1315, AC$1)</f>
        <v>12</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18</v>
      </c>
      <c r="AG200" s="2">
        <f>SUMIFS(DataRegularSeason20242025!$AA$3:$AA$1315,DataRegularSeason20242025!$B$3:$B$1315, "&lt;=" &amp; $A200, DataRegularSeason20242025!$D$3:$D$1315, AG$1)+SUMIFS(DataRegularSeason20242025!$AB$3:$AB$1315,DataRegularSeason20242025!$B$3:$B$1315, "&lt;=" &amp; $A200, DataRegularSeason20242025!$E$3:$E$1315, AG$1)</f>
        <v>12</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9</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12</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14</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10</v>
      </c>
      <c r="V201" s="2">
        <f>SUMIFS(DataRegularSeason20242025!$AA$3:$AA$1315,DataRegularSeason20242025!$B$3:$B$1315, "&lt;=" &amp; $A201, DataRegularSeason20242025!$D$3:$D$1315, V$1)+SUMIFS(DataRegularSeason20242025!$AB$3:$AB$1315,DataRegularSeason20242025!$B$3:$B$1315, "&lt;=" &amp; $A201, DataRegularSeason20242025!$E$3:$E$1315, V$1)</f>
        <v>7</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6</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11</v>
      </c>
      <c r="AC201" s="2">
        <f>SUMIFS(DataRegularSeason20242025!$AA$3:$AA$1315,DataRegularSeason20242025!$B$3:$B$1315, "&lt;=" &amp; $A201, DataRegularSeason20242025!$D$3:$D$1315, AC$1)+SUMIFS(DataRegularSeason20242025!$AB$3:$AB$1315,DataRegularSeason20242025!$B$3:$B$1315, "&lt;=" &amp; $A201, DataRegularSeason20242025!$E$3:$E$1315, AC$1)</f>
        <v>12</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18</v>
      </c>
      <c r="AG201" s="2">
        <f>SUMIFS(DataRegularSeason20242025!$AA$3:$AA$1315,DataRegularSeason20242025!$B$3:$B$1315, "&lt;=" &amp; $A201, DataRegularSeason20242025!$D$3:$D$1315, AG$1)+SUMIFS(DataRegularSeason20242025!$AB$3:$AB$1315,DataRegularSeason20242025!$B$3:$B$1315, "&lt;=" &amp; $A201, DataRegularSeason20242025!$E$3:$E$1315, AG$1)</f>
        <v>12</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E1" sqref="AE1:AE1048576"/>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32</v>
      </c>
      <c r="B2" t="s">
        <v>98</v>
      </c>
      <c r="C2" t="s">
        <v>99</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2</v>
      </c>
      <c r="F2">
        <f>SUMIFS(DataRegularSeason20242025!$AA$3:$AA$1315,DataRegularSeason20242025!$B$3:$B$1315, "&lt;=" &amp; F$1, DataRegularSeason20242025!$D$3:$D$1315, $A2)+SUMIFS(DataRegularSeason20242025!$AB$3:$AB$1315,DataRegularSeason20242025!$B$3:$B$1315, "&lt;=" &amp; F$1, DataRegularSeason20242025!$E$3:$E$1315, $A2)</f>
        <v>4</v>
      </c>
      <c r="G2">
        <f>SUMIFS(DataRegularSeason20242025!$AA$3:$AA$1315,DataRegularSeason20242025!$B$3:$B$1315, "&lt;=" &amp; G$1, DataRegularSeason20242025!$D$3:$D$1315, $A2)+SUMIFS(DataRegularSeason20242025!$AB$3:$AB$1315,DataRegularSeason20242025!$B$3:$B$1315, "&lt;=" &amp; G$1, DataRegularSeason20242025!$E$3:$E$1315, $A2)</f>
        <v>4</v>
      </c>
      <c r="H2">
        <f>SUMIFS(DataRegularSeason20242025!$AA$3:$AA$1315,DataRegularSeason20242025!$B$3:$B$1315, "&lt;=" &amp; H$1, DataRegularSeason20242025!$D$3:$D$1315, $A2)+SUMIFS(DataRegularSeason20242025!$AB$3:$AB$1315,DataRegularSeason20242025!$B$3:$B$1315, "&lt;=" &amp; H$1, DataRegularSeason20242025!$E$3:$E$1315, $A2)</f>
        <v>4</v>
      </c>
      <c r="I2">
        <f>SUMIFS(DataRegularSeason20242025!$AA$3:$AA$1315,DataRegularSeason20242025!$B$3:$B$1315, "&lt;=" &amp; I$1, DataRegularSeason20242025!$D$3:$D$1315, $A2)+SUMIFS(DataRegularSeason20242025!$AB$3:$AB$1315,DataRegularSeason20242025!$B$3:$B$1315, "&lt;=" &amp; I$1, DataRegularSeason20242025!$E$3:$E$1315, $A2)</f>
        <v>4</v>
      </c>
      <c r="J2">
        <f>SUMIFS(DataRegularSeason20242025!$AA$3:$AA$1315,DataRegularSeason20242025!$B$3:$B$1315, "&lt;=" &amp; J$1, DataRegularSeason20242025!$D$3:$D$1315, $A2)+SUMIFS(DataRegularSeason20242025!$AB$3:$AB$1315,DataRegularSeason20242025!$B$3:$B$1315, "&lt;=" &amp; J$1, DataRegularSeason20242025!$E$3:$E$1315, $A2)</f>
        <v>4</v>
      </c>
      <c r="K2">
        <f>SUMIFS(DataRegularSeason20242025!$AA$3:$AA$1315,DataRegularSeason20242025!$B$3:$B$1315, "&lt;=" &amp; K$1, DataRegularSeason20242025!$D$3:$D$1315, $A2)+SUMIFS(DataRegularSeason20242025!$AB$3:$AB$1315,DataRegularSeason20242025!$B$3:$B$1315, "&lt;=" &amp; K$1, DataRegularSeason20242025!$E$3:$E$1315, $A2)</f>
        <v>4</v>
      </c>
      <c r="L2">
        <f>SUMIFS(DataRegularSeason20242025!$AA$3:$AA$1315,DataRegularSeason20242025!$B$3:$B$1315, "&lt;=" &amp; L$1, DataRegularSeason20242025!$D$3:$D$1315, $A2)+SUMIFS(DataRegularSeason20242025!$AB$3:$AB$1315,DataRegularSeason20242025!$B$3:$B$1315, "&lt;=" &amp; L$1, DataRegularSeason20242025!$E$3:$E$1315, $A2)</f>
        <v>4</v>
      </c>
      <c r="M2">
        <f>SUMIFS(DataRegularSeason20242025!$AA$3:$AA$1315,DataRegularSeason20242025!$B$3:$B$1315, "&lt;=" &amp; M$1, DataRegularSeason20242025!$D$3:$D$1315, $A2)+SUMIFS(DataRegularSeason20242025!$AB$3:$AB$1315,DataRegularSeason20242025!$B$3:$B$1315, "&lt;=" &amp; M$1, DataRegularSeason20242025!$E$3:$E$1315, $A2)</f>
        <v>6</v>
      </c>
      <c r="N2">
        <f>SUMIFS(DataRegularSeason20242025!$AA$3:$AA$1315,DataRegularSeason20242025!$B$3:$B$1315, "&lt;=" &amp; N$1, DataRegularSeason20242025!$D$3:$D$1315, $A2)+SUMIFS(DataRegularSeason20242025!$AB$3:$AB$1315,DataRegularSeason20242025!$B$3:$B$1315, "&lt;=" &amp; N$1, DataRegularSeason20242025!$E$3:$E$1315, $A2)</f>
        <v>6</v>
      </c>
      <c r="O2">
        <f>SUMIFS(DataRegularSeason20242025!$AA$3:$AA$1315,DataRegularSeason20242025!$B$3:$B$1315, "&lt;=" &amp; O$1, DataRegularSeason20242025!$D$3:$D$1315, $A2)+SUMIFS(DataRegularSeason20242025!$AB$3:$AB$1315,DataRegularSeason20242025!$B$3:$B$1315, "&lt;=" &amp; O$1, DataRegularSeason20242025!$E$3:$E$1315, $A2)</f>
        <v>8</v>
      </c>
      <c r="P2">
        <f>SUMIFS(DataRegularSeason20242025!$AA$3:$AA$1315,DataRegularSeason20242025!$B$3:$B$1315, "&lt;=" &amp; P$1, DataRegularSeason20242025!$D$3:$D$1315, $A2)+SUMIFS(DataRegularSeason20242025!$AB$3:$AB$1315,DataRegularSeason20242025!$B$3:$B$1315, "&lt;=" &amp; P$1, DataRegularSeason20242025!$E$3:$E$1315, $A2)</f>
        <v>8</v>
      </c>
      <c r="Q2">
        <f>SUMIFS(DataRegularSeason20242025!$AA$3:$AA$1315,DataRegularSeason20242025!$B$3:$B$1315, "&lt;=" &amp; Q$1, DataRegularSeason20242025!$D$3:$D$1315, $A2)+SUMIFS(DataRegularSeason20242025!$AB$3:$AB$1315,DataRegularSeason20242025!$B$3:$B$1315, "&lt;=" &amp; Q$1, DataRegularSeason20242025!$E$3:$E$1315, $A2)</f>
        <v>8</v>
      </c>
      <c r="R2">
        <f>SUMIFS(DataRegularSeason20242025!$AA$3:$AA$1315,DataRegularSeason20242025!$B$3:$B$1315, "&lt;=" &amp; R$1, DataRegularSeason20242025!$D$3:$D$1315, $A2)+SUMIFS(DataRegularSeason20242025!$AB$3:$AB$1315,DataRegularSeason20242025!$B$3:$B$1315, "&lt;=" &amp; R$1, DataRegularSeason20242025!$E$3:$E$1315, $A2)</f>
        <v>10</v>
      </c>
      <c r="S2">
        <f>SUMIFS(DataRegularSeason20242025!$AA$3:$AA$1315,DataRegularSeason20242025!$B$3:$B$1315, "&lt;=" &amp; S$1, DataRegularSeason20242025!$D$3:$D$1315, $A2)+SUMIFS(DataRegularSeason20242025!$AB$3:$AB$1315,DataRegularSeason20242025!$B$3:$B$1315, "&lt;=" &amp; S$1, DataRegularSeason20242025!$E$3:$E$1315, $A2)</f>
        <v>10</v>
      </c>
      <c r="T2">
        <f>SUMIFS(DataRegularSeason20242025!$AA$3:$AA$1315,DataRegularSeason20242025!$B$3:$B$1315, "&lt;=" &amp; T$1, DataRegularSeason20242025!$D$3:$D$1315, $A2)+SUMIFS(DataRegularSeason20242025!$AB$3:$AB$1315,DataRegularSeason20242025!$B$3:$B$1315, "&lt;=" &amp; T$1, DataRegularSeason20242025!$E$3:$E$1315, $A2)</f>
        <v>11</v>
      </c>
      <c r="U2">
        <f>SUMIFS(DataRegularSeason20242025!$AA$3:$AA$1315,DataRegularSeason20242025!$B$3:$B$1315, "&lt;=" &amp; U$1, DataRegularSeason20242025!$D$3:$D$1315, $A2)+SUMIFS(DataRegularSeason20242025!$AB$3:$AB$1315,DataRegularSeason20242025!$B$3:$B$1315, "&lt;=" &amp; U$1, DataRegularSeason20242025!$E$3:$E$1315, $A2)</f>
        <v>11</v>
      </c>
      <c r="V2">
        <f>SUMIFS(DataRegularSeason20242025!$AA$3:$AA$1315,DataRegularSeason20242025!$B$3:$B$1315, "&lt;=" &amp; V$1, DataRegularSeason20242025!$D$3:$D$1315, $A2)+SUMIFS(DataRegularSeason20242025!$AB$3:$AB$1315,DataRegularSeason20242025!$B$3:$B$1315, "&lt;=" &amp; V$1, DataRegularSeason20242025!$E$3:$E$1315, $A2)</f>
        <v>11</v>
      </c>
      <c r="W2">
        <f>SUMIFS(DataRegularSeason20242025!$AA$3:$AA$1315,DataRegularSeason20242025!$B$3:$B$1315, "&lt;=" &amp; W$1, DataRegularSeason20242025!$D$3:$D$1315, $A2)+SUMIFS(DataRegularSeason20242025!$AB$3:$AB$1315,DataRegularSeason20242025!$B$3:$B$1315, "&lt;=" &amp; W$1, DataRegularSeason20242025!$E$3:$E$1315, $A2)</f>
        <v>11</v>
      </c>
      <c r="X2">
        <f>SUMIFS(DataRegularSeason20242025!$AA$3:$AA$1315,DataRegularSeason20242025!$B$3:$B$1315, "&lt;=" &amp; X$1, DataRegularSeason20242025!$D$3:$D$1315, $A2)+SUMIFS(DataRegularSeason20242025!$AB$3:$AB$1315,DataRegularSeason20242025!$B$3:$B$1315, "&lt;=" &amp; X$1, DataRegularSeason20242025!$E$3:$E$1315, $A2)</f>
        <v>11</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12</v>
      </c>
      <c r="AA2">
        <f>SUMIFS(DataRegularSeason20242025!$AA$3:$AA$1315,DataRegularSeason20242025!$B$3:$B$1315, "&lt;=" &amp; AA$1, DataRegularSeason20242025!$D$3:$D$1315, $A2)+SUMIFS(DataRegularSeason20242025!$AB$3:$AB$1315,DataRegularSeason20242025!$B$3:$B$1315, "&lt;=" &amp; AA$1, DataRegularSeason20242025!$E$3:$E$1315, $A2)</f>
        <v>12</v>
      </c>
      <c r="AB2">
        <f>SUMIFS(DataRegularSeason20242025!$AA$3:$AA$1315,DataRegularSeason20242025!$B$3:$B$1315, "&lt;=" &amp; AB$1, DataRegularSeason20242025!$D$3:$D$1315, $A2)+SUMIFS(DataRegularSeason20242025!$AB$3:$AB$1315,DataRegularSeason20242025!$B$3:$B$1315, "&lt;=" &amp; AB$1, DataRegularSeason20242025!$E$3:$E$1315, $A2)</f>
        <v>14</v>
      </c>
      <c r="AC2">
        <f>SUMIFS(DataRegularSeason20242025!$AA$3:$AA$1315,DataRegularSeason20242025!$B$3:$B$1315, "&lt;=" &amp; AC$1, DataRegularSeason20242025!$D$3:$D$1315, $A2)+SUMIFS(DataRegularSeason20242025!$AB$3:$AB$1315,DataRegularSeason20242025!$B$3:$B$1315, "&lt;=" &amp; AC$1, DataRegularSeason20242025!$E$3:$E$1315, $A2)</f>
        <v>14</v>
      </c>
      <c r="AD2">
        <f>SUMIFS(DataRegularSeason20242025!$AA$3:$AA$1315,DataRegularSeason20242025!$B$3:$B$1315, "&lt;=" &amp; AD$1, DataRegularSeason20242025!$D$3:$D$1315, $A2)+SUMIFS(DataRegularSeason20242025!$AB$3:$AB$1315,DataRegularSeason20242025!$B$3:$B$1315, "&lt;=" &amp; AD$1, DataRegularSeason20242025!$E$3:$E$1315, $A2)</f>
        <v>14</v>
      </c>
      <c r="AE2">
        <f>SUMIFS(DataRegularSeason20242025!$AA$3:$AA$1315,DataRegularSeason20242025!$B$3:$B$1315, "&lt;=" &amp; AE$1, DataRegularSeason20242025!$D$3:$D$1315, $A2)+SUMIFS(DataRegularSeason20242025!$AB$3:$AB$1315,DataRegularSeason20242025!$B$3:$B$1315, "&lt;=" &amp; AE$1, DataRegularSeason20242025!$E$3:$E$1315, $A2)</f>
        <v>16</v>
      </c>
      <c r="AF2">
        <f>SUMIFS(DataRegularSeason20242025!$AA$3:$AA$1315,DataRegularSeason20242025!$B$3:$B$1315, "&lt;=" &amp; AF$1, DataRegularSeason20242025!$D$3:$D$1315, $A2)+SUMIFS(DataRegularSeason20242025!$AB$3:$AB$1315,DataRegularSeason20242025!$B$3:$B$1315, "&lt;=" &amp; AF$1, DataRegularSeason20242025!$E$3:$E$1315, $A2)</f>
        <v>16</v>
      </c>
      <c r="AG2">
        <f>SUMIFS(DataRegularSeason20242025!$AA$3:$AA$1315,DataRegularSeason20242025!$B$3:$B$1315, "&lt;=" &amp; AG$1, DataRegularSeason20242025!$D$3:$D$1315, $A2)+SUMIFS(DataRegularSeason20242025!$AB$3:$AB$1315,DataRegularSeason20242025!$B$3:$B$1315, "&lt;=" &amp; AG$1, DataRegularSeason20242025!$E$3:$E$1315, $A2)</f>
        <v>16</v>
      </c>
      <c r="AH2">
        <f>SUMIFS(DataRegularSeason20242025!$AA$3:$AA$1315,DataRegularSeason20242025!$B$3:$B$1315, "&lt;=" &amp; AH$1, DataRegularSeason20242025!$D$3:$D$1315, $A2)+SUMIFS(DataRegularSeason20242025!$AB$3:$AB$1315,DataRegularSeason20242025!$B$3:$B$1315, "&lt;=" &amp; AH$1, DataRegularSeason20242025!$E$3:$E$1315, $A2)</f>
        <v>16</v>
      </c>
      <c r="AI2">
        <f>SUMIFS(DataRegularSeason20242025!$AA$3:$AA$1315,DataRegularSeason20242025!$B$3:$B$1315, "&lt;=" &amp; AI$1, DataRegularSeason20242025!$D$3:$D$1315, $A2)+SUMIFS(DataRegularSeason20242025!$AB$3:$AB$1315,DataRegularSeason20242025!$B$3:$B$1315, "&lt;=" &amp; AI$1, DataRegularSeason20242025!$E$3:$E$1315, $A2)</f>
        <v>16</v>
      </c>
      <c r="AJ2">
        <f>SUMIFS(DataRegularSeason20242025!$AA$3:$AA$1315,DataRegularSeason20242025!$B$3:$B$1315, "&lt;=" &amp; AJ$1, DataRegularSeason20242025!$D$3:$D$1315, $A2)+SUMIFS(DataRegularSeason20242025!$AB$3:$AB$1315,DataRegularSeason20242025!$B$3:$B$1315, "&lt;=" &amp; AJ$1, DataRegularSeason20242025!$E$3:$E$1315, $A2)</f>
        <v>16</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16</v>
      </c>
      <c r="AO2">
        <f>SUMIFS(DataRegularSeason20242025!$AA$3:$AA$1315,DataRegularSeason20242025!$B$3:$B$1315, "&lt;=" &amp; AO$1, DataRegularSeason20242025!$D$3:$D$1315, $A2)+SUMIFS(DataRegularSeason20242025!$AB$3:$AB$1315,DataRegularSeason20242025!$B$3:$B$1315, "&lt;=" &amp; AO$1, DataRegularSeason20242025!$E$3:$E$1315, $A2)</f>
        <v>16</v>
      </c>
      <c r="AP2">
        <f>SUMIFS(DataRegularSeason20242025!$AA$3:$AA$1315,DataRegularSeason20242025!$B$3:$B$1315, "&lt;=" &amp; AP$1, DataRegularSeason20242025!$D$3:$D$1315, $A2)+SUMIFS(DataRegularSeason20242025!$AB$3:$AB$1315,DataRegularSeason20242025!$B$3:$B$1315, "&lt;=" &amp; AP$1, DataRegularSeason20242025!$E$3:$E$1315, $A2)</f>
        <v>16</v>
      </c>
      <c r="AQ2">
        <f>SUMIFS(DataRegularSeason20242025!$AA$3:$AA$1315,DataRegularSeason20242025!$B$3:$B$1315, "&lt;=" &amp; AQ$1, DataRegularSeason20242025!$D$3:$D$1315, $A2)+SUMIFS(DataRegularSeason20242025!$AB$3:$AB$1315,DataRegularSeason20242025!$B$3:$B$1315, "&lt;=" &amp; AQ$1, DataRegularSeason20242025!$E$3:$E$1315, $A2)</f>
        <v>16</v>
      </c>
      <c r="AR2">
        <f>SUMIFS(DataRegularSeason20242025!$AA$3:$AA$1315,DataRegularSeason20242025!$B$3:$B$1315, "&lt;=" &amp; AR$1, DataRegularSeason20242025!$D$3:$D$1315, $A2)+SUMIFS(DataRegularSeason20242025!$AB$3:$AB$1315,DataRegularSeason20242025!$B$3:$B$1315, "&lt;=" &amp; AR$1, DataRegularSeason20242025!$E$3:$E$1315, $A2)</f>
        <v>16</v>
      </c>
      <c r="AS2">
        <f>SUMIFS(DataRegularSeason20242025!$AA$3:$AA$1315,DataRegularSeason20242025!$B$3:$B$1315, "&lt;=" &amp; AS$1, DataRegularSeason20242025!$D$3:$D$1315, $A2)+SUMIFS(DataRegularSeason20242025!$AB$3:$AB$1315,DataRegularSeason20242025!$B$3:$B$1315, "&lt;=" &amp; AS$1, DataRegularSeason20242025!$E$3:$E$1315, $A2)</f>
        <v>16</v>
      </c>
      <c r="AT2">
        <f>SUMIFS(DataRegularSeason20242025!$AA$3:$AA$1315,DataRegularSeason20242025!$B$3:$B$1315, "&lt;=" &amp; AT$1, DataRegularSeason20242025!$D$3:$D$1315, $A2)+SUMIFS(DataRegularSeason20242025!$AB$3:$AB$1315,DataRegularSeason20242025!$B$3:$B$1315, "&lt;=" &amp; AT$1, DataRegularSeason20242025!$E$3:$E$1315, $A2)</f>
        <v>16</v>
      </c>
      <c r="AU2">
        <f>SUMIFS(DataRegularSeason20242025!$AA$3:$AA$1315,DataRegularSeason20242025!$B$3:$B$1315, "&lt;=" &amp; AU$1, DataRegularSeason20242025!$D$3:$D$1315, $A2)+SUMIFS(DataRegularSeason20242025!$AB$3:$AB$1315,DataRegularSeason20242025!$B$3:$B$1315, "&lt;=" &amp; AU$1, DataRegularSeason20242025!$E$3:$E$1315, $A2)</f>
        <v>16</v>
      </c>
      <c r="AV2">
        <f>SUMIFS(DataRegularSeason20242025!$AA$3:$AA$1315,DataRegularSeason20242025!$B$3:$B$1315, "&lt;=" &amp; AV$1, DataRegularSeason20242025!$D$3:$D$1315, $A2)+SUMIFS(DataRegularSeason20242025!$AB$3:$AB$1315,DataRegularSeason20242025!$B$3:$B$1315, "&lt;=" &amp; AV$1, DataRegularSeason20242025!$E$3:$E$1315, $A2)</f>
        <v>16</v>
      </c>
      <c r="AW2">
        <f>SUMIFS(DataRegularSeason20242025!$AA$3:$AA$1315,DataRegularSeason20242025!$B$3:$B$1315, "&lt;=" &amp; AW$1, DataRegularSeason20242025!$D$3:$D$1315, $A2)+SUMIFS(DataRegularSeason20242025!$AB$3:$AB$1315,DataRegularSeason20242025!$B$3:$B$1315, "&lt;=" &amp; AW$1, DataRegularSeason20242025!$E$3:$E$1315, $A2)</f>
        <v>16</v>
      </c>
      <c r="AX2">
        <f>SUMIFS(DataRegularSeason20242025!$AA$3:$AA$1315,DataRegularSeason20242025!$B$3:$B$1315, "&lt;=" &amp; AX$1, DataRegularSeason20242025!$D$3:$D$1315, $A2)+SUMIFS(DataRegularSeason20242025!$AB$3:$AB$1315,DataRegularSeason20242025!$B$3:$B$1315, "&lt;=" &amp; AX$1, DataRegularSeason20242025!$E$3:$E$1315, $A2)</f>
        <v>16</v>
      </c>
      <c r="AY2">
        <f>SUMIFS(DataRegularSeason20242025!$AA$3:$AA$1315,DataRegularSeason20242025!$B$3:$B$1315, "&lt;=" &amp; AY$1, DataRegularSeason20242025!$D$3:$D$1315, $A2)+SUMIFS(DataRegularSeason20242025!$AB$3:$AB$1315,DataRegularSeason20242025!$B$3:$B$1315, "&lt;=" &amp; AY$1, DataRegularSeason20242025!$E$3:$E$1315, $A2)</f>
        <v>16</v>
      </c>
      <c r="AZ2">
        <f>SUMIFS(DataRegularSeason20242025!$AA$3:$AA$1315,DataRegularSeason20242025!$B$3:$B$1315, "&lt;=" &amp; AZ$1, DataRegularSeason20242025!$D$3:$D$1315, $A2)+SUMIFS(DataRegularSeason20242025!$AB$3:$AB$1315,DataRegularSeason20242025!$B$3:$B$1315, "&lt;=" &amp; AZ$1, DataRegularSeason20242025!$E$3:$E$1315, $A2)</f>
        <v>16</v>
      </c>
      <c r="BA2">
        <f>SUMIFS(DataRegularSeason20242025!$AA$3:$AA$1315,DataRegularSeason20242025!$B$3:$B$1315, "&lt;=" &amp; BA$1, DataRegularSeason20242025!$D$3:$D$1315, $A2)+SUMIFS(DataRegularSeason20242025!$AB$3:$AB$1315,DataRegularSeason20242025!$B$3:$B$1315, "&lt;=" &amp; BA$1, DataRegularSeason20242025!$E$3:$E$1315, $A2)</f>
        <v>16</v>
      </c>
      <c r="BB2">
        <f>SUMIFS(DataRegularSeason20242025!$AA$3:$AA$1315,DataRegularSeason20242025!$B$3:$B$1315, "&lt;=" &amp; BB$1, DataRegularSeason20242025!$D$3:$D$1315, $A2)+SUMIFS(DataRegularSeason20242025!$AB$3:$AB$1315,DataRegularSeason20242025!$B$3:$B$1315, "&lt;=" &amp; BB$1, DataRegularSeason20242025!$E$3:$E$1315, $A2)</f>
        <v>16</v>
      </c>
      <c r="BC2">
        <f>SUMIFS(DataRegularSeason20242025!$AA$3:$AA$1315,DataRegularSeason20242025!$B$3:$B$1315, "&lt;=" &amp; BC$1, DataRegularSeason20242025!$D$3:$D$1315, $A2)+SUMIFS(DataRegularSeason20242025!$AB$3:$AB$1315,DataRegularSeason20242025!$B$3:$B$1315, "&lt;=" &amp; BC$1, DataRegularSeason20242025!$E$3:$E$1315, $A2)</f>
        <v>16</v>
      </c>
      <c r="BD2">
        <f>SUMIFS(DataRegularSeason20242025!$AA$3:$AA$1315,DataRegularSeason20242025!$B$3:$B$1315, "&lt;=" &amp; BD$1, DataRegularSeason20242025!$D$3:$D$1315, $A2)+SUMIFS(DataRegularSeason20242025!$AB$3:$AB$1315,DataRegularSeason20242025!$B$3:$B$1315, "&lt;=" &amp; BD$1, DataRegularSeason20242025!$E$3:$E$1315, $A2)</f>
        <v>16</v>
      </c>
      <c r="BE2">
        <f>SUMIFS(DataRegularSeason20242025!$AA$3:$AA$1315,DataRegularSeason20242025!$B$3:$B$1315, "&lt;=" &amp; BE$1, DataRegularSeason20242025!$D$3:$D$1315, $A2)+SUMIFS(DataRegularSeason20242025!$AB$3:$AB$1315,DataRegularSeason20242025!$B$3:$B$1315, "&lt;=" &amp; BE$1, DataRegularSeason20242025!$E$3:$E$1315, $A2)</f>
        <v>16</v>
      </c>
      <c r="BF2">
        <f>SUMIFS(DataRegularSeason20242025!$AA$3:$AA$1315,DataRegularSeason20242025!$B$3:$B$1315, "&lt;=" &amp; BF$1, DataRegularSeason20242025!$D$3:$D$1315, $A2)+SUMIFS(DataRegularSeason20242025!$AB$3:$AB$1315,DataRegularSeason20242025!$B$3:$B$1315, "&lt;=" &amp; BF$1, DataRegularSeason20242025!$E$3:$E$1315, $A2)</f>
        <v>16</v>
      </c>
      <c r="BG2">
        <f>SUMIFS(DataRegularSeason20242025!$AA$3:$AA$1315,DataRegularSeason20242025!$B$3:$B$1315, "&lt;=" &amp; BG$1, DataRegularSeason20242025!$D$3:$D$1315, $A2)+SUMIFS(DataRegularSeason20242025!$AB$3:$AB$1315,DataRegularSeason20242025!$B$3:$B$1315, "&lt;=" &amp; BG$1, DataRegularSeason20242025!$E$3:$E$1315, $A2)</f>
        <v>16</v>
      </c>
      <c r="BH2">
        <f>SUMIFS(DataRegularSeason20242025!$AA$3:$AA$1315,DataRegularSeason20242025!$B$3:$B$1315, "&lt;=" &amp; BH$1, DataRegularSeason20242025!$D$3:$D$1315, $A2)+SUMIFS(DataRegularSeason20242025!$AB$3:$AB$1315,DataRegularSeason20242025!$B$3:$B$1315, "&lt;=" &amp; BH$1, DataRegularSeason20242025!$E$3:$E$1315, $A2)</f>
        <v>16</v>
      </c>
      <c r="BI2">
        <f>SUMIFS(DataRegularSeason20242025!$AA$3:$AA$1315,DataRegularSeason20242025!$B$3:$B$1315, "&lt;=" &amp; BI$1, DataRegularSeason20242025!$D$3:$D$1315, $A2)+SUMIFS(DataRegularSeason20242025!$AB$3:$AB$1315,DataRegularSeason20242025!$B$3:$B$1315, "&lt;=" &amp; BI$1, DataRegularSeason20242025!$E$3:$E$1315, $A2)</f>
        <v>16</v>
      </c>
      <c r="BJ2">
        <f>SUMIFS(DataRegularSeason20242025!$AA$3:$AA$1315,DataRegularSeason20242025!$B$3:$B$1315, "&lt;=" &amp; BJ$1, DataRegularSeason20242025!$D$3:$D$1315, $A2)+SUMIFS(DataRegularSeason20242025!$AB$3:$AB$1315,DataRegularSeason20242025!$B$3:$B$1315, "&lt;=" &amp; BJ$1, DataRegularSeason20242025!$E$3:$E$1315, $A2)</f>
        <v>16</v>
      </c>
      <c r="BK2">
        <f>SUMIFS(DataRegularSeason20242025!$AA$3:$AA$1315,DataRegularSeason20242025!$B$3:$B$1315, "&lt;=" &amp; BK$1, DataRegularSeason20242025!$D$3:$D$1315, $A2)+SUMIFS(DataRegularSeason20242025!$AB$3:$AB$1315,DataRegularSeason20242025!$B$3:$B$1315, "&lt;=" &amp; BK$1, DataRegularSeason20242025!$E$3:$E$1315, $A2)</f>
        <v>16</v>
      </c>
      <c r="BL2">
        <f>SUMIFS(DataRegularSeason20242025!$AA$3:$AA$1315,DataRegularSeason20242025!$B$3:$B$1315, "&lt;=" &amp; BL$1, DataRegularSeason20242025!$D$3:$D$1315, $A2)+SUMIFS(DataRegularSeason20242025!$AB$3:$AB$1315,DataRegularSeason20242025!$B$3:$B$1315, "&lt;=" &amp; BL$1, DataRegularSeason20242025!$E$3:$E$1315, $A2)</f>
        <v>16</v>
      </c>
      <c r="BM2">
        <f>SUMIFS(DataRegularSeason20242025!$AA$3:$AA$1315,DataRegularSeason20242025!$B$3:$B$1315, "&lt;=" &amp; BM$1, DataRegularSeason20242025!$D$3:$D$1315, $A2)+SUMIFS(DataRegularSeason20242025!$AB$3:$AB$1315,DataRegularSeason20242025!$B$3:$B$1315, "&lt;=" &amp; BM$1, DataRegularSeason20242025!$E$3:$E$1315, $A2)</f>
        <v>16</v>
      </c>
      <c r="BN2">
        <f>SUMIFS(DataRegularSeason20242025!$AA$3:$AA$1315,DataRegularSeason20242025!$B$3:$B$1315, "&lt;=" &amp; BN$1, DataRegularSeason20242025!$D$3:$D$1315, $A2)+SUMIFS(DataRegularSeason20242025!$AB$3:$AB$1315,DataRegularSeason20242025!$B$3:$B$1315, "&lt;=" &amp; BN$1, DataRegularSeason20242025!$E$3:$E$1315, $A2)</f>
        <v>16</v>
      </c>
      <c r="BO2">
        <f>SUMIFS(DataRegularSeason20242025!$AA$3:$AA$1315,DataRegularSeason20242025!$B$3:$B$1315, "&lt;=" &amp; BO$1, DataRegularSeason20242025!$D$3:$D$1315, $A2)+SUMIFS(DataRegularSeason20242025!$AB$3:$AB$1315,DataRegularSeason20242025!$B$3:$B$1315, "&lt;=" &amp; BO$1, DataRegularSeason20242025!$E$3:$E$1315, $A2)</f>
        <v>16</v>
      </c>
      <c r="BP2">
        <f>SUMIFS(DataRegularSeason20242025!$AA$3:$AA$1315,DataRegularSeason20242025!$B$3:$B$1315, "&lt;=" &amp; BP$1, DataRegularSeason20242025!$D$3:$D$1315, $A2)+SUMIFS(DataRegularSeason20242025!$AB$3:$AB$1315,DataRegularSeason20242025!$B$3:$B$1315, "&lt;=" &amp; BP$1, DataRegularSeason20242025!$E$3:$E$1315, $A2)</f>
        <v>16</v>
      </c>
      <c r="BQ2">
        <f>SUMIFS(DataRegularSeason20242025!$AA$3:$AA$1315,DataRegularSeason20242025!$B$3:$B$1315, "&lt;=" &amp; BQ$1, DataRegularSeason20242025!$D$3:$D$1315, $A2)+SUMIFS(DataRegularSeason20242025!$AB$3:$AB$1315,DataRegularSeason20242025!$B$3:$B$1315, "&lt;=" &amp; BQ$1, DataRegularSeason20242025!$E$3:$E$1315, $A2)</f>
        <v>16</v>
      </c>
      <c r="BR2">
        <f>SUMIFS(DataRegularSeason20242025!$AA$3:$AA$1315,DataRegularSeason20242025!$B$3:$B$1315, "&lt;=" &amp; BR$1, DataRegularSeason20242025!$D$3:$D$1315, $A2)+SUMIFS(DataRegularSeason20242025!$AB$3:$AB$1315,DataRegularSeason20242025!$B$3:$B$1315, "&lt;=" &amp; BR$1, DataRegularSeason20242025!$E$3:$E$1315, $A2)</f>
        <v>16</v>
      </c>
      <c r="BS2">
        <f>SUMIFS(DataRegularSeason20242025!$AA$3:$AA$1315,DataRegularSeason20242025!$B$3:$B$1315, "&lt;=" &amp; BS$1, DataRegularSeason20242025!$D$3:$D$1315, $A2)+SUMIFS(DataRegularSeason20242025!$AB$3:$AB$1315,DataRegularSeason20242025!$B$3:$B$1315, "&lt;=" &amp; BS$1, DataRegularSeason20242025!$E$3:$E$1315, $A2)</f>
        <v>16</v>
      </c>
      <c r="BT2">
        <f>SUMIFS(DataRegularSeason20242025!$AA$3:$AA$1315,DataRegularSeason20242025!$B$3:$B$1315, "&lt;=" &amp; BT$1, DataRegularSeason20242025!$D$3:$D$1315, $A2)+SUMIFS(DataRegularSeason20242025!$AB$3:$AB$1315,DataRegularSeason20242025!$B$3:$B$1315, "&lt;=" &amp; BT$1, DataRegularSeason20242025!$E$3:$E$1315, $A2)</f>
        <v>16</v>
      </c>
      <c r="BU2">
        <f>SUMIFS(DataRegularSeason20242025!$AA$3:$AA$1315,DataRegularSeason20242025!$B$3:$B$1315, "&lt;=" &amp; BU$1, DataRegularSeason20242025!$D$3:$D$1315, $A2)+SUMIFS(DataRegularSeason20242025!$AB$3:$AB$1315,DataRegularSeason20242025!$B$3:$B$1315, "&lt;=" &amp; BU$1, DataRegularSeason20242025!$E$3:$E$1315, $A2)</f>
        <v>16</v>
      </c>
      <c r="BV2">
        <f>SUMIFS(DataRegularSeason20242025!$AA$3:$AA$1315,DataRegularSeason20242025!$B$3:$B$1315, "&lt;=" &amp; BV$1, DataRegularSeason20242025!$D$3:$D$1315, $A2)+SUMIFS(DataRegularSeason20242025!$AB$3:$AB$1315,DataRegularSeason20242025!$B$3:$B$1315, "&lt;=" &amp; BV$1, DataRegularSeason20242025!$E$3:$E$1315, $A2)</f>
        <v>16</v>
      </c>
      <c r="BW2">
        <f>SUMIFS(DataRegularSeason20242025!$AA$3:$AA$1315,DataRegularSeason20242025!$B$3:$B$1315, "&lt;=" &amp; BW$1, DataRegularSeason20242025!$D$3:$D$1315, $A2)+SUMIFS(DataRegularSeason20242025!$AB$3:$AB$1315,DataRegularSeason20242025!$B$3:$B$1315, "&lt;=" &amp; BW$1, DataRegularSeason20242025!$E$3:$E$1315, $A2)</f>
        <v>16</v>
      </c>
      <c r="BX2">
        <f>SUMIFS(DataRegularSeason20242025!$AA$3:$AA$1315,DataRegularSeason20242025!$B$3:$B$1315, "&lt;=" &amp; BX$1, DataRegularSeason20242025!$D$3:$D$1315, $A2)+SUMIFS(DataRegularSeason20242025!$AB$3:$AB$1315,DataRegularSeason20242025!$B$3:$B$1315, "&lt;=" &amp; BX$1, DataRegularSeason20242025!$E$3:$E$1315, $A2)</f>
        <v>16</v>
      </c>
      <c r="BY2">
        <f>SUMIFS(DataRegularSeason20242025!$AA$3:$AA$1315,DataRegularSeason20242025!$B$3:$B$1315, "&lt;=" &amp; BY$1, DataRegularSeason20242025!$D$3:$D$1315, $A2)+SUMIFS(DataRegularSeason20242025!$AB$3:$AB$1315,DataRegularSeason20242025!$B$3:$B$1315, "&lt;=" &amp; BY$1, DataRegularSeason20242025!$E$3:$E$1315, $A2)</f>
        <v>16</v>
      </c>
      <c r="BZ2">
        <f>SUMIFS(DataRegularSeason20242025!$AA$3:$AA$1315,DataRegularSeason20242025!$B$3:$B$1315, "&lt;=" &amp; BZ$1, DataRegularSeason20242025!$D$3:$D$1315, $A2)+SUMIFS(DataRegularSeason20242025!$AB$3:$AB$1315,DataRegularSeason20242025!$B$3:$B$1315, "&lt;=" &amp; BZ$1, DataRegularSeason20242025!$E$3:$E$1315, $A2)</f>
        <v>16</v>
      </c>
      <c r="CA2">
        <f>SUMIFS(DataRegularSeason20242025!$AA$3:$AA$1315,DataRegularSeason20242025!$B$3:$B$1315, "&lt;=" &amp; CA$1, DataRegularSeason20242025!$D$3:$D$1315, $A2)+SUMIFS(DataRegularSeason20242025!$AB$3:$AB$1315,DataRegularSeason20242025!$B$3:$B$1315, "&lt;=" &amp; CA$1, DataRegularSeason20242025!$E$3:$E$1315, $A2)</f>
        <v>16</v>
      </c>
      <c r="CB2">
        <f>SUMIFS(DataRegularSeason20242025!$AA$3:$AA$1315,DataRegularSeason20242025!$B$3:$B$1315, "&lt;=" &amp; CB$1, DataRegularSeason20242025!$D$3:$D$1315, $A2)+SUMIFS(DataRegularSeason20242025!$AB$3:$AB$1315,DataRegularSeason20242025!$B$3:$B$1315, "&lt;=" &amp; CB$1, DataRegularSeason20242025!$E$3:$E$1315, $A2)</f>
        <v>16</v>
      </c>
      <c r="CC2">
        <f>SUMIFS(DataRegularSeason20242025!$AA$3:$AA$1315,DataRegularSeason20242025!$B$3:$B$1315, "&lt;=" &amp; CC$1, DataRegularSeason20242025!$D$3:$D$1315, $A2)+SUMIFS(DataRegularSeason20242025!$AB$3:$AB$1315,DataRegularSeason20242025!$B$3:$B$1315, "&lt;=" &amp; CC$1, DataRegularSeason20242025!$E$3:$E$1315, $A2)</f>
        <v>16</v>
      </c>
      <c r="CD2">
        <f>SUMIFS(DataRegularSeason20242025!$AA$3:$AA$1315,DataRegularSeason20242025!$B$3:$B$1315, "&lt;=" &amp; CD$1, DataRegularSeason20242025!$D$3:$D$1315, $A2)+SUMIFS(DataRegularSeason20242025!$AB$3:$AB$1315,DataRegularSeason20242025!$B$3:$B$1315, "&lt;=" &amp; CD$1, DataRegularSeason20242025!$E$3:$E$1315, $A2)</f>
        <v>16</v>
      </c>
      <c r="CE2">
        <f>SUMIFS(DataRegularSeason20242025!$AA$3:$AA$1315,DataRegularSeason20242025!$B$3:$B$1315, "&lt;=" &amp; CE$1, DataRegularSeason20242025!$D$3:$D$1315, $A2)+SUMIFS(DataRegularSeason20242025!$AB$3:$AB$1315,DataRegularSeason20242025!$B$3:$B$1315, "&lt;=" &amp; CE$1, DataRegularSeason20242025!$E$3:$E$1315, $A2)</f>
        <v>16</v>
      </c>
      <c r="CF2">
        <f>SUMIFS(DataRegularSeason20242025!$AA$3:$AA$1315,DataRegularSeason20242025!$B$3:$B$1315, "&lt;=" &amp; CF$1, DataRegularSeason20242025!$D$3:$D$1315, $A2)+SUMIFS(DataRegularSeason20242025!$AB$3:$AB$1315,DataRegularSeason20242025!$B$3:$B$1315, "&lt;=" &amp; CF$1, DataRegularSeason20242025!$E$3:$E$1315, $A2)</f>
        <v>16</v>
      </c>
      <c r="CG2">
        <f>SUMIFS(DataRegularSeason20242025!$AA$3:$AA$1315,DataRegularSeason20242025!$B$3:$B$1315, "&lt;=" &amp; CG$1, DataRegularSeason20242025!$D$3:$D$1315, $A2)+SUMIFS(DataRegularSeason20242025!$AB$3:$AB$1315,DataRegularSeason20242025!$B$3:$B$1315, "&lt;=" &amp; CG$1, DataRegularSeason20242025!$E$3:$E$1315, $A2)</f>
        <v>16</v>
      </c>
      <c r="CH2">
        <f>SUMIFS(DataRegularSeason20242025!$AA$3:$AA$1315,DataRegularSeason20242025!$B$3:$B$1315, "&lt;=" &amp; CH$1, DataRegularSeason20242025!$D$3:$D$1315, $A2)+SUMIFS(DataRegularSeason20242025!$AB$3:$AB$1315,DataRegularSeason20242025!$B$3:$B$1315, "&lt;=" &amp; CH$1, DataRegularSeason20242025!$E$3:$E$1315, $A2)</f>
        <v>16</v>
      </c>
      <c r="CI2">
        <f>SUMIFS(DataRegularSeason20242025!$AA$3:$AA$1315,DataRegularSeason20242025!$B$3:$B$1315, "&lt;=" &amp; CI$1, DataRegularSeason20242025!$D$3:$D$1315, $A2)+SUMIFS(DataRegularSeason20242025!$AB$3:$AB$1315,DataRegularSeason20242025!$B$3:$B$1315, "&lt;=" &amp; CI$1, DataRegularSeason20242025!$E$3:$E$1315, $A2)</f>
        <v>16</v>
      </c>
      <c r="CJ2">
        <f>SUMIFS(DataRegularSeason20242025!$AA$3:$AA$1315,DataRegularSeason20242025!$B$3:$B$1315, "&lt;=" &amp; CJ$1, DataRegularSeason20242025!$D$3:$D$1315, $A2)+SUMIFS(DataRegularSeason20242025!$AB$3:$AB$1315,DataRegularSeason20242025!$B$3:$B$1315, "&lt;=" &amp; CJ$1, DataRegularSeason20242025!$E$3:$E$1315, $A2)</f>
        <v>16</v>
      </c>
      <c r="CK2">
        <f>SUMIFS(DataRegularSeason20242025!$AA$3:$AA$1315,DataRegularSeason20242025!$B$3:$B$1315, "&lt;=" &amp; CK$1, DataRegularSeason20242025!$D$3:$D$1315, $A2)+SUMIFS(DataRegularSeason20242025!$AB$3:$AB$1315,DataRegularSeason20242025!$B$3:$B$1315, "&lt;=" &amp; CK$1, DataRegularSeason20242025!$E$3:$E$1315, $A2)</f>
        <v>16</v>
      </c>
      <c r="CL2">
        <f>SUMIFS(DataRegularSeason20242025!$AA$3:$AA$1315,DataRegularSeason20242025!$B$3:$B$1315, "&lt;=" &amp; CL$1, DataRegularSeason20242025!$D$3:$D$1315, $A2)+SUMIFS(DataRegularSeason20242025!$AB$3:$AB$1315,DataRegularSeason20242025!$B$3:$B$1315, "&lt;=" &amp; CL$1, DataRegularSeason20242025!$E$3:$E$1315, $A2)</f>
        <v>16</v>
      </c>
      <c r="CM2">
        <f>SUMIFS(DataRegularSeason20242025!$AA$3:$AA$1315,DataRegularSeason20242025!$B$3:$B$1315, "&lt;=" &amp; CM$1, DataRegularSeason20242025!$D$3:$D$1315, $A2)+SUMIFS(DataRegularSeason20242025!$AB$3:$AB$1315,DataRegularSeason20242025!$B$3:$B$1315, "&lt;=" &amp; CM$1, DataRegularSeason20242025!$E$3:$E$1315, $A2)</f>
        <v>16</v>
      </c>
      <c r="CN2">
        <f>SUMIFS(DataRegularSeason20242025!$AA$3:$AA$1315,DataRegularSeason20242025!$B$3:$B$1315, "&lt;=" &amp; CN$1, DataRegularSeason20242025!$D$3:$D$1315, $A2)+SUMIFS(DataRegularSeason20242025!$AB$3:$AB$1315,DataRegularSeason20242025!$B$3:$B$1315, "&lt;=" &amp; CN$1, DataRegularSeason20242025!$E$3:$E$1315, $A2)</f>
        <v>16</v>
      </c>
      <c r="CO2">
        <f>SUMIFS(DataRegularSeason20242025!$AA$3:$AA$1315,DataRegularSeason20242025!$B$3:$B$1315, "&lt;=" &amp; CO$1, DataRegularSeason20242025!$D$3:$D$1315, $A2)+SUMIFS(DataRegularSeason20242025!$AB$3:$AB$1315,DataRegularSeason20242025!$B$3:$B$1315, "&lt;=" &amp; CO$1, DataRegularSeason20242025!$E$3:$E$1315, $A2)</f>
        <v>16</v>
      </c>
      <c r="CP2">
        <f>SUMIFS(DataRegularSeason20242025!$AA$3:$AA$1315,DataRegularSeason20242025!$B$3:$B$1315, "&lt;=" &amp; CP$1, DataRegularSeason20242025!$D$3:$D$1315, $A2)+SUMIFS(DataRegularSeason20242025!$AB$3:$AB$1315,DataRegularSeason20242025!$B$3:$B$1315, "&lt;=" &amp; CP$1, DataRegularSeason20242025!$E$3:$E$1315, $A2)</f>
        <v>16</v>
      </c>
      <c r="CQ2">
        <f>SUMIFS(DataRegularSeason20242025!$AA$3:$AA$1315,DataRegularSeason20242025!$B$3:$B$1315, "&lt;=" &amp; CQ$1, DataRegularSeason20242025!$D$3:$D$1315, $A2)+SUMIFS(DataRegularSeason20242025!$AB$3:$AB$1315,DataRegularSeason20242025!$B$3:$B$1315, "&lt;=" &amp; CQ$1, DataRegularSeason20242025!$E$3:$E$1315, $A2)</f>
        <v>16</v>
      </c>
      <c r="CR2">
        <f>SUMIFS(DataRegularSeason20242025!$AA$3:$AA$1315,DataRegularSeason20242025!$B$3:$B$1315, "&lt;=" &amp; CR$1, DataRegularSeason20242025!$D$3:$D$1315, $A2)+SUMIFS(DataRegularSeason20242025!$AB$3:$AB$1315,DataRegularSeason20242025!$B$3:$B$1315, "&lt;=" &amp; CR$1, DataRegularSeason20242025!$E$3:$E$1315, $A2)</f>
        <v>16</v>
      </c>
      <c r="CS2">
        <f>SUMIFS(DataRegularSeason20242025!$AA$3:$AA$1315,DataRegularSeason20242025!$B$3:$B$1315, "&lt;=" &amp; CS$1, DataRegularSeason20242025!$D$3:$D$1315, $A2)+SUMIFS(DataRegularSeason20242025!$AB$3:$AB$1315,DataRegularSeason20242025!$B$3:$B$1315, "&lt;=" &amp; CS$1, DataRegularSeason20242025!$E$3:$E$1315, $A2)</f>
        <v>16</v>
      </c>
      <c r="CT2">
        <f>SUMIFS(DataRegularSeason20242025!$AA$3:$AA$1315,DataRegularSeason20242025!$B$3:$B$1315, "&lt;=" &amp; CT$1, DataRegularSeason20242025!$D$3:$D$1315, $A2)+SUMIFS(DataRegularSeason20242025!$AB$3:$AB$1315,DataRegularSeason20242025!$B$3:$B$1315, "&lt;=" &amp; CT$1, DataRegularSeason20242025!$E$3:$E$1315, $A2)</f>
        <v>16</v>
      </c>
      <c r="CU2">
        <f>SUMIFS(DataRegularSeason20242025!$AA$3:$AA$1315,DataRegularSeason20242025!$B$3:$B$1315, "&lt;=" &amp; CU$1, DataRegularSeason20242025!$D$3:$D$1315, $A2)+SUMIFS(DataRegularSeason20242025!$AB$3:$AB$1315,DataRegularSeason20242025!$B$3:$B$1315, "&lt;=" &amp; CU$1, DataRegularSeason20242025!$E$3:$E$1315, $A2)</f>
        <v>16</v>
      </c>
      <c r="CV2">
        <f>SUMIFS(DataRegularSeason20242025!$AA$3:$AA$1315,DataRegularSeason20242025!$B$3:$B$1315, "&lt;=" &amp; CV$1, DataRegularSeason20242025!$D$3:$D$1315, $A2)+SUMIFS(DataRegularSeason20242025!$AB$3:$AB$1315,DataRegularSeason20242025!$B$3:$B$1315, "&lt;=" &amp; CV$1, DataRegularSeason20242025!$E$3:$E$1315, $A2)</f>
        <v>16</v>
      </c>
      <c r="CW2">
        <f>SUMIFS(DataRegularSeason20242025!$AA$3:$AA$1315,DataRegularSeason20242025!$B$3:$B$1315, "&lt;=" &amp; CW$1, DataRegularSeason20242025!$D$3:$D$1315, $A2)+SUMIFS(DataRegularSeason20242025!$AB$3:$AB$1315,DataRegularSeason20242025!$B$3:$B$1315, "&lt;=" &amp; CW$1, DataRegularSeason20242025!$E$3:$E$1315, $A2)</f>
        <v>16</v>
      </c>
      <c r="CX2">
        <f>SUMIFS(DataRegularSeason20242025!$AA$3:$AA$1315,DataRegularSeason20242025!$B$3:$B$1315, "&lt;=" &amp; CX$1, DataRegularSeason20242025!$D$3:$D$1315, $A2)+SUMIFS(DataRegularSeason20242025!$AB$3:$AB$1315,DataRegularSeason20242025!$B$3:$B$1315, "&lt;=" &amp; CX$1, DataRegularSeason20242025!$E$3:$E$1315, $A2)</f>
        <v>16</v>
      </c>
      <c r="CY2">
        <f>SUMIFS(DataRegularSeason20242025!$AA$3:$AA$1315,DataRegularSeason20242025!$B$3:$B$1315, "&lt;=" &amp; CY$1, DataRegularSeason20242025!$D$3:$D$1315, $A2)+SUMIFS(DataRegularSeason20242025!$AB$3:$AB$1315,DataRegularSeason20242025!$B$3:$B$1315, "&lt;=" &amp; CY$1, DataRegularSeason20242025!$E$3:$E$1315, $A2)</f>
        <v>16</v>
      </c>
      <c r="CZ2">
        <f>SUMIFS(DataRegularSeason20242025!$AA$3:$AA$1315,DataRegularSeason20242025!$B$3:$B$1315, "&lt;=" &amp; CZ$1, DataRegularSeason20242025!$D$3:$D$1315, $A2)+SUMIFS(DataRegularSeason20242025!$AB$3:$AB$1315,DataRegularSeason20242025!$B$3:$B$1315, "&lt;=" &amp; CZ$1, DataRegularSeason20242025!$E$3:$E$1315, $A2)</f>
        <v>16</v>
      </c>
      <c r="DA2">
        <f>SUMIFS(DataRegularSeason20242025!$AA$3:$AA$1315,DataRegularSeason20242025!$B$3:$B$1315, "&lt;=" &amp; DA$1, DataRegularSeason20242025!$D$3:$D$1315, $A2)+SUMIFS(DataRegularSeason20242025!$AB$3:$AB$1315,DataRegularSeason20242025!$B$3:$B$1315, "&lt;=" &amp; DA$1, DataRegularSeason20242025!$E$3:$E$1315, $A2)</f>
        <v>16</v>
      </c>
      <c r="DB2">
        <f>SUMIFS(DataRegularSeason20242025!$AA$3:$AA$1315,DataRegularSeason20242025!$B$3:$B$1315, "&lt;=" &amp; DB$1, DataRegularSeason20242025!$D$3:$D$1315, $A2)+SUMIFS(DataRegularSeason20242025!$AB$3:$AB$1315,DataRegularSeason20242025!$B$3:$B$1315, "&lt;=" &amp; DB$1, DataRegularSeason20242025!$E$3:$E$1315, $A2)</f>
        <v>16</v>
      </c>
      <c r="DC2">
        <f>SUMIFS(DataRegularSeason20242025!$AA$3:$AA$1315,DataRegularSeason20242025!$B$3:$B$1315, "&lt;=" &amp; DC$1, DataRegularSeason20242025!$D$3:$D$1315, $A2)+SUMIFS(DataRegularSeason20242025!$AB$3:$AB$1315,DataRegularSeason20242025!$B$3:$B$1315, "&lt;=" &amp; DC$1, DataRegularSeason20242025!$E$3:$E$1315, $A2)</f>
        <v>16</v>
      </c>
      <c r="DD2">
        <f>SUMIFS(DataRegularSeason20242025!$AA$3:$AA$1315,DataRegularSeason20242025!$B$3:$B$1315, "&lt;=" &amp; DD$1, DataRegularSeason20242025!$D$3:$D$1315, $A2)+SUMIFS(DataRegularSeason20242025!$AB$3:$AB$1315,DataRegularSeason20242025!$B$3:$B$1315, "&lt;=" &amp; DD$1, DataRegularSeason20242025!$E$3:$E$1315, $A2)</f>
        <v>16</v>
      </c>
      <c r="DE2">
        <f>SUMIFS(DataRegularSeason20242025!$AA$3:$AA$1315,DataRegularSeason20242025!$B$3:$B$1315, "&lt;=" &amp; DE$1, DataRegularSeason20242025!$D$3:$D$1315, $A2)+SUMIFS(DataRegularSeason20242025!$AB$3:$AB$1315,DataRegularSeason20242025!$B$3:$B$1315, "&lt;=" &amp; DE$1, DataRegularSeason20242025!$E$3:$E$1315, $A2)</f>
        <v>16</v>
      </c>
      <c r="DF2">
        <f>SUMIFS(DataRegularSeason20242025!$AA$3:$AA$1315,DataRegularSeason20242025!$B$3:$B$1315, "&lt;=" &amp; DF$1, DataRegularSeason20242025!$D$3:$D$1315, $A2)+SUMIFS(DataRegularSeason20242025!$AB$3:$AB$1315,DataRegularSeason20242025!$B$3:$B$1315, "&lt;=" &amp; DF$1, DataRegularSeason20242025!$E$3:$E$1315, $A2)</f>
        <v>16</v>
      </c>
      <c r="DG2">
        <f>SUMIFS(DataRegularSeason20242025!$AA$3:$AA$1315,DataRegularSeason20242025!$B$3:$B$1315, "&lt;=" &amp; DG$1, DataRegularSeason20242025!$D$3:$D$1315, $A2)+SUMIFS(DataRegularSeason20242025!$AB$3:$AB$1315,DataRegularSeason20242025!$B$3:$B$1315, "&lt;=" &amp; DG$1, DataRegularSeason20242025!$E$3:$E$1315, $A2)</f>
        <v>16</v>
      </c>
      <c r="DH2">
        <f>SUMIFS(DataRegularSeason20242025!$AA$3:$AA$1315,DataRegularSeason20242025!$B$3:$B$1315, "&lt;=" &amp; DH$1, DataRegularSeason20242025!$D$3:$D$1315, $A2)+SUMIFS(DataRegularSeason20242025!$AB$3:$AB$1315,DataRegularSeason20242025!$B$3:$B$1315, "&lt;=" &amp; DH$1, DataRegularSeason20242025!$E$3:$E$1315, $A2)</f>
        <v>16</v>
      </c>
      <c r="DI2">
        <f>SUMIFS(DataRegularSeason20242025!$AA$3:$AA$1315,DataRegularSeason20242025!$B$3:$B$1315, "&lt;=" &amp; DI$1, DataRegularSeason20242025!$D$3:$D$1315, $A2)+SUMIFS(DataRegularSeason20242025!$AB$3:$AB$1315,DataRegularSeason20242025!$B$3:$B$1315, "&lt;=" &amp; DI$1, DataRegularSeason20242025!$E$3:$E$1315, $A2)</f>
        <v>16</v>
      </c>
      <c r="DJ2">
        <f>SUMIFS(DataRegularSeason20242025!$AA$3:$AA$1315,DataRegularSeason20242025!$B$3:$B$1315, "&lt;=" &amp; DJ$1, DataRegularSeason20242025!$D$3:$D$1315, $A2)+SUMIFS(DataRegularSeason20242025!$AB$3:$AB$1315,DataRegularSeason20242025!$B$3:$B$1315, "&lt;=" &amp; DJ$1, DataRegularSeason20242025!$E$3:$E$1315, $A2)</f>
        <v>16</v>
      </c>
      <c r="DK2">
        <f>SUMIFS(DataRegularSeason20242025!$AA$3:$AA$1315,DataRegularSeason20242025!$B$3:$B$1315, "&lt;=" &amp; DK$1, DataRegularSeason20242025!$D$3:$D$1315, $A2)+SUMIFS(DataRegularSeason20242025!$AB$3:$AB$1315,DataRegularSeason20242025!$B$3:$B$1315, "&lt;=" &amp; DK$1, DataRegularSeason20242025!$E$3:$E$1315, $A2)</f>
        <v>16</v>
      </c>
      <c r="DL2">
        <f>SUMIFS(DataRegularSeason20242025!$AA$3:$AA$1315,DataRegularSeason20242025!$B$3:$B$1315, "&lt;=" &amp; DL$1, DataRegularSeason20242025!$D$3:$D$1315, $A2)+SUMIFS(DataRegularSeason20242025!$AB$3:$AB$1315,DataRegularSeason20242025!$B$3:$B$1315, "&lt;=" &amp; DL$1, DataRegularSeason20242025!$E$3:$E$1315, $A2)</f>
        <v>16</v>
      </c>
      <c r="DM2">
        <f>SUMIFS(DataRegularSeason20242025!$AA$3:$AA$1315,DataRegularSeason20242025!$B$3:$B$1315, "&lt;=" &amp; DM$1, DataRegularSeason20242025!$D$3:$D$1315, $A2)+SUMIFS(DataRegularSeason20242025!$AB$3:$AB$1315,DataRegularSeason20242025!$B$3:$B$1315, "&lt;=" &amp; DM$1, DataRegularSeason20242025!$E$3:$E$1315, $A2)</f>
        <v>16</v>
      </c>
      <c r="DN2">
        <f>SUMIFS(DataRegularSeason20242025!$AA$3:$AA$1315,DataRegularSeason20242025!$B$3:$B$1315, "&lt;=" &amp; DN$1, DataRegularSeason20242025!$D$3:$D$1315, $A2)+SUMIFS(DataRegularSeason20242025!$AB$3:$AB$1315,DataRegularSeason20242025!$B$3:$B$1315, "&lt;=" &amp; DN$1, DataRegularSeason20242025!$E$3:$E$1315, $A2)</f>
        <v>16</v>
      </c>
      <c r="DO2">
        <f>SUMIFS(DataRegularSeason20242025!$AA$3:$AA$1315,DataRegularSeason20242025!$B$3:$B$1315, "&lt;=" &amp; DO$1, DataRegularSeason20242025!$D$3:$D$1315, $A2)+SUMIFS(DataRegularSeason20242025!$AB$3:$AB$1315,DataRegularSeason20242025!$B$3:$B$1315, "&lt;=" &amp; DO$1, DataRegularSeason20242025!$E$3:$E$1315, $A2)</f>
        <v>16</v>
      </c>
      <c r="DP2">
        <f>SUMIFS(DataRegularSeason20242025!$AA$3:$AA$1315,DataRegularSeason20242025!$B$3:$B$1315, "&lt;=" &amp; DP$1, DataRegularSeason20242025!$D$3:$D$1315, $A2)+SUMIFS(DataRegularSeason20242025!$AB$3:$AB$1315,DataRegularSeason20242025!$B$3:$B$1315, "&lt;=" &amp; DP$1, DataRegularSeason20242025!$E$3:$E$1315, $A2)</f>
        <v>16</v>
      </c>
      <c r="DQ2">
        <f>SUMIFS(DataRegularSeason20242025!$AA$3:$AA$1315,DataRegularSeason20242025!$B$3:$B$1315, "&lt;=" &amp; DQ$1, DataRegularSeason20242025!$D$3:$D$1315, $A2)+SUMIFS(DataRegularSeason20242025!$AB$3:$AB$1315,DataRegularSeason20242025!$B$3:$B$1315, "&lt;=" &amp; DQ$1, DataRegularSeason20242025!$E$3:$E$1315, $A2)</f>
        <v>16</v>
      </c>
      <c r="DR2">
        <f>SUMIFS(DataRegularSeason20242025!$AA$3:$AA$1315,DataRegularSeason20242025!$B$3:$B$1315, "&lt;=" &amp; DR$1, DataRegularSeason20242025!$D$3:$D$1315, $A2)+SUMIFS(DataRegularSeason20242025!$AB$3:$AB$1315,DataRegularSeason20242025!$B$3:$B$1315, "&lt;=" &amp; DR$1, DataRegularSeason20242025!$E$3:$E$1315, $A2)</f>
        <v>16</v>
      </c>
      <c r="DS2">
        <f>SUMIFS(DataRegularSeason20242025!$AA$3:$AA$1315,DataRegularSeason20242025!$B$3:$B$1315, "&lt;=" &amp; DS$1, DataRegularSeason20242025!$D$3:$D$1315, $A2)+SUMIFS(DataRegularSeason20242025!$AB$3:$AB$1315,DataRegularSeason20242025!$B$3:$B$1315, "&lt;=" &amp; DS$1, DataRegularSeason20242025!$E$3:$E$1315, $A2)</f>
        <v>16</v>
      </c>
      <c r="DT2">
        <f>SUMIFS(DataRegularSeason20242025!$AA$3:$AA$1315,DataRegularSeason20242025!$B$3:$B$1315, "&lt;=" &amp; DT$1, DataRegularSeason20242025!$D$3:$D$1315, $A2)+SUMIFS(DataRegularSeason20242025!$AB$3:$AB$1315,DataRegularSeason20242025!$B$3:$B$1315, "&lt;=" &amp; DT$1, DataRegularSeason20242025!$E$3:$E$1315, $A2)</f>
        <v>16</v>
      </c>
      <c r="DU2">
        <f>SUMIFS(DataRegularSeason20242025!$AA$3:$AA$1315,DataRegularSeason20242025!$B$3:$B$1315, "&lt;=" &amp; DU$1, DataRegularSeason20242025!$D$3:$D$1315, $A2)+SUMIFS(DataRegularSeason20242025!$AB$3:$AB$1315,DataRegularSeason20242025!$B$3:$B$1315, "&lt;=" &amp; DU$1, DataRegularSeason20242025!$E$3:$E$1315, $A2)</f>
        <v>16</v>
      </c>
      <c r="DV2">
        <f>SUMIFS(DataRegularSeason20242025!$AA$3:$AA$1315,DataRegularSeason20242025!$B$3:$B$1315, "&lt;=" &amp; DV$1, DataRegularSeason20242025!$D$3:$D$1315, $A2)+SUMIFS(DataRegularSeason20242025!$AB$3:$AB$1315,DataRegularSeason20242025!$B$3:$B$1315, "&lt;=" &amp; DV$1, DataRegularSeason20242025!$E$3:$E$1315, $A2)</f>
        <v>16</v>
      </c>
      <c r="DW2">
        <f>SUMIFS(DataRegularSeason20242025!$AA$3:$AA$1315,DataRegularSeason20242025!$B$3:$B$1315, "&lt;=" &amp; DW$1, DataRegularSeason20242025!$D$3:$D$1315, $A2)+SUMIFS(DataRegularSeason20242025!$AB$3:$AB$1315,DataRegularSeason20242025!$B$3:$B$1315, "&lt;=" &amp; DW$1, DataRegularSeason20242025!$E$3:$E$1315, $A2)</f>
        <v>16</v>
      </c>
      <c r="DX2">
        <f>SUMIFS(DataRegularSeason20242025!$AA$3:$AA$1315,DataRegularSeason20242025!$B$3:$B$1315, "&lt;=" &amp; DX$1, DataRegularSeason20242025!$D$3:$D$1315, $A2)+SUMIFS(DataRegularSeason20242025!$AB$3:$AB$1315,DataRegularSeason20242025!$B$3:$B$1315, "&lt;=" &amp; DX$1, DataRegularSeason20242025!$E$3:$E$1315, $A2)</f>
        <v>16</v>
      </c>
      <c r="DY2">
        <f>SUMIFS(DataRegularSeason20242025!$AA$3:$AA$1315,DataRegularSeason20242025!$B$3:$B$1315, "&lt;=" &amp; DY$1, DataRegularSeason20242025!$D$3:$D$1315, $A2)+SUMIFS(DataRegularSeason20242025!$AB$3:$AB$1315,DataRegularSeason20242025!$B$3:$B$1315, "&lt;=" &amp; DY$1, DataRegularSeason20242025!$E$3:$E$1315, $A2)</f>
        <v>16</v>
      </c>
      <c r="DZ2">
        <f>SUMIFS(DataRegularSeason20242025!$AA$3:$AA$1315,DataRegularSeason20242025!$B$3:$B$1315, "&lt;=" &amp; DZ$1, DataRegularSeason20242025!$D$3:$D$1315, $A2)+SUMIFS(DataRegularSeason20242025!$AB$3:$AB$1315,DataRegularSeason20242025!$B$3:$B$1315, "&lt;=" &amp; DZ$1, DataRegularSeason20242025!$E$3:$E$1315, $A2)</f>
        <v>16</v>
      </c>
      <c r="EA2">
        <f>SUMIFS(DataRegularSeason20242025!$AA$3:$AA$1315,DataRegularSeason20242025!$B$3:$B$1315, "&lt;=" &amp; EA$1, DataRegularSeason20242025!$D$3:$D$1315, $A2)+SUMIFS(DataRegularSeason20242025!$AB$3:$AB$1315,DataRegularSeason20242025!$B$3:$B$1315, "&lt;=" &amp; EA$1, DataRegularSeason20242025!$E$3:$E$1315, $A2)</f>
        <v>16</v>
      </c>
      <c r="EB2">
        <f>SUMIFS(DataRegularSeason20242025!$AA$3:$AA$1315,DataRegularSeason20242025!$B$3:$B$1315, "&lt;=" &amp; EB$1, DataRegularSeason20242025!$D$3:$D$1315, $A2)+SUMIFS(DataRegularSeason20242025!$AB$3:$AB$1315,DataRegularSeason20242025!$B$3:$B$1315, "&lt;=" &amp; EB$1, DataRegularSeason20242025!$E$3:$E$1315, $A2)</f>
        <v>16</v>
      </c>
      <c r="EC2">
        <f>SUMIFS(DataRegularSeason20242025!$AA$3:$AA$1315,DataRegularSeason20242025!$B$3:$B$1315, "&lt;=" &amp; EC$1, DataRegularSeason20242025!$D$3:$D$1315, $A2)+SUMIFS(DataRegularSeason20242025!$AB$3:$AB$1315,DataRegularSeason20242025!$B$3:$B$1315, "&lt;=" &amp; EC$1, DataRegularSeason20242025!$E$3:$E$1315, $A2)</f>
        <v>16</v>
      </c>
      <c r="ED2">
        <f>SUMIFS(DataRegularSeason20242025!$AA$3:$AA$1315,DataRegularSeason20242025!$B$3:$B$1315, "&lt;=" &amp; ED$1, DataRegularSeason20242025!$D$3:$D$1315, $A2)+SUMIFS(DataRegularSeason20242025!$AB$3:$AB$1315,DataRegularSeason20242025!$B$3:$B$1315, "&lt;=" &amp; ED$1, DataRegularSeason20242025!$E$3:$E$1315, $A2)</f>
        <v>16</v>
      </c>
      <c r="EE2">
        <f>SUMIFS(DataRegularSeason20242025!$AA$3:$AA$1315,DataRegularSeason20242025!$B$3:$B$1315, "&lt;=" &amp; EE$1, DataRegularSeason20242025!$D$3:$D$1315, $A2)+SUMIFS(DataRegularSeason20242025!$AB$3:$AB$1315,DataRegularSeason20242025!$B$3:$B$1315, "&lt;=" &amp; EE$1, DataRegularSeason20242025!$E$3:$E$1315, $A2)</f>
        <v>16</v>
      </c>
      <c r="EF2">
        <f>SUMIFS(DataRegularSeason20242025!$AA$3:$AA$1315,DataRegularSeason20242025!$B$3:$B$1315, "&lt;=" &amp; EF$1, DataRegularSeason20242025!$D$3:$D$1315, $A2)+SUMIFS(DataRegularSeason20242025!$AB$3:$AB$1315,DataRegularSeason20242025!$B$3:$B$1315, "&lt;=" &amp; EF$1, DataRegularSeason20242025!$E$3:$E$1315, $A2)</f>
        <v>16</v>
      </c>
      <c r="EG2">
        <f>SUMIFS(DataRegularSeason20242025!$AA$3:$AA$1315,DataRegularSeason20242025!$B$3:$B$1315, "&lt;=" &amp; EG$1, DataRegularSeason20242025!$D$3:$D$1315, $A2)+SUMIFS(DataRegularSeason20242025!$AB$3:$AB$1315,DataRegularSeason20242025!$B$3:$B$1315, "&lt;=" &amp; EG$1, DataRegularSeason20242025!$E$3:$E$1315, $A2)</f>
        <v>16</v>
      </c>
      <c r="EH2">
        <f>SUMIFS(DataRegularSeason20242025!$AA$3:$AA$1315,DataRegularSeason20242025!$B$3:$B$1315, "&lt;=" &amp; EH$1, DataRegularSeason20242025!$D$3:$D$1315, $A2)+SUMIFS(DataRegularSeason20242025!$AB$3:$AB$1315,DataRegularSeason20242025!$B$3:$B$1315, "&lt;=" &amp; EH$1, DataRegularSeason20242025!$E$3:$E$1315, $A2)</f>
        <v>16</v>
      </c>
      <c r="EI2">
        <f>SUMIFS(DataRegularSeason20242025!$AA$3:$AA$1315,DataRegularSeason20242025!$B$3:$B$1315, "&lt;=" &amp; EI$1, DataRegularSeason20242025!$D$3:$D$1315, $A2)+SUMIFS(DataRegularSeason20242025!$AB$3:$AB$1315,DataRegularSeason20242025!$B$3:$B$1315, "&lt;=" &amp; EI$1, DataRegularSeason20242025!$E$3:$E$1315, $A2)</f>
        <v>16</v>
      </c>
      <c r="EJ2">
        <f>SUMIFS(DataRegularSeason20242025!$AA$3:$AA$1315,DataRegularSeason20242025!$B$3:$B$1315, "&lt;=" &amp; EJ$1, DataRegularSeason20242025!$D$3:$D$1315, $A2)+SUMIFS(DataRegularSeason20242025!$AB$3:$AB$1315,DataRegularSeason20242025!$B$3:$B$1315, "&lt;=" &amp; EJ$1, DataRegularSeason20242025!$E$3:$E$1315, $A2)</f>
        <v>16</v>
      </c>
      <c r="EK2">
        <f>SUMIFS(DataRegularSeason20242025!$AA$3:$AA$1315,DataRegularSeason20242025!$B$3:$B$1315, "&lt;=" &amp; EK$1, DataRegularSeason20242025!$D$3:$D$1315, $A2)+SUMIFS(DataRegularSeason20242025!$AB$3:$AB$1315,DataRegularSeason20242025!$B$3:$B$1315, "&lt;=" &amp; EK$1, DataRegularSeason20242025!$E$3:$E$1315, $A2)</f>
        <v>16</v>
      </c>
      <c r="EL2">
        <f>SUMIFS(DataRegularSeason20242025!$AA$3:$AA$1315,DataRegularSeason20242025!$B$3:$B$1315, "&lt;=" &amp; EL$1, DataRegularSeason20242025!$D$3:$D$1315, $A2)+SUMIFS(DataRegularSeason20242025!$AB$3:$AB$1315,DataRegularSeason20242025!$B$3:$B$1315, "&lt;=" &amp; EL$1, DataRegularSeason20242025!$E$3:$E$1315, $A2)</f>
        <v>16</v>
      </c>
      <c r="EM2">
        <f>SUMIFS(DataRegularSeason20242025!$AA$3:$AA$1315,DataRegularSeason20242025!$B$3:$B$1315, "&lt;=" &amp; EM$1, DataRegularSeason20242025!$D$3:$D$1315, $A2)+SUMIFS(DataRegularSeason20242025!$AB$3:$AB$1315,DataRegularSeason20242025!$B$3:$B$1315, "&lt;=" &amp; EM$1, DataRegularSeason20242025!$E$3:$E$1315, $A2)</f>
        <v>16</v>
      </c>
      <c r="EN2">
        <f>SUMIFS(DataRegularSeason20242025!$AA$3:$AA$1315,DataRegularSeason20242025!$B$3:$B$1315, "&lt;=" &amp; EN$1, DataRegularSeason20242025!$D$3:$D$1315, $A2)+SUMIFS(DataRegularSeason20242025!$AB$3:$AB$1315,DataRegularSeason20242025!$B$3:$B$1315, "&lt;=" &amp; EN$1, DataRegularSeason20242025!$E$3:$E$1315, $A2)</f>
        <v>16</v>
      </c>
      <c r="EO2">
        <f>SUMIFS(DataRegularSeason20242025!$AA$3:$AA$1315,DataRegularSeason20242025!$B$3:$B$1315, "&lt;=" &amp; EO$1, DataRegularSeason20242025!$D$3:$D$1315, $A2)+SUMIFS(DataRegularSeason20242025!$AB$3:$AB$1315,DataRegularSeason20242025!$B$3:$B$1315, "&lt;=" &amp; EO$1, DataRegularSeason20242025!$E$3:$E$1315, $A2)</f>
        <v>16</v>
      </c>
      <c r="EP2">
        <f>SUMIFS(DataRegularSeason20242025!$AA$3:$AA$1315,DataRegularSeason20242025!$B$3:$B$1315, "&lt;=" &amp; EP$1, DataRegularSeason20242025!$D$3:$D$1315, $A2)+SUMIFS(DataRegularSeason20242025!$AB$3:$AB$1315,DataRegularSeason20242025!$B$3:$B$1315, "&lt;=" &amp; EP$1, DataRegularSeason20242025!$E$3:$E$1315, $A2)</f>
        <v>16</v>
      </c>
      <c r="EQ2">
        <f>SUMIFS(DataRegularSeason20242025!$AA$3:$AA$1315,DataRegularSeason20242025!$B$3:$B$1315, "&lt;=" &amp; EQ$1, DataRegularSeason20242025!$D$3:$D$1315, $A2)+SUMIFS(DataRegularSeason20242025!$AB$3:$AB$1315,DataRegularSeason20242025!$B$3:$B$1315, "&lt;=" &amp; EQ$1, DataRegularSeason20242025!$E$3:$E$1315, $A2)</f>
        <v>16</v>
      </c>
      <c r="ER2">
        <f>SUMIFS(DataRegularSeason20242025!$AA$3:$AA$1315,DataRegularSeason20242025!$B$3:$B$1315, "&lt;=" &amp; ER$1, DataRegularSeason20242025!$D$3:$D$1315, $A2)+SUMIFS(DataRegularSeason20242025!$AB$3:$AB$1315,DataRegularSeason20242025!$B$3:$B$1315, "&lt;=" &amp; ER$1, DataRegularSeason20242025!$E$3:$E$1315, $A2)</f>
        <v>16</v>
      </c>
      <c r="ES2">
        <f>SUMIFS(DataRegularSeason20242025!$AA$3:$AA$1315,DataRegularSeason20242025!$B$3:$B$1315, "&lt;=" &amp; ES$1, DataRegularSeason20242025!$D$3:$D$1315, $A2)+SUMIFS(DataRegularSeason20242025!$AB$3:$AB$1315,DataRegularSeason20242025!$B$3:$B$1315, "&lt;=" &amp; ES$1, DataRegularSeason20242025!$E$3:$E$1315, $A2)</f>
        <v>16</v>
      </c>
      <c r="ET2">
        <f>SUMIFS(DataRegularSeason20242025!$AA$3:$AA$1315,DataRegularSeason20242025!$B$3:$B$1315, "&lt;=" &amp; ET$1, DataRegularSeason20242025!$D$3:$D$1315, $A2)+SUMIFS(DataRegularSeason20242025!$AB$3:$AB$1315,DataRegularSeason20242025!$B$3:$B$1315, "&lt;=" &amp; ET$1, DataRegularSeason20242025!$E$3:$E$1315, $A2)</f>
        <v>16</v>
      </c>
      <c r="EU2">
        <f>SUMIFS(DataRegularSeason20242025!$AA$3:$AA$1315,DataRegularSeason20242025!$B$3:$B$1315, "&lt;=" &amp; EU$1, DataRegularSeason20242025!$D$3:$D$1315, $A2)+SUMIFS(DataRegularSeason20242025!$AB$3:$AB$1315,DataRegularSeason20242025!$B$3:$B$1315, "&lt;=" &amp; EU$1, DataRegularSeason20242025!$E$3:$E$1315, $A2)</f>
        <v>16</v>
      </c>
      <c r="EV2">
        <f>SUMIFS(DataRegularSeason20242025!$AA$3:$AA$1315,DataRegularSeason20242025!$B$3:$B$1315, "&lt;=" &amp; EV$1, DataRegularSeason20242025!$D$3:$D$1315, $A2)+SUMIFS(DataRegularSeason20242025!$AB$3:$AB$1315,DataRegularSeason20242025!$B$3:$B$1315, "&lt;=" &amp; EV$1, DataRegularSeason20242025!$E$3:$E$1315, $A2)</f>
        <v>16</v>
      </c>
      <c r="EW2">
        <f>SUMIFS(DataRegularSeason20242025!$AA$3:$AA$1315,DataRegularSeason20242025!$B$3:$B$1315, "&lt;=" &amp; EW$1, DataRegularSeason20242025!$D$3:$D$1315, $A2)+SUMIFS(DataRegularSeason20242025!$AB$3:$AB$1315,DataRegularSeason20242025!$B$3:$B$1315, "&lt;=" &amp; EW$1, DataRegularSeason20242025!$E$3:$E$1315, $A2)</f>
        <v>16</v>
      </c>
      <c r="EX2">
        <f>SUMIFS(DataRegularSeason20242025!$AA$3:$AA$1315,DataRegularSeason20242025!$B$3:$B$1315, "&lt;=" &amp; EX$1, DataRegularSeason20242025!$D$3:$D$1315, $A2)+SUMIFS(DataRegularSeason20242025!$AB$3:$AB$1315,DataRegularSeason20242025!$B$3:$B$1315, "&lt;=" &amp; EX$1, DataRegularSeason20242025!$E$3:$E$1315, $A2)</f>
        <v>16</v>
      </c>
      <c r="EY2">
        <f>SUMIFS(DataRegularSeason20242025!$AA$3:$AA$1315,DataRegularSeason20242025!$B$3:$B$1315, "&lt;=" &amp; EY$1, DataRegularSeason20242025!$D$3:$D$1315, $A2)+SUMIFS(DataRegularSeason20242025!$AB$3:$AB$1315,DataRegularSeason20242025!$B$3:$B$1315, "&lt;=" &amp; EY$1, DataRegularSeason20242025!$E$3:$E$1315, $A2)</f>
        <v>16</v>
      </c>
      <c r="EZ2">
        <f>SUMIFS(DataRegularSeason20242025!$AA$3:$AA$1315,DataRegularSeason20242025!$B$3:$B$1315, "&lt;=" &amp; EZ$1, DataRegularSeason20242025!$D$3:$D$1315, $A2)+SUMIFS(DataRegularSeason20242025!$AB$3:$AB$1315,DataRegularSeason20242025!$B$3:$B$1315, "&lt;=" &amp; EZ$1, DataRegularSeason20242025!$E$3:$E$1315, $A2)</f>
        <v>16</v>
      </c>
      <c r="FA2">
        <f>SUMIFS(DataRegularSeason20242025!$AA$3:$AA$1315,DataRegularSeason20242025!$B$3:$B$1315, "&lt;=" &amp; FA$1, DataRegularSeason20242025!$D$3:$D$1315, $A2)+SUMIFS(DataRegularSeason20242025!$AB$3:$AB$1315,DataRegularSeason20242025!$B$3:$B$1315, "&lt;=" &amp; FA$1, DataRegularSeason20242025!$E$3:$E$1315, $A2)</f>
        <v>16</v>
      </c>
      <c r="FB2">
        <f>SUMIFS(DataRegularSeason20242025!$AA$3:$AA$1315,DataRegularSeason20242025!$B$3:$B$1315, "&lt;=" &amp; FB$1, DataRegularSeason20242025!$D$3:$D$1315, $A2)+SUMIFS(DataRegularSeason20242025!$AB$3:$AB$1315,DataRegularSeason20242025!$B$3:$B$1315, "&lt;=" &amp; FB$1, DataRegularSeason20242025!$E$3:$E$1315, $A2)</f>
        <v>16</v>
      </c>
      <c r="FC2">
        <f>SUMIFS(DataRegularSeason20242025!$AA$3:$AA$1315,DataRegularSeason20242025!$B$3:$B$1315, "&lt;=" &amp; FC$1, DataRegularSeason20242025!$D$3:$D$1315, $A2)+SUMIFS(DataRegularSeason20242025!$AB$3:$AB$1315,DataRegularSeason20242025!$B$3:$B$1315, "&lt;=" &amp; FC$1, DataRegularSeason20242025!$E$3:$E$1315, $A2)</f>
        <v>16</v>
      </c>
      <c r="FD2">
        <f>SUMIFS(DataRegularSeason20242025!$AA$3:$AA$1315,DataRegularSeason20242025!$B$3:$B$1315, "&lt;=" &amp; FD$1, DataRegularSeason20242025!$D$3:$D$1315, $A2)+SUMIFS(DataRegularSeason20242025!$AB$3:$AB$1315,DataRegularSeason20242025!$B$3:$B$1315, "&lt;=" &amp; FD$1, DataRegularSeason20242025!$E$3:$E$1315, $A2)</f>
        <v>16</v>
      </c>
      <c r="FE2">
        <f>SUMIFS(DataRegularSeason20242025!$AA$3:$AA$1315,DataRegularSeason20242025!$B$3:$B$1315, "&lt;=" &amp; FE$1, DataRegularSeason20242025!$D$3:$D$1315, $A2)+SUMIFS(DataRegularSeason20242025!$AB$3:$AB$1315,DataRegularSeason20242025!$B$3:$B$1315, "&lt;=" &amp; FE$1, DataRegularSeason20242025!$E$3:$E$1315, $A2)</f>
        <v>16</v>
      </c>
      <c r="FF2">
        <f>SUMIFS(DataRegularSeason20242025!$AA$3:$AA$1315,DataRegularSeason20242025!$B$3:$B$1315, "&lt;=" &amp; FF$1, DataRegularSeason20242025!$D$3:$D$1315, $A2)+SUMIFS(DataRegularSeason20242025!$AB$3:$AB$1315,DataRegularSeason20242025!$B$3:$B$1315, "&lt;=" &amp; FF$1, DataRegularSeason20242025!$E$3:$E$1315, $A2)</f>
        <v>16</v>
      </c>
      <c r="FG2">
        <f>SUMIFS(DataRegularSeason20242025!$AA$3:$AA$1315,DataRegularSeason20242025!$B$3:$B$1315, "&lt;=" &amp; FG$1, DataRegularSeason20242025!$D$3:$D$1315, $A2)+SUMIFS(DataRegularSeason20242025!$AB$3:$AB$1315,DataRegularSeason20242025!$B$3:$B$1315, "&lt;=" &amp; FG$1, DataRegularSeason20242025!$E$3:$E$1315, $A2)</f>
        <v>16</v>
      </c>
      <c r="FH2">
        <f>SUMIFS(DataRegularSeason20242025!$AA$3:$AA$1315,DataRegularSeason20242025!$B$3:$B$1315, "&lt;=" &amp; FH$1, DataRegularSeason20242025!$D$3:$D$1315, $A2)+SUMIFS(DataRegularSeason20242025!$AB$3:$AB$1315,DataRegularSeason20242025!$B$3:$B$1315, "&lt;=" &amp; FH$1, DataRegularSeason20242025!$E$3:$E$1315, $A2)</f>
        <v>16</v>
      </c>
      <c r="FI2">
        <f>SUMIFS(DataRegularSeason20242025!$AA$3:$AA$1315,DataRegularSeason20242025!$B$3:$B$1315, "&lt;=" &amp; FI$1, DataRegularSeason20242025!$D$3:$D$1315, $A2)+SUMIFS(DataRegularSeason20242025!$AB$3:$AB$1315,DataRegularSeason20242025!$B$3:$B$1315, "&lt;=" &amp; FI$1, DataRegularSeason20242025!$E$3:$E$1315, $A2)</f>
        <v>16</v>
      </c>
      <c r="FJ2">
        <f>SUMIFS(DataRegularSeason20242025!$AA$3:$AA$1315,DataRegularSeason20242025!$B$3:$B$1315, "&lt;=" &amp; FJ$1, DataRegularSeason20242025!$D$3:$D$1315, $A2)+SUMIFS(DataRegularSeason20242025!$AB$3:$AB$1315,DataRegularSeason20242025!$B$3:$B$1315, "&lt;=" &amp; FJ$1, DataRegularSeason20242025!$E$3:$E$1315, $A2)</f>
        <v>16</v>
      </c>
      <c r="FK2">
        <f>SUMIFS(DataRegularSeason20242025!$AA$3:$AA$1315,DataRegularSeason20242025!$B$3:$B$1315, "&lt;=" &amp; FK$1, DataRegularSeason20242025!$D$3:$D$1315, $A2)+SUMIFS(DataRegularSeason20242025!$AB$3:$AB$1315,DataRegularSeason20242025!$B$3:$B$1315, "&lt;=" &amp; FK$1, DataRegularSeason20242025!$E$3:$E$1315, $A2)</f>
        <v>16</v>
      </c>
      <c r="FL2">
        <f>SUMIFS(DataRegularSeason20242025!$AA$3:$AA$1315,DataRegularSeason20242025!$B$3:$B$1315, "&lt;=" &amp; FL$1, DataRegularSeason20242025!$D$3:$D$1315, $A2)+SUMIFS(DataRegularSeason20242025!$AB$3:$AB$1315,DataRegularSeason20242025!$B$3:$B$1315, "&lt;=" &amp; FL$1, DataRegularSeason20242025!$E$3:$E$1315, $A2)</f>
        <v>16</v>
      </c>
      <c r="FM2">
        <f>SUMIFS(DataRegularSeason20242025!$AA$3:$AA$1315,DataRegularSeason20242025!$B$3:$B$1315, "&lt;=" &amp; FM$1, DataRegularSeason20242025!$D$3:$D$1315, $A2)+SUMIFS(DataRegularSeason20242025!$AB$3:$AB$1315,DataRegularSeason20242025!$B$3:$B$1315, "&lt;=" &amp; FM$1, DataRegularSeason20242025!$E$3:$E$1315, $A2)</f>
        <v>16</v>
      </c>
      <c r="FN2">
        <f>SUMIFS(DataRegularSeason20242025!$AA$3:$AA$1315,DataRegularSeason20242025!$B$3:$B$1315, "&lt;=" &amp; FN$1, DataRegularSeason20242025!$D$3:$D$1315, $A2)+SUMIFS(DataRegularSeason20242025!$AB$3:$AB$1315,DataRegularSeason20242025!$B$3:$B$1315, "&lt;=" &amp; FN$1, DataRegularSeason20242025!$E$3:$E$1315, $A2)</f>
        <v>16</v>
      </c>
      <c r="FO2">
        <f>SUMIFS(DataRegularSeason20242025!$AA$3:$AA$1315,DataRegularSeason20242025!$B$3:$B$1315, "&lt;=" &amp; FO$1, DataRegularSeason20242025!$D$3:$D$1315, $A2)+SUMIFS(DataRegularSeason20242025!$AB$3:$AB$1315,DataRegularSeason20242025!$B$3:$B$1315, "&lt;=" &amp; FO$1, DataRegularSeason20242025!$E$3:$E$1315, $A2)</f>
        <v>16</v>
      </c>
      <c r="FP2">
        <f>SUMIFS(DataRegularSeason20242025!$AA$3:$AA$1315,DataRegularSeason20242025!$B$3:$B$1315, "&lt;=" &amp; FP$1, DataRegularSeason20242025!$D$3:$D$1315, $A2)+SUMIFS(DataRegularSeason20242025!$AB$3:$AB$1315,DataRegularSeason20242025!$B$3:$B$1315, "&lt;=" &amp; FP$1, DataRegularSeason20242025!$E$3:$E$1315, $A2)</f>
        <v>16</v>
      </c>
      <c r="FQ2">
        <f>SUMIFS(DataRegularSeason20242025!$AA$3:$AA$1315,DataRegularSeason20242025!$B$3:$B$1315, "&lt;=" &amp; FQ$1, DataRegularSeason20242025!$D$3:$D$1315, $A2)+SUMIFS(DataRegularSeason20242025!$AB$3:$AB$1315,DataRegularSeason20242025!$B$3:$B$1315, "&lt;=" &amp; FQ$1, DataRegularSeason20242025!$E$3:$E$1315, $A2)</f>
        <v>16</v>
      </c>
      <c r="FR2">
        <f>SUMIFS(DataRegularSeason20242025!$AA$3:$AA$1315,DataRegularSeason20242025!$B$3:$B$1315, "&lt;=" &amp; FR$1, DataRegularSeason20242025!$D$3:$D$1315, $A2)+SUMIFS(DataRegularSeason20242025!$AB$3:$AB$1315,DataRegularSeason20242025!$B$3:$B$1315, "&lt;=" &amp; FR$1, DataRegularSeason20242025!$E$3:$E$1315, $A2)</f>
        <v>16</v>
      </c>
      <c r="FS2">
        <f>SUMIFS(DataRegularSeason20242025!$AA$3:$AA$1315,DataRegularSeason20242025!$B$3:$B$1315, "&lt;=" &amp; FS$1, DataRegularSeason20242025!$D$3:$D$1315, $A2)+SUMIFS(DataRegularSeason20242025!$AB$3:$AB$1315,DataRegularSeason20242025!$B$3:$B$1315, "&lt;=" &amp; FS$1, DataRegularSeason20242025!$E$3:$E$1315, $A2)</f>
        <v>16</v>
      </c>
      <c r="FT2">
        <f>SUMIFS(DataRegularSeason20242025!$AA$3:$AA$1315,DataRegularSeason20242025!$B$3:$B$1315, "&lt;=" &amp; FT$1, DataRegularSeason20242025!$D$3:$D$1315, $A2)+SUMIFS(DataRegularSeason20242025!$AB$3:$AB$1315,DataRegularSeason20242025!$B$3:$B$1315, "&lt;=" &amp; FT$1, DataRegularSeason20242025!$E$3:$E$1315, $A2)</f>
        <v>16</v>
      </c>
      <c r="FU2">
        <f>SUMIFS(DataRegularSeason20242025!$AA$3:$AA$1315,DataRegularSeason20242025!$B$3:$B$1315, "&lt;=" &amp; FU$1, DataRegularSeason20242025!$D$3:$D$1315, $A2)+SUMIFS(DataRegularSeason20242025!$AB$3:$AB$1315,DataRegularSeason20242025!$B$3:$B$1315, "&lt;=" &amp; FU$1, DataRegularSeason20242025!$E$3:$E$1315, $A2)</f>
        <v>16</v>
      </c>
      <c r="FV2">
        <f>SUMIFS(DataRegularSeason20242025!$AA$3:$AA$1315,DataRegularSeason20242025!$B$3:$B$1315, "&lt;=" &amp; FV$1, DataRegularSeason20242025!$D$3:$D$1315, $A2)+SUMIFS(DataRegularSeason20242025!$AB$3:$AB$1315,DataRegularSeason20242025!$B$3:$B$1315, "&lt;=" &amp; FV$1, DataRegularSeason20242025!$E$3:$E$1315, $A2)</f>
        <v>16</v>
      </c>
      <c r="FW2">
        <f>SUMIFS(DataRegularSeason20242025!$AA$3:$AA$1315,DataRegularSeason20242025!$B$3:$B$1315, "&lt;=" &amp; FW$1, DataRegularSeason20242025!$D$3:$D$1315, $A2)+SUMIFS(DataRegularSeason20242025!$AB$3:$AB$1315,DataRegularSeason20242025!$B$3:$B$1315, "&lt;=" &amp; FW$1, DataRegularSeason20242025!$E$3:$E$1315, $A2)</f>
        <v>16</v>
      </c>
      <c r="FX2">
        <f>SUMIFS(DataRegularSeason20242025!$AA$3:$AA$1315,DataRegularSeason20242025!$B$3:$B$1315, "&lt;=" &amp; FX$1, DataRegularSeason20242025!$D$3:$D$1315, $A2)+SUMIFS(DataRegularSeason20242025!$AB$3:$AB$1315,DataRegularSeason20242025!$B$3:$B$1315, "&lt;=" &amp; FX$1, DataRegularSeason20242025!$E$3:$E$1315, $A2)</f>
        <v>16</v>
      </c>
      <c r="FY2">
        <f>SUMIFS(DataRegularSeason20242025!$AA$3:$AA$1315,DataRegularSeason20242025!$B$3:$B$1315, "&lt;=" &amp; FY$1, DataRegularSeason20242025!$D$3:$D$1315, $A2)+SUMIFS(DataRegularSeason20242025!$AB$3:$AB$1315,DataRegularSeason20242025!$B$3:$B$1315, "&lt;=" &amp; FY$1, DataRegularSeason20242025!$E$3:$E$1315, $A2)</f>
        <v>16</v>
      </c>
      <c r="FZ2">
        <f>SUMIFS(DataRegularSeason20242025!$AA$3:$AA$1315,DataRegularSeason20242025!$B$3:$B$1315, "&lt;=" &amp; FZ$1, DataRegularSeason20242025!$D$3:$D$1315, $A2)+SUMIFS(DataRegularSeason20242025!$AB$3:$AB$1315,DataRegularSeason20242025!$B$3:$B$1315, "&lt;=" &amp; FZ$1, DataRegularSeason20242025!$E$3:$E$1315, $A2)</f>
        <v>16</v>
      </c>
      <c r="GA2">
        <f>SUMIFS(DataRegularSeason20242025!$AA$3:$AA$1315,DataRegularSeason20242025!$B$3:$B$1315, "&lt;=" &amp; GA$1, DataRegularSeason20242025!$D$3:$D$1315, $A2)+SUMIFS(DataRegularSeason20242025!$AB$3:$AB$1315,DataRegularSeason20242025!$B$3:$B$1315, "&lt;=" &amp; GA$1, DataRegularSeason20242025!$E$3:$E$1315, $A2)</f>
        <v>16</v>
      </c>
      <c r="GB2">
        <f>SUMIFS(DataRegularSeason20242025!$AA$3:$AA$1315,DataRegularSeason20242025!$B$3:$B$1315, "&lt;=" &amp; GB$1, DataRegularSeason20242025!$D$3:$D$1315, $A2)+SUMIFS(DataRegularSeason20242025!$AB$3:$AB$1315,DataRegularSeason20242025!$B$3:$B$1315, "&lt;=" &amp; GB$1, DataRegularSeason20242025!$E$3:$E$1315, $A2)</f>
        <v>16</v>
      </c>
      <c r="GC2">
        <f>SUMIFS(DataRegularSeason20242025!$AA$3:$AA$1315,DataRegularSeason20242025!$B$3:$B$1315, "&lt;=" &amp; GC$1, DataRegularSeason20242025!$D$3:$D$1315, $A2)+SUMIFS(DataRegularSeason20242025!$AB$3:$AB$1315,DataRegularSeason20242025!$B$3:$B$1315, "&lt;=" &amp; GC$1, DataRegularSeason20242025!$E$3:$E$1315, $A2)</f>
        <v>16</v>
      </c>
      <c r="GD2">
        <f>SUMIFS(DataRegularSeason20242025!$AA$3:$AA$1315,DataRegularSeason20242025!$B$3:$B$1315, "&lt;=" &amp; GD$1, DataRegularSeason20242025!$D$3:$D$1315, $A2)+SUMIFS(DataRegularSeason20242025!$AB$3:$AB$1315,DataRegularSeason20242025!$B$3:$B$1315, "&lt;=" &amp; GD$1, DataRegularSeason20242025!$E$3:$E$1315, $A2)</f>
        <v>16</v>
      </c>
      <c r="GE2">
        <f>SUMIFS(DataRegularSeason20242025!$AA$3:$AA$1315,DataRegularSeason20242025!$B$3:$B$1315, "&lt;=" &amp; GE$1, DataRegularSeason20242025!$D$3:$D$1315, $A2)+SUMIFS(DataRegularSeason20242025!$AB$3:$AB$1315,DataRegularSeason20242025!$B$3:$B$1315, "&lt;=" &amp; GE$1, DataRegularSeason20242025!$E$3:$E$1315, $A2)</f>
        <v>16</v>
      </c>
      <c r="GF2">
        <f>SUMIFS(DataRegularSeason20242025!$AA$3:$AA$1315,DataRegularSeason20242025!$B$3:$B$1315, "&lt;=" &amp; GF$1, DataRegularSeason20242025!$D$3:$D$1315, $A2)+SUMIFS(DataRegularSeason20242025!$AB$3:$AB$1315,DataRegularSeason20242025!$B$3:$B$1315, "&lt;=" &amp; GF$1, DataRegularSeason20242025!$E$3:$E$1315, $A2)</f>
        <v>16</v>
      </c>
      <c r="GG2">
        <f>SUMIFS(DataRegularSeason20242025!$AA$3:$AA$1315,DataRegularSeason20242025!$B$3:$B$1315, "&lt;=" &amp; GG$1, DataRegularSeason20242025!$D$3:$D$1315, $A2)+SUMIFS(DataRegularSeason20242025!$AB$3:$AB$1315,DataRegularSeason20242025!$B$3:$B$1315, "&lt;=" &amp; GG$1, DataRegularSeason20242025!$E$3:$E$1315, $A2)</f>
        <v>16</v>
      </c>
      <c r="GH2">
        <f>SUMIFS(DataRegularSeason20242025!$AA$3:$AA$1315,DataRegularSeason20242025!$B$3:$B$1315, "&lt;=" &amp; GH$1, DataRegularSeason20242025!$D$3:$D$1315, $A2)+SUMIFS(DataRegularSeason20242025!$AB$3:$AB$1315,DataRegularSeason20242025!$B$3:$B$1315, "&lt;=" &amp; GH$1, DataRegularSeason20242025!$E$3:$E$1315, $A2)</f>
        <v>16</v>
      </c>
      <c r="GI2">
        <f>SUMIFS(DataRegularSeason20242025!$AA$3:$AA$1315,DataRegularSeason20242025!$B$3:$B$1315, "&lt;=" &amp; GI$1, DataRegularSeason20242025!$D$3:$D$1315, $A2)+SUMIFS(DataRegularSeason20242025!$AB$3:$AB$1315,DataRegularSeason20242025!$B$3:$B$1315, "&lt;=" &amp; GI$1, DataRegularSeason20242025!$E$3:$E$1315, $A2)</f>
        <v>16</v>
      </c>
      <c r="GJ2">
        <f>SUMIFS(DataRegularSeason20242025!$AA$3:$AA$1315,DataRegularSeason20242025!$B$3:$B$1315, "&lt;=" &amp; GJ$1, DataRegularSeason20242025!$D$3:$D$1315, $A2)+SUMIFS(DataRegularSeason20242025!$AB$3:$AB$1315,DataRegularSeason20242025!$B$3:$B$1315, "&lt;=" &amp; GJ$1, DataRegularSeason20242025!$E$3:$E$1315, $A2)</f>
        <v>16</v>
      </c>
      <c r="GK2">
        <f>SUMIFS(DataRegularSeason20242025!$AA$3:$AA$1315,DataRegularSeason20242025!$B$3:$B$1315, "&lt;=" &amp; GK$1, DataRegularSeason20242025!$D$3:$D$1315, $A2)+SUMIFS(DataRegularSeason20242025!$AB$3:$AB$1315,DataRegularSeason20242025!$B$3:$B$1315, "&lt;=" &amp; GK$1, DataRegularSeason20242025!$E$3:$E$1315, $A2)</f>
        <v>16</v>
      </c>
      <c r="GL2">
        <f>SUMIFS(DataRegularSeason20242025!$AA$3:$AA$1315,DataRegularSeason20242025!$B$3:$B$1315, "&lt;=" &amp; GL$1, DataRegularSeason20242025!$D$3:$D$1315, $A2)+SUMIFS(DataRegularSeason20242025!$AB$3:$AB$1315,DataRegularSeason20242025!$B$3:$B$1315, "&lt;=" &amp; GL$1, DataRegularSeason20242025!$E$3:$E$1315, $A2)</f>
        <v>16</v>
      </c>
      <c r="GM2">
        <f>SUMIFS(DataRegularSeason20242025!$AA$3:$AA$1315,DataRegularSeason20242025!$B$3:$B$1315, "&lt;=" &amp; GM$1, DataRegularSeason20242025!$D$3:$D$1315, $A2)+SUMIFS(DataRegularSeason20242025!$AB$3:$AB$1315,DataRegularSeason20242025!$B$3:$B$1315, "&lt;=" &amp; GM$1, DataRegularSeason20242025!$E$3:$E$1315, $A2)</f>
        <v>16</v>
      </c>
      <c r="GN2">
        <f>SUMIFS(DataRegularSeason20242025!$AA$3:$AA$1315,DataRegularSeason20242025!$B$3:$B$1315, "&lt;=" &amp; GN$1, DataRegularSeason20242025!$D$3:$D$1315, $A2)+SUMIFS(DataRegularSeason20242025!$AB$3:$AB$1315,DataRegularSeason20242025!$B$3:$B$1315, "&lt;=" &amp; GN$1, DataRegularSeason20242025!$E$3:$E$1315, $A2)</f>
        <v>16</v>
      </c>
      <c r="GO2">
        <f>SUMIFS(DataRegularSeason20242025!$AA$3:$AA$1315,DataRegularSeason20242025!$B$3:$B$1315, "&lt;=" &amp; GO$1, DataRegularSeason20242025!$D$3:$D$1315, $A2)+SUMIFS(DataRegularSeason20242025!$AB$3:$AB$1315,DataRegularSeason20242025!$B$3:$B$1315, "&lt;=" &amp; GO$1, DataRegularSeason20242025!$E$3:$E$1315, $A2)</f>
        <v>16</v>
      </c>
      <c r="GP2">
        <f>SUMIFS(DataRegularSeason20242025!$AA$3:$AA$1315,DataRegularSeason20242025!$B$3:$B$1315, "&lt;=" &amp; GP$1, DataRegularSeason20242025!$D$3:$D$1315, $A2)+SUMIFS(DataRegularSeason20242025!$AB$3:$AB$1315,DataRegularSeason20242025!$B$3:$B$1315, "&lt;=" &amp; GP$1, DataRegularSeason20242025!$E$3:$E$1315, $A2)</f>
        <v>16</v>
      </c>
      <c r="GQ2">
        <f>SUMIFS(DataRegularSeason20242025!$AA$3:$AA$1315,DataRegularSeason20242025!$B$3:$B$1315, "&lt;=" &amp; GQ$1, DataRegularSeason20242025!$D$3:$D$1315, $A2)+SUMIFS(DataRegularSeason20242025!$AB$3:$AB$1315,DataRegularSeason20242025!$B$3:$B$1315, "&lt;=" &amp; GQ$1, DataRegularSeason20242025!$E$3:$E$1315, $A2)</f>
        <v>16</v>
      </c>
      <c r="GR2">
        <f>SUMIFS(DataRegularSeason20242025!$AA$3:$AA$1315,DataRegularSeason20242025!$B$3:$B$1315, "&lt;=" &amp; GR$1, DataRegularSeason20242025!$D$3:$D$1315, $A2)+SUMIFS(DataRegularSeason20242025!$AB$3:$AB$1315,DataRegularSeason20242025!$B$3:$B$1315, "&lt;=" &amp; GR$1, DataRegularSeason20242025!$E$3:$E$1315, $A2)</f>
        <v>16</v>
      </c>
      <c r="GS2">
        <f>SUMIFS(DataRegularSeason20242025!$AA$3:$AA$1315,DataRegularSeason20242025!$B$3:$B$1315, "&lt;=" &amp; GS$1, DataRegularSeason20242025!$D$3:$D$1315, $A2)+SUMIFS(DataRegularSeason20242025!$AB$3:$AB$1315,DataRegularSeason20242025!$B$3:$B$1315, "&lt;=" &amp; GS$1, DataRegularSeason20242025!$E$3:$E$1315, $A2)</f>
        <v>16</v>
      </c>
      <c r="GT2">
        <f>SUMIFS(DataRegularSeason20242025!$AA$3:$AA$1315,DataRegularSeason20242025!$B$3:$B$1315, "&lt;=" &amp; GT$1, DataRegularSeason20242025!$D$3:$D$1315, $A2)+SUMIFS(DataRegularSeason20242025!$AB$3:$AB$1315,DataRegularSeason20242025!$B$3:$B$1315, "&lt;=" &amp; GT$1, DataRegularSeason20242025!$E$3:$E$1315, $A2)</f>
        <v>16</v>
      </c>
      <c r="GU2">
        <f>SUMIFS(DataRegularSeason20242025!$AA$3:$AA$1315,DataRegularSeason20242025!$B$3:$B$1315, "&lt;=" &amp; GU$1, DataRegularSeason20242025!$D$3:$D$1315, $A2)+SUMIFS(DataRegularSeason20242025!$AB$3:$AB$1315,DataRegularSeason20242025!$B$3:$B$1315, "&lt;=" &amp; GU$1, DataRegularSeason20242025!$E$3:$E$1315, $A2)</f>
        <v>16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15</v>
      </c>
      <c r="AH3">
        <f>SUMIFS(DataRegularSeason20242025!$AA$3:$AA$1315,DataRegularSeason20242025!$B$3:$B$1315, "&lt;=" &amp; AH$1, DataRegularSeason20242025!$D$3:$D$1315, $A3)+SUMIFS(DataRegularSeason20242025!$AB$3:$AB$1315,DataRegularSeason20242025!$B$3:$B$1315, "&lt;=" &amp; AH$1, DataRegularSeason20242025!$E$3:$E$1315, $A3)</f>
        <v>15</v>
      </c>
      <c r="AI3">
        <f>SUMIFS(DataRegularSeason20242025!$AA$3:$AA$1315,DataRegularSeason20242025!$B$3:$B$1315, "&lt;=" &amp; AI$1, DataRegularSeason20242025!$D$3:$D$1315, $A3)+SUMIFS(DataRegularSeason20242025!$AB$3:$AB$1315,DataRegularSeason20242025!$B$3:$B$1315, "&lt;=" &amp; AI$1, DataRegularSeason20242025!$E$3:$E$1315, $A3)</f>
        <v>15</v>
      </c>
      <c r="AJ3">
        <f>SUMIFS(DataRegularSeason20242025!$AA$3:$AA$1315,DataRegularSeason20242025!$B$3:$B$1315, "&lt;=" &amp; AJ$1, DataRegularSeason20242025!$D$3:$D$1315, $A3)+SUMIFS(DataRegularSeason20242025!$AB$3:$AB$1315,DataRegularSeason20242025!$B$3:$B$1315, "&lt;=" &amp; AJ$1, DataRegularSeason20242025!$E$3:$E$1315, $A3)</f>
        <v>15</v>
      </c>
      <c r="AK3">
        <f>SUMIFS(DataRegularSeason20242025!$AA$3:$AA$1315,DataRegularSeason20242025!$B$3:$B$1315, "&lt;=" &amp; AK$1, DataRegularSeason20242025!$D$3:$D$1315, $A3)+SUMIFS(DataRegularSeason20242025!$AB$3:$AB$1315,DataRegularSeason20242025!$B$3:$B$1315, "&lt;=" &amp; AK$1, DataRegularSeason20242025!$E$3:$E$1315, $A3)</f>
        <v>15</v>
      </c>
      <c r="AL3">
        <f>SUMIFS(DataRegularSeason20242025!$AA$3:$AA$1315,DataRegularSeason20242025!$B$3:$B$1315, "&lt;=" &amp; AL$1, DataRegularSeason20242025!$D$3:$D$1315, $A3)+SUMIFS(DataRegularSeason20242025!$AB$3:$AB$1315,DataRegularSeason20242025!$B$3:$B$1315, "&lt;=" &amp; AL$1, DataRegularSeason20242025!$E$3:$E$1315, $A3)</f>
        <v>15</v>
      </c>
      <c r="AM3">
        <f>SUMIFS(DataRegularSeason20242025!$AA$3:$AA$1315,DataRegularSeason20242025!$B$3:$B$1315, "&lt;=" &amp; AM$1, DataRegularSeason20242025!$D$3:$D$1315, $A3)+SUMIFS(DataRegularSeason20242025!$AB$3:$AB$1315,DataRegularSeason20242025!$B$3:$B$1315, "&lt;=" &amp; AM$1, DataRegularSeason20242025!$E$3:$E$1315, $A3)</f>
        <v>15</v>
      </c>
      <c r="AN3">
        <f>SUMIFS(DataRegularSeason20242025!$AA$3:$AA$1315,DataRegularSeason20242025!$B$3:$B$1315, "&lt;=" &amp; AN$1, DataRegularSeason20242025!$D$3:$D$1315, $A3)+SUMIFS(DataRegularSeason20242025!$AB$3:$AB$1315,DataRegularSeason20242025!$B$3:$B$1315, "&lt;=" &amp; AN$1, DataRegularSeason20242025!$E$3:$E$1315, $A3)</f>
        <v>15</v>
      </c>
      <c r="AO3">
        <f>SUMIFS(DataRegularSeason20242025!$AA$3:$AA$1315,DataRegularSeason20242025!$B$3:$B$1315, "&lt;=" &amp; AO$1, DataRegularSeason20242025!$D$3:$D$1315, $A3)+SUMIFS(DataRegularSeason20242025!$AB$3:$AB$1315,DataRegularSeason20242025!$B$3:$B$1315, "&lt;=" &amp; AO$1, DataRegularSeason20242025!$E$3:$E$1315, $A3)</f>
        <v>15</v>
      </c>
      <c r="AP3">
        <f>SUMIFS(DataRegularSeason20242025!$AA$3:$AA$1315,DataRegularSeason20242025!$B$3:$B$1315, "&lt;=" &amp; AP$1, DataRegularSeason20242025!$D$3:$D$1315, $A3)+SUMIFS(DataRegularSeason20242025!$AB$3:$AB$1315,DataRegularSeason20242025!$B$3:$B$1315, "&lt;=" &amp; AP$1, DataRegularSeason20242025!$E$3:$E$1315, $A3)</f>
        <v>15</v>
      </c>
      <c r="AQ3">
        <f>SUMIFS(DataRegularSeason20242025!$AA$3:$AA$1315,DataRegularSeason20242025!$B$3:$B$1315, "&lt;=" &amp; AQ$1, DataRegularSeason20242025!$D$3:$D$1315, $A3)+SUMIFS(DataRegularSeason20242025!$AB$3:$AB$1315,DataRegularSeason20242025!$B$3:$B$1315, "&lt;=" &amp; AQ$1, DataRegularSeason20242025!$E$3:$E$1315, $A3)</f>
        <v>15</v>
      </c>
      <c r="AR3">
        <f>SUMIFS(DataRegularSeason20242025!$AA$3:$AA$1315,DataRegularSeason20242025!$B$3:$B$1315, "&lt;=" &amp; AR$1, DataRegularSeason20242025!$D$3:$D$1315, $A3)+SUMIFS(DataRegularSeason20242025!$AB$3:$AB$1315,DataRegularSeason20242025!$B$3:$B$1315, "&lt;=" &amp; AR$1, DataRegularSeason20242025!$E$3:$E$1315, $A3)</f>
        <v>15</v>
      </c>
      <c r="AS3">
        <f>SUMIFS(DataRegularSeason20242025!$AA$3:$AA$1315,DataRegularSeason20242025!$B$3:$B$1315, "&lt;=" &amp; AS$1, DataRegularSeason20242025!$D$3:$D$1315, $A3)+SUMIFS(DataRegularSeason20242025!$AB$3:$AB$1315,DataRegularSeason20242025!$B$3:$B$1315, "&lt;=" &amp; AS$1, DataRegularSeason20242025!$E$3:$E$1315, $A3)</f>
        <v>15</v>
      </c>
      <c r="AT3">
        <f>SUMIFS(DataRegularSeason20242025!$AA$3:$AA$1315,DataRegularSeason20242025!$B$3:$B$1315, "&lt;=" &amp; AT$1, DataRegularSeason20242025!$D$3:$D$1315, $A3)+SUMIFS(DataRegularSeason20242025!$AB$3:$AB$1315,DataRegularSeason20242025!$B$3:$B$1315, "&lt;=" &amp; AT$1, DataRegularSeason20242025!$E$3:$E$1315, $A3)</f>
        <v>15</v>
      </c>
      <c r="AU3">
        <f>SUMIFS(DataRegularSeason20242025!$AA$3:$AA$1315,DataRegularSeason20242025!$B$3:$B$1315, "&lt;=" &amp; AU$1, DataRegularSeason20242025!$D$3:$D$1315, $A3)+SUMIFS(DataRegularSeason20242025!$AB$3:$AB$1315,DataRegularSeason20242025!$B$3:$B$1315, "&lt;=" &amp; AU$1, DataRegularSeason20242025!$E$3:$E$1315, $A3)</f>
        <v>15</v>
      </c>
      <c r="AV3">
        <f>SUMIFS(DataRegularSeason20242025!$AA$3:$AA$1315,DataRegularSeason20242025!$B$3:$B$1315, "&lt;=" &amp; AV$1, DataRegularSeason20242025!$D$3:$D$1315, $A3)+SUMIFS(DataRegularSeason20242025!$AB$3:$AB$1315,DataRegularSeason20242025!$B$3:$B$1315, "&lt;=" &amp; AV$1, DataRegularSeason20242025!$E$3:$E$1315, $A3)</f>
        <v>15</v>
      </c>
      <c r="AW3">
        <f>SUMIFS(DataRegularSeason20242025!$AA$3:$AA$1315,DataRegularSeason20242025!$B$3:$B$1315, "&lt;=" &amp; AW$1, DataRegularSeason20242025!$D$3:$D$1315, $A3)+SUMIFS(DataRegularSeason20242025!$AB$3:$AB$1315,DataRegularSeason20242025!$B$3:$B$1315, "&lt;=" &amp; AW$1, DataRegularSeason20242025!$E$3:$E$1315, $A3)</f>
        <v>15</v>
      </c>
      <c r="AX3">
        <f>SUMIFS(DataRegularSeason20242025!$AA$3:$AA$1315,DataRegularSeason20242025!$B$3:$B$1315, "&lt;=" &amp; AX$1, DataRegularSeason20242025!$D$3:$D$1315, $A3)+SUMIFS(DataRegularSeason20242025!$AB$3:$AB$1315,DataRegularSeason20242025!$B$3:$B$1315, "&lt;=" &amp; AX$1, DataRegularSeason20242025!$E$3:$E$1315, $A3)</f>
        <v>15</v>
      </c>
      <c r="AY3">
        <f>SUMIFS(DataRegularSeason20242025!$AA$3:$AA$1315,DataRegularSeason20242025!$B$3:$B$1315, "&lt;=" &amp; AY$1, DataRegularSeason20242025!$D$3:$D$1315, $A3)+SUMIFS(DataRegularSeason20242025!$AB$3:$AB$1315,DataRegularSeason20242025!$B$3:$B$1315, "&lt;=" &amp; AY$1, DataRegularSeason20242025!$E$3:$E$1315, $A3)</f>
        <v>15</v>
      </c>
      <c r="AZ3">
        <f>SUMIFS(DataRegularSeason20242025!$AA$3:$AA$1315,DataRegularSeason20242025!$B$3:$B$1315, "&lt;=" &amp; AZ$1, DataRegularSeason20242025!$D$3:$D$1315, $A3)+SUMIFS(DataRegularSeason20242025!$AB$3:$AB$1315,DataRegularSeason20242025!$B$3:$B$1315, "&lt;=" &amp; AZ$1, DataRegularSeason20242025!$E$3:$E$1315, $A3)</f>
        <v>15</v>
      </c>
      <c r="BA3">
        <f>SUMIFS(DataRegularSeason20242025!$AA$3:$AA$1315,DataRegularSeason20242025!$B$3:$B$1315, "&lt;=" &amp; BA$1, DataRegularSeason20242025!$D$3:$D$1315, $A3)+SUMIFS(DataRegularSeason20242025!$AB$3:$AB$1315,DataRegularSeason20242025!$B$3:$B$1315, "&lt;=" &amp; BA$1, DataRegularSeason20242025!$E$3:$E$1315, $A3)</f>
        <v>15</v>
      </c>
      <c r="BB3">
        <f>SUMIFS(DataRegularSeason20242025!$AA$3:$AA$1315,DataRegularSeason20242025!$B$3:$B$1315, "&lt;=" &amp; BB$1, DataRegularSeason20242025!$D$3:$D$1315, $A3)+SUMIFS(DataRegularSeason20242025!$AB$3:$AB$1315,DataRegularSeason20242025!$B$3:$B$1315, "&lt;=" &amp; BB$1, DataRegularSeason20242025!$E$3:$E$1315, $A3)</f>
        <v>15</v>
      </c>
      <c r="BC3">
        <f>SUMIFS(DataRegularSeason20242025!$AA$3:$AA$1315,DataRegularSeason20242025!$B$3:$B$1315, "&lt;=" &amp; BC$1, DataRegularSeason20242025!$D$3:$D$1315, $A3)+SUMIFS(DataRegularSeason20242025!$AB$3:$AB$1315,DataRegularSeason20242025!$B$3:$B$1315, "&lt;=" &amp; BC$1, DataRegularSeason20242025!$E$3:$E$1315, $A3)</f>
        <v>15</v>
      </c>
      <c r="BD3">
        <f>SUMIFS(DataRegularSeason20242025!$AA$3:$AA$1315,DataRegularSeason20242025!$B$3:$B$1315, "&lt;=" &amp; BD$1, DataRegularSeason20242025!$D$3:$D$1315, $A3)+SUMIFS(DataRegularSeason20242025!$AB$3:$AB$1315,DataRegularSeason20242025!$B$3:$B$1315, "&lt;=" &amp; BD$1, DataRegularSeason20242025!$E$3:$E$1315, $A3)</f>
        <v>15</v>
      </c>
      <c r="BE3">
        <f>SUMIFS(DataRegularSeason20242025!$AA$3:$AA$1315,DataRegularSeason20242025!$B$3:$B$1315, "&lt;=" &amp; BE$1, DataRegularSeason20242025!$D$3:$D$1315, $A3)+SUMIFS(DataRegularSeason20242025!$AB$3:$AB$1315,DataRegularSeason20242025!$B$3:$B$1315, "&lt;=" &amp; BE$1, DataRegularSeason20242025!$E$3:$E$1315, $A3)</f>
        <v>15</v>
      </c>
      <c r="BF3">
        <f>SUMIFS(DataRegularSeason20242025!$AA$3:$AA$1315,DataRegularSeason20242025!$B$3:$B$1315, "&lt;=" &amp; BF$1, DataRegularSeason20242025!$D$3:$D$1315, $A3)+SUMIFS(DataRegularSeason20242025!$AB$3:$AB$1315,DataRegularSeason20242025!$B$3:$B$1315, "&lt;=" &amp; BF$1, DataRegularSeason20242025!$E$3:$E$1315, $A3)</f>
        <v>15</v>
      </c>
      <c r="BG3">
        <f>SUMIFS(DataRegularSeason20242025!$AA$3:$AA$1315,DataRegularSeason20242025!$B$3:$B$1315, "&lt;=" &amp; BG$1, DataRegularSeason20242025!$D$3:$D$1315, $A3)+SUMIFS(DataRegularSeason20242025!$AB$3:$AB$1315,DataRegularSeason20242025!$B$3:$B$1315, "&lt;=" &amp; BG$1, DataRegularSeason20242025!$E$3:$E$1315, $A3)</f>
        <v>15</v>
      </c>
      <c r="BH3">
        <f>SUMIFS(DataRegularSeason20242025!$AA$3:$AA$1315,DataRegularSeason20242025!$B$3:$B$1315, "&lt;=" &amp; BH$1, DataRegularSeason20242025!$D$3:$D$1315, $A3)+SUMIFS(DataRegularSeason20242025!$AB$3:$AB$1315,DataRegularSeason20242025!$B$3:$B$1315, "&lt;=" &amp; BH$1, DataRegularSeason20242025!$E$3:$E$1315, $A3)</f>
        <v>15</v>
      </c>
      <c r="BI3">
        <f>SUMIFS(DataRegularSeason20242025!$AA$3:$AA$1315,DataRegularSeason20242025!$B$3:$B$1315, "&lt;=" &amp; BI$1, DataRegularSeason20242025!$D$3:$D$1315, $A3)+SUMIFS(DataRegularSeason20242025!$AB$3:$AB$1315,DataRegularSeason20242025!$B$3:$B$1315, "&lt;=" &amp; BI$1, DataRegularSeason20242025!$E$3:$E$1315, $A3)</f>
        <v>15</v>
      </c>
      <c r="BJ3">
        <f>SUMIFS(DataRegularSeason20242025!$AA$3:$AA$1315,DataRegularSeason20242025!$B$3:$B$1315, "&lt;=" &amp; BJ$1, DataRegularSeason20242025!$D$3:$D$1315, $A3)+SUMIFS(DataRegularSeason20242025!$AB$3:$AB$1315,DataRegularSeason20242025!$B$3:$B$1315, "&lt;=" &amp; BJ$1, DataRegularSeason20242025!$E$3:$E$1315, $A3)</f>
        <v>15</v>
      </c>
      <c r="BK3">
        <f>SUMIFS(DataRegularSeason20242025!$AA$3:$AA$1315,DataRegularSeason20242025!$B$3:$B$1315, "&lt;=" &amp; BK$1, DataRegularSeason20242025!$D$3:$D$1315, $A3)+SUMIFS(DataRegularSeason20242025!$AB$3:$AB$1315,DataRegularSeason20242025!$B$3:$B$1315, "&lt;=" &amp; BK$1, DataRegularSeason20242025!$E$3:$E$1315, $A3)</f>
        <v>15</v>
      </c>
      <c r="BL3">
        <f>SUMIFS(DataRegularSeason20242025!$AA$3:$AA$1315,DataRegularSeason20242025!$B$3:$B$1315, "&lt;=" &amp; BL$1, DataRegularSeason20242025!$D$3:$D$1315, $A3)+SUMIFS(DataRegularSeason20242025!$AB$3:$AB$1315,DataRegularSeason20242025!$B$3:$B$1315, "&lt;=" &amp; BL$1, DataRegularSeason20242025!$E$3:$E$1315, $A3)</f>
        <v>15</v>
      </c>
      <c r="BM3">
        <f>SUMIFS(DataRegularSeason20242025!$AA$3:$AA$1315,DataRegularSeason20242025!$B$3:$B$1315, "&lt;=" &amp; BM$1, DataRegularSeason20242025!$D$3:$D$1315, $A3)+SUMIFS(DataRegularSeason20242025!$AB$3:$AB$1315,DataRegularSeason20242025!$B$3:$B$1315, "&lt;=" &amp; BM$1, DataRegularSeason20242025!$E$3:$E$1315, $A3)</f>
        <v>15</v>
      </c>
      <c r="BN3">
        <f>SUMIFS(DataRegularSeason20242025!$AA$3:$AA$1315,DataRegularSeason20242025!$B$3:$B$1315, "&lt;=" &amp; BN$1, DataRegularSeason20242025!$D$3:$D$1315, $A3)+SUMIFS(DataRegularSeason20242025!$AB$3:$AB$1315,DataRegularSeason20242025!$B$3:$B$1315, "&lt;=" &amp; BN$1, DataRegularSeason20242025!$E$3:$E$1315, $A3)</f>
        <v>15</v>
      </c>
      <c r="BO3">
        <f>SUMIFS(DataRegularSeason20242025!$AA$3:$AA$1315,DataRegularSeason20242025!$B$3:$B$1315, "&lt;=" &amp; BO$1, DataRegularSeason20242025!$D$3:$D$1315, $A3)+SUMIFS(DataRegularSeason20242025!$AB$3:$AB$1315,DataRegularSeason20242025!$B$3:$B$1315, "&lt;=" &amp; BO$1, DataRegularSeason20242025!$E$3:$E$1315, $A3)</f>
        <v>15</v>
      </c>
      <c r="BP3">
        <f>SUMIFS(DataRegularSeason20242025!$AA$3:$AA$1315,DataRegularSeason20242025!$B$3:$B$1315, "&lt;=" &amp; BP$1, DataRegularSeason20242025!$D$3:$D$1315, $A3)+SUMIFS(DataRegularSeason20242025!$AB$3:$AB$1315,DataRegularSeason20242025!$B$3:$B$1315, "&lt;=" &amp; BP$1, DataRegularSeason20242025!$E$3:$E$1315, $A3)</f>
        <v>15</v>
      </c>
      <c r="BQ3">
        <f>SUMIFS(DataRegularSeason20242025!$AA$3:$AA$1315,DataRegularSeason20242025!$B$3:$B$1315, "&lt;=" &amp; BQ$1, DataRegularSeason20242025!$D$3:$D$1315, $A3)+SUMIFS(DataRegularSeason20242025!$AB$3:$AB$1315,DataRegularSeason20242025!$B$3:$B$1315, "&lt;=" &amp; BQ$1, DataRegularSeason20242025!$E$3:$E$1315, $A3)</f>
        <v>15</v>
      </c>
      <c r="BR3">
        <f>SUMIFS(DataRegularSeason20242025!$AA$3:$AA$1315,DataRegularSeason20242025!$B$3:$B$1315, "&lt;=" &amp; BR$1, DataRegularSeason20242025!$D$3:$D$1315, $A3)+SUMIFS(DataRegularSeason20242025!$AB$3:$AB$1315,DataRegularSeason20242025!$B$3:$B$1315, "&lt;=" &amp; BR$1, DataRegularSeason20242025!$E$3:$E$1315, $A3)</f>
        <v>15</v>
      </c>
      <c r="BS3">
        <f>SUMIFS(DataRegularSeason20242025!$AA$3:$AA$1315,DataRegularSeason20242025!$B$3:$B$1315, "&lt;=" &amp; BS$1, DataRegularSeason20242025!$D$3:$D$1315, $A3)+SUMIFS(DataRegularSeason20242025!$AB$3:$AB$1315,DataRegularSeason20242025!$B$3:$B$1315, "&lt;=" &amp; BS$1, DataRegularSeason20242025!$E$3:$E$1315, $A3)</f>
        <v>15</v>
      </c>
      <c r="BT3">
        <f>SUMIFS(DataRegularSeason20242025!$AA$3:$AA$1315,DataRegularSeason20242025!$B$3:$B$1315, "&lt;=" &amp; BT$1, DataRegularSeason20242025!$D$3:$D$1315, $A3)+SUMIFS(DataRegularSeason20242025!$AB$3:$AB$1315,DataRegularSeason20242025!$B$3:$B$1315, "&lt;=" &amp; BT$1, DataRegularSeason20242025!$E$3:$E$1315, $A3)</f>
        <v>15</v>
      </c>
      <c r="BU3">
        <f>SUMIFS(DataRegularSeason20242025!$AA$3:$AA$1315,DataRegularSeason20242025!$B$3:$B$1315, "&lt;=" &amp; BU$1, DataRegularSeason20242025!$D$3:$D$1315, $A3)+SUMIFS(DataRegularSeason20242025!$AB$3:$AB$1315,DataRegularSeason20242025!$B$3:$B$1315, "&lt;=" &amp; BU$1, DataRegularSeason20242025!$E$3:$E$1315, $A3)</f>
        <v>15</v>
      </c>
      <c r="BV3">
        <f>SUMIFS(DataRegularSeason20242025!$AA$3:$AA$1315,DataRegularSeason20242025!$B$3:$B$1315, "&lt;=" &amp; BV$1, DataRegularSeason20242025!$D$3:$D$1315, $A3)+SUMIFS(DataRegularSeason20242025!$AB$3:$AB$1315,DataRegularSeason20242025!$B$3:$B$1315, "&lt;=" &amp; BV$1, DataRegularSeason20242025!$E$3:$E$1315, $A3)</f>
        <v>15</v>
      </c>
      <c r="BW3">
        <f>SUMIFS(DataRegularSeason20242025!$AA$3:$AA$1315,DataRegularSeason20242025!$B$3:$B$1315, "&lt;=" &amp; BW$1, DataRegularSeason20242025!$D$3:$D$1315, $A3)+SUMIFS(DataRegularSeason20242025!$AB$3:$AB$1315,DataRegularSeason20242025!$B$3:$B$1315, "&lt;=" &amp; BW$1, DataRegularSeason20242025!$E$3:$E$1315, $A3)</f>
        <v>15</v>
      </c>
      <c r="BX3">
        <f>SUMIFS(DataRegularSeason20242025!$AA$3:$AA$1315,DataRegularSeason20242025!$B$3:$B$1315, "&lt;=" &amp; BX$1, DataRegularSeason20242025!$D$3:$D$1315, $A3)+SUMIFS(DataRegularSeason20242025!$AB$3:$AB$1315,DataRegularSeason20242025!$B$3:$B$1315, "&lt;=" &amp; BX$1, DataRegularSeason20242025!$E$3:$E$1315, $A3)</f>
        <v>15</v>
      </c>
      <c r="BY3">
        <f>SUMIFS(DataRegularSeason20242025!$AA$3:$AA$1315,DataRegularSeason20242025!$B$3:$B$1315, "&lt;=" &amp; BY$1, DataRegularSeason20242025!$D$3:$D$1315, $A3)+SUMIFS(DataRegularSeason20242025!$AB$3:$AB$1315,DataRegularSeason20242025!$B$3:$B$1315, "&lt;=" &amp; BY$1, DataRegularSeason20242025!$E$3:$E$1315, $A3)</f>
        <v>15</v>
      </c>
      <c r="BZ3">
        <f>SUMIFS(DataRegularSeason20242025!$AA$3:$AA$1315,DataRegularSeason20242025!$B$3:$B$1315, "&lt;=" &amp; BZ$1, DataRegularSeason20242025!$D$3:$D$1315, $A3)+SUMIFS(DataRegularSeason20242025!$AB$3:$AB$1315,DataRegularSeason20242025!$B$3:$B$1315, "&lt;=" &amp; BZ$1, DataRegularSeason20242025!$E$3:$E$1315, $A3)</f>
        <v>15</v>
      </c>
      <c r="CA3">
        <f>SUMIFS(DataRegularSeason20242025!$AA$3:$AA$1315,DataRegularSeason20242025!$B$3:$B$1315, "&lt;=" &amp; CA$1, DataRegularSeason20242025!$D$3:$D$1315, $A3)+SUMIFS(DataRegularSeason20242025!$AB$3:$AB$1315,DataRegularSeason20242025!$B$3:$B$1315, "&lt;=" &amp; CA$1, DataRegularSeason20242025!$E$3:$E$1315, $A3)</f>
        <v>15</v>
      </c>
      <c r="CB3">
        <f>SUMIFS(DataRegularSeason20242025!$AA$3:$AA$1315,DataRegularSeason20242025!$B$3:$B$1315, "&lt;=" &amp; CB$1, DataRegularSeason20242025!$D$3:$D$1315, $A3)+SUMIFS(DataRegularSeason20242025!$AB$3:$AB$1315,DataRegularSeason20242025!$B$3:$B$1315, "&lt;=" &amp; CB$1, DataRegularSeason20242025!$E$3:$E$1315, $A3)</f>
        <v>15</v>
      </c>
      <c r="CC3">
        <f>SUMIFS(DataRegularSeason20242025!$AA$3:$AA$1315,DataRegularSeason20242025!$B$3:$B$1315, "&lt;=" &amp; CC$1, DataRegularSeason20242025!$D$3:$D$1315, $A3)+SUMIFS(DataRegularSeason20242025!$AB$3:$AB$1315,DataRegularSeason20242025!$B$3:$B$1315, "&lt;=" &amp; CC$1, DataRegularSeason20242025!$E$3:$E$1315, $A3)</f>
        <v>15</v>
      </c>
      <c r="CD3">
        <f>SUMIFS(DataRegularSeason20242025!$AA$3:$AA$1315,DataRegularSeason20242025!$B$3:$B$1315, "&lt;=" &amp; CD$1, DataRegularSeason20242025!$D$3:$D$1315, $A3)+SUMIFS(DataRegularSeason20242025!$AB$3:$AB$1315,DataRegularSeason20242025!$B$3:$B$1315, "&lt;=" &amp; CD$1, DataRegularSeason20242025!$E$3:$E$1315, $A3)</f>
        <v>15</v>
      </c>
      <c r="CE3">
        <f>SUMIFS(DataRegularSeason20242025!$AA$3:$AA$1315,DataRegularSeason20242025!$B$3:$B$1315, "&lt;=" &amp; CE$1, DataRegularSeason20242025!$D$3:$D$1315, $A3)+SUMIFS(DataRegularSeason20242025!$AB$3:$AB$1315,DataRegularSeason20242025!$B$3:$B$1315, "&lt;=" &amp; CE$1, DataRegularSeason20242025!$E$3:$E$1315, $A3)</f>
        <v>15</v>
      </c>
      <c r="CF3">
        <f>SUMIFS(DataRegularSeason20242025!$AA$3:$AA$1315,DataRegularSeason20242025!$B$3:$B$1315, "&lt;=" &amp; CF$1, DataRegularSeason20242025!$D$3:$D$1315, $A3)+SUMIFS(DataRegularSeason20242025!$AB$3:$AB$1315,DataRegularSeason20242025!$B$3:$B$1315, "&lt;=" &amp; CF$1, DataRegularSeason20242025!$E$3:$E$1315, $A3)</f>
        <v>15</v>
      </c>
      <c r="CG3">
        <f>SUMIFS(DataRegularSeason20242025!$AA$3:$AA$1315,DataRegularSeason20242025!$B$3:$B$1315, "&lt;=" &amp; CG$1, DataRegularSeason20242025!$D$3:$D$1315, $A3)+SUMIFS(DataRegularSeason20242025!$AB$3:$AB$1315,DataRegularSeason20242025!$B$3:$B$1315, "&lt;=" &amp; CG$1, DataRegularSeason20242025!$E$3:$E$1315, $A3)</f>
        <v>15</v>
      </c>
      <c r="CH3">
        <f>SUMIFS(DataRegularSeason20242025!$AA$3:$AA$1315,DataRegularSeason20242025!$B$3:$B$1315, "&lt;=" &amp; CH$1, DataRegularSeason20242025!$D$3:$D$1315, $A3)+SUMIFS(DataRegularSeason20242025!$AB$3:$AB$1315,DataRegularSeason20242025!$B$3:$B$1315, "&lt;=" &amp; CH$1, DataRegularSeason20242025!$E$3:$E$1315, $A3)</f>
        <v>15</v>
      </c>
      <c r="CI3">
        <f>SUMIFS(DataRegularSeason20242025!$AA$3:$AA$1315,DataRegularSeason20242025!$B$3:$B$1315, "&lt;=" &amp; CI$1, DataRegularSeason20242025!$D$3:$D$1315, $A3)+SUMIFS(DataRegularSeason20242025!$AB$3:$AB$1315,DataRegularSeason20242025!$B$3:$B$1315, "&lt;=" &amp; CI$1, DataRegularSeason20242025!$E$3:$E$1315, $A3)</f>
        <v>15</v>
      </c>
      <c r="CJ3">
        <f>SUMIFS(DataRegularSeason20242025!$AA$3:$AA$1315,DataRegularSeason20242025!$B$3:$B$1315, "&lt;=" &amp; CJ$1, DataRegularSeason20242025!$D$3:$D$1315, $A3)+SUMIFS(DataRegularSeason20242025!$AB$3:$AB$1315,DataRegularSeason20242025!$B$3:$B$1315, "&lt;=" &amp; CJ$1, DataRegularSeason20242025!$E$3:$E$1315, $A3)</f>
        <v>15</v>
      </c>
      <c r="CK3">
        <f>SUMIFS(DataRegularSeason20242025!$AA$3:$AA$1315,DataRegularSeason20242025!$B$3:$B$1315, "&lt;=" &amp; CK$1, DataRegularSeason20242025!$D$3:$D$1315, $A3)+SUMIFS(DataRegularSeason20242025!$AB$3:$AB$1315,DataRegularSeason20242025!$B$3:$B$1315, "&lt;=" &amp; CK$1, DataRegularSeason20242025!$E$3:$E$1315, $A3)</f>
        <v>15</v>
      </c>
      <c r="CL3">
        <f>SUMIFS(DataRegularSeason20242025!$AA$3:$AA$1315,DataRegularSeason20242025!$B$3:$B$1315, "&lt;=" &amp; CL$1, DataRegularSeason20242025!$D$3:$D$1315, $A3)+SUMIFS(DataRegularSeason20242025!$AB$3:$AB$1315,DataRegularSeason20242025!$B$3:$B$1315, "&lt;=" &amp; CL$1, DataRegularSeason20242025!$E$3:$E$1315, $A3)</f>
        <v>15</v>
      </c>
      <c r="CM3">
        <f>SUMIFS(DataRegularSeason20242025!$AA$3:$AA$1315,DataRegularSeason20242025!$B$3:$B$1315, "&lt;=" &amp; CM$1, DataRegularSeason20242025!$D$3:$D$1315, $A3)+SUMIFS(DataRegularSeason20242025!$AB$3:$AB$1315,DataRegularSeason20242025!$B$3:$B$1315, "&lt;=" &amp; CM$1, DataRegularSeason20242025!$E$3:$E$1315, $A3)</f>
        <v>15</v>
      </c>
      <c r="CN3">
        <f>SUMIFS(DataRegularSeason20242025!$AA$3:$AA$1315,DataRegularSeason20242025!$B$3:$B$1315, "&lt;=" &amp; CN$1, DataRegularSeason20242025!$D$3:$D$1315, $A3)+SUMIFS(DataRegularSeason20242025!$AB$3:$AB$1315,DataRegularSeason20242025!$B$3:$B$1315, "&lt;=" &amp; CN$1, DataRegularSeason20242025!$E$3:$E$1315, $A3)</f>
        <v>15</v>
      </c>
      <c r="CO3">
        <f>SUMIFS(DataRegularSeason20242025!$AA$3:$AA$1315,DataRegularSeason20242025!$B$3:$B$1315, "&lt;=" &amp; CO$1, DataRegularSeason20242025!$D$3:$D$1315, $A3)+SUMIFS(DataRegularSeason20242025!$AB$3:$AB$1315,DataRegularSeason20242025!$B$3:$B$1315, "&lt;=" &amp; CO$1, DataRegularSeason20242025!$E$3:$E$1315, $A3)</f>
        <v>15</v>
      </c>
      <c r="CP3">
        <f>SUMIFS(DataRegularSeason20242025!$AA$3:$AA$1315,DataRegularSeason20242025!$B$3:$B$1315, "&lt;=" &amp; CP$1, DataRegularSeason20242025!$D$3:$D$1315, $A3)+SUMIFS(DataRegularSeason20242025!$AB$3:$AB$1315,DataRegularSeason20242025!$B$3:$B$1315, "&lt;=" &amp; CP$1, DataRegularSeason20242025!$E$3:$E$1315, $A3)</f>
        <v>15</v>
      </c>
      <c r="CQ3">
        <f>SUMIFS(DataRegularSeason20242025!$AA$3:$AA$1315,DataRegularSeason20242025!$B$3:$B$1315, "&lt;=" &amp; CQ$1, DataRegularSeason20242025!$D$3:$D$1315, $A3)+SUMIFS(DataRegularSeason20242025!$AB$3:$AB$1315,DataRegularSeason20242025!$B$3:$B$1315, "&lt;=" &amp; CQ$1, DataRegularSeason20242025!$E$3:$E$1315, $A3)</f>
        <v>15</v>
      </c>
      <c r="CR3">
        <f>SUMIFS(DataRegularSeason20242025!$AA$3:$AA$1315,DataRegularSeason20242025!$B$3:$B$1315, "&lt;=" &amp; CR$1, DataRegularSeason20242025!$D$3:$D$1315, $A3)+SUMIFS(DataRegularSeason20242025!$AB$3:$AB$1315,DataRegularSeason20242025!$B$3:$B$1315, "&lt;=" &amp; CR$1, DataRegularSeason20242025!$E$3:$E$1315, $A3)</f>
        <v>15</v>
      </c>
      <c r="CS3">
        <f>SUMIFS(DataRegularSeason20242025!$AA$3:$AA$1315,DataRegularSeason20242025!$B$3:$B$1315, "&lt;=" &amp; CS$1, DataRegularSeason20242025!$D$3:$D$1315, $A3)+SUMIFS(DataRegularSeason20242025!$AB$3:$AB$1315,DataRegularSeason20242025!$B$3:$B$1315, "&lt;=" &amp; CS$1, DataRegularSeason20242025!$E$3:$E$1315, $A3)</f>
        <v>15</v>
      </c>
      <c r="CT3">
        <f>SUMIFS(DataRegularSeason20242025!$AA$3:$AA$1315,DataRegularSeason20242025!$B$3:$B$1315, "&lt;=" &amp; CT$1, DataRegularSeason20242025!$D$3:$D$1315, $A3)+SUMIFS(DataRegularSeason20242025!$AB$3:$AB$1315,DataRegularSeason20242025!$B$3:$B$1315, "&lt;=" &amp; CT$1, DataRegularSeason20242025!$E$3:$E$1315, $A3)</f>
        <v>15</v>
      </c>
      <c r="CU3">
        <f>SUMIFS(DataRegularSeason20242025!$AA$3:$AA$1315,DataRegularSeason20242025!$B$3:$B$1315, "&lt;=" &amp; CU$1, DataRegularSeason20242025!$D$3:$D$1315, $A3)+SUMIFS(DataRegularSeason20242025!$AB$3:$AB$1315,DataRegularSeason20242025!$B$3:$B$1315, "&lt;=" &amp; CU$1, DataRegularSeason20242025!$E$3:$E$1315, $A3)</f>
        <v>15</v>
      </c>
      <c r="CV3">
        <f>SUMIFS(DataRegularSeason20242025!$AA$3:$AA$1315,DataRegularSeason20242025!$B$3:$B$1315, "&lt;=" &amp; CV$1, DataRegularSeason20242025!$D$3:$D$1315, $A3)+SUMIFS(DataRegularSeason20242025!$AB$3:$AB$1315,DataRegularSeason20242025!$B$3:$B$1315, "&lt;=" &amp; CV$1, DataRegularSeason20242025!$E$3:$E$1315, $A3)</f>
        <v>15</v>
      </c>
      <c r="CW3">
        <f>SUMIFS(DataRegularSeason20242025!$AA$3:$AA$1315,DataRegularSeason20242025!$B$3:$B$1315, "&lt;=" &amp; CW$1, DataRegularSeason20242025!$D$3:$D$1315, $A3)+SUMIFS(DataRegularSeason20242025!$AB$3:$AB$1315,DataRegularSeason20242025!$B$3:$B$1315, "&lt;=" &amp; CW$1, DataRegularSeason20242025!$E$3:$E$1315, $A3)</f>
        <v>15</v>
      </c>
      <c r="CX3">
        <f>SUMIFS(DataRegularSeason20242025!$AA$3:$AA$1315,DataRegularSeason20242025!$B$3:$B$1315, "&lt;=" &amp; CX$1, DataRegularSeason20242025!$D$3:$D$1315, $A3)+SUMIFS(DataRegularSeason20242025!$AB$3:$AB$1315,DataRegularSeason20242025!$B$3:$B$1315, "&lt;=" &amp; CX$1, DataRegularSeason20242025!$E$3:$E$1315, $A3)</f>
        <v>15</v>
      </c>
      <c r="CY3">
        <f>SUMIFS(DataRegularSeason20242025!$AA$3:$AA$1315,DataRegularSeason20242025!$B$3:$B$1315, "&lt;=" &amp; CY$1, DataRegularSeason20242025!$D$3:$D$1315, $A3)+SUMIFS(DataRegularSeason20242025!$AB$3:$AB$1315,DataRegularSeason20242025!$B$3:$B$1315, "&lt;=" &amp; CY$1, DataRegularSeason20242025!$E$3:$E$1315, $A3)</f>
        <v>15</v>
      </c>
      <c r="CZ3">
        <f>SUMIFS(DataRegularSeason20242025!$AA$3:$AA$1315,DataRegularSeason20242025!$B$3:$B$1315, "&lt;=" &amp; CZ$1, DataRegularSeason20242025!$D$3:$D$1315, $A3)+SUMIFS(DataRegularSeason20242025!$AB$3:$AB$1315,DataRegularSeason20242025!$B$3:$B$1315, "&lt;=" &amp; CZ$1, DataRegularSeason20242025!$E$3:$E$1315, $A3)</f>
        <v>15</v>
      </c>
      <c r="DA3">
        <f>SUMIFS(DataRegularSeason20242025!$AA$3:$AA$1315,DataRegularSeason20242025!$B$3:$B$1315, "&lt;=" &amp; DA$1, DataRegularSeason20242025!$D$3:$D$1315, $A3)+SUMIFS(DataRegularSeason20242025!$AB$3:$AB$1315,DataRegularSeason20242025!$B$3:$B$1315, "&lt;=" &amp; DA$1, DataRegularSeason20242025!$E$3:$E$1315, $A3)</f>
        <v>15</v>
      </c>
      <c r="DB3">
        <f>SUMIFS(DataRegularSeason20242025!$AA$3:$AA$1315,DataRegularSeason20242025!$B$3:$B$1315, "&lt;=" &amp; DB$1, DataRegularSeason20242025!$D$3:$D$1315, $A3)+SUMIFS(DataRegularSeason20242025!$AB$3:$AB$1315,DataRegularSeason20242025!$B$3:$B$1315, "&lt;=" &amp; DB$1, DataRegularSeason20242025!$E$3:$E$1315, $A3)</f>
        <v>15</v>
      </c>
      <c r="DC3">
        <f>SUMIFS(DataRegularSeason20242025!$AA$3:$AA$1315,DataRegularSeason20242025!$B$3:$B$1315, "&lt;=" &amp; DC$1, DataRegularSeason20242025!$D$3:$D$1315, $A3)+SUMIFS(DataRegularSeason20242025!$AB$3:$AB$1315,DataRegularSeason20242025!$B$3:$B$1315, "&lt;=" &amp; DC$1, DataRegularSeason20242025!$E$3:$E$1315, $A3)</f>
        <v>15</v>
      </c>
      <c r="DD3">
        <f>SUMIFS(DataRegularSeason20242025!$AA$3:$AA$1315,DataRegularSeason20242025!$B$3:$B$1315, "&lt;=" &amp; DD$1, DataRegularSeason20242025!$D$3:$D$1315, $A3)+SUMIFS(DataRegularSeason20242025!$AB$3:$AB$1315,DataRegularSeason20242025!$B$3:$B$1315, "&lt;=" &amp; DD$1, DataRegularSeason20242025!$E$3:$E$1315, $A3)</f>
        <v>15</v>
      </c>
      <c r="DE3">
        <f>SUMIFS(DataRegularSeason20242025!$AA$3:$AA$1315,DataRegularSeason20242025!$B$3:$B$1315, "&lt;=" &amp; DE$1, DataRegularSeason20242025!$D$3:$D$1315, $A3)+SUMIFS(DataRegularSeason20242025!$AB$3:$AB$1315,DataRegularSeason20242025!$B$3:$B$1315, "&lt;=" &amp; DE$1, DataRegularSeason20242025!$E$3:$E$1315, $A3)</f>
        <v>15</v>
      </c>
      <c r="DF3">
        <f>SUMIFS(DataRegularSeason20242025!$AA$3:$AA$1315,DataRegularSeason20242025!$B$3:$B$1315, "&lt;=" &amp; DF$1, DataRegularSeason20242025!$D$3:$D$1315, $A3)+SUMIFS(DataRegularSeason20242025!$AB$3:$AB$1315,DataRegularSeason20242025!$B$3:$B$1315, "&lt;=" &amp; DF$1, DataRegularSeason20242025!$E$3:$E$1315, $A3)</f>
        <v>15</v>
      </c>
      <c r="DG3">
        <f>SUMIFS(DataRegularSeason20242025!$AA$3:$AA$1315,DataRegularSeason20242025!$B$3:$B$1315, "&lt;=" &amp; DG$1, DataRegularSeason20242025!$D$3:$D$1315, $A3)+SUMIFS(DataRegularSeason20242025!$AB$3:$AB$1315,DataRegularSeason20242025!$B$3:$B$1315, "&lt;=" &amp; DG$1, DataRegularSeason20242025!$E$3:$E$1315, $A3)</f>
        <v>15</v>
      </c>
      <c r="DH3">
        <f>SUMIFS(DataRegularSeason20242025!$AA$3:$AA$1315,DataRegularSeason20242025!$B$3:$B$1315, "&lt;=" &amp; DH$1, DataRegularSeason20242025!$D$3:$D$1315, $A3)+SUMIFS(DataRegularSeason20242025!$AB$3:$AB$1315,DataRegularSeason20242025!$B$3:$B$1315, "&lt;=" &amp; DH$1, DataRegularSeason20242025!$E$3:$E$1315, $A3)</f>
        <v>15</v>
      </c>
      <c r="DI3">
        <f>SUMIFS(DataRegularSeason20242025!$AA$3:$AA$1315,DataRegularSeason20242025!$B$3:$B$1315, "&lt;=" &amp; DI$1, DataRegularSeason20242025!$D$3:$D$1315, $A3)+SUMIFS(DataRegularSeason20242025!$AB$3:$AB$1315,DataRegularSeason20242025!$B$3:$B$1315, "&lt;=" &amp; DI$1, DataRegularSeason20242025!$E$3:$E$1315, $A3)</f>
        <v>15</v>
      </c>
      <c r="DJ3">
        <f>SUMIFS(DataRegularSeason20242025!$AA$3:$AA$1315,DataRegularSeason20242025!$B$3:$B$1315, "&lt;=" &amp; DJ$1, DataRegularSeason20242025!$D$3:$D$1315, $A3)+SUMIFS(DataRegularSeason20242025!$AB$3:$AB$1315,DataRegularSeason20242025!$B$3:$B$1315, "&lt;=" &amp; DJ$1, DataRegularSeason20242025!$E$3:$E$1315, $A3)</f>
        <v>15</v>
      </c>
      <c r="DK3">
        <f>SUMIFS(DataRegularSeason20242025!$AA$3:$AA$1315,DataRegularSeason20242025!$B$3:$B$1315, "&lt;=" &amp; DK$1, DataRegularSeason20242025!$D$3:$D$1315, $A3)+SUMIFS(DataRegularSeason20242025!$AB$3:$AB$1315,DataRegularSeason20242025!$B$3:$B$1315, "&lt;=" &amp; DK$1, DataRegularSeason20242025!$E$3:$E$1315, $A3)</f>
        <v>15</v>
      </c>
      <c r="DL3">
        <f>SUMIFS(DataRegularSeason20242025!$AA$3:$AA$1315,DataRegularSeason20242025!$B$3:$B$1315, "&lt;=" &amp; DL$1, DataRegularSeason20242025!$D$3:$D$1315, $A3)+SUMIFS(DataRegularSeason20242025!$AB$3:$AB$1315,DataRegularSeason20242025!$B$3:$B$1315, "&lt;=" &amp; DL$1, DataRegularSeason20242025!$E$3:$E$1315, $A3)</f>
        <v>15</v>
      </c>
      <c r="DM3">
        <f>SUMIFS(DataRegularSeason20242025!$AA$3:$AA$1315,DataRegularSeason20242025!$B$3:$B$1315, "&lt;=" &amp; DM$1, DataRegularSeason20242025!$D$3:$D$1315, $A3)+SUMIFS(DataRegularSeason20242025!$AB$3:$AB$1315,DataRegularSeason20242025!$B$3:$B$1315, "&lt;=" &amp; DM$1, DataRegularSeason20242025!$E$3:$E$1315, $A3)</f>
        <v>15</v>
      </c>
      <c r="DN3">
        <f>SUMIFS(DataRegularSeason20242025!$AA$3:$AA$1315,DataRegularSeason20242025!$B$3:$B$1315, "&lt;=" &amp; DN$1, DataRegularSeason20242025!$D$3:$D$1315, $A3)+SUMIFS(DataRegularSeason20242025!$AB$3:$AB$1315,DataRegularSeason20242025!$B$3:$B$1315, "&lt;=" &amp; DN$1, DataRegularSeason20242025!$E$3:$E$1315, $A3)</f>
        <v>15</v>
      </c>
      <c r="DO3">
        <f>SUMIFS(DataRegularSeason20242025!$AA$3:$AA$1315,DataRegularSeason20242025!$B$3:$B$1315, "&lt;=" &amp; DO$1, DataRegularSeason20242025!$D$3:$D$1315, $A3)+SUMIFS(DataRegularSeason20242025!$AB$3:$AB$1315,DataRegularSeason20242025!$B$3:$B$1315, "&lt;=" &amp; DO$1, DataRegularSeason20242025!$E$3:$E$1315, $A3)</f>
        <v>15</v>
      </c>
      <c r="DP3">
        <f>SUMIFS(DataRegularSeason20242025!$AA$3:$AA$1315,DataRegularSeason20242025!$B$3:$B$1315, "&lt;=" &amp; DP$1, DataRegularSeason20242025!$D$3:$D$1315, $A3)+SUMIFS(DataRegularSeason20242025!$AB$3:$AB$1315,DataRegularSeason20242025!$B$3:$B$1315, "&lt;=" &amp; DP$1, DataRegularSeason20242025!$E$3:$E$1315, $A3)</f>
        <v>15</v>
      </c>
      <c r="DQ3">
        <f>SUMIFS(DataRegularSeason20242025!$AA$3:$AA$1315,DataRegularSeason20242025!$B$3:$B$1315, "&lt;=" &amp; DQ$1, DataRegularSeason20242025!$D$3:$D$1315, $A3)+SUMIFS(DataRegularSeason20242025!$AB$3:$AB$1315,DataRegularSeason20242025!$B$3:$B$1315, "&lt;=" &amp; DQ$1, DataRegularSeason20242025!$E$3:$E$1315, $A3)</f>
        <v>15</v>
      </c>
      <c r="DR3">
        <f>SUMIFS(DataRegularSeason20242025!$AA$3:$AA$1315,DataRegularSeason20242025!$B$3:$B$1315, "&lt;=" &amp; DR$1, DataRegularSeason20242025!$D$3:$D$1315, $A3)+SUMIFS(DataRegularSeason20242025!$AB$3:$AB$1315,DataRegularSeason20242025!$B$3:$B$1315, "&lt;=" &amp; DR$1, DataRegularSeason20242025!$E$3:$E$1315, $A3)</f>
        <v>15</v>
      </c>
      <c r="DS3">
        <f>SUMIFS(DataRegularSeason20242025!$AA$3:$AA$1315,DataRegularSeason20242025!$B$3:$B$1315, "&lt;=" &amp; DS$1, DataRegularSeason20242025!$D$3:$D$1315, $A3)+SUMIFS(DataRegularSeason20242025!$AB$3:$AB$1315,DataRegularSeason20242025!$B$3:$B$1315, "&lt;=" &amp; DS$1, DataRegularSeason20242025!$E$3:$E$1315, $A3)</f>
        <v>15</v>
      </c>
      <c r="DT3">
        <f>SUMIFS(DataRegularSeason20242025!$AA$3:$AA$1315,DataRegularSeason20242025!$B$3:$B$1315, "&lt;=" &amp; DT$1, DataRegularSeason20242025!$D$3:$D$1315, $A3)+SUMIFS(DataRegularSeason20242025!$AB$3:$AB$1315,DataRegularSeason20242025!$B$3:$B$1315, "&lt;=" &amp; DT$1, DataRegularSeason20242025!$E$3:$E$1315, $A3)</f>
        <v>15</v>
      </c>
      <c r="DU3">
        <f>SUMIFS(DataRegularSeason20242025!$AA$3:$AA$1315,DataRegularSeason20242025!$B$3:$B$1315, "&lt;=" &amp; DU$1, DataRegularSeason20242025!$D$3:$D$1315, $A3)+SUMIFS(DataRegularSeason20242025!$AB$3:$AB$1315,DataRegularSeason20242025!$B$3:$B$1315, "&lt;=" &amp; DU$1, DataRegularSeason20242025!$E$3:$E$1315, $A3)</f>
        <v>15</v>
      </c>
      <c r="DV3">
        <f>SUMIFS(DataRegularSeason20242025!$AA$3:$AA$1315,DataRegularSeason20242025!$B$3:$B$1315, "&lt;=" &amp; DV$1, DataRegularSeason20242025!$D$3:$D$1315, $A3)+SUMIFS(DataRegularSeason20242025!$AB$3:$AB$1315,DataRegularSeason20242025!$B$3:$B$1315, "&lt;=" &amp; DV$1, DataRegularSeason20242025!$E$3:$E$1315, $A3)</f>
        <v>15</v>
      </c>
      <c r="DW3">
        <f>SUMIFS(DataRegularSeason20242025!$AA$3:$AA$1315,DataRegularSeason20242025!$B$3:$B$1315, "&lt;=" &amp; DW$1, DataRegularSeason20242025!$D$3:$D$1315, $A3)+SUMIFS(DataRegularSeason20242025!$AB$3:$AB$1315,DataRegularSeason20242025!$B$3:$B$1315, "&lt;=" &amp; DW$1, DataRegularSeason20242025!$E$3:$E$1315, $A3)</f>
        <v>15</v>
      </c>
      <c r="DX3">
        <f>SUMIFS(DataRegularSeason20242025!$AA$3:$AA$1315,DataRegularSeason20242025!$B$3:$B$1315, "&lt;=" &amp; DX$1, DataRegularSeason20242025!$D$3:$D$1315, $A3)+SUMIFS(DataRegularSeason20242025!$AB$3:$AB$1315,DataRegularSeason20242025!$B$3:$B$1315, "&lt;=" &amp; DX$1, DataRegularSeason20242025!$E$3:$E$1315, $A3)</f>
        <v>15</v>
      </c>
      <c r="DY3">
        <f>SUMIFS(DataRegularSeason20242025!$AA$3:$AA$1315,DataRegularSeason20242025!$B$3:$B$1315, "&lt;=" &amp; DY$1, DataRegularSeason20242025!$D$3:$D$1315, $A3)+SUMIFS(DataRegularSeason20242025!$AB$3:$AB$1315,DataRegularSeason20242025!$B$3:$B$1315, "&lt;=" &amp; DY$1, DataRegularSeason20242025!$E$3:$E$1315, $A3)</f>
        <v>15</v>
      </c>
      <c r="DZ3">
        <f>SUMIFS(DataRegularSeason20242025!$AA$3:$AA$1315,DataRegularSeason20242025!$B$3:$B$1315, "&lt;=" &amp; DZ$1, DataRegularSeason20242025!$D$3:$D$1315, $A3)+SUMIFS(DataRegularSeason20242025!$AB$3:$AB$1315,DataRegularSeason20242025!$B$3:$B$1315, "&lt;=" &amp; DZ$1, DataRegularSeason20242025!$E$3:$E$1315, $A3)</f>
        <v>15</v>
      </c>
      <c r="EA3">
        <f>SUMIFS(DataRegularSeason20242025!$AA$3:$AA$1315,DataRegularSeason20242025!$B$3:$B$1315, "&lt;=" &amp; EA$1, DataRegularSeason20242025!$D$3:$D$1315, $A3)+SUMIFS(DataRegularSeason20242025!$AB$3:$AB$1315,DataRegularSeason20242025!$B$3:$B$1315, "&lt;=" &amp; EA$1, DataRegularSeason20242025!$E$3:$E$1315, $A3)</f>
        <v>15</v>
      </c>
      <c r="EB3">
        <f>SUMIFS(DataRegularSeason20242025!$AA$3:$AA$1315,DataRegularSeason20242025!$B$3:$B$1315, "&lt;=" &amp; EB$1, DataRegularSeason20242025!$D$3:$D$1315, $A3)+SUMIFS(DataRegularSeason20242025!$AB$3:$AB$1315,DataRegularSeason20242025!$B$3:$B$1315, "&lt;=" &amp; EB$1, DataRegularSeason20242025!$E$3:$E$1315, $A3)</f>
        <v>15</v>
      </c>
      <c r="EC3">
        <f>SUMIFS(DataRegularSeason20242025!$AA$3:$AA$1315,DataRegularSeason20242025!$B$3:$B$1315, "&lt;=" &amp; EC$1, DataRegularSeason20242025!$D$3:$D$1315, $A3)+SUMIFS(DataRegularSeason20242025!$AB$3:$AB$1315,DataRegularSeason20242025!$B$3:$B$1315, "&lt;=" &amp; EC$1, DataRegularSeason20242025!$E$3:$E$1315, $A3)</f>
        <v>15</v>
      </c>
      <c r="ED3">
        <f>SUMIFS(DataRegularSeason20242025!$AA$3:$AA$1315,DataRegularSeason20242025!$B$3:$B$1315, "&lt;=" &amp; ED$1, DataRegularSeason20242025!$D$3:$D$1315, $A3)+SUMIFS(DataRegularSeason20242025!$AB$3:$AB$1315,DataRegularSeason20242025!$B$3:$B$1315, "&lt;=" &amp; ED$1, DataRegularSeason20242025!$E$3:$E$1315, $A3)</f>
        <v>15</v>
      </c>
      <c r="EE3">
        <f>SUMIFS(DataRegularSeason20242025!$AA$3:$AA$1315,DataRegularSeason20242025!$B$3:$B$1315, "&lt;=" &amp; EE$1, DataRegularSeason20242025!$D$3:$D$1315, $A3)+SUMIFS(DataRegularSeason20242025!$AB$3:$AB$1315,DataRegularSeason20242025!$B$3:$B$1315, "&lt;=" &amp; EE$1, DataRegularSeason20242025!$E$3:$E$1315, $A3)</f>
        <v>15</v>
      </c>
      <c r="EF3">
        <f>SUMIFS(DataRegularSeason20242025!$AA$3:$AA$1315,DataRegularSeason20242025!$B$3:$B$1315, "&lt;=" &amp; EF$1, DataRegularSeason20242025!$D$3:$D$1315, $A3)+SUMIFS(DataRegularSeason20242025!$AB$3:$AB$1315,DataRegularSeason20242025!$B$3:$B$1315, "&lt;=" &amp; EF$1, DataRegularSeason20242025!$E$3:$E$1315, $A3)</f>
        <v>15</v>
      </c>
      <c r="EG3">
        <f>SUMIFS(DataRegularSeason20242025!$AA$3:$AA$1315,DataRegularSeason20242025!$B$3:$B$1315, "&lt;=" &amp; EG$1, DataRegularSeason20242025!$D$3:$D$1315, $A3)+SUMIFS(DataRegularSeason20242025!$AB$3:$AB$1315,DataRegularSeason20242025!$B$3:$B$1315, "&lt;=" &amp; EG$1, DataRegularSeason20242025!$E$3:$E$1315, $A3)</f>
        <v>15</v>
      </c>
      <c r="EH3">
        <f>SUMIFS(DataRegularSeason20242025!$AA$3:$AA$1315,DataRegularSeason20242025!$B$3:$B$1315, "&lt;=" &amp; EH$1, DataRegularSeason20242025!$D$3:$D$1315, $A3)+SUMIFS(DataRegularSeason20242025!$AB$3:$AB$1315,DataRegularSeason20242025!$B$3:$B$1315, "&lt;=" &amp; EH$1, DataRegularSeason20242025!$E$3:$E$1315, $A3)</f>
        <v>15</v>
      </c>
      <c r="EI3">
        <f>SUMIFS(DataRegularSeason20242025!$AA$3:$AA$1315,DataRegularSeason20242025!$B$3:$B$1315, "&lt;=" &amp; EI$1, DataRegularSeason20242025!$D$3:$D$1315, $A3)+SUMIFS(DataRegularSeason20242025!$AB$3:$AB$1315,DataRegularSeason20242025!$B$3:$B$1315, "&lt;=" &amp; EI$1, DataRegularSeason20242025!$E$3:$E$1315, $A3)</f>
        <v>15</v>
      </c>
      <c r="EJ3">
        <f>SUMIFS(DataRegularSeason20242025!$AA$3:$AA$1315,DataRegularSeason20242025!$B$3:$B$1315, "&lt;=" &amp; EJ$1, DataRegularSeason20242025!$D$3:$D$1315, $A3)+SUMIFS(DataRegularSeason20242025!$AB$3:$AB$1315,DataRegularSeason20242025!$B$3:$B$1315, "&lt;=" &amp; EJ$1, DataRegularSeason20242025!$E$3:$E$1315, $A3)</f>
        <v>15</v>
      </c>
      <c r="EK3">
        <f>SUMIFS(DataRegularSeason20242025!$AA$3:$AA$1315,DataRegularSeason20242025!$B$3:$B$1315, "&lt;=" &amp; EK$1, DataRegularSeason20242025!$D$3:$D$1315, $A3)+SUMIFS(DataRegularSeason20242025!$AB$3:$AB$1315,DataRegularSeason20242025!$B$3:$B$1315, "&lt;=" &amp; EK$1, DataRegularSeason20242025!$E$3:$E$1315, $A3)</f>
        <v>15</v>
      </c>
      <c r="EL3">
        <f>SUMIFS(DataRegularSeason20242025!$AA$3:$AA$1315,DataRegularSeason20242025!$B$3:$B$1315, "&lt;=" &amp; EL$1, DataRegularSeason20242025!$D$3:$D$1315, $A3)+SUMIFS(DataRegularSeason20242025!$AB$3:$AB$1315,DataRegularSeason20242025!$B$3:$B$1315, "&lt;=" &amp; EL$1, DataRegularSeason20242025!$E$3:$E$1315, $A3)</f>
        <v>15</v>
      </c>
      <c r="EM3">
        <f>SUMIFS(DataRegularSeason20242025!$AA$3:$AA$1315,DataRegularSeason20242025!$B$3:$B$1315, "&lt;=" &amp; EM$1, DataRegularSeason20242025!$D$3:$D$1315, $A3)+SUMIFS(DataRegularSeason20242025!$AB$3:$AB$1315,DataRegularSeason20242025!$B$3:$B$1315, "&lt;=" &amp; EM$1, DataRegularSeason20242025!$E$3:$E$1315, $A3)</f>
        <v>15</v>
      </c>
      <c r="EN3">
        <f>SUMIFS(DataRegularSeason20242025!$AA$3:$AA$1315,DataRegularSeason20242025!$B$3:$B$1315, "&lt;=" &amp; EN$1, DataRegularSeason20242025!$D$3:$D$1315, $A3)+SUMIFS(DataRegularSeason20242025!$AB$3:$AB$1315,DataRegularSeason20242025!$B$3:$B$1315, "&lt;=" &amp; EN$1, DataRegularSeason20242025!$E$3:$E$1315, $A3)</f>
        <v>15</v>
      </c>
      <c r="EO3">
        <f>SUMIFS(DataRegularSeason20242025!$AA$3:$AA$1315,DataRegularSeason20242025!$B$3:$B$1315, "&lt;=" &amp; EO$1, DataRegularSeason20242025!$D$3:$D$1315, $A3)+SUMIFS(DataRegularSeason20242025!$AB$3:$AB$1315,DataRegularSeason20242025!$B$3:$B$1315, "&lt;=" &amp; EO$1, DataRegularSeason20242025!$E$3:$E$1315, $A3)</f>
        <v>15</v>
      </c>
      <c r="EP3">
        <f>SUMIFS(DataRegularSeason20242025!$AA$3:$AA$1315,DataRegularSeason20242025!$B$3:$B$1315, "&lt;=" &amp; EP$1, DataRegularSeason20242025!$D$3:$D$1315, $A3)+SUMIFS(DataRegularSeason20242025!$AB$3:$AB$1315,DataRegularSeason20242025!$B$3:$B$1315, "&lt;=" &amp; EP$1, DataRegularSeason20242025!$E$3:$E$1315, $A3)</f>
        <v>15</v>
      </c>
      <c r="EQ3">
        <f>SUMIFS(DataRegularSeason20242025!$AA$3:$AA$1315,DataRegularSeason20242025!$B$3:$B$1315, "&lt;=" &amp; EQ$1, DataRegularSeason20242025!$D$3:$D$1315, $A3)+SUMIFS(DataRegularSeason20242025!$AB$3:$AB$1315,DataRegularSeason20242025!$B$3:$B$1315, "&lt;=" &amp; EQ$1, DataRegularSeason20242025!$E$3:$E$1315, $A3)</f>
        <v>15</v>
      </c>
      <c r="ER3">
        <f>SUMIFS(DataRegularSeason20242025!$AA$3:$AA$1315,DataRegularSeason20242025!$B$3:$B$1315, "&lt;=" &amp; ER$1, DataRegularSeason20242025!$D$3:$D$1315, $A3)+SUMIFS(DataRegularSeason20242025!$AB$3:$AB$1315,DataRegularSeason20242025!$B$3:$B$1315, "&lt;=" &amp; ER$1, DataRegularSeason20242025!$E$3:$E$1315, $A3)</f>
        <v>15</v>
      </c>
      <c r="ES3">
        <f>SUMIFS(DataRegularSeason20242025!$AA$3:$AA$1315,DataRegularSeason20242025!$B$3:$B$1315, "&lt;=" &amp; ES$1, DataRegularSeason20242025!$D$3:$D$1315, $A3)+SUMIFS(DataRegularSeason20242025!$AB$3:$AB$1315,DataRegularSeason20242025!$B$3:$B$1315, "&lt;=" &amp; ES$1, DataRegularSeason20242025!$E$3:$E$1315, $A3)</f>
        <v>15</v>
      </c>
      <c r="ET3">
        <f>SUMIFS(DataRegularSeason20242025!$AA$3:$AA$1315,DataRegularSeason20242025!$B$3:$B$1315, "&lt;=" &amp; ET$1, DataRegularSeason20242025!$D$3:$D$1315, $A3)+SUMIFS(DataRegularSeason20242025!$AB$3:$AB$1315,DataRegularSeason20242025!$B$3:$B$1315, "&lt;=" &amp; ET$1, DataRegularSeason20242025!$E$3:$E$1315, $A3)</f>
        <v>15</v>
      </c>
      <c r="EU3">
        <f>SUMIFS(DataRegularSeason20242025!$AA$3:$AA$1315,DataRegularSeason20242025!$B$3:$B$1315, "&lt;=" &amp; EU$1, DataRegularSeason20242025!$D$3:$D$1315, $A3)+SUMIFS(DataRegularSeason20242025!$AB$3:$AB$1315,DataRegularSeason20242025!$B$3:$B$1315, "&lt;=" &amp; EU$1, DataRegularSeason20242025!$E$3:$E$1315, $A3)</f>
        <v>15</v>
      </c>
      <c r="EV3">
        <f>SUMIFS(DataRegularSeason20242025!$AA$3:$AA$1315,DataRegularSeason20242025!$B$3:$B$1315, "&lt;=" &amp; EV$1, DataRegularSeason20242025!$D$3:$D$1315, $A3)+SUMIFS(DataRegularSeason20242025!$AB$3:$AB$1315,DataRegularSeason20242025!$B$3:$B$1315, "&lt;=" &amp; EV$1, DataRegularSeason20242025!$E$3:$E$1315, $A3)</f>
        <v>15</v>
      </c>
      <c r="EW3">
        <f>SUMIFS(DataRegularSeason20242025!$AA$3:$AA$1315,DataRegularSeason20242025!$B$3:$B$1315, "&lt;=" &amp; EW$1, DataRegularSeason20242025!$D$3:$D$1315, $A3)+SUMIFS(DataRegularSeason20242025!$AB$3:$AB$1315,DataRegularSeason20242025!$B$3:$B$1315, "&lt;=" &amp; EW$1, DataRegularSeason20242025!$E$3:$E$1315, $A3)</f>
        <v>15</v>
      </c>
      <c r="EX3">
        <f>SUMIFS(DataRegularSeason20242025!$AA$3:$AA$1315,DataRegularSeason20242025!$B$3:$B$1315, "&lt;=" &amp; EX$1, DataRegularSeason20242025!$D$3:$D$1315, $A3)+SUMIFS(DataRegularSeason20242025!$AB$3:$AB$1315,DataRegularSeason20242025!$B$3:$B$1315, "&lt;=" &amp; EX$1, DataRegularSeason20242025!$E$3:$E$1315, $A3)</f>
        <v>15</v>
      </c>
      <c r="EY3">
        <f>SUMIFS(DataRegularSeason20242025!$AA$3:$AA$1315,DataRegularSeason20242025!$B$3:$B$1315, "&lt;=" &amp; EY$1, DataRegularSeason20242025!$D$3:$D$1315, $A3)+SUMIFS(DataRegularSeason20242025!$AB$3:$AB$1315,DataRegularSeason20242025!$B$3:$B$1315, "&lt;=" &amp; EY$1, DataRegularSeason20242025!$E$3:$E$1315, $A3)</f>
        <v>15</v>
      </c>
      <c r="EZ3">
        <f>SUMIFS(DataRegularSeason20242025!$AA$3:$AA$1315,DataRegularSeason20242025!$B$3:$B$1315, "&lt;=" &amp; EZ$1, DataRegularSeason20242025!$D$3:$D$1315, $A3)+SUMIFS(DataRegularSeason20242025!$AB$3:$AB$1315,DataRegularSeason20242025!$B$3:$B$1315, "&lt;=" &amp; EZ$1, DataRegularSeason20242025!$E$3:$E$1315, $A3)</f>
        <v>15</v>
      </c>
      <c r="FA3">
        <f>SUMIFS(DataRegularSeason20242025!$AA$3:$AA$1315,DataRegularSeason20242025!$B$3:$B$1315, "&lt;=" &amp; FA$1, DataRegularSeason20242025!$D$3:$D$1315, $A3)+SUMIFS(DataRegularSeason20242025!$AB$3:$AB$1315,DataRegularSeason20242025!$B$3:$B$1315, "&lt;=" &amp; FA$1, DataRegularSeason20242025!$E$3:$E$1315, $A3)</f>
        <v>15</v>
      </c>
      <c r="FB3">
        <f>SUMIFS(DataRegularSeason20242025!$AA$3:$AA$1315,DataRegularSeason20242025!$B$3:$B$1315, "&lt;=" &amp; FB$1, DataRegularSeason20242025!$D$3:$D$1315, $A3)+SUMIFS(DataRegularSeason20242025!$AB$3:$AB$1315,DataRegularSeason20242025!$B$3:$B$1315, "&lt;=" &amp; FB$1, DataRegularSeason20242025!$E$3:$E$1315, $A3)</f>
        <v>15</v>
      </c>
      <c r="FC3">
        <f>SUMIFS(DataRegularSeason20242025!$AA$3:$AA$1315,DataRegularSeason20242025!$B$3:$B$1315, "&lt;=" &amp; FC$1, DataRegularSeason20242025!$D$3:$D$1315, $A3)+SUMIFS(DataRegularSeason20242025!$AB$3:$AB$1315,DataRegularSeason20242025!$B$3:$B$1315, "&lt;=" &amp; FC$1, DataRegularSeason20242025!$E$3:$E$1315, $A3)</f>
        <v>15</v>
      </c>
      <c r="FD3">
        <f>SUMIFS(DataRegularSeason20242025!$AA$3:$AA$1315,DataRegularSeason20242025!$B$3:$B$1315, "&lt;=" &amp; FD$1, DataRegularSeason20242025!$D$3:$D$1315, $A3)+SUMIFS(DataRegularSeason20242025!$AB$3:$AB$1315,DataRegularSeason20242025!$B$3:$B$1315, "&lt;=" &amp; FD$1, DataRegularSeason20242025!$E$3:$E$1315, $A3)</f>
        <v>15</v>
      </c>
      <c r="FE3">
        <f>SUMIFS(DataRegularSeason20242025!$AA$3:$AA$1315,DataRegularSeason20242025!$B$3:$B$1315, "&lt;=" &amp; FE$1, DataRegularSeason20242025!$D$3:$D$1315, $A3)+SUMIFS(DataRegularSeason20242025!$AB$3:$AB$1315,DataRegularSeason20242025!$B$3:$B$1315, "&lt;=" &amp; FE$1, DataRegularSeason20242025!$E$3:$E$1315, $A3)</f>
        <v>15</v>
      </c>
      <c r="FF3">
        <f>SUMIFS(DataRegularSeason20242025!$AA$3:$AA$1315,DataRegularSeason20242025!$B$3:$B$1315, "&lt;=" &amp; FF$1, DataRegularSeason20242025!$D$3:$D$1315, $A3)+SUMIFS(DataRegularSeason20242025!$AB$3:$AB$1315,DataRegularSeason20242025!$B$3:$B$1315, "&lt;=" &amp; FF$1, DataRegularSeason20242025!$E$3:$E$1315, $A3)</f>
        <v>15</v>
      </c>
      <c r="FG3">
        <f>SUMIFS(DataRegularSeason20242025!$AA$3:$AA$1315,DataRegularSeason20242025!$B$3:$B$1315, "&lt;=" &amp; FG$1, DataRegularSeason20242025!$D$3:$D$1315, $A3)+SUMIFS(DataRegularSeason20242025!$AB$3:$AB$1315,DataRegularSeason20242025!$B$3:$B$1315, "&lt;=" &amp; FG$1, DataRegularSeason20242025!$E$3:$E$1315, $A3)</f>
        <v>15</v>
      </c>
      <c r="FH3">
        <f>SUMIFS(DataRegularSeason20242025!$AA$3:$AA$1315,DataRegularSeason20242025!$B$3:$B$1315, "&lt;=" &amp; FH$1, DataRegularSeason20242025!$D$3:$D$1315, $A3)+SUMIFS(DataRegularSeason20242025!$AB$3:$AB$1315,DataRegularSeason20242025!$B$3:$B$1315, "&lt;=" &amp; FH$1, DataRegularSeason20242025!$E$3:$E$1315, $A3)</f>
        <v>15</v>
      </c>
      <c r="FI3">
        <f>SUMIFS(DataRegularSeason20242025!$AA$3:$AA$1315,DataRegularSeason20242025!$B$3:$B$1315, "&lt;=" &amp; FI$1, DataRegularSeason20242025!$D$3:$D$1315, $A3)+SUMIFS(DataRegularSeason20242025!$AB$3:$AB$1315,DataRegularSeason20242025!$B$3:$B$1315, "&lt;=" &amp; FI$1, DataRegularSeason20242025!$E$3:$E$1315, $A3)</f>
        <v>15</v>
      </c>
      <c r="FJ3">
        <f>SUMIFS(DataRegularSeason20242025!$AA$3:$AA$1315,DataRegularSeason20242025!$B$3:$B$1315, "&lt;=" &amp; FJ$1, DataRegularSeason20242025!$D$3:$D$1315, $A3)+SUMIFS(DataRegularSeason20242025!$AB$3:$AB$1315,DataRegularSeason20242025!$B$3:$B$1315, "&lt;=" &amp; FJ$1, DataRegularSeason20242025!$E$3:$E$1315, $A3)</f>
        <v>15</v>
      </c>
      <c r="FK3">
        <f>SUMIFS(DataRegularSeason20242025!$AA$3:$AA$1315,DataRegularSeason20242025!$B$3:$B$1315, "&lt;=" &amp; FK$1, DataRegularSeason20242025!$D$3:$D$1315, $A3)+SUMIFS(DataRegularSeason20242025!$AB$3:$AB$1315,DataRegularSeason20242025!$B$3:$B$1315, "&lt;=" &amp; FK$1, DataRegularSeason20242025!$E$3:$E$1315, $A3)</f>
        <v>15</v>
      </c>
      <c r="FL3">
        <f>SUMIFS(DataRegularSeason20242025!$AA$3:$AA$1315,DataRegularSeason20242025!$B$3:$B$1315, "&lt;=" &amp; FL$1, DataRegularSeason20242025!$D$3:$D$1315, $A3)+SUMIFS(DataRegularSeason20242025!$AB$3:$AB$1315,DataRegularSeason20242025!$B$3:$B$1315, "&lt;=" &amp; FL$1, DataRegularSeason20242025!$E$3:$E$1315, $A3)</f>
        <v>15</v>
      </c>
      <c r="FM3">
        <f>SUMIFS(DataRegularSeason20242025!$AA$3:$AA$1315,DataRegularSeason20242025!$B$3:$B$1315, "&lt;=" &amp; FM$1, DataRegularSeason20242025!$D$3:$D$1315, $A3)+SUMIFS(DataRegularSeason20242025!$AB$3:$AB$1315,DataRegularSeason20242025!$B$3:$B$1315, "&lt;=" &amp; FM$1, DataRegularSeason20242025!$E$3:$E$1315, $A3)</f>
        <v>15</v>
      </c>
      <c r="FN3">
        <f>SUMIFS(DataRegularSeason20242025!$AA$3:$AA$1315,DataRegularSeason20242025!$B$3:$B$1315, "&lt;=" &amp; FN$1, DataRegularSeason20242025!$D$3:$D$1315, $A3)+SUMIFS(DataRegularSeason20242025!$AB$3:$AB$1315,DataRegularSeason20242025!$B$3:$B$1315, "&lt;=" &amp; FN$1, DataRegularSeason20242025!$E$3:$E$1315, $A3)</f>
        <v>15</v>
      </c>
      <c r="FO3">
        <f>SUMIFS(DataRegularSeason20242025!$AA$3:$AA$1315,DataRegularSeason20242025!$B$3:$B$1315, "&lt;=" &amp; FO$1, DataRegularSeason20242025!$D$3:$D$1315, $A3)+SUMIFS(DataRegularSeason20242025!$AB$3:$AB$1315,DataRegularSeason20242025!$B$3:$B$1315, "&lt;=" &amp; FO$1, DataRegularSeason20242025!$E$3:$E$1315, $A3)</f>
        <v>15</v>
      </c>
      <c r="FP3">
        <f>SUMIFS(DataRegularSeason20242025!$AA$3:$AA$1315,DataRegularSeason20242025!$B$3:$B$1315, "&lt;=" &amp; FP$1, DataRegularSeason20242025!$D$3:$D$1315, $A3)+SUMIFS(DataRegularSeason20242025!$AB$3:$AB$1315,DataRegularSeason20242025!$B$3:$B$1315, "&lt;=" &amp; FP$1, DataRegularSeason20242025!$E$3:$E$1315, $A3)</f>
        <v>15</v>
      </c>
      <c r="FQ3">
        <f>SUMIFS(DataRegularSeason20242025!$AA$3:$AA$1315,DataRegularSeason20242025!$B$3:$B$1315, "&lt;=" &amp; FQ$1, DataRegularSeason20242025!$D$3:$D$1315, $A3)+SUMIFS(DataRegularSeason20242025!$AB$3:$AB$1315,DataRegularSeason20242025!$B$3:$B$1315, "&lt;=" &amp; FQ$1, DataRegularSeason20242025!$E$3:$E$1315, $A3)</f>
        <v>15</v>
      </c>
      <c r="FR3">
        <f>SUMIFS(DataRegularSeason20242025!$AA$3:$AA$1315,DataRegularSeason20242025!$B$3:$B$1315, "&lt;=" &amp; FR$1, DataRegularSeason20242025!$D$3:$D$1315, $A3)+SUMIFS(DataRegularSeason20242025!$AB$3:$AB$1315,DataRegularSeason20242025!$B$3:$B$1315, "&lt;=" &amp; FR$1, DataRegularSeason20242025!$E$3:$E$1315, $A3)</f>
        <v>15</v>
      </c>
      <c r="FS3">
        <f>SUMIFS(DataRegularSeason20242025!$AA$3:$AA$1315,DataRegularSeason20242025!$B$3:$B$1315, "&lt;=" &amp; FS$1, DataRegularSeason20242025!$D$3:$D$1315, $A3)+SUMIFS(DataRegularSeason20242025!$AB$3:$AB$1315,DataRegularSeason20242025!$B$3:$B$1315, "&lt;=" &amp; FS$1, DataRegularSeason20242025!$E$3:$E$1315, $A3)</f>
        <v>15</v>
      </c>
      <c r="FT3">
        <f>SUMIFS(DataRegularSeason20242025!$AA$3:$AA$1315,DataRegularSeason20242025!$B$3:$B$1315, "&lt;=" &amp; FT$1, DataRegularSeason20242025!$D$3:$D$1315, $A3)+SUMIFS(DataRegularSeason20242025!$AB$3:$AB$1315,DataRegularSeason20242025!$B$3:$B$1315, "&lt;=" &amp; FT$1, DataRegularSeason20242025!$E$3:$E$1315, $A3)</f>
        <v>15</v>
      </c>
      <c r="FU3">
        <f>SUMIFS(DataRegularSeason20242025!$AA$3:$AA$1315,DataRegularSeason20242025!$B$3:$B$1315, "&lt;=" &amp; FU$1, DataRegularSeason20242025!$D$3:$D$1315, $A3)+SUMIFS(DataRegularSeason20242025!$AB$3:$AB$1315,DataRegularSeason20242025!$B$3:$B$1315, "&lt;=" &amp; FU$1, DataRegularSeason20242025!$E$3:$E$1315, $A3)</f>
        <v>15</v>
      </c>
      <c r="FV3">
        <f>SUMIFS(DataRegularSeason20242025!$AA$3:$AA$1315,DataRegularSeason20242025!$B$3:$B$1315, "&lt;=" &amp; FV$1, DataRegularSeason20242025!$D$3:$D$1315, $A3)+SUMIFS(DataRegularSeason20242025!$AB$3:$AB$1315,DataRegularSeason20242025!$B$3:$B$1315, "&lt;=" &amp; FV$1, DataRegularSeason20242025!$E$3:$E$1315, $A3)</f>
        <v>15</v>
      </c>
      <c r="FW3">
        <f>SUMIFS(DataRegularSeason20242025!$AA$3:$AA$1315,DataRegularSeason20242025!$B$3:$B$1315, "&lt;=" &amp; FW$1, DataRegularSeason20242025!$D$3:$D$1315, $A3)+SUMIFS(DataRegularSeason20242025!$AB$3:$AB$1315,DataRegularSeason20242025!$B$3:$B$1315, "&lt;=" &amp; FW$1, DataRegularSeason20242025!$E$3:$E$1315, $A3)</f>
        <v>15</v>
      </c>
      <c r="FX3">
        <f>SUMIFS(DataRegularSeason20242025!$AA$3:$AA$1315,DataRegularSeason20242025!$B$3:$B$1315, "&lt;=" &amp; FX$1, DataRegularSeason20242025!$D$3:$D$1315, $A3)+SUMIFS(DataRegularSeason20242025!$AB$3:$AB$1315,DataRegularSeason20242025!$B$3:$B$1315, "&lt;=" &amp; FX$1, DataRegularSeason20242025!$E$3:$E$1315, $A3)</f>
        <v>15</v>
      </c>
      <c r="FY3">
        <f>SUMIFS(DataRegularSeason20242025!$AA$3:$AA$1315,DataRegularSeason20242025!$B$3:$B$1315, "&lt;=" &amp; FY$1, DataRegularSeason20242025!$D$3:$D$1315, $A3)+SUMIFS(DataRegularSeason20242025!$AB$3:$AB$1315,DataRegularSeason20242025!$B$3:$B$1315, "&lt;=" &amp; FY$1, DataRegularSeason20242025!$E$3:$E$1315, $A3)</f>
        <v>15</v>
      </c>
      <c r="FZ3">
        <f>SUMIFS(DataRegularSeason20242025!$AA$3:$AA$1315,DataRegularSeason20242025!$B$3:$B$1315, "&lt;=" &amp; FZ$1, DataRegularSeason20242025!$D$3:$D$1315, $A3)+SUMIFS(DataRegularSeason20242025!$AB$3:$AB$1315,DataRegularSeason20242025!$B$3:$B$1315, "&lt;=" &amp; FZ$1, DataRegularSeason20242025!$E$3:$E$1315, $A3)</f>
        <v>15</v>
      </c>
      <c r="GA3">
        <f>SUMIFS(DataRegularSeason20242025!$AA$3:$AA$1315,DataRegularSeason20242025!$B$3:$B$1315, "&lt;=" &amp; GA$1, DataRegularSeason20242025!$D$3:$D$1315, $A3)+SUMIFS(DataRegularSeason20242025!$AB$3:$AB$1315,DataRegularSeason20242025!$B$3:$B$1315, "&lt;=" &amp; GA$1, DataRegularSeason20242025!$E$3:$E$1315, $A3)</f>
        <v>15</v>
      </c>
      <c r="GB3">
        <f>SUMIFS(DataRegularSeason20242025!$AA$3:$AA$1315,DataRegularSeason20242025!$B$3:$B$1315, "&lt;=" &amp; GB$1, DataRegularSeason20242025!$D$3:$D$1315, $A3)+SUMIFS(DataRegularSeason20242025!$AB$3:$AB$1315,DataRegularSeason20242025!$B$3:$B$1315, "&lt;=" &amp; GB$1, DataRegularSeason20242025!$E$3:$E$1315, $A3)</f>
        <v>15</v>
      </c>
      <c r="GC3">
        <f>SUMIFS(DataRegularSeason20242025!$AA$3:$AA$1315,DataRegularSeason20242025!$B$3:$B$1315, "&lt;=" &amp; GC$1, DataRegularSeason20242025!$D$3:$D$1315, $A3)+SUMIFS(DataRegularSeason20242025!$AB$3:$AB$1315,DataRegularSeason20242025!$B$3:$B$1315, "&lt;=" &amp; GC$1, DataRegularSeason20242025!$E$3:$E$1315, $A3)</f>
        <v>15</v>
      </c>
      <c r="GD3">
        <f>SUMIFS(DataRegularSeason20242025!$AA$3:$AA$1315,DataRegularSeason20242025!$B$3:$B$1315, "&lt;=" &amp; GD$1, DataRegularSeason20242025!$D$3:$D$1315, $A3)+SUMIFS(DataRegularSeason20242025!$AB$3:$AB$1315,DataRegularSeason20242025!$B$3:$B$1315, "&lt;=" &amp; GD$1, DataRegularSeason20242025!$E$3:$E$1315, $A3)</f>
        <v>15</v>
      </c>
      <c r="GE3">
        <f>SUMIFS(DataRegularSeason20242025!$AA$3:$AA$1315,DataRegularSeason20242025!$B$3:$B$1315, "&lt;=" &amp; GE$1, DataRegularSeason20242025!$D$3:$D$1315, $A3)+SUMIFS(DataRegularSeason20242025!$AB$3:$AB$1315,DataRegularSeason20242025!$B$3:$B$1315, "&lt;=" &amp; GE$1, DataRegularSeason20242025!$E$3:$E$1315, $A3)</f>
        <v>15</v>
      </c>
      <c r="GF3">
        <f>SUMIFS(DataRegularSeason20242025!$AA$3:$AA$1315,DataRegularSeason20242025!$B$3:$B$1315, "&lt;=" &amp; GF$1, DataRegularSeason20242025!$D$3:$D$1315, $A3)+SUMIFS(DataRegularSeason20242025!$AB$3:$AB$1315,DataRegularSeason20242025!$B$3:$B$1315, "&lt;=" &amp; GF$1, DataRegularSeason20242025!$E$3:$E$1315, $A3)</f>
        <v>15</v>
      </c>
      <c r="GG3">
        <f>SUMIFS(DataRegularSeason20242025!$AA$3:$AA$1315,DataRegularSeason20242025!$B$3:$B$1315, "&lt;=" &amp; GG$1, DataRegularSeason20242025!$D$3:$D$1315, $A3)+SUMIFS(DataRegularSeason20242025!$AB$3:$AB$1315,DataRegularSeason20242025!$B$3:$B$1315, "&lt;=" &amp; GG$1, DataRegularSeason20242025!$E$3:$E$1315, $A3)</f>
        <v>15</v>
      </c>
      <c r="GH3">
        <f>SUMIFS(DataRegularSeason20242025!$AA$3:$AA$1315,DataRegularSeason20242025!$B$3:$B$1315, "&lt;=" &amp; GH$1, DataRegularSeason20242025!$D$3:$D$1315, $A3)+SUMIFS(DataRegularSeason20242025!$AB$3:$AB$1315,DataRegularSeason20242025!$B$3:$B$1315, "&lt;=" &amp; GH$1, DataRegularSeason20242025!$E$3:$E$1315, $A3)</f>
        <v>15</v>
      </c>
      <c r="GI3">
        <f>SUMIFS(DataRegularSeason20242025!$AA$3:$AA$1315,DataRegularSeason20242025!$B$3:$B$1315, "&lt;=" &amp; GI$1, DataRegularSeason20242025!$D$3:$D$1315, $A3)+SUMIFS(DataRegularSeason20242025!$AB$3:$AB$1315,DataRegularSeason20242025!$B$3:$B$1315, "&lt;=" &amp; GI$1, DataRegularSeason20242025!$E$3:$E$1315, $A3)</f>
        <v>15</v>
      </c>
      <c r="GJ3">
        <f>SUMIFS(DataRegularSeason20242025!$AA$3:$AA$1315,DataRegularSeason20242025!$B$3:$B$1315, "&lt;=" &amp; GJ$1, DataRegularSeason20242025!$D$3:$D$1315, $A3)+SUMIFS(DataRegularSeason20242025!$AB$3:$AB$1315,DataRegularSeason20242025!$B$3:$B$1315, "&lt;=" &amp; GJ$1, DataRegularSeason20242025!$E$3:$E$1315, $A3)</f>
        <v>15</v>
      </c>
      <c r="GK3">
        <f>SUMIFS(DataRegularSeason20242025!$AA$3:$AA$1315,DataRegularSeason20242025!$B$3:$B$1315, "&lt;=" &amp; GK$1, DataRegularSeason20242025!$D$3:$D$1315, $A3)+SUMIFS(DataRegularSeason20242025!$AB$3:$AB$1315,DataRegularSeason20242025!$B$3:$B$1315, "&lt;=" &amp; GK$1, DataRegularSeason20242025!$E$3:$E$1315, $A3)</f>
        <v>15</v>
      </c>
      <c r="GL3">
        <f>SUMIFS(DataRegularSeason20242025!$AA$3:$AA$1315,DataRegularSeason20242025!$B$3:$B$1315, "&lt;=" &amp; GL$1, DataRegularSeason20242025!$D$3:$D$1315, $A3)+SUMIFS(DataRegularSeason20242025!$AB$3:$AB$1315,DataRegularSeason20242025!$B$3:$B$1315, "&lt;=" &amp; GL$1, DataRegularSeason20242025!$E$3:$E$1315, $A3)</f>
        <v>15</v>
      </c>
      <c r="GM3">
        <f>SUMIFS(DataRegularSeason20242025!$AA$3:$AA$1315,DataRegularSeason20242025!$B$3:$B$1315, "&lt;=" &amp; GM$1, DataRegularSeason20242025!$D$3:$D$1315, $A3)+SUMIFS(DataRegularSeason20242025!$AB$3:$AB$1315,DataRegularSeason20242025!$B$3:$B$1315, "&lt;=" &amp; GM$1, DataRegularSeason20242025!$E$3:$E$1315, $A3)</f>
        <v>15</v>
      </c>
      <c r="GN3">
        <f>SUMIFS(DataRegularSeason20242025!$AA$3:$AA$1315,DataRegularSeason20242025!$B$3:$B$1315, "&lt;=" &amp; GN$1, DataRegularSeason20242025!$D$3:$D$1315, $A3)+SUMIFS(DataRegularSeason20242025!$AB$3:$AB$1315,DataRegularSeason20242025!$B$3:$B$1315, "&lt;=" &amp; GN$1, DataRegularSeason20242025!$E$3:$E$1315, $A3)</f>
        <v>15</v>
      </c>
      <c r="GO3">
        <f>SUMIFS(DataRegularSeason20242025!$AA$3:$AA$1315,DataRegularSeason20242025!$B$3:$B$1315, "&lt;=" &amp; GO$1, DataRegularSeason20242025!$D$3:$D$1315, $A3)+SUMIFS(DataRegularSeason20242025!$AB$3:$AB$1315,DataRegularSeason20242025!$B$3:$B$1315, "&lt;=" &amp; GO$1, DataRegularSeason20242025!$E$3:$E$1315, $A3)</f>
        <v>15</v>
      </c>
      <c r="GP3">
        <f>SUMIFS(DataRegularSeason20242025!$AA$3:$AA$1315,DataRegularSeason20242025!$B$3:$B$1315, "&lt;=" &amp; GP$1, DataRegularSeason20242025!$D$3:$D$1315, $A3)+SUMIFS(DataRegularSeason20242025!$AB$3:$AB$1315,DataRegularSeason20242025!$B$3:$B$1315, "&lt;=" &amp; GP$1, DataRegularSeason20242025!$E$3:$E$1315, $A3)</f>
        <v>15</v>
      </c>
      <c r="GQ3">
        <f>SUMIFS(DataRegularSeason20242025!$AA$3:$AA$1315,DataRegularSeason20242025!$B$3:$B$1315, "&lt;=" &amp; GQ$1, DataRegularSeason20242025!$D$3:$D$1315, $A3)+SUMIFS(DataRegularSeason20242025!$AB$3:$AB$1315,DataRegularSeason20242025!$B$3:$B$1315, "&lt;=" &amp; GQ$1, DataRegularSeason20242025!$E$3:$E$1315, $A3)</f>
        <v>15</v>
      </c>
      <c r="GR3">
        <f>SUMIFS(DataRegularSeason20242025!$AA$3:$AA$1315,DataRegularSeason20242025!$B$3:$B$1315, "&lt;=" &amp; GR$1, DataRegularSeason20242025!$D$3:$D$1315, $A3)+SUMIFS(DataRegularSeason20242025!$AB$3:$AB$1315,DataRegularSeason20242025!$B$3:$B$1315, "&lt;=" &amp; GR$1, DataRegularSeason20242025!$E$3:$E$1315, $A3)</f>
        <v>15</v>
      </c>
      <c r="GS3">
        <f>SUMIFS(DataRegularSeason20242025!$AA$3:$AA$1315,DataRegularSeason20242025!$B$3:$B$1315, "&lt;=" &amp; GS$1, DataRegularSeason20242025!$D$3:$D$1315, $A3)+SUMIFS(DataRegularSeason20242025!$AB$3:$AB$1315,DataRegularSeason20242025!$B$3:$B$1315, "&lt;=" &amp; GS$1, DataRegularSeason20242025!$E$3:$E$1315, $A3)</f>
        <v>15</v>
      </c>
      <c r="GT3">
        <f>SUMIFS(DataRegularSeason20242025!$AA$3:$AA$1315,DataRegularSeason20242025!$B$3:$B$1315, "&lt;=" &amp; GT$1, DataRegularSeason20242025!$D$3:$D$1315, $A3)+SUMIFS(DataRegularSeason20242025!$AB$3:$AB$1315,DataRegularSeason20242025!$B$3:$B$1315, "&lt;=" &amp; GT$1, DataRegularSeason20242025!$E$3:$E$1315, $A3)</f>
        <v>15</v>
      </c>
      <c r="GU3">
        <f>SUMIFS(DataRegularSeason20242025!$AA$3:$AA$1315,DataRegularSeason20242025!$B$3:$B$1315, "&lt;=" &amp; GU$1, DataRegularSeason20242025!$D$3:$D$1315, $A3)+SUMIFS(DataRegularSeason20242025!$AB$3:$AB$1315,DataRegularSeason20242025!$B$3:$B$1315, "&lt;=" &amp; GU$1, DataRegularSeason20242025!$E$3:$E$1315, $A3)</f>
        <v>15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20</v>
      </c>
      <c r="B5" t="s">
        <v>98</v>
      </c>
      <c r="C5" t="s">
        <v>99</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2</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3</v>
      </c>
      <c r="N5">
        <f>SUMIFS(DataRegularSeason20242025!$AA$3:$AA$1315,DataRegularSeason20242025!$B$3:$B$1315, "&lt;=" &amp; N$1, DataRegularSeason20242025!$D$3:$D$1315, $A5)+SUMIFS(DataRegularSeason20242025!$AB$3:$AB$1315,DataRegularSeason20242025!$B$3:$B$1315, "&lt;=" &amp; N$1, DataRegularSeason20242025!$E$3:$E$1315, $A5)</f>
        <v>3</v>
      </c>
      <c r="O5">
        <f>SUMIFS(DataRegularSeason20242025!$AA$3:$AA$1315,DataRegularSeason20242025!$B$3:$B$1315, "&lt;=" &amp; O$1, DataRegularSeason20242025!$D$3:$D$1315, $A5)+SUMIFS(DataRegularSeason20242025!$AB$3:$AB$1315,DataRegularSeason20242025!$B$3:$B$1315, "&lt;=" &amp; O$1, DataRegularSeason20242025!$E$3:$E$1315, $A5)</f>
        <v>5</v>
      </c>
      <c r="P5">
        <f>SUMIFS(DataRegularSeason20242025!$AA$3:$AA$1315,DataRegularSeason20242025!$B$3:$B$1315, "&lt;=" &amp; P$1, DataRegularSeason20242025!$D$3:$D$1315, $A5)+SUMIFS(DataRegularSeason20242025!$AB$3:$AB$1315,DataRegularSeason20242025!$B$3:$B$1315, "&lt;=" &amp; P$1, DataRegularSeason20242025!$E$3:$E$1315, $A5)</f>
        <v>5</v>
      </c>
      <c r="Q5">
        <f>SUMIFS(DataRegularSeason20242025!$AA$3:$AA$1315,DataRegularSeason20242025!$B$3:$B$1315, "&lt;=" &amp; Q$1, DataRegularSeason20242025!$D$3:$D$1315, $A5)+SUMIFS(DataRegularSeason20242025!$AB$3:$AB$1315,DataRegularSeason20242025!$B$3:$B$1315, "&lt;=" &amp; Q$1, DataRegularSeason20242025!$E$3:$E$1315, $A5)</f>
        <v>5</v>
      </c>
      <c r="R5">
        <f>SUMIFS(DataRegularSeason20242025!$AA$3:$AA$1315,DataRegularSeason20242025!$B$3:$B$1315, "&lt;=" &amp; R$1, DataRegularSeason20242025!$D$3:$D$1315, $A5)+SUMIFS(DataRegularSeason20242025!$AB$3:$AB$1315,DataRegularSeason20242025!$B$3:$B$1315, "&lt;=" &amp; R$1, DataRegularSeason20242025!$E$3:$E$1315, $A5)</f>
        <v>7</v>
      </c>
      <c r="S5">
        <f>SUMIFS(DataRegularSeason20242025!$AA$3:$AA$1315,DataRegularSeason20242025!$B$3:$B$1315, "&lt;=" &amp; S$1, DataRegularSeason20242025!$D$3:$D$1315, $A5)+SUMIFS(DataRegularSeason20242025!$AB$3:$AB$1315,DataRegularSeason20242025!$B$3:$B$1315, "&lt;=" &amp; S$1, DataRegularSeason20242025!$E$3:$E$1315, $A5)</f>
        <v>7</v>
      </c>
      <c r="T5">
        <f>SUMIFS(DataRegularSeason20242025!$AA$3:$AA$1315,DataRegularSeason20242025!$B$3:$B$1315, "&lt;=" &amp; T$1, DataRegularSeason20242025!$D$3:$D$1315, $A5)+SUMIFS(DataRegularSeason20242025!$AB$3:$AB$1315,DataRegularSeason20242025!$B$3:$B$1315, "&lt;=" &amp; T$1, DataRegularSeason20242025!$E$3:$E$1315, $A5)</f>
        <v>9</v>
      </c>
      <c r="U5">
        <f>SUMIFS(DataRegularSeason20242025!$AA$3:$AA$1315,DataRegularSeason20242025!$B$3:$B$1315, "&lt;=" &amp; U$1, DataRegularSeason20242025!$D$3:$D$1315, $A5)+SUMIFS(DataRegularSeason20242025!$AB$3:$AB$1315,DataRegularSeason20242025!$B$3:$B$1315, "&lt;=" &amp; U$1, DataRegularSeason20242025!$E$3:$E$1315, $A5)</f>
        <v>9</v>
      </c>
      <c r="V5">
        <f>SUMIFS(DataRegularSeason20242025!$AA$3:$AA$1315,DataRegularSeason20242025!$B$3:$B$1315, "&lt;=" &amp; V$1, DataRegularSeason20242025!$D$3:$D$1315, $A5)+SUMIFS(DataRegularSeason20242025!$AB$3:$AB$1315,DataRegularSeason20242025!$B$3:$B$1315, "&lt;=" &amp; V$1, DataRegularSeason20242025!$E$3:$E$1315, $A5)</f>
        <v>9</v>
      </c>
      <c r="W5">
        <f>SUMIFS(DataRegularSeason20242025!$AA$3:$AA$1315,DataRegularSeason20242025!$B$3:$B$1315, "&lt;=" &amp; W$1, DataRegularSeason20242025!$D$3:$D$1315, $A5)+SUMIFS(DataRegularSeason20242025!$AB$3:$AB$1315,DataRegularSeason20242025!$B$3:$B$1315, "&lt;=" &amp; W$1, DataRegularSeason20242025!$E$3:$E$1315, $A5)</f>
        <v>11</v>
      </c>
      <c r="X5">
        <f>SUMIFS(DataRegularSeason20242025!$AA$3:$AA$1315,DataRegularSeason20242025!$B$3:$B$1315, "&lt;=" &amp; X$1, DataRegularSeason20242025!$D$3:$D$1315, $A5)+SUMIFS(DataRegularSeason20242025!$AB$3:$AB$1315,DataRegularSeason20242025!$B$3:$B$1315, "&lt;=" &amp; X$1, DataRegularSeason20242025!$E$3:$E$1315, $A5)</f>
        <v>11</v>
      </c>
      <c r="Y5">
        <f>SUMIFS(DataRegularSeason20242025!$AA$3:$AA$1315,DataRegularSeason20242025!$B$3:$B$1315, "&lt;=" &amp; Y$1, DataRegularSeason20242025!$D$3:$D$1315, $A5)+SUMIFS(DataRegularSeason20242025!$AB$3:$AB$1315,DataRegularSeason20242025!$B$3:$B$1315, "&lt;=" &amp; Y$1, DataRegularSeason20242025!$E$3:$E$1315, $A5)</f>
        <v>11</v>
      </c>
      <c r="Z5">
        <f>SUMIFS(DataRegularSeason20242025!$AA$3:$AA$1315,DataRegularSeason20242025!$B$3:$B$1315, "&lt;=" &amp; Z$1, DataRegularSeason20242025!$D$3:$D$1315, $A5)+SUMIFS(DataRegularSeason20242025!$AB$3:$AB$1315,DataRegularSeason20242025!$B$3:$B$1315, "&lt;=" &amp; Z$1, DataRegularSeason20242025!$E$3:$E$1315, $A5)</f>
        <v>11</v>
      </c>
      <c r="AA5">
        <f>SUMIFS(DataRegularSeason20242025!$AA$3:$AA$1315,DataRegularSeason20242025!$B$3:$B$1315, "&lt;=" &amp; AA$1, DataRegularSeason20242025!$D$3:$D$1315, $A5)+SUMIFS(DataRegularSeason20242025!$AB$3:$AB$1315,DataRegularSeason20242025!$B$3:$B$1315, "&lt;=" &amp; AA$1, DataRegularSeason20242025!$E$3:$E$1315, $A5)</f>
        <v>13</v>
      </c>
      <c r="AB5">
        <f>SUMIFS(DataRegularSeason20242025!$AA$3:$AA$1315,DataRegularSeason20242025!$B$3:$B$1315, "&lt;=" &amp; AB$1, DataRegularSeason20242025!$D$3:$D$1315, $A5)+SUMIFS(DataRegularSeason20242025!$AB$3:$AB$1315,DataRegularSeason20242025!$B$3:$B$1315, "&lt;=" &amp; AB$1, DataRegularSeason20242025!$E$3:$E$1315, $A5)</f>
        <v>13</v>
      </c>
      <c r="AC5">
        <f>SUMIFS(DataRegularSeason20242025!$AA$3:$AA$1315,DataRegularSeason20242025!$B$3:$B$1315, "&lt;=" &amp; AC$1, DataRegularSeason20242025!$D$3:$D$1315, $A5)+SUMIFS(DataRegularSeason20242025!$AB$3:$AB$1315,DataRegularSeason20242025!$B$3:$B$1315, "&lt;=" &amp; AC$1, DataRegularSeason20242025!$E$3:$E$1315, $A5)</f>
        <v>13</v>
      </c>
      <c r="AD5">
        <f>SUMIFS(DataRegularSeason20242025!$AA$3:$AA$1315,DataRegularSeason20242025!$B$3:$B$1315, "&lt;=" &amp; AD$1, DataRegularSeason20242025!$D$3:$D$1315, $A5)+SUMIFS(DataRegularSeason20242025!$AB$3:$AB$1315,DataRegularSeason20242025!$B$3:$B$1315, "&lt;=" &amp; AD$1, DataRegularSeason20242025!$E$3:$E$1315, $A5)</f>
        <v>13</v>
      </c>
      <c r="AE5">
        <f>SUMIFS(DataRegularSeason20242025!$AA$3:$AA$1315,DataRegularSeason20242025!$B$3:$B$1315, "&lt;=" &amp; AE$1, DataRegularSeason20242025!$D$3:$D$1315, $A5)+SUMIFS(DataRegularSeason20242025!$AB$3:$AB$1315,DataRegularSeason20242025!$B$3:$B$1315, "&lt;=" &amp; AE$1, DataRegularSeason20242025!$E$3:$E$1315, $A5)</f>
        <v>13</v>
      </c>
      <c r="AF5">
        <f>SUMIFS(DataRegularSeason20242025!$AA$3:$AA$1315,DataRegularSeason20242025!$B$3:$B$1315, "&lt;=" &amp; AF$1, DataRegularSeason20242025!$D$3:$D$1315, $A5)+SUMIFS(DataRegularSeason20242025!$AB$3:$AB$1315,DataRegularSeason20242025!$B$3:$B$1315, "&lt;=" &amp; AF$1, DataRegularSeason20242025!$E$3:$E$1315, $A5)</f>
        <v>13</v>
      </c>
      <c r="AG5">
        <f>SUMIFS(DataRegularSeason20242025!$AA$3:$AA$1315,DataRegularSeason20242025!$B$3:$B$1315, "&lt;=" &amp; AG$1, DataRegularSeason20242025!$D$3:$D$1315, $A5)+SUMIFS(DataRegularSeason20242025!$AB$3:$AB$1315,DataRegularSeason20242025!$B$3:$B$1315, "&lt;=" &amp; AG$1, DataRegularSeason20242025!$E$3:$E$1315, $A5)</f>
        <v>13</v>
      </c>
      <c r="AH5">
        <f>SUMIFS(DataRegularSeason20242025!$AA$3:$AA$1315,DataRegularSeason20242025!$B$3:$B$1315, "&lt;=" &amp; AH$1, DataRegularSeason20242025!$D$3:$D$1315, $A5)+SUMIFS(DataRegularSeason20242025!$AB$3:$AB$1315,DataRegularSeason20242025!$B$3:$B$1315, "&lt;=" &amp; AH$1, DataRegularSeason20242025!$E$3:$E$1315, $A5)</f>
        <v>13</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44</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46</v>
      </c>
      <c r="B7" t="s">
        <v>98</v>
      </c>
      <c r="C7" t="s">
        <v>99</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0</v>
      </c>
      <c r="N7">
        <f>SUMIFS(DataRegularSeason20242025!$AA$3:$AA$1315,DataRegularSeason20242025!$B$3:$B$1315, "&lt;=" &amp; N$1, DataRegularSeason20242025!$D$3:$D$1315, $A7)+SUMIFS(DataRegularSeason20242025!$AB$3:$AB$1315,DataRegularSeason20242025!$B$3:$B$1315, "&lt;=" &amp; N$1, DataRegularSeason20242025!$E$3:$E$1315, $A7)</f>
        <v>0</v>
      </c>
      <c r="O7">
        <f>SUMIFS(DataRegularSeason20242025!$AA$3:$AA$1315,DataRegularSeason20242025!$B$3:$B$1315, "&lt;=" &amp; O$1, DataRegularSeason20242025!$D$3:$D$1315, $A7)+SUMIFS(DataRegularSeason20242025!$AB$3:$AB$1315,DataRegularSeason20242025!$B$3:$B$1315, "&lt;=" &amp; O$1, DataRegularSeason20242025!$E$3:$E$1315, $A7)</f>
        <v>0</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10</v>
      </c>
      <c r="Y7">
        <f>SUMIFS(DataRegularSeason20242025!$AA$3:$AA$1315,DataRegularSeason20242025!$B$3:$B$1315, "&lt;=" &amp; Y$1, DataRegularSeason20242025!$D$3:$D$1315, $A7)+SUMIFS(DataRegularSeason20242025!$AB$3:$AB$1315,DataRegularSeason20242025!$B$3:$B$1315, "&lt;=" &amp; Y$1, DataRegularSeason20242025!$E$3:$E$1315, $A7)</f>
        <v>10</v>
      </c>
      <c r="Z7">
        <f>SUMIFS(DataRegularSeason20242025!$AA$3:$AA$1315,DataRegularSeason20242025!$B$3:$B$1315, "&lt;=" &amp; Z$1, DataRegularSeason20242025!$D$3:$D$1315, $A7)+SUMIFS(DataRegularSeason20242025!$AB$3:$AB$1315,DataRegularSeason20242025!$B$3:$B$1315, "&lt;=" &amp; Z$1, DataRegularSeason20242025!$E$3:$E$1315, $A7)</f>
        <v>10</v>
      </c>
      <c r="AA7">
        <f>SUMIFS(DataRegularSeason20242025!$AA$3:$AA$1315,DataRegularSeason20242025!$B$3:$B$1315, "&lt;=" &amp; AA$1, DataRegularSeason20242025!$D$3:$D$1315, $A7)+SUMIFS(DataRegularSeason20242025!$AB$3:$AB$1315,DataRegularSeason20242025!$B$3:$B$1315, "&lt;=" &amp; AA$1, DataRegularSeason20242025!$E$3:$E$1315, $A7)</f>
        <v>10</v>
      </c>
      <c r="AB7">
        <f>SUMIFS(DataRegularSeason20242025!$AA$3:$AA$1315,DataRegularSeason20242025!$B$3:$B$1315, "&lt;=" &amp; AB$1, DataRegularSeason20242025!$D$3:$D$1315, $A7)+SUMIFS(DataRegularSeason20242025!$AB$3:$AB$1315,DataRegularSeason20242025!$B$3:$B$1315, "&lt;=" &amp; AB$1, DataRegularSeason20242025!$E$3:$E$1315, $A7)</f>
        <v>10</v>
      </c>
      <c r="AC7">
        <f>SUMIFS(DataRegularSeason20242025!$AA$3:$AA$1315,DataRegularSeason20242025!$B$3:$B$1315, "&lt;=" &amp; AC$1, DataRegularSeason20242025!$D$3:$D$1315, $A7)+SUMIFS(DataRegularSeason20242025!$AB$3:$AB$1315,DataRegularSeason20242025!$B$3:$B$1315, "&lt;=" &amp; AC$1, DataRegularSeason20242025!$E$3:$E$1315, $A7)</f>
        <v>10</v>
      </c>
      <c r="AD7">
        <f>SUMIFS(DataRegularSeason20242025!$AA$3:$AA$1315,DataRegularSeason20242025!$B$3:$B$1315, "&lt;=" &amp; AD$1, DataRegularSeason20242025!$D$3:$D$1315, $A7)+SUMIFS(DataRegularSeason20242025!$AB$3:$AB$1315,DataRegularSeason20242025!$B$3:$B$1315, "&lt;=" &amp; AD$1, DataRegularSeason20242025!$E$3:$E$1315, $A7)</f>
        <v>12</v>
      </c>
      <c r="AE7">
        <f>SUMIFS(DataRegularSeason20242025!$AA$3:$AA$1315,DataRegularSeason20242025!$B$3:$B$1315, "&lt;=" &amp; AE$1, DataRegularSeason20242025!$D$3:$D$1315, $A7)+SUMIFS(DataRegularSeason20242025!$AB$3:$AB$1315,DataRegularSeason20242025!$B$3:$B$1315, "&lt;=" &amp; AE$1, DataRegularSeason20242025!$E$3:$E$1315, $A7)</f>
        <v>12</v>
      </c>
      <c r="AF7">
        <f>SUMIFS(DataRegularSeason20242025!$AA$3:$AA$1315,DataRegularSeason20242025!$B$3:$B$1315, "&lt;=" &amp; AF$1, DataRegularSeason20242025!$D$3:$D$1315, $A7)+SUMIFS(DataRegularSeason20242025!$AB$3:$AB$1315,DataRegularSeason20242025!$B$3:$B$1315, "&lt;=" &amp; AF$1, DataRegularSeason20242025!$E$3:$E$1315, $A7)</f>
        <v>12</v>
      </c>
      <c r="AG7">
        <f>SUMIFS(DataRegularSeason20242025!$AA$3:$AA$1315,DataRegularSeason20242025!$B$3:$B$1315, "&lt;=" &amp; AG$1, DataRegularSeason20242025!$D$3:$D$1315, $A7)+SUMIFS(DataRegularSeason20242025!$AB$3:$AB$1315,DataRegularSeason20242025!$B$3:$B$1315, "&lt;=" &amp; AG$1, DataRegularSeason20242025!$E$3:$E$1315, $A7)</f>
        <v>12</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12</v>
      </c>
      <c r="AP7">
        <f>SUMIFS(DataRegularSeason20242025!$AA$3:$AA$1315,DataRegularSeason20242025!$B$3:$B$1315, "&lt;=" &amp; AP$1, DataRegularSeason20242025!$D$3:$D$1315, $A7)+SUMIFS(DataRegularSeason20242025!$AB$3:$AB$1315,DataRegularSeason20242025!$B$3:$B$1315, "&lt;=" &amp; AP$1, DataRegularSeason20242025!$E$3:$E$1315, $A7)</f>
        <v>12</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12</v>
      </c>
      <c r="AW7">
        <f>SUMIFS(DataRegularSeason20242025!$AA$3:$AA$1315,DataRegularSeason20242025!$B$3:$B$1315, "&lt;=" &amp; AW$1, DataRegularSeason20242025!$D$3:$D$1315, $A7)+SUMIFS(DataRegularSeason20242025!$AB$3:$AB$1315,DataRegularSeason20242025!$B$3:$B$1315, "&lt;=" &amp; AW$1, DataRegularSeason20242025!$E$3:$E$1315, $A7)</f>
        <v>12</v>
      </c>
      <c r="AX7">
        <f>SUMIFS(DataRegularSeason20242025!$AA$3:$AA$1315,DataRegularSeason20242025!$B$3:$B$1315, "&lt;=" &amp; AX$1, DataRegularSeason20242025!$D$3:$D$1315, $A7)+SUMIFS(DataRegularSeason20242025!$AB$3:$AB$1315,DataRegularSeason20242025!$B$3:$B$1315, "&lt;=" &amp; AX$1, DataRegularSeason20242025!$E$3:$E$1315, $A7)</f>
        <v>12</v>
      </c>
      <c r="AY7">
        <f>SUMIFS(DataRegularSeason20242025!$AA$3:$AA$1315,DataRegularSeason20242025!$B$3:$B$1315, "&lt;=" &amp; AY$1, DataRegularSeason20242025!$D$3:$D$1315, $A7)+SUMIFS(DataRegularSeason20242025!$AB$3:$AB$1315,DataRegularSeason20242025!$B$3:$B$1315, "&lt;=" &amp; AY$1, DataRegularSeason20242025!$E$3:$E$1315, $A7)</f>
        <v>12</v>
      </c>
      <c r="AZ7">
        <f>SUMIFS(DataRegularSeason20242025!$AA$3:$AA$1315,DataRegularSeason20242025!$B$3:$B$1315, "&lt;=" &amp; AZ$1, DataRegularSeason20242025!$D$3:$D$1315, $A7)+SUMIFS(DataRegularSeason20242025!$AB$3:$AB$1315,DataRegularSeason20242025!$B$3:$B$1315, "&lt;=" &amp; AZ$1, DataRegularSeason20242025!$E$3:$E$1315, $A7)</f>
        <v>12</v>
      </c>
      <c r="BA7">
        <f>SUMIFS(DataRegularSeason20242025!$AA$3:$AA$1315,DataRegularSeason20242025!$B$3:$B$1315, "&lt;=" &amp; BA$1, DataRegularSeason20242025!$D$3:$D$1315, $A7)+SUMIFS(DataRegularSeason20242025!$AB$3:$AB$1315,DataRegularSeason20242025!$B$3:$B$1315, "&lt;=" &amp; BA$1, DataRegularSeason20242025!$E$3:$E$1315, $A7)</f>
        <v>12</v>
      </c>
      <c r="BB7">
        <f>SUMIFS(DataRegularSeason20242025!$AA$3:$AA$1315,DataRegularSeason20242025!$B$3:$B$1315, "&lt;=" &amp; BB$1, DataRegularSeason20242025!$D$3:$D$1315, $A7)+SUMIFS(DataRegularSeason20242025!$AB$3:$AB$1315,DataRegularSeason20242025!$B$3:$B$1315, "&lt;=" &amp; BB$1, DataRegularSeason20242025!$E$3:$E$1315, $A7)</f>
        <v>12</v>
      </c>
      <c r="BC7">
        <f>SUMIFS(DataRegularSeason20242025!$AA$3:$AA$1315,DataRegularSeason20242025!$B$3:$B$1315, "&lt;=" &amp; BC$1, DataRegularSeason20242025!$D$3:$D$1315, $A7)+SUMIFS(DataRegularSeason20242025!$AB$3:$AB$1315,DataRegularSeason20242025!$B$3:$B$1315, "&lt;=" &amp; BC$1, DataRegularSeason20242025!$E$3:$E$1315, $A7)</f>
        <v>12</v>
      </c>
      <c r="BD7">
        <f>SUMIFS(DataRegularSeason20242025!$AA$3:$AA$1315,DataRegularSeason20242025!$B$3:$B$1315, "&lt;=" &amp; BD$1, DataRegularSeason20242025!$D$3:$D$1315, $A7)+SUMIFS(DataRegularSeason20242025!$AB$3:$AB$1315,DataRegularSeason20242025!$B$3:$B$1315, "&lt;=" &amp; BD$1, DataRegularSeason20242025!$E$3:$E$1315, $A7)</f>
        <v>12</v>
      </c>
      <c r="BE7">
        <f>SUMIFS(DataRegularSeason20242025!$AA$3:$AA$1315,DataRegularSeason20242025!$B$3:$B$1315, "&lt;=" &amp; BE$1, DataRegularSeason20242025!$D$3:$D$1315, $A7)+SUMIFS(DataRegularSeason20242025!$AB$3:$AB$1315,DataRegularSeason20242025!$B$3:$B$1315, "&lt;=" &amp; BE$1, DataRegularSeason20242025!$E$3:$E$1315, $A7)</f>
        <v>12</v>
      </c>
      <c r="BF7">
        <f>SUMIFS(DataRegularSeason20242025!$AA$3:$AA$1315,DataRegularSeason20242025!$B$3:$B$1315, "&lt;=" &amp; BF$1, DataRegularSeason20242025!$D$3:$D$1315, $A7)+SUMIFS(DataRegularSeason20242025!$AB$3:$AB$1315,DataRegularSeason20242025!$B$3:$B$1315, "&lt;=" &amp; BF$1, DataRegularSeason20242025!$E$3:$E$1315, $A7)</f>
        <v>12</v>
      </c>
      <c r="BG7">
        <f>SUMIFS(DataRegularSeason20242025!$AA$3:$AA$1315,DataRegularSeason20242025!$B$3:$B$1315, "&lt;=" &amp; BG$1, DataRegularSeason20242025!$D$3:$D$1315, $A7)+SUMIFS(DataRegularSeason20242025!$AB$3:$AB$1315,DataRegularSeason20242025!$B$3:$B$1315, "&lt;=" &amp; BG$1, DataRegularSeason20242025!$E$3:$E$1315, $A7)</f>
        <v>12</v>
      </c>
      <c r="BH7">
        <f>SUMIFS(DataRegularSeason20242025!$AA$3:$AA$1315,DataRegularSeason20242025!$B$3:$B$1315, "&lt;=" &amp; BH$1, DataRegularSeason20242025!$D$3:$D$1315, $A7)+SUMIFS(DataRegularSeason20242025!$AB$3:$AB$1315,DataRegularSeason20242025!$B$3:$B$1315, "&lt;=" &amp; BH$1, DataRegularSeason20242025!$E$3:$E$1315, $A7)</f>
        <v>12</v>
      </c>
      <c r="BI7">
        <f>SUMIFS(DataRegularSeason20242025!$AA$3:$AA$1315,DataRegularSeason20242025!$B$3:$B$1315, "&lt;=" &amp; BI$1, DataRegularSeason20242025!$D$3:$D$1315, $A7)+SUMIFS(DataRegularSeason20242025!$AB$3:$AB$1315,DataRegularSeason20242025!$B$3:$B$1315, "&lt;=" &amp; BI$1, DataRegularSeason20242025!$E$3:$E$1315, $A7)</f>
        <v>12</v>
      </c>
      <c r="BJ7">
        <f>SUMIFS(DataRegularSeason20242025!$AA$3:$AA$1315,DataRegularSeason20242025!$B$3:$B$1315, "&lt;=" &amp; BJ$1, DataRegularSeason20242025!$D$3:$D$1315, $A7)+SUMIFS(DataRegularSeason20242025!$AB$3:$AB$1315,DataRegularSeason20242025!$B$3:$B$1315, "&lt;=" &amp; BJ$1, DataRegularSeason20242025!$E$3:$E$1315, $A7)</f>
        <v>12</v>
      </c>
      <c r="BK7">
        <f>SUMIFS(DataRegularSeason20242025!$AA$3:$AA$1315,DataRegularSeason20242025!$B$3:$B$1315, "&lt;=" &amp; BK$1, DataRegularSeason20242025!$D$3:$D$1315, $A7)+SUMIFS(DataRegularSeason20242025!$AB$3:$AB$1315,DataRegularSeason20242025!$B$3:$B$1315, "&lt;=" &amp; BK$1, DataRegularSeason20242025!$E$3:$E$1315, $A7)</f>
        <v>12</v>
      </c>
      <c r="BL7">
        <f>SUMIFS(DataRegularSeason20242025!$AA$3:$AA$1315,DataRegularSeason20242025!$B$3:$B$1315, "&lt;=" &amp; BL$1, DataRegularSeason20242025!$D$3:$D$1315, $A7)+SUMIFS(DataRegularSeason20242025!$AB$3:$AB$1315,DataRegularSeason20242025!$B$3:$B$1315, "&lt;=" &amp; BL$1, DataRegularSeason20242025!$E$3:$E$1315, $A7)</f>
        <v>12</v>
      </c>
      <c r="BM7">
        <f>SUMIFS(DataRegularSeason20242025!$AA$3:$AA$1315,DataRegularSeason20242025!$B$3:$B$1315, "&lt;=" &amp; BM$1, DataRegularSeason20242025!$D$3:$D$1315, $A7)+SUMIFS(DataRegularSeason20242025!$AB$3:$AB$1315,DataRegularSeason20242025!$B$3:$B$1315, "&lt;=" &amp; BM$1, DataRegularSeason20242025!$E$3:$E$1315, $A7)</f>
        <v>12</v>
      </c>
      <c r="BN7">
        <f>SUMIFS(DataRegularSeason20242025!$AA$3:$AA$1315,DataRegularSeason20242025!$B$3:$B$1315, "&lt;=" &amp; BN$1, DataRegularSeason20242025!$D$3:$D$1315, $A7)+SUMIFS(DataRegularSeason20242025!$AB$3:$AB$1315,DataRegularSeason20242025!$B$3:$B$1315, "&lt;=" &amp; BN$1, DataRegularSeason20242025!$E$3:$E$1315, $A7)</f>
        <v>12</v>
      </c>
      <c r="BO7">
        <f>SUMIFS(DataRegularSeason20242025!$AA$3:$AA$1315,DataRegularSeason20242025!$B$3:$B$1315, "&lt;=" &amp; BO$1, DataRegularSeason20242025!$D$3:$D$1315, $A7)+SUMIFS(DataRegularSeason20242025!$AB$3:$AB$1315,DataRegularSeason20242025!$B$3:$B$1315, "&lt;=" &amp; BO$1, DataRegularSeason20242025!$E$3:$E$1315, $A7)</f>
        <v>12</v>
      </c>
      <c r="BP7">
        <f>SUMIFS(DataRegularSeason20242025!$AA$3:$AA$1315,DataRegularSeason20242025!$B$3:$B$1315, "&lt;=" &amp; BP$1, DataRegularSeason20242025!$D$3:$D$1315, $A7)+SUMIFS(DataRegularSeason20242025!$AB$3:$AB$1315,DataRegularSeason20242025!$B$3:$B$1315, "&lt;=" &amp; BP$1, DataRegularSeason20242025!$E$3:$E$1315, $A7)</f>
        <v>12</v>
      </c>
      <c r="BQ7">
        <f>SUMIFS(DataRegularSeason20242025!$AA$3:$AA$1315,DataRegularSeason20242025!$B$3:$B$1315, "&lt;=" &amp; BQ$1, DataRegularSeason20242025!$D$3:$D$1315, $A7)+SUMIFS(DataRegularSeason20242025!$AB$3:$AB$1315,DataRegularSeason20242025!$B$3:$B$1315, "&lt;=" &amp; BQ$1, DataRegularSeason20242025!$E$3:$E$1315, $A7)</f>
        <v>12</v>
      </c>
      <c r="BR7">
        <f>SUMIFS(DataRegularSeason20242025!$AA$3:$AA$1315,DataRegularSeason20242025!$B$3:$B$1315, "&lt;=" &amp; BR$1, DataRegularSeason20242025!$D$3:$D$1315, $A7)+SUMIFS(DataRegularSeason20242025!$AB$3:$AB$1315,DataRegularSeason20242025!$B$3:$B$1315, "&lt;=" &amp; BR$1, DataRegularSeason20242025!$E$3:$E$1315, $A7)</f>
        <v>12</v>
      </c>
      <c r="BS7">
        <f>SUMIFS(DataRegularSeason20242025!$AA$3:$AA$1315,DataRegularSeason20242025!$B$3:$B$1315, "&lt;=" &amp; BS$1, DataRegularSeason20242025!$D$3:$D$1315, $A7)+SUMIFS(DataRegularSeason20242025!$AB$3:$AB$1315,DataRegularSeason20242025!$B$3:$B$1315, "&lt;=" &amp; BS$1, DataRegularSeason20242025!$E$3:$E$1315, $A7)</f>
        <v>12</v>
      </c>
      <c r="BT7">
        <f>SUMIFS(DataRegularSeason20242025!$AA$3:$AA$1315,DataRegularSeason20242025!$B$3:$B$1315, "&lt;=" &amp; BT$1, DataRegularSeason20242025!$D$3:$D$1315, $A7)+SUMIFS(DataRegularSeason20242025!$AB$3:$AB$1315,DataRegularSeason20242025!$B$3:$B$1315, "&lt;=" &amp; BT$1, DataRegularSeason20242025!$E$3:$E$1315, $A7)</f>
        <v>12</v>
      </c>
      <c r="BU7">
        <f>SUMIFS(DataRegularSeason20242025!$AA$3:$AA$1315,DataRegularSeason20242025!$B$3:$B$1315, "&lt;=" &amp; BU$1, DataRegularSeason20242025!$D$3:$D$1315, $A7)+SUMIFS(DataRegularSeason20242025!$AB$3:$AB$1315,DataRegularSeason20242025!$B$3:$B$1315, "&lt;=" &amp; BU$1, DataRegularSeason20242025!$E$3:$E$1315, $A7)</f>
        <v>12</v>
      </c>
      <c r="BV7">
        <f>SUMIFS(DataRegularSeason20242025!$AA$3:$AA$1315,DataRegularSeason20242025!$B$3:$B$1315, "&lt;=" &amp; BV$1, DataRegularSeason20242025!$D$3:$D$1315, $A7)+SUMIFS(DataRegularSeason20242025!$AB$3:$AB$1315,DataRegularSeason20242025!$B$3:$B$1315, "&lt;=" &amp; BV$1, DataRegularSeason20242025!$E$3:$E$1315, $A7)</f>
        <v>12</v>
      </c>
      <c r="BW7">
        <f>SUMIFS(DataRegularSeason20242025!$AA$3:$AA$1315,DataRegularSeason20242025!$B$3:$B$1315, "&lt;=" &amp; BW$1, DataRegularSeason20242025!$D$3:$D$1315, $A7)+SUMIFS(DataRegularSeason20242025!$AB$3:$AB$1315,DataRegularSeason20242025!$B$3:$B$1315, "&lt;=" &amp; BW$1, DataRegularSeason20242025!$E$3:$E$1315, $A7)</f>
        <v>12</v>
      </c>
      <c r="BX7">
        <f>SUMIFS(DataRegularSeason20242025!$AA$3:$AA$1315,DataRegularSeason20242025!$B$3:$B$1315, "&lt;=" &amp; BX$1, DataRegularSeason20242025!$D$3:$D$1315, $A7)+SUMIFS(DataRegularSeason20242025!$AB$3:$AB$1315,DataRegularSeason20242025!$B$3:$B$1315, "&lt;=" &amp; BX$1, DataRegularSeason20242025!$E$3:$E$1315, $A7)</f>
        <v>12</v>
      </c>
      <c r="BY7">
        <f>SUMIFS(DataRegularSeason20242025!$AA$3:$AA$1315,DataRegularSeason20242025!$B$3:$B$1315, "&lt;=" &amp; BY$1, DataRegularSeason20242025!$D$3:$D$1315, $A7)+SUMIFS(DataRegularSeason20242025!$AB$3:$AB$1315,DataRegularSeason20242025!$B$3:$B$1315, "&lt;=" &amp; BY$1, DataRegularSeason20242025!$E$3:$E$1315, $A7)</f>
        <v>12</v>
      </c>
      <c r="BZ7">
        <f>SUMIFS(DataRegularSeason20242025!$AA$3:$AA$1315,DataRegularSeason20242025!$B$3:$B$1315, "&lt;=" &amp; BZ$1, DataRegularSeason20242025!$D$3:$D$1315, $A7)+SUMIFS(DataRegularSeason20242025!$AB$3:$AB$1315,DataRegularSeason20242025!$B$3:$B$1315, "&lt;=" &amp; BZ$1, DataRegularSeason20242025!$E$3:$E$1315, $A7)</f>
        <v>12</v>
      </c>
      <c r="CA7">
        <f>SUMIFS(DataRegularSeason20242025!$AA$3:$AA$1315,DataRegularSeason20242025!$B$3:$B$1315, "&lt;=" &amp; CA$1, DataRegularSeason20242025!$D$3:$D$1315, $A7)+SUMIFS(DataRegularSeason20242025!$AB$3:$AB$1315,DataRegularSeason20242025!$B$3:$B$1315, "&lt;=" &amp; CA$1, DataRegularSeason20242025!$E$3:$E$1315, $A7)</f>
        <v>12</v>
      </c>
      <c r="CB7">
        <f>SUMIFS(DataRegularSeason20242025!$AA$3:$AA$1315,DataRegularSeason20242025!$B$3:$B$1315, "&lt;=" &amp; CB$1, DataRegularSeason20242025!$D$3:$D$1315, $A7)+SUMIFS(DataRegularSeason20242025!$AB$3:$AB$1315,DataRegularSeason20242025!$B$3:$B$1315, "&lt;=" &amp; CB$1, DataRegularSeason20242025!$E$3:$E$1315, $A7)</f>
        <v>12</v>
      </c>
      <c r="CC7">
        <f>SUMIFS(DataRegularSeason20242025!$AA$3:$AA$1315,DataRegularSeason20242025!$B$3:$B$1315, "&lt;=" &amp; CC$1, DataRegularSeason20242025!$D$3:$D$1315, $A7)+SUMIFS(DataRegularSeason20242025!$AB$3:$AB$1315,DataRegularSeason20242025!$B$3:$B$1315, "&lt;=" &amp; CC$1, DataRegularSeason20242025!$E$3:$E$1315, $A7)</f>
        <v>12</v>
      </c>
      <c r="CD7">
        <f>SUMIFS(DataRegularSeason20242025!$AA$3:$AA$1315,DataRegularSeason20242025!$B$3:$B$1315, "&lt;=" &amp; CD$1, DataRegularSeason20242025!$D$3:$D$1315, $A7)+SUMIFS(DataRegularSeason20242025!$AB$3:$AB$1315,DataRegularSeason20242025!$B$3:$B$1315, "&lt;=" &amp; CD$1, DataRegularSeason20242025!$E$3:$E$1315, $A7)</f>
        <v>12</v>
      </c>
      <c r="CE7">
        <f>SUMIFS(DataRegularSeason20242025!$AA$3:$AA$1315,DataRegularSeason20242025!$B$3:$B$1315, "&lt;=" &amp; CE$1, DataRegularSeason20242025!$D$3:$D$1315, $A7)+SUMIFS(DataRegularSeason20242025!$AB$3:$AB$1315,DataRegularSeason20242025!$B$3:$B$1315, "&lt;=" &amp; CE$1, DataRegularSeason20242025!$E$3:$E$1315, $A7)</f>
        <v>12</v>
      </c>
      <c r="CF7">
        <f>SUMIFS(DataRegularSeason20242025!$AA$3:$AA$1315,DataRegularSeason20242025!$B$3:$B$1315, "&lt;=" &amp; CF$1, DataRegularSeason20242025!$D$3:$D$1315, $A7)+SUMIFS(DataRegularSeason20242025!$AB$3:$AB$1315,DataRegularSeason20242025!$B$3:$B$1315, "&lt;=" &amp; CF$1, DataRegularSeason20242025!$E$3:$E$1315, $A7)</f>
        <v>12</v>
      </c>
      <c r="CG7">
        <f>SUMIFS(DataRegularSeason20242025!$AA$3:$AA$1315,DataRegularSeason20242025!$B$3:$B$1315, "&lt;=" &amp; CG$1, DataRegularSeason20242025!$D$3:$D$1315, $A7)+SUMIFS(DataRegularSeason20242025!$AB$3:$AB$1315,DataRegularSeason20242025!$B$3:$B$1315, "&lt;=" &amp; CG$1, DataRegularSeason20242025!$E$3:$E$1315, $A7)</f>
        <v>12</v>
      </c>
      <c r="CH7">
        <f>SUMIFS(DataRegularSeason20242025!$AA$3:$AA$1315,DataRegularSeason20242025!$B$3:$B$1315, "&lt;=" &amp; CH$1, DataRegularSeason20242025!$D$3:$D$1315, $A7)+SUMIFS(DataRegularSeason20242025!$AB$3:$AB$1315,DataRegularSeason20242025!$B$3:$B$1315, "&lt;=" &amp; CH$1, DataRegularSeason20242025!$E$3:$E$1315, $A7)</f>
        <v>12</v>
      </c>
      <c r="CI7">
        <f>SUMIFS(DataRegularSeason20242025!$AA$3:$AA$1315,DataRegularSeason20242025!$B$3:$B$1315, "&lt;=" &amp; CI$1, DataRegularSeason20242025!$D$3:$D$1315, $A7)+SUMIFS(DataRegularSeason20242025!$AB$3:$AB$1315,DataRegularSeason20242025!$B$3:$B$1315, "&lt;=" &amp; CI$1, DataRegularSeason20242025!$E$3:$E$1315, $A7)</f>
        <v>12</v>
      </c>
      <c r="CJ7">
        <f>SUMIFS(DataRegularSeason20242025!$AA$3:$AA$1315,DataRegularSeason20242025!$B$3:$B$1315, "&lt;=" &amp; CJ$1, DataRegularSeason20242025!$D$3:$D$1315, $A7)+SUMIFS(DataRegularSeason20242025!$AB$3:$AB$1315,DataRegularSeason20242025!$B$3:$B$1315, "&lt;=" &amp; CJ$1, DataRegularSeason20242025!$E$3:$E$1315, $A7)</f>
        <v>12</v>
      </c>
      <c r="CK7">
        <f>SUMIFS(DataRegularSeason20242025!$AA$3:$AA$1315,DataRegularSeason20242025!$B$3:$B$1315, "&lt;=" &amp; CK$1, DataRegularSeason20242025!$D$3:$D$1315, $A7)+SUMIFS(DataRegularSeason20242025!$AB$3:$AB$1315,DataRegularSeason20242025!$B$3:$B$1315, "&lt;=" &amp; CK$1, DataRegularSeason20242025!$E$3:$E$1315, $A7)</f>
        <v>12</v>
      </c>
      <c r="CL7">
        <f>SUMIFS(DataRegularSeason20242025!$AA$3:$AA$1315,DataRegularSeason20242025!$B$3:$B$1315, "&lt;=" &amp; CL$1, DataRegularSeason20242025!$D$3:$D$1315, $A7)+SUMIFS(DataRegularSeason20242025!$AB$3:$AB$1315,DataRegularSeason20242025!$B$3:$B$1315, "&lt;=" &amp; CL$1, DataRegularSeason20242025!$E$3:$E$1315, $A7)</f>
        <v>12</v>
      </c>
      <c r="CM7">
        <f>SUMIFS(DataRegularSeason20242025!$AA$3:$AA$1315,DataRegularSeason20242025!$B$3:$B$1315, "&lt;=" &amp; CM$1, DataRegularSeason20242025!$D$3:$D$1315, $A7)+SUMIFS(DataRegularSeason20242025!$AB$3:$AB$1315,DataRegularSeason20242025!$B$3:$B$1315, "&lt;=" &amp; CM$1, DataRegularSeason20242025!$E$3:$E$1315, $A7)</f>
        <v>12</v>
      </c>
      <c r="CN7">
        <f>SUMIFS(DataRegularSeason20242025!$AA$3:$AA$1315,DataRegularSeason20242025!$B$3:$B$1315, "&lt;=" &amp; CN$1, DataRegularSeason20242025!$D$3:$D$1315, $A7)+SUMIFS(DataRegularSeason20242025!$AB$3:$AB$1315,DataRegularSeason20242025!$B$3:$B$1315, "&lt;=" &amp; CN$1, DataRegularSeason20242025!$E$3:$E$1315, $A7)</f>
        <v>12</v>
      </c>
      <c r="CO7">
        <f>SUMIFS(DataRegularSeason20242025!$AA$3:$AA$1315,DataRegularSeason20242025!$B$3:$B$1315, "&lt;=" &amp; CO$1, DataRegularSeason20242025!$D$3:$D$1315, $A7)+SUMIFS(DataRegularSeason20242025!$AB$3:$AB$1315,DataRegularSeason20242025!$B$3:$B$1315, "&lt;=" &amp; CO$1, DataRegularSeason20242025!$E$3:$E$1315, $A7)</f>
        <v>12</v>
      </c>
      <c r="CP7">
        <f>SUMIFS(DataRegularSeason20242025!$AA$3:$AA$1315,DataRegularSeason20242025!$B$3:$B$1315, "&lt;=" &amp; CP$1, DataRegularSeason20242025!$D$3:$D$1315, $A7)+SUMIFS(DataRegularSeason20242025!$AB$3:$AB$1315,DataRegularSeason20242025!$B$3:$B$1315, "&lt;=" &amp; CP$1, DataRegularSeason20242025!$E$3:$E$1315, $A7)</f>
        <v>12</v>
      </c>
      <c r="CQ7">
        <f>SUMIFS(DataRegularSeason20242025!$AA$3:$AA$1315,DataRegularSeason20242025!$B$3:$B$1315, "&lt;=" &amp; CQ$1, DataRegularSeason20242025!$D$3:$D$1315, $A7)+SUMIFS(DataRegularSeason20242025!$AB$3:$AB$1315,DataRegularSeason20242025!$B$3:$B$1315, "&lt;=" &amp; CQ$1, DataRegularSeason20242025!$E$3:$E$1315, $A7)</f>
        <v>12</v>
      </c>
      <c r="CR7">
        <f>SUMIFS(DataRegularSeason20242025!$AA$3:$AA$1315,DataRegularSeason20242025!$B$3:$B$1315, "&lt;=" &amp; CR$1, DataRegularSeason20242025!$D$3:$D$1315, $A7)+SUMIFS(DataRegularSeason20242025!$AB$3:$AB$1315,DataRegularSeason20242025!$B$3:$B$1315, "&lt;=" &amp; CR$1, DataRegularSeason20242025!$E$3:$E$1315, $A7)</f>
        <v>12</v>
      </c>
      <c r="CS7">
        <f>SUMIFS(DataRegularSeason20242025!$AA$3:$AA$1315,DataRegularSeason20242025!$B$3:$B$1315, "&lt;=" &amp; CS$1, DataRegularSeason20242025!$D$3:$D$1315, $A7)+SUMIFS(DataRegularSeason20242025!$AB$3:$AB$1315,DataRegularSeason20242025!$B$3:$B$1315, "&lt;=" &amp; CS$1, DataRegularSeason20242025!$E$3:$E$1315, $A7)</f>
        <v>12</v>
      </c>
      <c r="CT7">
        <f>SUMIFS(DataRegularSeason20242025!$AA$3:$AA$1315,DataRegularSeason20242025!$B$3:$B$1315, "&lt;=" &amp; CT$1, DataRegularSeason20242025!$D$3:$D$1315, $A7)+SUMIFS(DataRegularSeason20242025!$AB$3:$AB$1315,DataRegularSeason20242025!$B$3:$B$1315, "&lt;=" &amp; CT$1, DataRegularSeason20242025!$E$3:$E$1315, $A7)</f>
        <v>12</v>
      </c>
      <c r="CU7">
        <f>SUMIFS(DataRegularSeason20242025!$AA$3:$AA$1315,DataRegularSeason20242025!$B$3:$B$1315, "&lt;=" &amp; CU$1, DataRegularSeason20242025!$D$3:$D$1315, $A7)+SUMIFS(DataRegularSeason20242025!$AB$3:$AB$1315,DataRegularSeason20242025!$B$3:$B$1315, "&lt;=" &amp; CU$1, DataRegularSeason20242025!$E$3:$E$1315, $A7)</f>
        <v>12</v>
      </c>
      <c r="CV7">
        <f>SUMIFS(DataRegularSeason20242025!$AA$3:$AA$1315,DataRegularSeason20242025!$B$3:$B$1315, "&lt;=" &amp; CV$1, DataRegularSeason20242025!$D$3:$D$1315, $A7)+SUMIFS(DataRegularSeason20242025!$AB$3:$AB$1315,DataRegularSeason20242025!$B$3:$B$1315, "&lt;=" &amp; CV$1, DataRegularSeason20242025!$E$3:$E$1315, $A7)</f>
        <v>12</v>
      </c>
      <c r="CW7">
        <f>SUMIFS(DataRegularSeason20242025!$AA$3:$AA$1315,DataRegularSeason20242025!$B$3:$B$1315, "&lt;=" &amp; CW$1, DataRegularSeason20242025!$D$3:$D$1315, $A7)+SUMIFS(DataRegularSeason20242025!$AB$3:$AB$1315,DataRegularSeason20242025!$B$3:$B$1315, "&lt;=" &amp; CW$1, DataRegularSeason20242025!$E$3:$E$1315, $A7)</f>
        <v>12</v>
      </c>
      <c r="CX7">
        <f>SUMIFS(DataRegularSeason20242025!$AA$3:$AA$1315,DataRegularSeason20242025!$B$3:$B$1315, "&lt;=" &amp; CX$1, DataRegularSeason20242025!$D$3:$D$1315, $A7)+SUMIFS(DataRegularSeason20242025!$AB$3:$AB$1315,DataRegularSeason20242025!$B$3:$B$1315, "&lt;=" &amp; CX$1, DataRegularSeason20242025!$E$3:$E$1315, $A7)</f>
        <v>12</v>
      </c>
      <c r="CY7">
        <f>SUMIFS(DataRegularSeason20242025!$AA$3:$AA$1315,DataRegularSeason20242025!$B$3:$B$1315, "&lt;=" &amp; CY$1, DataRegularSeason20242025!$D$3:$D$1315, $A7)+SUMIFS(DataRegularSeason20242025!$AB$3:$AB$1315,DataRegularSeason20242025!$B$3:$B$1315, "&lt;=" &amp; CY$1, DataRegularSeason20242025!$E$3:$E$1315, $A7)</f>
        <v>12</v>
      </c>
      <c r="CZ7">
        <f>SUMIFS(DataRegularSeason20242025!$AA$3:$AA$1315,DataRegularSeason20242025!$B$3:$B$1315, "&lt;=" &amp; CZ$1, DataRegularSeason20242025!$D$3:$D$1315, $A7)+SUMIFS(DataRegularSeason20242025!$AB$3:$AB$1315,DataRegularSeason20242025!$B$3:$B$1315, "&lt;=" &amp; CZ$1, DataRegularSeason20242025!$E$3:$E$1315, $A7)</f>
        <v>12</v>
      </c>
      <c r="DA7">
        <f>SUMIFS(DataRegularSeason20242025!$AA$3:$AA$1315,DataRegularSeason20242025!$B$3:$B$1315, "&lt;=" &amp; DA$1, DataRegularSeason20242025!$D$3:$D$1315, $A7)+SUMIFS(DataRegularSeason20242025!$AB$3:$AB$1315,DataRegularSeason20242025!$B$3:$B$1315, "&lt;=" &amp; DA$1, DataRegularSeason20242025!$E$3:$E$1315, $A7)</f>
        <v>12</v>
      </c>
      <c r="DB7">
        <f>SUMIFS(DataRegularSeason20242025!$AA$3:$AA$1315,DataRegularSeason20242025!$B$3:$B$1315, "&lt;=" &amp; DB$1, DataRegularSeason20242025!$D$3:$D$1315, $A7)+SUMIFS(DataRegularSeason20242025!$AB$3:$AB$1315,DataRegularSeason20242025!$B$3:$B$1315, "&lt;=" &amp; DB$1, DataRegularSeason20242025!$E$3:$E$1315, $A7)</f>
        <v>12</v>
      </c>
      <c r="DC7">
        <f>SUMIFS(DataRegularSeason20242025!$AA$3:$AA$1315,DataRegularSeason20242025!$B$3:$B$1315, "&lt;=" &amp; DC$1, DataRegularSeason20242025!$D$3:$D$1315, $A7)+SUMIFS(DataRegularSeason20242025!$AB$3:$AB$1315,DataRegularSeason20242025!$B$3:$B$1315, "&lt;=" &amp; DC$1, DataRegularSeason20242025!$E$3:$E$1315, $A7)</f>
        <v>12</v>
      </c>
      <c r="DD7">
        <f>SUMIFS(DataRegularSeason20242025!$AA$3:$AA$1315,DataRegularSeason20242025!$B$3:$B$1315, "&lt;=" &amp; DD$1, DataRegularSeason20242025!$D$3:$D$1315, $A7)+SUMIFS(DataRegularSeason20242025!$AB$3:$AB$1315,DataRegularSeason20242025!$B$3:$B$1315, "&lt;=" &amp; DD$1, DataRegularSeason20242025!$E$3:$E$1315, $A7)</f>
        <v>12</v>
      </c>
      <c r="DE7">
        <f>SUMIFS(DataRegularSeason20242025!$AA$3:$AA$1315,DataRegularSeason20242025!$B$3:$B$1315, "&lt;=" &amp; DE$1, DataRegularSeason20242025!$D$3:$D$1315, $A7)+SUMIFS(DataRegularSeason20242025!$AB$3:$AB$1315,DataRegularSeason20242025!$B$3:$B$1315, "&lt;=" &amp; DE$1, DataRegularSeason20242025!$E$3:$E$1315, $A7)</f>
        <v>12</v>
      </c>
      <c r="DF7">
        <f>SUMIFS(DataRegularSeason20242025!$AA$3:$AA$1315,DataRegularSeason20242025!$B$3:$B$1315, "&lt;=" &amp; DF$1, DataRegularSeason20242025!$D$3:$D$1315, $A7)+SUMIFS(DataRegularSeason20242025!$AB$3:$AB$1315,DataRegularSeason20242025!$B$3:$B$1315, "&lt;=" &amp; DF$1, DataRegularSeason20242025!$E$3:$E$1315, $A7)</f>
        <v>12</v>
      </c>
      <c r="DG7">
        <f>SUMIFS(DataRegularSeason20242025!$AA$3:$AA$1315,DataRegularSeason20242025!$B$3:$B$1315, "&lt;=" &amp; DG$1, DataRegularSeason20242025!$D$3:$D$1315, $A7)+SUMIFS(DataRegularSeason20242025!$AB$3:$AB$1315,DataRegularSeason20242025!$B$3:$B$1315, "&lt;=" &amp; DG$1, DataRegularSeason20242025!$E$3:$E$1315, $A7)</f>
        <v>12</v>
      </c>
      <c r="DH7">
        <f>SUMIFS(DataRegularSeason20242025!$AA$3:$AA$1315,DataRegularSeason20242025!$B$3:$B$1315, "&lt;=" &amp; DH$1, DataRegularSeason20242025!$D$3:$D$1315, $A7)+SUMIFS(DataRegularSeason20242025!$AB$3:$AB$1315,DataRegularSeason20242025!$B$3:$B$1315, "&lt;=" &amp; DH$1, DataRegularSeason20242025!$E$3:$E$1315, $A7)</f>
        <v>12</v>
      </c>
      <c r="DI7">
        <f>SUMIFS(DataRegularSeason20242025!$AA$3:$AA$1315,DataRegularSeason20242025!$B$3:$B$1315, "&lt;=" &amp; DI$1, DataRegularSeason20242025!$D$3:$D$1315, $A7)+SUMIFS(DataRegularSeason20242025!$AB$3:$AB$1315,DataRegularSeason20242025!$B$3:$B$1315, "&lt;=" &amp; DI$1, DataRegularSeason20242025!$E$3:$E$1315, $A7)</f>
        <v>12</v>
      </c>
      <c r="DJ7">
        <f>SUMIFS(DataRegularSeason20242025!$AA$3:$AA$1315,DataRegularSeason20242025!$B$3:$B$1315, "&lt;=" &amp; DJ$1, DataRegularSeason20242025!$D$3:$D$1315, $A7)+SUMIFS(DataRegularSeason20242025!$AB$3:$AB$1315,DataRegularSeason20242025!$B$3:$B$1315, "&lt;=" &amp; DJ$1, DataRegularSeason20242025!$E$3:$E$1315, $A7)</f>
        <v>12</v>
      </c>
      <c r="DK7">
        <f>SUMIFS(DataRegularSeason20242025!$AA$3:$AA$1315,DataRegularSeason20242025!$B$3:$B$1315, "&lt;=" &amp; DK$1, DataRegularSeason20242025!$D$3:$D$1315, $A7)+SUMIFS(DataRegularSeason20242025!$AB$3:$AB$1315,DataRegularSeason20242025!$B$3:$B$1315, "&lt;=" &amp; DK$1, DataRegularSeason20242025!$E$3:$E$1315, $A7)</f>
        <v>12</v>
      </c>
      <c r="DL7">
        <f>SUMIFS(DataRegularSeason20242025!$AA$3:$AA$1315,DataRegularSeason20242025!$B$3:$B$1315, "&lt;=" &amp; DL$1, DataRegularSeason20242025!$D$3:$D$1315, $A7)+SUMIFS(DataRegularSeason20242025!$AB$3:$AB$1315,DataRegularSeason20242025!$B$3:$B$1315, "&lt;=" &amp; DL$1, DataRegularSeason20242025!$E$3:$E$1315, $A7)</f>
        <v>12</v>
      </c>
      <c r="DM7">
        <f>SUMIFS(DataRegularSeason20242025!$AA$3:$AA$1315,DataRegularSeason20242025!$B$3:$B$1315, "&lt;=" &amp; DM$1, DataRegularSeason20242025!$D$3:$D$1315, $A7)+SUMIFS(DataRegularSeason20242025!$AB$3:$AB$1315,DataRegularSeason20242025!$B$3:$B$1315, "&lt;=" &amp; DM$1, DataRegularSeason20242025!$E$3:$E$1315, $A7)</f>
        <v>12</v>
      </c>
      <c r="DN7">
        <f>SUMIFS(DataRegularSeason20242025!$AA$3:$AA$1315,DataRegularSeason20242025!$B$3:$B$1315, "&lt;=" &amp; DN$1, DataRegularSeason20242025!$D$3:$D$1315, $A7)+SUMIFS(DataRegularSeason20242025!$AB$3:$AB$1315,DataRegularSeason20242025!$B$3:$B$1315, "&lt;=" &amp; DN$1, DataRegularSeason20242025!$E$3:$E$1315, $A7)</f>
        <v>12</v>
      </c>
      <c r="DO7">
        <f>SUMIFS(DataRegularSeason20242025!$AA$3:$AA$1315,DataRegularSeason20242025!$B$3:$B$1315, "&lt;=" &amp; DO$1, DataRegularSeason20242025!$D$3:$D$1315, $A7)+SUMIFS(DataRegularSeason20242025!$AB$3:$AB$1315,DataRegularSeason20242025!$B$3:$B$1315, "&lt;=" &amp; DO$1, DataRegularSeason20242025!$E$3:$E$1315, $A7)</f>
        <v>12</v>
      </c>
      <c r="DP7">
        <f>SUMIFS(DataRegularSeason20242025!$AA$3:$AA$1315,DataRegularSeason20242025!$B$3:$B$1315, "&lt;=" &amp; DP$1, DataRegularSeason20242025!$D$3:$D$1315, $A7)+SUMIFS(DataRegularSeason20242025!$AB$3:$AB$1315,DataRegularSeason20242025!$B$3:$B$1315, "&lt;=" &amp; DP$1, DataRegularSeason20242025!$E$3:$E$1315, $A7)</f>
        <v>12</v>
      </c>
      <c r="DQ7">
        <f>SUMIFS(DataRegularSeason20242025!$AA$3:$AA$1315,DataRegularSeason20242025!$B$3:$B$1315, "&lt;=" &amp; DQ$1, DataRegularSeason20242025!$D$3:$D$1315, $A7)+SUMIFS(DataRegularSeason20242025!$AB$3:$AB$1315,DataRegularSeason20242025!$B$3:$B$1315, "&lt;=" &amp; DQ$1, DataRegularSeason20242025!$E$3:$E$1315, $A7)</f>
        <v>12</v>
      </c>
      <c r="DR7">
        <f>SUMIFS(DataRegularSeason20242025!$AA$3:$AA$1315,DataRegularSeason20242025!$B$3:$B$1315, "&lt;=" &amp; DR$1, DataRegularSeason20242025!$D$3:$D$1315, $A7)+SUMIFS(DataRegularSeason20242025!$AB$3:$AB$1315,DataRegularSeason20242025!$B$3:$B$1315, "&lt;=" &amp; DR$1, DataRegularSeason20242025!$E$3:$E$1315, $A7)</f>
        <v>12</v>
      </c>
      <c r="DS7">
        <f>SUMIFS(DataRegularSeason20242025!$AA$3:$AA$1315,DataRegularSeason20242025!$B$3:$B$1315, "&lt;=" &amp; DS$1, DataRegularSeason20242025!$D$3:$D$1315, $A7)+SUMIFS(DataRegularSeason20242025!$AB$3:$AB$1315,DataRegularSeason20242025!$B$3:$B$1315, "&lt;=" &amp; DS$1, DataRegularSeason20242025!$E$3:$E$1315, $A7)</f>
        <v>12</v>
      </c>
      <c r="DT7">
        <f>SUMIFS(DataRegularSeason20242025!$AA$3:$AA$1315,DataRegularSeason20242025!$B$3:$B$1315, "&lt;=" &amp; DT$1, DataRegularSeason20242025!$D$3:$D$1315, $A7)+SUMIFS(DataRegularSeason20242025!$AB$3:$AB$1315,DataRegularSeason20242025!$B$3:$B$1315, "&lt;=" &amp; DT$1, DataRegularSeason20242025!$E$3:$E$1315, $A7)</f>
        <v>12</v>
      </c>
      <c r="DU7">
        <f>SUMIFS(DataRegularSeason20242025!$AA$3:$AA$1315,DataRegularSeason20242025!$B$3:$B$1315, "&lt;=" &amp; DU$1, DataRegularSeason20242025!$D$3:$D$1315, $A7)+SUMIFS(DataRegularSeason20242025!$AB$3:$AB$1315,DataRegularSeason20242025!$B$3:$B$1315, "&lt;=" &amp; DU$1, DataRegularSeason20242025!$E$3:$E$1315, $A7)</f>
        <v>12</v>
      </c>
      <c r="DV7">
        <f>SUMIFS(DataRegularSeason20242025!$AA$3:$AA$1315,DataRegularSeason20242025!$B$3:$B$1315, "&lt;=" &amp; DV$1, DataRegularSeason20242025!$D$3:$D$1315, $A7)+SUMIFS(DataRegularSeason20242025!$AB$3:$AB$1315,DataRegularSeason20242025!$B$3:$B$1315, "&lt;=" &amp; DV$1, DataRegularSeason20242025!$E$3:$E$1315, $A7)</f>
        <v>12</v>
      </c>
      <c r="DW7">
        <f>SUMIFS(DataRegularSeason20242025!$AA$3:$AA$1315,DataRegularSeason20242025!$B$3:$B$1315, "&lt;=" &amp; DW$1, DataRegularSeason20242025!$D$3:$D$1315, $A7)+SUMIFS(DataRegularSeason20242025!$AB$3:$AB$1315,DataRegularSeason20242025!$B$3:$B$1315, "&lt;=" &amp; DW$1, DataRegularSeason20242025!$E$3:$E$1315, $A7)</f>
        <v>12</v>
      </c>
      <c r="DX7">
        <f>SUMIFS(DataRegularSeason20242025!$AA$3:$AA$1315,DataRegularSeason20242025!$B$3:$B$1315, "&lt;=" &amp; DX$1, DataRegularSeason20242025!$D$3:$D$1315, $A7)+SUMIFS(DataRegularSeason20242025!$AB$3:$AB$1315,DataRegularSeason20242025!$B$3:$B$1315, "&lt;=" &amp; DX$1, DataRegularSeason20242025!$E$3:$E$1315, $A7)</f>
        <v>12</v>
      </c>
      <c r="DY7">
        <f>SUMIFS(DataRegularSeason20242025!$AA$3:$AA$1315,DataRegularSeason20242025!$B$3:$B$1315, "&lt;=" &amp; DY$1, DataRegularSeason20242025!$D$3:$D$1315, $A7)+SUMIFS(DataRegularSeason20242025!$AB$3:$AB$1315,DataRegularSeason20242025!$B$3:$B$1315, "&lt;=" &amp; DY$1, DataRegularSeason20242025!$E$3:$E$1315, $A7)</f>
        <v>12</v>
      </c>
      <c r="DZ7">
        <f>SUMIFS(DataRegularSeason20242025!$AA$3:$AA$1315,DataRegularSeason20242025!$B$3:$B$1315, "&lt;=" &amp; DZ$1, DataRegularSeason20242025!$D$3:$D$1315, $A7)+SUMIFS(DataRegularSeason20242025!$AB$3:$AB$1315,DataRegularSeason20242025!$B$3:$B$1315, "&lt;=" &amp; DZ$1, DataRegularSeason20242025!$E$3:$E$1315, $A7)</f>
        <v>12</v>
      </c>
      <c r="EA7">
        <f>SUMIFS(DataRegularSeason20242025!$AA$3:$AA$1315,DataRegularSeason20242025!$B$3:$B$1315, "&lt;=" &amp; EA$1, DataRegularSeason20242025!$D$3:$D$1315, $A7)+SUMIFS(DataRegularSeason20242025!$AB$3:$AB$1315,DataRegularSeason20242025!$B$3:$B$1315, "&lt;=" &amp; EA$1, DataRegularSeason20242025!$E$3:$E$1315, $A7)</f>
        <v>12</v>
      </c>
      <c r="EB7">
        <f>SUMIFS(DataRegularSeason20242025!$AA$3:$AA$1315,DataRegularSeason20242025!$B$3:$B$1315, "&lt;=" &amp; EB$1, DataRegularSeason20242025!$D$3:$D$1315, $A7)+SUMIFS(DataRegularSeason20242025!$AB$3:$AB$1315,DataRegularSeason20242025!$B$3:$B$1315, "&lt;=" &amp; EB$1, DataRegularSeason20242025!$E$3:$E$1315, $A7)</f>
        <v>12</v>
      </c>
      <c r="EC7">
        <f>SUMIFS(DataRegularSeason20242025!$AA$3:$AA$1315,DataRegularSeason20242025!$B$3:$B$1315, "&lt;=" &amp; EC$1, DataRegularSeason20242025!$D$3:$D$1315, $A7)+SUMIFS(DataRegularSeason20242025!$AB$3:$AB$1315,DataRegularSeason20242025!$B$3:$B$1315, "&lt;=" &amp; EC$1, DataRegularSeason20242025!$E$3:$E$1315, $A7)</f>
        <v>12</v>
      </c>
      <c r="ED7">
        <f>SUMIFS(DataRegularSeason20242025!$AA$3:$AA$1315,DataRegularSeason20242025!$B$3:$B$1315, "&lt;=" &amp; ED$1, DataRegularSeason20242025!$D$3:$D$1315, $A7)+SUMIFS(DataRegularSeason20242025!$AB$3:$AB$1315,DataRegularSeason20242025!$B$3:$B$1315, "&lt;=" &amp; ED$1, DataRegularSeason20242025!$E$3:$E$1315, $A7)</f>
        <v>12</v>
      </c>
      <c r="EE7">
        <f>SUMIFS(DataRegularSeason20242025!$AA$3:$AA$1315,DataRegularSeason20242025!$B$3:$B$1315, "&lt;=" &amp; EE$1, DataRegularSeason20242025!$D$3:$D$1315, $A7)+SUMIFS(DataRegularSeason20242025!$AB$3:$AB$1315,DataRegularSeason20242025!$B$3:$B$1315, "&lt;=" &amp; EE$1, DataRegularSeason20242025!$E$3:$E$1315, $A7)</f>
        <v>12</v>
      </c>
      <c r="EF7">
        <f>SUMIFS(DataRegularSeason20242025!$AA$3:$AA$1315,DataRegularSeason20242025!$B$3:$B$1315, "&lt;=" &amp; EF$1, DataRegularSeason20242025!$D$3:$D$1315, $A7)+SUMIFS(DataRegularSeason20242025!$AB$3:$AB$1315,DataRegularSeason20242025!$B$3:$B$1315, "&lt;=" &amp; EF$1, DataRegularSeason20242025!$E$3:$E$1315, $A7)</f>
        <v>12</v>
      </c>
      <c r="EG7">
        <f>SUMIFS(DataRegularSeason20242025!$AA$3:$AA$1315,DataRegularSeason20242025!$B$3:$B$1315, "&lt;=" &amp; EG$1, DataRegularSeason20242025!$D$3:$D$1315, $A7)+SUMIFS(DataRegularSeason20242025!$AB$3:$AB$1315,DataRegularSeason20242025!$B$3:$B$1315, "&lt;=" &amp; EG$1, DataRegularSeason20242025!$E$3:$E$1315, $A7)</f>
        <v>12</v>
      </c>
      <c r="EH7">
        <f>SUMIFS(DataRegularSeason20242025!$AA$3:$AA$1315,DataRegularSeason20242025!$B$3:$B$1315, "&lt;=" &amp; EH$1, DataRegularSeason20242025!$D$3:$D$1315, $A7)+SUMIFS(DataRegularSeason20242025!$AB$3:$AB$1315,DataRegularSeason20242025!$B$3:$B$1315, "&lt;=" &amp; EH$1, DataRegularSeason20242025!$E$3:$E$1315, $A7)</f>
        <v>12</v>
      </c>
      <c r="EI7">
        <f>SUMIFS(DataRegularSeason20242025!$AA$3:$AA$1315,DataRegularSeason20242025!$B$3:$B$1315, "&lt;=" &amp; EI$1, DataRegularSeason20242025!$D$3:$D$1315, $A7)+SUMIFS(DataRegularSeason20242025!$AB$3:$AB$1315,DataRegularSeason20242025!$B$3:$B$1315, "&lt;=" &amp; EI$1, DataRegularSeason20242025!$E$3:$E$1315, $A7)</f>
        <v>12</v>
      </c>
      <c r="EJ7">
        <f>SUMIFS(DataRegularSeason20242025!$AA$3:$AA$1315,DataRegularSeason20242025!$B$3:$B$1315, "&lt;=" &amp; EJ$1, DataRegularSeason20242025!$D$3:$D$1315, $A7)+SUMIFS(DataRegularSeason20242025!$AB$3:$AB$1315,DataRegularSeason20242025!$B$3:$B$1315, "&lt;=" &amp; EJ$1, DataRegularSeason20242025!$E$3:$E$1315, $A7)</f>
        <v>12</v>
      </c>
      <c r="EK7">
        <f>SUMIFS(DataRegularSeason20242025!$AA$3:$AA$1315,DataRegularSeason20242025!$B$3:$B$1315, "&lt;=" &amp; EK$1, DataRegularSeason20242025!$D$3:$D$1315, $A7)+SUMIFS(DataRegularSeason20242025!$AB$3:$AB$1315,DataRegularSeason20242025!$B$3:$B$1315, "&lt;=" &amp; EK$1, DataRegularSeason20242025!$E$3:$E$1315, $A7)</f>
        <v>12</v>
      </c>
      <c r="EL7">
        <f>SUMIFS(DataRegularSeason20242025!$AA$3:$AA$1315,DataRegularSeason20242025!$B$3:$B$1315, "&lt;=" &amp; EL$1, DataRegularSeason20242025!$D$3:$D$1315, $A7)+SUMIFS(DataRegularSeason20242025!$AB$3:$AB$1315,DataRegularSeason20242025!$B$3:$B$1315, "&lt;=" &amp; EL$1, DataRegularSeason20242025!$E$3:$E$1315, $A7)</f>
        <v>12</v>
      </c>
      <c r="EM7">
        <f>SUMIFS(DataRegularSeason20242025!$AA$3:$AA$1315,DataRegularSeason20242025!$B$3:$B$1315, "&lt;=" &amp; EM$1, DataRegularSeason20242025!$D$3:$D$1315, $A7)+SUMIFS(DataRegularSeason20242025!$AB$3:$AB$1315,DataRegularSeason20242025!$B$3:$B$1315, "&lt;=" &amp; EM$1, DataRegularSeason20242025!$E$3:$E$1315, $A7)</f>
        <v>12</v>
      </c>
      <c r="EN7">
        <f>SUMIFS(DataRegularSeason20242025!$AA$3:$AA$1315,DataRegularSeason20242025!$B$3:$B$1315, "&lt;=" &amp; EN$1, DataRegularSeason20242025!$D$3:$D$1315, $A7)+SUMIFS(DataRegularSeason20242025!$AB$3:$AB$1315,DataRegularSeason20242025!$B$3:$B$1315, "&lt;=" &amp; EN$1, DataRegularSeason20242025!$E$3:$E$1315, $A7)</f>
        <v>12</v>
      </c>
      <c r="EO7">
        <f>SUMIFS(DataRegularSeason20242025!$AA$3:$AA$1315,DataRegularSeason20242025!$B$3:$B$1315, "&lt;=" &amp; EO$1, DataRegularSeason20242025!$D$3:$D$1315, $A7)+SUMIFS(DataRegularSeason20242025!$AB$3:$AB$1315,DataRegularSeason20242025!$B$3:$B$1315, "&lt;=" &amp; EO$1, DataRegularSeason20242025!$E$3:$E$1315, $A7)</f>
        <v>12</v>
      </c>
      <c r="EP7">
        <f>SUMIFS(DataRegularSeason20242025!$AA$3:$AA$1315,DataRegularSeason20242025!$B$3:$B$1315, "&lt;=" &amp; EP$1, DataRegularSeason20242025!$D$3:$D$1315, $A7)+SUMIFS(DataRegularSeason20242025!$AB$3:$AB$1315,DataRegularSeason20242025!$B$3:$B$1315, "&lt;=" &amp; EP$1, DataRegularSeason20242025!$E$3:$E$1315, $A7)</f>
        <v>12</v>
      </c>
      <c r="EQ7">
        <f>SUMIFS(DataRegularSeason20242025!$AA$3:$AA$1315,DataRegularSeason20242025!$B$3:$B$1315, "&lt;=" &amp; EQ$1, DataRegularSeason20242025!$D$3:$D$1315, $A7)+SUMIFS(DataRegularSeason20242025!$AB$3:$AB$1315,DataRegularSeason20242025!$B$3:$B$1315, "&lt;=" &amp; EQ$1, DataRegularSeason20242025!$E$3:$E$1315, $A7)</f>
        <v>12</v>
      </c>
      <c r="ER7">
        <f>SUMIFS(DataRegularSeason20242025!$AA$3:$AA$1315,DataRegularSeason20242025!$B$3:$B$1315, "&lt;=" &amp; ER$1, DataRegularSeason20242025!$D$3:$D$1315, $A7)+SUMIFS(DataRegularSeason20242025!$AB$3:$AB$1315,DataRegularSeason20242025!$B$3:$B$1315, "&lt;=" &amp; ER$1, DataRegularSeason20242025!$E$3:$E$1315, $A7)</f>
        <v>12</v>
      </c>
      <c r="ES7">
        <f>SUMIFS(DataRegularSeason20242025!$AA$3:$AA$1315,DataRegularSeason20242025!$B$3:$B$1315, "&lt;=" &amp; ES$1, DataRegularSeason20242025!$D$3:$D$1315, $A7)+SUMIFS(DataRegularSeason20242025!$AB$3:$AB$1315,DataRegularSeason20242025!$B$3:$B$1315, "&lt;=" &amp; ES$1, DataRegularSeason20242025!$E$3:$E$1315, $A7)</f>
        <v>12</v>
      </c>
      <c r="ET7">
        <f>SUMIFS(DataRegularSeason20242025!$AA$3:$AA$1315,DataRegularSeason20242025!$B$3:$B$1315, "&lt;=" &amp; ET$1, DataRegularSeason20242025!$D$3:$D$1315, $A7)+SUMIFS(DataRegularSeason20242025!$AB$3:$AB$1315,DataRegularSeason20242025!$B$3:$B$1315, "&lt;=" &amp; ET$1, DataRegularSeason20242025!$E$3:$E$1315, $A7)</f>
        <v>12</v>
      </c>
      <c r="EU7">
        <f>SUMIFS(DataRegularSeason20242025!$AA$3:$AA$1315,DataRegularSeason20242025!$B$3:$B$1315, "&lt;=" &amp; EU$1, DataRegularSeason20242025!$D$3:$D$1315, $A7)+SUMIFS(DataRegularSeason20242025!$AB$3:$AB$1315,DataRegularSeason20242025!$B$3:$B$1315, "&lt;=" &amp; EU$1, DataRegularSeason20242025!$E$3:$E$1315, $A7)</f>
        <v>12</v>
      </c>
      <c r="EV7">
        <f>SUMIFS(DataRegularSeason20242025!$AA$3:$AA$1315,DataRegularSeason20242025!$B$3:$B$1315, "&lt;=" &amp; EV$1, DataRegularSeason20242025!$D$3:$D$1315, $A7)+SUMIFS(DataRegularSeason20242025!$AB$3:$AB$1315,DataRegularSeason20242025!$B$3:$B$1315, "&lt;=" &amp; EV$1, DataRegularSeason20242025!$E$3:$E$1315, $A7)</f>
        <v>12</v>
      </c>
      <c r="EW7">
        <f>SUMIFS(DataRegularSeason20242025!$AA$3:$AA$1315,DataRegularSeason20242025!$B$3:$B$1315, "&lt;=" &amp; EW$1, DataRegularSeason20242025!$D$3:$D$1315, $A7)+SUMIFS(DataRegularSeason20242025!$AB$3:$AB$1315,DataRegularSeason20242025!$B$3:$B$1315, "&lt;=" &amp; EW$1, DataRegularSeason20242025!$E$3:$E$1315, $A7)</f>
        <v>12</v>
      </c>
      <c r="EX7">
        <f>SUMIFS(DataRegularSeason20242025!$AA$3:$AA$1315,DataRegularSeason20242025!$B$3:$B$1315, "&lt;=" &amp; EX$1, DataRegularSeason20242025!$D$3:$D$1315, $A7)+SUMIFS(DataRegularSeason20242025!$AB$3:$AB$1315,DataRegularSeason20242025!$B$3:$B$1315, "&lt;=" &amp; EX$1, DataRegularSeason20242025!$E$3:$E$1315, $A7)</f>
        <v>12</v>
      </c>
      <c r="EY7">
        <f>SUMIFS(DataRegularSeason20242025!$AA$3:$AA$1315,DataRegularSeason20242025!$B$3:$B$1315, "&lt;=" &amp; EY$1, DataRegularSeason20242025!$D$3:$D$1315, $A7)+SUMIFS(DataRegularSeason20242025!$AB$3:$AB$1315,DataRegularSeason20242025!$B$3:$B$1315, "&lt;=" &amp; EY$1, DataRegularSeason20242025!$E$3:$E$1315, $A7)</f>
        <v>12</v>
      </c>
      <c r="EZ7">
        <f>SUMIFS(DataRegularSeason20242025!$AA$3:$AA$1315,DataRegularSeason20242025!$B$3:$B$1315, "&lt;=" &amp; EZ$1, DataRegularSeason20242025!$D$3:$D$1315, $A7)+SUMIFS(DataRegularSeason20242025!$AB$3:$AB$1315,DataRegularSeason20242025!$B$3:$B$1315, "&lt;=" &amp; EZ$1, DataRegularSeason20242025!$E$3:$E$1315, $A7)</f>
        <v>12</v>
      </c>
      <c r="FA7">
        <f>SUMIFS(DataRegularSeason20242025!$AA$3:$AA$1315,DataRegularSeason20242025!$B$3:$B$1315, "&lt;=" &amp; FA$1, DataRegularSeason20242025!$D$3:$D$1315, $A7)+SUMIFS(DataRegularSeason20242025!$AB$3:$AB$1315,DataRegularSeason20242025!$B$3:$B$1315, "&lt;=" &amp; FA$1, DataRegularSeason20242025!$E$3:$E$1315, $A7)</f>
        <v>12</v>
      </c>
      <c r="FB7">
        <f>SUMIFS(DataRegularSeason20242025!$AA$3:$AA$1315,DataRegularSeason20242025!$B$3:$B$1315, "&lt;=" &amp; FB$1, DataRegularSeason20242025!$D$3:$D$1315, $A7)+SUMIFS(DataRegularSeason20242025!$AB$3:$AB$1315,DataRegularSeason20242025!$B$3:$B$1315, "&lt;=" &amp; FB$1, DataRegularSeason20242025!$E$3:$E$1315, $A7)</f>
        <v>12</v>
      </c>
      <c r="FC7">
        <f>SUMIFS(DataRegularSeason20242025!$AA$3:$AA$1315,DataRegularSeason20242025!$B$3:$B$1315, "&lt;=" &amp; FC$1, DataRegularSeason20242025!$D$3:$D$1315, $A7)+SUMIFS(DataRegularSeason20242025!$AB$3:$AB$1315,DataRegularSeason20242025!$B$3:$B$1315, "&lt;=" &amp; FC$1, DataRegularSeason20242025!$E$3:$E$1315, $A7)</f>
        <v>12</v>
      </c>
      <c r="FD7">
        <f>SUMIFS(DataRegularSeason20242025!$AA$3:$AA$1315,DataRegularSeason20242025!$B$3:$B$1315, "&lt;=" &amp; FD$1, DataRegularSeason20242025!$D$3:$D$1315, $A7)+SUMIFS(DataRegularSeason20242025!$AB$3:$AB$1315,DataRegularSeason20242025!$B$3:$B$1315, "&lt;=" &amp; FD$1, DataRegularSeason20242025!$E$3:$E$1315, $A7)</f>
        <v>12</v>
      </c>
      <c r="FE7">
        <f>SUMIFS(DataRegularSeason20242025!$AA$3:$AA$1315,DataRegularSeason20242025!$B$3:$B$1315, "&lt;=" &amp; FE$1, DataRegularSeason20242025!$D$3:$D$1315, $A7)+SUMIFS(DataRegularSeason20242025!$AB$3:$AB$1315,DataRegularSeason20242025!$B$3:$B$1315, "&lt;=" &amp; FE$1, DataRegularSeason20242025!$E$3:$E$1315, $A7)</f>
        <v>12</v>
      </c>
      <c r="FF7">
        <f>SUMIFS(DataRegularSeason20242025!$AA$3:$AA$1315,DataRegularSeason20242025!$B$3:$B$1315, "&lt;=" &amp; FF$1, DataRegularSeason20242025!$D$3:$D$1315, $A7)+SUMIFS(DataRegularSeason20242025!$AB$3:$AB$1315,DataRegularSeason20242025!$B$3:$B$1315, "&lt;=" &amp; FF$1, DataRegularSeason20242025!$E$3:$E$1315, $A7)</f>
        <v>12</v>
      </c>
      <c r="FG7">
        <f>SUMIFS(DataRegularSeason20242025!$AA$3:$AA$1315,DataRegularSeason20242025!$B$3:$B$1315, "&lt;=" &amp; FG$1, DataRegularSeason20242025!$D$3:$D$1315, $A7)+SUMIFS(DataRegularSeason20242025!$AB$3:$AB$1315,DataRegularSeason20242025!$B$3:$B$1315, "&lt;=" &amp; FG$1, DataRegularSeason20242025!$E$3:$E$1315, $A7)</f>
        <v>12</v>
      </c>
      <c r="FH7">
        <f>SUMIFS(DataRegularSeason20242025!$AA$3:$AA$1315,DataRegularSeason20242025!$B$3:$B$1315, "&lt;=" &amp; FH$1, DataRegularSeason20242025!$D$3:$D$1315, $A7)+SUMIFS(DataRegularSeason20242025!$AB$3:$AB$1315,DataRegularSeason20242025!$B$3:$B$1315, "&lt;=" &amp; FH$1, DataRegularSeason20242025!$E$3:$E$1315, $A7)</f>
        <v>12</v>
      </c>
      <c r="FI7">
        <f>SUMIFS(DataRegularSeason20242025!$AA$3:$AA$1315,DataRegularSeason20242025!$B$3:$B$1315, "&lt;=" &amp; FI$1, DataRegularSeason20242025!$D$3:$D$1315, $A7)+SUMIFS(DataRegularSeason20242025!$AB$3:$AB$1315,DataRegularSeason20242025!$B$3:$B$1315, "&lt;=" &amp; FI$1, DataRegularSeason20242025!$E$3:$E$1315, $A7)</f>
        <v>12</v>
      </c>
      <c r="FJ7">
        <f>SUMIFS(DataRegularSeason20242025!$AA$3:$AA$1315,DataRegularSeason20242025!$B$3:$B$1315, "&lt;=" &amp; FJ$1, DataRegularSeason20242025!$D$3:$D$1315, $A7)+SUMIFS(DataRegularSeason20242025!$AB$3:$AB$1315,DataRegularSeason20242025!$B$3:$B$1315, "&lt;=" &amp; FJ$1, DataRegularSeason20242025!$E$3:$E$1315, $A7)</f>
        <v>12</v>
      </c>
      <c r="FK7">
        <f>SUMIFS(DataRegularSeason20242025!$AA$3:$AA$1315,DataRegularSeason20242025!$B$3:$B$1315, "&lt;=" &amp; FK$1, DataRegularSeason20242025!$D$3:$D$1315, $A7)+SUMIFS(DataRegularSeason20242025!$AB$3:$AB$1315,DataRegularSeason20242025!$B$3:$B$1315, "&lt;=" &amp; FK$1, DataRegularSeason20242025!$E$3:$E$1315, $A7)</f>
        <v>12</v>
      </c>
      <c r="FL7">
        <f>SUMIFS(DataRegularSeason20242025!$AA$3:$AA$1315,DataRegularSeason20242025!$B$3:$B$1315, "&lt;=" &amp; FL$1, DataRegularSeason20242025!$D$3:$D$1315, $A7)+SUMIFS(DataRegularSeason20242025!$AB$3:$AB$1315,DataRegularSeason20242025!$B$3:$B$1315, "&lt;=" &amp; FL$1, DataRegularSeason20242025!$E$3:$E$1315, $A7)</f>
        <v>12</v>
      </c>
      <c r="FM7">
        <f>SUMIFS(DataRegularSeason20242025!$AA$3:$AA$1315,DataRegularSeason20242025!$B$3:$B$1315, "&lt;=" &amp; FM$1, DataRegularSeason20242025!$D$3:$D$1315, $A7)+SUMIFS(DataRegularSeason20242025!$AB$3:$AB$1315,DataRegularSeason20242025!$B$3:$B$1315, "&lt;=" &amp; FM$1, DataRegularSeason20242025!$E$3:$E$1315, $A7)</f>
        <v>12</v>
      </c>
      <c r="FN7">
        <f>SUMIFS(DataRegularSeason20242025!$AA$3:$AA$1315,DataRegularSeason20242025!$B$3:$B$1315, "&lt;=" &amp; FN$1, DataRegularSeason20242025!$D$3:$D$1315, $A7)+SUMIFS(DataRegularSeason20242025!$AB$3:$AB$1315,DataRegularSeason20242025!$B$3:$B$1315, "&lt;=" &amp; FN$1, DataRegularSeason20242025!$E$3:$E$1315, $A7)</f>
        <v>12</v>
      </c>
      <c r="FO7">
        <f>SUMIFS(DataRegularSeason20242025!$AA$3:$AA$1315,DataRegularSeason20242025!$B$3:$B$1315, "&lt;=" &amp; FO$1, DataRegularSeason20242025!$D$3:$D$1315, $A7)+SUMIFS(DataRegularSeason20242025!$AB$3:$AB$1315,DataRegularSeason20242025!$B$3:$B$1315, "&lt;=" &amp; FO$1, DataRegularSeason20242025!$E$3:$E$1315, $A7)</f>
        <v>12</v>
      </c>
      <c r="FP7">
        <f>SUMIFS(DataRegularSeason20242025!$AA$3:$AA$1315,DataRegularSeason20242025!$B$3:$B$1315, "&lt;=" &amp; FP$1, DataRegularSeason20242025!$D$3:$D$1315, $A7)+SUMIFS(DataRegularSeason20242025!$AB$3:$AB$1315,DataRegularSeason20242025!$B$3:$B$1315, "&lt;=" &amp; FP$1, DataRegularSeason20242025!$E$3:$E$1315, $A7)</f>
        <v>12</v>
      </c>
      <c r="FQ7">
        <f>SUMIFS(DataRegularSeason20242025!$AA$3:$AA$1315,DataRegularSeason20242025!$B$3:$B$1315, "&lt;=" &amp; FQ$1, DataRegularSeason20242025!$D$3:$D$1315, $A7)+SUMIFS(DataRegularSeason20242025!$AB$3:$AB$1315,DataRegularSeason20242025!$B$3:$B$1315, "&lt;=" &amp; FQ$1, DataRegularSeason20242025!$E$3:$E$1315, $A7)</f>
        <v>12</v>
      </c>
      <c r="FR7">
        <f>SUMIFS(DataRegularSeason20242025!$AA$3:$AA$1315,DataRegularSeason20242025!$B$3:$B$1315, "&lt;=" &amp; FR$1, DataRegularSeason20242025!$D$3:$D$1315, $A7)+SUMIFS(DataRegularSeason20242025!$AB$3:$AB$1315,DataRegularSeason20242025!$B$3:$B$1315, "&lt;=" &amp; FR$1, DataRegularSeason20242025!$E$3:$E$1315, $A7)</f>
        <v>12</v>
      </c>
      <c r="FS7">
        <f>SUMIFS(DataRegularSeason20242025!$AA$3:$AA$1315,DataRegularSeason20242025!$B$3:$B$1315, "&lt;=" &amp; FS$1, DataRegularSeason20242025!$D$3:$D$1315, $A7)+SUMIFS(DataRegularSeason20242025!$AB$3:$AB$1315,DataRegularSeason20242025!$B$3:$B$1315, "&lt;=" &amp; FS$1, DataRegularSeason20242025!$E$3:$E$1315, $A7)</f>
        <v>12</v>
      </c>
      <c r="FT7">
        <f>SUMIFS(DataRegularSeason20242025!$AA$3:$AA$1315,DataRegularSeason20242025!$B$3:$B$1315, "&lt;=" &amp; FT$1, DataRegularSeason20242025!$D$3:$D$1315, $A7)+SUMIFS(DataRegularSeason20242025!$AB$3:$AB$1315,DataRegularSeason20242025!$B$3:$B$1315, "&lt;=" &amp; FT$1, DataRegularSeason20242025!$E$3:$E$1315, $A7)</f>
        <v>12</v>
      </c>
      <c r="FU7">
        <f>SUMIFS(DataRegularSeason20242025!$AA$3:$AA$1315,DataRegularSeason20242025!$B$3:$B$1315, "&lt;=" &amp; FU$1, DataRegularSeason20242025!$D$3:$D$1315, $A7)+SUMIFS(DataRegularSeason20242025!$AB$3:$AB$1315,DataRegularSeason20242025!$B$3:$B$1315, "&lt;=" &amp; FU$1, DataRegularSeason20242025!$E$3:$E$1315, $A7)</f>
        <v>12</v>
      </c>
      <c r="FV7">
        <f>SUMIFS(DataRegularSeason20242025!$AA$3:$AA$1315,DataRegularSeason20242025!$B$3:$B$1315, "&lt;=" &amp; FV$1, DataRegularSeason20242025!$D$3:$D$1315, $A7)+SUMIFS(DataRegularSeason20242025!$AB$3:$AB$1315,DataRegularSeason20242025!$B$3:$B$1315, "&lt;=" &amp; FV$1, DataRegularSeason20242025!$E$3:$E$1315, $A7)</f>
        <v>12</v>
      </c>
      <c r="FW7">
        <f>SUMIFS(DataRegularSeason20242025!$AA$3:$AA$1315,DataRegularSeason20242025!$B$3:$B$1315, "&lt;=" &amp; FW$1, DataRegularSeason20242025!$D$3:$D$1315, $A7)+SUMIFS(DataRegularSeason20242025!$AB$3:$AB$1315,DataRegularSeason20242025!$B$3:$B$1315, "&lt;=" &amp; FW$1, DataRegularSeason20242025!$E$3:$E$1315, $A7)</f>
        <v>12</v>
      </c>
      <c r="FX7">
        <f>SUMIFS(DataRegularSeason20242025!$AA$3:$AA$1315,DataRegularSeason20242025!$B$3:$B$1315, "&lt;=" &amp; FX$1, DataRegularSeason20242025!$D$3:$D$1315, $A7)+SUMIFS(DataRegularSeason20242025!$AB$3:$AB$1315,DataRegularSeason20242025!$B$3:$B$1315, "&lt;=" &amp; FX$1, DataRegularSeason20242025!$E$3:$E$1315, $A7)</f>
        <v>12</v>
      </c>
      <c r="FY7">
        <f>SUMIFS(DataRegularSeason20242025!$AA$3:$AA$1315,DataRegularSeason20242025!$B$3:$B$1315, "&lt;=" &amp; FY$1, DataRegularSeason20242025!$D$3:$D$1315, $A7)+SUMIFS(DataRegularSeason20242025!$AB$3:$AB$1315,DataRegularSeason20242025!$B$3:$B$1315, "&lt;=" &amp; FY$1, DataRegularSeason20242025!$E$3:$E$1315, $A7)</f>
        <v>12</v>
      </c>
      <c r="FZ7">
        <f>SUMIFS(DataRegularSeason20242025!$AA$3:$AA$1315,DataRegularSeason20242025!$B$3:$B$1315, "&lt;=" &amp; FZ$1, DataRegularSeason20242025!$D$3:$D$1315, $A7)+SUMIFS(DataRegularSeason20242025!$AB$3:$AB$1315,DataRegularSeason20242025!$B$3:$B$1315, "&lt;=" &amp; FZ$1, DataRegularSeason20242025!$E$3:$E$1315, $A7)</f>
        <v>12</v>
      </c>
      <c r="GA7">
        <f>SUMIFS(DataRegularSeason20242025!$AA$3:$AA$1315,DataRegularSeason20242025!$B$3:$B$1315, "&lt;=" &amp; GA$1, DataRegularSeason20242025!$D$3:$D$1315, $A7)+SUMIFS(DataRegularSeason20242025!$AB$3:$AB$1315,DataRegularSeason20242025!$B$3:$B$1315, "&lt;=" &amp; GA$1, DataRegularSeason20242025!$E$3:$E$1315, $A7)</f>
        <v>12</v>
      </c>
      <c r="GB7">
        <f>SUMIFS(DataRegularSeason20242025!$AA$3:$AA$1315,DataRegularSeason20242025!$B$3:$B$1315, "&lt;=" &amp; GB$1, DataRegularSeason20242025!$D$3:$D$1315, $A7)+SUMIFS(DataRegularSeason20242025!$AB$3:$AB$1315,DataRegularSeason20242025!$B$3:$B$1315, "&lt;=" &amp; GB$1, DataRegularSeason20242025!$E$3:$E$1315, $A7)</f>
        <v>12</v>
      </c>
      <c r="GC7">
        <f>SUMIFS(DataRegularSeason20242025!$AA$3:$AA$1315,DataRegularSeason20242025!$B$3:$B$1315, "&lt;=" &amp; GC$1, DataRegularSeason20242025!$D$3:$D$1315, $A7)+SUMIFS(DataRegularSeason20242025!$AB$3:$AB$1315,DataRegularSeason20242025!$B$3:$B$1315, "&lt;=" &amp; GC$1, DataRegularSeason20242025!$E$3:$E$1315, $A7)</f>
        <v>12</v>
      </c>
      <c r="GD7">
        <f>SUMIFS(DataRegularSeason20242025!$AA$3:$AA$1315,DataRegularSeason20242025!$B$3:$B$1315, "&lt;=" &amp; GD$1, DataRegularSeason20242025!$D$3:$D$1315, $A7)+SUMIFS(DataRegularSeason20242025!$AB$3:$AB$1315,DataRegularSeason20242025!$B$3:$B$1315, "&lt;=" &amp; GD$1, DataRegularSeason20242025!$E$3:$E$1315, $A7)</f>
        <v>12</v>
      </c>
      <c r="GE7">
        <f>SUMIFS(DataRegularSeason20242025!$AA$3:$AA$1315,DataRegularSeason20242025!$B$3:$B$1315, "&lt;=" &amp; GE$1, DataRegularSeason20242025!$D$3:$D$1315, $A7)+SUMIFS(DataRegularSeason20242025!$AB$3:$AB$1315,DataRegularSeason20242025!$B$3:$B$1315, "&lt;=" &amp; GE$1, DataRegularSeason20242025!$E$3:$E$1315, $A7)</f>
        <v>12</v>
      </c>
      <c r="GF7">
        <f>SUMIFS(DataRegularSeason20242025!$AA$3:$AA$1315,DataRegularSeason20242025!$B$3:$B$1315, "&lt;=" &amp; GF$1, DataRegularSeason20242025!$D$3:$D$1315, $A7)+SUMIFS(DataRegularSeason20242025!$AB$3:$AB$1315,DataRegularSeason20242025!$B$3:$B$1315, "&lt;=" &amp; GF$1, DataRegularSeason20242025!$E$3:$E$1315, $A7)</f>
        <v>12</v>
      </c>
      <c r="GG7">
        <f>SUMIFS(DataRegularSeason20242025!$AA$3:$AA$1315,DataRegularSeason20242025!$B$3:$B$1315, "&lt;=" &amp; GG$1, DataRegularSeason20242025!$D$3:$D$1315, $A7)+SUMIFS(DataRegularSeason20242025!$AB$3:$AB$1315,DataRegularSeason20242025!$B$3:$B$1315, "&lt;=" &amp; GG$1, DataRegularSeason20242025!$E$3:$E$1315, $A7)</f>
        <v>12</v>
      </c>
      <c r="GH7">
        <f>SUMIFS(DataRegularSeason20242025!$AA$3:$AA$1315,DataRegularSeason20242025!$B$3:$B$1315, "&lt;=" &amp; GH$1, DataRegularSeason20242025!$D$3:$D$1315, $A7)+SUMIFS(DataRegularSeason20242025!$AB$3:$AB$1315,DataRegularSeason20242025!$B$3:$B$1315, "&lt;=" &amp; GH$1, DataRegularSeason20242025!$E$3:$E$1315, $A7)</f>
        <v>12</v>
      </c>
      <c r="GI7">
        <f>SUMIFS(DataRegularSeason20242025!$AA$3:$AA$1315,DataRegularSeason20242025!$B$3:$B$1315, "&lt;=" &amp; GI$1, DataRegularSeason20242025!$D$3:$D$1315, $A7)+SUMIFS(DataRegularSeason20242025!$AB$3:$AB$1315,DataRegularSeason20242025!$B$3:$B$1315, "&lt;=" &amp; GI$1, DataRegularSeason20242025!$E$3:$E$1315, $A7)</f>
        <v>12</v>
      </c>
      <c r="GJ7">
        <f>SUMIFS(DataRegularSeason20242025!$AA$3:$AA$1315,DataRegularSeason20242025!$B$3:$B$1315, "&lt;=" &amp; GJ$1, DataRegularSeason20242025!$D$3:$D$1315, $A7)+SUMIFS(DataRegularSeason20242025!$AB$3:$AB$1315,DataRegularSeason20242025!$B$3:$B$1315, "&lt;=" &amp; GJ$1, DataRegularSeason20242025!$E$3:$E$1315, $A7)</f>
        <v>12</v>
      </c>
      <c r="GK7">
        <f>SUMIFS(DataRegularSeason20242025!$AA$3:$AA$1315,DataRegularSeason20242025!$B$3:$B$1315, "&lt;=" &amp; GK$1, DataRegularSeason20242025!$D$3:$D$1315, $A7)+SUMIFS(DataRegularSeason20242025!$AB$3:$AB$1315,DataRegularSeason20242025!$B$3:$B$1315, "&lt;=" &amp; GK$1, DataRegularSeason20242025!$E$3:$E$1315, $A7)</f>
        <v>12</v>
      </c>
      <c r="GL7">
        <f>SUMIFS(DataRegularSeason20242025!$AA$3:$AA$1315,DataRegularSeason20242025!$B$3:$B$1315, "&lt;=" &amp; GL$1, DataRegularSeason20242025!$D$3:$D$1315, $A7)+SUMIFS(DataRegularSeason20242025!$AB$3:$AB$1315,DataRegularSeason20242025!$B$3:$B$1315, "&lt;=" &amp; GL$1, DataRegularSeason20242025!$E$3:$E$1315, $A7)</f>
        <v>12</v>
      </c>
      <c r="GM7">
        <f>SUMIFS(DataRegularSeason20242025!$AA$3:$AA$1315,DataRegularSeason20242025!$B$3:$B$1315, "&lt;=" &amp; GM$1, DataRegularSeason20242025!$D$3:$D$1315, $A7)+SUMIFS(DataRegularSeason20242025!$AB$3:$AB$1315,DataRegularSeason20242025!$B$3:$B$1315, "&lt;=" &amp; GM$1, DataRegularSeason20242025!$E$3:$E$1315, $A7)</f>
        <v>12</v>
      </c>
      <c r="GN7">
        <f>SUMIFS(DataRegularSeason20242025!$AA$3:$AA$1315,DataRegularSeason20242025!$B$3:$B$1315, "&lt;=" &amp; GN$1, DataRegularSeason20242025!$D$3:$D$1315, $A7)+SUMIFS(DataRegularSeason20242025!$AB$3:$AB$1315,DataRegularSeason20242025!$B$3:$B$1315, "&lt;=" &amp; GN$1, DataRegularSeason20242025!$E$3:$E$1315, $A7)</f>
        <v>12</v>
      </c>
      <c r="GO7">
        <f>SUMIFS(DataRegularSeason20242025!$AA$3:$AA$1315,DataRegularSeason20242025!$B$3:$B$1315, "&lt;=" &amp; GO$1, DataRegularSeason20242025!$D$3:$D$1315, $A7)+SUMIFS(DataRegularSeason20242025!$AB$3:$AB$1315,DataRegularSeason20242025!$B$3:$B$1315, "&lt;=" &amp; GO$1, DataRegularSeason20242025!$E$3:$E$1315, $A7)</f>
        <v>12</v>
      </c>
      <c r="GP7">
        <f>SUMIFS(DataRegularSeason20242025!$AA$3:$AA$1315,DataRegularSeason20242025!$B$3:$B$1315, "&lt;=" &amp; GP$1, DataRegularSeason20242025!$D$3:$D$1315, $A7)+SUMIFS(DataRegularSeason20242025!$AB$3:$AB$1315,DataRegularSeason20242025!$B$3:$B$1315, "&lt;=" &amp; GP$1, DataRegularSeason20242025!$E$3:$E$1315, $A7)</f>
        <v>12</v>
      </c>
      <c r="GQ7">
        <f>SUMIFS(DataRegularSeason20242025!$AA$3:$AA$1315,DataRegularSeason20242025!$B$3:$B$1315, "&lt;=" &amp; GQ$1, DataRegularSeason20242025!$D$3:$D$1315, $A7)+SUMIFS(DataRegularSeason20242025!$AB$3:$AB$1315,DataRegularSeason20242025!$B$3:$B$1315, "&lt;=" &amp; GQ$1, DataRegularSeason20242025!$E$3:$E$1315, $A7)</f>
        <v>12</v>
      </c>
      <c r="GR7">
        <f>SUMIFS(DataRegularSeason20242025!$AA$3:$AA$1315,DataRegularSeason20242025!$B$3:$B$1315, "&lt;=" &amp; GR$1, DataRegularSeason20242025!$D$3:$D$1315, $A7)+SUMIFS(DataRegularSeason20242025!$AB$3:$AB$1315,DataRegularSeason20242025!$B$3:$B$1315, "&lt;=" &amp; GR$1, DataRegularSeason20242025!$E$3:$E$1315, $A7)</f>
        <v>12</v>
      </c>
      <c r="GS7">
        <f>SUMIFS(DataRegularSeason20242025!$AA$3:$AA$1315,DataRegularSeason20242025!$B$3:$B$1315, "&lt;=" &amp; GS$1, DataRegularSeason20242025!$D$3:$D$1315, $A7)+SUMIFS(DataRegularSeason20242025!$AB$3:$AB$1315,DataRegularSeason20242025!$B$3:$B$1315, "&lt;=" &amp; GS$1, DataRegularSeason20242025!$E$3:$E$1315, $A7)</f>
        <v>12</v>
      </c>
      <c r="GT7">
        <f>SUMIFS(DataRegularSeason20242025!$AA$3:$AA$1315,DataRegularSeason20242025!$B$3:$B$1315, "&lt;=" &amp; GT$1, DataRegularSeason20242025!$D$3:$D$1315, $A7)+SUMIFS(DataRegularSeason20242025!$AB$3:$AB$1315,DataRegularSeason20242025!$B$3:$B$1315, "&lt;=" &amp; GT$1, DataRegularSeason20242025!$E$3:$E$1315, $A7)</f>
        <v>12</v>
      </c>
      <c r="GU7">
        <f>SUMIFS(DataRegularSeason20242025!$AA$3:$AA$1315,DataRegularSeason20242025!$B$3:$B$1315, "&lt;=" &amp; GU$1, DataRegularSeason20242025!$D$3:$D$1315, $A7)+SUMIFS(DataRegularSeason20242025!$AB$3:$AB$1315,DataRegularSeason20242025!$B$3:$B$1315, "&lt;=" &amp; GU$1, DataRegularSeason20242025!$E$3:$E$1315, $A7)</f>
        <v>12</v>
      </c>
    </row>
    <row r="8" spans="1:275" x14ac:dyDescent="0.25">
      <c r="A8" t="s">
        <v>18</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6</v>
      </c>
      <c r="R8">
        <f>SUMIFS(DataRegularSeason20242025!$AA$3:$AA$1315,DataRegularSeason20242025!$B$3:$B$1315, "&lt;=" &amp; R$1, DataRegularSeason20242025!$D$3:$D$1315, $A8)+SUMIFS(DataRegularSeason20242025!$AB$3:$AB$1315,DataRegularSeason20242025!$B$3:$B$1315, "&lt;=" &amp; R$1, DataRegularSeason20242025!$E$3:$E$1315, $A8)</f>
        <v>6</v>
      </c>
      <c r="S8">
        <f>SUMIFS(DataRegularSeason20242025!$AA$3:$AA$1315,DataRegularSeason20242025!$B$3:$B$1315, "&lt;=" &amp; S$1, DataRegularSeason20242025!$D$3:$D$1315, $A8)+SUMIFS(DataRegularSeason20242025!$AB$3:$AB$1315,DataRegularSeason20242025!$B$3:$B$1315, "&lt;=" &amp; S$1, DataRegularSeason20242025!$E$3:$E$1315, $A8)</f>
        <v>6</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8</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11</v>
      </c>
      <c r="AD8">
        <f>SUMIFS(DataRegularSeason20242025!$AA$3:$AA$1315,DataRegularSeason20242025!$B$3:$B$1315, "&lt;=" &amp; AD$1, DataRegularSeason20242025!$D$3:$D$1315, $A8)+SUMIFS(DataRegularSeason20242025!$AB$3:$AB$1315,DataRegularSeason20242025!$B$3:$B$1315, "&lt;=" &amp; AD$1, DataRegularSeason20242025!$E$3:$E$1315, $A8)</f>
        <v>11</v>
      </c>
      <c r="AE8">
        <f>SUMIFS(DataRegularSeason20242025!$AA$3:$AA$1315,DataRegularSeason20242025!$B$3:$B$1315, "&lt;=" &amp; AE$1, DataRegularSeason20242025!$D$3:$D$1315, $A8)+SUMIFS(DataRegularSeason20242025!$AB$3:$AB$1315,DataRegularSeason20242025!$B$3:$B$1315, "&lt;=" &amp; AE$1, DataRegularSeason20242025!$E$3:$E$1315, $A8)</f>
        <v>11</v>
      </c>
      <c r="AF8">
        <f>SUMIFS(DataRegularSeason20242025!$AA$3:$AA$1315,DataRegularSeason20242025!$B$3:$B$1315, "&lt;=" &amp; AF$1, DataRegularSeason20242025!$D$3:$D$1315, $A8)+SUMIFS(DataRegularSeason20242025!$AB$3:$AB$1315,DataRegularSeason20242025!$B$3:$B$1315, "&lt;=" &amp; AF$1, DataRegularSeason20242025!$E$3:$E$1315, $A8)</f>
        <v>11</v>
      </c>
      <c r="AG8">
        <f>SUMIFS(DataRegularSeason20242025!$AA$3:$AA$1315,DataRegularSeason20242025!$B$3:$B$1315, "&lt;=" &amp; AG$1, DataRegularSeason20242025!$D$3:$D$1315, $A8)+SUMIFS(DataRegularSeason20242025!$AB$3:$AB$1315,DataRegularSeason20242025!$B$3:$B$1315, "&lt;=" &amp; AG$1, DataRegularSeason20242025!$E$3:$E$1315, $A8)</f>
        <v>11</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11</v>
      </c>
      <c r="AN8">
        <f>SUMIFS(DataRegularSeason20242025!$AA$3:$AA$1315,DataRegularSeason20242025!$B$3:$B$1315, "&lt;=" &amp; AN$1, DataRegularSeason20242025!$D$3:$D$1315, $A8)+SUMIFS(DataRegularSeason20242025!$AB$3:$AB$1315,DataRegularSeason20242025!$B$3:$B$1315, "&lt;=" &amp; AN$1, DataRegularSeason20242025!$E$3:$E$1315, $A8)</f>
        <v>11</v>
      </c>
      <c r="AO8">
        <f>SUMIFS(DataRegularSeason20242025!$AA$3:$AA$1315,DataRegularSeason20242025!$B$3:$B$1315, "&lt;=" &amp; AO$1, DataRegularSeason20242025!$D$3:$D$1315, $A8)+SUMIFS(DataRegularSeason20242025!$AB$3:$AB$1315,DataRegularSeason20242025!$B$3:$B$1315, "&lt;=" &amp; AO$1, DataRegularSeason20242025!$E$3:$E$1315, $A8)</f>
        <v>11</v>
      </c>
      <c r="AP8">
        <f>SUMIFS(DataRegularSeason20242025!$AA$3:$AA$1315,DataRegularSeason20242025!$B$3:$B$1315, "&lt;=" &amp; AP$1, DataRegularSeason20242025!$D$3:$D$1315, $A8)+SUMIFS(DataRegularSeason20242025!$AB$3:$AB$1315,DataRegularSeason20242025!$B$3:$B$1315, "&lt;=" &amp; AP$1, DataRegularSeason20242025!$E$3:$E$1315, $A8)</f>
        <v>11</v>
      </c>
      <c r="AQ8">
        <f>SUMIFS(DataRegularSeason20242025!$AA$3:$AA$1315,DataRegularSeason20242025!$B$3:$B$1315, "&lt;=" &amp; AQ$1, DataRegularSeason20242025!$D$3:$D$1315, $A8)+SUMIFS(DataRegularSeason20242025!$AB$3:$AB$1315,DataRegularSeason20242025!$B$3:$B$1315, "&lt;=" &amp; AQ$1, DataRegularSeason20242025!$E$3:$E$1315, $A8)</f>
        <v>11</v>
      </c>
      <c r="AR8">
        <f>SUMIFS(DataRegularSeason20242025!$AA$3:$AA$1315,DataRegularSeason20242025!$B$3:$B$1315, "&lt;=" &amp; AR$1, DataRegularSeason20242025!$D$3:$D$1315, $A8)+SUMIFS(DataRegularSeason20242025!$AB$3:$AB$1315,DataRegularSeason20242025!$B$3:$B$1315, "&lt;=" &amp; AR$1, DataRegularSeason20242025!$E$3:$E$1315, $A8)</f>
        <v>11</v>
      </c>
      <c r="AS8">
        <f>SUMIFS(DataRegularSeason20242025!$AA$3:$AA$1315,DataRegularSeason20242025!$B$3:$B$1315, "&lt;=" &amp; AS$1, DataRegularSeason20242025!$D$3:$D$1315, $A8)+SUMIFS(DataRegularSeason20242025!$AB$3:$AB$1315,DataRegularSeason20242025!$B$3:$B$1315, "&lt;=" &amp; AS$1, DataRegularSeason20242025!$E$3:$E$1315, $A8)</f>
        <v>11</v>
      </c>
      <c r="AT8">
        <f>SUMIFS(DataRegularSeason20242025!$AA$3:$AA$1315,DataRegularSeason20242025!$B$3:$B$1315, "&lt;=" &amp; AT$1, DataRegularSeason20242025!$D$3:$D$1315, $A8)+SUMIFS(DataRegularSeason20242025!$AB$3:$AB$1315,DataRegularSeason20242025!$B$3:$B$1315, "&lt;=" &amp; AT$1, DataRegularSeason20242025!$E$3:$E$1315, $A8)</f>
        <v>11</v>
      </c>
      <c r="AU8">
        <f>SUMIFS(DataRegularSeason20242025!$AA$3:$AA$1315,DataRegularSeason20242025!$B$3:$B$1315, "&lt;=" &amp; AU$1, DataRegularSeason20242025!$D$3:$D$1315, $A8)+SUMIFS(DataRegularSeason20242025!$AB$3:$AB$1315,DataRegularSeason20242025!$B$3:$B$1315, "&lt;=" &amp; AU$1, DataRegularSeason20242025!$E$3:$E$1315, $A8)</f>
        <v>11</v>
      </c>
      <c r="AV8">
        <f>SUMIFS(DataRegularSeason20242025!$AA$3:$AA$1315,DataRegularSeason20242025!$B$3:$B$1315, "&lt;=" &amp; AV$1, DataRegularSeason20242025!$D$3:$D$1315, $A8)+SUMIFS(DataRegularSeason20242025!$AB$3:$AB$1315,DataRegularSeason20242025!$B$3:$B$1315, "&lt;=" &amp; AV$1, DataRegularSeason20242025!$E$3:$E$1315, $A8)</f>
        <v>11</v>
      </c>
      <c r="AW8">
        <f>SUMIFS(DataRegularSeason20242025!$AA$3:$AA$1315,DataRegularSeason20242025!$B$3:$B$1315, "&lt;=" &amp; AW$1, DataRegularSeason20242025!$D$3:$D$1315, $A8)+SUMIFS(DataRegularSeason20242025!$AB$3:$AB$1315,DataRegularSeason20242025!$B$3:$B$1315, "&lt;=" &amp; AW$1, DataRegularSeason20242025!$E$3:$E$1315, $A8)</f>
        <v>11</v>
      </c>
      <c r="AX8">
        <f>SUMIFS(DataRegularSeason20242025!$AA$3:$AA$1315,DataRegularSeason20242025!$B$3:$B$1315, "&lt;=" &amp; AX$1, DataRegularSeason20242025!$D$3:$D$1315, $A8)+SUMIFS(DataRegularSeason20242025!$AB$3:$AB$1315,DataRegularSeason20242025!$B$3:$B$1315, "&lt;=" &amp; AX$1, DataRegularSeason20242025!$E$3:$E$1315, $A8)</f>
        <v>11</v>
      </c>
      <c r="AY8">
        <f>SUMIFS(DataRegularSeason20242025!$AA$3:$AA$1315,DataRegularSeason20242025!$B$3:$B$1315, "&lt;=" &amp; AY$1, DataRegularSeason20242025!$D$3:$D$1315, $A8)+SUMIFS(DataRegularSeason20242025!$AB$3:$AB$1315,DataRegularSeason20242025!$B$3:$B$1315, "&lt;=" &amp; AY$1, DataRegularSeason20242025!$E$3:$E$1315, $A8)</f>
        <v>11</v>
      </c>
      <c r="AZ8">
        <f>SUMIFS(DataRegularSeason20242025!$AA$3:$AA$1315,DataRegularSeason20242025!$B$3:$B$1315, "&lt;=" &amp; AZ$1, DataRegularSeason20242025!$D$3:$D$1315, $A8)+SUMIFS(DataRegularSeason20242025!$AB$3:$AB$1315,DataRegularSeason20242025!$B$3:$B$1315, "&lt;=" &amp; AZ$1, DataRegularSeason20242025!$E$3:$E$1315, $A8)</f>
        <v>11</v>
      </c>
      <c r="BA8">
        <f>SUMIFS(DataRegularSeason20242025!$AA$3:$AA$1315,DataRegularSeason20242025!$B$3:$B$1315, "&lt;=" &amp; BA$1, DataRegularSeason20242025!$D$3:$D$1315, $A8)+SUMIFS(DataRegularSeason20242025!$AB$3:$AB$1315,DataRegularSeason20242025!$B$3:$B$1315, "&lt;=" &amp; BA$1, DataRegularSeason20242025!$E$3:$E$1315, $A8)</f>
        <v>11</v>
      </c>
      <c r="BB8">
        <f>SUMIFS(DataRegularSeason20242025!$AA$3:$AA$1315,DataRegularSeason20242025!$B$3:$B$1315, "&lt;=" &amp; BB$1, DataRegularSeason20242025!$D$3:$D$1315, $A8)+SUMIFS(DataRegularSeason20242025!$AB$3:$AB$1315,DataRegularSeason20242025!$B$3:$B$1315, "&lt;=" &amp; BB$1, DataRegularSeason20242025!$E$3:$E$1315, $A8)</f>
        <v>11</v>
      </c>
      <c r="BC8">
        <f>SUMIFS(DataRegularSeason20242025!$AA$3:$AA$1315,DataRegularSeason20242025!$B$3:$B$1315, "&lt;=" &amp; BC$1, DataRegularSeason20242025!$D$3:$D$1315, $A8)+SUMIFS(DataRegularSeason20242025!$AB$3:$AB$1315,DataRegularSeason20242025!$B$3:$B$1315, "&lt;=" &amp; BC$1, DataRegularSeason20242025!$E$3:$E$1315, $A8)</f>
        <v>11</v>
      </c>
      <c r="BD8">
        <f>SUMIFS(DataRegularSeason20242025!$AA$3:$AA$1315,DataRegularSeason20242025!$B$3:$B$1315, "&lt;=" &amp; BD$1, DataRegularSeason20242025!$D$3:$D$1315, $A8)+SUMIFS(DataRegularSeason20242025!$AB$3:$AB$1315,DataRegularSeason20242025!$B$3:$B$1315, "&lt;=" &amp; BD$1, DataRegularSeason20242025!$E$3:$E$1315, $A8)</f>
        <v>11</v>
      </c>
      <c r="BE8">
        <f>SUMIFS(DataRegularSeason20242025!$AA$3:$AA$1315,DataRegularSeason20242025!$B$3:$B$1315, "&lt;=" &amp; BE$1, DataRegularSeason20242025!$D$3:$D$1315, $A8)+SUMIFS(DataRegularSeason20242025!$AB$3:$AB$1315,DataRegularSeason20242025!$B$3:$B$1315, "&lt;=" &amp; BE$1, DataRegularSeason20242025!$E$3:$E$1315, $A8)</f>
        <v>11</v>
      </c>
      <c r="BF8">
        <f>SUMIFS(DataRegularSeason20242025!$AA$3:$AA$1315,DataRegularSeason20242025!$B$3:$B$1315, "&lt;=" &amp; BF$1, DataRegularSeason20242025!$D$3:$D$1315, $A8)+SUMIFS(DataRegularSeason20242025!$AB$3:$AB$1315,DataRegularSeason20242025!$B$3:$B$1315, "&lt;=" &amp; BF$1, DataRegularSeason20242025!$E$3:$E$1315, $A8)</f>
        <v>11</v>
      </c>
      <c r="BG8">
        <f>SUMIFS(DataRegularSeason20242025!$AA$3:$AA$1315,DataRegularSeason20242025!$B$3:$B$1315, "&lt;=" &amp; BG$1, DataRegularSeason20242025!$D$3:$D$1315, $A8)+SUMIFS(DataRegularSeason20242025!$AB$3:$AB$1315,DataRegularSeason20242025!$B$3:$B$1315, "&lt;=" &amp; BG$1, DataRegularSeason20242025!$E$3:$E$1315, $A8)</f>
        <v>11</v>
      </c>
      <c r="BH8">
        <f>SUMIFS(DataRegularSeason20242025!$AA$3:$AA$1315,DataRegularSeason20242025!$B$3:$B$1315, "&lt;=" &amp; BH$1, DataRegularSeason20242025!$D$3:$D$1315, $A8)+SUMIFS(DataRegularSeason20242025!$AB$3:$AB$1315,DataRegularSeason20242025!$B$3:$B$1315, "&lt;=" &amp; BH$1, DataRegularSeason20242025!$E$3:$E$1315, $A8)</f>
        <v>11</v>
      </c>
      <c r="BI8">
        <f>SUMIFS(DataRegularSeason20242025!$AA$3:$AA$1315,DataRegularSeason20242025!$B$3:$B$1315, "&lt;=" &amp; BI$1, DataRegularSeason20242025!$D$3:$D$1315, $A8)+SUMIFS(DataRegularSeason20242025!$AB$3:$AB$1315,DataRegularSeason20242025!$B$3:$B$1315, "&lt;=" &amp; BI$1, DataRegularSeason20242025!$E$3:$E$1315, $A8)</f>
        <v>11</v>
      </c>
      <c r="BJ8">
        <f>SUMIFS(DataRegularSeason20242025!$AA$3:$AA$1315,DataRegularSeason20242025!$B$3:$B$1315, "&lt;=" &amp; BJ$1, DataRegularSeason20242025!$D$3:$D$1315, $A8)+SUMIFS(DataRegularSeason20242025!$AB$3:$AB$1315,DataRegularSeason20242025!$B$3:$B$1315, "&lt;=" &amp; BJ$1, DataRegularSeason20242025!$E$3:$E$1315, $A8)</f>
        <v>11</v>
      </c>
      <c r="BK8">
        <f>SUMIFS(DataRegularSeason20242025!$AA$3:$AA$1315,DataRegularSeason20242025!$B$3:$B$1315, "&lt;=" &amp; BK$1, DataRegularSeason20242025!$D$3:$D$1315, $A8)+SUMIFS(DataRegularSeason20242025!$AB$3:$AB$1315,DataRegularSeason20242025!$B$3:$B$1315, "&lt;=" &amp; BK$1, DataRegularSeason20242025!$E$3:$E$1315, $A8)</f>
        <v>11</v>
      </c>
      <c r="BL8">
        <f>SUMIFS(DataRegularSeason20242025!$AA$3:$AA$1315,DataRegularSeason20242025!$B$3:$B$1315, "&lt;=" &amp; BL$1, DataRegularSeason20242025!$D$3:$D$1315, $A8)+SUMIFS(DataRegularSeason20242025!$AB$3:$AB$1315,DataRegularSeason20242025!$B$3:$B$1315, "&lt;=" &amp; BL$1, DataRegularSeason20242025!$E$3:$E$1315, $A8)</f>
        <v>11</v>
      </c>
      <c r="BM8">
        <f>SUMIFS(DataRegularSeason20242025!$AA$3:$AA$1315,DataRegularSeason20242025!$B$3:$B$1315, "&lt;=" &amp; BM$1, DataRegularSeason20242025!$D$3:$D$1315, $A8)+SUMIFS(DataRegularSeason20242025!$AB$3:$AB$1315,DataRegularSeason20242025!$B$3:$B$1315, "&lt;=" &amp; BM$1, DataRegularSeason20242025!$E$3:$E$1315, $A8)</f>
        <v>11</v>
      </c>
      <c r="BN8">
        <f>SUMIFS(DataRegularSeason20242025!$AA$3:$AA$1315,DataRegularSeason20242025!$B$3:$B$1315, "&lt;=" &amp; BN$1, DataRegularSeason20242025!$D$3:$D$1315, $A8)+SUMIFS(DataRegularSeason20242025!$AB$3:$AB$1315,DataRegularSeason20242025!$B$3:$B$1315, "&lt;=" &amp; BN$1, DataRegularSeason20242025!$E$3:$E$1315, $A8)</f>
        <v>11</v>
      </c>
      <c r="BO8">
        <f>SUMIFS(DataRegularSeason20242025!$AA$3:$AA$1315,DataRegularSeason20242025!$B$3:$B$1315, "&lt;=" &amp; BO$1, DataRegularSeason20242025!$D$3:$D$1315, $A8)+SUMIFS(DataRegularSeason20242025!$AB$3:$AB$1315,DataRegularSeason20242025!$B$3:$B$1315, "&lt;=" &amp; BO$1, DataRegularSeason20242025!$E$3:$E$1315, $A8)</f>
        <v>11</v>
      </c>
      <c r="BP8">
        <f>SUMIFS(DataRegularSeason20242025!$AA$3:$AA$1315,DataRegularSeason20242025!$B$3:$B$1315, "&lt;=" &amp; BP$1, DataRegularSeason20242025!$D$3:$D$1315, $A8)+SUMIFS(DataRegularSeason20242025!$AB$3:$AB$1315,DataRegularSeason20242025!$B$3:$B$1315, "&lt;=" &amp; BP$1, DataRegularSeason20242025!$E$3:$E$1315, $A8)</f>
        <v>11</v>
      </c>
      <c r="BQ8">
        <f>SUMIFS(DataRegularSeason20242025!$AA$3:$AA$1315,DataRegularSeason20242025!$B$3:$B$1315, "&lt;=" &amp; BQ$1, DataRegularSeason20242025!$D$3:$D$1315, $A8)+SUMIFS(DataRegularSeason20242025!$AB$3:$AB$1315,DataRegularSeason20242025!$B$3:$B$1315, "&lt;=" &amp; BQ$1, DataRegularSeason20242025!$E$3:$E$1315, $A8)</f>
        <v>11</v>
      </c>
      <c r="BR8">
        <f>SUMIFS(DataRegularSeason20242025!$AA$3:$AA$1315,DataRegularSeason20242025!$B$3:$B$1315, "&lt;=" &amp; BR$1, DataRegularSeason20242025!$D$3:$D$1315, $A8)+SUMIFS(DataRegularSeason20242025!$AB$3:$AB$1315,DataRegularSeason20242025!$B$3:$B$1315, "&lt;=" &amp; BR$1, DataRegularSeason20242025!$E$3:$E$1315, $A8)</f>
        <v>11</v>
      </c>
      <c r="BS8">
        <f>SUMIFS(DataRegularSeason20242025!$AA$3:$AA$1315,DataRegularSeason20242025!$B$3:$B$1315, "&lt;=" &amp; BS$1, DataRegularSeason20242025!$D$3:$D$1315, $A8)+SUMIFS(DataRegularSeason20242025!$AB$3:$AB$1315,DataRegularSeason20242025!$B$3:$B$1315, "&lt;=" &amp; BS$1, DataRegularSeason20242025!$E$3:$E$1315, $A8)</f>
        <v>11</v>
      </c>
      <c r="BT8">
        <f>SUMIFS(DataRegularSeason20242025!$AA$3:$AA$1315,DataRegularSeason20242025!$B$3:$B$1315, "&lt;=" &amp; BT$1, DataRegularSeason20242025!$D$3:$D$1315, $A8)+SUMIFS(DataRegularSeason20242025!$AB$3:$AB$1315,DataRegularSeason20242025!$B$3:$B$1315, "&lt;=" &amp; BT$1, DataRegularSeason20242025!$E$3:$E$1315, $A8)</f>
        <v>11</v>
      </c>
      <c r="BU8">
        <f>SUMIFS(DataRegularSeason20242025!$AA$3:$AA$1315,DataRegularSeason20242025!$B$3:$B$1315, "&lt;=" &amp; BU$1, DataRegularSeason20242025!$D$3:$D$1315, $A8)+SUMIFS(DataRegularSeason20242025!$AB$3:$AB$1315,DataRegularSeason20242025!$B$3:$B$1315, "&lt;=" &amp; BU$1, DataRegularSeason20242025!$E$3:$E$1315, $A8)</f>
        <v>11</v>
      </c>
      <c r="BV8">
        <f>SUMIFS(DataRegularSeason20242025!$AA$3:$AA$1315,DataRegularSeason20242025!$B$3:$B$1315, "&lt;=" &amp; BV$1, DataRegularSeason20242025!$D$3:$D$1315, $A8)+SUMIFS(DataRegularSeason20242025!$AB$3:$AB$1315,DataRegularSeason20242025!$B$3:$B$1315, "&lt;=" &amp; BV$1, DataRegularSeason20242025!$E$3:$E$1315, $A8)</f>
        <v>11</v>
      </c>
      <c r="BW8">
        <f>SUMIFS(DataRegularSeason20242025!$AA$3:$AA$1315,DataRegularSeason20242025!$B$3:$B$1315, "&lt;=" &amp; BW$1, DataRegularSeason20242025!$D$3:$D$1315, $A8)+SUMIFS(DataRegularSeason20242025!$AB$3:$AB$1315,DataRegularSeason20242025!$B$3:$B$1315, "&lt;=" &amp; BW$1, DataRegularSeason20242025!$E$3:$E$1315, $A8)</f>
        <v>11</v>
      </c>
      <c r="BX8">
        <f>SUMIFS(DataRegularSeason20242025!$AA$3:$AA$1315,DataRegularSeason20242025!$B$3:$B$1315, "&lt;=" &amp; BX$1, DataRegularSeason20242025!$D$3:$D$1315, $A8)+SUMIFS(DataRegularSeason20242025!$AB$3:$AB$1315,DataRegularSeason20242025!$B$3:$B$1315, "&lt;=" &amp; BX$1, DataRegularSeason20242025!$E$3:$E$1315, $A8)</f>
        <v>11</v>
      </c>
      <c r="BY8">
        <f>SUMIFS(DataRegularSeason20242025!$AA$3:$AA$1315,DataRegularSeason20242025!$B$3:$B$1315, "&lt;=" &amp; BY$1, DataRegularSeason20242025!$D$3:$D$1315, $A8)+SUMIFS(DataRegularSeason20242025!$AB$3:$AB$1315,DataRegularSeason20242025!$B$3:$B$1315, "&lt;=" &amp; BY$1, DataRegularSeason20242025!$E$3:$E$1315, $A8)</f>
        <v>11</v>
      </c>
      <c r="BZ8">
        <f>SUMIFS(DataRegularSeason20242025!$AA$3:$AA$1315,DataRegularSeason20242025!$B$3:$B$1315, "&lt;=" &amp; BZ$1, DataRegularSeason20242025!$D$3:$D$1315, $A8)+SUMIFS(DataRegularSeason20242025!$AB$3:$AB$1315,DataRegularSeason20242025!$B$3:$B$1315, "&lt;=" &amp; BZ$1, DataRegularSeason20242025!$E$3:$E$1315, $A8)</f>
        <v>11</v>
      </c>
      <c r="CA8">
        <f>SUMIFS(DataRegularSeason20242025!$AA$3:$AA$1315,DataRegularSeason20242025!$B$3:$B$1315, "&lt;=" &amp; CA$1, DataRegularSeason20242025!$D$3:$D$1315, $A8)+SUMIFS(DataRegularSeason20242025!$AB$3:$AB$1315,DataRegularSeason20242025!$B$3:$B$1315, "&lt;=" &amp; CA$1, DataRegularSeason20242025!$E$3:$E$1315, $A8)</f>
        <v>11</v>
      </c>
      <c r="CB8">
        <f>SUMIFS(DataRegularSeason20242025!$AA$3:$AA$1315,DataRegularSeason20242025!$B$3:$B$1315, "&lt;=" &amp; CB$1, DataRegularSeason20242025!$D$3:$D$1315, $A8)+SUMIFS(DataRegularSeason20242025!$AB$3:$AB$1315,DataRegularSeason20242025!$B$3:$B$1315, "&lt;=" &amp; CB$1, DataRegularSeason20242025!$E$3:$E$1315, $A8)</f>
        <v>11</v>
      </c>
      <c r="CC8">
        <f>SUMIFS(DataRegularSeason20242025!$AA$3:$AA$1315,DataRegularSeason20242025!$B$3:$B$1315, "&lt;=" &amp; CC$1, DataRegularSeason20242025!$D$3:$D$1315, $A8)+SUMIFS(DataRegularSeason20242025!$AB$3:$AB$1315,DataRegularSeason20242025!$B$3:$B$1315, "&lt;=" &amp; CC$1, DataRegularSeason20242025!$E$3:$E$1315, $A8)</f>
        <v>11</v>
      </c>
      <c r="CD8">
        <f>SUMIFS(DataRegularSeason20242025!$AA$3:$AA$1315,DataRegularSeason20242025!$B$3:$B$1315, "&lt;=" &amp; CD$1, DataRegularSeason20242025!$D$3:$D$1315, $A8)+SUMIFS(DataRegularSeason20242025!$AB$3:$AB$1315,DataRegularSeason20242025!$B$3:$B$1315, "&lt;=" &amp; CD$1, DataRegularSeason20242025!$E$3:$E$1315, $A8)</f>
        <v>11</v>
      </c>
      <c r="CE8">
        <f>SUMIFS(DataRegularSeason20242025!$AA$3:$AA$1315,DataRegularSeason20242025!$B$3:$B$1315, "&lt;=" &amp; CE$1, DataRegularSeason20242025!$D$3:$D$1315, $A8)+SUMIFS(DataRegularSeason20242025!$AB$3:$AB$1315,DataRegularSeason20242025!$B$3:$B$1315, "&lt;=" &amp; CE$1, DataRegularSeason20242025!$E$3:$E$1315, $A8)</f>
        <v>11</v>
      </c>
      <c r="CF8">
        <f>SUMIFS(DataRegularSeason20242025!$AA$3:$AA$1315,DataRegularSeason20242025!$B$3:$B$1315, "&lt;=" &amp; CF$1, DataRegularSeason20242025!$D$3:$D$1315, $A8)+SUMIFS(DataRegularSeason20242025!$AB$3:$AB$1315,DataRegularSeason20242025!$B$3:$B$1315, "&lt;=" &amp; CF$1, DataRegularSeason20242025!$E$3:$E$1315, $A8)</f>
        <v>11</v>
      </c>
      <c r="CG8">
        <f>SUMIFS(DataRegularSeason20242025!$AA$3:$AA$1315,DataRegularSeason20242025!$B$3:$B$1315, "&lt;=" &amp; CG$1, DataRegularSeason20242025!$D$3:$D$1315, $A8)+SUMIFS(DataRegularSeason20242025!$AB$3:$AB$1315,DataRegularSeason20242025!$B$3:$B$1315, "&lt;=" &amp; CG$1, DataRegularSeason20242025!$E$3:$E$1315, $A8)</f>
        <v>11</v>
      </c>
      <c r="CH8">
        <f>SUMIFS(DataRegularSeason20242025!$AA$3:$AA$1315,DataRegularSeason20242025!$B$3:$B$1315, "&lt;=" &amp; CH$1, DataRegularSeason20242025!$D$3:$D$1315, $A8)+SUMIFS(DataRegularSeason20242025!$AB$3:$AB$1315,DataRegularSeason20242025!$B$3:$B$1315, "&lt;=" &amp; CH$1, DataRegularSeason20242025!$E$3:$E$1315, $A8)</f>
        <v>11</v>
      </c>
      <c r="CI8">
        <f>SUMIFS(DataRegularSeason20242025!$AA$3:$AA$1315,DataRegularSeason20242025!$B$3:$B$1315, "&lt;=" &amp; CI$1, DataRegularSeason20242025!$D$3:$D$1315, $A8)+SUMIFS(DataRegularSeason20242025!$AB$3:$AB$1315,DataRegularSeason20242025!$B$3:$B$1315, "&lt;=" &amp; CI$1, DataRegularSeason20242025!$E$3:$E$1315, $A8)</f>
        <v>11</v>
      </c>
      <c r="CJ8">
        <f>SUMIFS(DataRegularSeason20242025!$AA$3:$AA$1315,DataRegularSeason20242025!$B$3:$B$1315, "&lt;=" &amp; CJ$1, DataRegularSeason20242025!$D$3:$D$1315, $A8)+SUMIFS(DataRegularSeason20242025!$AB$3:$AB$1315,DataRegularSeason20242025!$B$3:$B$1315, "&lt;=" &amp; CJ$1, DataRegularSeason20242025!$E$3:$E$1315, $A8)</f>
        <v>11</v>
      </c>
      <c r="CK8">
        <f>SUMIFS(DataRegularSeason20242025!$AA$3:$AA$1315,DataRegularSeason20242025!$B$3:$B$1315, "&lt;=" &amp; CK$1, DataRegularSeason20242025!$D$3:$D$1315, $A8)+SUMIFS(DataRegularSeason20242025!$AB$3:$AB$1315,DataRegularSeason20242025!$B$3:$B$1315, "&lt;=" &amp; CK$1, DataRegularSeason20242025!$E$3:$E$1315, $A8)</f>
        <v>11</v>
      </c>
      <c r="CL8">
        <f>SUMIFS(DataRegularSeason20242025!$AA$3:$AA$1315,DataRegularSeason20242025!$B$3:$B$1315, "&lt;=" &amp; CL$1, DataRegularSeason20242025!$D$3:$D$1315, $A8)+SUMIFS(DataRegularSeason20242025!$AB$3:$AB$1315,DataRegularSeason20242025!$B$3:$B$1315, "&lt;=" &amp; CL$1, DataRegularSeason20242025!$E$3:$E$1315, $A8)</f>
        <v>11</v>
      </c>
      <c r="CM8">
        <f>SUMIFS(DataRegularSeason20242025!$AA$3:$AA$1315,DataRegularSeason20242025!$B$3:$B$1315, "&lt;=" &amp; CM$1, DataRegularSeason20242025!$D$3:$D$1315, $A8)+SUMIFS(DataRegularSeason20242025!$AB$3:$AB$1315,DataRegularSeason20242025!$B$3:$B$1315, "&lt;=" &amp; CM$1, DataRegularSeason20242025!$E$3:$E$1315, $A8)</f>
        <v>11</v>
      </c>
      <c r="CN8">
        <f>SUMIFS(DataRegularSeason20242025!$AA$3:$AA$1315,DataRegularSeason20242025!$B$3:$B$1315, "&lt;=" &amp; CN$1, DataRegularSeason20242025!$D$3:$D$1315, $A8)+SUMIFS(DataRegularSeason20242025!$AB$3:$AB$1315,DataRegularSeason20242025!$B$3:$B$1315, "&lt;=" &amp; CN$1, DataRegularSeason20242025!$E$3:$E$1315, $A8)</f>
        <v>11</v>
      </c>
      <c r="CO8">
        <f>SUMIFS(DataRegularSeason20242025!$AA$3:$AA$1315,DataRegularSeason20242025!$B$3:$B$1315, "&lt;=" &amp; CO$1, DataRegularSeason20242025!$D$3:$D$1315, $A8)+SUMIFS(DataRegularSeason20242025!$AB$3:$AB$1315,DataRegularSeason20242025!$B$3:$B$1315, "&lt;=" &amp; CO$1, DataRegularSeason20242025!$E$3:$E$1315, $A8)</f>
        <v>11</v>
      </c>
      <c r="CP8">
        <f>SUMIFS(DataRegularSeason20242025!$AA$3:$AA$1315,DataRegularSeason20242025!$B$3:$B$1315, "&lt;=" &amp; CP$1, DataRegularSeason20242025!$D$3:$D$1315, $A8)+SUMIFS(DataRegularSeason20242025!$AB$3:$AB$1315,DataRegularSeason20242025!$B$3:$B$1315, "&lt;=" &amp; CP$1, DataRegularSeason20242025!$E$3:$E$1315, $A8)</f>
        <v>11</v>
      </c>
      <c r="CQ8">
        <f>SUMIFS(DataRegularSeason20242025!$AA$3:$AA$1315,DataRegularSeason20242025!$B$3:$B$1315, "&lt;=" &amp; CQ$1, DataRegularSeason20242025!$D$3:$D$1315, $A8)+SUMIFS(DataRegularSeason20242025!$AB$3:$AB$1315,DataRegularSeason20242025!$B$3:$B$1315, "&lt;=" &amp; CQ$1, DataRegularSeason20242025!$E$3:$E$1315, $A8)</f>
        <v>11</v>
      </c>
      <c r="CR8">
        <f>SUMIFS(DataRegularSeason20242025!$AA$3:$AA$1315,DataRegularSeason20242025!$B$3:$B$1315, "&lt;=" &amp; CR$1, DataRegularSeason20242025!$D$3:$D$1315, $A8)+SUMIFS(DataRegularSeason20242025!$AB$3:$AB$1315,DataRegularSeason20242025!$B$3:$B$1315, "&lt;=" &amp; CR$1, DataRegularSeason20242025!$E$3:$E$1315, $A8)</f>
        <v>11</v>
      </c>
      <c r="CS8">
        <f>SUMIFS(DataRegularSeason20242025!$AA$3:$AA$1315,DataRegularSeason20242025!$B$3:$B$1315, "&lt;=" &amp; CS$1, DataRegularSeason20242025!$D$3:$D$1315, $A8)+SUMIFS(DataRegularSeason20242025!$AB$3:$AB$1315,DataRegularSeason20242025!$B$3:$B$1315, "&lt;=" &amp; CS$1, DataRegularSeason20242025!$E$3:$E$1315, $A8)</f>
        <v>11</v>
      </c>
      <c r="CT8">
        <f>SUMIFS(DataRegularSeason20242025!$AA$3:$AA$1315,DataRegularSeason20242025!$B$3:$B$1315, "&lt;=" &amp; CT$1, DataRegularSeason20242025!$D$3:$D$1315, $A8)+SUMIFS(DataRegularSeason20242025!$AB$3:$AB$1315,DataRegularSeason20242025!$B$3:$B$1315, "&lt;=" &amp; CT$1, DataRegularSeason20242025!$E$3:$E$1315, $A8)</f>
        <v>11</v>
      </c>
      <c r="CU8">
        <f>SUMIFS(DataRegularSeason20242025!$AA$3:$AA$1315,DataRegularSeason20242025!$B$3:$B$1315, "&lt;=" &amp; CU$1, DataRegularSeason20242025!$D$3:$D$1315, $A8)+SUMIFS(DataRegularSeason20242025!$AB$3:$AB$1315,DataRegularSeason20242025!$B$3:$B$1315, "&lt;=" &amp; CU$1, DataRegularSeason20242025!$E$3:$E$1315, $A8)</f>
        <v>11</v>
      </c>
      <c r="CV8">
        <f>SUMIFS(DataRegularSeason20242025!$AA$3:$AA$1315,DataRegularSeason20242025!$B$3:$B$1315, "&lt;=" &amp; CV$1, DataRegularSeason20242025!$D$3:$D$1315, $A8)+SUMIFS(DataRegularSeason20242025!$AB$3:$AB$1315,DataRegularSeason20242025!$B$3:$B$1315, "&lt;=" &amp; CV$1, DataRegularSeason20242025!$E$3:$E$1315, $A8)</f>
        <v>11</v>
      </c>
      <c r="CW8">
        <f>SUMIFS(DataRegularSeason20242025!$AA$3:$AA$1315,DataRegularSeason20242025!$B$3:$B$1315, "&lt;=" &amp; CW$1, DataRegularSeason20242025!$D$3:$D$1315, $A8)+SUMIFS(DataRegularSeason20242025!$AB$3:$AB$1315,DataRegularSeason20242025!$B$3:$B$1315, "&lt;=" &amp; CW$1, DataRegularSeason20242025!$E$3:$E$1315, $A8)</f>
        <v>11</v>
      </c>
      <c r="CX8">
        <f>SUMIFS(DataRegularSeason20242025!$AA$3:$AA$1315,DataRegularSeason20242025!$B$3:$B$1315, "&lt;=" &amp; CX$1, DataRegularSeason20242025!$D$3:$D$1315, $A8)+SUMIFS(DataRegularSeason20242025!$AB$3:$AB$1315,DataRegularSeason20242025!$B$3:$B$1315, "&lt;=" &amp; CX$1, DataRegularSeason20242025!$E$3:$E$1315, $A8)</f>
        <v>11</v>
      </c>
      <c r="CY8">
        <f>SUMIFS(DataRegularSeason20242025!$AA$3:$AA$1315,DataRegularSeason20242025!$B$3:$B$1315, "&lt;=" &amp; CY$1, DataRegularSeason20242025!$D$3:$D$1315, $A8)+SUMIFS(DataRegularSeason20242025!$AB$3:$AB$1315,DataRegularSeason20242025!$B$3:$B$1315, "&lt;=" &amp; CY$1, DataRegularSeason20242025!$E$3:$E$1315, $A8)</f>
        <v>11</v>
      </c>
      <c r="CZ8">
        <f>SUMIFS(DataRegularSeason20242025!$AA$3:$AA$1315,DataRegularSeason20242025!$B$3:$B$1315, "&lt;=" &amp; CZ$1, DataRegularSeason20242025!$D$3:$D$1315, $A8)+SUMIFS(DataRegularSeason20242025!$AB$3:$AB$1315,DataRegularSeason20242025!$B$3:$B$1315, "&lt;=" &amp; CZ$1, DataRegularSeason20242025!$E$3:$E$1315, $A8)</f>
        <v>11</v>
      </c>
      <c r="DA8">
        <f>SUMIFS(DataRegularSeason20242025!$AA$3:$AA$1315,DataRegularSeason20242025!$B$3:$B$1315, "&lt;=" &amp; DA$1, DataRegularSeason20242025!$D$3:$D$1315, $A8)+SUMIFS(DataRegularSeason20242025!$AB$3:$AB$1315,DataRegularSeason20242025!$B$3:$B$1315, "&lt;=" &amp; DA$1, DataRegularSeason20242025!$E$3:$E$1315, $A8)</f>
        <v>11</v>
      </c>
      <c r="DB8">
        <f>SUMIFS(DataRegularSeason20242025!$AA$3:$AA$1315,DataRegularSeason20242025!$B$3:$B$1315, "&lt;=" &amp; DB$1, DataRegularSeason20242025!$D$3:$D$1315, $A8)+SUMIFS(DataRegularSeason20242025!$AB$3:$AB$1315,DataRegularSeason20242025!$B$3:$B$1315, "&lt;=" &amp; DB$1, DataRegularSeason20242025!$E$3:$E$1315, $A8)</f>
        <v>11</v>
      </c>
      <c r="DC8">
        <f>SUMIFS(DataRegularSeason20242025!$AA$3:$AA$1315,DataRegularSeason20242025!$B$3:$B$1315, "&lt;=" &amp; DC$1, DataRegularSeason20242025!$D$3:$D$1315, $A8)+SUMIFS(DataRegularSeason20242025!$AB$3:$AB$1315,DataRegularSeason20242025!$B$3:$B$1315, "&lt;=" &amp; DC$1, DataRegularSeason20242025!$E$3:$E$1315, $A8)</f>
        <v>11</v>
      </c>
      <c r="DD8">
        <f>SUMIFS(DataRegularSeason20242025!$AA$3:$AA$1315,DataRegularSeason20242025!$B$3:$B$1315, "&lt;=" &amp; DD$1, DataRegularSeason20242025!$D$3:$D$1315, $A8)+SUMIFS(DataRegularSeason20242025!$AB$3:$AB$1315,DataRegularSeason20242025!$B$3:$B$1315, "&lt;=" &amp; DD$1, DataRegularSeason20242025!$E$3:$E$1315, $A8)</f>
        <v>11</v>
      </c>
      <c r="DE8">
        <f>SUMIFS(DataRegularSeason20242025!$AA$3:$AA$1315,DataRegularSeason20242025!$B$3:$B$1315, "&lt;=" &amp; DE$1, DataRegularSeason20242025!$D$3:$D$1315, $A8)+SUMIFS(DataRegularSeason20242025!$AB$3:$AB$1315,DataRegularSeason20242025!$B$3:$B$1315, "&lt;=" &amp; DE$1, DataRegularSeason20242025!$E$3:$E$1315, $A8)</f>
        <v>11</v>
      </c>
      <c r="DF8">
        <f>SUMIFS(DataRegularSeason20242025!$AA$3:$AA$1315,DataRegularSeason20242025!$B$3:$B$1315, "&lt;=" &amp; DF$1, DataRegularSeason20242025!$D$3:$D$1315, $A8)+SUMIFS(DataRegularSeason20242025!$AB$3:$AB$1315,DataRegularSeason20242025!$B$3:$B$1315, "&lt;=" &amp; DF$1, DataRegularSeason20242025!$E$3:$E$1315, $A8)</f>
        <v>11</v>
      </c>
      <c r="DG8">
        <f>SUMIFS(DataRegularSeason20242025!$AA$3:$AA$1315,DataRegularSeason20242025!$B$3:$B$1315, "&lt;=" &amp; DG$1, DataRegularSeason20242025!$D$3:$D$1315, $A8)+SUMIFS(DataRegularSeason20242025!$AB$3:$AB$1315,DataRegularSeason20242025!$B$3:$B$1315, "&lt;=" &amp; DG$1, DataRegularSeason20242025!$E$3:$E$1315, $A8)</f>
        <v>11</v>
      </c>
      <c r="DH8">
        <f>SUMIFS(DataRegularSeason20242025!$AA$3:$AA$1315,DataRegularSeason20242025!$B$3:$B$1315, "&lt;=" &amp; DH$1, DataRegularSeason20242025!$D$3:$D$1315, $A8)+SUMIFS(DataRegularSeason20242025!$AB$3:$AB$1315,DataRegularSeason20242025!$B$3:$B$1315, "&lt;=" &amp; DH$1, DataRegularSeason20242025!$E$3:$E$1315, $A8)</f>
        <v>11</v>
      </c>
      <c r="DI8">
        <f>SUMIFS(DataRegularSeason20242025!$AA$3:$AA$1315,DataRegularSeason20242025!$B$3:$B$1315, "&lt;=" &amp; DI$1, DataRegularSeason20242025!$D$3:$D$1315, $A8)+SUMIFS(DataRegularSeason20242025!$AB$3:$AB$1315,DataRegularSeason20242025!$B$3:$B$1315, "&lt;=" &amp; DI$1, DataRegularSeason20242025!$E$3:$E$1315, $A8)</f>
        <v>11</v>
      </c>
      <c r="DJ8">
        <f>SUMIFS(DataRegularSeason20242025!$AA$3:$AA$1315,DataRegularSeason20242025!$B$3:$B$1315, "&lt;=" &amp; DJ$1, DataRegularSeason20242025!$D$3:$D$1315, $A8)+SUMIFS(DataRegularSeason20242025!$AB$3:$AB$1315,DataRegularSeason20242025!$B$3:$B$1315, "&lt;=" &amp; DJ$1, DataRegularSeason20242025!$E$3:$E$1315, $A8)</f>
        <v>11</v>
      </c>
      <c r="DK8">
        <f>SUMIFS(DataRegularSeason20242025!$AA$3:$AA$1315,DataRegularSeason20242025!$B$3:$B$1315, "&lt;=" &amp; DK$1, DataRegularSeason20242025!$D$3:$D$1315, $A8)+SUMIFS(DataRegularSeason20242025!$AB$3:$AB$1315,DataRegularSeason20242025!$B$3:$B$1315, "&lt;=" &amp; DK$1, DataRegularSeason20242025!$E$3:$E$1315, $A8)</f>
        <v>11</v>
      </c>
      <c r="DL8">
        <f>SUMIFS(DataRegularSeason20242025!$AA$3:$AA$1315,DataRegularSeason20242025!$B$3:$B$1315, "&lt;=" &amp; DL$1, DataRegularSeason20242025!$D$3:$D$1315, $A8)+SUMIFS(DataRegularSeason20242025!$AB$3:$AB$1315,DataRegularSeason20242025!$B$3:$B$1315, "&lt;=" &amp; DL$1, DataRegularSeason20242025!$E$3:$E$1315, $A8)</f>
        <v>11</v>
      </c>
      <c r="DM8">
        <f>SUMIFS(DataRegularSeason20242025!$AA$3:$AA$1315,DataRegularSeason20242025!$B$3:$B$1315, "&lt;=" &amp; DM$1, DataRegularSeason20242025!$D$3:$D$1315, $A8)+SUMIFS(DataRegularSeason20242025!$AB$3:$AB$1315,DataRegularSeason20242025!$B$3:$B$1315, "&lt;=" &amp; DM$1, DataRegularSeason20242025!$E$3:$E$1315, $A8)</f>
        <v>11</v>
      </c>
      <c r="DN8">
        <f>SUMIFS(DataRegularSeason20242025!$AA$3:$AA$1315,DataRegularSeason20242025!$B$3:$B$1315, "&lt;=" &amp; DN$1, DataRegularSeason20242025!$D$3:$D$1315, $A8)+SUMIFS(DataRegularSeason20242025!$AB$3:$AB$1315,DataRegularSeason20242025!$B$3:$B$1315, "&lt;=" &amp; DN$1, DataRegularSeason20242025!$E$3:$E$1315, $A8)</f>
        <v>11</v>
      </c>
      <c r="DO8">
        <f>SUMIFS(DataRegularSeason20242025!$AA$3:$AA$1315,DataRegularSeason20242025!$B$3:$B$1315, "&lt;=" &amp; DO$1, DataRegularSeason20242025!$D$3:$D$1315, $A8)+SUMIFS(DataRegularSeason20242025!$AB$3:$AB$1315,DataRegularSeason20242025!$B$3:$B$1315, "&lt;=" &amp; DO$1, DataRegularSeason20242025!$E$3:$E$1315, $A8)</f>
        <v>11</v>
      </c>
      <c r="DP8">
        <f>SUMIFS(DataRegularSeason20242025!$AA$3:$AA$1315,DataRegularSeason20242025!$B$3:$B$1315, "&lt;=" &amp; DP$1, DataRegularSeason20242025!$D$3:$D$1315, $A8)+SUMIFS(DataRegularSeason20242025!$AB$3:$AB$1315,DataRegularSeason20242025!$B$3:$B$1315, "&lt;=" &amp; DP$1, DataRegularSeason20242025!$E$3:$E$1315, $A8)</f>
        <v>11</v>
      </c>
      <c r="DQ8">
        <f>SUMIFS(DataRegularSeason20242025!$AA$3:$AA$1315,DataRegularSeason20242025!$B$3:$B$1315, "&lt;=" &amp; DQ$1, DataRegularSeason20242025!$D$3:$D$1315, $A8)+SUMIFS(DataRegularSeason20242025!$AB$3:$AB$1315,DataRegularSeason20242025!$B$3:$B$1315, "&lt;=" &amp; DQ$1, DataRegularSeason20242025!$E$3:$E$1315, $A8)</f>
        <v>11</v>
      </c>
      <c r="DR8">
        <f>SUMIFS(DataRegularSeason20242025!$AA$3:$AA$1315,DataRegularSeason20242025!$B$3:$B$1315, "&lt;=" &amp; DR$1, DataRegularSeason20242025!$D$3:$D$1315, $A8)+SUMIFS(DataRegularSeason20242025!$AB$3:$AB$1315,DataRegularSeason20242025!$B$3:$B$1315, "&lt;=" &amp; DR$1, DataRegularSeason20242025!$E$3:$E$1315, $A8)</f>
        <v>11</v>
      </c>
      <c r="DS8">
        <f>SUMIFS(DataRegularSeason20242025!$AA$3:$AA$1315,DataRegularSeason20242025!$B$3:$B$1315, "&lt;=" &amp; DS$1, DataRegularSeason20242025!$D$3:$D$1315, $A8)+SUMIFS(DataRegularSeason20242025!$AB$3:$AB$1315,DataRegularSeason20242025!$B$3:$B$1315, "&lt;=" &amp; DS$1, DataRegularSeason20242025!$E$3:$E$1315, $A8)</f>
        <v>11</v>
      </c>
      <c r="DT8">
        <f>SUMIFS(DataRegularSeason20242025!$AA$3:$AA$1315,DataRegularSeason20242025!$B$3:$B$1315, "&lt;=" &amp; DT$1, DataRegularSeason20242025!$D$3:$D$1315, $A8)+SUMIFS(DataRegularSeason20242025!$AB$3:$AB$1315,DataRegularSeason20242025!$B$3:$B$1315, "&lt;=" &amp; DT$1, DataRegularSeason20242025!$E$3:$E$1315, $A8)</f>
        <v>11</v>
      </c>
      <c r="DU8">
        <f>SUMIFS(DataRegularSeason20242025!$AA$3:$AA$1315,DataRegularSeason20242025!$B$3:$B$1315, "&lt;=" &amp; DU$1, DataRegularSeason20242025!$D$3:$D$1315, $A8)+SUMIFS(DataRegularSeason20242025!$AB$3:$AB$1315,DataRegularSeason20242025!$B$3:$B$1315, "&lt;=" &amp; DU$1, DataRegularSeason20242025!$E$3:$E$1315, $A8)</f>
        <v>11</v>
      </c>
      <c r="DV8">
        <f>SUMIFS(DataRegularSeason20242025!$AA$3:$AA$1315,DataRegularSeason20242025!$B$3:$B$1315, "&lt;=" &amp; DV$1, DataRegularSeason20242025!$D$3:$D$1315, $A8)+SUMIFS(DataRegularSeason20242025!$AB$3:$AB$1315,DataRegularSeason20242025!$B$3:$B$1315, "&lt;=" &amp; DV$1, DataRegularSeason20242025!$E$3:$E$1315, $A8)</f>
        <v>11</v>
      </c>
      <c r="DW8">
        <f>SUMIFS(DataRegularSeason20242025!$AA$3:$AA$1315,DataRegularSeason20242025!$B$3:$B$1315, "&lt;=" &amp; DW$1, DataRegularSeason20242025!$D$3:$D$1315, $A8)+SUMIFS(DataRegularSeason20242025!$AB$3:$AB$1315,DataRegularSeason20242025!$B$3:$B$1315, "&lt;=" &amp; DW$1, DataRegularSeason20242025!$E$3:$E$1315, $A8)</f>
        <v>11</v>
      </c>
      <c r="DX8">
        <f>SUMIFS(DataRegularSeason20242025!$AA$3:$AA$1315,DataRegularSeason20242025!$B$3:$B$1315, "&lt;=" &amp; DX$1, DataRegularSeason20242025!$D$3:$D$1315, $A8)+SUMIFS(DataRegularSeason20242025!$AB$3:$AB$1315,DataRegularSeason20242025!$B$3:$B$1315, "&lt;=" &amp; DX$1, DataRegularSeason20242025!$E$3:$E$1315, $A8)</f>
        <v>11</v>
      </c>
      <c r="DY8">
        <f>SUMIFS(DataRegularSeason20242025!$AA$3:$AA$1315,DataRegularSeason20242025!$B$3:$B$1315, "&lt;=" &amp; DY$1, DataRegularSeason20242025!$D$3:$D$1315, $A8)+SUMIFS(DataRegularSeason20242025!$AB$3:$AB$1315,DataRegularSeason20242025!$B$3:$B$1315, "&lt;=" &amp; DY$1, DataRegularSeason20242025!$E$3:$E$1315, $A8)</f>
        <v>11</v>
      </c>
      <c r="DZ8">
        <f>SUMIFS(DataRegularSeason20242025!$AA$3:$AA$1315,DataRegularSeason20242025!$B$3:$B$1315, "&lt;=" &amp; DZ$1, DataRegularSeason20242025!$D$3:$D$1315, $A8)+SUMIFS(DataRegularSeason20242025!$AB$3:$AB$1315,DataRegularSeason20242025!$B$3:$B$1315, "&lt;=" &amp; DZ$1, DataRegularSeason20242025!$E$3:$E$1315, $A8)</f>
        <v>11</v>
      </c>
      <c r="EA8">
        <f>SUMIFS(DataRegularSeason20242025!$AA$3:$AA$1315,DataRegularSeason20242025!$B$3:$B$1315, "&lt;=" &amp; EA$1, DataRegularSeason20242025!$D$3:$D$1315, $A8)+SUMIFS(DataRegularSeason20242025!$AB$3:$AB$1315,DataRegularSeason20242025!$B$3:$B$1315, "&lt;=" &amp; EA$1, DataRegularSeason20242025!$E$3:$E$1315, $A8)</f>
        <v>11</v>
      </c>
      <c r="EB8">
        <f>SUMIFS(DataRegularSeason20242025!$AA$3:$AA$1315,DataRegularSeason20242025!$B$3:$B$1315, "&lt;=" &amp; EB$1, DataRegularSeason20242025!$D$3:$D$1315, $A8)+SUMIFS(DataRegularSeason20242025!$AB$3:$AB$1315,DataRegularSeason20242025!$B$3:$B$1315, "&lt;=" &amp; EB$1, DataRegularSeason20242025!$E$3:$E$1315, $A8)</f>
        <v>11</v>
      </c>
      <c r="EC8">
        <f>SUMIFS(DataRegularSeason20242025!$AA$3:$AA$1315,DataRegularSeason20242025!$B$3:$B$1315, "&lt;=" &amp; EC$1, DataRegularSeason20242025!$D$3:$D$1315, $A8)+SUMIFS(DataRegularSeason20242025!$AB$3:$AB$1315,DataRegularSeason20242025!$B$3:$B$1315, "&lt;=" &amp; EC$1, DataRegularSeason20242025!$E$3:$E$1315, $A8)</f>
        <v>11</v>
      </c>
      <c r="ED8">
        <f>SUMIFS(DataRegularSeason20242025!$AA$3:$AA$1315,DataRegularSeason20242025!$B$3:$B$1315, "&lt;=" &amp; ED$1, DataRegularSeason20242025!$D$3:$D$1315, $A8)+SUMIFS(DataRegularSeason20242025!$AB$3:$AB$1315,DataRegularSeason20242025!$B$3:$B$1315, "&lt;=" &amp; ED$1, DataRegularSeason20242025!$E$3:$E$1315, $A8)</f>
        <v>11</v>
      </c>
      <c r="EE8">
        <f>SUMIFS(DataRegularSeason20242025!$AA$3:$AA$1315,DataRegularSeason20242025!$B$3:$B$1315, "&lt;=" &amp; EE$1, DataRegularSeason20242025!$D$3:$D$1315, $A8)+SUMIFS(DataRegularSeason20242025!$AB$3:$AB$1315,DataRegularSeason20242025!$B$3:$B$1315, "&lt;=" &amp; EE$1, DataRegularSeason20242025!$E$3:$E$1315, $A8)</f>
        <v>11</v>
      </c>
      <c r="EF8">
        <f>SUMIFS(DataRegularSeason20242025!$AA$3:$AA$1315,DataRegularSeason20242025!$B$3:$B$1315, "&lt;=" &amp; EF$1, DataRegularSeason20242025!$D$3:$D$1315, $A8)+SUMIFS(DataRegularSeason20242025!$AB$3:$AB$1315,DataRegularSeason20242025!$B$3:$B$1315, "&lt;=" &amp; EF$1, DataRegularSeason20242025!$E$3:$E$1315, $A8)</f>
        <v>11</v>
      </c>
      <c r="EG8">
        <f>SUMIFS(DataRegularSeason20242025!$AA$3:$AA$1315,DataRegularSeason20242025!$B$3:$B$1315, "&lt;=" &amp; EG$1, DataRegularSeason20242025!$D$3:$D$1315, $A8)+SUMIFS(DataRegularSeason20242025!$AB$3:$AB$1315,DataRegularSeason20242025!$B$3:$B$1315, "&lt;=" &amp; EG$1, DataRegularSeason20242025!$E$3:$E$1315, $A8)</f>
        <v>11</v>
      </c>
      <c r="EH8">
        <f>SUMIFS(DataRegularSeason20242025!$AA$3:$AA$1315,DataRegularSeason20242025!$B$3:$B$1315, "&lt;=" &amp; EH$1, DataRegularSeason20242025!$D$3:$D$1315, $A8)+SUMIFS(DataRegularSeason20242025!$AB$3:$AB$1315,DataRegularSeason20242025!$B$3:$B$1315, "&lt;=" &amp; EH$1, DataRegularSeason20242025!$E$3:$E$1315, $A8)</f>
        <v>11</v>
      </c>
      <c r="EI8">
        <f>SUMIFS(DataRegularSeason20242025!$AA$3:$AA$1315,DataRegularSeason20242025!$B$3:$B$1315, "&lt;=" &amp; EI$1, DataRegularSeason20242025!$D$3:$D$1315, $A8)+SUMIFS(DataRegularSeason20242025!$AB$3:$AB$1315,DataRegularSeason20242025!$B$3:$B$1315, "&lt;=" &amp; EI$1, DataRegularSeason20242025!$E$3:$E$1315, $A8)</f>
        <v>11</v>
      </c>
      <c r="EJ8">
        <f>SUMIFS(DataRegularSeason20242025!$AA$3:$AA$1315,DataRegularSeason20242025!$B$3:$B$1315, "&lt;=" &amp; EJ$1, DataRegularSeason20242025!$D$3:$D$1315, $A8)+SUMIFS(DataRegularSeason20242025!$AB$3:$AB$1315,DataRegularSeason20242025!$B$3:$B$1315, "&lt;=" &amp; EJ$1, DataRegularSeason20242025!$E$3:$E$1315, $A8)</f>
        <v>11</v>
      </c>
      <c r="EK8">
        <f>SUMIFS(DataRegularSeason20242025!$AA$3:$AA$1315,DataRegularSeason20242025!$B$3:$B$1315, "&lt;=" &amp; EK$1, DataRegularSeason20242025!$D$3:$D$1315, $A8)+SUMIFS(DataRegularSeason20242025!$AB$3:$AB$1315,DataRegularSeason20242025!$B$3:$B$1315, "&lt;=" &amp; EK$1, DataRegularSeason20242025!$E$3:$E$1315, $A8)</f>
        <v>11</v>
      </c>
      <c r="EL8">
        <f>SUMIFS(DataRegularSeason20242025!$AA$3:$AA$1315,DataRegularSeason20242025!$B$3:$B$1315, "&lt;=" &amp; EL$1, DataRegularSeason20242025!$D$3:$D$1315, $A8)+SUMIFS(DataRegularSeason20242025!$AB$3:$AB$1315,DataRegularSeason20242025!$B$3:$B$1315, "&lt;=" &amp; EL$1, DataRegularSeason20242025!$E$3:$E$1315, $A8)</f>
        <v>11</v>
      </c>
      <c r="EM8">
        <f>SUMIFS(DataRegularSeason20242025!$AA$3:$AA$1315,DataRegularSeason20242025!$B$3:$B$1315, "&lt;=" &amp; EM$1, DataRegularSeason20242025!$D$3:$D$1315, $A8)+SUMIFS(DataRegularSeason20242025!$AB$3:$AB$1315,DataRegularSeason20242025!$B$3:$B$1315, "&lt;=" &amp; EM$1, DataRegularSeason20242025!$E$3:$E$1315, $A8)</f>
        <v>11</v>
      </c>
      <c r="EN8">
        <f>SUMIFS(DataRegularSeason20242025!$AA$3:$AA$1315,DataRegularSeason20242025!$B$3:$B$1315, "&lt;=" &amp; EN$1, DataRegularSeason20242025!$D$3:$D$1315, $A8)+SUMIFS(DataRegularSeason20242025!$AB$3:$AB$1315,DataRegularSeason20242025!$B$3:$B$1315, "&lt;=" &amp; EN$1, DataRegularSeason20242025!$E$3:$E$1315, $A8)</f>
        <v>11</v>
      </c>
      <c r="EO8">
        <f>SUMIFS(DataRegularSeason20242025!$AA$3:$AA$1315,DataRegularSeason20242025!$B$3:$B$1315, "&lt;=" &amp; EO$1, DataRegularSeason20242025!$D$3:$D$1315, $A8)+SUMIFS(DataRegularSeason20242025!$AB$3:$AB$1315,DataRegularSeason20242025!$B$3:$B$1315, "&lt;=" &amp; EO$1, DataRegularSeason20242025!$E$3:$E$1315, $A8)</f>
        <v>11</v>
      </c>
      <c r="EP8">
        <f>SUMIFS(DataRegularSeason20242025!$AA$3:$AA$1315,DataRegularSeason20242025!$B$3:$B$1315, "&lt;=" &amp; EP$1, DataRegularSeason20242025!$D$3:$D$1315, $A8)+SUMIFS(DataRegularSeason20242025!$AB$3:$AB$1315,DataRegularSeason20242025!$B$3:$B$1315, "&lt;=" &amp; EP$1, DataRegularSeason20242025!$E$3:$E$1315, $A8)</f>
        <v>11</v>
      </c>
      <c r="EQ8">
        <f>SUMIFS(DataRegularSeason20242025!$AA$3:$AA$1315,DataRegularSeason20242025!$B$3:$B$1315, "&lt;=" &amp; EQ$1, DataRegularSeason20242025!$D$3:$D$1315, $A8)+SUMIFS(DataRegularSeason20242025!$AB$3:$AB$1315,DataRegularSeason20242025!$B$3:$B$1315, "&lt;=" &amp; EQ$1, DataRegularSeason20242025!$E$3:$E$1315, $A8)</f>
        <v>11</v>
      </c>
      <c r="ER8">
        <f>SUMIFS(DataRegularSeason20242025!$AA$3:$AA$1315,DataRegularSeason20242025!$B$3:$B$1315, "&lt;=" &amp; ER$1, DataRegularSeason20242025!$D$3:$D$1315, $A8)+SUMIFS(DataRegularSeason20242025!$AB$3:$AB$1315,DataRegularSeason20242025!$B$3:$B$1315, "&lt;=" &amp; ER$1, DataRegularSeason20242025!$E$3:$E$1315, $A8)</f>
        <v>11</v>
      </c>
      <c r="ES8">
        <f>SUMIFS(DataRegularSeason20242025!$AA$3:$AA$1315,DataRegularSeason20242025!$B$3:$B$1315, "&lt;=" &amp; ES$1, DataRegularSeason20242025!$D$3:$D$1315, $A8)+SUMIFS(DataRegularSeason20242025!$AB$3:$AB$1315,DataRegularSeason20242025!$B$3:$B$1315, "&lt;=" &amp; ES$1, DataRegularSeason20242025!$E$3:$E$1315, $A8)</f>
        <v>11</v>
      </c>
      <c r="ET8">
        <f>SUMIFS(DataRegularSeason20242025!$AA$3:$AA$1315,DataRegularSeason20242025!$B$3:$B$1315, "&lt;=" &amp; ET$1, DataRegularSeason20242025!$D$3:$D$1315, $A8)+SUMIFS(DataRegularSeason20242025!$AB$3:$AB$1315,DataRegularSeason20242025!$B$3:$B$1315, "&lt;=" &amp; ET$1, DataRegularSeason20242025!$E$3:$E$1315, $A8)</f>
        <v>11</v>
      </c>
      <c r="EU8">
        <f>SUMIFS(DataRegularSeason20242025!$AA$3:$AA$1315,DataRegularSeason20242025!$B$3:$B$1315, "&lt;=" &amp; EU$1, DataRegularSeason20242025!$D$3:$D$1315, $A8)+SUMIFS(DataRegularSeason20242025!$AB$3:$AB$1315,DataRegularSeason20242025!$B$3:$B$1315, "&lt;=" &amp; EU$1, DataRegularSeason20242025!$E$3:$E$1315, $A8)</f>
        <v>11</v>
      </c>
      <c r="EV8">
        <f>SUMIFS(DataRegularSeason20242025!$AA$3:$AA$1315,DataRegularSeason20242025!$B$3:$B$1315, "&lt;=" &amp; EV$1, DataRegularSeason20242025!$D$3:$D$1315, $A8)+SUMIFS(DataRegularSeason20242025!$AB$3:$AB$1315,DataRegularSeason20242025!$B$3:$B$1315, "&lt;=" &amp; EV$1, DataRegularSeason20242025!$E$3:$E$1315, $A8)</f>
        <v>11</v>
      </c>
      <c r="EW8">
        <f>SUMIFS(DataRegularSeason20242025!$AA$3:$AA$1315,DataRegularSeason20242025!$B$3:$B$1315, "&lt;=" &amp; EW$1, DataRegularSeason20242025!$D$3:$D$1315, $A8)+SUMIFS(DataRegularSeason20242025!$AB$3:$AB$1315,DataRegularSeason20242025!$B$3:$B$1315, "&lt;=" &amp; EW$1, DataRegularSeason20242025!$E$3:$E$1315, $A8)</f>
        <v>11</v>
      </c>
      <c r="EX8">
        <f>SUMIFS(DataRegularSeason20242025!$AA$3:$AA$1315,DataRegularSeason20242025!$B$3:$B$1315, "&lt;=" &amp; EX$1, DataRegularSeason20242025!$D$3:$D$1315, $A8)+SUMIFS(DataRegularSeason20242025!$AB$3:$AB$1315,DataRegularSeason20242025!$B$3:$B$1315, "&lt;=" &amp; EX$1, DataRegularSeason20242025!$E$3:$E$1315, $A8)</f>
        <v>11</v>
      </c>
      <c r="EY8">
        <f>SUMIFS(DataRegularSeason20242025!$AA$3:$AA$1315,DataRegularSeason20242025!$B$3:$B$1315, "&lt;=" &amp; EY$1, DataRegularSeason20242025!$D$3:$D$1315, $A8)+SUMIFS(DataRegularSeason20242025!$AB$3:$AB$1315,DataRegularSeason20242025!$B$3:$B$1315, "&lt;=" &amp; EY$1, DataRegularSeason20242025!$E$3:$E$1315, $A8)</f>
        <v>11</v>
      </c>
      <c r="EZ8">
        <f>SUMIFS(DataRegularSeason20242025!$AA$3:$AA$1315,DataRegularSeason20242025!$B$3:$B$1315, "&lt;=" &amp; EZ$1, DataRegularSeason20242025!$D$3:$D$1315, $A8)+SUMIFS(DataRegularSeason20242025!$AB$3:$AB$1315,DataRegularSeason20242025!$B$3:$B$1315, "&lt;=" &amp; EZ$1, DataRegularSeason20242025!$E$3:$E$1315, $A8)</f>
        <v>11</v>
      </c>
      <c r="FA8">
        <f>SUMIFS(DataRegularSeason20242025!$AA$3:$AA$1315,DataRegularSeason20242025!$B$3:$B$1315, "&lt;=" &amp; FA$1, DataRegularSeason20242025!$D$3:$D$1315, $A8)+SUMIFS(DataRegularSeason20242025!$AB$3:$AB$1315,DataRegularSeason20242025!$B$3:$B$1315, "&lt;=" &amp; FA$1, DataRegularSeason20242025!$E$3:$E$1315, $A8)</f>
        <v>11</v>
      </c>
      <c r="FB8">
        <f>SUMIFS(DataRegularSeason20242025!$AA$3:$AA$1315,DataRegularSeason20242025!$B$3:$B$1315, "&lt;=" &amp; FB$1, DataRegularSeason20242025!$D$3:$D$1315, $A8)+SUMIFS(DataRegularSeason20242025!$AB$3:$AB$1315,DataRegularSeason20242025!$B$3:$B$1315, "&lt;=" &amp; FB$1, DataRegularSeason20242025!$E$3:$E$1315, $A8)</f>
        <v>11</v>
      </c>
      <c r="FC8">
        <f>SUMIFS(DataRegularSeason20242025!$AA$3:$AA$1315,DataRegularSeason20242025!$B$3:$B$1315, "&lt;=" &amp; FC$1, DataRegularSeason20242025!$D$3:$D$1315, $A8)+SUMIFS(DataRegularSeason20242025!$AB$3:$AB$1315,DataRegularSeason20242025!$B$3:$B$1315, "&lt;=" &amp; FC$1, DataRegularSeason20242025!$E$3:$E$1315, $A8)</f>
        <v>11</v>
      </c>
      <c r="FD8">
        <f>SUMIFS(DataRegularSeason20242025!$AA$3:$AA$1315,DataRegularSeason20242025!$B$3:$B$1315, "&lt;=" &amp; FD$1, DataRegularSeason20242025!$D$3:$D$1315, $A8)+SUMIFS(DataRegularSeason20242025!$AB$3:$AB$1315,DataRegularSeason20242025!$B$3:$B$1315, "&lt;=" &amp; FD$1, DataRegularSeason20242025!$E$3:$E$1315, $A8)</f>
        <v>11</v>
      </c>
      <c r="FE8">
        <f>SUMIFS(DataRegularSeason20242025!$AA$3:$AA$1315,DataRegularSeason20242025!$B$3:$B$1315, "&lt;=" &amp; FE$1, DataRegularSeason20242025!$D$3:$D$1315, $A8)+SUMIFS(DataRegularSeason20242025!$AB$3:$AB$1315,DataRegularSeason20242025!$B$3:$B$1315, "&lt;=" &amp; FE$1, DataRegularSeason20242025!$E$3:$E$1315, $A8)</f>
        <v>11</v>
      </c>
      <c r="FF8">
        <f>SUMIFS(DataRegularSeason20242025!$AA$3:$AA$1315,DataRegularSeason20242025!$B$3:$B$1315, "&lt;=" &amp; FF$1, DataRegularSeason20242025!$D$3:$D$1315, $A8)+SUMIFS(DataRegularSeason20242025!$AB$3:$AB$1315,DataRegularSeason20242025!$B$3:$B$1315, "&lt;=" &amp; FF$1, DataRegularSeason20242025!$E$3:$E$1315, $A8)</f>
        <v>11</v>
      </c>
      <c r="FG8">
        <f>SUMIFS(DataRegularSeason20242025!$AA$3:$AA$1315,DataRegularSeason20242025!$B$3:$B$1315, "&lt;=" &amp; FG$1, DataRegularSeason20242025!$D$3:$D$1315, $A8)+SUMIFS(DataRegularSeason20242025!$AB$3:$AB$1315,DataRegularSeason20242025!$B$3:$B$1315, "&lt;=" &amp; FG$1, DataRegularSeason20242025!$E$3:$E$1315, $A8)</f>
        <v>11</v>
      </c>
      <c r="FH8">
        <f>SUMIFS(DataRegularSeason20242025!$AA$3:$AA$1315,DataRegularSeason20242025!$B$3:$B$1315, "&lt;=" &amp; FH$1, DataRegularSeason20242025!$D$3:$D$1315, $A8)+SUMIFS(DataRegularSeason20242025!$AB$3:$AB$1315,DataRegularSeason20242025!$B$3:$B$1315, "&lt;=" &amp; FH$1, DataRegularSeason20242025!$E$3:$E$1315, $A8)</f>
        <v>11</v>
      </c>
      <c r="FI8">
        <f>SUMIFS(DataRegularSeason20242025!$AA$3:$AA$1315,DataRegularSeason20242025!$B$3:$B$1315, "&lt;=" &amp; FI$1, DataRegularSeason20242025!$D$3:$D$1315, $A8)+SUMIFS(DataRegularSeason20242025!$AB$3:$AB$1315,DataRegularSeason20242025!$B$3:$B$1315, "&lt;=" &amp; FI$1, DataRegularSeason20242025!$E$3:$E$1315, $A8)</f>
        <v>11</v>
      </c>
      <c r="FJ8">
        <f>SUMIFS(DataRegularSeason20242025!$AA$3:$AA$1315,DataRegularSeason20242025!$B$3:$B$1315, "&lt;=" &amp; FJ$1, DataRegularSeason20242025!$D$3:$D$1315, $A8)+SUMIFS(DataRegularSeason20242025!$AB$3:$AB$1315,DataRegularSeason20242025!$B$3:$B$1315, "&lt;=" &amp; FJ$1, DataRegularSeason20242025!$E$3:$E$1315, $A8)</f>
        <v>11</v>
      </c>
      <c r="FK8">
        <f>SUMIFS(DataRegularSeason20242025!$AA$3:$AA$1315,DataRegularSeason20242025!$B$3:$B$1315, "&lt;=" &amp; FK$1, DataRegularSeason20242025!$D$3:$D$1315, $A8)+SUMIFS(DataRegularSeason20242025!$AB$3:$AB$1315,DataRegularSeason20242025!$B$3:$B$1315, "&lt;=" &amp; FK$1, DataRegularSeason20242025!$E$3:$E$1315, $A8)</f>
        <v>11</v>
      </c>
      <c r="FL8">
        <f>SUMIFS(DataRegularSeason20242025!$AA$3:$AA$1315,DataRegularSeason20242025!$B$3:$B$1315, "&lt;=" &amp; FL$1, DataRegularSeason20242025!$D$3:$D$1315, $A8)+SUMIFS(DataRegularSeason20242025!$AB$3:$AB$1315,DataRegularSeason20242025!$B$3:$B$1315, "&lt;=" &amp; FL$1, DataRegularSeason20242025!$E$3:$E$1315, $A8)</f>
        <v>11</v>
      </c>
      <c r="FM8">
        <f>SUMIFS(DataRegularSeason20242025!$AA$3:$AA$1315,DataRegularSeason20242025!$B$3:$B$1315, "&lt;=" &amp; FM$1, DataRegularSeason20242025!$D$3:$D$1315, $A8)+SUMIFS(DataRegularSeason20242025!$AB$3:$AB$1315,DataRegularSeason20242025!$B$3:$B$1315, "&lt;=" &amp; FM$1, DataRegularSeason20242025!$E$3:$E$1315, $A8)</f>
        <v>11</v>
      </c>
      <c r="FN8">
        <f>SUMIFS(DataRegularSeason20242025!$AA$3:$AA$1315,DataRegularSeason20242025!$B$3:$B$1315, "&lt;=" &amp; FN$1, DataRegularSeason20242025!$D$3:$D$1315, $A8)+SUMIFS(DataRegularSeason20242025!$AB$3:$AB$1315,DataRegularSeason20242025!$B$3:$B$1315, "&lt;=" &amp; FN$1, DataRegularSeason20242025!$E$3:$E$1315, $A8)</f>
        <v>11</v>
      </c>
      <c r="FO8">
        <f>SUMIFS(DataRegularSeason20242025!$AA$3:$AA$1315,DataRegularSeason20242025!$B$3:$B$1315, "&lt;=" &amp; FO$1, DataRegularSeason20242025!$D$3:$D$1315, $A8)+SUMIFS(DataRegularSeason20242025!$AB$3:$AB$1315,DataRegularSeason20242025!$B$3:$B$1315, "&lt;=" &amp; FO$1, DataRegularSeason20242025!$E$3:$E$1315, $A8)</f>
        <v>11</v>
      </c>
      <c r="FP8">
        <f>SUMIFS(DataRegularSeason20242025!$AA$3:$AA$1315,DataRegularSeason20242025!$B$3:$B$1315, "&lt;=" &amp; FP$1, DataRegularSeason20242025!$D$3:$D$1315, $A8)+SUMIFS(DataRegularSeason20242025!$AB$3:$AB$1315,DataRegularSeason20242025!$B$3:$B$1315, "&lt;=" &amp; FP$1, DataRegularSeason20242025!$E$3:$E$1315, $A8)</f>
        <v>11</v>
      </c>
      <c r="FQ8">
        <f>SUMIFS(DataRegularSeason20242025!$AA$3:$AA$1315,DataRegularSeason20242025!$B$3:$B$1315, "&lt;=" &amp; FQ$1, DataRegularSeason20242025!$D$3:$D$1315, $A8)+SUMIFS(DataRegularSeason20242025!$AB$3:$AB$1315,DataRegularSeason20242025!$B$3:$B$1315, "&lt;=" &amp; FQ$1, DataRegularSeason20242025!$E$3:$E$1315, $A8)</f>
        <v>11</v>
      </c>
      <c r="FR8">
        <f>SUMIFS(DataRegularSeason20242025!$AA$3:$AA$1315,DataRegularSeason20242025!$B$3:$B$1315, "&lt;=" &amp; FR$1, DataRegularSeason20242025!$D$3:$D$1315, $A8)+SUMIFS(DataRegularSeason20242025!$AB$3:$AB$1315,DataRegularSeason20242025!$B$3:$B$1315, "&lt;=" &amp; FR$1, DataRegularSeason20242025!$E$3:$E$1315, $A8)</f>
        <v>11</v>
      </c>
      <c r="FS8">
        <f>SUMIFS(DataRegularSeason20242025!$AA$3:$AA$1315,DataRegularSeason20242025!$B$3:$B$1315, "&lt;=" &amp; FS$1, DataRegularSeason20242025!$D$3:$D$1315, $A8)+SUMIFS(DataRegularSeason20242025!$AB$3:$AB$1315,DataRegularSeason20242025!$B$3:$B$1315, "&lt;=" &amp; FS$1, DataRegularSeason20242025!$E$3:$E$1315, $A8)</f>
        <v>11</v>
      </c>
      <c r="FT8">
        <f>SUMIFS(DataRegularSeason20242025!$AA$3:$AA$1315,DataRegularSeason20242025!$B$3:$B$1315, "&lt;=" &amp; FT$1, DataRegularSeason20242025!$D$3:$D$1315, $A8)+SUMIFS(DataRegularSeason20242025!$AB$3:$AB$1315,DataRegularSeason20242025!$B$3:$B$1315, "&lt;=" &amp; FT$1, DataRegularSeason20242025!$E$3:$E$1315, $A8)</f>
        <v>11</v>
      </c>
      <c r="FU8">
        <f>SUMIFS(DataRegularSeason20242025!$AA$3:$AA$1315,DataRegularSeason20242025!$B$3:$B$1315, "&lt;=" &amp; FU$1, DataRegularSeason20242025!$D$3:$D$1315, $A8)+SUMIFS(DataRegularSeason20242025!$AB$3:$AB$1315,DataRegularSeason20242025!$B$3:$B$1315, "&lt;=" &amp; FU$1, DataRegularSeason20242025!$E$3:$E$1315, $A8)</f>
        <v>11</v>
      </c>
      <c r="FV8">
        <f>SUMIFS(DataRegularSeason20242025!$AA$3:$AA$1315,DataRegularSeason20242025!$B$3:$B$1315, "&lt;=" &amp; FV$1, DataRegularSeason20242025!$D$3:$D$1315, $A8)+SUMIFS(DataRegularSeason20242025!$AB$3:$AB$1315,DataRegularSeason20242025!$B$3:$B$1315, "&lt;=" &amp; FV$1, DataRegularSeason20242025!$E$3:$E$1315, $A8)</f>
        <v>11</v>
      </c>
      <c r="FW8">
        <f>SUMIFS(DataRegularSeason20242025!$AA$3:$AA$1315,DataRegularSeason20242025!$B$3:$B$1315, "&lt;=" &amp; FW$1, DataRegularSeason20242025!$D$3:$D$1315, $A8)+SUMIFS(DataRegularSeason20242025!$AB$3:$AB$1315,DataRegularSeason20242025!$B$3:$B$1315, "&lt;=" &amp; FW$1, DataRegularSeason20242025!$E$3:$E$1315, $A8)</f>
        <v>11</v>
      </c>
      <c r="FX8">
        <f>SUMIFS(DataRegularSeason20242025!$AA$3:$AA$1315,DataRegularSeason20242025!$B$3:$B$1315, "&lt;=" &amp; FX$1, DataRegularSeason20242025!$D$3:$D$1315, $A8)+SUMIFS(DataRegularSeason20242025!$AB$3:$AB$1315,DataRegularSeason20242025!$B$3:$B$1315, "&lt;=" &amp; FX$1, DataRegularSeason20242025!$E$3:$E$1315, $A8)</f>
        <v>11</v>
      </c>
      <c r="FY8">
        <f>SUMIFS(DataRegularSeason20242025!$AA$3:$AA$1315,DataRegularSeason20242025!$B$3:$B$1315, "&lt;=" &amp; FY$1, DataRegularSeason20242025!$D$3:$D$1315, $A8)+SUMIFS(DataRegularSeason20242025!$AB$3:$AB$1315,DataRegularSeason20242025!$B$3:$B$1315, "&lt;=" &amp; FY$1, DataRegularSeason20242025!$E$3:$E$1315, $A8)</f>
        <v>11</v>
      </c>
      <c r="FZ8">
        <f>SUMIFS(DataRegularSeason20242025!$AA$3:$AA$1315,DataRegularSeason20242025!$B$3:$B$1315, "&lt;=" &amp; FZ$1, DataRegularSeason20242025!$D$3:$D$1315, $A8)+SUMIFS(DataRegularSeason20242025!$AB$3:$AB$1315,DataRegularSeason20242025!$B$3:$B$1315, "&lt;=" &amp; FZ$1, DataRegularSeason20242025!$E$3:$E$1315, $A8)</f>
        <v>11</v>
      </c>
      <c r="GA8">
        <f>SUMIFS(DataRegularSeason20242025!$AA$3:$AA$1315,DataRegularSeason20242025!$B$3:$B$1315, "&lt;=" &amp; GA$1, DataRegularSeason20242025!$D$3:$D$1315, $A8)+SUMIFS(DataRegularSeason20242025!$AB$3:$AB$1315,DataRegularSeason20242025!$B$3:$B$1315, "&lt;=" &amp; GA$1, DataRegularSeason20242025!$E$3:$E$1315, $A8)</f>
        <v>11</v>
      </c>
      <c r="GB8">
        <f>SUMIFS(DataRegularSeason20242025!$AA$3:$AA$1315,DataRegularSeason20242025!$B$3:$B$1315, "&lt;=" &amp; GB$1, DataRegularSeason20242025!$D$3:$D$1315, $A8)+SUMIFS(DataRegularSeason20242025!$AB$3:$AB$1315,DataRegularSeason20242025!$B$3:$B$1315, "&lt;=" &amp; GB$1, DataRegularSeason20242025!$E$3:$E$1315, $A8)</f>
        <v>11</v>
      </c>
      <c r="GC8">
        <f>SUMIFS(DataRegularSeason20242025!$AA$3:$AA$1315,DataRegularSeason20242025!$B$3:$B$1315, "&lt;=" &amp; GC$1, DataRegularSeason20242025!$D$3:$D$1315, $A8)+SUMIFS(DataRegularSeason20242025!$AB$3:$AB$1315,DataRegularSeason20242025!$B$3:$B$1315, "&lt;=" &amp; GC$1, DataRegularSeason20242025!$E$3:$E$1315, $A8)</f>
        <v>11</v>
      </c>
      <c r="GD8">
        <f>SUMIFS(DataRegularSeason20242025!$AA$3:$AA$1315,DataRegularSeason20242025!$B$3:$B$1315, "&lt;=" &amp; GD$1, DataRegularSeason20242025!$D$3:$D$1315, $A8)+SUMIFS(DataRegularSeason20242025!$AB$3:$AB$1315,DataRegularSeason20242025!$B$3:$B$1315, "&lt;=" &amp; GD$1, DataRegularSeason20242025!$E$3:$E$1315, $A8)</f>
        <v>11</v>
      </c>
      <c r="GE8">
        <f>SUMIFS(DataRegularSeason20242025!$AA$3:$AA$1315,DataRegularSeason20242025!$B$3:$B$1315, "&lt;=" &amp; GE$1, DataRegularSeason20242025!$D$3:$D$1315, $A8)+SUMIFS(DataRegularSeason20242025!$AB$3:$AB$1315,DataRegularSeason20242025!$B$3:$B$1315, "&lt;=" &amp; GE$1, DataRegularSeason20242025!$E$3:$E$1315, $A8)</f>
        <v>11</v>
      </c>
      <c r="GF8">
        <f>SUMIFS(DataRegularSeason20242025!$AA$3:$AA$1315,DataRegularSeason20242025!$B$3:$B$1315, "&lt;=" &amp; GF$1, DataRegularSeason20242025!$D$3:$D$1315, $A8)+SUMIFS(DataRegularSeason20242025!$AB$3:$AB$1315,DataRegularSeason20242025!$B$3:$B$1315, "&lt;=" &amp; GF$1, DataRegularSeason20242025!$E$3:$E$1315, $A8)</f>
        <v>11</v>
      </c>
      <c r="GG8">
        <f>SUMIFS(DataRegularSeason20242025!$AA$3:$AA$1315,DataRegularSeason20242025!$B$3:$B$1315, "&lt;=" &amp; GG$1, DataRegularSeason20242025!$D$3:$D$1315, $A8)+SUMIFS(DataRegularSeason20242025!$AB$3:$AB$1315,DataRegularSeason20242025!$B$3:$B$1315, "&lt;=" &amp; GG$1, DataRegularSeason20242025!$E$3:$E$1315, $A8)</f>
        <v>11</v>
      </c>
      <c r="GH8">
        <f>SUMIFS(DataRegularSeason20242025!$AA$3:$AA$1315,DataRegularSeason20242025!$B$3:$B$1315, "&lt;=" &amp; GH$1, DataRegularSeason20242025!$D$3:$D$1315, $A8)+SUMIFS(DataRegularSeason20242025!$AB$3:$AB$1315,DataRegularSeason20242025!$B$3:$B$1315, "&lt;=" &amp; GH$1, DataRegularSeason20242025!$E$3:$E$1315, $A8)</f>
        <v>11</v>
      </c>
      <c r="GI8">
        <f>SUMIFS(DataRegularSeason20242025!$AA$3:$AA$1315,DataRegularSeason20242025!$B$3:$B$1315, "&lt;=" &amp; GI$1, DataRegularSeason20242025!$D$3:$D$1315, $A8)+SUMIFS(DataRegularSeason20242025!$AB$3:$AB$1315,DataRegularSeason20242025!$B$3:$B$1315, "&lt;=" &amp; GI$1, DataRegularSeason20242025!$E$3:$E$1315, $A8)</f>
        <v>11</v>
      </c>
      <c r="GJ8">
        <f>SUMIFS(DataRegularSeason20242025!$AA$3:$AA$1315,DataRegularSeason20242025!$B$3:$B$1315, "&lt;=" &amp; GJ$1, DataRegularSeason20242025!$D$3:$D$1315, $A8)+SUMIFS(DataRegularSeason20242025!$AB$3:$AB$1315,DataRegularSeason20242025!$B$3:$B$1315, "&lt;=" &amp; GJ$1, DataRegularSeason20242025!$E$3:$E$1315, $A8)</f>
        <v>11</v>
      </c>
      <c r="GK8">
        <f>SUMIFS(DataRegularSeason20242025!$AA$3:$AA$1315,DataRegularSeason20242025!$B$3:$B$1315, "&lt;=" &amp; GK$1, DataRegularSeason20242025!$D$3:$D$1315, $A8)+SUMIFS(DataRegularSeason20242025!$AB$3:$AB$1315,DataRegularSeason20242025!$B$3:$B$1315, "&lt;=" &amp; GK$1, DataRegularSeason20242025!$E$3:$E$1315, $A8)</f>
        <v>11</v>
      </c>
      <c r="GL8">
        <f>SUMIFS(DataRegularSeason20242025!$AA$3:$AA$1315,DataRegularSeason20242025!$B$3:$B$1315, "&lt;=" &amp; GL$1, DataRegularSeason20242025!$D$3:$D$1315, $A8)+SUMIFS(DataRegularSeason20242025!$AB$3:$AB$1315,DataRegularSeason20242025!$B$3:$B$1315, "&lt;=" &amp; GL$1, DataRegularSeason20242025!$E$3:$E$1315, $A8)</f>
        <v>11</v>
      </c>
      <c r="GM8">
        <f>SUMIFS(DataRegularSeason20242025!$AA$3:$AA$1315,DataRegularSeason20242025!$B$3:$B$1315, "&lt;=" &amp; GM$1, DataRegularSeason20242025!$D$3:$D$1315, $A8)+SUMIFS(DataRegularSeason20242025!$AB$3:$AB$1315,DataRegularSeason20242025!$B$3:$B$1315, "&lt;=" &amp; GM$1, DataRegularSeason20242025!$E$3:$E$1315, $A8)</f>
        <v>11</v>
      </c>
      <c r="GN8">
        <f>SUMIFS(DataRegularSeason20242025!$AA$3:$AA$1315,DataRegularSeason20242025!$B$3:$B$1315, "&lt;=" &amp; GN$1, DataRegularSeason20242025!$D$3:$D$1315, $A8)+SUMIFS(DataRegularSeason20242025!$AB$3:$AB$1315,DataRegularSeason20242025!$B$3:$B$1315, "&lt;=" &amp; GN$1, DataRegularSeason20242025!$E$3:$E$1315, $A8)</f>
        <v>11</v>
      </c>
      <c r="GO8">
        <f>SUMIFS(DataRegularSeason20242025!$AA$3:$AA$1315,DataRegularSeason20242025!$B$3:$B$1315, "&lt;=" &amp; GO$1, DataRegularSeason20242025!$D$3:$D$1315, $A8)+SUMIFS(DataRegularSeason20242025!$AB$3:$AB$1315,DataRegularSeason20242025!$B$3:$B$1315, "&lt;=" &amp; GO$1, DataRegularSeason20242025!$E$3:$E$1315, $A8)</f>
        <v>11</v>
      </c>
      <c r="GP8">
        <f>SUMIFS(DataRegularSeason20242025!$AA$3:$AA$1315,DataRegularSeason20242025!$B$3:$B$1315, "&lt;=" &amp; GP$1, DataRegularSeason20242025!$D$3:$D$1315, $A8)+SUMIFS(DataRegularSeason20242025!$AB$3:$AB$1315,DataRegularSeason20242025!$B$3:$B$1315, "&lt;=" &amp; GP$1, DataRegularSeason20242025!$E$3:$E$1315, $A8)</f>
        <v>11</v>
      </c>
      <c r="GQ8">
        <f>SUMIFS(DataRegularSeason20242025!$AA$3:$AA$1315,DataRegularSeason20242025!$B$3:$B$1315, "&lt;=" &amp; GQ$1, DataRegularSeason20242025!$D$3:$D$1315, $A8)+SUMIFS(DataRegularSeason20242025!$AB$3:$AB$1315,DataRegularSeason20242025!$B$3:$B$1315, "&lt;=" &amp; GQ$1, DataRegularSeason20242025!$E$3:$E$1315, $A8)</f>
        <v>11</v>
      </c>
      <c r="GR8">
        <f>SUMIFS(DataRegularSeason20242025!$AA$3:$AA$1315,DataRegularSeason20242025!$B$3:$B$1315, "&lt;=" &amp; GR$1, DataRegularSeason20242025!$D$3:$D$1315, $A8)+SUMIFS(DataRegularSeason20242025!$AB$3:$AB$1315,DataRegularSeason20242025!$B$3:$B$1315, "&lt;=" &amp; GR$1, DataRegularSeason20242025!$E$3:$E$1315, $A8)</f>
        <v>11</v>
      </c>
      <c r="GS8">
        <f>SUMIFS(DataRegularSeason20242025!$AA$3:$AA$1315,DataRegularSeason20242025!$B$3:$B$1315, "&lt;=" &amp; GS$1, DataRegularSeason20242025!$D$3:$D$1315, $A8)+SUMIFS(DataRegularSeason20242025!$AB$3:$AB$1315,DataRegularSeason20242025!$B$3:$B$1315, "&lt;=" &amp; GS$1, DataRegularSeason20242025!$E$3:$E$1315, $A8)</f>
        <v>11</v>
      </c>
      <c r="GT8">
        <f>SUMIFS(DataRegularSeason20242025!$AA$3:$AA$1315,DataRegularSeason20242025!$B$3:$B$1315, "&lt;=" &amp; GT$1, DataRegularSeason20242025!$D$3:$D$1315, $A8)+SUMIFS(DataRegularSeason20242025!$AB$3:$AB$1315,DataRegularSeason20242025!$B$3:$B$1315, "&lt;=" &amp; GT$1, DataRegularSeason20242025!$E$3:$E$1315, $A8)</f>
        <v>11</v>
      </c>
      <c r="GU8">
        <f>SUMIFS(DataRegularSeason20242025!$AA$3:$AA$1315,DataRegularSeason20242025!$B$3:$B$1315, "&lt;=" &amp; GU$1, DataRegularSeason20242025!$D$3:$D$1315, $A8)+SUMIFS(DataRegularSeason20242025!$AB$3:$AB$1315,DataRegularSeason20242025!$B$3:$B$1315, "&lt;=" &amp; GU$1, DataRegularSeason20242025!$E$3:$E$1315, $A8)</f>
        <v>11</v>
      </c>
    </row>
    <row r="9" spans="1:275" x14ac:dyDescent="0.25">
      <c r="A9" t="s">
        <v>36</v>
      </c>
      <c r="B9" t="s">
        <v>98</v>
      </c>
      <c r="C9" t="s">
        <v>99</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6</v>
      </c>
      <c r="Z9">
        <f>SUMIFS(DataRegularSeason20242025!$AA$3:$AA$1315,DataRegularSeason20242025!$B$3:$B$1315, "&lt;=" &amp; Z$1, DataRegularSeason20242025!$D$3:$D$1315, $A9)+SUMIFS(DataRegularSeason20242025!$AB$3:$AB$1315,DataRegularSeason20242025!$B$3:$B$1315, "&lt;=" &amp; Z$1, DataRegularSeason20242025!$E$3:$E$1315, $A9)</f>
        <v>6</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7</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11</v>
      </c>
      <c r="AF9">
        <f>SUMIFS(DataRegularSeason20242025!$AA$3:$AA$1315,DataRegularSeason20242025!$B$3:$B$1315, "&lt;=" &amp; AF$1, DataRegularSeason20242025!$D$3:$D$1315, $A9)+SUMIFS(DataRegularSeason20242025!$AB$3:$AB$1315,DataRegularSeason20242025!$B$3:$B$1315, "&lt;=" &amp; AF$1, DataRegularSeason20242025!$E$3:$E$1315, $A9)</f>
        <v>11</v>
      </c>
      <c r="AG9">
        <f>SUMIFS(DataRegularSeason20242025!$AA$3:$AA$1315,DataRegularSeason20242025!$B$3:$B$1315, "&lt;=" &amp; AG$1, DataRegularSeason20242025!$D$3:$D$1315, $A9)+SUMIFS(DataRegularSeason20242025!$AB$3:$AB$1315,DataRegularSeason20242025!$B$3:$B$1315, "&lt;=" &amp; AG$1, DataRegularSeason20242025!$E$3:$E$1315, $A9)</f>
        <v>11</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11</v>
      </c>
      <c r="AN9">
        <f>SUMIFS(DataRegularSeason20242025!$AA$3:$AA$1315,DataRegularSeason20242025!$B$3:$B$1315, "&lt;=" &amp; AN$1, DataRegularSeason20242025!$D$3:$D$1315, $A9)+SUMIFS(DataRegularSeason20242025!$AB$3:$AB$1315,DataRegularSeason20242025!$B$3:$B$1315, "&lt;=" &amp; AN$1, DataRegularSeason20242025!$E$3:$E$1315, $A9)</f>
        <v>11</v>
      </c>
      <c r="AO9">
        <f>SUMIFS(DataRegularSeason20242025!$AA$3:$AA$1315,DataRegularSeason20242025!$B$3:$B$1315, "&lt;=" &amp; AO$1, DataRegularSeason20242025!$D$3:$D$1315, $A9)+SUMIFS(DataRegularSeason20242025!$AB$3:$AB$1315,DataRegularSeason20242025!$B$3:$B$1315, "&lt;=" &amp; AO$1, DataRegularSeason20242025!$E$3:$E$1315, $A9)</f>
        <v>11</v>
      </c>
      <c r="AP9">
        <f>SUMIFS(DataRegularSeason20242025!$AA$3:$AA$1315,DataRegularSeason20242025!$B$3:$B$1315, "&lt;=" &amp; AP$1, DataRegularSeason20242025!$D$3:$D$1315, $A9)+SUMIFS(DataRegularSeason20242025!$AB$3:$AB$1315,DataRegularSeason20242025!$B$3:$B$1315, "&lt;=" &amp; AP$1, DataRegularSeason20242025!$E$3:$E$1315, $A9)</f>
        <v>11</v>
      </c>
      <c r="AQ9">
        <f>SUMIFS(DataRegularSeason20242025!$AA$3:$AA$1315,DataRegularSeason20242025!$B$3:$B$1315, "&lt;=" &amp; AQ$1, DataRegularSeason20242025!$D$3:$D$1315, $A9)+SUMIFS(DataRegularSeason20242025!$AB$3:$AB$1315,DataRegularSeason20242025!$B$3:$B$1315, "&lt;=" &amp; AQ$1, DataRegularSeason20242025!$E$3:$E$1315, $A9)</f>
        <v>11</v>
      </c>
      <c r="AR9">
        <f>SUMIFS(DataRegularSeason20242025!$AA$3:$AA$1315,DataRegularSeason20242025!$B$3:$B$1315, "&lt;=" &amp; AR$1, DataRegularSeason20242025!$D$3:$D$1315, $A9)+SUMIFS(DataRegularSeason20242025!$AB$3:$AB$1315,DataRegularSeason20242025!$B$3:$B$1315, "&lt;=" &amp; AR$1, DataRegularSeason20242025!$E$3:$E$1315, $A9)</f>
        <v>11</v>
      </c>
      <c r="AS9">
        <f>SUMIFS(DataRegularSeason20242025!$AA$3:$AA$1315,DataRegularSeason20242025!$B$3:$B$1315, "&lt;=" &amp; AS$1, DataRegularSeason20242025!$D$3:$D$1315, $A9)+SUMIFS(DataRegularSeason20242025!$AB$3:$AB$1315,DataRegularSeason20242025!$B$3:$B$1315, "&lt;=" &amp; AS$1, DataRegularSeason20242025!$E$3:$E$1315, $A9)</f>
        <v>11</v>
      </c>
      <c r="AT9">
        <f>SUMIFS(DataRegularSeason20242025!$AA$3:$AA$1315,DataRegularSeason20242025!$B$3:$B$1315, "&lt;=" &amp; AT$1, DataRegularSeason20242025!$D$3:$D$1315, $A9)+SUMIFS(DataRegularSeason20242025!$AB$3:$AB$1315,DataRegularSeason20242025!$B$3:$B$1315, "&lt;=" &amp; AT$1, DataRegularSeason20242025!$E$3:$E$1315, $A9)</f>
        <v>11</v>
      </c>
      <c r="AU9">
        <f>SUMIFS(DataRegularSeason20242025!$AA$3:$AA$1315,DataRegularSeason20242025!$B$3:$B$1315, "&lt;=" &amp; AU$1, DataRegularSeason20242025!$D$3:$D$1315, $A9)+SUMIFS(DataRegularSeason20242025!$AB$3:$AB$1315,DataRegularSeason20242025!$B$3:$B$1315, "&lt;=" &amp; AU$1, DataRegularSeason20242025!$E$3:$E$1315, $A9)</f>
        <v>11</v>
      </c>
      <c r="AV9">
        <f>SUMIFS(DataRegularSeason20242025!$AA$3:$AA$1315,DataRegularSeason20242025!$B$3:$B$1315, "&lt;=" &amp; AV$1, DataRegularSeason20242025!$D$3:$D$1315, $A9)+SUMIFS(DataRegularSeason20242025!$AB$3:$AB$1315,DataRegularSeason20242025!$B$3:$B$1315, "&lt;=" &amp; AV$1, DataRegularSeason20242025!$E$3:$E$1315, $A9)</f>
        <v>11</v>
      </c>
      <c r="AW9">
        <f>SUMIFS(DataRegularSeason20242025!$AA$3:$AA$1315,DataRegularSeason20242025!$B$3:$B$1315, "&lt;=" &amp; AW$1, DataRegularSeason20242025!$D$3:$D$1315, $A9)+SUMIFS(DataRegularSeason20242025!$AB$3:$AB$1315,DataRegularSeason20242025!$B$3:$B$1315, "&lt;=" &amp; AW$1, DataRegularSeason20242025!$E$3:$E$1315, $A9)</f>
        <v>11</v>
      </c>
      <c r="AX9">
        <f>SUMIFS(DataRegularSeason20242025!$AA$3:$AA$1315,DataRegularSeason20242025!$B$3:$B$1315, "&lt;=" &amp; AX$1, DataRegularSeason20242025!$D$3:$D$1315, $A9)+SUMIFS(DataRegularSeason20242025!$AB$3:$AB$1315,DataRegularSeason20242025!$B$3:$B$1315, "&lt;=" &amp; AX$1, DataRegularSeason20242025!$E$3:$E$1315, $A9)</f>
        <v>11</v>
      </c>
      <c r="AY9">
        <f>SUMIFS(DataRegularSeason20242025!$AA$3:$AA$1315,DataRegularSeason20242025!$B$3:$B$1315, "&lt;=" &amp; AY$1, DataRegularSeason20242025!$D$3:$D$1315, $A9)+SUMIFS(DataRegularSeason20242025!$AB$3:$AB$1315,DataRegularSeason20242025!$B$3:$B$1315, "&lt;=" &amp; AY$1, DataRegularSeason20242025!$E$3:$E$1315, $A9)</f>
        <v>11</v>
      </c>
      <c r="AZ9">
        <f>SUMIFS(DataRegularSeason20242025!$AA$3:$AA$1315,DataRegularSeason20242025!$B$3:$B$1315, "&lt;=" &amp; AZ$1, DataRegularSeason20242025!$D$3:$D$1315, $A9)+SUMIFS(DataRegularSeason20242025!$AB$3:$AB$1315,DataRegularSeason20242025!$B$3:$B$1315, "&lt;=" &amp; AZ$1, DataRegularSeason20242025!$E$3:$E$1315, $A9)</f>
        <v>11</v>
      </c>
      <c r="BA9">
        <f>SUMIFS(DataRegularSeason20242025!$AA$3:$AA$1315,DataRegularSeason20242025!$B$3:$B$1315, "&lt;=" &amp; BA$1, DataRegularSeason20242025!$D$3:$D$1315, $A9)+SUMIFS(DataRegularSeason20242025!$AB$3:$AB$1315,DataRegularSeason20242025!$B$3:$B$1315, "&lt;=" &amp; BA$1, DataRegularSeason20242025!$E$3:$E$1315, $A9)</f>
        <v>11</v>
      </c>
      <c r="BB9">
        <f>SUMIFS(DataRegularSeason20242025!$AA$3:$AA$1315,DataRegularSeason20242025!$B$3:$B$1315, "&lt;=" &amp; BB$1, DataRegularSeason20242025!$D$3:$D$1315, $A9)+SUMIFS(DataRegularSeason20242025!$AB$3:$AB$1315,DataRegularSeason20242025!$B$3:$B$1315, "&lt;=" &amp; BB$1, DataRegularSeason20242025!$E$3:$E$1315, $A9)</f>
        <v>11</v>
      </c>
      <c r="BC9">
        <f>SUMIFS(DataRegularSeason20242025!$AA$3:$AA$1315,DataRegularSeason20242025!$B$3:$B$1315, "&lt;=" &amp; BC$1, DataRegularSeason20242025!$D$3:$D$1315, $A9)+SUMIFS(DataRegularSeason20242025!$AB$3:$AB$1315,DataRegularSeason20242025!$B$3:$B$1315, "&lt;=" &amp; BC$1, DataRegularSeason20242025!$E$3:$E$1315, $A9)</f>
        <v>11</v>
      </c>
      <c r="BD9">
        <f>SUMIFS(DataRegularSeason20242025!$AA$3:$AA$1315,DataRegularSeason20242025!$B$3:$B$1315, "&lt;=" &amp; BD$1, DataRegularSeason20242025!$D$3:$D$1315, $A9)+SUMIFS(DataRegularSeason20242025!$AB$3:$AB$1315,DataRegularSeason20242025!$B$3:$B$1315, "&lt;=" &amp; BD$1, DataRegularSeason20242025!$E$3:$E$1315, $A9)</f>
        <v>11</v>
      </c>
      <c r="BE9">
        <f>SUMIFS(DataRegularSeason20242025!$AA$3:$AA$1315,DataRegularSeason20242025!$B$3:$B$1315, "&lt;=" &amp; BE$1, DataRegularSeason20242025!$D$3:$D$1315, $A9)+SUMIFS(DataRegularSeason20242025!$AB$3:$AB$1315,DataRegularSeason20242025!$B$3:$B$1315, "&lt;=" &amp; BE$1, DataRegularSeason20242025!$E$3:$E$1315, $A9)</f>
        <v>11</v>
      </c>
      <c r="BF9">
        <f>SUMIFS(DataRegularSeason20242025!$AA$3:$AA$1315,DataRegularSeason20242025!$B$3:$B$1315, "&lt;=" &amp; BF$1, DataRegularSeason20242025!$D$3:$D$1315, $A9)+SUMIFS(DataRegularSeason20242025!$AB$3:$AB$1315,DataRegularSeason20242025!$B$3:$B$1315, "&lt;=" &amp; BF$1, DataRegularSeason20242025!$E$3:$E$1315, $A9)</f>
        <v>11</v>
      </c>
      <c r="BG9">
        <f>SUMIFS(DataRegularSeason20242025!$AA$3:$AA$1315,DataRegularSeason20242025!$B$3:$B$1315, "&lt;=" &amp; BG$1, DataRegularSeason20242025!$D$3:$D$1315, $A9)+SUMIFS(DataRegularSeason20242025!$AB$3:$AB$1315,DataRegularSeason20242025!$B$3:$B$1315, "&lt;=" &amp; BG$1, DataRegularSeason20242025!$E$3:$E$1315, $A9)</f>
        <v>11</v>
      </c>
      <c r="BH9">
        <f>SUMIFS(DataRegularSeason20242025!$AA$3:$AA$1315,DataRegularSeason20242025!$B$3:$B$1315, "&lt;=" &amp; BH$1, DataRegularSeason20242025!$D$3:$D$1315, $A9)+SUMIFS(DataRegularSeason20242025!$AB$3:$AB$1315,DataRegularSeason20242025!$B$3:$B$1315, "&lt;=" &amp; BH$1, DataRegularSeason20242025!$E$3:$E$1315, $A9)</f>
        <v>11</v>
      </c>
      <c r="BI9">
        <f>SUMIFS(DataRegularSeason20242025!$AA$3:$AA$1315,DataRegularSeason20242025!$B$3:$B$1315, "&lt;=" &amp; BI$1, DataRegularSeason20242025!$D$3:$D$1315, $A9)+SUMIFS(DataRegularSeason20242025!$AB$3:$AB$1315,DataRegularSeason20242025!$B$3:$B$1315, "&lt;=" &amp; BI$1, DataRegularSeason20242025!$E$3:$E$1315, $A9)</f>
        <v>11</v>
      </c>
      <c r="BJ9">
        <f>SUMIFS(DataRegularSeason20242025!$AA$3:$AA$1315,DataRegularSeason20242025!$B$3:$B$1315, "&lt;=" &amp; BJ$1, DataRegularSeason20242025!$D$3:$D$1315, $A9)+SUMIFS(DataRegularSeason20242025!$AB$3:$AB$1315,DataRegularSeason20242025!$B$3:$B$1315, "&lt;=" &amp; BJ$1, DataRegularSeason20242025!$E$3:$E$1315, $A9)</f>
        <v>11</v>
      </c>
      <c r="BK9">
        <f>SUMIFS(DataRegularSeason20242025!$AA$3:$AA$1315,DataRegularSeason20242025!$B$3:$B$1315, "&lt;=" &amp; BK$1, DataRegularSeason20242025!$D$3:$D$1315, $A9)+SUMIFS(DataRegularSeason20242025!$AB$3:$AB$1315,DataRegularSeason20242025!$B$3:$B$1315, "&lt;=" &amp; BK$1, DataRegularSeason20242025!$E$3:$E$1315, $A9)</f>
        <v>11</v>
      </c>
      <c r="BL9">
        <f>SUMIFS(DataRegularSeason20242025!$AA$3:$AA$1315,DataRegularSeason20242025!$B$3:$B$1315, "&lt;=" &amp; BL$1, DataRegularSeason20242025!$D$3:$D$1315, $A9)+SUMIFS(DataRegularSeason20242025!$AB$3:$AB$1315,DataRegularSeason20242025!$B$3:$B$1315, "&lt;=" &amp; BL$1, DataRegularSeason20242025!$E$3:$E$1315, $A9)</f>
        <v>11</v>
      </c>
      <c r="BM9">
        <f>SUMIFS(DataRegularSeason20242025!$AA$3:$AA$1315,DataRegularSeason20242025!$B$3:$B$1315, "&lt;=" &amp; BM$1, DataRegularSeason20242025!$D$3:$D$1315, $A9)+SUMIFS(DataRegularSeason20242025!$AB$3:$AB$1315,DataRegularSeason20242025!$B$3:$B$1315, "&lt;=" &amp; BM$1, DataRegularSeason20242025!$E$3:$E$1315, $A9)</f>
        <v>11</v>
      </c>
      <c r="BN9">
        <f>SUMIFS(DataRegularSeason20242025!$AA$3:$AA$1315,DataRegularSeason20242025!$B$3:$B$1315, "&lt;=" &amp; BN$1, DataRegularSeason20242025!$D$3:$D$1315, $A9)+SUMIFS(DataRegularSeason20242025!$AB$3:$AB$1315,DataRegularSeason20242025!$B$3:$B$1315, "&lt;=" &amp; BN$1, DataRegularSeason20242025!$E$3:$E$1315, $A9)</f>
        <v>11</v>
      </c>
      <c r="BO9">
        <f>SUMIFS(DataRegularSeason20242025!$AA$3:$AA$1315,DataRegularSeason20242025!$B$3:$B$1315, "&lt;=" &amp; BO$1, DataRegularSeason20242025!$D$3:$D$1315, $A9)+SUMIFS(DataRegularSeason20242025!$AB$3:$AB$1315,DataRegularSeason20242025!$B$3:$B$1315, "&lt;=" &amp; BO$1, DataRegularSeason20242025!$E$3:$E$1315, $A9)</f>
        <v>11</v>
      </c>
      <c r="BP9">
        <f>SUMIFS(DataRegularSeason20242025!$AA$3:$AA$1315,DataRegularSeason20242025!$B$3:$B$1315, "&lt;=" &amp; BP$1, DataRegularSeason20242025!$D$3:$D$1315, $A9)+SUMIFS(DataRegularSeason20242025!$AB$3:$AB$1315,DataRegularSeason20242025!$B$3:$B$1315, "&lt;=" &amp; BP$1, DataRegularSeason20242025!$E$3:$E$1315, $A9)</f>
        <v>11</v>
      </c>
      <c r="BQ9">
        <f>SUMIFS(DataRegularSeason20242025!$AA$3:$AA$1315,DataRegularSeason20242025!$B$3:$B$1315, "&lt;=" &amp; BQ$1, DataRegularSeason20242025!$D$3:$D$1315, $A9)+SUMIFS(DataRegularSeason20242025!$AB$3:$AB$1315,DataRegularSeason20242025!$B$3:$B$1315, "&lt;=" &amp; BQ$1, DataRegularSeason20242025!$E$3:$E$1315, $A9)</f>
        <v>11</v>
      </c>
      <c r="BR9">
        <f>SUMIFS(DataRegularSeason20242025!$AA$3:$AA$1315,DataRegularSeason20242025!$B$3:$B$1315, "&lt;=" &amp; BR$1, DataRegularSeason20242025!$D$3:$D$1315, $A9)+SUMIFS(DataRegularSeason20242025!$AB$3:$AB$1315,DataRegularSeason20242025!$B$3:$B$1315, "&lt;=" &amp; BR$1, DataRegularSeason20242025!$E$3:$E$1315, $A9)</f>
        <v>11</v>
      </c>
      <c r="BS9">
        <f>SUMIFS(DataRegularSeason20242025!$AA$3:$AA$1315,DataRegularSeason20242025!$B$3:$B$1315, "&lt;=" &amp; BS$1, DataRegularSeason20242025!$D$3:$D$1315, $A9)+SUMIFS(DataRegularSeason20242025!$AB$3:$AB$1315,DataRegularSeason20242025!$B$3:$B$1315, "&lt;=" &amp; BS$1, DataRegularSeason20242025!$E$3:$E$1315, $A9)</f>
        <v>11</v>
      </c>
      <c r="BT9">
        <f>SUMIFS(DataRegularSeason20242025!$AA$3:$AA$1315,DataRegularSeason20242025!$B$3:$B$1315, "&lt;=" &amp; BT$1, DataRegularSeason20242025!$D$3:$D$1315, $A9)+SUMIFS(DataRegularSeason20242025!$AB$3:$AB$1315,DataRegularSeason20242025!$B$3:$B$1315, "&lt;=" &amp; BT$1, DataRegularSeason20242025!$E$3:$E$1315, $A9)</f>
        <v>11</v>
      </c>
      <c r="BU9">
        <f>SUMIFS(DataRegularSeason20242025!$AA$3:$AA$1315,DataRegularSeason20242025!$B$3:$B$1315, "&lt;=" &amp; BU$1, DataRegularSeason20242025!$D$3:$D$1315, $A9)+SUMIFS(DataRegularSeason20242025!$AB$3:$AB$1315,DataRegularSeason20242025!$B$3:$B$1315, "&lt;=" &amp; BU$1, DataRegularSeason20242025!$E$3:$E$1315, $A9)</f>
        <v>11</v>
      </c>
      <c r="BV9">
        <f>SUMIFS(DataRegularSeason20242025!$AA$3:$AA$1315,DataRegularSeason20242025!$B$3:$B$1315, "&lt;=" &amp; BV$1, DataRegularSeason20242025!$D$3:$D$1315, $A9)+SUMIFS(DataRegularSeason20242025!$AB$3:$AB$1315,DataRegularSeason20242025!$B$3:$B$1315, "&lt;=" &amp; BV$1, DataRegularSeason20242025!$E$3:$E$1315, $A9)</f>
        <v>11</v>
      </c>
      <c r="BW9">
        <f>SUMIFS(DataRegularSeason20242025!$AA$3:$AA$1315,DataRegularSeason20242025!$B$3:$B$1315, "&lt;=" &amp; BW$1, DataRegularSeason20242025!$D$3:$D$1315, $A9)+SUMIFS(DataRegularSeason20242025!$AB$3:$AB$1315,DataRegularSeason20242025!$B$3:$B$1315, "&lt;=" &amp; BW$1, DataRegularSeason20242025!$E$3:$E$1315, $A9)</f>
        <v>11</v>
      </c>
      <c r="BX9">
        <f>SUMIFS(DataRegularSeason20242025!$AA$3:$AA$1315,DataRegularSeason20242025!$B$3:$B$1315, "&lt;=" &amp; BX$1, DataRegularSeason20242025!$D$3:$D$1315, $A9)+SUMIFS(DataRegularSeason20242025!$AB$3:$AB$1315,DataRegularSeason20242025!$B$3:$B$1315, "&lt;=" &amp; BX$1, DataRegularSeason20242025!$E$3:$E$1315, $A9)</f>
        <v>11</v>
      </c>
      <c r="BY9">
        <f>SUMIFS(DataRegularSeason20242025!$AA$3:$AA$1315,DataRegularSeason20242025!$B$3:$B$1315, "&lt;=" &amp; BY$1, DataRegularSeason20242025!$D$3:$D$1315, $A9)+SUMIFS(DataRegularSeason20242025!$AB$3:$AB$1315,DataRegularSeason20242025!$B$3:$B$1315, "&lt;=" &amp; BY$1, DataRegularSeason20242025!$E$3:$E$1315, $A9)</f>
        <v>11</v>
      </c>
      <c r="BZ9">
        <f>SUMIFS(DataRegularSeason20242025!$AA$3:$AA$1315,DataRegularSeason20242025!$B$3:$B$1315, "&lt;=" &amp; BZ$1, DataRegularSeason20242025!$D$3:$D$1315, $A9)+SUMIFS(DataRegularSeason20242025!$AB$3:$AB$1315,DataRegularSeason20242025!$B$3:$B$1315, "&lt;=" &amp; BZ$1, DataRegularSeason20242025!$E$3:$E$1315, $A9)</f>
        <v>11</v>
      </c>
      <c r="CA9">
        <f>SUMIFS(DataRegularSeason20242025!$AA$3:$AA$1315,DataRegularSeason20242025!$B$3:$B$1315, "&lt;=" &amp; CA$1, DataRegularSeason20242025!$D$3:$D$1315, $A9)+SUMIFS(DataRegularSeason20242025!$AB$3:$AB$1315,DataRegularSeason20242025!$B$3:$B$1315, "&lt;=" &amp; CA$1, DataRegularSeason20242025!$E$3:$E$1315, $A9)</f>
        <v>11</v>
      </c>
      <c r="CB9">
        <f>SUMIFS(DataRegularSeason20242025!$AA$3:$AA$1315,DataRegularSeason20242025!$B$3:$B$1315, "&lt;=" &amp; CB$1, DataRegularSeason20242025!$D$3:$D$1315, $A9)+SUMIFS(DataRegularSeason20242025!$AB$3:$AB$1315,DataRegularSeason20242025!$B$3:$B$1315, "&lt;=" &amp; CB$1, DataRegularSeason20242025!$E$3:$E$1315, $A9)</f>
        <v>11</v>
      </c>
      <c r="CC9">
        <f>SUMIFS(DataRegularSeason20242025!$AA$3:$AA$1315,DataRegularSeason20242025!$B$3:$B$1315, "&lt;=" &amp; CC$1, DataRegularSeason20242025!$D$3:$D$1315, $A9)+SUMIFS(DataRegularSeason20242025!$AB$3:$AB$1315,DataRegularSeason20242025!$B$3:$B$1315, "&lt;=" &amp; CC$1, DataRegularSeason20242025!$E$3:$E$1315, $A9)</f>
        <v>11</v>
      </c>
      <c r="CD9">
        <f>SUMIFS(DataRegularSeason20242025!$AA$3:$AA$1315,DataRegularSeason20242025!$B$3:$B$1315, "&lt;=" &amp; CD$1, DataRegularSeason20242025!$D$3:$D$1315, $A9)+SUMIFS(DataRegularSeason20242025!$AB$3:$AB$1315,DataRegularSeason20242025!$B$3:$B$1315, "&lt;=" &amp; CD$1, DataRegularSeason20242025!$E$3:$E$1315, $A9)</f>
        <v>11</v>
      </c>
      <c r="CE9">
        <f>SUMIFS(DataRegularSeason20242025!$AA$3:$AA$1315,DataRegularSeason20242025!$B$3:$B$1315, "&lt;=" &amp; CE$1, DataRegularSeason20242025!$D$3:$D$1315, $A9)+SUMIFS(DataRegularSeason20242025!$AB$3:$AB$1315,DataRegularSeason20242025!$B$3:$B$1315, "&lt;=" &amp; CE$1, DataRegularSeason20242025!$E$3:$E$1315, $A9)</f>
        <v>11</v>
      </c>
      <c r="CF9">
        <f>SUMIFS(DataRegularSeason20242025!$AA$3:$AA$1315,DataRegularSeason20242025!$B$3:$B$1315, "&lt;=" &amp; CF$1, DataRegularSeason20242025!$D$3:$D$1315, $A9)+SUMIFS(DataRegularSeason20242025!$AB$3:$AB$1315,DataRegularSeason20242025!$B$3:$B$1315, "&lt;=" &amp; CF$1, DataRegularSeason20242025!$E$3:$E$1315, $A9)</f>
        <v>11</v>
      </c>
      <c r="CG9">
        <f>SUMIFS(DataRegularSeason20242025!$AA$3:$AA$1315,DataRegularSeason20242025!$B$3:$B$1315, "&lt;=" &amp; CG$1, DataRegularSeason20242025!$D$3:$D$1315, $A9)+SUMIFS(DataRegularSeason20242025!$AB$3:$AB$1315,DataRegularSeason20242025!$B$3:$B$1315, "&lt;=" &amp; CG$1, DataRegularSeason20242025!$E$3:$E$1315, $A9)</f>
        <v>11</v>
      </c>
      <c r="CH9">
        <f>SUMIFS(DataRegularSeason20242025!$AA$3:$AA$1315,DataRegularSeason20242025!$B$3:$B$1315, "&lt;=" &amp; CH$1, DataRegularSeason20242025!$D$3:$D$1315, $A9)+SUMIFS(DataRegularSeason20242025!$AB$3:$AB$1315,DataRegularSeason20242025!$B$3:$B$1315, "&lt;=" &amp; CH$1, DataRegularSeason20242025!$E$3:$E$1315, $A9)</f>
        <v>11</v>
      </c>
      <c r="CI9">
        <f>SUMIFS(DataRegularSeason20242025!$AA$3:$AA$1315,DataRegularSeason20242025!$B$3:$B$1315, "&lt;=" &amp; CI$1, DataRegularSeason20242025!$D$3:$D$1315, $A9)+SUMIFS(DataRegularSeason20242025!$AB$3:$AB$1315,DataRegularSeason20242025!$B$3:$B$1315, "&lt;=" &amp; CI$1, DataRegularSeason20242025!$E$3:$E$1315, $A9)</f>
        <v>11</v>
      </c>
      <c r="CJ9">
        <f>SUMIFS(DataRegularSeason20242025!$AA$3:$AA$1315,DataRegularSeason20242025!$B$3:$B$1315, "&lt;=" &amp; CJ$1, DataRegularSeason20242025!$D$3:$D$1315, $A9)+SUMIFS(DataRegularSeason20242025!$AB$3:$AB$1315,DataRegularSeason20242025!$B$3:$B$1315, "&lt;=" &amp; CJ$1, DataRegularSeason20242025!$E$3:$E$1315, $A9)</f>
        <v>11</v>
      </c>
      <c r="CK9">
        <f>SUMIFS(DataRegularSeason20242025!$AA$3:$AA$1315,DataRegularSeason20242025!$B$3:$B$1315, "&lt;=" &amp; CK$1, DataRegularSeason20242025!$D$3:$D$1315, $A9)+SUMIFS(DataRegularSeason20242025!$AB$3:$AB$1315,DataRegularSeason20242025!$B$3:$B$1315, "&lt;=" &amp; CK$1, DataRegularSeason20242025!$E$3:$E$1315, $A9)</f>
        <v>11</v>
      </c>
      <c r="CL9">
        <f>SUMIFS(DataRegularSeason20242025!$AA$3:$AA$1315,DataRegularSeason20242025!$B$3:$B$1315, "&lt;=" &amp; CL$1, DataRegularSeason20242025!$D$3:$D$1315, $A9)+SUMIFS(DataRegularSeason20242025!$AB$3:$AB$1315,DataRegularSeason20242025!$B$3:$B$1315, "&lt;=" &amp; CL$1, DataRegularSeason20242025!$E$3:$E$1315, $A9)</f>
        <v>11</v>
      </c>
      <c r="CM9">
        <f>SUMIFS(DataRegularSeason20242025!$AA$3:$AA$1315,DataRegularSeason20242025!$B$3:$B$1315, "&lt;=" &amp; CM$1, DataRegularSeason20242025!$D$3:$D$1315, $A9)+SUMIFS(DataRegularSeason20242025!$AB$3:$AB$1315,DataRegularSeason20242025!$B$3:$B$1315, "&lt;=" &amp; CM$1, DataRegularSeason20242025!$E$3:$E$1315, $A9)</f>
        <v>11</v>
      </c>
      <c r="CN9">
        <f>SUMIFS(DataRegularSeason20242025!$AA$3:$AA$1315,DataRegularSeason20242025!$B$3:$B$1315, "&lt;=" &amp; CN$1, DataRegularSeason20242025!$D$3:$D$1315, $A9)+SUMIFS(DataRegularSeason20242025!$AB$3:$AB$1315,DataRegularSeason20242025!$B$3:$B$1315, "&lt;=" &amp; CN$1, DataRegularSeason20242025!$E$3:$E$1315, $A9)</f>
        <v>11</v>
      </c>
      <c r="CO9">
        <f>SUMIFS(DataRegularSeason20242025!$AA$3:$AA$1315,DataRegularSeason20242025!$B$3:$B$1315, "&lt;=" &amp; CO$1, DataRegularSeason20242025!$D$3:$D$1315, $A9)+SUMIFS(DataRegularSeason20242025!$AB$3:$AB$1315,DataRegularSeason20242025!$B$3:$B$1315, "&lt;=" &amp; CO$1, DataRegularSeason20242025!$E$3:$E$1315, $A9)</f>
        <v>11</v>
      </c>
      <c r="CP9">
        <f>SUMIFS(DataRegularSeason20242025!$AA$3:$AA$1315,DataRegularSeason20242025!$B$3:$B$1315, "&lt;=" &amp; CP$1, DataRegularSeason20242025!$D$3:$D$1315, $A9)+SUMIFS(DataRegularSeason20242025!$AB$3:$AB$1315,DataRegularSeason20242025!$B$3:$B$1315, "&lt;=" &amp; CP$1, DataRegularSeason20242025!$E$3:$E$1315, $A9)</f>
        <v>11</v>
      </c>
      <c r="CQ9">
        <f>SUMIFS(DataRegularSeason20242025!$AA$3:$AA$1315,DataRegularSeason20242025!$B$3:$B$1315, "&lt;=" &amp; CQ$1, DataRegularSeason20242025!$D$3:$D$1315, $A9)+SUMIFS(DataRegularSeason20242025!$AB$3:$AB$1315,DataRegularSeason20242025!$B$3:$B$1315, "&lt;=" &amp; CQ$1, DataRegularSeason20242025!$E$3:$E$1315, $A9)</f>
        <v>11</v>
      </c>
      <c r="CR9">
        <f>SUMIFS(DataRegularSeason20242025!$AA$3:$AA$1315,DataRegularSeason20242025!$B$3:$B$1315, "&lt;=" &amp; CR$1, DataRegularSeason20242025!$D$3:$D$1315, $A9)+SUMIFS(DataRegularSeason20242025!$AB$3:$AB$1315,DataRegularSeason20242025!$B$3:$B$1315, "&lt;=" &amp; CR$1, DataRegularSeason20242025!$E$3:$E$1315, $A9)</f>
        <v>11</v>
      </c>
      <c r="CS9">
        <f>SUMIFS(DataRegularSeason20242025!$AA$3:$AA$1315,DataRegularSeason20242025!$B$3:$B$1315, "&lt;=" &amp; CS$1, DataRegularSeason20242025!$D$3:$D$1315, $A9)+SUMIFS(DataRegularSeason20242025!$AB$3:$AB$1315,DataRegularSeason20242025!$B$3:$B$1315, "&lt;=" &amp; CS$1, DataRegularSeason20242025!$E$3:$E$1315, $A9)</f>
        <v>11</v>
      </c>
      <c r="CT9">
        <f>SUMIFS(DataRegularSeason20242025!$AA$3:$AA$1315,DataRegularSeason20242025!$B$3:$B$1315, "&lt;=" &amp; CT$1, DataRegularSeason20242025!$D$3:$D$1315, $A9)+SUMIFS(DataRegularSeason20242025!$AB$3:$AB$1315,DataRegularSeason20242025!$B$3:$B$1315, "&lt;=" &amp; CT$1, DataRegularSeason20242025!$E$3:$E$1315, $A9)</f>
        <v>11</v>
      </c>
      <c r="CU9">
        <f>SUMIFS(DataRegularSeason20242025!$AA$3:$AA$1315,DataRegularSeason20242025!$B$3:$B$1315, "&lt;=" &amp; CU$1, DataRegularSeason20242025!$D$3:$D$1315, $A9)+SUMIFS(DataRegularSeason20242025!$AB$3:$AB$1315,DataRegularSeason20242025!$B$3:$B$1315, "&lt;=" &amp; CU$1, DataRegularSeason20242025!$E$3:$E$1315, $A9)</f>
        <v>11</v>
      </c>
      <c r="CV9">
        <f>SUMIFS(DataRegularSeason20242025!$AA$3:$AA$1315,DataRegularSeason20242025!$B$3:$B$1315, "&lt;=" &amp; CV$1, DataRegularSeason20242025!$D$3:$D$1315, $A9)+SUMIFS(DataRegularSeason20242025!$AB$3:$AB$1315,DataRegularSeason20242025!$B$3:$B$1315, "&lt;=" &amp; CV$1, DataRegularSeason20242025!$E$3:$E$1315, $A9)</f>
        <v>11</v>
      </c>
      <c r="CW9">
        <f>SUMIFS(DataRegularSeason20242025!$AA$3:$AA$1315,DataRegularSeason20242025!$B$3:$B$1315, "&lt;=" &amp; CW$1, DataRegularSeason20242025!$D$3:$D$1315, $A9)+SUMIFS(DataRegularSeason20242025!$AB$3:$AB$1315,DataRegularSeason20242025!$B$3:$B$1315, "&lt;=" &amp; CW$1, DataRegularSeason20242025!$E$3:$E$1315, $A9)</f>
        <v>11</v>
      </c>
      <c r="CX9">
        <f>SUMIFS(DataRegularSeason20242025!$AA$3:$AA$1315,DataRegularSeason20242025!$B$3:$B$1315, "&lt;=" &amp; CX$1, DataRegularSeason20242025!$D$3:$D$1315, $A9)+SUMIFS(DataRegularSeason20242025!$AB$3:$AB$1315,DataRegularSeason20242025!$B$3:$B$1315, "&lt;=" &amp; CX$1, DataRegularSeason20242025!$E$3:$E$1315, $A9)</f>
        <v>11</v>
      </c>
      <c r="CY9">
        <f>SUMIFS(DataRegularSeason20242025!$AA$3:$AA$1315,DataRegularSeason20242025!$B$3:$B$1315, "&lt;=" &amp; CY$1, DataRegularSeason20242025!$D$3:$D$1315, $A9)+SUMIFS(DataRegularSeason20242025!$AB$3:$AB$1315,DataRegularSeason20242025!$B$3:$B$1315, "&lt;=" &amp; CY$1, DataRegularSeason20242025!$E$3:$E$1315, $A9)</f>
        <v>11</v>
      </c>
      <c r="CZ9">
        <f>SUMIFS(DataRegularSeason20242025!$AA$3:$AA$1315,DataRegularSeason20242025!$B$3:$B$1315, "&lt;=" &amp; CZ$1, DataRegularSeason20242025!$D$3:$D$1315, $A9)+SUMIFS(DataRegularSeason20242025!$AB$3:$AB$1315,DataRegularSeason20242025!$B$3:$B$1315, "&lt;=" &amp; CZ$1, DataRegularSeason20242025!$E$3:$E$1315, $A9)</f>
        <v>11</v>
      </c>
      <c r="DA9">
        <f>SUMIFS(DataRegularSeason20242025!$AA$3:$AA$1315,DataRegularSeason20242025!$B$3:$B$1315, "&lt;=" &amp; DA$1, DataRegularSeason20242025!$D$3:$D$1315, $A9)+SUMIFS(DataRegularSeason20242025!$AB$3:$AB$1315,DataRegularSeason20242025!$B$3:$B$1315, "&lt;=" &amp; DA$1, DataRegularSeason20242025!$E$3:$E$1315, $A9)</f>
        <v>11</v>
      </c>
      <c r="DB9">
        <f>SUMIFS(DataRegularSeason20242025!$AA$3:$AA$1315,DataRegularSeason20242025!$B$3:$B$1315, "&lt;=" &amp; DB$1, DataRegularSeason20242025!$D$3:$D$1315, $A9)+SUMIFS(DataRegularSeason20242025!$AB$3:$AB$1315,DataRegularSeason20242025!$B$3:$B$1315, "&lt;=" &amp; DB$1, DataRegularSeason20242025!$E$3:$E$1315, $A9)</f>
        <v>11</v>
      </c>
      <c r="DC9">
        <f>SUMIFS(DataRegularSeason20242025!$AA$3:$AA$1315,DataRegularSeason20242025!$B$3:$B$1315, "&lt;=" &amp; DC$1, DataRegularSeason20242025!$D$3:$D$1315, $A9)+SUMIFS(DataRegularSeason20242025!$AB$3:$AB$1315,DataRegularSeason20242025!$B$3:$B$1315, "&lt;=" &amp; DC$1, DataRegularSeason20242025!$E$3:$E$1315, $A9)</f>
        <v>11</v>
      </c>
      <c r="DD9">
        <f>SUMIFS(DataRegularSeason20242025!$AA$3:$AA$1315,DataRegularSeason20242025!$B$3:$B$1315, "&lt;=" &amp; DD$1, DataRegularSeason20242025!$D$3:$D$1315, $A9)+SUMIFS(DataRegularSeason20242025!$AB$3:$AB$1315,DataRegularSeason20242025!$B$3:$B$1315, "&lt;=" &amp; DD$1, DataRegularSeason20242025!$E$3:$E$1315, $A9)</f>
        <v>11</v>
      </c>
      <c r="DE9">
        <f>SUMIFS(DataRegularSeason20242025!$AA$3:$AA$1315,DataRegularSeason20242025!$B$3:$B$1315, "&lt;=" &amp; DE$1, DataRegularSeason20242025!$D$3:$D$1315, $A9)+SUMIFS(DataRegularSeason20242025!$AB$3:$AB$1315,DataRegularSeason20242025!$B$3:$B$1315, "&lt;=" &amp; DE$1, DataRegularSeason20242025!$E$3:$E$1315, $A9)</f>
        <v>11</v>
      </c>
      <c r="DF9">
        <f>SUMIFS(DataRegularSeason20242025!$AA$3:$AA$1315,DataRegularSeason20242025!$B$3:$B$1315, "&lt;=" &amp; DF$1, DataRegularSeason20242025!$D$3:$D$1315, $A9)+SUMIFS(DataRegularSeason20242025!$AB$3:$AB$1315,DataRegularSeason20242025!$B$3:$B$1315, "&lt;=" &amp; DF$1, DataRegularSeason20242025!$E$3:$E$1315, $A9)</f>
        <v>11</v>
      </c>
      <c r="DG9">
        <f>SUMIFS(DataRegularSeason20242025!$AA$3:$AA$1315,DataRegularSeason20242025!$B$3:$B$1315, "&lt;=" &amp; DG$1, DataRegularSeason20242025!$D$3:$D$1315, $A9)+SUMIFS(DataRegularSeason20242025!$AB$3:$AB$1315,DataRegularSeason20242025!$B$3:$B$1315, "&lt;=" &amp; DG$1, DataRegularSeason20242025!$E$3:$E$1315, $A9)</f>
        <v>11</v>
      </c>
      <c r="DH9">
        <f>SUMIFS(DataRegularSeason20242025!$AA$3:$AA$1315,DataRegularSeason20242025!$B$3:$B$1315, "&lt;=" &amp; DH$1, DataRegularSeason20242025!$D$3:$D$1315, $A9)+SUMIFS(DataRegularSeason20242025!$AB$3:$AB$1315,DataRegularSeason20242025!$B$3:$B$1315, "&lt;=" &amp; DH$1, DataRegularSeason20242025!$E$3:$E$1315, $A9)</f>
        <v>11</v>
      </c>
      <c r="DI9">
        <f>SUMIFS(DataRegularSeason20242025!$AA$3:$AA$1315,DataRegularSeason20242025!$B$3:$B$1315, "&lt;=" &amp; DI$1, DataRegularSeason20242025!$D$3:$D$1315, $A9)+SUMIFS(DataRegularSeason20242025!$AB$3:$AB$1315,DataRegularSeason20242025!$B$3:$B$1315, "&lt;=" &amp; DI$1, DataRegularSeason20242025!$E$3:$E$1315, $A9)</f>
        <v>11</v>
      </c>
      <c r="DJ9">
        <f>SUMIFS(DataRegularSeason20242025!$AA$3:$AA$1315,DataRegularSeason20242025!$B$3:$B$1315, "&lt;=" &amp; DJ$1, DataRegularSeason20242025!$D$3:$D$1315, $A9)+SUMIFS(DataRegularSeason20242025!$AB$3:$AB$1315,DataRegularSeason20242025!$B$3:$B$1315, "&lt;=" &amp; DJ$1, DataRegularSeason20242025!$E$3:$E$1315, $A9)</f>
        <v>11</v>
      </c>
      <c r="DK9">
        <f>SUMIFS(DataRegularSeason20242025!$AA$3:$AA$1315,DataRegularSeason20242025!$B$3:$B$1315, "&lt;=" &amp; DK$1, DataRegularSeason20242025!$D$3:$D$1315, $A9)+SUMIFS(DataRegularSeason20242025!$AB$3:$AB$1315,DataRegularSeason20242025!$B$3:$B$1315, "&lt;=" &amp; DK$1, DataRegularSeason20242025!$E$3:$E$1315, $A9)</f>
        <v>11</v>
      </c>
      <c r="DL9">
        <f>SUMIFS(DataRegularSeason20242025!$AA$3:$AA$1315,DataRegularSeason20242025!$B$3:$B$1315, "&lt;=" &amp; DL$1, DataRegularSeason20242025!$D$3:$D$1315, $A9)+SUMIFS(DataRegularSeason20242025!$AB$3:$AB$1315,DataRegularSeason20242025!$B$3:$B$1315, "&lt;=" &amp; DL$1, DataRegularSeason20242025!$E$3:$E$1315, $A9)</f>
        <v>11</v>
      </c>
      <c r="DM9">
        <f>SUMIFS(DataRegularSeason20242025!$AA$3:$AA$1315,DataRegularSeason20242025!$B$3:$B$1315, "&lt;=" &amp; DM$1, DataRegularSeason20242025!$D$3:$D$1315, $A9)+SUMIFS(DataRegularSeason20242025!$AB$3:$AB$1315,DataRegularSeason20242025!$B$3:$B$1315, "&lt;=" &amp; DM$1, DataRegularSeason20242025!$E$3:$E$1315, $A9)</f>
        <v>11</v>
      </c>
      <c r="DN9">
        <f>SUMIFS(DataRegularSeason20242025!$AA$3:$AA$1315,DataRegularSeason20242025!$B$3:$B$1315, "&lt;=" &amp; DN$1, DataRegularSeason20242025!$D$3:$D$1315, $A9)+SUMIFS(DataRegularSeason20242025!$AB$3:$AB$1315,DataRegularSeason20242025!$B$3:$B$1315, "&lt;=" &amp; DN$1, DataRegularSeason20242025!$E$3:$E$1315, $A9)</f>
        <v>11</v>
      </c>
      <c r="DO9">
        <f>SUMIFS(DataRegularSeason20242025!$AA$3:$AA$1315,DataRegularSeason20242025!$B$3:$B$1315, "&lt;=" &amp; DO$1, DataRegularSeason20242025!$D$3:$D$1315, $A9)+SUMIFS(DataRegularSeason20242025!$AB$3:$AB$1315,DataRegularSeason20242025!$B$3:$B$1315, "&lt;=" &amp; DO$1, DataRegularSeason20242025!$E$3:$E$1315, $A9)</f>
        <v>11</v>
      </c>
      <c r="DP9">
        <f>SUMIFS(DataRegularSeason20242025!$AA$3:$AA$1315,DataRegularSeason20242025!$B$3:$B$1315, "&lt;=" &amp; DP$1, DataRegularSeason20242025!$D$3:$D$1315, $A9)+SUMIFS(DataRegularSeason20242025!$AB$3:$AB$1315,DataRegularSeason20242025!$B$3:$B$1315, "&lt;=" &amp; DP$1, DataRegularSeason20242025!$E$3:$E$1315, $A9)</f>
        <v>11</v>
      </c>
      <c r="DQ9">
        <f>SUMIFS(DataRegularSeason20242025!$AA$3:$AA$1315,DataRegularSeason20242025!$B$3:$B$1315, "&lt;=" &amp; DQ$1, DataRegularSeason20242025!$D$3:$D$1315, $A9)+SUMIFS(DataRegularSeason20242025!$AB$3:$AB$1315,DataRegularSeason20242025!$B$3:$B$1315, "&lt;=" &amp; DQ$1, DataRegularSeason20242025!$E$3:$E$1315, $A9)</f>
        <v>11</v>
      </c>
      <c r="DR9">
        <f>SUMIFS(DataRegularSeason20242025!$AA$3:$AA$1315,DataRegularSeason20242025!$B$3:$B$1315, "&lt;=" &amp; DR$1, DataRegularSeason20242025!$D$3:$D$1315, $A9)+SUMIFS(DataRegularSeason20242025!$AB$3:$AB$1315,DataRegularSeason20242025!$B$3:$B$1315, "&lt;=" &amp; DR$1, DataRegularSeason20242025!$E$3:$E$1315, $A9)</f>
        <v>11</v>
      </c>
      <c r="DS9">
        <f>SUMIFS(DataRegularSeason20242025!$AA$3:$AA$1315,DataRegularSeason20242025!$B$3:$B$1315, "&lt;=" &amp; DS$1, DataRegularSeason20242025!$D$3:$D$1315, $A9)+SUMIFS(DataRegularSeason20242025!$AB$3:$AB$1315,DataRegularSeason20242025!$B$3:$B$1315, "&lt;=" &amp; DS$1, DataRegularSeason20242025!$E$3:$E$1315, $A9)</f>
        <v>11</v>
      </c>
      <c r="DT9">
        <f>SUMIFS(DataRegularSeason20242025!$AA$3:$AA$1315,DataRegularSeason20242025!$B$3:$B$1315, "&lt;=" &amp; DT$1, DataRegularSeason20242025!$D$3:$D$1315, $A9)+SUMIFS(DataRegularSeason20242025!$AB$3:$AB$1315,DataRegularSeason20242025!$B$3:$B$1315, "&lt;=" &amp; DT$1, DataRegularSeason20242025!$E$3:$E$1315, $A9)</f>
        <v>11</v>
      </c>
      <c r="DU9">
        <f>SUMIFS(DataRegularSeason20242025!$AA$3:$AA$1315,DataRegularSeason20242025!$B$3:$B$1315, "&lt;=" &amp; DU$1, DataRegularSeason20242025!$D$3:$D$1315, $A9)+SUMIFS(DataRegularSeason20242025!$AB$3:$AB$1315,DataRegularSeason20242025!$B$3:$B$1315, "&lt;=" &amp; DU$1, DataRegularSeason20242025!$E$3:$E$1315, $A9)</f>
        <v>11</v>
      </c>
      <c r="DV9">
        <f>SUMIFS(DataRegularSeason20242025!$AA$3:$AA$1315,DataRegularSeason20242025!$B$3:$B$1315, "&lt;=" &amp; DV$1, DataRegularSeason20242025!$D$3:$D$1315, $A9)+SUMIFS(DataRegularSeason20242025!$AB$3:$AB$1315,DataRegularSeason20242025!$B$3:$B$1315, "&lt;=" &amp; DV$1, DataRegularSeason20242025!$E$3:$E$1315, $A9)</f>
        <v>11</v>
      </c>
      <c r="DW9">
        <f>SUMIFS(DataRegularSeason20242025!$AA$3:$AA$1315,DataRegularSeason20242025!$B$3:$B$1315, "&lt;=" &amp; DW$1, DataRegularSeason20242025!$D$3:$D$1315, $A9)+SUMIFS(DataRegularSeason20242025!$AB$3:$AB$1315,DataRegularSeason20242025!$B$3:$B$1315, "&lt;=" &amp; DW$1, DataRegularSeason20242025!$E$3:$E$1315, $A9)</f>
        <v>11</v>
      </c>
      <c r="DX9">
        <f>SUMIFS(DataRegularSeason20242025!$AA$3:$AA$1315,DataRegularSeason20242025!$B$3:$B$1315, "&lt;=" &amp; DX$1, DataRegularSeason20242025!$D$3:$D$1315, $A9)+SUMIFS(DataRegularSeason20242025!$AB$3:$AB$1315,DataRegularSeason20242025!$B$3:$B$1315, "&lt;=" &amp; DX$1, DataRegularSeason20242025!$E$3:$E$1315, $A9)</f>
        <v>11</v>
      </c>
      <c r="DY9">
        <f>SUMIFS(DataRegularSeason20242025!$AA$3:$AA$1315,DataRegularSeason20242025!$B$3:$B$1315, "&lt;=" &amp; DY$1, DataRegularSeason20242025!$D$3:$D$1315, $A9)+SUMIFS(DataRegularSeason20242025!$AB$3:$AB$1315,DataRegularSeason20242025!$B$3:$B$1315, "&lt;=" &amp; DY$1, DataRegularSeason20242025!$E$3:$E$1315, $A9)</f>
        <v>11</v>
      </c>
      <c r="DZ9">
        <f>SUMIFS(DataRegularSeason20242025!$AA$3:$AA$1315,DataRegularSeason20242025!$B$3:$B$1315, "&lt;=" &amp; DZ$1, DataRegularSeason20242025!$D$3:$D$1315, $A9)+SUMIFS(DataRegularSeason20242025!$AB$3:$AB$1315,DataRegularSeason20242025!$B$3:$B$1315, "&lt;=" &amp; DZ$1, DataRegularSeason20242025!$E$3:$E$1315, $A9)</f>
        <v>11</v>
      </c>
      <c r="EA9">
        <f>SUMIFS(DataRegularSeason20242025!$AA$3:$AA$1315,DataRegularSeason20242025!$B$3:$B$1315, "&lt;=" &amp; EA$1, DataRegularSeason20242025!$D$3:$D$1315, $A9)+SUMIFS(DataRegularSeason20242025!$AB$3:$AB$1315,DataRegularSeason20242025!$B$3:$B$1315, "&lt;=" &amp; EA$1, DataRegularSeason20242025!$E$3:$E$1315, $A9)</f>
        <v>11</v>
      </c>
      <c r="EB9">
        <f>SUMIFS(DataRegularSeason20242025!$AA$3:$AA$1315,DataRegularSeason20242025!$B$3:$B$1315, "&lt;=" &amp; EB$1, DataRegularSeason20242025!$D$3:$D$1315, $A9)+SUMIFS(DataRegularSeason20242025!$AB$3:$AB$1315,DataRegularSeason20242025!$B$3:$B$1315, "&lt;=" &amp; EB$1, DataRegularSeason20242025!$E$3:$E$1315, $A9)</f>
        <v>11</v>
      </c>
      <c r="EC9">
        <f>SUMIFS(DataRegularSeason20242025!$AA$3:$AA$1315,DataRegularSeason20242025!$B$3:$B$1315, "&lt;=" &amp; EC$1, DataRegularSeason20242025!$D$3:$D$1315, $A9)+SUMIFS(DataRegularSeason20242025!$AB$3:$AB$1315,DataRegularSeason20242025!$B$3:$B$1315, "&lt;=" &amp; EC$1, DataRegularSeason20242025!$E$3:$E$1315, $A9)</f>
        <v>11</v>
      </c>
      <c r="ED9">
        <f>SUMIFS(DataRegularSeason20242025!$AA$3:$AA$1315,DataRegularSeason20242025!$B$3:$B$1315, "&lt;=" &amp; ED$1, DataRegularSeason20242025!$D$3:$D$1315, $A9)+SUMIFS(DataRegularSeason20242025!$AB$3:$AB$1315,DataRegularSeason20242025!$B$3:$B$1315, "&lt;=" &amp; ED$1, DataRegularSeason20242025!$E$3:$E$1315, $A9)</f>
        <v>11</v>
      </c>
      <c r="EE9">
        <f>SUMIFS(DataRegularSeason20242025!$AA$3:$AA$1315,DataRegularSeason20242025!$B$3:$B$1315, "&lt;=" &amp; EE$1, DataRegularSeason20242025!$D$3:$D$1315, $A9)+SUMIFS(DataRegularSeason20242025!$AB$3:$AB$1315,DataRegularSeason20242025!$B$3:$B$1315, "&lt;=" &amp; EE$1, DataRegularSeason20242025!$E$3:$E$1315, $A9)</f>
        <v>11</v>
      </c>
      <c r="EF9">
        <f>SUMIFS(DataRegularSeason20242025!$AA$3:$AA$1315,DataRegularSeason20242025!$B$3:$B$1315, "&lt;=" &amp; EF$1, DataRegularSeason20242025!$D$3:$D$1315, $A9)+SUMIFS(DataRegularSeason20242025!$AB$3:$AB$1315,DataRegularSeason20242025!$B$3:$B$1315, "&lt;=" &amp; EF$1, DataRegularSeason20242025!$E$3:$E$1315, $A9)</f>
        <v>11</v>
      </c>
      <c r="EG9">
        <f>SUMIFS(DataRegularSeason20242025!$AA$3:$AA$1315,DataRegularSeason20242025!$B$3:$B$1315, "&lt;=" &amp; EG$1, DataRegularSeason20242025!$D$3:$D$1315, $A9)+SUMIFS(DataRegularSeason20242025!$AB$3:$AB$1315,DataRegularSeason20242025!$B$3:$B$1315, "&lt;=" &amp; EG$1, DataRegularSeason20242025!$E$3:$E$1315, $A9)</f>
        <v>11</v>
      </c>
      <c r="EH9">
        <f>SUMIFS(DataRegularSeason20242025!$AA$3:$AA$1315,DataRegularSeason20242025!$B$3:$B$1315, "&lt;=" &amp; EH$1, DataRegularSeason20242025!$D$3:$D$1315, $A9)+SUMIFS(DataRegularSeason20242025!$AB$3:$AB$1315,DataRegularSeason20242025!$B$3:$B$1315, "&lt;=" &amp; EH$1, DataRegularSeason20242025!$E$3:$E$1315, $A9)</f>
        <v>11</v>
      </c>
      <c r="EI9">
        <f>SUMIFS(DataRegularSeason20242025!$AA$3:$AA$1315,DataRegularSeason20242025!$B$3:$B$1315, "&lt;=" &amp; EI$1, DataRegularSeason20242025!$D$3:$D$1315, $A9)+SUMIFS(DataRegularSeason20242025!$AB$3:$AB$1315,DataRegularSeason20242025!$B$3:$B$1315, "&lt;=" &amp; EI$1, DataRegularSeason20242025!$E$3:$E$1315, $A9)</f>
        <v>11</v>
      </c>
      <c r="EJ9">
        <f>SUMIFS(DataRegularSeason20242025!$AA$3:$AA$1315,DataRegularSeason20242025!$B$3:$B$1315, "&lt;=" &amp; EJ$1, DataRegularSeason20242025!$D$3:$D$1315, $A9)+SUMIFS(DataRegularSeason20242025!$AB$3:$AB$1315,DataRegularSeason20242025!$B$3:$B$1315, "&lt;=" &amp; EJ$1, DataRegularSeason20242025!$E$3:$E$1315, $A9)</f>
        <v>11</v>
      </c>
      <c r="EK9">
        <f>SUMIFS(DataRegularSeason20242025!$AA$3:$AA$1315,DataRegularSeason20242025!$B$3:$B$1315, "&lt;=" &amp; EK$1, DataRegularSeason20242025!$D$3:$D$1315, $A9)+SUMIFS(DataRegularSeason20242025!$AB$3:$AB$1315,DataRegularSeason20242025!$B$3:$B$1315, "&lt;=" &amp; EK$1, DataRegularSeason20242025!$E$3:$E$1315, $A9)</f>
        <v>11</v>
      </c>
      <c r="EL9">
        <f>SUMIFS(DataRegularSeason20242025!$AA$3:$AA$1315,DataRegularSeason20242025!$B$3:$B$1315, "&lt;=" &amp; EL$1, DataRegularSeason20242025!$D$3:$D$1315, $A9)+SUMIFS(DataRegularSeason20242025!$AB$3:$AB$1315,DataRegularSeason20242025!$B$3:$B$1315, "&lt;=" &amp; EL$1, DataRegularSeason20242025!$E$3:$E$1315, $A9)</f>
        <v>11</v>
      </c>
      <c r="EM9">
        <f>SUMIFS(DataRegularSeason20242025!$AA$3:$AA$1315,DataRegularSeason20242025!$B$3:$B$1315, "&lt;=" &amp; EM$1, DataRegularSeason20242025!$D$3:$D$1315, $A9)+SUMIFS(DataRegularSeason20242025!$AB$3:$AB$1315,DataRegularSeason20242025!$B$3:$B$1315, "&lt;=" &amp; EM$1, DataRegularSeason20242025!$E$3:$E$1315, $A9)</f>
        <v>11</v>
      </c>
      <c r="EN9">
        <f>SUMIFS(DataRegularSeason20242025!$AA$3:$AA$1315,DataRegularSeason20242025!$B$3:$B$1315, "&lt;=" &amp; EN$1, DataRegularSeason20242025!$D$3:$D$1315, $A9)+SUMIFS(DataRegularSeason20242025!$AB$3:$AB$1315,DataRegularSeason20242025!$B$3:$B$1315, "&lt;=" &amp; EN$1, DataRegularSeason20242025!$E$3:$E$1315, $A9)</f>
        <v>11</v>
      </c>
      <c r="EO9">
        <f>SUMIFS(DataRegularSeason20242025!$AA$3:$AA$1315,DataRegularSeason20242025!$B$3:$B$1315, "&lt;=" &amp; EO$1, DataRegularSeason20242025!$D$3:$D$1315, $A9)+SUMIFS(DataRegularSeason20242025!$AB$3:$AB$1315,DataRegularSeason20242025!$B$3:$B$1315, "&lt;=" &amp; EO$1, DataRegularSeason20242025!$E$3:$E$1315, $A9)</f>
        <v>11</v>
      </c>
      <c r="EP9">
        <f>SUMIFS(DataRegularSeason20242025!$AA$3:$AA$1315,DataRegularSeason20242025!$B$3:$B$1315, "&lt;=" &amp; EP$1, DataRegularSeason20242025!$D$3:$D$1315, $A9)+SUMIFS(DataRegularSeason20242025!$AB$3:$AB$1315,DataRegularSeason20242025!$B$3:$B$1315, "&lt;=" &amp; EP$1, DataRegularSeason20242025!$E$3:$E$1315, $A9)</f>
        <v>11</v>
      </c>
      <c r="EQ9">
        <f>SUMIFS(DataRegularSeason20242025!$AA$3:$AA$1315,DataRegularSeason20242025!$B$3:$B$1315, "&lt;=" &amp; EQ$1, DataRegularSeason20242025!$D$3:$D$1315, $A9)+SUMIFS(DataRegularSeason20242025!$AB$3:$AB$1315,DataRegularSeason20242025!$B$3:$B$1315, "&lt;=" &amp; EQ$1, DataRegularSeason20242025!$E$3:$E$1315, $A9)</f>
        <v>11</v>
      </c>
      <c r="ER9">
        <f>SUMIFS(DataRegularSeason20242025!$AA$3:$AA$1315,DataRegularSeason20242025!$B$3:$B$1315, "&lt;=" &amp; ER$1, DataRegularSeason20242025!$D$3:$D$1315, $A9)+SUMIFS(DataRegularSeason20242025!$AB$3:$AB$1315,DataRegularSeason20242025!$B$3:$B$1315, "&lt;=" &amp; ER$1, DataRegularSeason20242025!$E$3:$E$1315, $A9)</f>
        <v>11</v>
      </c>
      <c r="ES9">
        <f>SUMIFS(DataRegularSeason20242025!$AA$3:$AA$1315,DataRegularSeason20242025!$B$3:$B$1315, "&lt;=" &amp; ES$1, DataRegularSeason20242025!$D$3:$D$1315, $A9)+SUMIFS(DataRegularSeason20242025!$AB$3:$AB$1315,DataRegularSeason20242025!$B$3:$B$1315, "&lt;=" &amp; ES$1, DataRegularSeason20242025!$E$3:$E$1315, $A9)</f>
        <v>11</v>
      </c>
      <c r="ET9">
        <f>SUMIFS(DataRegularSeason20242025!$AA$3:$AA$1315,DataRegularSeason20242025!$B$3:$B$1315, "&lt;=" &amp; ET$1, DataRegularSeason20242025!$D$3:$D$1315, $A9)+SUMIFS(DataRegularSeason20242025!$AB$3:$AB$1315,DataRegularSeason20242025!$B$3:$B$1315, "&lt;=" &amp; ET$1, DataRegularSeason20242025!$E$3:$E$1315, $A9)</f>
        <v>11</v>
      </c>
      <c r="EU9">
        <f>SUMIFS(DataRegularSeason20242025!$AA$3:$AA$1315,DataRegularSeason20242025!$B$3:$B$1315, "&lt;=" &amp; EU$1, DataRegularSeason20242025!$D$3:$D$1315, $A9)+SUMIFS(DataRegularSeason20242025!$AB$3:$AB$1315,DataRegularSeason20242025!$B$3:$B$1315, "&lt;=" &amp; EU$1, DataRegularSeason20242025!$E$3:$E$1315, $A9)</f>
        <v>11</v>
      </c>
      <c r="EV9">
        <f>SUMIFS(DataRegularSeason20242025!$AA$3:$AA$1315,DataRegularSeason20242025!$B$3:$B$1315, "&lt;=" &amp; EV$1, DataRegularSeason20242025!$D$3:$D$1315, $A9)+SUMIFS(DataRegularSeason20242025!$AB$3:$AB$1315,DataRegularSeason20242025!$B$3:$B$1315, "&lt;=" &amp; EV$1, DataRegularSeason20242025!$E$3:$E$1315, $A9)</f>
        <v>11</v>
      </c>
      <c r="EW9">
        <f>SUMIFS(DataRegularSeason20242025!$AA$3:$AA$1315,DataRegularSeason20242025!$B$3:$B$1315, "&lt;=" &amp; EW$1, DataRegularSeason20242025!$D$3:$D$1315, $A9)+SUMIFS(DataRegularSeason20242025!$AB$3:$AB$1315,DataRegularSeason20242025!$B$3:$B$1315, "&lt;=" &amp; EW$1, DataRegularSeason20242025!$E$3:$E$1315, $A9)</f>
        <v>11</v>
      </c>
      <c r="EX9">
        <f>SUMIFS(DataRegularSeason20242025!$AA$3:$AA$1315,DataRegularSeason20242025!$B$3:$B$1315, "&lt;=" &amp; EX$1, DataRegularSeason20242025!$D$3:$D$1315, $A9)+SUMIFS(DataRegularSeason20242025!$AB$3:$AB$1315,DataRegularSeason20242025!$B$3:$B$1315, "&lt;=" &amp; EX$1, DataRegularSeason20242025!$E$3:$E$1315, $A9)</f>
        <v>11</v>
      </c>
      <c r="EY9">
        <f>SUMIFS(DataRegularSeason20242025!$AA$3:$AA$1315,DataRegularSeason20242025!$B$3:$B$1315, "&lt;=" &amp; EY$1, DataRegularSeason20242025!$D$3:$D$1315, $A9)+SUMIFS(DataRegularSeason20242025!$AB$3:$AB$1315,DataRegularSeason20242025!$B$3:$B$1315, "&lt;=" &amp; EY$1, DataRegularSeason20242025!$E$3:$E$1315, $A9)</f>
        <v>11</v>
      </c>
      <c r="EZ9">
        <f>SUMIFS(DataRegularSeason20242025!$AA$3:$AA$1315,DataRegularSeason20242025!$B$3:$B$1315, "&lt;=" &amp; EZ$1, DataRegularSeason20242025!$D$3:$D$1315, $A9)+SUMIFS(DataRegularSeason20242025!$AB$3:$AB$1315,DataRegularSeason20242025!$B$3:$B$1315, "&lt;=" &amp; EZ$1, DataRegularSeason20242025!$E$3:$E$1315, $A9)</f>
        <v>11</v>
      </c>
      <c r="FA9">
        <f>SUMIFS(DataRegularSeason20242025!$AA$3:$AA$1315,DataRegularSeason20242025!$B$3:$B$1315, "&lt;=" &amp; FA$1, DataRegularSeason20242025!$D$3:$D$1315, $A9)+SUMIFS(DataRegularSeason20242025!$AB$3:$AB$1315,DataRegularSeason20242025!$B$3:$B$1315, "&lt;=" &amp; FA$1, DataRegularSeason20242025!$E$3:$E$1315, $A9)</f>
        <v>11</v>
      </c>
      <c r="FB9">
        <f>SUMIFS(DataRegularSeason20242025!$AA$3:$AA$1315,DataRegularSeason20242025!$B$3:$B$1315, "&lt;=" &amp; FB$1, DataRegularSeason20242025!$D$3:$D$1315, $A9)+SUMIFS(DataRegularSeason20242025!$AB$3:$AB$1315,DataRegularSeason20242025!$B$3:$B$1315, "&lt;=" &amp; FB$1, DataRegularSeason20242025!$E$3:$E$1315, $A9)</f>
        <v>11</v>
      </c>
      <c r="FC9">
        <f>SUMIFS(DataRegularSeason20242025!$AA$3:$AA$1315,DataRegularSeason20242025!$B$3:$B$1315, "&lt;=" &amp; FC$1, DataRegularSeason20242025!$D$3:$D$1315, $A9)+SUMIFS(DataRegularSeason20242025!$AB$3:$AB$1315,DataRegularSeason20242025!$B$3:$B$1315, "&lt;=" &amp; FC$1, DataRegularSeason20242025!$E$3:$E$1315, $A9)</f>
        <v>11</v>
      </c>
      <c r="FD9">
        <f>SUMIFS(DataRegularSeason20242025!$AA$3:$AA$1315,DataRegularSeason20242025!$B$3:$B$1315, "&lt;=" &amp; FD$1, DataRegularSeason20242025!$D$3:$D$1315, $A9)+SUMIFS(DataRegularSeason20242025!$AB$3:$AB$1315,DataRegularSeason20242025!$B$3:$B$1315, "&lt;=" &amp; FD$1, DataRegularSeason20242025!$E$3:$E$1315, $A9)</f>
        <v>11</v>
      </c>
      <c r="FE9">
        <f>SUMIFS(DataRegularSeason20242025!$AA$3:$AA$1315,DataRegularSeason20242025!$B$3:$B$1315, "&lt;=" &amp; FE$1, DataRegularSeason20242025!$D$3:$D$1315, $A9)+SUMIFS(DataRegularSeason20242025!$AB$3:$AB$1315,DataRegularSeason20242025!$B$3:$B$1315, "&lt;=" &amp; FE$1, DataRegularSeason20242025!$E$3:$E$1315, $A9)</f>
        <v>11</v>
      </c>
      <c r="FF9">
        <f>SUMIFS(DataRegularSeason20242025!$AA$3:$AA$1315,DataRegularSeason20242025!$B$3:$B$1315, "&lt;=" &amp; FF$1, DataRegularSeason20242025!$D$3:$D$1315, $A9)+SUMIFS(DataRegularSeason20242025!$AB$3:$AB$1315,DataRegularSeason20242025!$B$3:$B$1315, "&lt;=" &amp; FF$1, DataRegularSeason20242025!$E$3:$E$1315, $A9)</f>
        <v>11</v>
      </c>
      <c r="FG9">
        <f>SUMIFS(DataRegularSeason20242025!$AA$3:$AA$1315,DataRegularSeason20242025!$B$3:$B$1315, "&lt;=" &amp; FG$1, DataRegularSeason20242025!$D$3:$D$1315, $A9)+SUMIFS(DataRegularSeason20242025!$AB$3:$AB$1315,DataRegularSeason20242025!$B$3:$B$1315, "&lt;=" &amp; FG$1, DataRegularSeason20242025!$E$3:$E$1315, $A9)</f>
        <v>11</v>
      </c>
      <c r="FH9">
        <f>SUMIFS(DataRegularSeason20242025!$AA$3:$AA$1315,DataRegularSeason20242025!$B$3:$B$1315, "&lt;=" &amp; FH$1, DataRegularSeason20242025!$D$3:$D$1315, $A9)+SUMIFS(DataRegularSeason20242025!$AB$3:$AB$1315,DataRegularSeason20242025!$B$3:$B$1315, "&lt;=" &amp; FH$1, DataRegularSeason20242025!$E$3:$E$1315, $A9)</f>
        <v>11</v>
      </c>
      <c r="FI9">
        <f>SUMIFS(DataRegularSeason20242025!$AA$3:$AA$1315,DataRegularSeason20242025!$B$3:$B$1315, "&lt;=" &amp; FI$1, DataRegularSeason20242025!$D$3:$D$1315, $A9)+SUMIFS(DataRegularSeason20242025!$AB$3:$AB$1315,DataRegularSeason20242025!$B$3:$B$1315, "&lt;=" &amp; FI$1, DataRegularSeason20242025!$E$3:$E$1315, $A9)</f>
        <v>11</v>
      </c>
      <c r="FJ9">
        <f>SUMIFS(DataRegularSeason20242025!$AA$3:$AA$1315,DataRegularSeason20242025!$B$3:$B$1315, "&lt;=" &amp; FJ$1, DataRegularSeason20242025!$D$3:$D$1315, $A9)+SUMIFS(DataRegularSeason20242025!$AB$3:$AB$1315,DataRegularSeason20242025!$B$3:$B$1315, "&lt;=" &amp; FJ$1, DataRegularSeason20242025!$E$3:$E$1315, $A9)</f>
        <v>11</v>
      </c>
      <c r="FK9">
        <f>SUMIFS(DataRegularSeason20242025!$AA$3:$AA$1315,DataRegularSeason20242025!$B$3:$B$1315, "&lt;=" &amp; FK$1, DataRegularSeason20242025!$D$3:$D$1315, $A9)+SUMIFS(DataRegularSeason20242025!$AB$3:$AB$1315,DataRegularSeason20242025!$B$3:$B$1315, "&lt;=" &amp; FK$1, DataRegularSeason20242025!$E$3:$E$1315, $A9)</f>
        <v>11</v>
      </c>
      <c r="FL9">
        <f>SUMIFS(DataRegularSeason20242025!$AA$3:$AA$1315,DataRegularSeason20242025!$B$3:$B$1315, "&lt;=" &amp; FL$1, DataRegularSeason20242025!$D$3:$D$1315, $A9)+SUMIFS(DataRegularSeason20242025!$AB$3:$AB$1315,DataRegularSeason20242025!$B$3:$B$1315, "&lt;=" &amp; FL$1, DataRegularSeason20242025!$E$3:$E$1315, $A9)</f>
        <v>11</v>
      </c>
      <c r="FM9">
        <f>SUMIFS(DataRegularSeason20242025!$AA$3:$AA$1315,DataRegularSeason20242025!$B$3:$B$1315, "&lt;=" &amp; FM$1, DataRegularSeason20242025!$D$3:$D$1315, $A9)+SUMIFS(DataRegularSeason20242025!$AB$3:$AB$1315,DataRegularSeason20242025!$B$3:$B$1315, "&lt;=" &amp; FM$1, DataRegularSeason20242025!$E$3:$E$1315, $A9)</f>
        <v>11</v>
      </c>
      <c r="FN9">
        <f>SUMIFS(DataRegularSeason20242025!$AA$3:$AA$1315,DataRegularSeason20242025!$B$3:$B$1315, "&lt;=" &amp; FN$1, DataRegularSeason20242025!$D$3:$D$1315, $A9)+SUMIFS(DataRegularSeason20242025!$AB$3:$AB$1315,DataRegularSeason20242025!$B$3:$B$1315, "&lt;=" &amp; FN$1, DataRegularSeason20242025!$E$3:$E$1315, $A9)</f>
        <v>11</v>
      </c>
      <c r="FO9">
        <f>SUMIFS(DataRegularSeason20242025!$AA$3:$AA$1315,DataRegularSeason20242025!$B$3:$B$1315, "&lt;=" &amp; FO$1, DataRegularSeason20242025!$D$3:$D$1315, $A9)+SUMIFS(DataRegularSeason20242025!$AB$3:$AB$1315,DataRegularSeason20242025!$B$3:$B$1315, "&lt;=" &amp; FO$1, DataRegularSeason20242025!$E$3:$E$1315, $A9)</f>
        <v>11</v>
      </c>
      <c r="FP9">
        <f>SUMIFS(DataRegularSeason20242025!$AA$3:$AA$1315,DataRegularSeason20242025!$B$3:$B$1315, "&lt;=" &amp; FP$1, DataRegularSeason20242025!$D$3:$D$1315, $A9)+SUMIFS(DataRegularSeason20242025!$AB$3:$AB$1315,DataRegularSeason20242025!$B$3:$B$1315, "&lt;=" &amp; FP$1, DataRegularSeason20242025!$E$3:$E$1315, $A9)</f>
        <v>11</v>
      </c>
      <c r="FQ9">
        <f>SUMIFS(DataRegularSeason20242025!$AA$3:$AA$1315,DataRegularSeason20242025!$B$3:$B$1315, "&lt;=" &amp; FQ$1, DataRegularSeason20242025!$D$3:$D$1315, $A9)+SUMIFS(DataRegularSeason20242025!$AB$3:$AB$1315,DataRegularSeason20242025!$B$3:$B$1315, "&lt;=" &amp; FQ$1, DataRegularSeason20242025!$E$3:$E$1315, $A9)</f>
        <v>11</v>
      </c>
      <c r="FR9">
        <f>SUMIFS(DataRegularSeason20242025!$AA$3:$AA$1315,DataRegularSeason20242025!$B$3:$B$1315, "&lt;=" &amp; FR$1, DataRegularSeason20242025!$D$3:$D$1315, $A9)+SUMIFS(DataRegularSeason20242025!$AB$3:$AB$1315,DataRegularSeason20242025!$B$3:$B$1315, "&lt;=" &amp; FR$1, DataRegularSeason20242025!$E$3:$E$1315, $A9)</f>
        <v>11</v>
      </c>
      <c r="FS9">
        <f>SUMIFS(DataRegularSeason20242025!$AA$3:$AA$1315,DataRegularSeason20242025!$B$3:$B$1315, "&lt;=" &amp; FS$1, DataRegularSeason20242025!$D$3:$D$1315, $A9)+SUMIFS(DataRegularSeason20242025!$AB$3:$AB$1315,DataRegularSeason20242025!$B$3:$B$1315, "&lt;=" &amp; FS$1, DataRegularSeason20242025!$E$3:$E$1315, $A9)</f>
        <v>11</v>
      </c>
      <c r="FT9">
        <f>SUMIFS(DataRegularSeason20242025!$AA$3:$AA$1315,DataRegularSeason20242025!$B$3:$B$1315, "&lt;=" &amp; FT$1, DataRegularSeason20242025!$D$3:$D$1315, $A9)+SUMIFS(DataRegularSeason20242025!$AB$3:$AB$1315,DataRegularSeason20242025!$B$3:$B$1315, "&lt;=" &amp; FT$1, DataRegularSeason20242025!$E$3:$E$1315, $A9)</f>
        <v>11</v>
      </c>
      <c r="FU9">
        <f>SUMIFS(DataRegularSeason20242025!$AA$3:$AA$1315,DataRegularSeason20242025!$B$3:$B$1315, "&lt;=" &amp; FU$1, DataRegularSeason20242025!$D$3:$D$1315, $A9)+SUMIFS(DataRegularSeason20242025!$AB$3:$AB$1315,DataRegularSeason20242025!$B$3:$B$1315, "&lt;=" &amp; FU$1, DataRegularSeason20242025!$E$3:$E$1315, $A9)</f>
        <v>11</v>
      </c>
      <c r="FV9">
        <f>SUMIFS(DataRegularSeason20242025!$AA$3:$AA$1315,DataRegularSeason20242025!$B$3:$B$1315, "&lt;=" &amp; FV$1, DataRegularSeason20242025!$D$3:$D$1315, $A9)+SUMIFS(DataRegularSeason20242025!$AB$3:$AB$1315,DataRegularSeason20242025!$B$3:$B$1315, "&lt;=" &amp; FV$1, DataRegularSeason20242025!$E$3:$E$1315, $A9)</f>
        <v>11</v>
      </c>
      <c r="FW9">
        <f>SUMIFS(DataRegularSeason20242025!$AA$3:$AA$1315,DataRegularSeason20242025!$B$3:$B$1315, "&lt;=" &amp; FW$1, DataRegularSeason20242025!$D$3:$D$1315, $A9)+SUMIFS(DataRegularSeason20242025!$AB$3:$AB$1315,DataRegularSeason20242025!$B$3:$B$1315, "&lt;=" &amp; FW$1, DataRegularSeason20242025!$E$3:$E$1315, $A9)</f>
        <v>11</v>
      </c>
      <c r="FX9">
        <f>SUMIFS(DataRegularSeason20242025!$AA$3:$AA$1315,DataRegularSeason20242025!$B$3:$B$1315, "&lt;=" &amp; FX$1, DataRegularSeason20242025!$D$3:$D$1315, $A9)+SUMIFS(DataRegularSeason20242025!$AB$3:$AB$1315,DataRegularSeason20242025!$B$3:$B$1315, "&lt;=" &amp; FX$1, DataRegularSeason20242025!$E$3:$E$1315, $A9)</f>
        <v>11</v>
      </c>
      <c r="FY9">
        <f>SUMIFS(DataRegularSeason20242025!$AA$3:$AA$1315,DataRegularSeason20242025!$B$3:$B$1315, "&lt;=" &amp; FY$1, DataRegularSeason20242025!$D$3:$D$1315, $A9)+SUMIFS(DataRegularSeason20242025!$AB$3:$AB$1315,DataRegularSeason20242025!$B$3:$B$1315, "&lt;=" &amp; FY$1, DataRegularSeason20242025!$E$3:$E$1315, $A9)</f>
        <v>11</v>
      </c>
      <c r="FZ9">
        <f>SUMIFS(DataRegularSeason20242025!$AA$3:$AA$1315,DataRegularSeason20242025!$B$3:$B$1315, "&lt;=" &amp; FZ$1, DataRegularSeason20242025!$D$3:$D$1315, $A9)+SUMIFS(DataRegularSeason20242025!$AB$3:$AB$1315,DataRegularSeason20242025!$B$3:$B$1315, "&lt;=" &amp; FZ$1, DataRegularSeason20242025!$E$3:$E$1315, $A9)</f>
        <v>11</v>
      </c>
      <c r="GA9">
        <f>SUMIFS(DataRegularSeason20242025!$AA$3:$AA$1315,DataRegularSeason20242025!$B$3:$B$1315, "&lt;=" &amp; GA$1, DataRegularSeason20242025!$D$3:$D$1315, $A9)+SUMIFS(DataRegularSeason20242025!$AB$3:$AB$1315,DataRegularSeason20242025!$B$3:$B$1315, "&lt;=" &amp; GA$1, DataRegularSeason20242025!$E$3:$E$1315, $A9)</f>
        <v>11</v>
      </c>
      <c r="GB9">
        <f>SUMIFS(DataRegularSeason20242025!$AA$3:$AA$1315,DataRegularSeason20242025!$B$3:$B$1315, "&lt;=" &amp; GB$1, DataRegularSeason20242025!$D$3:$D$1315, $A9)+SUMIFS(DataRegularSeason20242025!$AB$3:$AB$1315,DataRegularSeason20242025!$B$3:$B$1315, "&lt;=" &amp; GB$1, DataRegularSeason20242025!$E$3:$E$1315, $A9)</f>
        <v>11</v>
      </c>
      <c r="GC9">
        <f>SUMIFS(DataRegularSeason20242025!$AA$3:$AA$1315,DataRegularSeason20242025!$B$3:$B$1315, "&lt;=" &amp; GC$1, DataRegularSeason20242025!$D$3:$D$1315, $A9)+SUMIFS(DataRegularSeason20242025!$AB$3:$AB$1315,DataRegularSeason20242025!$B$3:$B$1315, "&lt;=" &amp; GC$1, DataRegularSeason20242025!$E$3:$E$1315, $A9)</f>
        <v>11</v>
      </c>
      <c r="GD9">
        <f>SUMIFS(DataRegularSeason20242025!$AA$3:$AA$1315,DataRegularSeason20242025!$B$3:$B$1315, "&lt;=" &amp; GD$1, DataRegularSeason20242025!$D$3:$D$1315, $A9)+SUMIFS(DataRegularSeason20242025!$AB$3:$AB$1315,DataRegularSeason20242025!$B$3:$B$1315, "&lt;=" &amp; GD$1, DataRegularSeason20242025!$E$3:$E$1315, $A9)</f>
        <v>11</v>
      </c>
      <c r="GE9">
        <f>SUMIFS(DataRegularSeason20242025!$AA$3:$AA$1315,DataRegularSeason20242025!$B$3:$B$1315, "&lt;=" &amp; GE$1, DataRegularSeason20242025!$D$3:$D$1315, $A9)+SUMIFS(DataRegularSeason20242025!$AB$3:$AB$1315,DataRegularSeason20242025!$B$3:$B$1315, "&lt;=" &amp; GE$1, DataRegularSeason20242025!$E$3:$E$1315, $A9)</f>
        <v>11</v>
      </c>
      <c r="GF9">
        <f>SUMIFS(DataRegularSeason20242025!$AA$3:$AA$1315,DataRegularSeason20242025!$B$3:$B$1315, "&lt;=" &amp; GF$1, DataRegularSeason20242025!$D$3:$D$1315, $A9)+SUMIFS(DataRegularSeason20242025!$AB$3:$AB$1315,DataRegularSeason20242025!$B$3:$B$1315, "&lt;=" &amp; GF$1, DataRegularSeason20242025!$E$3:$E$1315, $A9)</f>
        <v>11</v>
      </c>
      <c r="GG9">
        <f>SUMIFS(DataRegularSeason20242025!$AA$3:$AA$1315,DataRegularSeason20242025!$B$3:$B$1315, "&lt;=" &amp; GG$1, DataRegularSeason20242025!$D$3:$D$1315, $A9)+SUMIFS(DataRegularSeason20242025!$AB$3:$AB$1315,DataRegularSeason20242025!$B$3:$B$1315, "&lt;=" &amp; GG$1, DataRegularSeason20242025!$E$3:$E$1315, $A9)</f>
        <v>11</v>
      </c>
      <c r="GH9">
        <f>SUMIFS(DataRegularSeason20242025!$AA$3:$AA$1315,DataRegularSeason20242025!$B$3:$B$1315, "&lt;=" &amp; GH$1, DataRegularSeason20242025!$D$3:$D$1315, $A9)+SUMIFS(DataRegularSeason20242025!$AB$3:$AB$1315,DataRegularSeason20242025!$B$3:$B$1315, "&lt;=" &amp; GH$1, DataRegularSeason20242025!$E$3:$E$1315, $A9)</f>
        <v>11</v>
      </c>
      <c r="GI9">
        <f>SUMIFS(DataRegularSeason20242025!$AA$3:$AA$1315,DataRegularSeason20242025!$B$3:$B$1315, "&lt;=" &amp; GI$1, DataRegularSeason20242025!$D$3:$D$1315, $A9)+SUMIFS(DataRegularSeason20242025!$AB$3:$AB$1315,DataRegularSeason20242025!$B$3:$B$1315, "&lt;=" &amp; GI$1, DataRegularSeason20242025!$E$3:$E$1315, $A9)</f>
        <v>11</v>
      </c>
      <c r="GJ9">
        <f>SUMIFS(DataRegularSeason20242025!$AA$3:$AA$1315,DataRegularSeason20242025!$B$3:$B$1315, "&lt;=" &amp; GJ$1, DataRegularSeason20242025!$D$3:$D$1315, $A9)+SUMIFS(DataRegularSeason20242025!$AB$3:$AB$1315,DataRegularSeason20242025!$B$3:$B$1315, "&lt;=" &amp; GJ$1, DataRegularSeason20242025!$E$3:$E$1315, $A9)</f>
        <v>11</v>
      </c>
      <c r="GK9">
        <f>SUMIFS(DataRegularSeason20242025!$AA$3:$AA$1315,DataRegularSeason20242025!$B$3:$B$1315, "&lt;=" &amp; GK$1, DataRegularSeason20242025!$D$3:$D$1315, $A9)+SUMIFS(DataRegularSeason20242025!$AB$3:$AB$1315,DataRegularSeason20242025!$B$3:$B$1315, "&lt;=" &amp; GK$1, DataRegularSeason20242025!$E$3:$E$1315, $A9)</f>
        <v>11</v>
      </c>
      <c r="GL9">
        <f>SUMIFS(DataRegularSeason20242025!$AA$3:$AA$1315,DataRegularSeason20242025!$B$3:$B$1315, "&lt;=" &amp; GL$1, DataRegularSeason20242025!$D$3:$D$1315, $A9)+SUMIFS(DataRegularSeason20242025!$AB$3:$AB$1315,DataRegularSeason20242025!$B$3:$B$1315, "&lt;=" &amp; GL$1, DataRegularSeason20242025!$E$3:$E$1315, $A9)</f>
        <v>11</v>
      </c>
      <c r="GM9">
        <f>SUMIFS(DataRegularSeason20242025!$AA$3:$AA$1315,DataRegularSeason20242025!$B$3:$B$1315, "&lt;=" &amp; GM$1, DataRegularSeason20242025!$D$3:$D$1315, $A9)+SUMIFS(DataRegularSeason20242025!$AB$3:$AB$1315,DataRegularSeason20242025!$B$3:$B$1315, "&lt;=" &amp; GM$1, DataRegularSeason20242025!$E$3:$E$1315, $A9)</f>
        <v>11</v>
      </c>
      <c r="GN9">
        <f>SUMIFS(DataRegularSeason20242025!$AA$3:$AA$1315,DataRegularSeason20242025!$B$3:$B$1315, "&lt;=" &amp; GN$1, DataRegularSeason20242025!$D$3:$D$1315, $A9)+SUMIFS(DataRegularSeason20242025!$AB$3:$AB$1315,DataRegularSeason20242025!$B$3:$B$1315, "&lt;=" &amp; GN$1, DataRegularSeason20242025!$E$3:$E$1315, $A9)</f>
        <v>11</v>
      </c>
      <c r="GO9">
        <f>SUMIFS(DataRegularSeason20242025!$AA$3:$AA$1315,DataRegularSeason20242025!$B$3:$B$1315, "&lt;=" &amp; GO$1, DataRegularSeason20242025!$D$3:$D$1315, $A9)+SUMIFS(DataRegularSeason20242025!$AB$3:$AB$1315,DataRegularSeason20242025!$B$3:$B$1315, "&lt;=" &amp; GO$1, DataRegularSeason20242025!$E$3:$E$1315, $A9)</f>
        <v>11</v>
      </c>
      <c r="GP9">
        <f>SUMIFS(DataRegularSeason20242025!$AA$3:$AA$1315,DataRegularSeason20242025!$B$3:$B$1315, "&lt;=" &amp; GP$1, DataRegularSeason20242025!$D$3:$D$1315, $A9)+SUMIFS(DataRegularSeason20242025!$AB$3:$AB$1315,DataRegularSeason20242025!$B$3:$B$1315, "&lt;=" &amp; GP$1, DataRegularSeason20242025!$E$3:$E$1315, $A9)</f>
        <v>11</v>
      </c>
      <c r="GQ9">
        <f>SUMIFS(DataRegularSeason20242025!$AA$3:$AA$1315,DataRegularSeason20242025!$B$3:$B$1315, "&lt;=" &amp; GQ$1, DataRegularSeason20242025!$D$3:$D$1315, $A9)+SUMIFS(DataRegularSeason20242025!$AB$3:$AB$1315,DataRegularSeason20242025!$B$3:$B$1315, "&lt;=" &amp; GQ$1, DataRegularSeason20242025!$E$3:$E$1315, $A9)</f>
        <v>11</v>
      </c>
      <c r="GR9">
        <f>SUMIFS(DataRegularSeason20242025!$AA$3:$AA$1315,DataRegularSeason20242025!$B$3:$B$1315, "&lt;=" &amp; GR$1, DataRegularSeason20242025!$D$3:$D$1315, $A9)+SUMIFS(DataRegularSeason20242025!$AB$3:$AB$1315,DataRegularSeason20242025!$B$3:$B$1315, "&lt;=" &amp; GR$1, DataRegularSeason20242025!$E$3:$E$1315, $A9)</f>
        <v>11</v>
      </c>
      <c r="GS9">
        <f>SUMIFS(DataRegularSeason20242025!$AA$3:$AA$1315,DataRegularSeason20242025!$B$3:$B$1315, "&lt;=" &amp; GS$1, DataRegularSeason20242025!$D$3:$D$1315, $A9)+SUMIFS(DataRegularSeason20242025!$AB$3:$AB$1315,DataRegularSeason20242025!$B$3:$B$1315, "&lt;=" &amp; GS$1, DataRegularSeason20242025!$E$3:$E$1315, $A9)</f>
        <v>11</v>
      </c>
      <c r="GT9">
        <f>SUMIFS(DataRegularSeason20242025!$AA$3:$AA$1315,DataRegularSeason20242025!$B$3:$B$1315, "&lt;=" &amp; GT$1, DataRegularSeason20242025!$D$3:$D$1315, $A9)+SUMIFS(DataRegularSeason20242025!$AB$3:$AB$1315,DataRegularSeason20242025!$B$3:$B$1315, "&lt;=" &amp; GT$1, DataRegularSeason20242025!$E$3:$E$1315, $A9)</f>
        <v>11</v>
      </c>
      <c r="GU9">
        <f>SUMIFS(DataRegularSeason20242025!$AA$3:$AA$1315,DataRegularSeason20242025!$B$3:$B$1315, "&lt;=" &amp; GU$1, DataRegularSeason20242025!$D$3:$D$1315, $A9)+SUMIFS(DataRegularSeason20242025!$AB$3:$AB$1315,DataRegularSeason20242025!$B$3:$B$1315, "&lt;=" &amp; GU$1, DataRegularSeason20242025!$E$3:$E$1315, $A9)</f>
        <v>11</v>
      </c>
    </row>
    <row r="10" spans="1:275" x14ac:dyDescent="0.25">
      <c r="A10" t="s">
        <v>30</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2</v>
      </c>
      <c r="N10">
        <f>SUMIFS(DataRegularSeason20242025!$AA$3:$AA$1315,DataRegularSeason20242025!$B$3:$B$1315, "&lt;=" &amp; N$1, DataRegularSeason20242025!$D$3:$D$1315, $A10)+SUMIFS(DataRegularSeason20242025!$AB$3:$AB$1315,DataRegularSeason20242025!$B$3:$B$1315, "&lt;=" &amp; N$1, DataRegularSeason20242025!$E$3:$E$1315, $A10)</f>
        <v>2</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4</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8</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8</v>
      </c>
      <c r="AB10">
        <f>SUMIFS(DataRegularSeason20242025!$AA$3:$AA$1315,DataRegularSeason20242025!$B$3:$B$1315, "&lt;=" &amp; AB$1, DataRegularSeason20242025!$D$3:$D$1315, $A10)+SUMIFS(DataRegularSeason20242025!$AB$3:$AB$1315,DataRegularSeason20242025!$B$3:$B$1315, "&lt;=" &amp; AB$1, DataRegularSeason20242025!$E$3:$E$1315, $A10)</f>
        <v>8</v>
      </c>
      <c r="AC10">
        <f>SUMIFS(DataRegularSeason20242025!$AA$3:$AA$1315,DataRegularSeason20242025!$B$3:$B$1315, "&lt;=" &amp; AC$1, DataRegularSeason20242025!$D$3:$D$1315, $A10)+SUMIFS(DataRegularSeason20242025!$AB$3:$AB$1315,DataRegularSeason20242025!$B$3:$B$1315, "&lt;=" &amp; AC$1, DataRegularSeason20242025!$E$3:$E$1315, $A10)</f>
        <v>8</v>
      </c>
      <c r="AD10">
        <f>SUMIFS(DataRegularSeason20242025!$AA$3:$AA$1315,DataRegularSeason20242025!$B$3:$B$1315, "&lt;=" &amp; AD$1, DataRegularSeason20242025!$D$3:$D$1315, $A10)+SUMIFS(DataRegularSeason20242025!$AB$3:$AB$1315,DataRegularSeason20242025!$B$3:$B$1315, "&lt;=" &amp; AD$1, DataRegularSeason20242025!$E$3:$E$1315, $A10)</f>
        <v>10</v>
      </c>
      <c r="AE10">
        <f>SUMIFS(DataRegularSeason20242025!$AA$3:$AA$1315,DataRegularSeason20242025!$B$3:$B$1315, "&lt;=" &amp; AE$1, DataRegularSeason20242025!$D$3:$D$1315, $A10)+SUMIFS(DataRegularSeason20242025!$AB$3:$AB$1315,DataRegularSeason20242025!$B$3:$B$1315, "&lt;=" &amp; AE$1, DataRegularSeason20242025!$E$3:$E$1315, $A10)</f>
        <v>10</v>
      </c>
      <c r="AF10">
        <f>SUMIFS(DataRegularSeason20242025!$AA$3:$AA$1315,DataRegularSeason20242025!$B$3:$B$1315, "&lt;=" &amp; AF$1, DataRegularSeason20242025!$D$3:$D$1315, $A10)+SUMIFS(DataRegularSeason20242025!$AB$3:$AB$1315,DataRegularSeason20242025!$B$3:$B$1315, "&lt;=" &amp; AF$1, DataRegularSeason20242025!$E$3:$E$1315, $A10)</f>
        <v>10</v>
      </c>
      <c r="AG10">
        <f>SUMIFS(DataRegularSeason20242025!$AA$3:$AA$1315,DataRegularSeason20242025!$B$3:$B$1315, "&lt;=" &amp; AG$1, DataRegularSeason20242025!$D$3:$D$1315, $A10)+SUMIFS(DataRegularSeason20242025!$AB$3:$AB$1315,DataRegularSeason20242025!$B$3:$B$1315, "&lt;=" &amp; AG$1, DataRegularSeason20242025!$E$3:$E$1315, $A10)</f>
        <v>10</v>
      </c>
      <c r="AH10">
        <f>SUMIFS(DataRegularSeason20242025!$AA$3:$AA$1315,DataRegularSeason20242025!$B$3:$B$1315, "&lt;=" &amp; AH$1, DataRegularSeason20242025!$D$3:$D$1315, $A10)+SUMIFS(DataRegularSeason20242025!$AB$3:$AB$1315,DataRegularSeason20242025!$B$3:$B$1315, "&lt;=" &amp; AH$1, DataRegularSeason20242025!$E$3:$E$1315, $A10)</f>
        <v>10</v>
      </c>
      <c r="AI10">
        <f>SUMIFS(DataRegularSeason20242025!$AA$3:$AA$1315,DataRegularSeason20242025!$B$3:$B$1315, "&lt;=" &amp; AI$1, DataRegularSeason20242025!$D$3:$D$1315, $A10)+SUMIFS(DataRegularSeason20242025!$AB$3:$AB$1315,DataRegularSeason20242025!$B$3:$B$1315, "&lt;=" &amp; AI$1, DataRegularSeason20242025!$E$3:$E$1315, $A10)</f>
        <v>10</v>
      </c>
      <c r="AJ10">
        <f>SUMIFS(DataRegularSeason20242025!$AA$3:$AA$1315,DataRegularSeason20242025!$B$3:$B$1315, "&lt;=" &amp; AJ$1, DataRegularSeason20242025!$D$3:$D$1315, $A10)+SUMIFS(DataRegularSeason20242025!$AB$3:$AB$1315,DataRegularSeason20242025!$B$3:$B$1315, "&lt;=" &amp; AJ$1, DataRegularSeason20242025!$E$3:$E$1315, $A10)</f>
        <v>10</v>
      </c>
      <c r="AK10">
        <f>SUMIFS(DataRegularSeason20242025!$AA$3:$AA$1315,DataRegularSeason20242025!$B$3:$B$1315, "&lt;=" &amp; AK$1, DataRegularSeason20242025!$D$3:$D$1315, $A10)+SUMIFS(DataRegularSeason20242025!$AB$3:$AB$1315,DataRegularSeason20242025!$B$3:$B$1315, "&lt;=" &amp; AK$1, DataRegularSeason20242025!$E$3:$E$1315, $A10)</f>
        <v>10</v>
      </c>
      <c r="AL10">
        <f>SUMIFS(DataRegularSeason20242025!$AA$3:$AA$1315,DataRegularSeason20242025!$B$3:$B$1315, "&lt;=" &amp; AL$1, DataRegularSeason20242025!$D$3:$D$1315, $A10)+SUMIFS(DataRegularSeason20242025!$AB$3:$AB$1315,DataRegularSeason20242025!$B$3:$B$1315, "&lt;=" &amp; AL$1, DataRegularSeason20242025!$E$3:$E$1315, $A10)</f>
        <v>10</v>
      </c>
      <c r="AM10">
        <f>SUMIFS(DataRegularSeason20242025!$AA$3:$AA$1315,DataRegularSeason20242025!$B$3:$B$1315, "&lt;=" &amp; AM$1, DataRegularSeason20242025!$D$3:$D$1315, $A10)+SUMIFS(DataRegularSeason20242025!$AB$3:$AB$1315,DataRegularSeason20242025!$B$3:$B$1315, "&lt;=" &amp; AM$1, DataRegularSeason20242025!$E$3:$E$1315, $A10)</f>
        <v>10</v>
      </c>
      <c r="AN10">
        <f>SUMIFS(DataRegularSeason20242025!$AA$3:$AA$1315,DataRegularSeason20242025!$B$3:$B$1315, "&lt;=" &amp; AN$1, DataRegularSeason20242025!$D$3:$D$1315, $A10)+SUMIFS(DataRegularSeason20242025!$AB$3:$AB$1315,DataRegularSeason20242025!$B$3:$B$1315, "&lt;=" &amp; AN$1, DataRegularSeason20242025!$E$3:$E$1315, $A10)</f>
        <v>10</v>
      </c>
      <c r="AO10">
        <f>SUMIFS(DataRegularSeason20242025!$AA$3:$AA$1315,DataRegularSeason20242025!$B$3:$B$1315, "&lt;=" &amp; AO$1, DataRegularSeason20242025!$D$3:$D$1315, $A10)+SUMIFS(DataRegularSeason20242025!$AB$3:$AB$1315,DataRegularSeason20242025!$B$3:$B$1315, "&lt;=" &amp; AO$1, DataRegularSeason20242025!$E$3:$E$1315, $A10)</f>
        <v>10</v>
      </c>
      <c r="AP10">
        <f>SUMIFS(DataRegularSeason20242025!$AA$3:$AA$1315,DataRegularSeason20242025!$B$3:$B$1315, "&lt;=" &amp; AP$1, DataRegularSeason20242025!$D$3:$D$1315, $A10)+SUMIFS(DataRegularSeason20242025!$AB$3:$AB$1315,DataRegularSeason20242025!$B$3:$B$1315, "&lt;=" &amp; AP$1, DataRegularSeason20242025!$E$3:$E$1315, $A10)</f>
        <v>10</v>
      </c>
      <c r="AQ10">
        <f>SUMIFS(DataRegularSeason20242025!$AA$3:$AA$1315,DataRegularSeason20242025!$B$3:$B$1315, "&lt;=" &amp; AQ$1, DataRegularSeason20242025!$D$3:$D$1315, $A10)+SUMIFS(DataRegularSeason20242025!$AB$3:$AB$1315,DataRegularSeason20242025!$B$3:$B$1315, "&lt;=" &amp; AQ$1, DataRegularSeason20242025!$E$3:$E$1315, $A10)</f>
        <v>10</v>
      </c>
      <c r="AR10">
        <f>SUMIFS(DataRegularSeason20242025!$AA$3:$AA$1315,DataRegularSeason20242025!$B$3:$B$1315, "&lt;=" &amp; AR$1, DataRegularSeason20242025!$D$3:$D$1315, $A10)+SUMIFS(DataRegularSeason20242025!$AB$3:$AB$1315,DataRegularSeason20242025!$B$3:$B$1315, "&lt;=" &amp; AR$1, DataRegularSeason20242025!$E$3:$E$1315, $A10)</f>
        <v>10</v>
      </c>
      <c r="AS10">
        <f>SUMIFS(DataRegularSeason20242025!$AA$3:$AA$1315,DataRegularSeason20242025!$B$3:$B$1315, "&lt;=" &amp; AS$1, DataRegularSeason20242025!$D$3:$D$1315, $A10)+SUMIFS(DataRegularSeason20242025!$AB$3:$AB$1315,DataRegularSeason20242025!$B$3:$B$1315, "&lt;=" &amp; AS$1, DataRegularSeason20242025!$E$3:$E$1315, $A10)</f>
        <v>10</v>
      </c>
      <c r="AT10">
        <f>SUMIFS(DataRegularSeason20242025!$AA$3:$AA$1315,DataRegularSeason20242025!$B$3:$B$1315, "&lt;=" &amp; AT$1, DataRegularSeason20242025!$D$3:$D$1315, $A10)+SUMIFS(DataRegularSeason20242025!$AB$3:$AB$1315,DataRegularSeason20242025!$B$3:$B$1315, "&lt;=" &amp; AT$1, DataRegularSeason20242025!$E$3:$E$1315, $A10)</f>
        <v>10</v>
      </c>
      <c r="AU10">
        <f>SUMIFS(DataRegularSeason20242025!$AA$3:$AA$1315,DataRegularSeason20242025!$B$3:$B$1315, "&lt;=" &amp; AU$1, DataRegularSeason20242025!$D$3:$D$1315, $A10)+SUMIFS(DataRegularSeason20242025!$AB$3:$AB$1315,DataRegularSeason20242025!$B$3:$B$1315, "&lt;=" &amp; AU$1, DataRegularSeason20242025!$E$3:$E$1315, $A10)</f>
        <v>10</v>
      </c>
      <c r="AV10">
        <f>SUMIFS(DataRegularSeason20242025!$AA$3:$AA$1315,DataRegularSeason20242025!$B$3:$B$1315, "&lt;=" &amp; AV$1, DataRegularSeason20242025!$D$3:$D$1315, $A10)+SUMIFS(DataRegularSeason20242025!$AB$3:$AB$1315,DataRegularSeason20242025!$B$3:$B$1315, "&lt;=" &amp; AV$1, DataRegularSeason20242025!$E$3:$E$1315, $A10)</f>
        <v>10</v>
      </c>
      <c r="AW10">
        <f>SUMIFS(DataRegularSeason20242025!$AA$3:$AA$1315,DataRegularSeason20242025!$B$3:$B$1315, "&lt;=" &amp; AW$1, DataRegularSeason20242025!$D$3:$D$1315, $A10)+SUMIFS(DataRegularSeason20242025!$AB$3:$AB$1315,DataRegularSeason20242025!$B$3:$B$1315, "&lt;=" &amp; AW$1, DataRegularSeason20242025!$E$3:$E$1315, $A10)</f>
        <v>10</v>
      </c>
      <c r="AX10">
        <f>SUMIFS(DataRegularSeason20242025!$AA$3:$AA$1315,DataRegularSeason20242025!$B$3:$B$1315, "&lt;=" &amp; AX$1, DataRegularSeason20242025!$D$3:$D$1315, $A10)+SUMIFS(DataRegularSeason20242025!$AB$3:$AB$1315,DataRegularSeason20242025!$B$3:$B$1315, "&lt;=" &amp; AX$1, DataRegularSeason20242025!$E$3:$E$1315, $A10)</f>
        <v>10</v>
      </c>
      <c r="AY10">
        <f>SUMIFS(DataRegularSeason20242025!$AA$3:$AA$1315,DataRegularSeason20242025!$B$3:$B$1315, "&lt;=" &amp; AY$1, DataRegularSeason20242025!$D$3:$D$1315, $A10)+SUMIFS(DataRegularSeason20242025!$AB$3:$AB$1315,DataRegularSeason20242025!$B$3:$B$1315, "&lt;=" &amp; AY$1, DataRegularSeason20242025!$E$3:$E$1315, $A10)</f>
        <v>10</v>
      </c>
      <c r="AZ10">
        <f>SUMIFS(DataRegularSeason20242025!$AA$3:$AA$1315,DataRegularSeason20242025!$B$3:$B$1315, "&lt;=" &amp; AZ$1, DataRegularSeason20242025!$D$3:$D$1315, $A10)+SUMIFS(DataRegularSeason20242025!$AB$3:$AB$1315,DataRegularSeason20242025!$B$3:$B$1315, "&lt;=" &amp; AZ$1, DataRegularSeason20242025!$E$3:$E$1315, $A10)</f>
        <v>10</v>
      </c>
      <c r="BA10">
        <f>SUMIFS(DataRegularSeason20242025!$AA$3:$AA$1315,DataRegularSeason20242025!$B$3:$B$1315, "&lt;=" &amp; BA$1, DataRegularSeason20242025!$D$3:$D$1315, $A10)+SUMIFS(DataRegularSeason20242025!$AB$3:$AB$1315,DataRegularSeason20242025!$B$3:$B$1315, "&lt;=" &amp; BA$1, DataRegularSeason20242025!$E$3:$E$1315, $A10)</f>
        <v>10</v>
      </c>
      <c r="BB10">
        <f>SUMIFS(DataRegularSeason20242025!$AA$3:$AA$1315,DataRegularSeason20242025!$B$3:$B$1315, "&lt;=" &amp; BB$1, DataRegularSeason20242025!$D$3:$D$1315, $A10)+SUMIFS(DataRegularSeason20242025!$AB$3:$AB$1315,DataRegularSeason20242025!$B$3:$B$1315, "&lt;=" &amp; BB$1, DataRegularSeason20242025!$E$3:$E$1315, $A10)</f>
        <v>10</v>
      </c>
      <c r="BC10">
        <f>SUMIFS(DataRegularSeason20242025!$AA$3:$AA$1315,DataRegularSeason20242025!$B$3:$B$1315, "&lt;=" &amp; BC$1, DataRegularSeason20242025!$D$3:$D$1315, $A10)+SUMIFS(DataRegularSeason20242025!$AB$3:$AB$1315,DataRegularSeason20242025!$B$3:$B$1315, "&lt;=" &amp; BC$1, DataRegularSeason20242025!$E$3:$E$1315, $A10)</f>
        <v>10</v>
      </c>
      <c r="BD10">
        <f>SUMIFS(DataRegularSeason20242025!$AA$3:$AA$1315,DataRegularSeason20242025!$B$3:$B$1315, "&lt;=" &amp; BD$1, DataRegularSeason20242025!$D$3:$D$1315, $A10)+SUMIFS(DataRegularSeason20242025!$AB$3:$AB$1315,DataRegularSeason20242025!$B$3:$B$1315, "&lt;=" &amp; BD$1, DataRegularSeason20242025!$E$3:$E$1315, $A10)</f>
        <v>10</v>
      </c>
      <c r="BE10">
        <f>SUMIFS(DataRegularSeason20242025!$AA$3:$AA$1315,DataRegularSeason20242025!$B$3:$B$1315, "&lt;=" &amp; BE$1, DataRegularSeason20242025!$D$3:$D$1315, $A10)+SUMIFS(DataRegularSeason20242025!$AB$3:$AB$1315,DataRegularSeason20242025!$B$3:$B$1315, "&lt;=" &amp; BE$1, DataRegularSeason20242025!$E$3:$E$1315, $A10)</f>
        <v>10</v>
      </c>
      <c r="BF10">
        <f>SUMIFS(DataRegularSeason20242025!$AA$3:$AA$1315,DataRegularSeason20242025!$B$3:$B$1315, "&lt;=" &amp; BF$1, DataRegularSeason20242025!$D$3:$D$1315, $A10)+SUMIFS(DataRegularSeason20242025!$AB$3:$AB$1315,DataRegularSeason20242025!$B$3:$B$1315, "&lt;=" &amp; BF$1, DataRegularSeason20242025!$E$3:$E$1315, $A10)</f>
        <v>10</v>
      </c>
      <c r="BG10">
        <f>SUMIFS(DataRegularSeason20242025!$AA$3:$AA$1315,DataRegularSeason20242025!$B$3:$B$1315, "&lt;=" &amp; BG$1, DataRegularSeason20242025!$D$3:$D$1315, $A10)+SUMIFS(DataRegularSeason20242025!$AB$3:$AB$1315,DataRegularSeason20242025!$B$3:$B$1315, "&lt;=" &amp; BG$1, DataRegularSeason20242025!$E$3:$E$1315, $A10)</f>
        <v>10</v>
      </c>
      <c r="BH10">
        <f>SUMIFS(DataRegularSeason20242025!$AA$3:$AA$1315,DataRegularSeason20242025!$B$3:$B$1315, "&lt;=" &amp; BH$1, DataRegularSeason20242025!$D$3:$D$1315, $A10)+SUMIFS(DataRegularSeason20242025!$AB$3:$AB$1315,DataRegularSeason20242025!$B$3:$B$1315, "&lt;=" &amp; BH$1, DataRegularSeason20242025!$E$3:$E$1315, $A10)</f>
        <v>10</v>
      </c>
      <c r="BI10">
        <f>SUMIFS(DataRegularSeason20242025!$AA$3:$AA$1315,DataRegularSeason20242025!$B$3:$B$1315, "&lt;=" &amp; BI$1, DataRegularSeason20242025!$D$3:$D$1315, $A10)+SUMIFS(DataRegularSeason20242025!$AB$3:$AB$1315,DataRegularSeason20242025!$B$3:$B$1315, "&lt;=" &amp; BI$1, DataRegularSeason20242025!$E$3:$E$1315, $A10)</f>
        <v>10</v>
      </c>
      <c r="BJ10">
        <f>SUMIFS(DataRegularSeason20242025!$AA$3:$AA$1315,DataRegularSeason20242025!$B$3:$B$1315, "&lt;=" &amp; BJ$1, DataRegularSeason20242025!$D$3:$D$1315, $A10)+SUMIFS(DataRegularSeason20242025!$AB$3:$AB$1315,DataRegularSeason20242025!$B$3:$B$1315, "&lt;=" &amp; BJ$1, DataRegularSeason20242025!$E$3:$E$1315, $A10)</f>
        <v>10</v>
      </c>
      <c r="BK10">
        <f>SUMIFS(DataRegularSeason20242025!$AA$3:$AA$1315,DataRegularSeason20242025!$B$3:$B$1315, "&lt;=" &amp; BK$1, DataRegularSeason20242025!$D$3:$D$1315, $A10)+SUMIFS(DataRegularSeason20242025!$AB$3:$AB$1315,DataRegularSeason20242025!$B$3:$B$1315, "&lt;=" &amp; BK$1, DataRegularSeason20242025!$E$3:$E$1315, $A10)</f>
        <v>10</v>
      </c>
      <c r="BL10">
        <f>SUMIFS(DataRegularSeason20242025!$AA$3:$AA$1315,DataRegularSeason20242025!$B$3:$B$1315, "&lt;=" &amp; BL$1, DataRegularSeason20242025!$D$3:$D$1315, $A10)+SUMIFS(DataRegularSeason20242025!$AB$3:$AB$1315,DataRegularSeason20242025!$B$3:$B$1315, "&lt;=" &amp; BL$1, DataRegularSeason20242025!$E$3:$E$1315, $A10)</f>
        <v>10</v>
      </c>
      <c r="BM10">
        <f>SUMIFS(DataRegularSeason20242025!$AA$3:$AA$1315,DataRegularSeason20242025!$B$3:$B$1315, "&lt;=" &amp; BM$1, DataRegularSeason20242025!$D$3:$D$1315, $A10)+SUMIFS(DataRegularSeason20242025!$AB$3:$AB$1315,DataRegularSeason20242025!$B$3:$B$1315, "&lt;=" &amp; BM$1, DataRegularSeason20242025!$E$3:$E$1315, $A10)</f>
        <v>10</v>
      </c>
      <c r="BN10">
        <f>SUMIFS(DataRegularSeason20242025!$AA$3:$AA$1315,DataRegularSeason20242025!$B$3:$B$1315, "&lt;=" &amp; BN$1, DataRegularSeason20242025!$D$3:$D$1315, $A10)+SUMIFS(DataRegularSeason20242025!$AB$3:$AB$1315,DataRegularSeason20242025!$B$3:$B$1315, "&lt;=" &amp; BN$1, DataRegularSeason20242025!$E$3:$E$1315, $A10)</f>
        <v>10</v>
      </c>
      <c r="BO10">
        <f>SUMIFS(DataRegularSeason20242025!$AA$3:$AA$1315,DataRegularSeason20242025!$B$3:$B$1315, "&lt;=" &amp; BO$1, DataRegularSeason20242025!$D$3:$D$1315, $A10)+SUMIFS(DataRegularSeason20242025!$AB$3:$AB$1315,DataRegularSeason20242025!$B$3:$B$1315, "&lt;=" &amp; BO$1, DataRegularSeason20242025!$E$3:$E$1315, $A10)</f>
        <v>10</v>
      </c>
      <c r="BP10">
        <f>SUMIFS(DataRegularSeason20242025!$AA$3:$AA$1315,DataRegularSeason20242025!$B$3:$B$1315, "&lt;=" &amp; BP$1, DataRegularSeason20242025!$D$3:$D$1315, $A10)+SUMIFS(DataRegularSeason20242025!$AB$3:$AB$1315,DataRegularSeason20242025!$B$3:$B$1315, "&lt;=" &amp; BP$1, DataRegularSeason20242025!$E$3:$E$1315, $A10)</f>
        <v>10</v>
      </c>
      <c r="BQ10">
        <f>SUMIFS(DataRegularSeason20242025!$AA$3:$AA$1315,DataRegularSeason20242025!$B$3:$B$1315, "&lt;=" &amp; BQ$1, DataRegularSeason20242025!$D$3:$D$1315, $A10)+SUMIFS(DataRegularSeason20242025!$AB$3:$AB$1315,DataRegularSeason20242025!$B$3:$B$1315, "&lt;=" &amp; BQ$1, DataRegularSeason20242025!$E$3:$E$1315, $A10)</f>
        <v>10</v>
      </c>
      <c r="BR10">
        <f>SUMIFS(DataRegularSeason20242025!$AA$3:$AA$1315,DataRegularSeason20242025!$B$3:$B$1315, "&lt;=" &amp; BR$1, DataRegularSeason20242025!$D$3:$D$1315, $A10)+SUMIFS(DataRegularSeason20242025!$AB$3:$AB$1315,DataRegularSeason20242025!$B$3:$B$1315, "&lt;=" &amp; BR$1, DataRegularSeason20242025!$E$3:$E$1315, $A10)</f>
        <v>10</v>
      </c>
      <c r="BS10">
        <f>SUMIFS(DataRegularSeason20242025!$AA$3:$AA$1315,DataRegularSeason20242025!$B$3:$B$1315, "&lt;=" &amp; BS$1, DataRegularSeason20242025!$D$3:$D$1315, $A10)+SUMIFS(DataRegularSeason20242025!$AB$3:$AB$1315,DataRegularSeason20242025!$B$3:$B$1315, "&lt;=" &amp; BS$1, DataRegularSeason20242025!$E$3:$E$1315, $A10)</f>
        <v>10</v>
      </c>
      <c r="BT10">
        <f>SUMIFS(DataRegularSeason20242025!$AA$3:$AA$1315,DataRegularSeason20242025!$B$3:$B$1315, "&lt;=" &amp; BT$1, DataRegularSeason20242025!$D$3:$D$1315, $A10)+SUMIFS(DataRegularSeason20242025!$AB$3:$AB$1315,DataRegularSeason20242025!$B$3:$B$1315, "&lt;=" &amp; BT$1, DataRegularSeason20242025!$E$3:$E$1315, $A10)</f>
        <v>10</v>
      </c>
      <c r="BU10">
        <f>SUMIFS(DataRegularSeason20242025!$AA$3:$AA$1315,DataRegularSeason20242025!$B$3:$B$1315, "&lt;=" &amp; BU$1, DataRegularSeason20242025!$D$3:$D$1315, $A10)+SUMIFS(DataRegularSeason20242025!$AB$3:$AB$1315,DataRegularSeason20242025!$B$3:$B$1315, "&lt;=" &amp; BU$1, DataRegularSeason20242025!$E$3:$E$1315, $A10)</f>
        <v>10</v>
      </c>
      <c r="BV10">
        <f>SUMIFS(DataRegularSeason20242025!$AA$3:$AA$1315,DataRegularSeason20242025!$B$3:$B$1315, "&lt;=" &amp; BV$1, DataRegularSeason20242025!$D$3:$D$1315, $A10)+SUMIFS(DataRegularSeason20242025!$AB$3:$AB$1315,DataRegularSeason20242025!$B$3:$B$1315, "&lt;=" &amp; BV$1, DataRegularSeason20242025!$E$3:$E$1315, $A10)</f>
        <v>10</v>
      </c>
      <c r="BW10">
        <f>SUMIFS(DataRegularSeason20242025!$AA$3:$AA$1315,DataRegularSeason20242025!$B$3:$B$1315, "&lt;=" &amp; BW$1, DataRegularSeason20242025!$D$3:$D$1315, $A10)+SUMIFS(DataRegularSeason20242025!$AB$3:$AB$1315,DataRegularSeason20242025!$B$3:$B$1315, "&lt;=" &amp; BW$1, DataRegularSeason20242025!$E$3:$E$1315, $A10)</f>
        <v>10</v>
      </c>
      <c r="BX10">
        <f>SUMIFS(DataRegularSeason20242025!$AA$3:$AA$1315,DataRegularSeason20242025!$B$3:$B$1315, "&lt;=" &amp; BX$1, DataRegularSeason20242025!$D$3:$D$1315, $A10)+SUMIFS(DataRegularSeason20242025!$AB$3:$AB$1315,DataRegularSeason20242025!$B$3:$B$1315, "&lt;=" &amp; BX$1, DataRegularSeason20242025!$E$3:$E$1315, $A10)</f>
        <v>10</v>
      </c>
      <c r="BY10">
        <f>SUMIFS(DataRegularSeason20242025!$AA$3:$AA$1315,DataRegularSeason20242025!$B$3:$B$1315, "&lt;=" &amp; BY$1, DataRegularSeason20242025!$D$3:$D$1315, $A10)+SUMIFS(DataRegularSeason20242025!$AB$3:$AB$1315,DataRegularSeason20242025!$B$3:$B$1315, "&lt;=" &amp; BY$1, DataRegularSeason20242025!$E$3:$E$1315, $A10)</f>
        <v>10</v>
      </c>
      <c r="BZ10">
        <f>SUMIFS(DataRegularSeason20242025!$AA$3:$AA$1315,DataRegularSeason20242025!$B$3:$B$1315, "&lt;=" &amp; BZ$1, DataRegularSeason20242025!$D$3:$D$1315, $A10)+SUMIFS(DataRegularSeason20242025!$AB$3:$AB$1315,DataRegularSeason20242025!$B$3:$B$1315, "&lt;=" &amp; BZ$1, DataRegularSeason20242025!$E$3:$E$1315, $A10)</f>
        <v>10</v>
      </c>
      <c r="CA10">
        <f>SUMIFS(DataRegularSeason20242025!$AA$3:$AA$1315,DataRegularSeason20242025!$B$3:$B$1315, "&lt;=" &amp; CA$1, DataRegularSeason20242025!$D$3:$D$1315, $A10)+SUMIFS(DataRegularSeason20242025!$AB$3:$AB$1315,DataRegularSeason20242025!$B$3:$B$1315, "&lt;=" &amp; CA$1, DataRegularSeason20242025!$E$3:$E$1315, $A10)</f>
        <v>10</v>
      </c>
      <c r="CB10">
        <f>SUMIFS(DataRegularSeason20242025!$AA$3:$AA$1315,DataRegularSeason20242025!$B$3:$B$1315, "&lt;=" &amp; CB$1, DataRegularSeason20242025!$D$3:$D$1315, $A10)+SUMIFS(DataRegularSeason20242025!$AB$3:$AB$1315,DataRegularSeason20242025!$B$3:$B$1315, "&lt;=" &amp; CB$1, DataRegularSeason20242025!$E$3:$E$1315, $A10)</f>
        <v>10</v>
      </c>
      <c r="CC10">
        <f>SUMIFS(DataRegularSeason20242025!$AA$3:$AA$1315,DataRegularSeason20242025!$B$3:$B$1315, "&lt;=" &amp; CC$1, DataRegularSeason20242025!$D$3:$D$1315, $A10)+SUMIFS(DataRegularSeason20242025!$AB$3:$AB$1315,DataRegularSeason20242025!$B$3:$B$1315, "&lt;=" &amp; CC$1, DataRegularSeason20242025!$E$3:$E$1315, $A10)</f>
        <v>10</v>
      </c>
      <c r="CD10">
        <f>SUMIFS(DataRegularSeason20242025!$AA$3:$AA$1315,DataRegularSeason20242025!$B$3:$B$1315, "&lt;=" &amp; CD$1, DataRegularSeason20242025!$D$3:$D$1315, $A10)+SUMIFS(DataRegularSeason20242025!$AB$3:$AB$1315,DataRegularSeason20242025!$B$3:$B$1315, "&lt;=" &amp; CD$1, DataRegularSeason20242025!$E$3:$E$1315, $A10)</f>
        <v>10</v>
      </c>
      <c r="CE10">
        <f>SUMIFS(DataRegularSeason20242025!$AA$3:$AA$1315,DataRegularSeason20242025!$B$3:$B$1315, "&lt;=" &amp; CE$1, DataRegularSeason20242025!$D$3:$D$1315, $A10)+SUMIFS(DataRegularSeason20242025!$AB$3:$AB$1315,DataRegularSeason20242025!$B$3:$B$1315, "&lt;=" &amp; CE$1, DataRegularSeason20242025!$E$3:$E$1315, $A10)</f>
        <v>10</v>
      </c>
      <c r="CF10">
        <f>SUMIFS(DataRegularSeason20242025!$AA$3:$AA$1315,DataRegularSeason20242025!$B$3:$B$1315, "&lt;=" &amp; CF$1, DataRegularSeason20242025!$D$3:$D$1315, $A10)+SUMIFS(DataRegularSeason20242025!$AB$3:$AB$1315,DataRegularSeason20242025!$B$3:$B$1315, "&lt;=" &amp; CF$1, DataRegularSeason20242025!$E$3:$E$1315, $A10)</f>
        <v>10</v>
      </c>
      <c r="CG10">
        <f>SUMIFS(DataRegularSeason20242025!$AA$3:$AA$1315,DataRegularSeason20242025!$B$3:$B$1315, "&lt;=" &amp; CG$1, DataRegularSeason20242025!$D$3:$D$1315, $A10)+SUMIFS(DataRegularSeason20242025!$AB$3:$AB$1315,DataRegularSeason20242025!$B$3:$B$1315, "&lt;=" &amp; CG$1, DataRegularSeason20242025!$E$3:$E$1315, $A10)</f>
        <v>10</v>
      </c>
      <c r="CH10">
        <f>SUMIFS(DataRegularSeason20242025!$AA$3:$AA$1315,DataRegularSeason20242025!$B$3:$B$1315, "&lt;=" &amp; CH$1, DataRegularSeason20242025!$D$3:$D$1315, $A10)+SUMIFS(DataRegularSeason20242025!$AB$3:$AB$1315,DataRegularSeason20242025!$B$3:$B$1315, "&lt;=" &amp; CH$1, DataRegularSeason20242025!$E$3:$E$1315, $A10)</f>
        <v>10</v>
      </c>
      <c r="CI10">
        <f>SUMIFS(DataRegularSeason20242025!$AA$3:$AA$1315,DataRegularSeason20242025!$B$3:$B$1315, "&lt;=" &amp; CI$1, DataRegularSeason20242025!$D$3:$D$1315, $A10)+SUMIFS(DataRegularSeason20242025!$AB$3:$AB$1315,DataRegularSeason20242025!$B$3:$B$1315, "&lt;=" &amp; CI$1, DataRegularSeason20242025!$E$3:$E$1315, $A10)</f>
        <v>10</v>
      </c>
      <c r="CJ10">
        <f>SUMIFS(DataRegularSeason20242025!$AA$3:$AA$1315,DataRegularSeason20242025!$B$3:$B$1315, "&lt;=" &amp; CJ$1, DataRegularSeason20242025!$D$3:$D$1315, $A10)+SUMIFS(DataRegularSeason20242025!$AB$3:$AB$1315,DataRegularSeason20242025!$B$3:$B$1315, "&lt;=" &amp; CJ$1, DataRegularSeason20242025!$E$3:$E$1315, $A10)</f>
        <v>10</v>
      </c>
      <c r="CK10">
        <f>SUMIFS(DataRegularSeason20242025!$AA$3:$AA$1315,DataRegularSeason20242025!$B$3:$B$1315, "&lt;=" &amp; CK$1, DataRegularSeason20242025!$D$3:$D$1315, $A10)+SUMIFS(DataRegularSeason20242025!$AB$3:$AB$1315,DataRegularSeason20242025!$B$3:$B$1315, "&lt;=" &amp; CK$1, DataRegularSeason20242025!$E$3:$E$1315, $A10)</f>
        <v>10</v>
      </c>
      <c r="CL10">
        <f>SUMIFS(DataRegularSeason20242025!$AA$3:$AA$1315,DataRegularSeason20242025!$B$3:$B$1315, "&lt;=" &amp; CL$1, DataRegularSeason20242025!$D$3:$D$1315, $A10)+SUMIFS(DataRegularSeason20242025!$AB$3:$AB$1315,DataRegularSeason20242025!$B$3:$B$1315, "&lt;=" &amp; CL$1, DataRegularSeason20242025!$E$3:$E$1315, $A10)</f>
        <v>10</v>
      </c>
      <c r="CM10">
        <f>SUMIFS(DataRegularSeason20242025!$AA$3:$AA$1315,DataRegularSeason20242025!$B$3:$B$1315, "&lt;=" &amp; CM$1, DataRegularSeason20242025!$D$3:$D$1315, $A10)+SUMIFS(DataRegularSeason20242025!$AB$3:$AB$1315,DataRegularSeason20242025!$B$3:$B$1315, "&lt;=" &amp; CM$1, DataRegularSeason20242025!$E$3:$E$1315, $A10)</f>
        <v>10</v>
      </c>
      <c r="CN10">
        <f>SUMIFS(DataRegularSeason20242025!$AA$3:$AA$1315,DataRegularSeason20242025!$B$3:$B$1315, "&lt;=" &amp; CN$1, DataRegularSeason20242025!$D$3:$D$1315, $A10)+SUMIFS(DataRegularSeason20242025!$AB$3:$AB$1315,DataRegularSeason20242025!$B$3:$B$1315, "&lt;=" &amp; CN$1, DataRegularSeason20242025!$E$3:$E$1315, $A10)</f>
        <v>10</v>
      </c>
      <c r="CO10">
        <f>SUMIFS(DataRegularSeason20242025!$AA$3:$AA$1315,DataRegularSeason20242025!$B$3:$B$1315, "&lt;=" &amp; CO$1, DataRegularSeason20242025!$D$3:$D$1315, $A10)+SUMIFS(DataRegularSeason20242025!$AB$3:$AB$1315,DataRegularSeason20242025!$B$3:$B$1315, "&lt;=" &amp; CO$1, DataRegularSeason20242025!$E$3:$E$1315, $A10)</f>
        <v>10</v>
      </c>
      <c r="CP10">
        <f>SUMIFS(DataRegularSeason20242025!$AA$3:$AA$1315,DataRegularSeason20242025!$B$3:$B$1315, "&lt;=" &amp; CP$1, DataRegularSeason20242025!$D$3:$D$1315, $A10)+SUMIFS(DataRegularSeason20242025!$AB$3:$AB$1315,DataRegularSeason20242025!$B$3:$B$1315, "&lt;=" &amp; CP$1, DataRegularSeason20242025!$E$3:$E$1315, $A10)</f>
        <v>10</v>
      </c>
      <c r="CQ10">
        <f>SUMIFS(DataRegularSeason20242025!$AA$3:$AA$1315,DataRegularSeason20242025!$B$3:$B$1315, "&lt;=" &amp; CQ$1, DataRegularSeason20242025!$D$3:$D$1315, $A10)+SUMIFS(DataRegularSeason20242025!$AB$3:$AB$1315,DataRegularSeason20242025!$B$3:$B$1315, "&lt;=" &amp; CQ$1, DataRegularSeason20242025!$E$3:$E$1315, $A10)</f>
        <v>10</v>
      </c>
      <c r="CR10">
        <f>SUMIFS(DataRegularSeason20242025!$AA$3:$AA$1315,DataRegularSeason20242025!$B$3:$B$1315, "&lt;=" &amp; CR$1, DataRegularSeason20242025!$D$3:$D$1315, $A10)+SUMIFS(DataRegularSeason20242025!$AB$3:$AB$1315,DataRegularSeason20242025!$B$3:$B$1315, "&lt;=" &amp; CR$1, DataRegularSeason20242025!$E$3:$E$1315, $A10)</f>
        <v>10</v>
      </c>
      <c r="CS10">
        <f>SUMIFS(DataRegularSeason20242025!$AA$3:$AA$1315,DataRegularSeason20242025!$B$3:$B$1315, "&lt;=" &amp; CS$1, DataRegularSeason20242025!$D$3:$D$1315, $A10)+SUMIFS(DataRegularSeason20242025!$AB$3:$AB$1315,DataRegularSeason20242025!$B$3:$B$1315, "&lt;=" &amp; CS$1, DataRegularSeason20242025!$E$3:$E$1315, $A10)</f>
        <v>10</v>
      </c>
      <c r="CT10">
        <f>SUMIFS(DataRegularSeason20242025!$AA$3:$AA$1315,DataRegularSeason20242025!$B$3:$B$1315, "&lt;=" &amp; CT$1, DataRegularSeason20242025!$D$3:$D$1315, $A10)+SUMIFS(DataRegularSeason20242025!$AB$3:$AB$1315,DataRegularSeason20242025!$B$3:$B$1315, "&lt;=" &amp; CT$1, DataRegularSeason20242025!$E$3:$E$1315, $A10)</f>
        <v>10</v>
      </c>
      <c r="CU10">
        <f>SUMIFS(DataRegularSeason20242025!$AA$3:$AA$1315,DataRegularSeason20242025!$B$3:$B$1315, "&lt;=" &amp; CU$1, DataRegularSeason20242025!$D$3:$D$1315, $A10)+SUMIFS(DataRegularSeason20242025!$AB$3:$AB$1315,DataRegularSeason20242025!$B$3:$B$1315, "&lt;=" &amp; CU$1, DataRegularSeason20242025!$E$3:$E$1315, $A10)</f>
        <v>10</v>
      </c>
      <c r="CV10">
        <f>SUMIFS(DataRegularSeason20242025!$AA$3:$AA$1315,DataRegularSeason20242025!$B$3:$B$1315, "&lt;=" &amp; CV$1, DataRegularSeason20242025!$D$3:$D$1315, $A10)+SUMIFS(DataRegularSeason20242025!$AB$3:$AB$1315,DataRegularSeason20242025!$B$3:$B$1315, "&lt;=" &amp; CV$1, DataRegularSeason20242025!$E$3:$E$1315, $A10)</f>
        <v>10</v>
      </c>
      <c r="CW10">
        <f>SUMIFS(DataRegularSeason20242025!$AA$3:$AA$1315,DataRegularSeason20242025!$B$3:$B$1315, "&lt;=" &amp; CW$1, DataRegularSeason20242025!$D$3:$D$1315, $A10)+SUMIFS(DataRegularSeason20242025!$AB$3:$AB$1315,DataRegularSeason20242025!$B$3:$B$1315, "&lt;=" &amp; CW$1, DataRegularSeason20242025!$E$3:$E$1315, $A10)</f>
        <v>10</v>
      </c>
      <c r="CX10">
        <f>SUMIFS(DataRegularSeason20242025!$AA$3:$AA$1315,DataRegularSeason20242025!$B$3:$B$1315, "&lt;=" &amp; CX$1, DataRegularSeason20242025!$D$3:$D$1315, $A10)+SUMIFS(DataRegularSeason20242025!$AB$3:$AB$1315,DataRegularSeason20242025!$B$3:$B$1315, "&lt;=" &amp; CX$1, DataRegularSeason20242025!$E$3:$E$1315, $A10)</f>
        <v>10</v>
      </c>
      <c r="CY10">
        <f>SUMIFS(DataRegularSeason20242025!$AA$3:$AA$1315,DataRegularSeason20242025!$B$3:$B$1315, "&lt;=" &amp; CY$1, DataRegularSeason20242025!$D$3:$D$1315, $A10)+SUMIFS(DataRegularSeason20242025!$AB$3:$AB$1315,DataRegularSeason20242025!$B$3:$B$1315, "&lt;=" &amp; CY$1, DataRegularSeason20242025!$E$3:$E$1315, $A10)</f>
        <v>10</v>
      </c>
      <c r="CZ10">
        <f>SUMIFS(DataRegularSeason20242025!$AA$3:$AA$1315,DataRegularSeason20242025!$B$3:$B$1315, "&lt;=" &amp; CZ$1, DataRegularSeason20242025!$D$3:$D$1315, $A10)+SUMIFS(DataRegularSeason20242025!$AB$3:$AB$1315,DataRegularSeason20242025!$B$3:$B$1315, "&lt;=" &amp; CZ$1, DataRegularSeason20242025!$E$3:$E$1315, $A10)</f>
        <v>10</v>
      </c>
      <c r="DA10">
        <f>SUMIFS(DataRegularSeason20242025!$AA$3:$AA$1315,DataRegularSeason20242025!$B$3:$B$1315, "&lt;=" &amp; DA$1, DataRegularSeason20242025!$D$3:$D$1315, $A10)+SUMIFS(DataRegularSeason20242025!$AB$3:$AB$1315,DataRegularSeason20242025!$B$3:$B$1315, "&lt;=" &amp; DA$1, DataRegularSeason20242025!$E$3:$E$1315, $A10)</f>
        <v>10</v>
      </c>
      <c r="DB10">
        <f>SUMIFS(DataRegularSeason20242025!$AA$3:$AA$1315,DataRegularSeason20242025!$B$3:$B$1315, "&lt;=" &amp; DB$1, DataRegularSeason20242025!$D$3:$D$1315, $A10)+SUMIFS(DataRegularSeason20242025!$AB$3:$AB$1315,DataRegularSeason20242025!$B$3:$B$1315, "&lt;=" &amp; DB$1, DataRegularSeason20242025!$E$3:$E$1315, $A10)</f>
        <v>10</v>
      </c>
      <c r="DC10">
        <f>SUMIFS(DataRegularSeason20242025!$AA$3:$AA$1315,DataRegularSeason20242025!$B$3:$B$1315, "&lt;=" &amp; DC$1, DataRegularSeason20242025!$D$3:$D$1315, $A10)+SUMIFS(DataRegularSeason20242025!$AB$3:$AB$1315,DataRegularSeason20242025!$B$3:$B$1315, "&lt;=" &amp; DC$1, DataRegularSeason20242025!$E$3:$E$1315, $A10)</f>
        <v>10</v>
      </c>
      <c r="DD10">
        <f>SUMIFS(DataRegularSeason20242025!$AA$3:$AA$1315,DataRegularSeason20242025!$B$3:$B$1315, "&lt;=" &amp; DD$1, DataRegularSeason20242025!$D$3:$D$1315, $A10)+SUMIFS(DataRegularSeason20242025!$AB$3:$AB$1315,DataRegularSeason20242025!$B$3:$B$1315, "&lt;=" &amp; DD$1, DataRegularSeason20242025!$E$3:$E$1315, $A10)</f>
        <v>10</v>
      </c>
      <c r="DE10">
        <f>SUMIFS(DataRegularSeason20242025!$AA$3:$AA$1315,DataRegularSeason20242025!$B$3:$B$1315, "&lt;=" &amp; DE$1, DataRegularSeason20242025!$D$3:$D$1315, $A10)+SUMIFS(DataRegularSeason20242025!$AB$3:$AB$1315,DataRegularSeason20242025!$B$3:$B$1315, "&lt;=" &amp; DE$1, DataRegularSeason20242025!$E$3:$E$1315, $A10)</f>
        <v>10</v>
      </c>
      <c r="DF10">
        <f>SUMIFS(DataRegularSeason20242025!$AA$3:$AA$1315,DataRegularSeason20242025!$B$3:$B$1315, "&lt;=" &amp; DF$1, DataRegularSeason20242025!$D$3:$D$1315, $A10)+SUMIFS(DataRegularSeason20242025!$AB$3:$AB$1315,DataRegularSeason20242025!$B$3:$B$1315, "&lt;=" &amp; DF$1, DataRegularSeason20242025!$E$3:$E$1315, $A10)</f>
        <v>10</v>
      </c>
      <c r="DG10">
        <f>SUMIFS(DataRegularSeason20242025!$AA$3:$AA$1315,DataRegularSeason20242025!$B$3:$B$1315, "&lt;=" &amp; DG$1, DataRegularSeason20242025!$D$3:$D$1315, $A10)+SUMIFS(DataRegularSeason20242025!$AB$3:$AB$1315,DataRegularSeason20242025!$B$3:$B$1315, "&lt;=" &amp; DG$1, DataRegularSeason20242025!$E$3:$E$1315, $A10)</f>
        <v>10</v>
      </c>
      <c r="DH10">
        <f>SUMIFS(DataRegularSeason20242025!$AA$3:$AA$1315,DataRegularSeason20242025!$B$3:$B$1315, "&lt;=" &amp; DH$1, DataRegularSeason20242025!$D$3:$D$1315, $A10)+SUMIFS(DataRegularSeason20242025!$AB$3:$AB$1315,DataRegularSeason20242025!$B$3:$B$1315, "&lt;=" &amp; DH$1, DataRegularSeason20242025!$E$3:$E$1315, $A10)</f>
        <v>10</v>
      </c>
      <c r="DI10">
        <f>SUMIFS(DataRegularSeason20242025!$AA$3:$AA$1315,DataRegularSeason20242025!$B$3:$B$1315, "&lt;=" &amp; DI$1, DataRegularSeason20242025!$D$3:$D$1315, $A10)+SUMIFS(DataRegularSeason20242025!$AB$3:$AB$1315,DataRegularSeason20242025!$B$3:$B$1315, "&lt;=" &amp; DI$1, DataRegularSeason20242025!$E$3:$E$1315, $A10)</f>
        <v>10</v>
      </c>
      <c r="DJ10">
        <f>SUMIFS(DataRegularSeason20242025!$AA$3:$AA$1315,DataRegularSeason20242025!$B$3:$B$1315, "&lt;=" &amp; DJ$1, DataRegularSeason20242025!$D$3:$D$1315, $A10)+SUMIFS(DataRegularSeason20242025!$AB$3:$AB$1315,DataRegularSeason20242025!$B$3:$B$1315, "&lt;=" &amp; DJ$1, DataRegularSeason20242025!$E$3:$E$1315, $A10)</f>
        <v>10</v>
      </c>
      <c r="DK10">
        <f>SUMIFS(DataRegularSeason20242025!$AA$3:$AA$1315,DataRegularSeason20242025!$B$3:$B$1315, "&lt;=" &amp; DK$1, DataRegularSeason20242025!$D$3:$D$1315, $A10)+SUMIFS(DataRegularSeason20242025!$AB$3:$AB$1315,DataRegularSeason20242025!$B$3:$B$1315, "&lt;=" &amp; DK$1, DataRegularSeason20242025!$E$3:$E$1315, $A10)</f>
        <v>10</v>
      </c>
      <c r="DL10">
        <f>SUMIFS(DataRegularSeason20242025!$AA$3:$AA$1315,DataRegularSeason20242025!$B$3:$B$1315, "&lt;=" &amp; DL$1, DataRegularSeason20242025!$D$3:$D$1315, $A10)+SUMIFS(DataRegularSeason20242025!$AB$3:$AB$1315,DataRegularSeason20242025!$B$3:$B$1315, "&lt;=" &amp; DL$1, DataRegularSeason20242025!$E$3:$E$1315, $A10)</f>
        <v>10</v>
      </c>
      <c r="DM10">
        <f>SUMIFS(DataRegularSeason20242025!$AA$3:$AA$1315,DataRegularSeason20242025!$B$3:$B$1315, "&lt;=" &amp; DM$1, DataRegularSeason20242025!$D$3:$D$1315, $A10)+SUMIFS(DataRegularSeason20242025!$AB$3:$AB$1315,DataRegularSeason20242025!$B$3:$B$1315, "&lt;=" &amp; DM$1, DataRegularSeason20242025!$E$3:$E$1315, $A10)</f>
        <v>10</v>
      </c>
      <c r="DN10">
        <f>SUMIFS(DataRegularSeason20242025!$AA$3:$AA$1315,DataRegularSeason20242025!$B$3:$B$1315, "&lt;=" &amp; DN$1, DataRegularSeason20242025!$D$3:$D$1315, $A10)+SUMIFS(DataRegularSeason20242025!$AB$3:$AB$1315,DataRegularSeason20242025!$B$3:$B$1315, "&lt;=" &amp; DN$1, DataRegularSeason20242025!$E$3:$E$1315, $A10)</f>
        <v>10</v>
      </c>
      <c r="DO10">
        <f>SUMIFS(DataRegularSeason20242025!$AA$3:$AA$1315,DataRegularSeason20242025!$B$3:$B$1315, "&lt;=" &amp; DO$1, DataRegularSeason20242025!$D$3:$D$1315, $A10)+SUMIFS(DataRegularSeason20242025!$AB$3:$AB$1315,DataRegularSeason20242025!$B$3:$B$1315, "&lt;=" &amp; DO$1, DataRegularSeason20242025!$E$3:$E$1315, $A10)</f>
        <v>10</v>
      </c>
      <c r="DP10">
        <f>SUMIFS(DataRegularSeason20242025!$AA$3:$AA$1315,DataRegularSeason20242025!$B$3:$B$1315, "&lt;=" &amp; DP$1, DataRegularSeason20242025!$D$3:$D$1315, $A10)+SUMIFS(DataRegularSeason20242025!$AB$3:$AB$1315,DataRegularSeason20242025!$B$3:$B$1315, "&lt;=" &amp; DP$1, DataRegularSeason20242025!$E$3:$E$1315, $A10)</f>
        <v>10</v>
      </c>
      <c r="DQ10">
        <f>SUMIFS(DataRegularSeason20242025!$AA$3:$AA$1315,DataRegularSeason20242025!$B$3:$B$1315, "&lt;=" &amp; DQ$1, DataRegularSeason20242025!$D$3:$D$1315, $A10)+SUMIFS(DataRegularSeason20242025!$AB$3:$AB$1315,DataRegularSeason20242025!$B$3:$B$1315, "&lt;=" &amp; DQ$1, DataRegularSeason20242025!$E$3:$E$1315, $A10)</f>
        <v>10</v>
      </c>
      <c r="DR10">
        <f>SUMIFS(DataRegularSeason20242025!$AA$3:$AA$1315,DataRegularSeason20242025!$B$3:$B$1315, "&lt;=" &amp; DR$1, DataRegularSeason20242025!$D$3:$D$1315, $A10)+SUMIFS(DataRegularSeason20242025!$AB$3:$AB$1315,DataRegularSeason20242025!$B$3:$B$1315, "&lt;=" &amp; DR$1, DataRegularSeason20242025!$E$3:$E$1315, $A10)</f>
        <v>10</v>
      </c>
      <c r="DS10">
        <f>SUMIFS(DataRegularSeason20242025!$AA$3:$AA$1315,DataRegularSeason20242025!$B$3:$B$1315, "&lt;=" &amp; DS$1, DataRegularSeason20242025!$D$3:$D$1315, $A10)+SUMIFS(DataRegularSeason20242025!$AB$3:$AB$1315,DataRegularSeason20242025!$B$3:$B$1315, "&lt;=" &amp; DS$1, DataRegularSeason20242025!$E$3:$E$1315, $A10)</f>
        <v>10</v>
      </c>
      <c r="DT10">
        <f>SUMIFS(DataRegularSeason20242025!$AA$3:$AA$1315,DataRegularSeason20242025!$B$3:$B$1315, "&lt;=" &amp; DT$1, DataRegularSeason20242025!$D$3:$D$1315, $A10)+SUMIFS(DataRegularSeason20242025!$AB$3:$AB$1315,DataRegularSeason20242025!$B$3:$B$1315, "&lt;=" &amp; DT$1, DataRegularSeason20242025!$E$3:$E$1315, $A10)</f>
        <v>10</v>
      </c>
      <c r="DU10">
        <f>SUMIFS(DataRegularSeason20242025!$AA$3:$AA$1315,DataRegularSeason20242025!$B$3:$B$1315, "&lt;=" &amp; DU$1, DataRegularSeason20242025!$D$3:$D$1315, $A10)+SUMIFS(DataRegularSeason20242025!$AB$3:$AB$1315,DataRegularSeason20242025!$B$3:$B$1315, "&lt;=" &amp; DU$1, DataRegularSeason20242025!$E$3:$E$1315, $A10)</f>
        <v>10</v>
      </c>
      <c r="DV10">
        <f>SUMIFS(DataRegularSeason20242025!$AA$3:$AA$1315,DataRegularSeason20242025!$B$3:$B$1315, "&lt;=" &amp; DV$1, DataRegularSeason20242025!$D$3:$D$1315, $A10)+SUMIFS(DataRegularSeason20242025!$AB$3:$AB$1315,DataRegularSeason20242025!$B$3:$B$1315, "&lt;=" &amp; DV$1, DataRegularSeason20242025!$E$3:$E$1315, $A10)</f>
        <v>10</v>
      </c>
      <c r="DW10">
        <f>SUMIFS(DataRegularSeason20242025!$AA$3:$AA$1315,DataRegularSeason20242025!$B$3:$B$1315, "&lt;=" &amp; DW$1, DataRegularSeason20242025!$D$3:$D$1315, $A10)+SUMIFS(DataRegularSeason20242025!$AB$3:$AB$1315,DataRegularSeason20242025!$B$3:$B$1315, "&lt;=" &amp; DW$1, DataRegularSeason20242025!$E$3:$E$1315, $A10)</f>
        <v>10</v>
      </c>
      <c r="DX10">
        <f>SUMIFS(DataRegularSeason20242025!$AA$3:$AA$1315,DataRegularSeason20242025!$B$3:$B$1315, "&lt;=" &amp; DX$1, DataRegularSeason20242025!$D$3:$D$1315, $A10)+SUMIFS(DataRegularSeason20242025!$AB$3:$AB$1315,DataRegularSeason20242025!$B$3:$B$1315, "&lt;=" &amp; DX$1, DataRegularSeason20242025!$E$3:$E$1315, $A10)</f>
        <v>10</v>
      </c>
      <c r="DY10">
        <f>SUMIFS(DataRegularSeason20242025!$AA$3:$AA$1315,DataRegularSeason20242025!$B$3:$B$1315, "&lt;=" &amp; DY$1, DataRegularSeason20242025!$D$3:$D$1315, $A10)+SUMIFS(DataRegularSeason20242025!$AB$3:$AB$1315,DataRegularSeason20242025!$B$3:$B$1315, "&lt;=" &amp; DY$1, DataRegularSeason20242025!$E$3:$E$1315, $A10)</f>
        <v>10</v>
      </c>
      <c r="DZ10">
        <f>SUMIFS(DataRegularSeason20242025!$AA$3:$AA$1315,DataRegularSeason20242025!$B$3:$B$1315, "&lt;=" &amp; DZ$1, DataRegularSeason20242025!$D$3:$D$1315, $A10)+SUMIFS(DataRegularSeason20242025!$AB$3:$AB$1315,DataRegularSeason20242025!$B$3:$B$1315, "&lt;=" &amp; DZ$1, DataRegularSeason20242025!$E$3:$E$1315, $A10)</f>
        <v>10</v>
      </c>
      <c r="EA10">
        <f>SUMIFS(DataRegularSeason20242025!$AA$3:$AA$1315,DataRegularSeason20242025!$B$3:$B$1315, "&lt;=" &amp; EA$1, DataRegularSeason20242025!$D$3:$D$1315, $A10)+SUMIFS(DataRegularSeason20242025!$AB$3:$AB$1315,DataRegularSeason20242025!$B$3:$B$1315, "&lt;=" &amp; EA$1, DataRegularSeason20242025!$E$3:$E$1315, $A10)</f>
        <v>10</v>
      </c>
      <c r="EB10">
        <f>SUMIFS(DataRegularSeason20242025!$AA$3:$AA$1315,DataRegularSeason20242025!$B$3:$B$1315, "&lt;=" &amp; EB$1, DataRegularSeason20242025!$D$3:$D$1315, $A10)+SUMIFS(DataRegularSeason20242025!$AB$3:$AB$1315,DataRegularSeason20242025!$B$3:$B$1315, "&lt;=" &amp; EB$1, DataRegularSeason20242025!$E$3:$E$1315, $A10)</f>
        <v>10</v>
      </c>
      <c r="EC10">
        <f>SUMIFS(DataRegularSeason20242025!$AA$3:$AA$1315,DataRegularSeason20242025!$B$3:$B$1315, "&lt;=" &amp; EC$1, DataRegularSeason20242025!$D$3:$D$1315, $A10)+SUMIFS(DataRegularSeason20242025!$AB$3:$AB$1315,DataRegularSeason20242025!$B$3:$B$1315, "&lt;=" &amp; EC$1, DataRegularSeason20242025!$E$3:$E$1315, $A10)</f>
        <v>10</v>
      </c>
      <c r="ED10">
        <f>SUMIFS(DataRegularSeason20242025!$AA$3:$AA$1315,DataRegularSeason20242025!$B$3:$B$1315, "&lt;=" &amp; ED$1, DataRegularSeason20242025!$D$3:$D$1315, $A10)+SUMIFS(DataRegularSeason20242025!$AB$3:$AB$1315,DataRegularSeason20242025!$B$3:$B$1315, "&lt;=" &amp; ED$1, DataRegularSeason20242025!$E$3:$E$1315, $A10)</f>
        <v>10</v>
      </c>
      <c r="EE10">
        <f>SUMIFS(DataRegularSeason20242025!$AA$3:$AA$1315,DataRegularSeason20242025!$B$3:$B$1315, "&lt;=" &amp; EE$1, DataRegularSeason20242025!$D$3:$D$1315, $A10)+SUMIFS(DataRegularSeason20242025!$AB$3:$AB$1315,DataRegularSeason20242025!$B$3:$B$1315, "&lt;=" &amp; EE$1, DataRegularSeason20242025!$E$3:$E$1315, $A10)</f>
        <v>10</v>
      </c>
      <c r="EF10">
        <f>SUMIFS(DataRegularSeason20242025!$AA$3:$AA$1315,DataRegularSeason20242025!$B$3:$B$1315, "&lt;=" &amp; EF$1, DataRegularSeason20242025!$D$3:$D$1315, $A10)+SUMIFS(DataRegularSeason20242025!$AB$3:$AB$1315,DataRegularSeason20242025!$B$3:$B$1315, "&lt;=" &amp; EF$1, DataRegularSeason20242025!$E$3:$E$1315, $A10)</f>
        <v>10</v>
      </c>
      <c r="EG10">
        <f>SUMIFS(DataRegularSeason20242025!$AA$3:$AA$1315,DataRegularSeason20242025!$B$3:$B$1315, "&lt;=" &amp; EG$1, DataRegularSeason20242025!$D$3:$D$1315, $A10)+SUMIFS(DataRegularSeason20242025!$AB$3:$AB$1315,DataRegularSeason20242025!$B$3:$B$1315, "&lt;=" &amp; EG$1, DataRegularSeason20242025!$E$3:$E$1315, $A10)</f>
        <v>10</v>
      </c>
      <c r="EH10">
        <f>SUMIFS(DataRegularSeason20242025!$AA$3:$AA$1315,DataRegularSeason20242025!$B$3:$B$1315, "&lt;=" &amp; EH$1, DataRegularSeason20242025!$D$3:$D$1315, $A10)+SUMIFS(DataRegularSeason20242025!$AB$3:$AB$1315,DataRegularSeason20242025!$B$3:$B$1315, "&lt;=" &amp; EH$1, DataRegularSeason20242025!$E$3:$E$1315, $A10)</f>
        <v>10</v>
      </c>
      <c r="EI10">
        <f>SUMIFS(DataRegularSeason20242025!$AA$3:$AA$1315,DataRegularSeason20242025!$B$3:$B$1315, "&lt;=" &amp; EI$1, DataRegularSeason20242025!$D$3:$D$1315, $A10)+SUMIFS(DataRegularSeason20242025!$AB$3:$AB$1315,DataRegularSeason20242025!$B$3:$B$1315, "&lt;=" &amp; EI$1, DataRegularSeason20242025!$E$3:$E$1315, $A10)</f>
        <v>10</v>
      </c>
      <c r="EJ10">
        <f>SUMIFS(DataRegularSeason20242025!$AA$3:$AA$1315,DataRegularSeason20242025!$B$3:$B$1315, "&lt;=" &amp; EJ$1, DataRegularSeason20242025!$D$3:$D$1315, $A10)+SUMIFS(DataRegularSeason20242025!$AB$3:$AB$1315,DataRegularSeason20242025!$B$3:$B$1315, "&lt;=" &amp; EJ$1, DataRegularSeason20242025!$E$3:$E$1315, $A10)</f>
        <v>10</v>
      </c>
      <c r="EK10">
        <f>SUMIFS(DataRegularSeason20242025!$AA$3:$AA$1315,DataRegularSeason20242025!$B$3:$B$1315, "&lt;=" &amp; EK$1, DataRegularSeason20242025!$D$3:$D$1315, $A10)+SUMIFS(DataRegularSeason20242025!$AB$3:$AB$1315,DataRegularSeason20242025!$B$3:$B$1315, "&lt;=" &amp; EK$1, DataRegularSeason20242025!$E$3:$E$1315, $A10)</f>
        <v>10</v>
      </c>
      <c r="EL10">
        <f>SUMIFS(DataRegularSeason20242025!$AA$3:$AA$1315,DataRegularSeason20242025!$B$3:$B$1315, "&lt;=" &amp; EL$1, DataRegularSeason20242025!$D$3:$D$1315, $A10)+SUMIFS(DataRegularSeason20242025!$AB$3:$AB$1315,DataRegularSeason20242025!$B$3:$B$1315, "&lt;=" &amp; EL$1, DataRegularSeason20242025!$E$3:$E$1315, $A10)</f>
        <v>10</v>
      </c>
      <c r="EM10">
        <f>SUMIFS(DataRegularSeason20242025!$AA$3:$AA$1315,DataRegularSeason20242025!$B$3:$B$1315, "&lt;=" &amp; EM$1, DataRegularSeason20242025!$D$3:$D$1315, $A10)+SUMIFS(DataRegularSeason20242025!$AB$3:$AB$1315,DataRegularSeason20242025!$B$3:$B$1315, "&lt;=" &amp; EM$1, DataRegularSeason20242025!$E$3:$E$1315, $A10)</f>
        <v>10</v>
      </c>
      <c r="EN10">
        <f>SUMIFS(DataRegularSeason20242025!$AA$3:$AA$1315,DataRegularSeason20242025!$B$3:$B$1315, "&lt;=" &amp; EN$1, DataRegularSeason20242025!$D$3:$D$1315, $A10)+SUMIFS(DataRegularSeason20242025!$AB$3:$AB$1315,DataRegularSeason20242025!$B$3:$B$1315, "&lt;=" &amp; EN$1, DataRegularSeason20242025!$E$3:$E$1315, $A10)</f>
        <v>10</v>
      </c>
      <c r="EO10">
        <f>SUMIFS(DataRegularSeason20242025!$AA$3:$AA$1315,DataRegularSeason20242025!$B$3:$B$1315, "&lt;=" &amp; EO$1, DataRegularSeason20242025!$D$3:$D$1315, $A10)+SUMIFS(DataRegularSeason20242025!$AB$3:$AB$1315,DataRegularSeason20242025!$B$3:$B$1315, "&lt;=" &amp; EO$1, DataRegularSeason20242025!$E$3:$E$1315, $A10)</f>
        <v>10</v>
      </c>
      <c r="EP10">
        <f>SUMIFS(DataRegularSeason20242025!$AA$3:$AA$1315,DataRegularSeason20242025!$B$3:$B$1315, "&lt;=" &amp; EP$1, DataRegularSeason20242025!$D$3:$D$1315, $A10)+SUMIFS(DataRegularSeason20242025!$AB$3:$AB$1315,DataRegularSeason20242025!$B$3:$B$1315, "&lt;=" &amp; EP$1, DataRegularSeason20242025!$E$3:$E$1315, $A10)</f>
        <v>10</v>
      </c>
      <c r="EQ10">
        <f>SUMIFS(DataRegularSeason20242025!$AA$3:$AA$1315,DataRegularSeason20242025!$B$3:$B$1315, "&lt;=" &amp; EQ$1, DataRegularSeason20242025!$D$3:$D$1315, $A10)+SUMIFS(DataRegularSeason20242025!$AB$3:$AB$1315,DataRegularSeason20242025!$B$3:$B$1315, "&lt;=" &amp; EQ$1, DataRegularSeason20242025!$E$3:$E$1315, $A10)</f>
        <v>10</v>
      </c>
      <c r="ER10">
        <f>SUMIFS(DataRegularSeason20242025!$AA$3:$AA$1315,DataRegularSeason20242025!$B$3:$B$1315, "&lt;=" &amp; ER$1, DataRegularSeason20242025!$D$3:$D$1315, $A10)+SUMIFS(DataRegularSeason20242025!$AB$3:$AB$1315,DataRegularSeason20242025!$B$3:$B$1315, "&lt;=" &amp; ER$1, DataRegularSeason20242025!$E$3:$E$1315, $A10)</f>
        <v>10</v>
      </c>
      <c r="ES10">
        <f>SUMIFS(DataRegularSeason20242025!$AA$3:$AA$1315,DataRegularSeason20242025!$B$3:$B$1315, "&lt;=" &amp; ES$1, DataRegularSeason20242025!$D$3:$D$1315, $A10)+SUMIFS(DataRegularSeason20242025!$AB$3:$AB$1315,DataRegularSeason20242025!$B$3:$B$1315, "&lt;=" &amp; ES$1, DataRegularSeason20242025!$E$3:$E$1315, $A10)</f>
        <v>10</v>
      </c>
      <c r="ET10">
        <f>SUMIFS(DataRegularSeason20242025!$AA$3:$AA$1315,DataRegularSeason20242025!$B$3:$B$1315, "&lt;=" &amp; ET$1, DataRegularSeason20242025!$D$3:$D$1315, $A10)+SUMIFS(DataRegularSeason20242025!$AB$3:$AB$1315,DataRegularSeason20242025!$B$3:$B$1315, "&lt;=" &amp; ET$1, DataRegularSeason20242025!$E$3:$E$1315, $A10)</f>
        <v>10</v>
      </c>
      <c r="EU10">
        <f>SUMIFS(DataRegularSeason20242025!$AA$3:$AA$1315,DataRegularSeason20242025!$B$3:$B$1315, "&lt;=" &amp; EU$1, DataRegularSeason20242025!$D$3:$D$1315, $A10)+SUMIFS(DataRegularSeason20242025!$AB$3:$AB$1315,DataRegularSeason20242025!$B$3:$B$1315, "&lt;=" &amp; EU$1, DataRegularSeason20242025!$E$3:$E$1315, $A10)</f>
        <v>10</v>
      </c>
      <c r="EV10">
        <f>SUMIFS(DataRegularSeason20242025!$AA$3:$AA$1315,DataRegularSeason20242025!$B$3:$B$1315, "&lt;=" &amp; EV$1, DataRegularSeason20242025!$D$3:$D$1315, $A10)+SUMIFS(DataRegularSeason20242025!$AB$3:$AB$1315,DataRegularSeason20242025!$B$3:$B$1315, "&lt;=" &amp; EV$1, DataRegularSeason20242025!$E$3:$E$1315, $A10)</f>
        <v>10</v>
      </c>
      <c r="EW10">
        <f>SUMIFS(DataRegularSeason20242025!$AA$3:$AA$1315,DataRegularSeason20242025!$B$3:$B$1315, "&lt;=" &amp; EW$1, DataRegularSeason20242025!$D$3:$D$1315, $A10)+SUMIFS(DataRegularSeason20242025!$AB$3:$AB$1315,DataRegularSeason20242025!$B$3:$B$1315, "&lt;=" &amp; EW$1, DataRegularSeason20242025!$E$3:$E$1315, $A10)</f>
        <v>10</v>
      </c>
      <c r="EX10">
        <f>SUMIFS(DataRegularSeason20242025!$AA$3:$AA$1315,DataRegularSeason20242025!$B$3:$B$1315, "&lt;=" &amp; EX$1, DataRegularSeason20242025!$D$3:$D$1315, $A10)+SUMIFS(DataRegularSeason20242025!$AB$3:$AB$1315,DataRegularSeason20242025!$B$3:$B$1315, "&lt;=" &amp; EX$1, DataRegularSeason20242025!$E$3:$E$1315, $A10)</f>
        <v>10</v>
      </c>
      <c r="EY10">
        <f>SUMIFS(DataRegularSeason20242025!$AA$3:$AA$1315,DataRegularSeason20242025!$B$3:$B$1315, "&lt;=" &amp; EY$1, DataRegularSeason20242025!$D$3:$D$1315, $A10)+SUMIFS(DataRegularSeason20242025!$AB$3:$AB$1315,DataRegularSeason20242025!$B$3:$B$1315, "&lt;=" &amp; EY$1, DataRegularSeason20242025!$E$3:$E$1315, $A10)</f>
        <v>10</v>
      </c>
      <c r="EZ10">
        <f>SUMIFS(DataRegularSeason20242025!$AA$3:$AA$1315,DataRegularSeason20242025!$B$3:$B$1315, "&lt;=" &amp; EZ$1, DataRegularSeason20242025!$D$3:$D$1315, $A10)+SUMIFS(DataRegularSeason20242025!$AB$3:$AB$1315,DataRegularSeason20242025!$B$3:$B$1315, "&lt;=" &amp; EZ$1, DataRegularSeason20242025!$E$3:$E$1315, $A10)</f>
        <v>10</v>
      </c>
      <c r="FA10">
        <f>SUMIFS(DataRegularSeason20242025!$AA$3:$AA$1315,DataRegularSeason20242025!$B$3:$B$1315, "&lt;=" &amp; FA$1, DataRegularSeason20242025!$D$3:$D$1315, $A10)+SUMIFS(DataRegularSeason20242025!$AB$3:$AB$1315,DataRegularSeason20242025!$B$3:$B$1315, "&lt;=" &amp; FA$1, DataRegularSeason20242025!$E$3:$E$1315, $A10)</f>
        <v>10</v>
      </c>
      <c r="FB10">
        <f>SUMIFS(DataRegularSeason20242025!$AA$3:$AA$1315,DataRegularSeason20242025!$B$3:$B$1315, "&lt;=" &amp; FB$1, DataRegularSeason20242025!$D$3:$D$1315, $A10)+SUMIFS(DataRegularSeason20242025!$AB$3:$AB$1315,DataRegularSeason20242025!$B$3:$B$1315, "&lt;=" &amp; FB$1, DataRegularSeason20242025!$E$3:$E$1315, $A10)</f>
        <v>10</v>
      </c>
      <c r="FC10">
        <f>SUMIFS(DataRegularSeason20242025!$AA$3:$AA$1315,DataRegularSeason20242025!$B$3:$B$1315, "&lt;=" &amp; FC$1, DataRegularSeason20242025!$D$3:$D$1315, $A10)+SUMIFS(DataRegularSeason20242025!$AB$3:$AB$1315,DataRegularSeason20242025!$B$3:$B$1315, "&lt;=" &amp; FC$1, DataRegularSeason20242025!$E$3:$E$1315, $A10)</f>
        <v>10</v>
      </c>
      <c r="FD10">
        <f>SUMIFS(DataRegularSeason20242025!$AA$3:$AA$1315,DataRegularSeason20242025!$B$3:$B$1315, "&lt;=" &amp; FD$1, DataRegularSeason20242025!$D$3:$D$1315, $A10)+SUMIFS(DataRegularSeason20242025!$AB$3:$AB$1315,DataRegularSeason20242025!$B$3:$B$1315, "&lt;=" &amp; FD$1, DataRegularSeason20242025!$E$3:$E$1315, $A10)</f>
        <v>10</v>
      </c>
      <c r="FE10">
        <f>SUMIFS(DataRegularSeason20242025!$AA$3:$AA$1315,DataRegularSeason20242025!$B$3:$B$1315, "&lt;=" &amp; FE$1, DataRegularSeason20242025!$D$3:$D$1315, $A10)+SUMIFS(DataRegularSeason20242025!$AB$3:$AB$1315,DataRegularSeason20242025!$B$3:$B$1315, "&lt;=" &amp; FE$1, DataRegularSeason20242025!$E$3:$E$1315, $A10)</f>
        <v>10</v>
      </c>
      <c r="FF10">
        <f>SUMIFS(DataRegularSeason20242025!$AA$3:$AA$1315,DataRegularSeason20242025!$B$3:$B$1315, "&lt;=" &amp; FF$1, DataRegularSeason20242025!$D$3:$D$1315, $A10)+SUMIFS(DataRegularSeason20242025!$AB$3:$AB$1315,DataRegularSeason20242025!$B$3:$B$1315, "&lt;=" &amp; FF$1, DataRegularSeason20242025!$E$3:$E$1315, $A10)</f>
        <v>10</v>
      </c>
      <c r="FG10">
        <f>SUMIFS(DataRegularSeason20242025!$AA$3:$AA$1315,DataRegularSeason20242025!$B$3:$B$1315, "&lt;=" &amp; FG$1, DataRegularSeason20242025!$D$3:$D$1315, $A10)+SUMIFS(DataRegularSeason20242025!$AB$3:$AB$1315,DataRegularSeason20242025!$B$3:$B$1315, "&lt;=" &amp; FG$1, DataRegularSeason20242025!$E$3:$E$1315, $A10)</f>
        <v>10</v>
      </c>
      <c r="FH10">
        <f>SUMIFS(DataRegularSeason20242025!$AA$3:$AA$1315,DataRegularSeason20242025!$B$3:$B$1315, "&lt;=" &amp; FH$1, DataRegularSeason20242025!$D$3:$D$1315, $A10)+SUMIFS(DataRegularSeason20242025!$AB$3:$AB$1315,DataRegularSeason20242025!$B$3:$B$1315, "&lt;=" &amp; FH$1, DataRegularSeason20242025!$E$3:$E$1315, $A10)</f>
        <v>10</v>
      </c>
      <c r="FI10">
        <f>SUMIFS(DataRegularSeason20242025!$AA$3:$AA$1315,DataRegularSeason20242025!$B$3:$B$1315, "&lt;=" &amp; FI$1, DataRegularSeason20242025!$D$3:$D$1315, $A10)+SUMIFS(DataRegularSeason20242025!$AB$3:$AB$1315,DataRegularSeason20242025!$B$3:$B$1315, "&lt;=" &amp; FI$1, DataRegularSeason20242025!$E$3:$E$1315, $A10)</f>
        <v>10</v>
      </c>
      <c r="FJ10">
        <f>SUMIFS(DataRegularSeason20242025!$AA$3:$AA$1315,DataRegularSeason20242025!$B$3:$B$1315, "&lt;=" &amp; FJ$1, DataRegularSeason20242025!$D$3:$D$1315, $A10)+SUMIFS(DataRegularSeason20242025!$AB$3:$AB$1315,DataRegularSeason20242025!$B$3:$B$1315, "&lt;=" &amp; FJ$1, DataRegularSeason20242025!$E$3:$E$1315, $A10)</f>
        <v>10</v>
      </c>
      <c r="FK10">
        <f>SUMIFS(DataRegularSeason20242025!$AA$3:$AA$1315,DataRegularSeason20242025!$B$3:$B$1315, "&lt;=" &amp; FK$1, DataRegularSeason20242025!$D$3:$D$1315, $A10)+SUMIFS(DataRegularSeason20242025!$AB$3:$AB$1315,DataRegularSeason20242025!$B$3:$B$1315, "&lt;=" &amp; FK$1, DataRegularSeason20242025!$E$3:$E$1315, $A10)</f>
        <v>10</v>
      </c>
      <c r="FL10">
        <f>SUMIFS(DataRegularSeason20242025!$AA$3:$AA$1315,DataRegularSeason20242025!$B$3:$B$1315, "&lt;=" &amp; FL$1, DataRegularSeason20242025!$D$3:$D$1315, $A10)+SUMIFS(DataRegularSeason20242025!$AB$3:$AB$1315,DataRegularSeason20242025!$B$3:$B$1315, "&lt;=" &amp; FL$1, DataRegularSeason20242025!$E$3:$E$1315, $A10)</f>
        <v>10</v>
      </c>
      <c r="FM10">
        <f>SUMIFS(DataRegularSeason20242025!$AA$3:$AA$1315,DataRegularSeason20242025!$B$3:$B$1315, "&lt;=" &amp; FM$1, DataRegularSeason20242025!$D$3:$D$1315, $A10)+SUMIFS(DataRegularSeason20242025!$AB$3:$AB$1315,DataRegularSeason20242025!$B$3:$B$1315, "&lt;=" &amp; FM$1, DataRegularSeason20242025!$E$3:$E$1315, $A10)</f>
        <v>10</v>
      </c>
      <c r="FN10">
        <f>SUMIFS(DataRegularSeason20242025!$AA$3:$AA$1315,DataRegularSeason20242025!$B$3:$B$1315, "&lt;=" &amp; FN$1, DataRegularSeason20242025!$D$3:$D$1315, $A10)+SUMIFS(DataRegularSeason20242025!$AB$3:$AB$1315,DataRegularSeason20242025!$B$3:$B$1315, "&lt;=" &amp; FN$1, DataRegularSeason20242025!$E$3:$E$1315, $A10)</f>
        <v>10</v>
      </c>
      <c r="FO10">
        <f>SUMIFS(DataRegularSeason20242025!$AA$3:$AA$1315,DataRegularSeason20242025!$B$3:$B$1315, "&lt;=" &amp; FO$1, DataRegularSeason20242025!$D$3:$D$1315, $A10)+SUMIFS(DataRegularSeason20242025!$AB$3:$AB$1315,DataRegularSeason20242025!$B$3:$B$1315, "&lt;=" &amp; FO$1, DataRegularSeason20242025!$E$3:$E$1315, $A10)</f>
        <v>10</v>
      </c>
      <c r="FP10">
        <f>SUMIFS(DataRegularSeason20242025!$AA$3:$AA$1315,DataRegularSeason20242025!$B$3:$B$1315, "&lt;=" &amp; FP$1, DataRegularSeason20242025!$D$3:$D$1315, $A10)+SUMIFS(DataRegularSeason20242025!$AB$3:$AB$1315,DataRegularSeason20242025!$B$3:$B$1315, "&lt;=" &amp; FP$1, DataRegularSeason20242025!$E$3:$E$1315, $A10)</f>
        <v>10</v>
      </c>
      <c r="FQ10">
        <f>SUMIFS(DataRegularSeason20242025!$AA$3:$AA$1315,DataRegularSeason20242025!$B$3:$B$1315, "&lt;=" &amp; FQ$1, DataRegularSeason20242025!$D$3:$D$1315, $A10)+SUMIFS(DataRegularSeason20242025!$AB$3:$AB$1315,DataRegularSeason20242025!$B$3:$B$1315, "&lt;=" &amp; FQ$1, DataRegularSeason20242025!$E$3:$E$1315, $A10)</f>
        <v>10</v>
      </c>
      <c r="FR10">
        <f>SUMIFS(DataRegularSeason20242025!$AA$3:$AA$1315,DataRegularSeason20242025!$B$3:$B$1315, "&lt;=" &amp; FR$1, DataRegularSeason20242025!$D$3:$D$1315, $A10)+SUMIFS(DataRegularSeason20242025!$AB$3:$AB$1315,DataRegularSeason20242025!$B$3:$B$1315, "&lt;=" &amp; FR$1, DataRegularSeason20242025!$E$3:$E$1315, $A10)</f>
        <v>10</v>
      </c>
      <c r="FS10">
        <f>SUMIFS(DataRegularSeason20242025!$AA$3:$AA$1315,DataRegularSeason20242025!$B$3:$B$1315, "&lt;=" &amp; FS$1, DataRegularSeason20242025!$D$3:$D$1315, $A10)+SUMIFS(DataRegularSeason20242025!$AB$3:$AB$1315,DataRegularSeason20242025!$B$3:$B$1315, "&lt;=" &amp; FS$1, DataRegularSeason20242025!$E$3:$E$1315, $A10)</f>
        <v>10</v>
      </c>
      <c r="FT10">
        <f>SUMIFS(DataRegularSeason20242025!$AA$3:$AA$1315,DataRegularSeason20242025!$B$3:$B$1315, "&lt;=" &amp; FT$1, DataRegularSeason20242025!$D$3:$D$1315, $A10)+SUMIFS(DataRegularSeason20242025!$AB$3:$AB$1315,DataRegularSeason20242025!$B$3:$B$1315, "&lt;=" &amp; FT$1, DataRegularSeason20242025!$E$3:$E$1315, $A10)</f>
        <v>10</v>
      </c>
      <c r="FU10">
        <f>SUMIFS(DataRegularSeason20242025!$AA$3:$AA$1315,DataRegularSeason20242025!$B$3:$B$1315, "&lt;=" &amp; FU$1, DataRegularSeason20242025!$D$3:$D$1315, $A10)+SUMIFS(DataRegularSeason20242025!$AB$3:$AB$1315,DataRegularSeason20242025!$B$3:$B$1315, "&lt;=" &amp; FU$1, DataRegularSeason20242025!$E$3:$E$1315, $A10)</f>
        <v>10</v>
      </c>
      <c r="FV10">
        <f>SUMIFS(DataRegularSeason20242025!$AA$3:$AA$1315,DataRegularSeason20242025!$B$3:$B$1315, "&lt;=" &amp; FV$1, DataRegularSeason20242025!$D$3:$D$1315, $A10)+SUMIFS(DataRegularSeason20242025!$AB$3:$AB$1315,DataRegularSeason20242025!$B$3:$B$1315, "&lt;=" &amp; FV$1, DataRegularSeason20242025!$E$3:$E$1315, $A10)</f>
        <v>10</v>
      </c>
      <c r="FW10">
        <f>SUMIFS(DataRegularSeason20242025!$AA$3:$AA$1315,DataRegularSeason20242025!$B$3:$B$1315, "&lt;=" &amp; FW$1, DataRegularSeason20242025!$D$3:$D$1315, $A10)+SUMIFS(DataRegularSeason20242025!$AB$3:$AB$1315,DataRegularSeason20242025!$B$3:$B$1315, "&lt;=" &amp; FW$1, DataRegularSeason20242025!$E$3:$E$1315, $A10)</f>
        <v>10</v>
      </c>
      <c r="FX10">
        <f>SUMIFS(DataRegularSeason20242025!$AA$3:$AA$1315,DataRegularSeason20242025!$B$3:$B$1315, "&lt;=" &amp; FX$1, DataRegularSeason20242025!$D$3:$D$1315, $A10)+SUMIFS(DataRegularSeason20242025!$AB$3:$AB$1315,DataRegularSeason20242025!$B$3:$B$1315, "&lt;=" &amp; FX$1, DataRegularSeason20242025!$E$3:$E$1315, $A10)</f>
        <v>10</v>
      </c>
      <c r="FY10">
        <f>SUMIFS(DataRegularSeason20242025!$AA$3:$AA$1315,DataRegularSeason20242025!$B$3:$B$1315, "&lt;=" &amp; FY$1, DataRegularSeason20242025!$D$3:$D$1315, $A10)+SUMIFS(DataRegularSeason20242025!$AB$3:$AB$1315,DataRegularSeason20242025!$B$3:$B$1315, "&lt;=" &amp; FY$1, DataRegularSeason20242025!$E$3:$E$1315, $A10)</f>
        <v>10</v>
      </c>
      <c r="FZ10">
        <f>SUMIFS(DataRegularSeason20242025!$AA$3:$AA$1315,DataRegularSeason20242025!$B$3:$B$1315, "&lt;=" &amp; FZ$1, DataRegularSeason20242025!$D$3:$D$1315, $A10)+SUMIFS(DataRegularSeason20242025!$AB$3:$AB$1315,DataRegularSeason20242025!$B$3:$B$1315, "&lt;=" &amp; FZ$1, DataRegularSeason20242025!$E$3:$E$1315, $A10)</f>
        <v>10</v>
      </c>
      <c r="GA10">
        <f>SUMIFS(DataRegularSeason20242025!$AA$3:$AA$1315,DataRegularSeason20242025!$B$3:$B$1315, "&lt;=" &amp; GA$1, DataRegularSeason20242025!$D$3:$D$1315, $A10)+SUMIFS(DataRegularSeason20242025!$AB$3:$AB$1315,DataRegularSeason20242025!$B$3:$B$1315, "&lt;=" &amp; GA$1, DataRegularSeason20242025!$E$3:$E$1315, $A10)</f>
        <v>10</v>
      </c>
      <c r="GB10">
        <f>SUMIFS(DataRegularSeason20242025!$AA$3:$AA$1315,DataRegularSeason20242025!$B$3:$B$1315, "&lt;=" &amp; GB$1, DataRegularSeason20242025!$D$3:$D$1315, $A10)+SUMIFS(DataRegularSeason20242025!$AB$3:$AB$1315,DataRegularSeason20242025!$B$3:$B$1315, "&lt;=" &amp; GB$1, DataRegularSeason20242025!$E$3:$E$1315, $A10)</f>
        <v>10</v>
      </c>
      <c r="GC10">
        <f>SUMIFS(DataRegularSeason20242025!$AA$3:$AA$1315,DataRegularSeason20242025!$B$3:$B$1315, "&lt;=" &amp; GC$1, DataRegularSeason20242025!$D$3:$D$1315, $A10)+SUMIFS(DataRegularSeason20242025!$AB$3:$AB$1315,DataRegularSeason20242025!$B$3:$B$1315, "&lt;=" &amp; GC$1, DataRegularSeason20242025!$E$3:$E$1315, $A10)</f>
        <v>10</v>
      </c>
      <c r="GD10">
        <f>SUMIFS(DataRegularSeason20242025!$AA$3:$AA$1315,DataRegularSeason20242025!$B$3:$B$1315, "&lt;=" &amp; GD$1, DataRegularSeason20242025!$D$3:$D$1315, $A10)+SUMIFS(DataRegularSeason20242025!$AB$3:$AB$1315,DataRegularSeason20242025!$B$3:$B$1315, "&lt;=" &amp; GD$1, DataRegularSeason20242025!$E$3:$E$1315, $A10)</f>
        <v>10</v>
      </c>
      <c r="GE10">
        <f>SUMIFS(DataRegularSeason20242025!$AA$3:$AA$1315,DataRegularSeason20242025!$B$3:$B$1315, "&lt;=" &amp; GE$1, DataRegularSeason20242025!$D$3:$D$1315, $A10)+SUMIFS(DataRegularSeason20242025!$AB$3:$AB$1315,DataRegularSeason20242025!$B$3:$B$1315, "&lt;=" &amp; GE$1, DataRegularSeason20242025!$E$3:$E$1315, $A10)</f>
        <v>10</v>
      </c>
      <c r="GF10">
        <f>SUMIFS(DataRegularSeason20242025!$AA$3:$AA$1315,DataRegularSeason20242025!$B$3:$B$1315, "&lt;=" &amp; GF$1, DataRegularSeason20242025!$D$3:$D$1315, $A10)+SUMIFS(DataRegularSeason20242025!$AB$3:$AB$1315,DataRegularSeason20242025!$B$3:$B$1315, "&lt;=" &amp; GF$1, DataRegularSeason20242025!$E$3:$E$1315, $A10)</f>
        <v>10</v>
      </c>
      <c r="GG10">
        <f>SUMIFS(DataRegularSeason20242025!$AA$3:$AA$1315,DataRegularSeason20242025!$B$3:$B$1315, "&lt;=" &amp; GG$1, DataRegularSeason20242025!$D$3:$D$1315, $A10)+SUMIFS(DataRegularSeason20242025!$AB$3:$AB$1315,DataRegularSeason20242025!$B$3:$B$1315, "&lt;=" &amp; GG$1, DataRegularSeason20242025!$E$3:$E$1315, $A10)</f>
        <v>10</v>
      </c>
      <c r="GH10">
        <f>SUMIFS(DataRegularSeason20242025!$AA$3:$AA$1315,DataRegularSeason20242025!$B$3:$B$1315, "&lt;=" &amp; GH$1, DataRegularSeason20242025!$D$3:$D$1315, $A10)+SUMIFS(DataRegularSeason20242025!$AB$3:$AB$1315,DataRegularSeason20242025!$B$3:$B$1315, "&lt;=" &amp; GH$1, DataRegularSeason20242025!$E$3:$E$1315, $A10)</f>
        <v>10</v>
      </c>
      <c r="GI10">
        <f>SUMIFS(DataRegularSeason20242025!$AA$3:$AA$1315,DataRegularSeason20242025!$B$3:$B$1315, "&lt;=" &amp; GI$1, DataRegularSeason20242025!$D$3:$D$1315, $A10)+SUMIFS(DataRegularSeason20242025!$AB$3:$AB$1315,DataRegularSeason20242025!$B$3:$B$1315, "&lt;=" &amp; GI$1, DataRegularSeason20242025!$E$3:$E$1315, $A10)</f>
        <v>10</v>
      </c>
      <c r="GJ10">
        <f>SUMIFS(DataRegularSeason20242025!$AA$3:$AA$1315,DataRegularSeason20242025!$B$3:$B$1315, "&lt;=" &amp; GJ$1, DataRegularSeason20242025!$D$3:$D$1315, $A10)+SUMIFS(DataRegularSeason20242025!$AB$3:$AB$1315,DataRegularSeason20242025!$B$3:$B$1315, "&lt;=" &amp; GJ$1, DataRegularSeason20242025!$E$3:$E$1315, $A10)</f>
        <v>10</v>
      </c>
      <c r="GK10">
        <f>SUMIFS(DataRegularSeason20242025!$AA$3:$AA$1315,DataRegularSeason20242025!$B$3:$B$1315, "&lt;=" &amp; GK$1, DataRegularSeason20242025!$D$3:$D$1315, $A10)+SUMIFS(DataRegularSeason20242025!$AB$3:$AB$1315,DataRegularSeason20242025!$B$3:$B$1315, "&lt;=" &amp; GK$1, DataRegularSeason20242025!$E$3:$E$1315, $A10)</f>
        <v>10</v>
      </c>
      <c r="GL10">
        <f>SUMIFS(DataRegularSeason20242025!$AA$3:$AA$1315,DataRegularSeason20242025!$B$3:$B$1315, "&lt;=" &amp; GL$1, DataRegularSeason20242025!$D$3:$D$1315, $A10)+SUMIFS(DataRegularSeason20242025!$AB$3:$AB$1315,DataRegularSeason20242025!$B$3:$B$1315, "&lt;=" &amp; GL$1, DataRegularSeason20242025!$E$3:$E$1315, $A10)</f>
        <v>10</v>
      </c>
      <c r="GM10">
        <f>SUMIFS(DataRegularSeason20242025!$AA$3:$AA$1315,DataRegularSeason20242025!$B$3:$B$1315, "&lt;=" &amp; GM$1, DataRegularSeason20242025!$D$3:$D$1315, $A10)+SUMIFS(DataRegularSeason20242025!$AB$3:$AB$1315,DataRegularSeason20242025!$B$3:$B$1315, "&lt;=" &amp; GM$1, DataRegularSeason20242025!$E$3:$E$1315, $A10)</f>
        <v>10</v>
      </c>
      <c r="GN10">
        <f>SUMIFS(DataRegularSeason20242025!$AA$3:$AA$1315,DataRegularSeason20242025!$B$3:$B$1315, "&lt;=" &amp; GN$1, DataRegularSeason20242025!$D$3:$D$1315, $A10)+SUMIFS(DataRegularSeason20242025!$AB$3:$AB$1315,DataRegularSeason20242025!$B$3:$B$1315, "&lt;=" &amp; GN$1, DataRegularSeason20242025!$E$3:$E$1315, $A10)</f>
        <v>10</v>
      </c>
      <c r="GO10">
        <f>SUMIFS(DataRegularSeason20242025!$AA$3:$AA$1315,DataRegularSeason20242025!$B$3:$B$1315, "&lt;=" &amp; GO$1, DataRegularSeason20242025!$D$3:$D$1315, $A10)+SUMIFS(DataRegularSeason20242025!$AB$3:$AB$1315,DataRegularSeason20242025!$B$3:$B$1315, "&lt;=" &amp; GO$1, DataRegularSeason20242025!$E$3:$E$1315, $A10)</f>
        <v>10</v>
      </c>
      <c r="GP10">
        <f>SUMIFS(DataRegularSeason20242025!$AA$3:$AA$1315,DataRegularSeason20242025!$B$3:$B$1315, "&lt;=" &amp; GP$1, DataRegularSeason20242025!$D$3:$D$1315, $A10)+SUMIFS(DataRegularSeason20242025!$AB$3:$AB$1315,DataRegularSeason20242025!$B$3:$B$1315, "&lt;=" &amp; GP$1, DataRegularSeason20242025!$E$3:$E$1315, $A10)</f>
        <v>10</v>
      </c>
      <c r="GQ10">
        <f>SUMIFS(DataRegularSeason20242025!$AA$3:$AA$1315,DataRegularSeason20242025!$B$3:$B$1315, "&lt;=" &amp; GQ$1, DataRegularSeason20242025!$D$3:$D$1315, $A10)+SUMIFS(DataRegularSeason20242025!$AB$3:$AB$1315,DataRegularSeason20242025!$B$3:$B$1315, "&lt;=" &amp; GQ$1, DataRegularSeason20242025!$E$3:$E$1315, $A10)</f>
        <v>10</v>
      </c>
      <c r="GR10">
        <f>SUMIFS(DataRegularSeason20242025!$AA$3:$AA$1315,DataRegularSeason20242025!$B$3:$B$1315, "&lt;=" &amp; GR$1, DataRegularSeason20242025!$D$3:$D$1315, $A10)+SUMIFS(DataRegularSeason20242025!$AB$3:$AB$1315,DataRegularSeason20242025!$B$3:$B$1315, "&lt;=" &amp; GR$1, DataRegularSeason20242025!$E$3:$E$1315, $A10)</f>
        <v>10</v>
      </c>
      <c r="GS10">
        <f>SUMIFS(DataRegularSeason20242025!$AA$3:$AA$1315,DataRegularSeason20242025!$B$3:$B$1315, "&lt;=" &amp; GS$1, DataRegularSeason20242025!$D$3:$D$1315, $A10)+SUMIFS(DataRegularSeason20242025!$AB$3:$AB$1315,DataRegularSeason20242025!$B$3:$B$1315, "&lt;=" &amp; GS$1, DataRegularSeason20242025!$E$3:$E$1315, $A10)</f>
        <v>10</v>
      </c>
      <c r="GT10">
        <f>SUMIFS(DataRegularSeason20242025!$AA$3:$AA$1315,DataRegularSeason20242025!$B$3:$B$1315, "&lt;=" &amp; GT$1, DataRegularSeason20242025!$D$3:$D$1315, $A10)+SUMIFS(DataRegularSeason20242025!$AB$3:$AB$1315,DataRegularSeason20242025!$B$3:$B$1315, "&lt;=" &amp; GT$1, DataRegularSeason20242025!$E$3:$E$1315, $A10)</f>
        <v>10</v>
      </c>
      <c r="GU10">
        <f>SUMIFS(DataRegularSeason20242025!$AA$3:$AA$1315,DataRegularSeason20242025!$B$3:$B$1315, "&lt;=" &amp; GU$1, DataRegularSeason20242025!$D$3:$D$1315, $A10)+SUMIFS(DataRegularSeason20242025!$AB$3:$AB$1315,DataRegularSeason20242025!$B$3:$B$1315, "&lt;=" &amp; GU$1, DataRegularSeason20242025!$E$3:$E$1315, $A10)</f>
        <v>10</v>
      </c>
    </row>
    <row r="11" spans="1:275" x14ac:dyDescent="0.25">
      <c r="A11" t="s">
        <v>29</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3</v>
      </c>
      <c r="R11">
        <f>SUMIFS(DataRegularSeason20242025!$AA$3:$AA$1315,DataRegularSeason20242025!$B$3:$B$1315, "&lt;=" &amp; R$1, DataRegularSeason20242025!$D$3:$D$1315, $A11)+SUMIFS(DataRegularSeason20242025!$AB$3:$AB$1315,DataRegularSeason20242025!$B$3:$B$1315, "&lt;=" &amp; R$1, DataRegularSeason20242025!$E$3:$E$1315, $A11)</f>
        <v>3</v>
      </c>
      <c r="S11">
        <f>SUMIFS(DataRegularSeason20242025!$AA$3:$AA$1315,DataRegularSeason20242025!$B$3:$B$1315, "&lt;=" &amp; S$1, DataRegularSeason20242025!$D$3:$D$1315, $A11)+SUMIFS(DataRegularSeason20242025!$AB$3:$AB$1315,DataRegularSeason20242025!$B$3:$B$1315, "&lt;=" &amp; S$1, DataRegularSeason20242025!$E$3:$E$1315, $A11)</f>
        <v>3</v>
      </c>
      <c r="T11">
        <f>SUMIFS(DataRegularSeason20242025!$AA$3:$AA$1315,DataRegularSeason20242025!$B$3:$B$1315, "&lt;=" &amp; T$1, DataRegularSeason20242025!$D$3:$D$1315, $A11)+SUMIFS(DataRegularSeason20242025!$AB$3:$AB$1315,DataRegularSeason20242025!$B$3:$B$1315, "&lt;=" &amp; T$1, DataRegularSeason20242025!$E$3:$E$1315, $A11)</f>
        <v>5</v>
      </c>
      <c r="U11">
        <f>SUMIFS(DataRegularSeason20242025!$AA$3:$AA$1315,DataRegularSeason20242025!$B$3:$B$1315, "&lt;=" &amp; U$1, DataRegularSeason20242025!$D$3:$D$1315, $A11)+SUMIFS(DataRegularSeason20242025!$AB$3:$AB$1315,DataRegularSeason20242025!$B$3:$B$1315, "&lt;=" &amp; U$1, DataRegularSeason20242025!$E$3:$E$1315, $A11)</f>
        <v>5</v>
      </c>
      <c r="V11">
        <f>SUMIFS(DataRegularSeason20242025!$AA$3:$AA$1315,DataRegularSeason20242025!$B$3:$B$1315, "&lt;=" &amp; V$1, DataRegularSeason20242025!$D$3:$D$1315, $A11)+SUMIFS(DataRegularSeason20242025!$AB$3:$AB$1315,DataRegularSeason20242025!$B$3:$B$1315, "&lt;=" &amp; V$1, DataRegularSeason20242025!$E$3:$E$1315, $A11)</f>
        <v>5</v>
      </c>
      <c r="W11">
        <f>SUMIFS(DataRegularSeason20242025!$AA$3:$AA$1315,DataRegularSeason20242025!$B$3:$B$1315, "&lt;=" &amp; W$1, DataRegularSeason20242025!$D$3:$D$1315, $A11)+SUMIFS(DataRegularSeason20242025!$AB$3:$AB$1315,DataRegularSeason20242025!$B$3:$B$1315, "&lt;=" &amp; W$1, DataRegularSeason20242025!$E$3:$E$1315, $A11)</f>
        <v>7</v>
      </c>
      <c r="X11">
        <f>SUMIFS(DataRegularSeason20242025!$AA$3:$AA$1315,DataRegularSeason20242025!$B$3:$B$1315, "&lt;=" &amp; X$1, DataRegularSeason20242025!$D$3:$D$1315, $A11)+SUMIFS(DataRegularSeason20242025!$AB$3:$AB$1315,DataRegularSeason20242025!$B$3:$B$1315, "&lt;=" &amp; X$1, DataRegularSeason20242025!$E$3:$E$1315, $A11)</f>
        <v>7</v>
      </c>
      <c r="Y11">
        <f>SUMIFS(DataRegularSeason20242025!$AA$3:$AA$1315,DataRegularSeason20242025!$B$3:$B$1315, "&lt;=" &amp; Y$1, DataRegularSeason20242025!$D$3:$D$1315, $A11)+SUMIFS(DataRegularSeason20242025!$AB$3:$AB$1315,DataRegularSeason20242025!$B$3:$B$1315, "&lt;=" &amp; Y$1, DataRegularSeason20242025!$E$3:$E$1315, $A11)</f>
        <v>7</v>
      </c>
      <c r="Z11">
        <f>SUMIFS(DataRegularSeason20242025!$AA$3:$AA$1315,DataRegularSeason20242025!$B$3:$B$1315, "&lt;=" &amp; Z$1, DataRegularSeason20242025!$D$3:$D$1315, $A11)+SUMIFS(DataRegularSeason20242025!$AB$3:$AB$1315,DataRegularSeason20242025!$B$3:$B$1315, "&lt;=" &amp; Z$1, DataRegularSeason20242025!$E$3:$E$1315, $A11)</f>
        <v>7</v>
      </c>
      <c r="AA11">
        <f>SUMIFS(DataRegularSeason20242025!$AA$3:$AA$1315,DataRegularSeason20242025!$B$3:$B$1315, "&lt;=" &amp; AA$1, DataRegularSeason20242025!$D$3:$D$1315, $A11)+SUMIFS(DataRegularSeason20242025!$AB$3:$AB$1315,DataRegularSeason20242025!$B$3:$B$1315, "&lt;=" &amp; AA$1, DataRegularSeason20242025!$E$3:$E$1315, $A11)</f>
        <v>9</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16</v>
      </c>
      <c r="B12" t="s">
        <v>98</v>
      </c>
      <c r="C12" t="s">
        <v>81</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4</v>
      </c>
      <c r="N12">
        <f>SUMIFS(DataRegularSeason20242025!$AA$3:$AA$1315,DataRegularSeason20242025!$B$3:$B$1315, "&lt;=" &amp; N$1, DataRegularSeason20242025!$D$3:$D$1315, $A12)+SUMIFS(DataRegularSeason20242025!$AB$3:$AB$1315,DataRegularSeason20242025!$B$3:$B$1315, "&lt;=" &amp; N$1, DataRegularSeason20242025!$E$3:$E$1315, $A12)</f>
        <v>4</v>
      </c>
      <c r="O12">
        <f>SUMIFS(DataRegularSeason20242025!$AA$3:$AA$1315,DataRegularSeason20242025!$B$3:$B$1315, "&lt;=" &amp; O$1, DataRegularSeason20242025!$D$3:$D$1315, $A12)+SUMIFS(DataRegularSeason20242025!$AB$3:$AB$1315,DataRegularSeason20242025!$B$3:$B$1315, "&lt;=" &amp; O$1, DataRegularSeason20242025!$E$3:$E$1315, $A12)</f>
        <v>4</v>
      </c>
      <c r="P12">
        <f>SUMIFS(DataRegularSeason20242025!$AA$3:$AA$1315,DataRegularSeason20242025!$B$3:$B$1315, "&lt;=" &amp; P$1, DataRegularSeason20242025!$D$3:$D$1315, $A12)+SUMIFS(DataRegularSeason20242025!$AB$3:$AB$1315,DataRegularSeason20242025!$B$3:$B$1315, "&lt;=" &amp; P$1, DataRegularSeason20242025!$E$3:$E$1315, $A12)</f>
        <v>4</v>
      </c>
      <c r="Q12">
        <f>SUMIFS(DataRegularSeason20242025!$AA$3:$AA$1315,DataRegularSeason20242025!$B$3:$B$1315, "&lt;=" &amp; Q$1, DataRegularSeason20242025!$D$3:$D$1315, $A12)+SUMIFS(DataRegularSeason20242025!$AB$3:$AB$1315,DataRegularSeason20242025!$B$3:$B$1315, "&lt;=" &amp; Q$1, DataRegularSeason20242025!$E$3:$E$1315, $A12)</f>
        <v>6</v>
      </c>
      <c r="R12">
        <f>SUMIFS(DataRegularSeason20242025!$AA$3:$AA$1315,DataRegularSeason20242025!$B$3:$B$1315, "&lt;=" &amp; R$1, DataRegularSeason20242025!$D$3:$D$1315, $A12)+SUMIFS(DataRegularSeason20242025!$AB$3:$AB$1315,DataRegularSeason20242025!$B$3:$B$1315, "&lt;=" &amp; R$1, DataRegularSeason20242025!$E$3:$E$1315, $A12)</f>
        <v>6</v>
      </c>
      <c r="S12">
        <f>SUMIFS(DataRegularSeason20242025!$AA$3:$AA$1315,DataRegularSeason20242025!$B$3:$B$1315, "&lt;=" &amp; S$1, DataRegularSeason20242025!$D$3:$D$1315, $A12)+SUMIFS(DataRegularSeason20242025!$AB$3:$AB$1315,DataRegularSeason20242025!$B$3:$B$1315, "&lt;=" &amp; S$1, DataRegularSeason20242025!$E$3:$E$1315, $A12)</f>
        <v>6</v>
      </c>
      <c r="T12">
        <f>SUMIFS(DataRegularSeason20242025!$AA$3:$AA$1315,DataRegularSeason20242025!$B$3:$B$1315, "&lt;=" &amp; T$1, DataRegularSeason20242025!$D$3:$D$1315, $A12)+SUMIFS(DataRegularSeason20242025!$AB$3:$AB$1315,DataRegularSeason20242025!$B$3:$B$1315, "&lt;=" &amp; T$1, DataRegularSeason20242025!$E$3:$E$1315, $A12)</f>
        <v>7</v>
      </c>
      <c r="U12">
        <f>SUMIFS(DataRegularSeason20242025!$AA$3:$AA$1315,DataRegularSeason20242025!$B$3:$B$1315, "&lt;=" &amp; U$1, DataRegularSeason20242025!$D$3:$D$1315, $A12)+SUMIFS(DataRegularSeason20242025!$AB$3:$AB$1315,DataRegularSeason20242025!$B$3:$B$1315, "&lt;=" &amp; U$1, DataRegularSeason20242025!$E$3:$E$1315, $A12)</f>
        <v>7</v>
      </c>
      <c r="V12">
        <f>SUMIFS(DataRegularSeason20242025!$AA$3:$AA$1315,DataRegularSeason20242025!$B$3:$B$1315, "&lt;=" &amp; V$1, DataRegularSeason20242025!$D$3:$D$1315, $A12)+SUMIFS(DataRegularSeason20242025!$AB$3:$AB$1315,DataRegularSeason20242025!$B$3:$B$1315, "&lt;=" &amp; V$1, DataRegularSeason20242025!$E$3:$E$1315, $A12)</f>
        <v>7</v>
      </c>
      <c r="W12">
        <f>SUMIFS(DataRegularSeason20242025!$AA$3:$AA$1315,DataRegularSeason20242025!$B$3:$B$1315, "&lt;=" &amp; W$1, DataRegularSeason20242025!$D$3:$D$1315, $A12)+SUMIFS(DataRegularSeason20242025!$AB$3:$AB$1315,DataRegularSeason20242025!$B$3:$B$1315, "&lt;=" &amp; W$1, DataRegularSeason20242025!$E$3:$E$1315, $A12)</f>
        <v>7</v>
      </c>
      <c r="X12">
        <f>SUMIFS(DataRegularSeason20242025!$AA$3:$AA$1315,DataRegularSeason20242025!$B$3:$B$1315, "&lt;=" &amp; X$1, DataRegularSeason20242025!$D$3:$D$1315, $A12)+SUMIFS(DataRegularSeason20242025!$AB$3:$AB$1315,DataRegularSeason20242025!$B$3:$B$1315, "&lt;=" &amp; X$1, DataRegularSeason20242025!$E$3:$E$1315, $A12)</f>
        <v>7</v>
      </c>
      <c r="Y12">
        <f>SUMIFS(DataRegularSeason20242025!$AA$3:$AA$1315,DataRegularSeason20242025!$B$3:$B$1315, "&lt;=" &amp; Y$1, DataRegularSeason20242025!$D$3:$D$1315, $A12)+SUMIFS(DataRegularSeason20242025!$AB$3:$AB$1315,DataRegularSeason20242025!$B$3:$B$1315, "&lt;=" &amp; Y$1, DataRegularSeason20242025!$E$3:$E$1315, $A12)</f>
        <v>7</v>
      </c>
      <c r="Z12">
        <f>SUMIFS(DataRegularSeason20242025!$AA$3:$AA$1315,DataRegularSeason20242025!$B$3:$B$1315, "&lt;=" &amp; Z$1, DataRegularSeason20242025!$D$3:$D$1315, $A12)+SUMIFS(DataRegularSeason20242025!$AB$3:$AB$1315,DataRegularSeason20242025!$B$3:$B$1315, "&lt;=" &amp; Z$1, DataRegularSeason20242025!$E$3:$E$1315, $A12)</f>
        <v>7</v>
      </c>
      <c r="AA12">
        <f>SUMIFS(DataRegularSeason20242025!$AA$3:$AA$1315,DataRegularSeason20242025!$B$3:$B$1315, "&lt;=" &amp; AA$1, DataRegularSeason20242025!$D$3:$D$1315, $A12)+SUMIFS(DataRegularSeason20242025!$AB$3:$AB$1315,DataRegularSeason20242025!$B$3:$B$1315, "&lt;=" &amp; AA$1, DataRegularSeason20242025!$E$3:$E$1315, $A12)</f>
        <v>9</v>
      </c>
      <c r="AB12">
        <f>SUMIFS(DataRegularSeason20242025!$AA$3:$AA$1315,DataRegularSeason20242025!$B$3:$B$1315, "&lt;=" &amp; AB$1, DataRegularSeason20242025!$D$3:$D$1315, $A12)+SUMIFS(DataRegularSeason20242025!$AB$3:$AB$1315,DataRegularSeason20242025!$B$3:$B$1315, "&lt;=" &amp; AB$1, DataRegularSeason20242025!$E$3:$E$1315, $A12)</f>
        <v>9</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31</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2</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8</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19</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4</v>
      </c>
      <c r="N14">
        <f>SUMIFS(DataRegularSeason20242025!$AA$3:$AA$1315,DataRegularSeason20242025!$B$3:$B$1315, "&lt;=" &amp; N$1, DataRegularSeason20242025!$D$3:$D$1315, $A14)+SUMIFS(DataRegularSeason20242025!$AB$3:$AB$1315,DataRegularSeason20242025!$B$3:$B$1315, "&lt;=" &amp; N$1, DataRegularSeason20242025!$E$3:$E$1315, $A14)</f>
        <v>4</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5</v>
      </c>
      <c r="U14">
        <f>SUMIFS(DataRegularSeason20242025!$AA$3:$AA$1315,DataRegularSeason20242025!$B$3:$B$1315, "&lt;=" &amp; U$1, DataRegularSeason20242025!$D$3:$D$1315, $A14)+SUMIFS(DataRegularSeason20242025!$AB$3:$AB$1315,DataRegularSeason20242025!$B$3:$B$1315, "&lt;=" &amp; U$1, DataRegularSeason20242025!$E$3:$E$1315, $A14)</f>
        <v>5</v>
      </c>
      <c r="V14">
        <f>SUMIFS(DataRegularSeason20242025!$AA$3:$AA$1315,DataRegularSeason20242025!$B$3:$B$1315, "&lt;=" &amp; V$1, DataRegularSeason20242025!$D$3:$D$1315, $A14)+SUMIFS(DataRegularSeason20242025!$AB$3:$AB$1315,DataRegularSeason20242025!$B$3:$B$1315, "&lt;=" &amp; V$1, DataRegularSeason20242025!$E$3:$E$1315, $A14)</f>
        <v>5</v>
      </c>
      <c r="W14">
        <f>SUMIFS(DataRegularSeason20242025!$AA$3:$AA$1315,DataRegularSeason20242025!$B$3:$B$1315, "&lt;=" &amp; W$1, DataRegularSeason20242025!$D$3:$D$1315, $A14)+SUMIFS(DataRegularSeason20242025!$AB$3:$AB$1315,DataRegularSeason20242025!$B$3:$B$1315, "&lt;=" &amp; W$1, DataRegularSeason20242025!$E$3:$E$1315, $A14)</f>
        <v>5</v>
      </c>
      <c r="X14">
        <f>SUMIFS(DataRegularSeason20242025!$AA$3:$AA$1315,DataRegularSeason20242025!$B$3:$B$1315, "&lt;=" &amp; X$1, DataRegularSeason20242025!$D$3:$D$1315, $A14)+SUMIFS(DataRegularSeason20242025!$AB$3:$AB$1315,DataRegularSeason20242025!$B$3:$B$1315, "&lt;=" &amp; X$1, DataRegularSeason20242025!$E$3:$E$1315, $A14)</f>
        <v>5</v>
      </c>
      <c r="Y14">
        <f>SUMIFS(DataRegularSeason20242025!$AA$3:$AA$1315,DataRegularSeason20242025!$B$3:$B$1315, "&lt;=" &amp; Y$1, DataRegularSeason20242025!$D$3:$D$1315, $A14)+SUMIFS(DataRegularSeason20242025!$AB$3:$AB$1315,DataRegularSeason20242025!$B$3:$B$1315, "&lt;=" &amp; Y$1, DataRegularSeason20242025!$E$3:$E$1315, $A14)</f>
        <v>5</v>
      </c>
      <c r="Z14">
        <f>SUMIFS(DataRegularSeason20242025!$AA$3:$AA$1315,DataRegularSeason20242025!$B$3:$B$1315, "&lt;=" &amp; Z$1, DataRegularSeason20242025!$D$3:$D$1315, $A14)+SUMIFS(DataRegularSeason20242025!$AB$3:$AB$1315,DataRegularSeason20242025!$B$3:$B$1315, "&lt;=" &amp; Z$1, DataRegularSeason20242025!$E$3:$E$1315, $A14)</f>
        <v>5</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9</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9</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9</v>
      </c>
      <c r="AN14">
        <f>SUMIFS(DataRegularSeason20242025!$AA$3:$AA$1315,DataRegularSeason20242025!$B$3:$B$1315, "&lt;=" &amp; AN$1, DataRegularSeason20242025!$D$3:$D$1315, $A14)+SUMIFS(DataRegularSeason20242025!$AB$3:$AB$1315,DataRegularSeason20242025!$B$3:$B$1315, "&lt;=" &amp; AN$1, DataRegularSeason20242025!$E$3:$E$1315, $A14)</f>
        <v>9</v>
      </c>
      <c r="AO14">
        <f>SUMIFS(DataRegularSeason20242025!$AA$3:$AA$1315,DataRegularSeason20242025!$B$3:$B$1315, "&lt;=" &amp; AO$1, DataRegularSeason20242025!$D$3:$D$1315, $A14)+SUMIFS(DataRegularSeason20242025!$AB$3:$AB$1315,DataRegularSeason20242025!$B$3:$B$1315, "&lt;=" &amp; AO$1, DataRegularSeason20242025!$E$3:$E$1315, $A14)</f>
        <v>9</v>
      </c>
      <c r="AP14">
        <f>SUMIFS(DataRegularSeason20242025!$AA$3:$AA$1315,DataRegularSeason20242025!$B$3:$B$1315, "&lt;=" &amp; AP$1, DataRegularSeason20242025!$D$3:$D$1315, $A14)+SUMIFS(DataRegularSeason20242025!$AB$3:$AB$1315,DataRegularSeason20242025!$B$3:$B$1315, "&lt;=" &amp; AP$1, DataRegularSeason20242025!$E$3:$E$1315, $A14)</f>
        <v>9</v>
      </c>
      <c r="AQ14">
        <f>SUMIFS(DataRegularSeason20242025!$AA$3:$AA$1315,DataRegularSeason20242025!$B$3:$B$1315, "&lt;=" &amp; AQ$1, DataRegularSeason20242025!$D$3:$D$1315, $A14)+SUMIFS(DataRegularSeason20242025!$AB$3:$AB$1315,DataRegularSeason20242025!$B$3:$B$1315, "&lt;=" &amp; AQ$1, DataRegularSeason20242025!$E$3:$E$1315, $A14)</f>
        <v>9</v>
      </c>
      <c r="AR14">
        <f>SUMIFS(DataRegularSeason20242025!$AA$3:$AA$1315,DataRegularSeason20242025!$B$3:$B$1315, "&lt;=" &amp; AR$1, DataRegularSeason20242025!$D$3:$D$1315, $A14)+SUMIFS(DataRegularSeason20242025!$AB$3:$AB$1315,DataRegularSeason20242025!$B$3:$B$1315, "&lt;=" &amp; AR$1, DataRegularSeason20242025!$E$3:$E$1315, $A14)</f>
        <v>9</v>
      </c>
      <c r="AS14">
        <f>SUMIFS(DataRegularSeason20242025!$AA$3:$AA$1315,DataRegularSeason20242025!$B$3:$B$1315, "&lt;=" &amp; AS$1, DataRegularSeason20242025!$D$3:$D$1315, $A14)+SUMIFS(DataRegularSeason20242025!$AB$3:$AB$1315,DataRegularSeason20242025!$B$3:$B$1315, "&lt;=" &amp; AS$1, DataRegularSeason20242025!$E$3:$E$1315, $A14)</f>
        <v>9</v>
      </c>
      <c r="AT14">
        <f>SUMIFS(DataRegularSeason20242025!$AA$3:$AA$1315,DataRegularSeason20242025!$B$3:$B$1315, "&lt;=" &amp; AT$1, DataRegularSeason20242025!$D$3:$D$1315, $A14)+SUMIFS(DataRegularSeason20242025!$AB$3:$AB$1315,DataRegularSeason20242025!$B$3:$B$1315, "&lt;=" &amp; AT$1, DataRegularSeason20242025!$E$3:$E$1315, $A14)</f>
        <v>9</v>
      </c>
      <c r="AU14">
        <f>SUMIFS(DataRegularSeason20242025!$AA$3:$AA$1315,DataRegularSeason20242025!$B$3:$B$1315, "&lt;=" &amp; AU$1, DataRegularSeason20242025!$D$3:$D$1315, $A14)+SUMIFS(DataRegularSeason20242025!$AB$3:$AB$1315,DataRegularSeason20242025!$B$3:$B$1315, "&lt;=" &amp; AU$1, DataRegularSeason20242025!$E$3:$E$1315, $A14)</f>
        <v>9</v>
      </c>
      <c r="AV14">
        <f>SUMIFS(DataRegularSeason20242025!$AA$3:$AA$1315,DataRegularSeason20242025!$B$3:$B$1315, "&lt;=" &amp; AV$1, DataRegularSeason20242025!$D$3:$D$1315, $A14)+SUMIFS(DataRegularSeason20242025!$AB$3:$AB$1315,DataRegularSeason20242025!$B$3:$B$1315, "&lt;=" &amp; AV$1, DataRegularSeason20242025!$E$3:$E$1315, $A14)</f>
        <v>9</v>
      </c>
      <c r="AW14">
        <f>SUMIFS(DataRegularSeason20242025!$AA$3:$AA$1315,DataRegularSeason20242025!$B$3:$B$1315, "&lt;=" &amp; AW$1, DataRegularSeason20242025!$D$3:$D$1315, $A14)+SUMIFS(DataRegularSeason20242025!$AB$3:$AB$1315,DataRegularSeason20242025!$B$3:$B$1315, "&lt;=" &amp; AW$1, DataRegularSeason20242025!$E$3:$E$1315, $A14)</f>
        <v>9</v>
      </c>
      <c r="AX14">
        <f>SUMIFS(DataRegularSeason20242025!$AA$3:$AA$1315,DataRegularSeason20242025!$B$3:$B$1315, "&lt;=" &amp; AX$1, DataRegularSeason20242025!$D$3:$D$1315, $A14)+SUMIFS(DataRegularSeason20242025!$AB$3:$AB$1315,DataRegularSeason20242025!$B$3:$B$1315, "&lt;=" &amp; AX$1, DataRegularSeason20242025!$E$3:$E$1315, $A14)</f>
        <v>9</v>
      </c>
      <c r="AY14">
        <f>SUMIFS(DataRegularSeason20242025!$AA$3:$AA$1315,DataRegularSeason20242025!$B$3:$B$1315, "&lt;=" &amp; AY$1, DataRegularSeason20242025!$D$3:$D$1315, $A14)+SUMIFS(DataRegularSeason20242025!$AB$3:$AB$1315,DataRegularSeason20242025!$B$3:$B$1315, "&lt;=" &amp; AY$1, DataRegularSeason20242025!$E$3:$E$1315, $A14)</f>
        <v>9</v>
      </c>
      <c r="AZ14">
        <f>SUMIFS(DataRegularSeason20242025!$AA$3:$AA$1315,DataRegularSeason20242025!$B$3:$B$1315, "&lt;=" &amp; AZ$1, DataRegularSeason20242025!$D$3:$D$1315, $A14)+SUMIFS(DataRegularSeason20242025!$AB$3:$AB$1315,DataRegularSeason20242025!$B$3:$B$1315, "&lt;=" &amp; AZ$1, DataRegularSeason20242025!$E$3:$E$1315, $A14)</f>
        <v>9</v>
      </c>
      <c r="BA14">
        <f>SUMIFS(DataRegularSeason20242025!$AA$3:$AA$1315,DataRegularSeason20242025!$B$3:$B$1315, "&lt;=" &amp; BA$1, DataRegularSeason20242025!$D$3:$D$1315, $A14)+SUMIFS(DataRegularSeason20242025!$AB$3:$AB$1315,DataRegularSeason20242025!$B$3:$B$1315, "&lt;=" &amp; BA$1, DataRegularSeason20242025!$E$3:$E$1315, $A14)</f>
        <v>9</v>
      </c>
      <c r="BB14">
        <f>SUMIFS(DataRegularSeason20242025!$AA$3:$AA$1315,DataRegularSeason20242025!$B$3:$B$1315, "&lt;=" &amp; BB$1, DataRegularSeason20242025!$D$3:$D$1315, $A14)+SUMIFS(DataRegularSeason20242025!$AB$3:$AB$1315,DataRegularSeason20242025!$B$3:$B$1315, "&lt;=" &amp; BB$1, DataRegularSeason20242025!$E$3:$E$1315, $A14)</f>
        <v>9</v>
      </c>
      <c r="BC14">
        <f>SUMIFS(DataRegularSeason20242025!$AA$3:$AA$1315,DataRegularSeason20242025!$B$3:$B$1315, "&lt;=" &amp; BC$1, DataRegularSeason20242025!$D$3:$D$1315, $A14)+SUMIFS(DataRegularSeason20242025!$AB$3:$AB$1315,DataRegularSeason20242025!$B$3:$B$1315, "&lt;=" &amp; BC$1, DataRegularSeason20242025!$E$3:$E$1315, $A14)</f>
        <v>9</v>
      </c>
      <c r="BD14">
        <f>SUMIFS(DataRegularSeason20242025!$AA$3:$AA$1315,DataRegularSeason20242025!$B$3:$B$1315, "&lt;=" &amp; BD$1, DataRegularSeason20242025!$D$3:$D$1315, $A14)+SUMIFS(DataRegularSeason20242025!$AB$3:$AB$1315,DataRegularSeason20242025!$B$3:$B$1315, "&lt;=" &amp; BD$1, DataRegularSeason20242025!$E$3:$E$1315, $A14)</f>
        <v>9</v>
      </c>
      <c r="BE14">
        <f>SUMIFS(DataRegularSeason20242025!$AA$3:$AA$1315,DataRegularSeason20242025!$B$3:$B$1315, "&lt;=" &amp; BE$1, DataRegularSeason20242025!$D$3:$D$1315, $A14)+SUMIFS(DataRegularSeason20242025!$AB$3:$AB$1315,DataRegularSeason20242025!$B$3:$B$1315, "&lt;=" &amp; BE$1, DataRegularSeason20242025!$E$3:$E$1315, $A14)</f>
        <v>9</v>
      </c>
      <c r="BF14">
        <f>SUMIFS(DataRegularSeason20242025!$AA$3:$AA$1315,DataRegularSeason20242025!$B$3:$B$1315, "&lt;=" &amp; BF$1, DataRegularSeason20242025!$D$3:$D$1315, $A14)+SUMIFS(DataRegularSeason20242025!$AB$3:$AB$1315,DataRegularSeason20242025!$B$3:$B$1315, "&lt;=" &amp; BF$1, DataRegularSeason20242025!$E$3:$E$1315, $A14)</f>
        <v>9</v>
      </c>
      <c r="BG14">
        <f>SUMIFS(DataRegularSeason20242025!$AA$3:$AA$1315,DataRegularSeason20242025!$B$3:$B$1315, "&lt;=" &amp; BG$1, DataRegularSeason20242025!$D$3:$D$1315, $A14)+SUMIFS(DataRegularSeason20242025!$AB$3:$AB$1315,DataRegularSeason20242025!$B$3:$B$1315, "&lt;=" &amp; BG$1, DataRegularSeason20242025!$E$3:$E$1315, $A14)</f>
        <v>9</v>
      </c>
      <c r="BH14">
        <f>SUMIFS(DataRegularSeason20242025!$AA$3:$AA$1315,DataRegularSeason20242025!$B$3:$B$1315, "&lt;=" &amp; BH$1, DataRegularSeason20242025!$D$3:$D$1315, $A14)+SUMIFS(DataRegularSeason20242025!$AB$3:$AB$1315,DataRegularSeason20242025!$B$3:$B$1315, "&lt;=" &amp; BH$1, DataRegularSeason20242025!$E$3:$E$1315, $A14)</f>
        <v>9</v>
      </c>
      <c r="BI14">
        <f>SUMIFS(DataRegularSeason20242025!$AA$3:$AA$1315,DataRegularSeason20242025!$B$3:$B$1315, "&lt;=" &amp; BI$1, DataRegularSeason20242025!$D$3:$D$1315, $A14)+SUMIFS(DataRegularSeason20242025!$AB$3:$AB$1315,DataRegularSeason20242025!$B$3:$B$1315, "&lt;=" &amp; BI$1, DataRegularSeason20242025!$E$3:$E$1315, $A14)</f>
        <v>9</v>
      </c>
      <c r="BJ14">
        <f>SUMIFS(DataRegularSeason20242025!$AA$3:$AA$1315,DataRegularSeason20242025!$B$3:$B$1315, "&lt;=" &amp; BJ$1, DataRegularSeason20242025!$D$3:$D$1315, $A14)+SUMIFS(DataRegularSeason20242025!$AB$3:$AB$1315,DataRegularSeason20242025!$B$3:$B$1315, "&lt;=" &amp; BJ$1, DataRegularSeason20242025!$E$3:$E$1315, $A14)</f>
        <v>9</v>
      </c>
      <c r="BK14">
        <f>SUMIFS(DataRegularSeason20242025!$AA$3:$AA$1315,DataRegularSeason20242025!$B$3:$B$1315, "&lt;=" &amp; BK$1, DataRegularSeason20242025!$D$3:$D$1315, $A14)+SUMIFS(DataRegularSeason20242025!$AB$3:$AB$1315,DataRegularSeason20242025!$B$3:$B$1315, "&lt;=" &amp; BK$1, DataRegularSeason20242025!$E$3:$E$1315, $A14)</f>
        <v>9</v>
      </c>
      <c r="BL14">
        <f>SUMIFS(DataRegularSeason20242025!$AA$3:$AA$1315,DataRegularSeason20242025!$B$3:$B$1315, "&lt;=" &amp; BL$1, DataRegularSeason20242025!$D$3:$D$1315, $A14)+SUMIFS(DataRegularSeason20242025!$AB$3:$AB$1315,DataRegularSeason20242025!$B$3:$B$1315, "&lt;=" &amp; BL$1, DataRegularSeason20242025!$E$3:$E$1315, $A14)</f>
        <v>9</v>
      </c>
      <c r="BM14">
        <f>SUMIFS(DataRegularSeason20242025!$AA$3:$AA$1315,DataRegularSeason20242025!$B$3:$B$1315, "&lt;=" &amp; BM$1, DataRegularSeason20242025!$D$3:$D$1315, $A14)+SUMIFS(DataRegularSeason20242025!$AB$3:$AB$1315,DataRegularSeason20242025!$B$3:$B$1315, "&lt;=" &amp; BM$1, DataRegularSeason20242025!$E$3:$E$1315, $A14)</f>
        <v>9</v>
      </c>
      <c r="BN14">
        <f>SUMIFS(DataRegularSeason20242025!$AA$3:$AA$1315,DataRegularSeason20242025!$B$3:$B$1315, "&lt;=" &amp; BN$1, DataRegularSeason20242025!$D$3:$D$1315, $A14)+SUMIFS(DataRegularSeason20242025!$AB$3:$AB$1315,DataRegularSeason20242025!$B$3:$B$1315, "&lt;=" &amp; BN$1, DataRegularSeason20242025!$E$3:$E$1315, $A14)</f>
        <v>9</v>
      </c>
      <c r="BO14">
        <f>SUMIFS(DataRegularSeason20242025!$AA$3:$AA$1315,DataRegularSeason20242025!$B$3:$B$1315, "&lt;=" &amp; BO$1, DataRegularSeason20242025!$D$3:$D$1315, $A14)+SUMIFS(DataRegularSeason20242025!$AB$3:$AB$1315,DataRegularSeason20242025!$B$3:$B$1315, "&lt;=" &amp; BO$1, DataRegularSeason20242025!$E$3:$E$1315, $A14)</f>
        <v>9</v>
      </c>
      <c r="BP14">
        <f>SUMIFS(DataRegularSeason20242025!$AA$3:$AA$1315,DataRegularSeason20242025!$B$3:$B$1315, "&lt;=" &amp; BP$1, DataRegularSeason20242025!$D$3:$D$1315, $A14)+SUMIFS(DataRegularSeason20242025!$AB$3:$AB$1315,DataRegularSeason20242025!$B$3:$B$1315, "&lt;=" &amp; BP$1, DataRegularSeason20242025!$E$3:$E$1315, $A14)</f>
        <v>9</v>
      </c>
      <c r="BQ14">
        <f>SUMIFS(DataRegularSeason20242025!$AA$3:$AA$1315,DataRegularSeason20242025!$B$3:$B$1315, "&lt;=" &amp; BQ$1, DataRegularSeason20242025!$D$3:$D$1315, $A14)+SUMIFS(DataRegularSeason20242025!$AB$3:$AB$1315,DataRegularSeason20242025!$B$3:$B$1315, "&lt;=" &amp; BQ$1, DataRegularSeason20242025!$E$3:$E$1315, $A14)</f>
        <v>9</v>
      </c>
      <c r="BR14">
        <f>SUMIFS(DataRegularSeason20242025!$AA$3:$AA$1315,DataRegularSeason20242025!$B$3:$B$1315, "&lt;=" &amp; BR$1, DataRegularSeason20242025!$D$3:$D$1315, $A14)+SUMIFS(DataRegularSeason20242025!$AB$3:$AB$1315,DataRegularSeason20242025!$B$3:$B$1315, "&lt;=" &amp; BR$1, DataRegularSeason20242025!$E$3:$E$1315, $A14)</f>
        <v>9</v>
      </c>
      <c r="BS14">
        <f>SUMIFS(DataRegularSeason20242025!$AA$3:$AA$1315,DataRegularSeason20242025!$B$3:$B$1315, "&lt;=" &amp; BS$1, DataRegularSeason20242025!$D$3:$D$1315, $A14)+SUMIFS(DataRegularSeason20242025!$AB$3:$AB$1315,DataRegularSeason20242025!$B$3:$B$1315, "&lt;=" &amp; BS$1, DataRegularSeason20242025!$E$3:$E$1315, $A14)</f>
        <v>9</v>
      </c>
      <c r="BT14">
        <f>SUMIFS(DataRegularSeason20242025!$AA$3:$AA$1315,DataRegularSeason20242025!$B$3:$B$1315, "&lt;=" &amp; BT$1, DataRegularSeason20242025!$D$3:$D$1315, $A14)+SUMIFS(DataRegularSeason20242025!$AB$3:$AB$1315,DataRegularSeason20242025!$B$3:$B$1315, "&lt;=" &amp; BT$1, DataRegularSeason20242025!$E$3:$E$1315, $A14)</f>
        <v>9</v>
      </c>
      <c r="BU14">
        <f>SUMIFS(DataRegularSeason20242025!$AA$3:$AA$1315,DataRegularSeason20242025!$B$3:$B$1315, "&lt;=" &amp; BU$1, DataRegularSeason20242025!$D$3:$D$1315, $A14)+SUMIFS(DataRegularSeason20242025!$AB$3:$AB$1315,DataRegularSeason20242025!$B$3:$B$1315, "&lt;=" &amp; BU$1, DataRegularSeason20242025!$E$3:$E$1315, $A14)</f>
        <v>9</v>
      </c>
      <c r="BV14">
        <f>SUMIFS(DataRegularSeason20242025!$AA$3:$AA$1315,DataRegularSeason20242025!$B$3:$B$1315, "&lt;=" &amp; BV$1, DataRegularSeason20242025!$D$3:$D$1315, $A14)+SUMIFS(DataRegularSeason20242025!$AB$3:$AB$1315,DataRegularSeason20242025!$B$3:$B$1315, "&lt;=" &amp; BV$1, DataRegularSeason20242025!$E$3:$E$1315, $A14)</f>
        <v>9</v>
      </c>
      <c r="BW14">
        <f>SUMIFS(DataRegularSeason20242025!$AA$3:$AA$1315,DataRegularSeason20242025!$B$3:$B$1315, "&lt;=" &amp; BW$1, DataRegularSeason20242025!$D$3:$D$1315, $A14)+SUMIFS(DataRegularSeason20242025!$AB$3:$AB$1315,DataRegularSeason20242025!$B$3:$B$1315, "&lt;=" &amp; BW$1, DataRegularSeason20242025!$E$3:$E$1315, $A14)</f>
        <v>9</v>
      </c>
      <c r="BX14">
        <f>SUMIFS(DataRegularSeason20242025!$AA$3:$AA$1315,DataRegularSeason20242025!$B$3:$B$1315, "&lt;=" &amp; BX$1, DataRegularSeason20242025!$D$3:$D$1315, $A14)+SUMIFS(DataRegularSeason20242025!$AB$3:$AB$1315,DataRegularSeason20242025!$B$3:$B$1315, "&lt;=" &amp; BX$1, DataRegularSeason20242025!$E$3:$E$1315, $A14)</f>
        <v>9</v>
      </c>
      <c r="BY14">
        <f>SUMIFS(DataRegularSeason20242025!$AA$3:$AA$1315,DataRegularSeason20242025!$B$3:$B$1315, "&lt;=" &amp; BY$1, DataRegularSeason20242025!$D$3:$D$1315, $A14)+SUMIFS(DataRegularSeason20242025!$AB$3:$AB$1315,DataRegularSeason20242025!$B$3:$B$1315, "&lt;=" &amp; BY$1, DataRegularSeason20242025!$E$3:$E$1315, $A14)</f>
        <v>9</v>
      </c>
      <c r="BZ14">
        <f>SUMIFS(DataRegularSeason20242025!$AA$3:$AA$1315,DataRegularSeason20242025!$B$3:$B$1315, "&lt;=" &amp; BZ$1, DataRegularSeason20242025!$D$3:$D$1315, $A14)+SUMIFS(DataRegularSeason20242025!$AB$3:$AB$1315,DataRegularSeason20242025!$B$3:$B$1315, "&lt;=" &amp; BZ$1, DataRegularSeason20242025!$E$3:$E$1315, $A14)</f>
        <v>9</v>
      </c>
      <c r="CA14">
        <f>SUMIFS(DataRegularSeason20242025!$AA$3:$AA$1315,DataRegularSeason20242025!$B$3:$B$1315, "&lt;=" &amp; CA$1, DataRegularSeason20242025!$D$3:$D$1315, $A14)+SUMIFS(DataRegularSeason20242025!$AB$3:$AB$1315,DataRegularSeason20242025!$B$3:$B$1315, "&lt;=" &amp; CA$1, DataRegularSeason20242025!$E$3:$E$1315, $A14)</f>
        <v>9</v>
      </c>
      <c r="CB14">
        <f>SUMIFS(DataRegularSeason20242025!$AA$3:$AA$1315,DataRegularSeason20242025!$B$3:$B$1315, "&lt;=" &amp; CB$1, DataRegularSeason20242025!$D$3:$D$1315, $A14)+SUMIFS(DataRegularSeason20242025!$AB$3:$AB$1315,DataRegularSeason20242025!$B$3:$B$1315, "&lt;=" &amp; CB$1, DataRegularSeason20242025!$E$3:$E$1315, $A14)</f>
        <v>9</v>
      </c>
      <c r="CC14">
        <f>SUMIFS(DataRegularSeason20242025!$AA$3:$AA$1315,DataRegularSeason20242025!$B$3:$B$1315, "&lt;=" &amp; CC$1, DataRegularSeason20242025!$D$3:$D$1315, $A14)+SUMIFS(DataRegularSeason20242025!$AB$3:$AB$1315,DataRegularSeason20242025!$B$3:$B$1315, "&lt;=" &amp; CC$1, DataRegularSeason20242025!$E$3:$E$1315, $A14)</f>
        <v>9</v>
      </c>
      <c r="CD14">
        <f>SUMIFS(DataRegularSeason20242025!$AA$3:$AA$1315,DataRegularSeason20242025!$B$3:$B$1315, "&lt;=" &amp; CD$1, DataRegularSeason20242025!$D$3:$D$1315, $A14)+SUMIFS(DataRegularSeason20242025!$AB$3:$AB$1315,DataRegularSeason20242025!$B$3:$B$1315, "&lt;=" &amp; CD$1, DataRegularSeason20242025!$E$3:$E$1315, $A14)</f>
        <v>9</v>
      </c>
      <c r="CE14">
        <f>SUMIFS(DataRegularSeason20242025!$AA$3:$AA$1315,DataRegularSeason20242025!$B$3:$B$1315, "&lt;=" &amp; CE$1, DataRegularSeason20242025!$D$3:$D$1315, $A14)+SUMIFS(DataRegularSeason20242025!$AB$3:$AB$1315,DataRegularSeason20242025!$B$3:$B$1315, "&lt;=" &amp; CE$1, DataRegularSeason20242025!$E$3:$E$1315, $A14)</f>
        <v>9</v>
      </c>
      <c r="CF14">
        <f>SUMIFS(DataRegularSeason20242025!$AA$3:$AA$1315,DataRegularSeason20242025!$B$3:$B$1315, "&lt;=" &amp; CF$1, DataRegularSeason20242025!$D$3:$D$1315, $A14)+SUMIFS(DataRegularSeason20242025!$AB$3:$AB$1315,DataRegularSeason20242025!$B$3:$B$1315, "&lt;=" &amp; CF$1, DataRegularSeason20242025!$E$3:$E$1315, $A14)</f>
        <v>9</v>
      </c>
      <c r="CG14">
        <f>SUMIFS(DataRegularSeason20242025!$AA$3:$AA$1315,DataRegularSeason20242025!$B$3:$B$1315, "&lt;=" &amp; CG$1, DataRegularSeason20242025!$D$3:$D$1315, $A14)+SUMIFS(DataRegularSeason20242025!$AB$3:$AB$1315,DataRegularSeason20242025!$B$3:$B$1315, "&lt;=" &amp; CG$1, DataRegularSeason20242025!$E$3:$E$1315, $A14)</f>
        <v>9</v>
      </c>
      <c r="CH14">
        <f>SUMIFS(DataRegularSeason20242025!$AA$3:$AA$1315,DataRegularSeason20242025!$B$3:$B$1315, "&lt;=" &amp; CH$1, DataRegularSeason20242025!$D$3:$D$1315, $A14)+SUMIFS(DataRegularSeason20242025!$AB$3:$AB$1315,DataRegularSeason20242025!$B$3:$B$1315, "&lt;=" &amp; CH$1, DataRegularSeason20242025!$E$3:$E$1315, $A14)</f>
        <v>9</v>
      </c>
      <c r="CI14">
        <f>SUMIFS(DataRegularSeason20242025!$AA$3:$AA$1315,DataRegularSeason20242025!$B$3:$B$1315, "&lt;=" &amp; CI$1, DataRegularSeason20242025!$D$3:$D$1315, $A14)+SUMIFS(DataRegularSeason20242025!$AB$3:$AB$1315,DataRegularSeason20242025!$B$3:$B$1315, "&lt;=" &amp; CI$1, DataRegularSeason20242025!$E$3:$E$1315, $A14)</f>
        <v>9</v>
      </c>
      <c r="CJ14">
        <f>SUMIFS(DataRegularSeason20242025!$AA$3:$AA$1315,DataRegularSeason20242025!$B$3:$B$1315, "&lt;=" &amp; CJ$1, DataRegularSeason20242025!$D$3:$D$1315, $A14)+SUMIFS(DataRegularSeason20242025!$AB$3:$AB$1315,DataRegularSeason20242025!$B$3:$B$1315, "&lt;=" &amp; CJ$1, DataRegularSeason20242025!$E$3:$E$1315, $A14)</f>
        <v>9</v>
      </c>
      <c r="CK14">
        <f>SUMIFS(DataRegularSeason20242025!$AA$3:$AA$1315,DataRegularSeason20242025!$B$3:$B$1315, "&lt;=" &amp; CK$1, DataRegularSeason20242025!$D$3:$D$1315, $A14)+SUMIFS(DataRegularSeason20242025!$AB$3:$AB$1315,DataRegularSeason20242025!$B$3:$B$1315, "&lt;=" &amp; CK$1, DataRegularSeason20242025!$E$3:$E$1315, $A14)</f>
        <v>9</v>
      </c>
      <c r="CL14">
        <f>SUMIFS(DataRegularSeason20242025!$AA$3:$AA$1315,DataRegularSeason20242025!$B$3:$B$1315, "&lt;=" &amp; CL$1, DataRegularSeason20242025!$D$3:$D$1315, $A14)+SUMIFS(DataRegularSeason20242025!$AB$3:$AB$1315,DataRegularSeason20242025!$B$3:$B$1315, "&lt;=" &amp; CL$1, DataRegularSeason20242025!$E$3:$E$1315, $A14)</f>
        <v>9</v>
      </c>
      <c r="CM14">
        <f>SUMIFS(DataRegularSeason20242025!$AA$3:$AA$1315,DataRegularSeason20242025!$B$3:$B$1315, "&lt;=" &amp; CM$1, DataRegularSeason20242025!$D$3:$D$1315, $A14)+SUMIFS(DataRegularSeason20242025!$AB$3:$AB$1315,DataRegularSeason20242025!$B$3:$B$1315, "&lt;=" &amp; CM$1, DataRegularSeason20242025!$E$3:$E$1315, $A14)</f>
        <v>9</v>
      </c>
      <c r="CN14">
        <f>SUMIFS(DataRegularSeason20242025!$AA$3:$AA$1315,DataRegularSeason20242025!$B$3:$B$1315, "&lt;=" &amp; CN$1, DataRegularSeason20242025!$D$3:$D$1315, $A14)+SUMIFS(DataRegularSeason20242025!$AB$3:$AB$1315,DataRegularSeason20242025!$B$3:$B$1315, "&lt;=" &amp; CN$1, DataRegularSeason20242025!$E$3:$E$1315, $A14)</f>
        <v>9</v>
      </c>
      <c r="CO14">
        <f>SUMIFS(DataRegularSeason20242025!$AA$3:$AA$1315,DataRegularSeason20242025!$B$3:$B$1315, "&lt;=" &amp; CO$1, DataRegularSeason20242025!$D$3:$D$1315, $A14)+SUMIFS(DataRegularSeason20242025!$AB$3:$AB$1315,DataRegularSeason20242025!$B$3:$B$1315, "&lt;=" &amp; CO$1, DataRegularSeason20242025!$E$3:$E$1315, $A14)</f>
        <v>9</v>
      </c>
      <c r="CP14">
        <f>SUMIFS(DataRegularSeason20242025!$AA$3:$AA$1315,DataRegularSeason20242025!$B$3:$B$1315, "&lt;=" &amp; CP$1, DataRegularSeason20242025!$D$3:$D$1315, $A14)+SUMIFS(DataRegularSeason20242025!$AB$3:$AB$1315,DataRegularSeason20242025!$B$3:$B$1315, "&lt;=" &amp; CP$1, DataRegularSeason20242025!$E$3:$E$1315, $A14)</f>
        <v>9</v>
      </c>
      <c r="CQ14">
        <f>SUMIFS(DataRegularSeason20242025!$AA$3:$AA$1315,DataRegularSeason20242025!$B$3:$B$1315, "&lt;=" &amp; CQ$1, DataRegularSeason20242025!$D$3:$D$1315, $A14)+SUMIFS(DataRegularSeason20242025!$AB$3:$AB$1315,DataRegularSeason20242025!$B$3:$B$1315, "&lt;=" &amp; CQ$1, DataRegularSeason20242025!$E$3:$E$1315, $A14)</f>
        <v>9</v>
      </c>
      <c r="CR14">
        <f>SUMIFS(DataRegularSeason20242025!$AA$3:$AA$1315,DataRegularSeason20242025!$B$3:$B$1315, "&lt;=" &amp; CR$1, DataRegularSeason20242025!$D$3:$D$1315, $A14)+SUMIFS(DataRegularSeason20242025!$AB$3:$AB$1315,DataRegularSeason20242025!$B$3:$B$1315, "&lt;=" &amp; CR$1, DataRegularSeason20242025!$E$3:$E$1315, $A14)</f>
        <v>9</v>
      </c>
      <c r="CS14">
        <f>SUMIFS(DataRegularSeason20242025!$AA$3:$AA$1315,DataRegularSeason20242025!$B$3:$B$1315, "&lt;=" &amp; CS$1, DataRegularSeason20242025!$D$3:$D$1315, $A14)+SUMIFS(DataRegularSeason20242025!$AB$3:$AB$1315,DataRegularSeason20242025!$B$3:$B$1315, "&lt;=" &amp; CS$1, DataRegularSeason20242025!$E$3:$E$1315, $A14)</f>
        <v>9</v>
      </c>
      <c r="CT14">
        <f>SUMIFS(DataRegularSeason20242025!$AA$3:$AA$1315,DataRegularSeason20242025!$B$3:$B$1315, "&lt;=" &amp; CT$1, DataRegularSeason20242025!$D$3:$D$1315, $A14)+SUMIFS(DataRegularSeason20242025!$AB$3:$AB$1315,DataRegularSeason20242025!$B$3:$B$1315, "&lt;=" &amp; CT$1, DataRegularSeason20242025!$E$3:$E$1315, $A14)</f>
        <v>9</v>
      </c>
      <c r="CU14">
        <f>SUMIFS(DataRegularSeason20242025!$AA$3:$AA$1315,DataRegularSeason20242025!$B$3:$B$1315, "&lt;=" &amp; CU$1, DataRegularSeason20242025!$D$3:$D$1315, $A14)+SUMIFS(DataRegularSeason20242025!$AB$3:$AB$1315,DataRegularSeason20242025!$B$3:$B$1315, "&lt;=" &amp; CU$1, DataRegularSeason20242025!$E$3:$E$1315, $A14)</f>
        <v>9</v>
      </c>
      <c r="CV14">
        <f>SUMIFS(DataRegularSeason20242025!$AA$3:$AA$1315,DataRegularSeason20242025!$B$3:$B$1315, "&lt;=" &amp; CV$1, DataRegularSeason20242025!$D$3:$D$1315, $A14)+SUMIFS(DataRegularSeason20242025!$AB$3:$AB$1315,DataRegularSeason20242025!$B$3:$B$1315, "&lt;=" &amp; CV$1, DataRegularSeason20242025!$E$3:$E$1315, $A14)</f>
        <v>9</v>
      </c>
      <c r="CW14">
        <f>SUMIFS(DataRegularSeason20242025!$AA$3:$AA$1315,DataRegularSeason20242025!$B$3:$B$1315, "&lt;=" &amp; CW$1, DataRegularSeason20242025!$D$3:$D$1315, $A14)+SUMIFS(DataRegularSeason20242025!$AB$3:$AB$1315,DataRegularSeason20242025!$B$3:$B$1315, "&lt;=" &amp; CW$1, DataRegularSeason20242025!$E$3:$E$1315, $A14)</f>
        <v>9</v>
      </c>
      <c r="CX14">
        <f>SUMIFS(DataRegularSeason20242025!$AA$3:$AA$1315,DataRegularSeason20242025!$B$3:$B$1315, "&lt;=" &amp; CX$1, DataRegularSeason20242025!$D$3:$D$1315, $A14)+SUMIFS(DataRegularSeason20242025!$AB$3:$AB$1315,DataRegularSeason20242025!$B$3:$B$1315, "&lt;=" &amp; CX$1, DataRegularSeason20242025!$E$3:$E$1315, $A14)</f>
        <v>9</v>
      </c>
      <c r="CY14">
        <f>SUMIFS(DataRegularSeason20242025!$AA$3:$AA$1315,DataRegularSeason20242025!$B$3:$B$1315, "&lt;=" &amp; CY$1, DataRegularSeason20242025!$D$3:$D$1315, $A14)+SUMIFS(DataRegularSeason20242025!$AB$3:$AB$1315,DataRegularSeason20242025!$B$3:$B$1315, "&lt;=" &amp; CY$1, DataRegularSeason20242025!$E$3:$E$1315, $A14)</f>
        <v>9</v>
      </c>
      <c r="CZ14">
        <f>SUMIFS(DataRegularSeason20242025!$AA$3:$AA$1315,DataRegularSeason20242025!$B$3:$B$1315, "&lt;=" &amp; CZ$1, DataRegularSeason20242025!$D$3:$D$1315, $A14)+SUMIFS(DataRegularSeason20242025!$AB$3:$AB$1315,DataRegularSeason20242025!$B$3:$B$1315, "&lt;=" &amp; CZ$1, DataRegularSeason20242025!$E$3:$E$1315, $A14)</f>
        <v>9</v>
      </c>
      <c r="DA14">
        <f>SUMIFS(DataRegularSeason20242025!$AA$3:$AA$1315,DataRegularSeason20242025!$B$3:$B$1315, "&lt;=" &amp; DA$1, DataRegularSeason20242025!$D$3:$D$1315, $A14)+SUMIFS(DataRegularSeason20242025!$AB$3:$AB$1315,DataRegularSeason20242025!$B$3:$B$1315, "&lt;=" &amp; DA$1, DataRegularSeason20242025!$E$3:$E$1315, $A14)</f>
        <v>9</v>
      </c>
      <c r="DB14">
        <f>SUMIFS(DataRegularSeason20242025!$AA$3:$AA$1315,DataRegularSeason20242025!$B$3:$B$1315, "&lt;=" &amp; DB$1, DataRegularSeason20242025!$D$3:$D$1315, $A14)+SUMIFS(DataRegularSeason20242025!$AB$3:$AB$1315,DataRegularSeason20242025!$B$3:$B$1315, "&lt;=" &amp; DB$1, DataRegularSeason20242025!$E$3:$E$1315, $A14)</f>
        <v>9</v>
      </c>
      <c r="DC14">
        <f>SUMIFS(DataRegularSeason20242025!$AA$3:$AA$1315,DataRegularSeason20242025!$B$3:$B$1315, "&lt;=" &amp; DC$1, DataRegularSeason20242025!$D$3:$D$1315, $A14)+SUMIFS(DataRegularSeason20242025!$AB$3:$AB$1315,DataRegularSeason20242025!$B$3:$B$1315, "&lt;=" &amp; DC$1, DataRegularSeason20242025!$E$3:$E$1315, $A14)</f>
        <v>9</v>
      </c>
      <c r="DD14">
        <f>SUMIFS(DataRegularSeason20242025!$AA$3:$AA$1315,DataRegularSeason20242025!$B$3:$B$1315, "&lt;=" &amp; DD$1, DataRegularSeason20242025!$D$3:$D$1315, $A14)+SUMIFS(DataRegularSeason20242025!$AB$3:$AB$1315,DataRegularSeason20242025!$B$3:$B$1315, "&lt;=" &amp; DD$1, DataRegularSeason20242025!$E$3:$E$1315, $A14)</f>
        <v>9</v>
      </c>
      <c r="DE14">
        <f>SUMIFS(DataRegularSeason20242025!$AA$3:$AA$1315,DataRegularSeason20242025!$B$3:$B$1315, "&lt;=" &amp; DE$1, DataRegularSeason20242025!$D$3:$D$1315, $A14)+SUMIFS(DataRegularSeason20242025!$AB$3:$AB$1315,DataRegularSeason20242025!$B$3:$B$1315, "&lt;=" &amp; DE$1, DataRegularSeason20242025!$E$3:$E$1315, $A14)</f>
        <v>9</v>
      </c>
      <c r="DF14">
        <f>SUMIFS(DataRegularSeason20242025!$AA$3:$AA$1315,DataRegularSeason20242025!$B$3:$B$1315, "&lt;=" &amp; DF$1, DataRegularSeason20242025!$D$3:$D$1315, $A14)+SUMIFS(DataRegularSeason20242025!$AB$3:$AB$1315,DataRegularSeason20242025!$B$3:$B$1315, "&lt;=" &amp; DF$1, DataRegularSeason20242025!$E$3:$E$1315, $A14)</f>
        <v>9</v>
      </c>
      <c r="DG14">
        <f>SUMIFS(DataRegularSeason20242025!$AA$3:$AA$1315,DataRegularSeason20242025!$B$3:$B$1315, "&lt;=" &amp; DG$1, DataRegularSeason20242025!$D$3:$D$1315, $A14)+SUMIFS(DataRegularSeason20242025!$AB$3:$AB$1315,DataRegularSeason20242025!$B$3:$B$1315, "&lt;=" &amp; DG$1, DataRegularSeason20242025!$E$3:$E$1315, $A14)</f>
        <v>9</v>
      </c>
      <c r="DH14">
        <f>SUMIFS(DataRegularSeason20242025!$AA$3:$AA$1315,DataRegularSeason20242025!$B$3:$B$1315, "&lt;=" &amp; DH$1, DataRegularSeason20242025!$D$3:$D$1315, $A14)+SUMIFS(DataRegularSeason20242025!$AB$3:$AB$1315,DataRegularSeason20242025!$B$3:$B$1315, "&lt;=" &amp; DH$1, DataRegularSeason20242025!$E$3:$E$1315, $A14)</f>
        <v>9</v>
      </c>
      <c r="DI14">
        <f>SUMIFS(DataRegularSeason20242025!$AA$3:$AA$1315,DataRegularSeason20242025!$B$3:$B$1315, "&lt;=" &amp; DI$1, DataRegularSeason20242025!$D$3:$D$1315, $A14)+SUMIFS(DataRegularSeason20242025!$AB$3:$AB$1315,DataRegularSeason20242025!$B$3:$B$1315, "&lt;=" &amp; DI$1, DataRegularSeason20242025!$E$3:$E$1315, $A14)</f>
        <v>9</v>
      </c>
      <c r="DJ14">
        <f>SUMIFS(DataRegularSeason20242025!$AA$3:$AA$1315,DataRegularSeason20242025!$B$3:$B$1315, "&lt;=" &amp; DJ$1, DataRegularSeason20242025!$D$3:$D$1315, $A14)+SUMIFS(DataRegularSeason20242025!$AB$3:$AB$1315,DataRegularSeason20242025!$B$3:$B$1315, "&lt;=" &amp; DJ$1, DataRegularSeason20242025!$E$3:$E$1315, $A14)</f>
        <v>9</v>
      </c>
      <c r="DK14">
        <f>SUMIFS(DataRegularSeason20242025!$AA$3:$AA$1315,DataRegularSeason20242025!$B$3:$B$1315, "&lt;=" &amp; DK$1, DataRegularSeason20242025!$D$3:$D$1315, $A14)+SUMIFS(DataRegularSeason20242025!$AB$3:$AB$1315,DataRegularSeason20242025!$B$3:$B$1315, "&lt;=" &amp; DK$1, DataRegularSeason20242025!$E$3:$E$1315, $A14)</f>
        <v>9</v>
      </c>
      <c r="DL14">
        <f>SUMIFS(DataRegularSeason20242025!$AA$3:$AA$1315,DataRegularSeason20242025!$B$3:$B$1315, "&lt;=" &amp; DL$1, DataRegularSeason20242025!$D$3:$D$1315, $A14)+SUMIFS(DataRegularSeason20242025!$AB$3:$AB$1315,DataRegularSeason20242025!$B$3:$B$1315, "&lt;=" &amp; DL$1, DataRegularSeason20242025!$E$3:$E$1315, $A14)</f>
        <v>9</v>
      </c>
      <c r="DM14">
        <f>SUMIFS(DataRegularSeason20242025!$AA$3:$AA$1315,DataRegularSeason20242025!$B$3:$B$1315, "&lt;=" &amp; DM$1, DataRegularSeason20242025!$D$3:$D$1315, $A14)+SUMIFS(DataRegularSeason20242025!$AB$3:$AB$1315,DataRegularSeason20242025!$B$3:$B$1315, "&lt;=" &amp; DM$1, DataRegularSeason20242025!$E$3:$E$1315, $A14)</f>
        <v>9</v>
      </c>
      <c r="DN14">
        <f>SUMIFS(DataRegularSeason20242025!$AA$3:$AA$1315,DataRegularSeason20242025!$B$3:$B$1315, "&lt;=" &amp; DN$1, DataRegularSeason20242025!$D$3:$D$1315, $A14)+SUMIFS(DataRegularSeason20242025!$AB$3:$AB$1315,DataRegularSeason20242025!$B$3:$B$1315, "&lt;=" &amp; DN$1, DataRegularSeason20242025!$E$3:$E$1315, $A14)</f>
        <v>9</v>
      </c>
      <c r="DO14">
        <f>SUMIFS(DataRegularSeason20242025!$AA$3:$AA$1315,DataRegularSeason20242025!$B$3:$B$1315, "&lt;=" &amp; DO$1, DataRegularSeason20242025!$D$3:$D$1315, $A14)+SUMIFS(DataRegularSeason20242025!$AB$3:$AB$1315,DataRegularSeason20242025!$B$3:$B$1315, "&lt;=" &amp; DO$1, DataRegularSeason20242025!$E$3:$E$1315, $A14)</f>
        <v>9</v>
      </c>
      <c r="DP14">
        <f>SUMIFS(DataRegularSeason20242025!$AA$3:$AA$1315,DataRegularSeason20242025!$B$3:$B$1315, "&lt;=" &amp; DP$1, DataRegularSeason20242025!$D$3:$D$1315, $A14)+SUMIFS(DataRegularSeason20242025!$AB$3:$AB$1315,DataRegularSeason20242025!$B$3:$B$1315, "&lt;=" &amp; DP$1, DataRegularSeason20242025!$E$3:$E$1315, $A14)</f>
        <v>9</v>
      </c>
      <c r="DQ14">
        <f>SUMIFS(DataRegularSeason20242025!$AA$3:$AA$1315,DataRegularSeason20242025!$B$3:$B$1315, "&lt;=" &amp; DQ$1, DataRegularSeason20242025!$D$3:$D$1315, $A14)+SUMIFS(DataRegularSeason20242025!$AB$3:$AB$1315,DataRegularSeason20242025!$B$3:$B$1315, "&lt;=" &amp; DQ$1, DataRegularSeason20242025!$E$3:$E$1315, $A14)</f>
        <v>9</v>
      </c>
      <c r="DR14">
        <f>SUMIFS(DataRegularSeason20242025!$AA$3:$AA$1315,DataRegularSeason20242025!$B$3:$B$1315, "&lt;=" &amp; DR$1, DataRegularSeason20242025!$D$3:$D$1315, $A14)+SUMIFS(DataRegularSeason20242025!$AB$3:$AB$1315,DataRegularSeason20242025!$B$3:$B$1315, "&lt;=" &amp; DR$1, DataRegularSeason20242025!$E$3:$E$1315, $A14)</f>
        <v>9</v>
      </c>
      <c r="DS14">
        <f>SUMIFS(DataRegularSeason20242025!$AA$3:$AA$1315,DataRegularSeason20242025!$B$3:$B$1315, "&lt;=" &amp; DS$1, DataRegularSeason20242025!$D$3:$D$1315, $A14)+SUMIFS(DataRegularSeason20242025!$AB$3:$AB$1315,DataRegularSeason20242025!$B$3:$B$1315, "&lt;=" &amp; DS$1, DataRegularSeason20242025!$E$3:$E$1315, $A14)</f>
        <v>9</v>
      </c>
      <c r="DT14">
        <f>SUMIFS(DataRegularSeason20242025!$AA$3:$AA$1315,DataRegularSeason20242025!$B$3:$B$1315, "&lt;=" &amp; DT$1, DataRegularSeason20242025!$D$3:$D$1315, $A14)+SUMIFS(DataRegularSeason20242025!$AB$3:$AB$1315,DataRegularSeason20242025!$B$3:$B$1315, "&lt;=" &amp; DT$1, DataRegularSeason20242025!$E$3:$E$1315, $A14)</f>
        <v>9</v>
      </c>
      <c r="DU14">
        <f>SUMIFS(DataRegularSeason20242025!$AA$3:$AA$1315,DataRegularSeason20242025!$B$3:$B$1315, "&lt;=" &amp; DU$1, DataRegularSeason20242025!$D$3:$D$1315, $A14)+SUMIFS(DataRegularSeason20242025!$AB$3:$AB$1315,DataRegularSeason20242025!$B$3:$B$1315, "&lt;=" &amp; DU$1, DataRegularSeason20242025!$E$3:$E$1315, $A14)</f>
        <v>9</v>
      </c>
      <c r="DV14">
        <f>SUMIFS(DataRegularSeason20242025!$AA$3:$AA$1315,DataRegularSeason20242025!$B$3:$B$1315, "&lt;=" &amp; DV$1, DataRegularSeason20242025!$D$3:$D$1315, $A14)+SUMIFS(DataRegularSeason20242025!$AB$3:$AB$1315,DataRegularSeason20242025!$B$3:$B$1315, "&lt;=" &amp; DV$1, DataRegularSeason20242025!$E$3:$E$1315, $A14)</f>
        <v>9</v>
      </c>
      <c r="DW14">
        <f>SUMIFS(DataRegularSeason20242025!$AA$3:$AA$1315,DataRegularSeason20242025!$B$3:$B$1315, "&lt;=" &amp; DW$1, DataRegularSeason20242025!$D$3:$D$1315, $A14)+SUMIFS(DataRegularSeason20242025!$AB$3:$AB$1315,DataRegularSeason20242025!$B$3:$B$1315, "&lt;=" &amp; DW$1, DataRegularSeason20242025!$E$3:$E$1315, $A14)</f>
        <v>9</v>
      </c>
      <c r="DX14">
        <f>SUMIFS(DataRegularSeason20242025!$AA$3:$AA$1315,DataRegularSeason20242025!$B$3:$B$1315, "&lt;=" &amp; DX$1, DataRegularSeason20242025!$D$3:$D$1315, $A14)+SUMIFS(DataRegularSeason20242025!$AB$3:$AB$1315,DataRegularSeason20242025!$B$3:$B$1315, "&lt;=" &amp; DX$1, DataRegularSeason20242025!$E$3:$E$1315, $A14)</f>
        <v>9</v>
      </c>
      <c r="DY14">
        <f>SUMIFS(DataRegularSeason20242025!$AA$3:$AA$1315,DataRegularSeason20242025!$B$3:$B$1315, "&lt;=" &amp; DY$1, DataRegularSeason20242025!$D$3:$D$1315, $A14)+SUMIFS(DataRegularSeason20242025!$AB$3:$AB$1315,DataRegularSeason20242025!$B$3:$B$1315, "&lt;=" &amp; DY$1, DataRegularSeason20242025!$E$3:$E$1315, $A14)</f>
        <v>9</v>
      </c>
      <c r="DZ14">
        <f>SUMIFS(DataRegularSeason20242025!$AA$3:$AA$1315,DataRegularSeason20242025!$B$3:$B$1315, "&lt;=" &amp; DZ$1, DataRegularSeason20242025!$D$3:$D$1315, $A14)+SUMIFS(DataRegularSeason20242025!$AB$3:$AB$1315,DataRegularSeason20242025!$B$3:$B$1315, "&lt;=" &amp; DZ$1, DataRegularSeason20242025!$E$3:$E$1315, $A14)</f>
        <v>9</v>
      </c>
      <c r="EA14">
        <f>SUMIFS(DataRegularSeason20242025!$AA$3:$AA$1315,DataRegularSeason20242025!$B$3:$B$1315, "&lt;=" &amp; EA$1, DataRegularSeason20242025!$D$3:$D$1315, $A14)+SUMIFS(DataRegularSeason20242025!$AB$3:$AB$1315,DataRegularSeason20242025!$B$3:$B$1315, "&lt;=" &amp; EA$1, DataRegularSeason20242025!$E$3:$E$1315, $A14)</f>
        <v>9</v>
      </c>
      <c r="EB14">
        <f>SUMIFS(DataRegularSeason20242025!$AA$3:$AA$1315,DataRegularSeason20242025!$B$3:$B$1315, "&lt;=" &amp; EB$1, DataRegularSeason20242025!$D$3:$D$1315, $A14)+SUMIFS(DataRegularSeason20242025!$AB$3:$AB$1315,DataRegularSeason20242025!$B$3:$B$1315, "&lt;=" &amp; EB$1, DataRegularSeason20242025!$E$3:$E$1315, $A14)</f>
        <v>9</v>
      </c>
      <c r="EC14">
        <f>SUMIFS(DataRegularSeason20242025!$AA$3:$AA$1315,DataRegularSeason20242025!$B$3:$B$1315, "&lt;=" &amp; EC$1, DataRegularSeason20242025!$D$3:$D$1315, $A14)+SUMIFS(DataRegularSeason20242025!$AB$3:$AB$1315,DataRegularSeason20242025!$B$3:$B$1315, "&lt;=" &amp; EC$1, DataRegularSeason20242025!$E$3:$E$1315, $A14)</f>
        <v>9</v>
      </c>
      <c r="ED14">
        <f>SUMIFS(DataRegularSeason20242025!$AA$3:$AA$1315,DataRegularSeason20242025!$B$3:$B$1315, "&lt;=" &amp; ED$1, DataRegularSeason20242025!$D$3:$D$1315, $A14)+SUMIFS(DataRegularSeason20242025!$AB$3:$AB$1315,DataRegularSeason20242025!$B$3:$B$1315, "&lt;=" &amp; ED$1, DataRegularSeason20242025!$E$3:$E$1315, $A14)</f>
        <v>9</v>
      </c>
      <c r="EE14">
        <f>SUMIFS(DataRegularSeason20242025!$AA$3:$AA$1315,DataRegularSeason20242025!$B$3:$B$1315, "&lt;=" &amp; EE$1, DataRegularSeason20242025!$D$3:$D$1315, $A14)+SUMIFS(DataRegularSeason20242025!$AB$3:$AB$1315,DataRegularSeason20242025!$B$3:$B$1315, "&lt;=" &amp; EE$1, DataRegularSeason20242025!$E$3:$E$1315, $A14)</f>
        <v>9</v>
      </c>
      <c r="EF14">
        <f>SUMIFS(DataRegularSeason20242025!$AA$3:$AA$1315,DataRegularSeason20242025!$B$3:$B$1315, "&lt;=" &amp; EF$1, DataRegularSeason20242025!$D$3:$D$1315, $A14)+SUMIFS(DataRegularSeason20242025!$AB$3:$AB$1315,DataRegularSeason20242025!$B$3:$B$1315, "&lt;=" &amp; EF$1, DataRegularSeason20242025!$E$3:$E$1315, $A14)</f>
        <v>9</v>
      </c>
      <c r="EG14">
        <f>SUMIFS(DataRegularSeason20242025!$AA$3:$AA$1315,DataRegularSeason20242025!$B$3:$B$1315, "&lt;=" &amp; EG$1, DataRegularSeason20242025!$D$3:$D$1315, $A14)+SUMIFS(DataRegularSeason20242025!$AB$3:$AB$1315,DataRegularSeason20242025!$B$3:$B$1315, "&lt;=" &amp; EG$1, DataRegularSeason20242025!$E$3:$E$1315, $A14)</f>
        <v>9</v>
      </c>
      <c r="EH14">
        <f>SUMIFS(DataRegularSeason20242025!$AA$3:$AA$1315,DataRegularSeason20242025!$B$3:$B$1315, "&lt;=" &amp; EH$1, DataRegularSeason20242025!$D$3:$D$1315, $A14)+SUMIFS(DataRegularSeason20242025!$AB$3:$AB$1315,DataRegularSeason20242025!$B$3:$B$1315, "&lt;=" &amp; EH$1, DataRegularSeason20242025!$E$3:$E$1315, $A14)</f>
        <v>9</v>
      </c>
      <c r="EI14">
        <f>SUMIFS(DataRegularSeason20242025!$AA$3:$AA$1315,DataRegularSeason20242025!$B$3:$B$1315, "&lt;=" &amp; EI$1, DataRegularSeason20242025!$D$3:$D$1315, $A14)+SUMIFS(DataRegularSeason20242025!$AB$3:$AB$1315,DataRegularSeason20242025!$B$3:$B$1315, "&lt;=" &amp; EI$1, DataRegularSeason20242025!$E$3:$E$1315, $A14)</f>
        <v>9</v>
      </c>
      <c r="EJ14">
        <f>SUMIFS(DataRegularSeason20242025!$AA$3:$AA$1315,DataRegularSeason20242025!$B$3:$B$1315, "&lt;=" &amp; EJ$1, DataRegularSeason20242025!$D$3:$D$1315, $A14)+SUMIFS(DataRegularSeason20242025!$AB$3:$AB$1315,DataRegularSeason20242025!$B$3:$B$1315, "&lt;=" &amp; EJ$1, DataRegularSeason20242025!$E$3:$E$1315, $A14)</f>
        <v>9</v>
      </c>
      <c r="EK14">
        <f>SUMIFS(DataRegularSeason20242025!$AA$3:$AA$1315,DataRegularSeason20242025!$B$3:$B$1315, "&lt;=" &amp; EK$1, DataRegularSeason20242025!$D$3:$D$1315, $A14)+SUMIFS(DataRegularSeason20242025!$AB$3:$AB$1315,DataRegularSeason20242025!$B$3:$B$1315, "&lt;=" &amp; EK$1, DataRegularSeason20242025!$E$3:$E$1315, $A14)</f>
        <v>9</v>
      </c>
      <c r="EL14">
        <f>SUMIFS(DataRegularSeason20242025!$AA$3:$AA$1315,DataRegularSeason20242025!$B$3:$B$1315, "&lt;=" &amp; EL$1, DataRegularSeason20242025!$D$3:$D$1315, $A14)+SUMIFS(DataRegularSeason20242025!$AB$3:$AB$1315,DataRegularSeason20242025!$B$3:$B$1315, "&lt;=" &amp; EL$1, DataRegularSeason20242025!$E$3:$E$1315, $A14)</f>
        <v>9</v>
      </c>
      <c r="EM14">
        <f>SUMIFS(DataRegularSeason20242025!$AA$3:$AA$1315,DataRegularSeason20242025!$B$3:$B$1315, "&lt;=" &amp; EM$1, DataRegularSeason20242025!$D$3:$D$1315, $A14)+SUMIFS(DataRegularSeason20242025!$AB$3:$AB$1315,DataRegularSeason20242025!$B$3:$B$1315, "&lt;=" &amp; EM$1, DataRegularSeason20242025!$E$3:$E$1315, $A14)</f>
        <v>9</v>
      </c>
      <c r="EN14">
        <f>SUMIFS(DataRegularSeason20242025!$AA$3:$AA$1315,DataRegularSeason20242025!$B$3:$B$1315, "&lt;=" &amp; EN$1, DataRegularSeason20242025!$D$3:$D$1315, $A14)+SUMIFS(DataRegularSeason20242025!$AB$3:$AB$1315,DataRegularSeason20242025!$B$3:$B$1315, "&lt;=" &amp; EN$1, DataRegularSeason20242025!$E$3:$E$1315, $A14)</f>
        <v>9</v>
      </c>
      <c r="EO14">
        <f>SUMIFS(DataRegularSeason20242025!$AA$3:$AA$1315,DataRegularSeason20242025!$B$3:$B$1315, "&lt;=" &amp; EO$1, DataRegularSeason20242025!$D$3:$D$1315, $A14)+SUMIFS(DataRegularSeason20242025!$AB$3:$AB$1315,DataRegularSeason20242025!$B$3:$B$1315, "&lt;=" &amp; EO$1, DataRegularSeason20242025!$E$3:$E$1315, $A14)</f>
        <v>9</v>
      </c>
      <c r="EP14">
        <f>SUMIFS(DataRegularSeason20242025!$AA$3:$AA$1315,DataRegularSeason20242025!$B$3:$B$1315, "&lt;=" &amp; EP$1, DataRegularSeason20242025!$D$3:$D$1315, $A14)+SUMIFS(DataRegularSeason20242025!$AB$3:$AB$1315,DataRegularSeason20242025!$B$3:$B$1315, "&lt;=" &amp; EP$1, DataRegularSeason20242025!$E$3:$E$1315, $A14)</f>
        <v>9</v>
      </c>
      <c r="EQ14">
        <f>SUMIFS(DataRegularSeason20242025!$AA$3:$AA$1315,DataRegularSeason20242025!$B$3:$B$1315, "&lt;=" &amp; EQ$1, DataRegularSeason20242025!$D$3:$D$1315, $A14)+SUMIFS(DataRegularSeason20242025!$AB$3:$AB$1315,DataRegularSeason20242025!$B$3:$B$1315, "&lt;=" &amp; EQ$1, DataRegularSeason20242025!$E$3:$E$1315, $A14)</f>
        <v>9</v>
      </c>
      <c r="ER14">
        <f>SUMIFS(DataRegularSeason20242025!$AA$3:$AA$1315,DataRegularSeason20242025!$B$3:$B$1315, "&lt;=" &amp; ER$1, DataRegularSeason20242025!$D$3:$D$1315, $A14)+SUMIFS(DataRegularSeason20242025!$AB$3:$AB$1315,DataRegularSeason20242025!$B$3:$B$1315, "&lt;=" &amp; ER$1, DataRegularSeason20242025!$E$3:$E$1315, $A14)</f>
        <v>9</v>
      </c>
      <c r="ES14">
        <f>SUMIFS(DataRegularSeason20242025!$AA$3:$AA$1315,DataRegularSeason20242025!$B$3:$B$1315, "&lt;=" &amp; ES$1, DataRegularSeason20242025!$D$3:$D$1315, $A14)+SUMIFS(DataRegularSeason20242025!$AB$3:$AB$1315,DataRegularSeason20242025!$B$3:$B$1315, "&lt;=" &amp; ES$1, DataRegularSeason20242025!$E$3:$E$1315, $A14)</f>
        <v>9</v>
      </c>
      <c r="ET14">
        <f>SUMIFS(DataRegularSeason20242025!$AA$3:$AA$1315,DataRegularSeason20242025!$B$3:$B$1315, "&lt;=" &amp; ET$1, DataRegularSeason20242025!$D$3:$D$1315, $A14)+SUMIFS(DataRegularSeason20242025!$AB$3:$AB$1315,DataRegularSeason20242025!$B$3:$B$1315, "&lt;=" &amp; ET$1, DataRegularSeason20242025!$E$3:$E$1315, $A14)</f>
        <v>9</v>
      </c>
      <c r="EU14">
        <f>SUMIFS(DataRegularSeason20242025!$AA$3:$AA$1315,DataRegularSeason20242025!$B$3:$B$1315, "&lt;=" &amp; EU$1, DataRegularSeason20242025!$D$3:$D$1315, $A14)+SUMIFS(DataRegularSeason20242025!$AB$3:$AB$1315,DataRegularSeason20242025!$B$3:$B$1315, "&lt;=" &amp; EU$1, DataRegularSeason20242025!$E$3:$E$1315, $A14)</f>
        <v>9</v>
      </c>
      <c r="EV14">
        <f>SUMIFS(DataRegularSeason20242025!$AA$3:$AA$1315,DataRegularSeason20242025!$B$3:$B$1315, "&lt;=" &amp; EV$1, DataRegularSeason20242025!$D$3:$D$1315, $A14)+SUMIFS(DataRegularSeason20242025!$AB$3:$AB$1315,DataRegularSeason20242025!$B$3:$B$1315, "&lt;=" &amp; EV$1, DataRegularSeason20242025!$E$3:$E$1315, $A14)</f>
        <v>9</v>
      </c>
      <c r="EW14">
        <f>SUMIFS(DataRegularSeason20242025!$AA$3:$AA$1315,DataRegularSeason20242025!$B$3:$B$1315, "&lt;=" &amp; EW$1, DataRegularSeason20242025!$D$3:$D$1315, $A14)+SUMIFS(DataRegularSeason20242025!$AB$3:$AB$1315,DataRegularSeason20242025!$B$3:$B$1315, "&lt;=" &amp; EW$1, DataRegularSeason20242025!$E$3:$E$1315, $A14)</f>
        <v>9</v>
      </c>
      <c r="EX14">
        <f>SUMIFS(DataRegularSeason20242025!$AA$3:$AA$1315,DataRegularSeason20242025!$B$3:$B$1315, "&lt;=" &amp; EX$1, DataRegularSeason20242025!$D$3:$D$1315, $A14)+SUMIFS(DataRegularSeason20242025!$AB$3:$AB$1315,DataRegularSeason20242025!$B$3:$B$1315, "&lt;=" &amp; EX$1, DataRegularSeason20242025!$E$3:$E$1315, $A14)</f>
        <v>9</v>
      </c>
      <c r="EY14">
        <f>SUMIFS(DataRegularSeason20242025!$AA$3:$AA$1315,DataRegularSeason20242025!$B$3:$B$1315, "&lt;=" &amp; EY$1, DataRegularSeason20242025!$D$3:$D$1315, $A14)+SUMIFS(DataRegularSeason20242025!$AB$3:$AB$1315,DataRegularSeason20242025!$B$3:$B$1315, "&lt;=" &amp; EY$1, DataRegularSeason20242025!$E$3:$E$1315, $A14)</f>
        <v>9</v>
      </c>
      <c r="EZ14">
        <f>SUMIFS(DataRegularSeason20242025!$AA$3:$AA$1315,DataRegularSeason20242025!$B$3:$B$1315, "&lt;=" &amp; EZ$1, DataRegularSeason20242025!$D$3:$D$1315, $A14)+SUMIFS(DataRegularSeason20242025!$AB$3:$AB$1315,DataRegularSeason20242025!$B$3:$B$1315, "&lt;=" &amp; EZ$1, DataRegularSeason20242025!$E$3:$E$1315, $A14)</f>
        <v>9</v>
      </c>
      <c r="FA14">
        <f>SUMIFS(DataRegularSeason20242025!$AA$3:$AA$1315,DataRegularSeason20242025!$B$3:$B$1315, "&lt;=" &amp; FA$1, DataRegularSeason20242025!$D$3:$D$1315, $A14)+SUMIFS(DataRegularSeason20242025!$AB$3:$AB$1315,DataRegularSeason20242025!$B$3:$B$1315, "&lt;=" &amp; FA$1, DataRegularSeason20242025!$E$3:$E$1315, $A14)</f>
        <v>9</v>
      </c>
      <c r="FB14">
        <f>SUMIFS(DataRegularSeason20242025!$AA$3:$AA$1315,DataRegularSeason20242025!$B$3:$B$1315, "&lt;=" &amp; FB$1, DataRegularSeason20242025!$D$3:$D$1315, $A14)+SUMIFS(DataRegularSeason20242025!$AB$3:$AB$1315,DataRegularSeason20242025!$B$3:$B$1315, "&lt;=" &amp; FB$1, DataRegularSeason20242025!$E$3:$E$1315, $A14)</f>
        <v>9</v>
      </c>
      <c r="FC14">
        <f>SUMIFS(DataRegularSeason20242025!$AA$3:$AA$1315,DataRegularSeason20242025!$B$3:$B$1315, "&lt;=" &amp; FC$1, DataRegularSeason20242025!$D$3:$D$1315, $A14)+SUMIFS(DataRegularSeason20242025!$AB$3:$AB$1315,DataRegularSeason20242025!$B$3:$B$1315, "&lt;=" &amp; FC$1, DataRegularSeason20242025!$E$3:$E$1315, $A14)</f>
        <v>9</v>
      </c>
      <c r="FD14">
        <f>SUMIFS(DataRegularSeason20242025!$AA$3:$AA$1315,DataRegularSeason20242025!$B$3:$B$1315, "&lt;=" &amp; FD$1, DataRegularSeason20242025!$D$3:$D$1315, $A14)+SUMIFS(DataRegularSeason20242025!$AB$3:$AB$1315,DataRegularSeason20242025!$B$3:$B$1315, "&lt;=" &amp; FD$1, DataRegularSeason20242025!$E$3:$E$1315, $A14)</f>
        <v>9</v>
      </c>
      <c r="FE14">
        <f>SUMIFS(DataRegularSeason20242025!$AA$3:$AA$1315,DataRegularSeason20242025!$B$3:$B$1315, "&lt;=" &amp; FE$1, DataRegularSeason20242025!$D$3:$D$1315, $A14)+SUMIFS(DataRegularSeason20242025!$AB$3:$AB$1315,DataRegularSeason20242025!$B$3:$B$1315, "&lt;=" &amp; FE$1, DataRegularSeason20242025!$E$3:$E$1315, $A14)</f>
        <v>9</v>
      </c>
      <c r="FF14">
        <f>SUMIFS(DataRegularSeason20242025!$AA$3:$AA$1315,DataRegularSeason20242025!$B$3:$B$1315, "&lt;=" &amp; FF$1, DataRegularSeason20242025!$D$3:$D$1315, $A14)+SUMIFS(DataRegularSeason20242025!$AB$3:$AB$1315,DataRegularSeason20242025!$B$3:$B$1315, "&lt;=" &amp; FF$1, DataRegularSeason20242025!$E$3:$E$1315, $A14)</f>
        <v>9</v>
      </c>
      <c r="FG14">
        <f>SUMIFS(DataRegularSeason20242025!$AA$3:$AA$1315,DataRegularSeason20242025!$B$3:$B$1315, "&lt;=" &amp; FG$1, DataRegularSeason20242025!$D$3:$D$1315, $A14)+SUMIFS(DataRegularSeason20242025!$AB$3:$AB$1315,DataRegularSeason20242025!$B$3:$B$1315, "&lt;=" &amp; FG$1, DataRegularSeason20242025!$E$3:$E$1315, $A14)</f>
        <v>9</v>
      </c>
      <c r="FH14">
        <f>SUMIFS(DataRegularSeason20242025!$AA$3:$AA$1315,DataRegularSeason20242025!$B$3:$B$1315, "&lt;=" &amp; FH$1, DataRegularSeason20242025!$D$3:$D$1315, $A14)+SUMIFS(DataRegularSeason20242025!$AB$3:$AB$1315,DataRegularSeason20242025!$B$3:$B$1315, "&lt;=" &amp; FH$1, DataRegularSeason20242025!$E$3:$E$1315, $A14)</f>
        <v>9</v>
      </c>
      <c r="FI14">
        <f>SUMIFS(DataRegularSeason20242025!$AA$3:$AA$1315,DataRegularSeason20242025!$B$3:$B$1315, "&lt;=" &amp; FI$1, DataRegularSeason20242025!$D$3:$D$1315, $A14)+SUMIFS(DataRegularSeason20242025!$AB$3:$AB$1315,DataRegularSeason20242025!$B$3:$B$1315, "&lt;=" &amp; FI$1, DataRegularSeason20242025!$E$3:$E$1315, $A14)</f>
        <v>9</v>
      </c>
      <c r="FJ14">
        <f>SUMIFS(DataRegularSeason20242025!$AA$3:$AA$1315,DataRegularSeason20242025!$B$3:$B$1315, "&lt;=" &amp; FJ$1, DataRegularSeason20242025!$D$3:$D$1315, $A14)+SUMIFS(DataRegularSeason20242025!$AB$3:$AB$1315,DataRegularSeason20242025!$B$3:$B$1315, "&lt;=" &amp; FJ$1, DataRegularSeason20242025!$E$3:$E$1315, $A14)</f>
        <v>9</v>
      </c>
      <c r="FK14">
        <f>SUMIFS(DataRegularSeason20242025!$AA$3:$AA$1315,DataRegularSeason20242025!$B$3:$B$1315, "&lt;=" &amp; FK$1, DataRegularSeason20242025!$D$3:$D$1315, $A14)+SUMIFS(DataRegularSeason20242025!$AB$3:$AB$1315,DataRegularSeason20242025!$B$3:$B$1315, "&lt;=" &amp; FK$1, DataRegularSeason20242025!$E$3:$E$1315, $A14)</f>
        <v>9</v>
      </c>
      <c r="FL14">
        <f>SUMIFS(DataRegularSeason20242025!$AA$3:$AA$1315,DataRegularSeason20242025!$B$3:$B$1315, "&lt;=" &amp; FL$1, DataRegularSeason20242025!$D$3:$D$1315, $A14)+SUMIFS(DataRegularSeason20242025!$AB$3:$AB$1315,DataRegularSeason20242025!$B$3:$B$1315, "&lt;=" &amp; FL$1, DataRegularSeason20242025!$E$3:$E$1315, $A14)</f>
        <v>9</v>
      </c>
      <c r="FM14">
        <f>SUMIFS(DataRegularSeason20242025!$AA$3:$AA$1315,DataRegularSeason20242025!$B$3:$B$1315, "&lt;=" &amp; FM$1, DataRegularSeason20242025!$D$3:$D$1315, $A14)+SUMIFS(DataRegularSeason20242025!$AB$3:$AB$1315,DataRegularSeason20242025!$B$3:$B$1315, "&lt;=" &amp; FM$1, DataRegularSeason20242025!$E$3:$E$1315, $A14)</f>
        <v>9</v>
      </c>
      <c r="FN14">
        <f>SUMIFS(DataRegularSeason20242025!$AA$3:$AA$1315,DataRegularSeason20242025!$B$3:$B$1315, "&lt;=" &amp; FN$1, DataRegularSeason20242025!$D$3:$D$1315, $A14)+SUMIFS(DataRegularSeason20242025!$AB$3:$AB$1315,DataRegularSeason20242025!$B$3:$B$1315, "&lt;=" &amp; FN$1, DataRegularSeason20242025!$E$3:$E$1315, $A14)</f>
        <v>9</v>
      </c>
      <c r="FO14">
        <f>SUMIFS(DataRegularSeason20242025!$AA$3:$AA$1315,DataRegularSeason20242025!$B$3:$B$1315, "&lt;=" &amp; FO$1, DataRegularSeason20242025!$D$3:$D$1315, $A14)+SUMIFS(DataRegularSeason20242025!$AB$3:$AB$1315,DataRegularSeason20242025!$B$3:$B$1315, "&lt;=" &amp; FO$1, DataRegularSeason20242025!$E$3:$E$1315, $A14)</f>
        <v>9</v>
      </c>
      <c r="FP14">
        <f>SUMIFS(DataRegularSeason20242025!$AA$3:$AA$1315,DataRegularSeason20242025!$B$3:$B$1315, "&lt;=" &amp; FP$1, DataRegularSeason20242025!$D$3:$D$1315, $A14)+SUMIFS(DataRegularSeason20242025!$AB$3:$AB$1315,DataRegularSeason20242025!$B$3:$B$1315, "&lt;=" &amp; FP$1, DataRegularSeason20242025!$E$3:$E$1315, $A14)</f>
        <v>9</v>
      </c>
      <c r="FQ14">
        <f>SUMIFS(DataRegularSeason20242025!$AA$3:$AA$1315,DataRegularSeason20242025!$B$3:$B$1315, "&lt;=" &amp; FQ$1, DataRegularSeason20242025!$D$3:$D$1315, $A14)+SUMIFS(DataRegularSeason20242025!$AB$3:$AB$1315,DataRegularSeason20242025!$B$3:$B$1315, "&lt;=" &amp; FQ$1, DataRegularSeason20242025!$E$3:$E$1315, $A14)</f>
        <v>9</v>
      </c>
      <c r="FR14">
        <f>SUMIFS(DataRegularSeason20242025!$AA$3:$AA$1315,DataRegularSeason20242025!$B$3:$B$1315, "&lt;=" &amp; FR$1, DataRegularSeason20242025!$D$3:$D$1315, $A14)+SUMIFS(DataRegularSeason20242025!$AB$3:$AB$1315,DataRegularSeason20242025!$B$3:$B$1315, "&lt;=" &amp; FR$1, DataRegularSeason20242025!$E$3:$E$1315, $A14)</f>
        <v>9</v>
      </c>
      <c r="FS14">
        <f>SUMIFS(DataRegularSeason20242025!$AA$3:$AA$1315,DataRegularSeason20242025!$B$3:$B$1315, "&lt;=" &amp; FS$1, DataRegularSeason20242025!$D$3:$D$1315, $A14)+SUMIFS(DataRegularSeason20242025!$AB$3:$AB$1315,DataRegularSeason20242025!$B$3:$B$1315, "&lt;=" &amp; FS$1, DataRegularSeason20242025!$E$3:$E$1315, $A14)</f>
        <v>9</v>
      </c>
      <c r="FT14">
        <f>SUMIFS(DataRegularSeason20242025!$AA$3:$AA$1315,DataRegularSeason20242025!$B$3:$B$1315, "&lt;=" &amp; FT$1, DataRegularSeason20242025!$D$3:$D$1315, $A14)+SUMIFS(DataRegularSeason20242025!$AB$3:$AB$1315,DataRegularSeason20242025!$B$3:$B$1315, "&lt;=" &amp; FT$1, DataRegularSeason20242025!$E$3:$E$1315, $A14)</f>
        <v>9</v>
      </c>
      <c r="FU14">
        <f>SUMIFS(DataRegularSeason20242025!$AA$3:$AA$1315,DataRegularSeason20242025!$B$3:$B$1315, "&lt;=" &amp; FU$1, DataRegularSeason20242025!$D$3:$D$1315, $A14)+SUMIFS(DataRegularSeason20242025!$AB$3:$AB$1315,DataRegularSeason20242025!$B$3:$B$1315, "&lt;=" &amp; FU$1, DataRegularSeason20242025!$E$3:$E$1315, $A14)</f>
        <v>9</v>
      </c>
      <c r="FV14">
        <f>SUMIFS(DataRegularSeason20242025!$AA$3:$AA$1315,DataRegularSeason20242025!$B$3:$B$1315, "&lt;=" &amp; FV$1, DataRegularSeason20242025!$D$3:$D$1315, $A14)+SUMIFS(DataRegularSeason20242025!$AB$3:$AB$1315,DataRegularSeason20242025!$B$3:$B$1315, "&lt;=" &amp; FV$1, DataRegularSeason20242025!$E$3:$E$1315, $A14)</f>
        <v>9</v>
      </c>
      <c r="FW14">
        <f>SUMIFS(DataRegularSeason20242025!$AA$3:$AA$1315,DataRegularSeason20242025!$B$3:$B$1315, "&lt;=" &amp; FW$1, DataRegularSeason20242025!$D$3:$D$1315, $A14)+SUMIFS(DataRegularSeason20242025!$AB$3:$AB$1315,DataRegularSeason20242025!$B$3:$B$1315, "&lt;=" &amp; FW$1, DataRegularSeason20242025!$E$3:$E$1315, $A14)</f>
        <v>9</v>
      </c>
      <c r="FX14">
        <f>SUMIFS(DataRegularSeason20242025!$AA$3:$AA$1315,DataRegularSeason20242025!$B$3:$B$1315, "&lt;=" &amp; FX$1, DataRegularSeason20242025!$D$3:$D$1315, $A14)+SUMIFS(DataRegularSeason20242025!$AB$3:$AB$1315,DataRegularSeason20242025!$B$3:$B$1315, "&lt;=" &amp; FX$1, DataRegularSeason20242025!$E$3:$E$1315, $A14)</f>
        <v>9</v>
      </c>
      <c r="FY14">
        <f>SUMIFS(DataRegularSeason20242025!$AA$3:$AA$1315,DataRegularSeason20242025!$B$3:$B$1315, "&lt;=" &amp; FY$1, DataRegularSeason20242025!$D$3:$D$1315, $A14)+SUMIFS(DataRegularSeason20242025!$AB$3:$AB$1315,DataRegularSeason20242025!$B$3:$B$1315, "&lt;=" &amp; FY$1, DataRegularSeason20242025!$E$3:$E$1315, $A14)</f>
        <v>9</v>
      </c>
      <c r="FZ14">
        <f>SUMIFS(DataRegularSeason20242025!$AA$3:$AA$1315,DataRegularSeason20242025!$B$3:$B$1315, "&lt;=" &amp; FZ$1, DataRegularSeason20242025!$D$3:$D$1315, $A14)+SUMIFS(DataRegularSeason20242025!$AB$3:$AB$1315,DataRegularSeason20242025!$B$3:$B$1315, "&lt;=" &amp; FZ$1, DataRegularSeason20242025!$E$3:$E$1315, $A14)</f>
        <v>9</v>
      </c>
      <c r="GA14">
        <f>SUMIFS(DataRegularSeason20242025!$AA$3:$AA$1315,DataRegularSeason20242025!$B$3:$B$1315, "&lt;=" &amp; GA$1, DataRegularSeason20242025!$D$3:$D$1315, $A14)+SUMIFS(DataRegularSeason20242025!$AB$3:$AB$1315,DataRegularSeason20242025!$B$3:$B$1315, "&lt;=" &amp; GA$1, DataRegularSeason20242025!$E$3:$E$1315, $A14)</f>
        <v>9</v>
      </c>
      <c r="GB14">
        <f>SUMIFS(DataRegularSeason20242025!$AA$3:$AA$1315,DataRegularSeason20242025!$B$3:$B$1315, "&lt;=" &amp; GB$1, DataRegularSeason20242025!$D$3:$D$1315, $A14)+SUMIFS(DataRegularSeason20242025!$AB$3:$AB$1315,DataRegularSeason20242025!$B$3:$B$1315, "&lt;=" &amp; GB$1, DataRegularSeason20242025!$E$3:$E$1315, $A14)</f>
        <v>9</v>
      </c>
      <c r="GC14">
        <f>SUMIFS(DataRegularSeason20242025!$AA$3:$AA$1315,DataRegularSeason20242025!$B$3:$B$1315, "&lt;=" &amp; GC$1, DataRegularSeason20242025!$D$3:$D$1315, $A14)+SUMIFS(DataRegularSeason20242025!$AB$3:$AB$1315,DataRegularSeason20242025!$B$3:$B$1315, "&lt;=" &amp; GC$1, DataRegularSeason20242025!$E$3:$E$1315, $A14)</f>
        <v>9</v>
      </c>
      <c r="GD14">
        <f>SUMIFS(DataRegularSeason20242025!$AA$3:$AA$1315,DataRegularSeason20242025!$B$3:$B$1315, "&lt;=" &amp; GD$1, DataRegularSeason20242025!$D$3:$D$1315, $A14)+SUMIFS(DataRegularSeason20242025!$AB$3:$AB$1315,DataRegularSeason20242025!$B$3:$B$1315, "&lt;=" &amp; GD$1, DataRegularSeason20242025!$E$3:$E$1315, $A14)</f>
        <v>9</v>
      </c>
      <c r="GE14">
        <f>SUMIFS(DataRegularSeason20242025!$AA$3:$AA$1315,DataRegularSeason20242025!$B$3:$B$1315, "&lt;=" &amp; GE$1, DataRegularSeason20242025!$D$3:$D$1315, $A14)+SUMIFS(DataRegularSeason20242025!$AB$3:$AB$1315,DataRegularSeason20242025!$B$3:$B$1315, "&lt;=" &amp; GE$1, DataRegularSeason20242025!$E$3:$E$1315, $A14)</f>
        <v>9</v>
      </c>
      <c r="GF14">
        <f>SUMIFS(DataRegularSeason20242025!$AA$3:$AA$1315,DataRegularSeason20242025!$B$3:$B$1315, "&lt;=" &amp; GF$1, DataRegularSeason20242025!$D$3:$D$1315, $A14)+SUMIFS(DataRegularSeason20242025!$AB$3:$AB$1315,DataRegularSeason20242025!$B$3:$B$1315, "&lt;=" &amp; GF$1, DataRegularSeason20242025!$E$3:$E$1315, $A14)</f>
        <v>9</v>
      </c>
      <c r="GG14">
        <f>SUMIFS(DataRegularSeason20242025!$AA$3:$AA$1315,DataRegularSeason20242025!$B$3:$B$1315, "&lt;=" &amp; GG$1, DataRegularSeason20242025!$D$3:$D$1315, $A14)+SUMIFS(DataRegularSeason20242025!$AB$3:$AB$1315,DataRegularSeason20242025!$B$3:$B$1315, "&lt;=" &amp; GG$1, DataRegularSeason20242025!$E$3:$E$1315, $A14)</f>
        <v>9</v>
      </c>
      <c r="GH14">
        <f>SUMIFS(DataRegularSeason20242025!$AA$3:$AA$1315,DataRegularSeason20242025!$B$3:$B$1315, "&lt;=" &amp; GH$1, DataRegularSeason20242025!$D$3:$D$1315, $A14)+SUMIFS(DataRegularSeason20242025!$AB$3:$AB$1315,DataRegularSeason20242025!$B$3:$B$1315, "&lt;=" &amp; GH$1, DataRegularSeason20242025!$E$3:$E$1315, $A14)</f>
        <v>9</v>
      </c>
      <c r="GI14">
        <f>SUMIFS(DataRegularSeason20242025!$AA$3:$AA$1315,DataRegularSeason20242025!$B$3:$B$1315, "&lt;=" &amp; GI$1, DataRegularSeason20242025!$D$3:$D$1315, $A14)+SUMIFS(DataRegularSeason20242025!$AB$3:$AB$1315,DataRegularSeason20242025!$B$3:$B$1315, "&lt;=" &amp; GI$1, DataRegularSeason20242025!$E$3:$E$1315, $A14)</f>
        <v>9</v>
      </c>
      <c r="GJ14">
        <f>SUMIFS(DataRegularSeason20242025!$AA$3:$AA$1315,DataRegularSeason20242025!$B$3:$B$1315, "&lt;=" &amp; GJ$1, DataRegularSeason20242025!$D$3:$D$1315, $A14)+SUMIFS(DataRegularSeason20242025!$AB$3:$AB$1315,DataRegularSeason20242025!$B$3:$B$1315, "&lt;=" &amp; GJ$1, DataRegularSeason20242025!$E$3:$E$1315, $A14)</f>
        <v>9</v>
      </c>
      <c r="GK14">
        <f>SUMIFS(DataRegularSeason20242025!$AA$3:$AA$1315,DataRegularSeason20242025!$B$3:$B$1315, "&lt;=" &amp; GK$1, DataRegularSeason20242025!$D$3:$D$1315, $A14)+SUMIFS(DataRegularSeason20242025!$AB$3:$AB$1315,DataRegularSeason20242025!$B$3:$B$1315, "&lt;=" &amp; GK$1, DataRegularSeason20242025!$E$3:$E$1315, $A14)</f>
        <v>9</v>
      </c>
      <c r="GL14">
        <f>SUMIFS(DataRegularSeason20242025!$AA$3:$AA$1315,DataRegularSeason20242025!$B$3:$B$1315, "&lt;=" &amp; GL$1, DataRegularSeason20242025!$D$3:$D$1315, $A14)+SUMIFS(DataRegularSeason20242025!$AB$3:$AB$1315,DataRegularSeason20242025!$B$3:$B$1315, "&lt;=" &amp; GL$1, DataRegularSeason20242025!$E$3:$E$1315, $A14)</f>
        <v>9</v>
      </c>
      <c r="GM14">
        <f>SUMIFS(DataRegularSeason20242025!$AA$3:$AA$1315,DataRegularSeason20242025!$B$3:$B$1315, "&lt;=" &amp; GM$1, DataRegularSeason20242025!$D$3:$D$1315, $A14)+SUMIFS(DataRegularSeason20242025!$AB$3:$AB$1315,DataRegularSeason20242025!$B$3:$B$1315, "&lt;=" &amp; GM$1, DataRegularSeason20242025!$E$3:$E$1315, $A14)</f>
        <v>9</v>
      </c>
      <c r="GN14">
        <f>SUMIFS(DataRegularSeason20242025!$AA$3:$AA$1315,DataRegularSeason20242025!$B$3:$B$1315, "&lt;=" &amp; GN$1, DataRegularSeason20242025!$D$3:$D$1315, $A14)+SUMIFS(DataRegularSeason20242025!$AB$3:$AB$1315,DataRegularSeason20242025!$B$3:$B$1315, "&lt;=" &amp; GN$1, DataRegularSeason20242025!$E$3:$E$1315, $A14)</f>
        <v>9</v>
      </c>
      <c r="GO14">
        <f>SUMIFS(DataRegularSeason20242025!$AA$3:$AA$1315,DataRegularSeason20242025!$B$3:$B$1315, "&lt;=" &amp; GO$1, DataRegularSeason20242025!$D$3:$D$1315, $A14)+SUMIFS(DataRegularSeason20242025!$AB$3:$AB$1315,DataRegularSeason20242025!$B$3:$B$1315, "&lt;=" &amp; GO$1, DataRegularSeason20242025!$E$3:$E$1315, $A14)</f>
        <v>9</v>
      </c>
      <c r="GP14">
        <f>SUMIFS(DataRegularSeason20242025!$AA$3:$AA$1315,DataRegularSeason20242025!$B$3:$B$1315, "&lt;=" &amp; GP$1, DataRegularSeason20242025!$D$3:$D$1315, $A14)+SUMIFS(DataRegularSeason20242025!$AB$3:$AB$1315,DataRegularSeason20242025!$B$3:$B$1315, "&lt;=" &amp; GP$1, DataRegularSeason20242025!$E$3:$E$1315, $A14)</f>
        <v>9</v>
      </c>
      <c r="GQ14">
        <f>SUMIFS(DataRegularSeason20242025!$AA$3:$AA$1315,DataRegularSeason20242025!$B$3:$B$1315, "&lt;=" &amp; GQ$1, DataRegularSeason20242025!$D$3:$D$1315, $A14)+SUMIFS(DataRegularSeason20242025!$AB$3:$AB$1315,DataRegularSeason20242025!$B$3:$B$1315, "&lt;=" &amp; GQ$1, DataRegularSeason20242025!$E$3:$E$1315, $A14)</f>
        <v>9</v>
      </c>
      <c r="GR14">
        <f>SUMIFS(DataRegularSeason20242025!$AA$3:$AA$1315,DataRegularSeason20242025!$B$3:$B$1315, "&lt;=" &amp; GR$1, DataRegularSeason20242025!$D$3:$D$1315, $A14)+SUMIFS(DataRegularSeason20242025!$AB$3:$AB$1315,DataRegularSeason20242025!$B$3:$B$1315, "&lt;=" &amp; GR$1, DataRegularSeason20242025!$E$3:$E$1315, $A14)</f>
        <v>9</v>
      </c>
      <c r="GS14">
        <f>SUMIFS(DataRegularSeason20242025!$AA$3:$AA$1315,DataRegularSeason20242025!$B$3:$B$1315, "&lt;=" &amp; GS$1, DataRegularSeason20242025!$D$3:$D$1315, $A14)+SUMIFS(DataRegularSeason20242025!$AB$3:$AB$1315,DataRegularSeason20242025!$B$3:$B$1315, "&lt;=" &amp; GS$1, DataRegularSeason20242025!$E$3:$E$1315, $A14)</f>
        <v>9</v>
      </c>
      <c r="GT14">
        <f>SUMIFS(DataRegularSeason20242025!$AA$3:$AA$1315,DataRegularSeason20242025!$B$3:$B$1315, "&lt;=" &amp; GT$1, DataRegularSeason20242025!$D$3:$D$1315, $A14)+SUMIFS(DataRegularSeason20242025!$AB$3:$AB$1315,DataRegularSeason20242025!$B$3:$B$1315, "&lt;=" &amp; GT$1, DataRegularSeason20242025!$E$3:$E$1315, $A14)</f>
        <v>9</v>
      </c>
      <c r="GU14">
        <f>SUMIFS(DataRegularSeason20242025!$AA$3:$AA$1315,DataRegularSeason20242025!$B$3:$B$1315, "&lt;=" &amp; GU$1, DataRegularSeason20242025!$D$3:$D$1315, $A14)+SUMIFS(DataRegularSeason20242025!$AB$3:$AB$1315,DataRegularSeason20242025!$B$3:$B$1315, "&lt;=" &amp; GU$1, DataRegularSeason20242025!$E$3:$E$1315, $A14)</f>
        <v>9</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7</v>
      </c>
      <c r="AG17">
        <f>SUMIFS(DataRegularSeason20242025!$AA$3:$AA$1315,DataRegularSeason20242025!$B$3:$B$1315, "&lt;=" &amp; AG$1, DataRegularSeason20242025!$D$3:$D$1315, $A17)+SUMIFS(DataRegularSeason20242025!$AB$3:$AB$1315,DataRegularSeason20242025!$B$3:$B$1315, "&lt;=" &amp; AG$1, DataRegularSeason20242025!$E$3:$E$1315, $A17)</f>
        <v>7</v>
      </c>
      <c r="AH17">
        <f>SUMIFS(DataRegularSeason20242025!$AA$3:$AA$1315,DataRegularSeason20242025!$B$3:$B$1315, "&lt;=" &amp; AH$1, DataRegularSeason20242025!$D$3:$D$1315, $A17)+SUMIFS(DataRegularSeason20242025!$AB$3:$AB$1315,DataRegularSeason20242025!$B$3:$B$1315, "&lt;=" &amp; AH$1, DataRegularSeason20242025!$E$3:$E$1315, $A17)</f>
        <v>7</v>
      </c>
      <c r="AI17">
        <f>SUMIFS(DataRegularSeason20242025!$AA$3:$AA$1315,DataRegularSeason20242025!$B$3:$B$1315, "&lt;=" &amp; AI$1, DataRegularSeason20242025!$D$3:$D$1315, $A17)+SUMIFS(DataRegularSeason20242025!$AB$3:$AB$1315,DataRegularSeason20242025!$B$3:$B$1315, "&lt;=" &amp; AI$1, DataRegularSeason20242025!$E$3:$E$1315, $A17)</f>
        <v>7</v>
      </c>
      <c r="AJ17">
        <f>SUMIFS(DataRegularSeason20242025!$AA$3:$AA$1315,DataRegularSeason20242025!$B$3:$B$1315, "&lt;=" &amp; AJ$1, DataRegularSeason20242025!$D$3:$D$1315, $A17)+SUMIFS(DataRegularSeason20242025!$AB$3:$AB$1315,DataRegularSeason20242025!$B$3:$B$1315, "&lt;=" &amp; AJ$1, DataRegularSeason20242025!$E$3:$E$1315, $A17)</f>
        <v>7</v>
      </c>
      <c r="AK17">
        <f>SUMIFS(DataRegularSeason20242025!$AA$3:$AA$1315,DataRegularSeason20242025!$B$3:$B$1315, "&lt;=" &amp; AK$1, DataRegularSeason20242025!$D$3:$D$1315, $A17)+SUMIFS(DataRegularSeason20242025!$AB$3:$AB$1315,DataRegularSeason20242025!$B$3:$B$1315, "&lt;=" &amp; AK$1, DataRegularSeason20242025!$E$3:$E$1315, $A17)</f>
        <v>7</v>
      </c>
      <c r="AL17">
        <f>SUMIFS(DataRegularSeason20242025!$AA$3:$AA$1315,DataRegularSeason20242025!$B$3:$B$1315, "&lt;=" &amp; AL$1, DataRegularSeason20242025!$D$3:$D$1315, $A17)+SUMIFS(DataRegularSeason20242025!$AB$3:$AB$1315,DataRegularSeason20242025!$B$3:$B$1315, "&lt;=" &amp; AL$1, DataRegularSeason20242025!$E$3:$E$1315, $A17)</f>
        <v>7</v>
      </c>
      <c r="AM17">
        <f>SUMIFS(DataRegularSeason20242025!$AA$3:$AA$1315,DataRegularSeason20242025!$B$3:$B$1315, "&lt;=" &amp; AM$1, DataRegularSeason20242025!$D$3:$D$1315, $A17)+SUMIFS(DataRegularSeason20242025!$AB$3:$AB$1315,DataRegularSeason20242025!$B$3:$B$1315, "&lt;=" &amp; AM$1, DataRegularSeason20242025!$E$3:$E$1315, $A17)</f>
        <v>7</v>
      </c>
      <c r="AN17">
        <f>SUMIFS(DataRegularSeason20242025!$AA$3:$AA$1315,DataRegularSeason20242025!$B$3:$B$1315, "&lt;=" &amp; AN$1, DataRegularSeason20242025!$D$3:$D$1315, $A17)+SUMIFS(DataRegularSeason20242025!$AB$3:$AB$1315,DataRegularSeason20242025!$B$3:$B$1315, "&lt;=" &amp; AN$1, DataRegularSeason20242025!$E$3:$E$1315, $A17)</f>
        <v>7</v>
      </c>
      <c r="AO17">
        <f>SUMIFS(DataRegularSeason20242025!$AA$3:$AA$1315,DataRegularSeason20242025!$B$3:$B$1315, "&lt;=" &amp; AO$1, DataRegularSeason20242025!$D$3:$D$1315, $A17)+SUMIFS(DataRegularSeason20242025!$AB$3:$AB$1315,DataRegularSeason20242025!$B$3:$B$1315, "&lt;=" &amp; AO$1, DataRegularSeason20242025!$E$3:$E$1315, $A17)</f>
        <v>7</v>
      </c>
      <c r="AP17">
        <f>SUMIFS(DataRegularSeason20242025!$AA$3:$AA$1315,DataRegularSeason20242025!$B$3:$B$1315, "&lt;=" &amp; AP$1, DataRegularSeason20242025!$D$3:$D$1315, $A17)+SUMIFS(DataRegularSeason20242025!$AB$3:$AB$1315,DataRegularSeason20242025!$B$3:$B$1315, "&lt;=" &amp; AP$1, DataRegularSeason20242025!$E$3:$E$1315, $A17)</f>
        <v>7</v>
      </c>
      <c r="AQ17">
        <f>SUMIFS(DataRegularSeason20242025!$AA$3:$AA$1315,DataRegularSeason20242025!$B$3:$B$1315, "&lt;=" &amp; AQ$1, DataRegularSeason20242025!$D$3:$D$1315, $A17)+SUMIFS(DataRegularSeason20242025!$AB$3:$AB$1315,DataRegularSeason20242025!$B$3:$B$1315, "&lt;=" &amp; AQ$1, DataRegularSeason20242025!$E$3:$E$1315, $A17)</f>
        <v>7</v>
      </c>
      <c r="AR17">
        <f>SUMIFS(DataRegularSeason20242025!$AA$3:$AA$1315,DataRegularSeason20242025!$B$3:$B$1315, "&lt;=" &amp; AR$1, DataRegularSeason20242025!$D$3:$D$1315, $A17)+SUMIFS(DataRegularSeason20242025!$AB$3:$AB$1315,DataRegularSeason20242025!$B$3:$B$1315, "&lt;=" &amp; AR$1, DataRegularSeason20242025!$E$3:$E$1315, $A17)</f>
        <v>7</v>
      </c>
      <c r="AS17">
        <f>SUMIFS(DataRegularSeason20242025!$AA$3:$AA$1315,DataRegularSeason20242025!$B$3:$B$1315, "&lt;=" &amp; AS$1, DataRegularSeason20242025!$D$3:$D$1315, $A17)+SUMIFS(DataRegularSeason20242025!$AB$3:$AB$1315,DataRegularSeason20242025!$B$3:$B$1315, "&lt;=" &amp; AS$1, DataRegularSeason20242025!$E$3:$E$1315, $A17)</f>
        <v>7</v>
      </c>
      <c r="AT17">
        <f>SUMIFS(DataRegularSeason20242025!$AA$3:$AA$1315,DataRegularSeason20242025!$B$3:$B$1315, "&lt;=" &amp; AT$1, DataRegularSeason20242025!$D$3:$D$1315, $A17)+SUMIFS(DataRegularSeason20242025!$AB$3:$AB$1315,DataRegularSeason20242025!$B$3:$B$1315, "&lt;=" &amp; AT$1, DataRegularSeason20242025!$E$3:$E$1315, $A17)</f>
        <v>7</v>
      </c>
      <c r="AU17">
        <f>SUMIFS(DataRegularSeason20242025!$AA$3:$AA$1315,DataRegularSeason20242025!$B$3:$B$1315, "&lt;=" &amp; AU$1, DataRegularSeason20242025!$D$3:$D$1315, $A17)+SUMIFS(DataRegularSeason20242025!$AB$3:$AB$1315,DataRegularSeason20242025!$B$3:$B$1315, "&lt;=" &amp; AU$1, DataRegularSeason20242025!$E$3:$E$1315, $A17)</f>
        <v>7</v>
      </c>
      <c r="AV17">
        <f>SUMIFS(DataRegularSeason20242025!$AA$3:$AA$1315,DataRegularSeason20242025!$B$3:$B$1315, "&lt;=" &amp; AV$1, DataRegularSeason20242025!$D$3:$D$1315, $A17)+SUMIFS(DataRegularSeason20242025!$AB$3:$AB$1315,DataRegularSeason20242025!$B$3:$B$1315, "&lt;=" &amp; AV$1, DataRegularSeason20242025!$E$3:$E$1315, $A17)</f>
        <v>7</v>
      </c>
      <c r="AW17">
        <f>SUMIFS(DataRegularSeason20242025!$AA$3:$AA$1315,DataRegularSeason20242025!$B$3:$B$1315, "&lt;=" &amp; AW$1, DataRegularSeason20242025!$D$3:$D$1315, $A17)+SUMIFS(DataRegularSeason20242025!$AB$3:$AB$1315,DataRegularSeason20242025!$B$3:$B$1315, "&lt;=" &amp; AW$1, DataRegularSeason20242025!$E$3:$E$1315, $A17)</f>
        <v>7</v>
      </c>
      <c r="AX17">
        <f>SUMIFS(DataRegularSeason20242025!$AA$3:$AA$1315,DataRegularSeason20242025!$B$3:$B$1315, "&lt;=" &amp; AX$1, DataRegularSeason20242025!$D$3:$D$1315, $A17)+SUMIFS(DataRegularSeason20242025!$AB$3:$AB$1315,DataRegularSeason20242025!$B$3:$B$1315, "&lt;=" &amp; AX$1, DataRegularSeason20242025!$E$3:$E$1315, $A17)</f>
        <v>7</v>
      </c>
      <c r="AY17">
        <f>SUMIFS(DataRegularSeason20242025!$AA$3:$AA$1315,DataRegularSeason20242025!$B$3:$B$1315, "&lt;=" &amp; AY$1, DataRegularSeason20242025!$D$3:$D$1315, $A17)+SUMIFS(DataRegularSeason20242025!$AB$3:$AB$1315,DataRegularSeason20242025!$B$3:$B$1315, "&lt;=" &amp; AY$1, DataRegularSeason20242025!$E$3:$E$1315, $A17)</f>
        <v>7</v>
      </c>
      <c r="AZ17">
        <f>SUMIFS(DataRegularSeason20242025!$AA$3:$AA$1315,DataRegularSeason20242025!$B$3:$B$1315, "&lt;=" &amp; AZ$1, DataRegularSeason20242025!$D$3:$D$1315, $A17)+SUMIFS(DataRegularSeason20242025!$AB$3:$AB$1315,DataRegularSeason20242025!$B$3:$B$1315, "&lt;=" &amp; AZ$1, DataRegularSeason20242025!$E$3:$E$1315, $A17)</f>
        <v>7</v>
      </c>
      <c r="BA17">
        <f>SUMIFS(DataRegularSeason20242025!$AA$3:$AA$1315,DataRegularSeason20242025!$B$3:$B$1315, "&lt;=" &amp; BA$1, DataRegularSeason20242025!$D$3:$D$1315, $A17)+SUMIFS(DataRegularSeason20242025!$AB$3:$AB$1315,DataRegularSeason20242025!$B$3:$B$1315, "&lt;=" &amp; BA$1, DataRegularSeason20242025!$E$3:$E$1315, $A17)</f>
        <v>7</v>
      </c>
      <c r="BB17">
        <f>SUMIFS(DataRegularSeason20242025!$AA$3:$AA$1315,DataRegularSeason20242025!$B$3:$B$1315, "&lt;=" &amp; BB$1, DataRegularSeason20242025!$D$3:$D$1315, $A17)+SUMIFS(DataRegularSeason20242025!$AB$3:$AB$1315,DataRegularSeason20242025!$B$3:$B$1315, "&lt;=" &amp; BB$1, DataRegularSeason20242025!$E$3:$E$1315, $A17)</f>
        <v>7</v>
      </c>
      <c r="BC17">
        <f>SUMIFS(DataRegularSeason20242025!$AA$3:$AA$1315,DataRegularSeason20242025!$B$3:$B$1315, "&lt;=" &amp; BC$1, DataRegularSeason20242025!$D$3:$D$1315, $A17)+SUMIFS(DataRegularSeason20242025!$AB$3:$AB$1315,DataRegularSeason20242025!$B$3:$B$1315, "&lt;=" &amp; BC$1, DataRegularSeason20242025!$E$3:$E$1315, $A17)</f>
        <v>7</v>
      </c>
      <c r="BD17">
        <f>SUMIFS(DataRegularSeason20242025!$AA$3:$AA$1315,DataRegularSeason20242025!$B$3:$B$1315, "&lt;=" &amp; BD$1, DataRegularSeason20242025!$D$3:$D$1315, $A17)+SUMIFS(DataRegularSeason20242025!$AB$3:$AB$1315,DataRegularSeason20242025!$B$3:$B$1315, "&lt;=" &amp; BD$1, DataRegularSeason20242025!$E$3:$E$1315, $A17)</f>
        <v>7</v>
      </c>
      <c r="BE17">
        <f>SUMIFS(DataRegularSeason20242025!$AA$3:$AA$1315,DataRegularSeason20242025!$B$3:$B$1315, "&lt;=" &amp; BE$1, DataRegularSeason20242025!$D$3:$D$1315, $A17)+SUMIFS(DataRegularSeason20242025!$AB$3:$AB$1315,DataRegularSeason20242025!$B$3:$B$1315, "&lt;=" &amp; BE$1, DataRegularSeason20242025!$E$3:$E$1315, $A17)</f>
        <v>7</v>
      </c>
      <c r="BF17">
        <f>SUMIFS(DataRegularSeason20242025!$AA$3:$AA$1315,DataRegularSeason20242025!$B$3:$B$1315, "&lt;=" &amp; BF$1, DataRegularSeason20242025!$D$3:$D$1315, $A17)+SUMIFS(DataRegularSeason20242025!$AB$3:$AB$1315,DataRegularSeason20242025!$B$3:$B$1315, "&lt;=" &amp; BF$1, DataRegularSeason20242025!$E$3:$E$1315, $A17)</f>
        <v>7</v>
      </c>
      <c r="BG17">
        <f>SUMIFS(DataRegularSeason20242025!$AA$3:$AA$1315,DataRegularSeason20242025!$B$3:$B$1315, "&lt;=" &amp; BG$1, DataRegularSeason20242025!$D$3:$D$1315, $A17)+SUMIFS(DataRegularSeason20242025!$AB$3:$AB$1315,DataRegularSeason20242025!$B$3:$B$1315, "&lt;=" &amp; BG$1, DataRegularSeason20242025!$E$3:$E$1315, $A17)</f>
        <v>7</v>
      </c>
      <c r="BH17">
        <f>SUMIFS(DataRegularSeason20242025!$AA$3:$AA$1315,DataRegularSeason20242025!$B$3:$B$1315, "&lt;=" &amp; BH$1, DataRegularSeason20242025!$D$3:$D$1315, $A17)+SUMIFS(DataRegularSeason20242025!$AB$3:$AB$1315,DataRegularSeason20242025!$B$3:$B$1315, "&lt;=" &amp; BH$1, DataRegularSeason20242025!$E$3:$E$1315, $A17)</f>
        <v>7</v>
      </c>
      <c r="BI17">
        <f>SUMIFS(DataRegularSeason20242025!$AA$3:$AA$1315,DataRegularSeason20242025!$B$3:$B$1315, "&lt;=" &amp; BI$1, DataRegularSeason20242025!$D$3:$D$1315, $A17)+SUMIFS(DataRegularSeason20242025!$AB$3:$AB$1315,DataRegularSeason20242025!$B$3:$B$1315, "&lt;=" &amp; BI$1, DataRegularSeason20242025!$E$3:$E$1315, $A17)</f>
        <v>7</v>
      </c>
      <c r="BJ17">
        <f>SUMIFS(DataRegularSeason20242025!$AA$3:$AA$1315,DataRegularSeason20242025!$B$3:$B$1315, "&lt;=" &amp; BJ$1, DataRegularSeason20242025!$D$3:$D$1315, $A17)+SUMIFS(DataRegularSeason20242025!$AB$3:$AB$1315,DataRegularSeason20242025!$B$3:$B$1315, "&lt;=" &amp; BJ$1, DataRegularSeason20242025!$E$3:$E$1315, $A17)</f>
        <v>7</v>
      </c>
      <c r="BK17">
        <f>SUMIFS(DataRegularSeason20242025!$AA$3:$AA$1315,DataRegularSeason20242025!$B$3:$B$1315, "&lt;=" &amp; BK$1, DataRegularSeason20242025!$D$3:$D$1315, $A17)+SUMIFS(DataRegularSeason20242025!$AB$3:$AB$1315,DataRegularSeason20242025!$B$3:$B$1315, "&lt;=" &amp; BK$1, DataRegularSeason20242025!$E$3:$E$1315, $A17)</f>
        <v>7</v>
      </c>
      <c r="BL17">
        <f>SUMIFS(DataRegularSeason20242025!$AA$3:$AA$1315,DataRegularSeason20242025!$B$3:$B$1315, "&lt;=" &amp; BL$1, DataRegularSeason20242025!$D$3:$D$1315, $A17)+SUMIFS(DataRegularSeason20242025!$AB$3:$AB$1315,DataRegularSeason20242025!$B$3:$B$1315, "&lt;=" &amp; BL$1, DataRegularSeason20242025!$E$3:$E$1315, $A17)</f>
        <v>7</v>
      </c>
      <c r="BM17">
        <f>SUMIFS(DataRegularSeason20242025!$AA$3:$AA$1315,DataRegularSeason20242025!$B$3:$B$1315, "&lt;=" &amp; BM$1, DataRegularSeason20242025!$D$3:$D$1315, $A17)+SUMIFS(DataRegularSeason20242025!$AB$3:$AB$1315,DataRegularSeason20242025!$B$3:$B$1315, "&lt;=" &amp; BM$1, DataRegularSeason20242025!$E$3:$E$1315, $A17)</f>
        <v>7</v>
      </c>
      <c r="BN17">
        <f>SUMIFS(DataRegularSeason20242025!$AA$3:$AA$1315,DataRegularSeason20242025!$B$3:$B$1315, "&lt;=" &amp; BN$1, DataRegularSeason20242025!$D$3:$D$1315, $A17)+SUMIFS(DataRegularSeason20242025!$AB$3:$AB$1315,DataRegularSeason20242025!$B$3:$B$1315, "&lt;=" &amp; BN$1, DataRegularSeason20242025!$E$3:$E$1315, $A17)</f>
        <v>7</v>
      </c>
      <c r="BO17">
        <f>SUMIFS(DataRegularSeason20242025!$AA$3:$AA$1315,DataRegularSeason20242025!$B$3:$B$1315, "&lt;=" &amp; BO$1, DataRegularSeason20242025!$D$3:$D$1315, $A17)+SUMIFS(DataRegularSeason20242025!$AB$3:$AB$1315,DataRegularSeason20242025!$B$3:$B$1315, "&lt;=" &amp; BO$1, DataRegularSeason20242025!$E$3:$E$1315, $A17)</f>
        <v>7</v>
      </c>
      <c r="BP17">
        <f>SUMIFS(DataRegularSeason20242025!$AA$3:$AA$1315,DataRegularSeason20242025!$B$3:$B$1315, "&lt;=" &amp; BP$1, DataRegularSeason20242025!$D$3:$D$1315, $A17)+SUMIFS(DataRegularSeason20242025!$AB$3:$AB$1315,DataRegularSeason20242025!$B$3:$B$1315, "&lt;=" &amp; BP$1, DataRegularSeason20242025!$E$3:$E$1315, $A17)</f>
        <v>7</v>
      </c>
      <c r="BQ17">
        <f>SUMIFS(DataRegularSeason20242025!$AA$3:$AA$1315,DataRegularSeason20242025!$B$3:$B$1315, "&lt;=" &amp; BQ$1, DataRegularSeason20242025!$D$3:$D$1315, $A17)+SUMIFS(DataRegularSeason20242025!$AB$3:$AB$1315,DataRegularSeason20242025!$B$3:$B$1315, "&lt;=" &amp; BQ$1, DataRegularSeason20242025!$E$3:$E$1315, $A17)</f>
        <v>7</v>
      </c>
      <c r="BR17">
        <f>SUMIFS(DataRegularSeason20242025!$AA$3:$AA$1315,DataRegularSeason20242025!$B$3:$B$1315, "&lt;=" &amp; BR$1, DataRegularSeason20242025!$D$3:$D$1315, $A17)+SUMIFS(DataRegularSeason20242025!$AB$3:$AB$1315,DataRegularSeason20242025!$B$3:$B$1315, "&lt;=" &amp; BR$1, DataRegularSeason20242025!$E$3:$E$1315, $A17)</f>
        <v>7</v>
      </c>
      <c r="BS17">
        <f>SUMIFS(DataRegularSeason20242025!$AA$3:$AA$1315,DataRegularSeason20242025!$B$3:$B$1315, "&lt;=" &amp; BS$1, DataRegularSeason20242025!$D$3:$D$1315, $A17)+SUMIFS(DataRegularSeason20242025!$AB$3:$AB$1315,DataRegularSeason20242025!$B$3:$B$1315, "&lt;=" &amp; BS$1, DataRegularSeason20242025!$E$3:$E$1315, $A17)</f>
        <v>7</v>
      </c>
      <c r="BT17">
        <f>SUMIFS(DataRegularSeason20242025!$AA$3:$AA$1315,DataRegularSeason20242025!$B$3:$B$1315, "&lt;=" &amp; BT$1, DataRegularSeason20242025!$D$3:$D$1315, $A17)+SUMIFS(DataRegularSeason20242025!$AB$3:$AB$1315,DataRegularSeason20242025!$B$3:$B$1315, "&lt;=" &amp; BT$1, DataRegularSeason20242025!$E$3:$E$1315, $A17)</f>
        <v>7</v>
      </c>
      <c r="BU17">
        <f>SUMIFS(DataRegularSeason20242025!$AA$3:$AA$1315,DataRegularSeason20242025!$B$3:$B$1315, "&lt;=" &amp; BU$1, DataRegularSeason20242025!$D$3:$D$1315, $A17)+SUMIFS(DataRegularSeason20242025!$AB$3:$AB$1315,DataRegularSeason20242025!$B$3:$B$1315, "&lt;=" &amp; BU$1, DataRegularSeason20242025!$E$3:$E$1315, $A17)</f>
        <v>7</v>
      </c>
      <c r="BV17">
        <f>SUMIFS(DataRegularSeason20242025!$AA$3:$AA$1315,DataRegularSeason20242025!$B$3:$B$1315, "&lt;=" &amp; BV$1, DataRegularSeason20242025!$D$3:$D$1315, $A17)+SUMIFS(DataRegularSeason20242025!$AB$3:$AB$1315,DataRegularSeason20242025!$B$3:$B$1315, "&lt;=" &amp; BV$1, DataRegularSeason20242025!$E$3:$E$1315, $A17)</f>
        <v>7</v>
      </c>
      <c r="BW17">
        <f>SUMIFS(DataRegularSeason20242025!$AA$3:$AA$1315,DataRegularSeason20242025!$B$3:$B$1315, "&lt;=" &amp; BW$1, DataRegularSeason20242025!$D$3:$D$1315, $A17)+SUMIFS(DataRegularSeason20242025!$AB$3:$AB$1315,DataRegularSeason20242025!$B$3:$B$1315, "&lt;=" &amp; BW$1, DataRegularSeason20242025!$E$3:$E$1315, $A17)</f>
        <v>7</v>
      </c>
      <c r="BX17">
        <f>SUMIFS(DataRegularSeason20242025!$AA$3:$AA$1315,DataRegularSeason20242025!$B$3:$B$1315, "&lt;=" &amp; BX$1, DataRegularSeason20242025!$D$3:$D$1315, $A17)+SUMIFS(DataRegularSeason20242025!$AB$3:$AB$1315,DataRegularSeason20242025!$B$3:$B$1315, "&lt;=" &amp; BX$1, DataRegularSeason20242025!$E$3:$E$1315, $A17)</f>
        <v>7</v>
      </c>
      <c r="BY17">
        <f>SUMIFS(DataRegularSeason20242025!$AA$3:$AA$1315,DataRegularSeason20242025!$B$3:$B$1315, "&lt;=" &amp; BY$1, DataRegularSeason20242025!$D$3:$D$1315, $A17)+SUMIFS(DataRegularSeason20242025!$AB$3:$AB$1315,DataRegularSeason20242025!$B$3:$B$1315, "&lt;=" &amp; BY$1, DataRegularSeason20242025!$E$3:$E$1315, $A17)</f>
        <v>7</v>
      </c>
      <c r="BZ17">
        <f>SUMIFS(DataRegularSeason20242025!$AA$3:$AA$1315,DataRegularSeason20242025!$B$3:$B$1315, "&lt;=" &amp; BZ$1, DataRegularSeason20242025!$D$3:$D$1315, $A17)+SUMIFS(DataRegularSeason20242025!$AB$3:$AB$1315,DataRegularSeason20242025!$B$3:$B$1315, "&lt;=" &amp; BZ$1, DataRegularSeason20242025!$E$3:$E$1315, $A17)</f>
        <v>7</v>
      </c>
      <c r="CA17">
        <f>SUMIFS(DataRegularSeason20242025!$AA$3:$AA$1315,DataRegularSeason20242025!$B$3:$B$1315, "&lt;=" &amp; CA$1, DataRegularSeason20242025!$D$3:$D$1315, $A17)+SUMIFS(DataRegularSeason20242025!$AB$3:$AB$1315,DataRegularSeason20242025!$B$3:$B$1315, "&lt;=" &amp; CA$1, DataRegularSeason20242025!$E$3:$E$1315, $A17)</f>
        <v>7</v>
      </c>
      <c r="CB17">
        <f>SUMIFS(DataRegularSeason20242025!$AA$3:$AA$1315,DataRegularSeason20242025!$B$3:$B$1315, "&lt;=" &amp; CB$1, DataRegularSeason20242025!$D$3:$D$1315, $A17)+SUMIFS(DataRegularSeason20242025!$AB$3:$AB$1315,DataRegularSeason20242025!$B$3:$B$1315, "&lt;=" &amp; CB$1, DataRegularSeason20242025!$E$3:$E$1315, $A17)</f>
        <v>7</v>
      </c>
      <c r="CC17">
        <f>SUMIFS(DataRegularSeason20242025!$AA$3:$AA$1315,DataRegularSeason20242025!$B$3:$B$1315, "&lt;=" &amp; CC$1, DataRegularSeason20242025!$D$3:$D$1315, $A17)+SUMIFS(DataRegularSeason20242025!$AB$3:$AB$1315,DataRegularSeason20242025!$B$3:$B$1315, "&lt;=" &amp; CC$1, DataRegularSeason20242025!$E$3:$E$1315, $A17)</f>
        <v>7</v>
      </c>
      <c r="CD17">
        <f>SUMIFS(DataRegularSeason20242025!$AA$3:$AA$1315,DataRegularSeason20242025!$B$3:$B$1315, "&lt;=" &amp; CD$1, DataRegularSeason20242025!$D$3:$D$1315, $A17)+SUMIFS(DataRegularSeason20242025!$AB$3:$AB$1315,DataRegularSeason20242025!$B$3:$B$1315, "&lt;=" &amp; CD$1, DataRegularSeason20242025!$E$3:$E$1315, $A17)</f>
        <v>7</v>
      </c>
      <c r="CE17">
        <f>SUMIFS(DataRegularSeason20242025!$AA$3:$AA$1315,DataRegularSeason20242025!$B$3:$B$1315, "&lt;=" &amp; CE$1, DataRegularSeason20242025!$D$3:$D$1315, $A17)+SUMIFS(DataRegularSeason20242025!$AB$3:$AB$1315,DataRegularSeason20242025!$B$3:$B$1315, "&lt;=" &amp; CE$1, DataRegularSeason20242025!$E$3:$E$1315, $A17)</f>
        <v>7</v>
      </c>
      <c r="CF17">
        <f>SUMIFS(DataRegularSeason20242025!$AA$3:$AA$1315,DataRegularSeason20242025!$B$3:$B$1315, "&lt;=" &amp; CF$1, DataRegularSeason20242025!$D$3:$D$1315, $A17)+SUMIFS(DataRegularSeason20242025!$AB$3:$AB$1315,DataRegularSeason20242025!$B$3:$B$1315, "&lt;=" &amp; CF$1, DataRegularSeason20242025!$E$3:$E$1315, $A17)</f>
        <v>7</v>
      </c>
      <c r="CG17">
        <f>SUMIFS(DataRegularSeason20242025!$AA$3:$AA$1315,DataRegularSeason20242025!$B$3:$B$1315, "&lt;=" &amp; CG$1, DataRegularSeason20242025!$D$3:$D$1315, $A17)+SUMIFS(DataRegularSeason20242025!$AB$3:$AB$1315,DataRegularSeason20242025!$B$3:$B$1315, "&lt;=" &amp; CG$1, DataRegularSeason20242025!$E$3:$E$1315, $A17)</f>
        <v>7</v>
      </c>
      <c r="CH17">
        <f>SUMIFS(DataRegularSeason20242025!$AA$3:$AA$1315,DataRegularSeason20242025!$B$3:$B$1315, "&lt;=" &amp; CH$1, DataRegularSeason20242025!$D$3:$D$1315, $A17)+SUMIFS(DataRegularSeason20242025!$AB$3:$AB$1315,DataRegularSeason20242025!$B$3:$B$1315, "&lt;=" &amp; CH$1, DataRegularSeason20242025!$E$3:$E$1315, $A17)</f>
        <v>7</v>
      </c>
      <c r="CI17">
        <f>SUMIFS(DataRegularSeason20242025!$AA$3:$AA$1315,DataRegularSeason20242025!$B$3:$B$1315, "&lt;=" &amp; CI$1, DataRegularSeason20242025!$D$3:$D$1315, $A17)+SUMIFS(DataRegularSeason20242025!$AB$3:$AB$1315,DataRegularSeason20242025!$B$3:$B$1315, "&lt;=" &amp; CI$1, DataRegularSeason20242025!$E$3:$E$1315, $A17)</f>
        <v>7</v>
      </c>
      <c r="CJ17">
        <f>SUMIFS(DataRegularSeason20242025!$AA$3:$AA$1315,DataRegularSeason20242025!$B$3:$B$1315, "&lt;=" &amp; CJ$1, DataRegularSeason20242025!$D$3:$D$1315, $A17)+SUMIFS(DataRegularSeason20242025!$AB$3:$AB$1315,DataRegularSeason20242025!$B$3:$B$1315, "&lt;=" &amp; CJ$1, DataRegularSeason20242025!$E$3:$E$1315, $A17)</f>
        <v>7</v>
      </c>
      <c r="CK17">
        <f>SUMIFS(DataRegularSeason20242025!$AA$3:$AA$1315,DataRegularSeason20242025!$B$3:$B$1315, "&lt;=" &amp; CK$1, DataRegularSeason20242025!$D$3:$D$1315, $A17)+SUMIFS(DataRegularSeason20242025!$AB$3:$AB$1315,DataRegularSeason20242025!$B$3:$B$1315, "&lt;=" &amp; CK$1, DataRegularSeason20242025!$E$3:$E$1315, $A17)</f>
        <v>7</v>
      </c>
      <c r="CL17">
        <f>SUMIFS(DataRegularSeason20242025!$AA$3:$AA$1315,DataRegularSeason20242025!$B$3:$B$1315, "&lt;=" &amp; CL$1, DataRegularSeason20242025!$D$3:$D$1315, $A17)+SUMIFS(DataRegularSeason20242025!$AB$3:$AB$1315,DataRegularSeason20242025!$B$3:$B$1315, "&lt;=" &amp; CL$1, DataRegularSeason20242025!$E$3:$E$1315, $A17)</f>
        <v>7</v>
      </c>
      <c r="CM17">
        <f>SUMIFS(DataRegularSeason20242025!$AA$3:$AA$1315,DataRegularSeason20242025!$B$3:$B$1315, "&lt;=" &amp; CM$1, DataRegularSeason20242025!$D$3:$D$1315, $A17)+SUMIFS(DataRegularSeason20242025!$AB$3:$AB$1315,DataRegularSeason20242025!$B$3:$B$1315, "&lt;=" &amp; CM$1, DataRegularSeason20242025!$E$3:$E$1315, $A17)</f>
        <v>7</v>
      </c>
      <c r="CN17">
        <f>SUMIFS(DataRegularSeason20242025!$AA$3:$AA$1315,DataRegularSeason20242025!$B$3:$B$1315, "&lt;=" &amp; CN$1, DataRegularSeason20242025!$D$3:$D$1315, $A17)+SUMIFS(DataRegularSeason20242025!$AB$3:$AB$1315,DataRegularSeason20242025!$B$3:$B$1315, "&lt;=" &amp; CN$1, DataRegularSeason20242025!$E$3:$E$1315, $A17)</f>
        <v>7</v>
      </c>
      <c r="CO17">
        <f>SUMIFS(DataRegularSeason20242025!$AA$3:$AA$1315,DataRegularSeason20242025!$B$3:$B$1315, "&lt;=" &amp; CO$1, DataRegularSeason20242025!$D$3:$D$1315, $A17)+SUMIFS(DataRegularSeason20242025!$AB$3:$AB$1315,DataRegularSeason20242025!$B$3:$B$1315, "&lt;=" &amp; CO$1, DataRegularSeason20242025!$E$3:$E$1315, $A17)</f>
        <v>7</v>
      </c>
      <c r="CP17">
        <f>SUMIFS(DataRegularSeason20242025!$AA$3:$AA$1315,DataRegularSeason20242025!$B$3:$B$1315, "&lt;=" &amp; CP$1, DataRegularSeason20242025!$D$3:$D$1315, $A17)+SUMIFS(DataRegularSeason20242025!$AB$3:$AB$1315,DataRegularSeason20242025!$B$3:$B$1315, "&lt;=" &amp; CP$1, DataRegularSeason20242025!$E$3:$E$1315, $A17)</f>
        <v>7</v>
      </c>
      <c r="CQ17">
        <f>SUMIFS(DataRegularSeason20242025!$AA$3:$AA$1315,DataRegularSeason20242025!$B$3:$B$1315, "&lt;=" &amp; CQ$1, DataRegularSeason20242025!$D$3:$D$1315, $A17)+SUMIFS(DataRegularSeason20242025!$AB$3:$AB$1315,DataRegularSeason20242025!$B$3:$B$1315, "&lt;=" &amp; CQ$1, DataRegularSeason20242025!$E$3:$E$1315, $A17)</f>
        <v>7</v>
      </c>
      <c r="CR17">
        <f>SUMIFS(DataRegularSeason20242025!$AA$3:$AA$1315,DataRegularSeason20242025!$B$3:$B$1315, "&lt;=" &amp; CR$1, DataRegularSeason20242025!$D$3:$D$1315, $A17)+SUMIFS(DataRegularSeason20242025!$AB$3:$AB$1315,DataRegularSeason20242025!$B$3:$B$1315, "&lt;=" &amp; CR$1, DataRegularSeason20242025!$E$3:$E$1315, $A17)</f>
        <v>7</v>
      </c>
      <c r="CS17">
        <f>SUMIFS(DataRegularSeason20242025!$AA$3:$AA$1315,DataRegularSeason20242025!$B$3:$B$1315, "&lt;=" &amp; CS$1, DataRegularSeason20242025!$D$3:$D$1315, $A17)+SUMIFS(DataRegularSeason20242025!$AB$3:$AB$1315,DataRegularSeason20242025!$B$3:$B$1315, "&lt;=" &amp; CS$1, DataRegularSeason20242025!$E$3:$E$1315, $A17)</f>
        <v>7</v>
      </c>
      <c r="CT17">
        <f>SUMIFS(DataRegularSeason20242025!$AA$3:$AA$1315,DataRegularSeason20242025!$B$3:$B$1315, "&lt;=" &amp; CT$1, DataRegularSeason20242025!$D$3:$D$1315, $A17)+SUMIFS(DataRegularSeason20242025!$AB$3:$AB$1315,DataRegularSeason20242025!$B$3:$B$1315, "&lt;=" &amp; CT$1, DataRegularSeason20242025!$E$3:$E$1315, $A17)</f>
        <v>7</v>
      </c>
      <c r="CU17">
        <f>SUMIFS(DataRegularSeason20242025!$AA$3:$AA$1315,DataRegularSeason20242025!$B$3:$B$1315, "&lt;=" &amp; CU$1, DataRegularSeason20242025!$D$3:$D$1315, $A17)+SUMIFS(DataRegularSeason20242025!$AB$3:$AB$1315,DataRegularSeason20242025!$B$3:$B$1315, "&lt;=" &amp; CU$1, DataRegularSeason20242025!$E$3:$E$1315, $A17)</f>
        <v>7</v>
      </c>
      <c r="CV17">
        <f>SUMIFS(DataRegularSeason20242025!$AA$3:$AA$1315,DataRegularSeason20242025!$B$3:$B$1315, "&lt;=" &amp; CV$1, DataRegularSeason20242025!$D$3:$D$1315, $A17)+SUMIFS(DataRegularSeason20242025!$AB$3:$AB$1315,DataRegularSeason20242025!$B$3:$B$1315, "&lt;=" &amp; CV$1, DataRegularSeason20242025!$E$3:$E$1315, $A17)</f>
        <v>7</v>
      </c>
      <c r="CW17">
        <f>SUMIFS(DataRegularSeason20242025!$AA$3:$AA$1315,DataRegularSeason20242025!$B$3:$B$1315, "&lt;=" &amp; CW$1, DataRegularSeason20242025!$D$3:$D$1315, $A17)+SUMIFS(DataRegularSeason20242025!$AB$3:$AB$1315,DataRegularSeason20242025!$B$3:$B$1315, "&lt;=" &amp; CW$1, DataRegularSeason20242025!$E$3:$E$1315, $A17)</f>
        <v>7</v>
      </c>
      <c r="CX17">
        <f>SUMIFS(DataRegularSeason20242025!$AA$3:$AA$1315,DataRegularSeason20242025!$B$3:$B$1315, "&lt;=" &amp; CX$1, DataRegularSeason20242025!$D$3:$D$1315, $A17)+SUMIFS(DataRegularSeason20242025!$AB$3:$AB$1315,DataRegularSeason20242025!$B$3:$B$1315, "&lt;=" &amp; CX$1, DataRegularSeason20242025!$E$3:$E$1315, $A17)</f>
        <v>7</v>
      </c>
      <c r="CY17">
        <f>SUMIFS(DataRegularSeason20242025!$AA$3:$AA$1315,DataRegularSeason20242025!$B$3:$B$1315, "&lt;=" &amp; CY$1, DataRegularSeason20242025!$D$3:$D$1315, $A17)+SUMIFS(DataRegularSeason20242025!$AB$3:$AB$1315,DataRegularSeason20242025!$B$3:$B$1315, "&lt;=" &amp; CY$1, DataRegularSeason20242025!$E$3:$E$1315, $A17)</f>
        <v>7</v>
      </c>
      <c r="CZ17">
        <f>SUMIFS(DataRegularSeason20242025!$AA$3:$AA$1315,DataRegularSeason20242025!$B$3:$B$1315, "&lt;=" &amp; CZ$1, DataRegularSeason20242025!$D$3:$D$1315, $A17)+SUMIFS(DataRegularSeason20242025!$AB$3:$AB$1315,DataRegularSeason20242025!$B$3:$B$1315, "&lt;=" &amp; CZ$1, DataRegularSeason20242025!$E$3:$E$1315, $A17)</f>
        <v>7</v>
      </c>
      <c r="DA17">
        <f>SUMIFS(DataRegularSeason20242025!$AA$3:$AA$1315,DataRegularSeason20242025!$B$3:$B$1315, "&lt;=" &amp; DA$1, DataRegularSeason20242025!$D$3:$D$1315, $A17)+SUMIFS(DataRegularSeason20242025!$AB$3:$AB$1315,DataRegularSeason20242025!$B$3:$B$1315, "&lt;=" &amp; DA$1, DataRegularSeason20242025!$E$3:$E$1315, $A17)</f>
        <v>7</v>
      </c>
      <c r="DB17">
        <f>SUMIFS(DataRegularSeason20242025!$AA$3:$AA$1315,DataRegularSeason20242025!$B$3:$B$1315, "&lt;=" &amp; DB$1, DataRegularSeason20242025!$D$3:$D$1315, $A17)+SUMIFS(DataRegularSeason20242025!$AB$3:$AB$1315,DataRegularSeason20242025!$B$3:$B$1315, "&lt;=" &amp; DB$1, DataRegularSeason20242025!$E$3:$E$1315, $A17)</f>
        <v>7</v>
      </c>
      <c r="DC17">
        <f>SUMIFS(DataRegularSeason20242025!$AA$3:$AA$1315,DataRegularSeason20242025!$B$3:$B$1315, "&lt;=" &amp; DC$1, DataRegularSeason20242025!$D$3:$D$1315, $A17)+SUMIFS(DataRegularSeason20242025!$AB$3:$AB$1315,DataRegularSeason20242025!$B$3:$B$1315, "&lt;=" &amp; DC$1, DataRegularSeason20242025!$E$3:$E$1315, $A17)</f>
        <v>7</v>
      </c>
      <c r="DD17">
        <f>SUMIFS(DataRegularSeason20242025!$AA$3:$AA$1315,DataRegularSeason20242025!$B$3:$B$1315, "&lt;=" &amp; DD$1, DataRegularSeason20242025!$D$3:$D$1315, $A17)+SUMIFS(DataRegularSeason20242025!$AB$3:$AB$1315,DataRegularSeason20242025!$B$3:$B$1315, "&lt;=" &amp; DD$1, DataRegularSeason20242025!$E$3:$E$1315, $A17)</f>
        <v>7</v>
      </c>
      <c r="DE17">
        <f>SUMIFS(DataRegularSeason20242025!$AA$3:$AA$1315,DataRegularSeason20242025!$B$3:$B$1315, "&lt;=" &amp; DE$1, DataRegularSeason20242025!$D$3:$D$1315, $A17)+SUMIFS(DataRegularSeason20242025!$AB$3:$AB$1315,DataRegularSeason20242025!$B$3:$B$1315, "&lt;=" &amp; DE$1, DataRegularSeason20242025!$E$3:$E$1315, $A17)</f>
        <v>7</v>
      </c>
      <c r="DF17">
        <f>SUMIFS(DataRegularSeason20242025!$AA$3:$AA$1315,DataRegularSeason20242025!$B$3:$B$1315, "&lt;=" &amp; DF$1, DataRegularSeason20242025!$D$3:$D$1315, $A17)+SUMIFS(DataRegularSeason20242025!$AB$3:$AB$1315,DataRegularSeason20242025!$B$3:$B$1315, "&lt;=" &amp; DF$1, DataRegularSeason20242025!$E$3:$E$1315, $A17)</f>
        <v>7</v>
      </c>
      <c r="DG17">
        <f>SUMIFS(DataRegularSeason20242025!$AA$3:$AA$1315,DataRegularSeason20242025!$B$3:$B$1315, "&lt;=" &amp; DG$1, DataRegularSeason20242025!$D$3:$D$1315, $A17)+SUMIFS(DataRegularSeason20242025!$AB$3:$AB$1315,DataRegularSeason20242025!$B$3:$B$1315, "&lt;=" &amp; DG$1, DataRegularSeason20242025!$E$3:$E$1315, $A17)</f>
        <v>7</v>
      </c>
      <c r="DH17">
        <f>SUMIFS(DataRegularSeason20242025!$AA$3:$AA$1315,DataRegularSeason20242025!$B$3:$B$1315, "&lt;=" &amp; DH$1, DataRegularSeason20242025!$D$3:$D$1315, $A17)+SUMIFS(DataRegularSeason20242025!$AB$3:$AB$1315,DataRegularSeason20242025!$B$3:$B$1315, "&lt;=" &amp; DH$1, DataRegularSeason20242025!$E$3:$E$1315, $A17)</f>
        <v>7</v>
      </c>
      <c r="DI17">
        <f>SUMIFS(DataRegularSeason20242025!$AA$3:$AA$1315,DataRegularSeason20242025!$B$3:$B$1315, "&lt;=" &amp; DI$1, DataRegularSeason20242025!$D$3:$D$1315, $A17)+SUMIFS(DataRegularSeason20242025!$AB$3:$AB$1315,DataRegularSeason20242025!$B$3:$B$1315, "&lt;=" &amp; DI$1, DataRegularSeason20242025!$E$3:$E$1315, $A17)</f>
        <v>7</v>
      </c>
      <c r="DJ17">
        <f>SUMIFS(DataRegularSeason20242025!$AA$3:$AA$1315,DataRegularSeason20242025!$B$3:$B$1315, "&lt;=" &amp; DJ$1, DataRegularSeason20242025!$D$3:$D$1315, $A17)+SUMIFS(DataRegularSeason20242025!$AB$3:$AB$1315,DataRegularSeason20242025!$B$3:$B$1315, "&lt;=" &amp; DJ$1, DataRegularSeason20242025!$E$3:$E$1315, $A17)</f>
        <v>7</v>
      </c>
      <c r="DK17">
        <f>SUMIFS(DataRegularSeason20242025!$AA$3:$AA$1315,DataRegularSeason20242025!$B$3:$B$1315, "&lt;=" &amp; DK$1, DataRegularSeason20242025!$D$3:$D$1315, $A17)+SUMIFS(DataRegularSeason20242025!$AB$3:$AB$1315,DataRegularSeason20242025!$B$3:$B$1315, "&lt;=" &amp; DK$1, DataRegularSeason20242025!$E$3:$E$1315, $A17)</f>
        <v>7</v>
      </c>
      <c r="DL17">
        <f>SUMIFS(DataRegularSeason20242025!$AA$3:$AA$1315,DataRegularSeason20242025!$B$3:$B$1315, "&lt;=" &amp; DL$1, DataRegularSeason20242025!$D$3:$D$1315, $A17)+SUMIFS(DataRegularSeason20242025!$AB$3:$AB$1315,DataRegularSeason20242025!$B$3:$B$1315, "&lt;=" &amp; DL$1, DataRegularSeason20242025!$E$3:$E$1315, $A17)</f>
        <v>7</v>
      </c>
      <c r="DM17">
        <f>SUMIFS(DataRegularSeason20242025!$AA$3:$AA$1315,DataRegularSeason20242025!$B$3:$B$1315, "&lt;=" &amp; DM$1, DataRegularSeason20242025!$D$3:$D$1315, $A17)+SUMIFS(DataRegularSeason20242025!$AB$3:$AB$1315,DataRegularSeason20242025!$B$3:$B$1315, "&lt;=" &amp; DM$1, DataRegularSeason20242025!$E$3:$E$1315, $A17)</f>
        <v>7</v>
      </c>
      <c r="DN17">
        <f>SUMIFS(DataRegularSeason20242025!$AA$3:$AA$1315,DataRegularSeason20242025!$B$3:$B$1315, "&lt;=" &amp; DN$1, DataRegularSeason20242025!$D$3:$D$1315, $A17)+SUMIFS(DataRegularSeason20242025!$AB$3:$AB$1315,DataRegularSeason20242025!$B$3:$B$1315, "&lt;=" &amp; DN$1, DataRegularSeason20242025!$E$3:$E$1315, $A17)</f>
        <v>7</v>
      </c>
      <c r="DO17">
        <f>SUMIFS(DataRegularSeason20242025!$AA$3:$AA$1315,DataRegularSeason20242025!$B$3:$B$1315, "&lt;=" &amp; DO$1, DataRegularSeason20242025!$D$3:$D$1315, $A17)+SUMIFS(DataRegularSeason20242025!$AB$3:$AB$1315,DataRegularSeason20242025!$B$3:$B$1315, "&lt;=" &amp; DO$1, DataRegularSeason20242025!$E$3:$E$1315, $A17)</f>
        <v>7</v>
      </c>
      <c r="DP17">
        <f>SUMIFS(DataRegularSeason20242025!$AA$3:$AA$1315,DataRegularSeason20242025!$B$3:$B$1315, "&lt;=" &amp; DP$1, DataRegularSeason20242025!$D$3:$D$1315, $A17)+SUMIFS(DataRegularSeason20242025!$AB$3:$AB$1315,DataRegularSeason20242025!$B$3:$B$1315, "&lt;=" &amp; DP$1, DataRegularSeason20242025!$E$3:$E$1315, $A17)</f>
        <v>7</v>
      </c>
      <c r="DQ17">
        <f>SUMIFS(DataRegularSeason20242025!$AA$3:$AA$1315,DataRegularSeason20242025!$B$3:$B$1315, "&lt;=" &amp; DQ$1, DataRegularSeason20242025!$D$3:$D$1315, $A17)+SUMIFS(DataRegularSeason20242025!$AB$3:$AB$1315,DataRegularSeason20242025!$B$3:$B$1315, "&lt;=" &amp; DQ$1, DataRegularSeason20242025!$E$3:$E$1315, $A17)</f>
        <v>7</v>
      </c>
      <c r="DR17">
        <f>SUMIFS(DataRegularSeason20242025!$AA$3:$AA$1315,DataRegularSeason20242025!$B$3:$B$1315, "&lt;=" &amp; DR$1, DataRegularSeason20242025!$D$3:$D$1315, $A17)+SUMIFS(DataRegularSeason20242025!$AB$3:$AB$1315,DataRegularSeason20242025!$B$3:$B$1315, "&lt;=" &amp; DR$1, DataRegularSeason20242025!$E$3:$E$1315, $A17)</f>
        <v>7</v>
      </c>
      <c r="DS17">
        <f>SUMIFS(DataRegularSeason20242025!$AA$3:$AA$1315,DataRegularSeason20242025!$B$3:$B$1315, "&lt;=" &amp; DS$1, DataRegularSeason20242025!$D$3:$D$1315, $A17)+SUMIFS(DataRegularSeason20242025!$AB$3:$AB$1315,DataRegularSeason20242025!$B$3:$B$1315, "&lt;=" &amp; DS$1, DataRegularSeason20242025!$E$3:$E$1315, $A17)</f>
        <v>7</v>
      </c>
      <c r="DT17">
        <f>SUMIFS(DataRegularSeason20242025!$AA$3:$AA$1315,DataRegularSeason20242025!$B$3:$B$1315, "&lt;=" &amp; DT$1, DataRegularSeason20242025!$D$3:$D$1315, $A17)+SUMIFS(DataRegularSeason20242025!$AB$3:$AB$1315,DataRegularSeason20242025!$B$3:$B$1315, "&lt;=" &amp; DT$1, DataRegularSeason20242025!$E$3:$E$1315, $A17)</f>
        <v>7</v>
      </c>
      <c r="DU17">
        <f>SUMIFS(DataRegularSeason20242025!$AA$3:$AA$1315,DataRegularSeason20242025!$B$3:$B$1315, "&lt;=" &amp; DU$1, DataRegularSeason20242025!$D$3:$D$1315, $A17)+SUMIFS(DataRegularSeason20242025!$AB$3:$AB$1315,DataRegularSeason20242025!$B$3:$B$1315, "&lt;=" &amp; DU$1, DataRegularSeason20242025!$E$3:$E$1315, $A17)</f>
        <v>7</v>
      </c>
      <c r="DV17">
        <f>SUMIFS(DataRegularSeason20242025!$AA$3:$AA$1315,DataRegularSeason20242025!$B$3:$B$1315, "&lt;=" &amp; DV$1, DataRegularSeason20242025!$D$3:$D$1315, $A17)+SUMIFS(DataRegularSeason20242025!$AB$3:$AB$1315,DataRegularSeason20242025!$B$3:$B$1315, "&lt;=" &amp; DV$1, DataRegularSeason20242025!$E$3:$E$1315, $A17)</f>
        <v>7</v>
      </c>
      <c r="DW17">
        <f>SUMIFS(DataRegularSeason20242025!$AA$3:$AA$1315,DataRegularSeason20242025!$B$3:$B$1315, "&lt;=" &amp; DW$1, DataRegularSeason20242025!$D$3:$D$1315, $A17)+SUMIFS(DataRegularSeason20242025!$AB$3:$AB$1315,DataRegularSeason20242025!$B$3:$B$1315, "&lt;=" &amp; DW$1, DataRegularSeason20242025!$E$3:$E$1315, $A17)</f>
        <v>7</v>
      </c>
      <c r="DX17">
        <f>SUMIFS(DataRegularSeason20242025!$AA$3:$AA$1315,DataRegularSeason20242025!$B$3:$B$1315, "&lt;=" &amp; DX$1, DataRegularSeason20242025!$D$3:$D$1315, $A17)+SUMIFS(DataRegularSeason20242025!$AB$3:$AB$1315,DataRegularSeason20242025!$B$3:$B$1315, "&lt;=" &amp; DX$1, DataRegularSeason20242025!$E$3:$E$1315, $A17)</f>
        <v>7</v>
      </c>
      <c r="DY17">
        <f>SUMIFS(DataRegularSeason20242025!$AA$3:$AA$1315,DataRegularSeason20242025!$B$3:$B$1315, "&lt;=" &amp; DY$1, DataRegularSeason20242025!$D$3:$D$1315, $A17)+SUMIFS(DataRegularSeason20242025!$AB$3:$AB$1315,DataRegularSeason20242025!$B$3:$B$1315, "&lt;=" &amp; DY$1, DataRegularSeason20242025!$E$3:$E$1315, $A17)</f>
        <v>7</v>
      </c>
      <c r="DZ17">
        <f>SUMIFS(DataRegularSeason20242025!$AA$3:$AA$1315,DataRegularSeason20242025!$B$3:$B$1315, "&lt;=" &amp; DZ$1, DataRegularSeason20242025!$D$3:$D$1315, $A17)+SUMIFS(DataRegularSeason20242025!$AB$3:$AB$1315,DataRegularSeason20242025!$B$3:$B$1315, "&lt;=" &amp; DZ$1, DataRegularSeason20242025!$E$3:$E$1315, $A17)</f>
        <v>7</v>
      </c>
      <c r="EA17">
        <f>SUMIFS(DataRegularSeason20242025!$AA$3:$AA$1315,DataRegularSeason20242025!$B$3:$B$1315, "&lt;=" &amp; EA$1, DataRegularSeason20242025!$D$3:$D$1315, $A17)+SUMIFS(DataRegularSeason20242025!$AB$3:$AB$1315,DataRegularSeason20242025!$B$3:$B$1315, "&lt;=" &amp; EA$1, DataRegularSeason20242025!$E$3:$E$1315, $A17)</f>
        <v>7</v>
      </c>
      <c r="EB17">
        <f>SUMIFS(DataRegularSeason20242025!$AA$3:$AA$1315,DataRegularSeason20242025!$B$3:$B$1315, "&lt;=" &amp; EB$1, DataRegularSeason20242025!$D$3:$D$1315, $A17)+SUMIFS(DataRegularSeason20242025!$AB$3:$AB$1315,DataRegularSeason20242025!$B$3:$B$1315, "&lt;=" &amp; EB$1, DataRegularSeason20242025!$E$3:$E$1315, $A17)</f>
        <v>7</v>
      </c>
      <c r="EC17">
        <f>SUMIFS(DataRegularSeason20242025!$AA$3:$AA$1315,DataRegularSeason20242025!$B$3:$B$1315, "&lt;=" &amp; EC$1, DataRegularSeason20242025!$D$3:$D$1315, $A17)+SUMIFS(DataRegularSeason20242025!$AB$3:$AB$1315,DataRegularSeason20242025!$B$3:$B$1315, "&lt;=" &amp; EC$1, DataRegularSeason20242025!$E$3:$E$1315, $A17)</f>
        <v>7</v>
      </c>
      <c r="ED17">
        <f>SUMIFS(DataRegularSeason20242025!$AA$3:$AA$1315,DataRegularSeason20242025!$B$3:$B$1315, "&lt;=" &amp; ED$1, DataRegularSeason20242025!$D$3:$D$1315, $A17)+SUMIFS(DataRegularSeason20242025!$AB$3:$AB$1315,DataRegularSeason20242025!$B$3:$B$1315, "&lt;=" &amp; ED$1, DataRegularSeason20242025!$E$3:$E$1315, $A17)</f>
        <v>7</v>
      </c>
      <c r="EE17">
        <f>SUMIFS(DataRegularSeason20242025!$AA$3:$AA$1315,DataRegularSeason20242025!$B$3:$B$1315, "&lt;=" &amp; EE$1, DataRegularSeason20242025!$D$3:$D$1315, $A17)+SUMIFS(DataRegularSeason20242025!$AB$3:$AB$1315,DataRegularSeason20242025!$B$3:$B$1315, "&lt;=" &amp; EE$1, DataRegularSeason20242025!$E$3:$E$1315, $A17)</f>
        <v>7</v>
      </c>
      <c r="EF17">
        <f>SUMIFS(DataRegularSeason20242025!$AA$3:$AA$1315,DataRegularSeason20242025!$B$3:$B$1315, "&lt;=" &amp; EF$1, DataRegularSeason20242025!$D$3:$D$1315, $A17)+SUMIFS(DataRegularSeason20242025!$AB$3:$AB$1315,DataRegularSeason20242025!$B$3:$B$1315, "&lt;=" &amp; EF$1, DataRegularSeason20242025!$E$3:$E$1315, $A17)</f>
        <v>7</v>
      </c>
      <c r="EG17">
        <f>SUMIFS(DataRegularSeason20242025!$AA$3:$AA$1315,DataRegularSeason20242025!$B$3:$B$1315, "&lt;=" &amp; EG$1, DataRegularSeason20242025!$D$3:$D$1315, $A17)+SUMIFS(DataRegularSeason20242025!$AB$3:$AB$1315,DataRegularSeason20242025!$B$3:$B$1315, "&lt;=" &amp; EG$1, DataRegularSeason20242025!$E$3:$E$1315, $A17)</f>
        <v>7</v>
      </c>
      <c r="EH17">
        <f>SUMIFS(DataRegularSeason20242025!$AA$3:$AA$1315,DataRegularSeason20242025!$B$3:$B$1315, "&lt;=" &amp; EH$1, DataRegularSeason20242025!$D$3:$D$1315, $A17)+SUMIFS(DataRegularSeason20242025!$AB$3:$AB$1315,DataRegularSeason20242025!$B$3:$B$1315, "&lt;=" &amp; EH$1, DataRegularSeason20242025!$E$3:$E$1315, $A17)</f>
        <v>7</v>
      </c>
      <c r="EI17">
        <f>SUMIFS(DataRegularSeason20242025!$AA$3:$AA$1315,DataRegularSeason20242025!$B$3:$B$1315, "&lt;=" &amp; EI$1, DataRegularSeason20242025!$D$3:$D$1315, $A17)+SUMIFS(DataRegularSeason20242025!$AB$3:$AB$1315,DataRegularSeason20242025!$B$3:$B$1315, "&lt;=" &amp; EI$1, DataRegularSeason20242025!$E$3:$E$1315, $A17)</f>
        <v>7</v>
      </c>
      <c r="EJ17">
        <f>SUMIFS(DataRegularSeason20242025!$AA$3:$AA$1315,DataRegularSeason20242025!$B$3:$B$1315, "&lt;=" &amp; EJ$1, DataRegularSeason20242025!$D$3:$D$1315, $A17)+SUMIFS(DataRegularSeason20242025!$AB$3:$AB$1315,DataRegularSeason20242025!$B$3:$B$1315, "&lt;=" &amp; EJ$1, DataRegularSeason20242025!$E$3:$E$1315, $A17)</f>
        <v>7</v>
      </c>
      <c r="EK17">
        <f>SUMIFS(DataRegularSeason20242025!$AA$3:$AA$1315,DataRegularSeason20242025!$B$3:$B$1315, "&lt;=" &amp; EK$1, DataRegularSeason20242025!$D$3:$D$1315, $A17)+SUMIFS(DataRegularSeason20242025!$AB$3:$AB$1315,DataRegularSeason20242025!$B$3:$B$1315, "&lt;=" &amp; EK$1, DataRegularSeason20242025!$E$3:$E$1315, $A17)</f>
        <v>7</v>
      </c>
      <c r="EL17">
        <f>SUMIFS(DataRegularSeason20242025!$AA$3:$AA$1315,DataRegularSeason20242025!$B$3:$B$1315, "&lt;=" &amp; EL$1, DataRegularSeason20242025!$D$3:$D$1315, $A17)+SUMIFS(DataRegularSeason20242025!$AB$3:$AB$1315,DataRegularSeason20242025!$B$3:$B$1315, "&lt;=" &amp; EL$1, DataRegularSeason20242025!$E$3:$E$1315, $A17)</f>
        <v>7</v>
      </c>
      <c r="EM17">
        <f>SUMIFS(DataRegularSeason20242025!$AA$3:$AA$1315,DataRegularSeason20242025!$B$3:$B$1315, "&lt;=" &amp; EM$1, DataRegularSeason20242025!$D$3:$D$1315, $A17)+SUMIFS(DataRegularSeason20242025!$AB$3:$AB$1315,DataRegularSeason20242025!$B$3:$B$1315, "&lt;=" &amp; EM$1, DataRegularSeason20242025!$E$3:$E$1315, $A17)</f>
        <v>7</v>
      </c>
      <c r="EN17">
        <f>SUMIFS(DataRegularSeason20242025!$AA$3:$AA$1315,DataRegularSeason20242025!$B$3:$B$1315, "&lt;=" &amp; EN$1, DataRegularSeason20242025!$D$3:$D$1315, $A17)+SUMIFS(DataRegularSeason20242025!$AB$3:$AB$1315,DataRegularSeason20242025!$B$3:$B$1315, "&lt;=" &amp; EN$1, DataRegularSeason20242025!$E$3:$E$1315, $A17)</f>
        <v>7</v>
      </c>
      <c r="EO17">
        <f>SUMIFS(DataRegularSeason20242025!$AA$3:$AA$1315,DataRegularSeason20242025!$B$3:$B$1315, "&lt;=" &amp; EO$1, DataRegularSeason20242025!$D$3:$D$1315, $A17)+SUMIFS(DataRegularSeason20242025!$AB$3:$AB$1315,DataRegularSeason20242025!$B$3:$B$1315, "&lt;=" &amp; EO$1, DataRegularSeason20242025!$E$3:$E$1315, $A17)</f>
        <v>7</v>
      </c>
      <c r="EP17">
        <f>SUMIFS(DataRegularSeason20242025!$AA$3:$AA$1315,DataRegularSeason20242025!$B$3:$B$1315, "&lt;=" &amp; EP$1, DataRegularSeason20242025!$D$3:$D$1315, $A17)+SUMIFS(DataRegularSeason20242025!$AB$3:$AB$1315,DataRegularSeason20242025!$B$3:$B$1315, "&lt;=" &amp; EP$1, DataRegularSeason20242025!$E$3:$E$1315, $A17)</f>
        <v>7</v>
      </c>
      <c r="EQ17">
        <f>SUMIFS(DataRegularSeason20242025!$AA$3:$AA$1315,DataRegularSeason20242025!$B$3:$B$1315, "&lt;=" &amp; EQ$1, DataRegularSeason20242025!$D$3:$D$1315, $A17)+SUMIFS(DataRegularSeason20242025!$AB$3:$AB$1315,DataRegularSeason20242025!$B$3:$B$1315, "&lt;=" &amp; EQ$1, DataRegularSeason20242025!$E$3:$E$1315, $A17)</f>
        <v>7</v>
      </c>
      <c r="ER17">
        <f>SUMIFS(DataRegularSeason20242025!$AA$3:$AA$1315,DataRegularSeason20242025!$B$3:$B$1315, "&lt;=" &amp; ER$1, DataRegularSeason20242025!$D$3:$D$1315, $A17)+SUMIFS(DataRegularSeason20242025!$AB$3:$AB$1315,DataRegularSeason20242025!$B$3:$B$1315, "&lt;=" &amp; ER$1, DataRegularSeason20242025!$E$3:$E$1315, $A17)</f>
        <v>7</v>
      </c>
      <c r="ES17">
        <f>SUMIFS(DataRegularSeason20242025!$AA$3:$AA$1315,DataRegularSeason20242025!$B$3:$B$1315, "&lt;=" &amp; ES$1, DataRegularSeason20242025!$D$3:$D$1315, $A17)+SUMIFS(DataRegularSeason20242025!$AB$3:$AB$1315,DataRegularSeason20242025!$B$3:$B$1315, "&lt;=" &amp; ES$1, DataRegularSeason20242025!$E$3:$E$1315, $A17)</f>
        <v>7</v>
      </c>
      <c r="ET17">
        <f>SUMIFS(DataRegularSeason20242025!$AA$3:$AA$1315,DataRegularSeason20242025!$B$3:$B$1315, "&lt;=" &amp; ET$1, DataRegularSeason20242025!$D$3:$D$1315, $A17)+SUMIFS(DataRegularSeason20242025!$AB$3:$AB$1315,DataRegularSeason20242025!$B$3:$B$1315, "&lt;=" &amp; ET$1, DataRegularSeason20242025!$E$3:$E$1315, $A17)</f>
        <v>7</v>
      </c>
      <c r="EU17">
        <f>SUMIFS(DataRegularSeason20242025!$AA$3:$AA$1315,DataRegularSeason20242025!$B$3:$B$1315, "&lt;=" &amp; EU$1, DataRegularSeason20242025!$D$3:$D$1315, $A17)+SUMIFS(DataRegularSeason20242025!$AB$3:$AB$1315,DataRegularSeason20242025!$B$3:$B$1315, "&lt;=" &amp; EU$1, DataRegularSeason20242025!$E$3:$E$1315, $A17)</f>
        <v>7</v>
      </c>
      <c r="EV17">
        <f>SUMIFS(DataRegularSeason20242025!$AA$3:$AA$1315,DataRegularSeason20242025!$B$3:$B$1315, "&lt;=" &amp; EV$1, DataRegularSeason20242025!$D$3:$D$1315, $A17)+SUMIFS(DataRegularSeason20242025!$AB$3:$AB$1315,DataRegularSeason20242025!$B$3:$B$1315, "&lt;=" &amp; EV$1, DataRegularSeason20242025!$E$3:$E$1315, $A17)</f>
        <v>7</v>
      </c>
      <c r="EW17">
        <f>SUMIFS(DataRegularSeason20242025!$AA$3:$AA$1315,DataRegularSeason20242025!$B$3:$B$1315, "&lt;=" &amp; EW$1, DataRegularSeason20242025!$D$3:$D$1315, $A17)+SUMIFS(DataRegularSeason20242025!$AB$3:$AB$1315,DataRegularSeason20242025!$B$3:$B$1315, "&lt;=" &amp; EW$1, DataRegularSeason20242025!$E$3:$E$1315, $A17)</f>
        <v>7</v>
      </c>
      <c r="EX17">
        <f>SUMIFS(DataRegularSeason20242025!$AA$3:$AA$1315,DataRegularSeason20242025!$B$3:$B$1315, "&lt;=" &amp; EX$1, DataRegularSeason20242025!$D$3:$D$1315, $A17)+SUMIFS(DataRegularSeason20242025!$AB$3:$AB$1315,DataRegularSeason20242025!$B$3:$B$1315, "&lt;=" &amp; EX$1, DataRegularSeason20242025!$E$3:$E$1315, $A17)</f>
        <v>7</v>
      </c>
      <c r="EY17">
        <f>SUMIFS(DataRegularSeason20242025!$AA$3:$AA$1315,DataRegularSeason20242025!$B$3:$B$1315, "&lt;=" &amp; EY$1, DataRegularSeason20242025!$D$3:$D$1315, $A17)+SUMIFS(DataRegularSeason20242025!$AB$3:$AB$1315,DataRegularSeason20242025!$B$3:$B$1315, "&lt;=" &amp; EY$1, DataRegularSeason20242025!$E$3:$E$1315, $A17)</f>
        <v>7</v>
      </c>
      <c r="EZ17">
        <f>SUMIFS(DataRegularSeason20242025!$AA$3:$AA$1315,DataRegularSeason20242025!$B$3:$B$1315, "&lt;=" &amp; EZ$1, DataRegularSeason20242025!$D$3:$D$1315, $A17)+SUMIFS(DataRegularSeason20242025!$AB$3:$AB$1315,DataRegularSeason20242025!$B$3:$B$1315, "&lt;=" &amp; EZ$1, DataRegularSeason20242025!$E$3:$E$1315, $A17)</f>
        <v>7</v>
      </c>
      <c r="FA17">
        <f>SUMIFS(DataRegularSeason20242025!$AA$3:$AA$1315,DataRegularSeason20242025!$B$3:$B$1315, "&lt;=" &amp; FA$1, DataRegularSeason20242025!$D$3:$D$1315, $A17)+SUMIFS(DataRegularSeason20242025!$AB$3:$AB$1315,DataRegularSeason20242025!$B$3:$B$1315, "&lt;=" &amp; FA$1, DataRegularSeason20242025!$E$3:$E$1315, $A17)</f>
        <v>7</v>
      </c>
      <c r="FB17">
        <f>SUMIFS(DataRegularSeason20242025!$AA$3:$AA$1315,DataRegularSeason20242025!$B$3:$B$1315, "&lt;=" &amp; FB$1, DataRegularSeason20242025!$D$3:$D$1315, $A17)+SUMIFS(DataRegularSeason20242025!$AB$3:$AB$1315,DataRegularSeason20242025!$B$3:$B$1315, "&lt;=" &amp; FB$1, DataRegularSeason20242025!$E$3:$E$1315, $A17)</f>
        <v>7</v>
      </c>
      <c r="FC17">
        <f>SUMIFS(DataRegularSeason20242025!$AA$3:$AA$1315,DataRegularSeason20242025!$B$3:$B$1315, "&lt;=" &amp; FC$1, DataRegularSeason20242025!$D$3:$D$1315, $A17)+SUMIFS(DataRegularSeason20242025!$AB$3:$AB$1315,DataRegularSeason20242025!$B$3:$B$1315, "&lt;=" &amp; FC$1, DataRegularSeason20242025!$E$3:$E$1315, $A17)</f>
        <v>7</v>
      </c>
      <c r="FD17">
        <f>SUMIFS(DataRegularSeason20242025!$AA$3:$AA$1315,DataRegularSeason20242025!$B$3:$B$1315, "&lt;=" &amp; FD$1, DataRegularSeason20242025!$D$3:$D$1315, $A17)+SUMIFS(DataRegularSeason20242025!$AB$3:$AB$1315,DataRegularSeason20242025!$B$3:$B$1315, "&lt;=" &amp; FD$1, DataRegularSeason20242025!$E$3:$E$1315, $A17)</f>
        <v>7</v>
      </c>
      <c r="FE17">
        <f>SUMIFS(DataRegularSeason20242025!$AA$3:$AA$1315,DataRegularSeason20242025!$B$3:$B$1315, "&lt;=" &amp; FE$1, DataRegularSeason20242025!$D$3:$D$1315, $A17)+SUMIFS(DataRegularSeason20242025!$AB$3:$AB$1315,DataRegularSeason20242025!$B$3:$B$1315, "&lt;=" &amp; FE$1, DataRegularSeason20242025!$E$3:$E$1315, $A17)</f>
        <v>7</v>
      </c>
      <c r="FF17">
        <f>SUMIFS(DataRegularSeason20242025!$AA$3:$AA$1315,DataRegularSeason20242025!$B$3:$B$1315, "&lt;=" &amp; FF$1, DataRegularSeason20242025!$D$3:$D$1315, $A17)+SUMIFS(DataRegularSeason20242025!$AB$3:$AB$1315,DataRegularSeason20242025!$B$3:$B$1315, "&lt;=" &amp; FF$1, DataRegularSeason20242025!$E$3:$E$1315, $A17)</f>
        <v>7</v>
      </c>
      <c r="FG17">
        <f>SUMIFS(DataRegularSeason20242025!$AA$3:$AA$1315,DataRegularSeason20242025!$B$3:$B$1315, "&lt;=" &amp; FG$1, DataRegularSeason20242025!$D$3:$D$1315, $A17)+SUMIFS(DataRegularSeason20242025!$AB$3:$AB$1315,DataRegularSeason20242025!$B$3:$B$1315, "&lt;=" &amp; FG$1, DataRegularSeason20242025!$E$3:$E$1315, $A17)</f>
        <v>7</v>
      </c>
      <c r="FH17">
        <f>SUMIFS(DataRegularSeason20242025!$AA$3:$AA$1315,DataRegularSeason20242025!$B$3:$B$1315, "&lt;=" &amp; FH$1, DataRegularSeason20242025!$D$3:$D$1315, $A17)+SUMIFS(DataRegularSeason20242025!$AB$3:$AB$1315,DataRegularSeason20242025!$B$3:$B$1315, "&lt;=" &amp; FH$1, DataRegularSeason20242025!$E$3:$E$1315, $A17)</f>
        <v>7</v>
      </c>
      <c r="FI17">
        <f>SUMIFS(DataRegularSeason20242025!$AA$3:$AA$1315,DataRegularSeason20242025!$B$3:$B$1315, "&lt;=" &amp; FI$1, DataRegularSeason20242025!$D$3:$D$1315, $A17)+SUMIFS(DataRegularSeason20242025!$AB$3:$AB$1315,DataRegularSeason20242025!$B$3:$B$1315, "&lt;=" &amp; FI$1, DataRegularSeason20242025!$E$3:$E$1315, $A17)</f>
        <v>7</v>
      </c>
      <c r="FJ17">
        <f>SUMIFS(DataRegularSeason20242025!$AA$3:$AA$1315,DataRegularSeason20242025!$B$3:$B$1315, "&lt;=" &amp; FJ$1, DataRegularSeason20242025!$D$3:$D$1315, $A17)+SUMIFS(DataRegularSeason20242025!$AB$3:$AB$1315,DataRegularSeason20242025!$B$3:$B$1315, "&lt;=" &amp; FJ$1, DataRegularSeason20242025!$E$3:$E$1315, $A17)</f>
        <v>7</v>
      </c>
      <c r="FK17">
        <f>SUMIFS(DataRegularSeason20242025!$AA$3:$AA$1315,DataRegularSeason20242025!$B$3:$B$1315, "&lt;=" &amp; FK$1, DataRegularSeason20242025!$D$3:$D$1315, $A17)+SUMIFS(DataRegularSeason20242025!$AB$3:$AB$1315,DataRegularSeason20242025!$B$3:$B$1315, "&lt;=" &amp; FK$1, DataRegularSeason20242025!$E$3:$E$1315, $A17)</f>
        <v>7</v>
      </c>
      <c r="FL17">
        <f>SUMIFS(DataRegularSeason20242025!$AA$3:$AA$1315,DataRegularSeason20242025!$B$3:$B$1315, "&lt;=" &amp; FL$1, DataRegularSeason20242025!$D$3:$D$1315, $A17)+SUMIFS(DataRegularSeason20242025!$AB$3:$AB$1315,DataRegularSeason20242025!$B$3:$B$1315, "&lt;=" &amp; FL$1, DataRegularSeason20242025!$E$3:$E$1315, $A17)</f>
        <v>7</v>
      </c>
      <c r="FM17">
        <f>SUMIFS(DataRegularSeason20242025!$AA$3:$AA$1315,DataRegularSeason20242025!$B$3:$B$1315, "&lt;=" &amp; FM$1, DataRegularSeason20242025!$D$3:$D$1315, $A17)+SUMIFS(DataRegularSeason20242025!$AB$3:$AB$1315,DataRegularSeason20242025!$B$3:$B$1315, "&lt;=" &amp; FM$1, DataRegularSeason20242025!$E$3:$E$1315, $A17)</f>
        <v>7</v>
      </c>
      <c r="FN17">
        <f>SUMIFS(DataRegularSeason20242025!$AA$3:$AA$1315,DataRegularSeason20242025!$B$3:$B$1315, "&lt;=" &amp; FN$1, DataRegularSeason20242025!$D$3:$D$1315, $A17)+SUMIFS(DataRegularSeason20242025!$AB$3:$AB$1315,DataRegularSeason20242025!$B$3:$B$1315, "&lt;=" &amp; FN$1, DataRegularSeason20242025!$E$3:$E$1315, $A17)</f>
        <v>7</v>
      </c>
      <c r="FO17">
        <f>SUMIFS(DataRegularSeason20242025!$AA$3:$AA$1315,DataRegularSeason20242025!$B$3:$B$1315, "&lt;=" &amp; FO$1, DataRegularSeason20242025!$D$3:$D$1315, $A17)+SUMIFS(DataRegularSeason20242025!$AB$3:$AB$1315,DataRegularSeason20242025!$B$3:$B$1315, "&lt;=" &amp; FO$1, DataRegularSeason20242025!$E$3:$E$1315, $A17)</f>
        <v>7</v>
      </c>
      <c r="FP17">
        <f>SUMIFS(DataRegularSeason20242025!$AA$3:$AA$1315,DataRegularSeason20242025!$B$3:$B$1315, "&lt;=" &amp; FP$1, DataRegularSeason20242025!$D$3:$D$1315, $A17)+SUMIFS(DataRegularSeason20242025!$AB$3:$AB$1315,DataRegularSeason20242025!$B$3:$B$1315, "&lt;=" &amp; FP$1, DataRegularSeason20242025!$E$3:$E$1315, $A17)</f>
        <v>7</v>
      </c>
      <c r="FQ17">
        <f>SUMIFS(DataRegularSeason20242025!$AA$3:$AA$1315,DataRegularSeason20242025!$B$3:$B$1315, "&lt;=" &amp; FQ$1, DataRegularSeason20242025!$D$3:$D$1315, $A17)+SUMIFS(DataRegularSeason20242025!$AB$3:$AB$1315,DataRegularSeason20242025!$B$3:$B$1315, "&lt;=" &amp; FQ$1, DataRegularSeason20242025!$E$3:$E$1315, $A17)</f>
        <v>7</v>
      </c>
      <c r="FR17">
        <f>SUMIFS(DataRegularSeason20242025!$AA$3:$AA$1315,DataRegularSeason20242025!$B$3:$B$1315, "&lt;=" &amp; FR$1, DataRegularSeason20242025!$D$3:$D$1315, $A17)+SUMIFS(DataRegularSeason20242025!$AB$3:$AB$1315,DataRegularSeason20242025!$B$3:$B$1315, "&lt;=" &amp; FR$1, DataRegularSeason20242025!$E$3:$E$1315, $A17)</f>
        <v>7</v>
      </c>
      <c r="FS17">
        <f>SUMIFS(DataRegularSeason20242025!$AA$3:$AA$1315,DataRegularSeason20242025!$B$3:$B$1315, "&lt;=" &amp; FS$1, DataRegularSeason20242025!$D$3:$D$1315, $A17)+SUMIFS(DataRegularSeason20242025!$AB$3:$AB$1315,DataRegularSeason20242025!$B$3:$B$1315, "&lt;=" &amp; FS$1, DataRegularSeason20242025!$E$3:$E$1315, $A17)</f>
        <v>7</v>
      </c>
      <c r="FT17">
        <f>SUMIFS(DataRegularSeason20242025!$AA$3:$AA$1315,DataRegularSeason20242025!$B$3:$B$1315, "&lt;=" &amp; FT$1, DataRegularSeason20242025!$D$3:$D$1315, $A17)+SUMIFS(DataRegularSeason20242025!$AB$3:$AB$1315,DataRegularSeason20242025!$B$3:$B$1315, "&lt;=" &amp; FT$1, DataRegularSeason20242025!$E$3:$E$1315, $A17)</f>
        <v>7</v>
      </c>
      <c r="FU17">
        <f>SUMIFS(DataRegularSeason20242025!$AA$3:$AA$1315,DataRegularSeason20242025!$B$3:$B$1315, "&lt;=" &amp; FU$1, DataRegularSeason20242025!$D$3:$D$1315, $A17)+SUMIFS(DataRegularSeason20242025!$AB$3:$AB$1315,DataRegularSeason20242025!$B$3:$B$1315, "&lt;=" &amp; FU$1, DataRegularSeason20242025!$E$3:$E$1315, $A17)</f>
        <v>7</v>
      </c>
      <c r="FV17">
        <f>SUMIFS(DataRegularSeason20242025!$AA$3:$AA$1315,DataRegularSeason20242025!$B$3:$B$1315, "&lt;=" &amp; FV$1, DataRegularSeason20242025!$D$3:$D$1315, $A17)+SUMIFS(DataRegularSeason20242025!$AB$3:$AB$1315,DataRegularSeason20242025!$B$3:$B$1315, "&lt;=" &amp; FV$1, DataRegularSeason20242025!$E$3:$E$1315, $A17)</f>
        <v>7</v>
      </c>
      <c r="FW17">
        <f>SUMIFS(DataRegularSeason20242025!$AA$3:$AA$1315,DataRegularSeason20242025!$B$3:$B$1315, "&lt;=" &amp; FW$1, DataRegularSeason20242025!$D$3:$D$1315, $A17)+SUMIFS(DataRegularSeason20242025!$AB$3:$AB$1315,DataRegularSeason20242025!$B$3:$B$1315, "&lt;=" &amp; FW$1, DataRegularSeason20242025!$E$3:$E$1315, $A17)</f>
        <v>7</v>
      </c>
      <c r="FX17">
        <f>SUMIFS(DataRegularSeason20242025!$AA$3:$AA$1315,DataRegularSeason20242025!$B$3:$B$1315, "&lt;=" &amp; FX$1, DataRegularSeason20242025!$D$3:$D$1315, $A17)+SUMIFS(DataRegularSeason20242025!$AB$3:$AB$1315,DataRegularSeason20242025!$B$3:$B$1315, "&lt;=" &amp; FX$1, DataRegularSeason20242025!$E$3:$E$1315, $A17)</f>
        <v>7</v>
      </c>
      <c r="FY17">
        <f>SUMIFS(DataRegularSeason20242025!$AA$3:$AA$1315,DataRegularSeason20242025!$B$3:$B$1315, "&lt;=" &amp; FY$1, DataRegularSeason20242025!$D$3:$D$1315, $A17)+SUMIFS(DataRegularSeason20242025!$AB$3:$AB$1315,DataRegularSeason20242025!$B$3:$B$1315, "&lt;=" &amp; FY$1, DataRegularSeason20242025!$E$3:$E$1315, $A17)</f>
        <v>7</v>
      </c>
      <c r="FZ17">
        <f>SUMIFS(DataRegularSeason20242025!$AA$3:$AA$1315,DataRegularSeason20242025!$B$3:$B$1315, "&lt;=" &amp; FZ$1, DataRegularSeason20242025!$D$3:$D$1315, $A17)+SUMIFS(DataRegularSeason20242025!$AB$3:$AB$1315,DataRegularSeason20242025!$B$3:$B$1315, "&lt;=" &amp; FZ$1, DataRegularSeason20242025!$E$3:$E$1315, $A17)</f>
        <v>7</v>
      </c>
      <c r="GA17">
        <f>SUMIFS(DataRegularSeason20242025!$AA$3:$AA$1315,DataRegularSeason20242025!$B$3:$B$1315, "&lt;=" &amp; GA$1, DataRegularSeason20242025!$D$3:$D$1315, $A17)+SUMIFS(DataRegularSeason20242025!$AB$3:$AB$1315,DataRegularSeason20242025!$B$3:$B$1315, "&lt;=" &amp; GA$1, DataRegularSeason20242025!$E$3:$E$1315, $A17)</f>
        <v>7</v>
      </c>
      <c r="GB17">
        <f>SUMIFS(DataRegularSeason20242025!$AA$3:$AA$1315,DataRegularSeason20242025!$B$3:$B$1315, "&lt;=" &amp; GB$1, DataRegularSeason20242025!$D$3:$D$1315, $A17)+SUMIFS(DataRegularSeason20242025!$AB$3:$AB$1315,DataRegularSeason20242025!$B$3:$B$1315, "&lt;=" &amp; GB$1, DataRegularSeason20242025!$E$3:$E$1315, $A17)</f>
        <v>7</v>
      </c>
      <c r="GC17">
        <f>SUMIFS(DataRegularSeason20242025!$AA$3:$AA$1315,DataRegularSeason20242025!$B$3:$B$1315, "&lt;=" &amp; GC$1, DataRegularSeason20242025!$D$3:$D$1315, $A17)+SUMIFS(DataRegularSeason20242025!$AB$3:$AB$1315,DataRegularSeason20242025!$B$3:$B$1315, "&lt;=" &amp; GC$1, DataRegularSeason20242025!$E$3:$E$1315, $A17)</f>
        <v>7</v>
      </c>
      <c r="GD17">
        <f>SUMIFS(DataRegularSeason20242025!$AA$3:$AA$1315,DataRegularSeason20242025!$B$3:$B$1315, "&lt;=" &amp; GD$1, DataRegularSeason20242025!$D$3:$D$1315, $A17)+SUMIFS(DataRegularSeason20242025!$AB$3:$AB$1315,DataRegularSeason20242025!$B$3:$B$1315, "&lt;=" &amp; GD$1, DataRegularSeason20242025!$E$3:$E$1315, $A17)</f>
        <v>7</v>
      </c>
      <c r="GE17">
        <f>SUMIFS(DataRegularSeason20242025!$AA$3:$AA$1315,DataRegularSeason20242025!$B$3:$B$1315, "&lt;=" &amp; GE$1, DataRegularSeason20242025!$D$3:$D$1315, $A17)+SUMIFS(DataRegularSeason20242025!$AB$3:$AB$1315,DataRegularSeason20242025!$B$3:$B$1315, "&lt;=" &amp; GE$1, DataRegularSeason20242025!$E$3:$E$1315, $A17)</f>
        <v>7</v>
      </c>
      <c r="GF17">
        <f>SUMIFS(DataRegularSeason20242025!$AA$3:$AA$1315,DataRegularSeason20242025!$B$3:$B$1315, "&lt;=" &amp; GF$1, DataRegularSeason20242025!$D$3:$D$1315, $A17)+SUMIFS(DataRegularSeason20242025!$AB$3:$AB$1315,DataRegularSeason20242025!$B$3:$B$1315, "&lt;=" &amp; GF$1, DataRegularSeason20242025!$E$3:$E$1315, $A17)</f>
        <v>7</v>
      </c>
      <c r="GG17">
        <f>SUMIFS(DataRegularSeason20242025!$AA$3:$AA$1315,DataRegularSeason20242025!$B$3:$B$1315, "&lt;=" &amp; GG$1, DataRegularSeason20242025!$D$3:$D$1315, $A17)+SUMIFS(DataRegularSeason20242025!$AB$3:$AB$1315,DataRegularSeason20242025!$B$3:$B$1315, "&lt;=" &amp; GG$1, DataRegularSeason20242025!$E$3:$E$1315, $A17)</f>
        <v>7</v>
      </c>
      <c r="GH17">
        <f>SUMIFS(DataRegularSeason20242025!$AA$3:$AA$1315,DataRegularSeason20242025!$B$3:$B$1315, "&lt;=" &amp; GH$1, DataRegularSeason20242025!$D$3:$D$1315, $A17)+SUMIFS(DataRegularSeason20242025!$AB$3:$AB$1315,DataRegularSeason20242025!$B$3:$B$1315, "&lt;=" &amp; GH$1, DataRegularSeason20242025!$E$3:$E$1315, $A17)</f>
        <v>7</v>
      </c>
      <c r="GI17">
        <f>SUMIFS(DataRegularSeason20242025!$AA$3:$AA$1315,DataRegularSeason20242025!$B$3:$B$1315, "&lt;=" &amp; GI$1, DataRegularSeason20242025!$D$3:$D$1315, $A17)+SUMIFS(DataRegularSeason20242025!$AB$3:$AB$1315,DataRegularSeason20242025!$B$3:$B$1315, "&lt;=" &amp; GI$1, DataRegularSeason20242025!$E$3:$E$1315, $A17)</f>
        <v>7</v>
      </c>
      <c r="GJ17">
        <f>SUMIFS(DataRegularSeason20242025!$AA$3:$AA$1315,DataRegularSeason20242025!$B$3:$B$1315, "&lt;=" &amp; GJ$1, DataRegularSeason20242025!$D$3:$D$1315, $A17)+SUMIFS(DataRegularSeason20242025!$AB$3:$AB$1315,DataRegularSeason20242025!$B$3:$B$1315, "&lt;=" &amp; GJ$1, DataRegularSeason20242025!$E$3:$E$1315, $A17)</f>
        <v>7</v>
      </c>
      <c r="GK17">
        <f>SUMIFS(DataRegularSeason20242025!$AA$3:$AA$1315,DataRegularSeason20242025!$B$3:$B$1315, "&lt;=" &amp; GK$1, DataRegularSeason20242025!$D$3:$D$1315, $A17)+SUMIFS(DataRegularSeason20242025!$AB$3:$AB$1315,DataRegularSeason20242025!$B$3:$B$1315, "&lt;=" &amp; GK$1, DataRegularSeason20242025!$E$3:$E$1315, $A17)</f>
        <v>7</v>
      </c>
      <c r="GL17">
        <f>SUMIFS(DataRegularSeason20242025!$AA$3:$AA$1315,DataRegularSeason20242025!$B$3:$B$1315, "&lt;=" &amp; GL$1, DataRegularSeason20242025!$D$3:$D$1315, $A17)+SUMIFS(DataRegularSeason20242025!$AB$3:$AB$1315,DataRegularSeason20242025!$B$3:$B$1315, "&lt;=" &amp; GL$1, DataRegularSeason20242025!$E$3:$E$1315, $A17)</f>
        <v>7</v>
      </c>
      <c r="GM17">
        <f>SUMIFS(DataRegularSeason20242025!$AA$3:$AA$1315,DataRegularSeason20242025!$B$3:$B$1315, "&lt;=" &amp; GM$1, DataRegularSeason20242025!$D$3:$D$1315, $A17)+SUMIFS(DataRegularSeason20242025!$AB$3:$AB$1315,DataRegularSeason20242025!$B$3:$B$1315, "&lt;=" &amp; GM$1, DataRegularSeason20242025!$E$3:$E$1315, $A17)</f>
        <v>7</v>
      </c>
      <c r="GN17">
        <f>SUMIFS(DataRegularSeason20242025!$AA$3:$AA$1315,DataRegularSeason20242025!$B$3:$B$1315, "&lt;=" &amp; GN$1, DataRegularSeason20242025!$D$3:$D$1315, $A17)+SUMIFS(DataRegularSeason20242025!$AB$3:$AB$1315,DataRegularSeason20242025!$B$3:$B$1315, "&lt;=" &amp; GN$1, DataRegularSeason20242025!$E$3:$E$1315, $A17)</f>
        <v>7</v>
      </c>
      <c r="GO17">
        <f>SUMIFS(DataRegularSeason20242025!$AA$3:$AA$1315,DataRegularSeason20242025!$B$3:$B$1315, "&lt;=" &amp; GO$1, DataRegularSeason20242025!$D$3:$D$1315, $A17)+SUMIFS(DataRegularSeason20242025!$AB$3:$AB$1315,DataRegularSeason20242025!$B$3:$B$1315, "&lt;=" &amp; GO$1, DataRegularSeason20242025!$E$3:$E$1315, $A17)</f>
        <v>7</v>
      </c>
      <c r="GP17">
        <f>SUMIFS(DataRegularSeason20242025!$AA$3:$AA$1315,DataRegularSeason20242025!$B$3:$B$1315, "&lt;=" &amp; GP$1, DataRegularSeason20242025!$D$3:$D$1315, $A17)+SUMIFS(DataRegularSeason20242025!$AB$3:$AB$1315,DataRegularSeason20242025!$B$3:$B$1315, "&lt;=" &amp; GP$1, DataRegularSeason20242025!$E$3:$E$1315, $A17)</f>
        <v>7</v>
      </c>
      <c r="GQ17">
        <f>SUMIFS(DataRegularSeason20242025!$AA$3:$AA$1315,DataRegularSeason20242025!$B$3:$B$1315, "&lt;=" &amp; GQ$1, DataRegularSeason20242025!$D$3:$D$1315, $A17)+SUMIFS(DataRegularSeason20242025!$AB$3:$AB$1315,DataRegularSeason20242025!$B$3:$B$1315, "&lt;=" &amp; GQ$1, DataRegularSeason20242025!$E$3:$E$1315, $A17)</f>
        <v>7</v>
      </c>
      <c r="GR17">
        <f>SUMIFS(DataRegularSeason20242025!$AA$3:$AA$1315,DataRegularSeason20242025!$B$3:$B$1315, "&lt;=" &amp; GR$1, DataRegularSeason20242025!$D$3:$D$1315, $A17)+SUMIFS(DataRegularSeason20242025!$AB$3:$AB$1315,DataRegularSeason20242025!$B$3:$B$1315, "&lt;=" &amp; GR$1, DataRegularSeason20242025!$E$3:$E$1315, $A17)</f>
        <v>7</v>
      </c>
      <c r="GS17">
        <f>SUMIFS(DataRegularSeason20242025!$AA$3:$AA$1315,DataRegularSeason20242025!$B$3:$B$1315, "&lt;=" &amp; GS$1, DataRegularSeason20242025!$D$3:$D$1315, $A17)+SUMIFS(DataRegularSeason20242025!$AB$3:$AB$1315,DataRegularSeason20242025!$B$3:$B$1315, "&lt;=" &amp; GS$1, DataRegularSeason20242025!$E$3:$E$1315, $A17)</f>
        <v>7</v>
      </c>
      <c r="GT17">
        <f>SUMIFS(DataRegularSeason20242025!$AA$3:$AA$1315,DataRegularSeason20242025!$B$3:$B$1315, "&lt;=" &amp; GT$1, DataRegularSeason20242025!$D$3:$D$1315, $A17)+SUMIFS(DataRegularSeason20242025!$AB$3:$AB$1315,DataRegularSeason20242025!$B$3:$B$1315, "&lt;=" &amp; GT$1, DataRegularSeason20242025!$E$3:$E$1315, $A17)</f>
        <v>7</v>
      </c>
      <c r="GU17">
        <f>SUMIFS(DataRegularSeason20242025!$AA$3:$AA$1315,DataRegularSeason20242025!$B$3:$B$1315, "&lt;=" &amp; GU$1, DataRegularSeason20242025!$D$3:$D$1315, $A17)+SUMIFS(DataRegularSeason20242025!$AB$3:$AB$1315,DataRegularSeason20242025!$B$3:$B$1315, "&lt;=" &amp; GU$1, DataRegularSeason20242025!$E$3:$E$1315, $A17)</f>
        <v>7</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18</v>
      </c>
      <c r="AH18">
        <f>SUMIFS(DataRegularSeason20242025!$AA$3:$AA$1315,DataRegularSeason20242025!$B$3:$B$1315, "&lt;=" &amp; AH$1, DataRegularSeason20242025!$D$3:$D$1315, $A18)+SUMIFS(DataRegularSeason20242025!$AB$3:$AB$1315,DataRegularSeason20242025!$B$3:$B$1315, "&lt;=" &amp; AH$1, DataRegularSeason20242025!$E$3:$E$1315, $A18)</f>
        <v>18</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18</v>
      </c>
      <c r="AN18">
        <f>SUMIFS(DataRegularSeason20242025!$AA$3:$AA$1315,DataRegularSeason20242025!$B$3:$B$1315, "&lt;=" &amp; AN$1, DataRegularSeason20242025!$D$3:$D$1315, $A18)+SUMIFS(DataRegularSeason20242025!$AB$3:$AB$1315,DataRegularSeason20242025!$B$3:$B$1315, "&lt;=" &amp; AN$1, DataRegularSeason20242025!$E$3:$E$1315, $A18)</f>
        <v>18</v>
      </c>
      <c r="AO18">
        <f>SUMIFS(DataRegularSeason20242025!$AA$3:$AA$1315,DataRegularSeason20242025!$B$3:$B$1315, "&lt;=" &amp; AO$1, DataRegularSeason20242025!$D$3:$D$1315, $A18)+SUMIFS(DataRegularSeason20242025!$AB$3:$AB$1315,DataRegularSeason20242025!$B$3:$B$1315, "&lt;=" &amp; AO$1, DataRegularSeason20242025!$E$3:$E$1315, $A18)</f>
        <v>18</v>
      </c>
      <c r="AP18">
        <f>SUMIFS(DataRegularSeason20242025!$AA$3:$AA$1315,DataRegularSeason20242025!$B$3:$B$1315, "&lt;=" &amp; AP$1, DataRegularSeason20242025!$D$3:$D$1315, $A18)+SUMIFS(DataRegularSeason20242025!$AB$3:$AB$1315,DataRegularSeason20242025!$B$3:$B$1315, "&lt;=" &amp; AP$1, DataRegularSeason20242025!$E$3:$E$1315, $A18)</f>
        <v>18</v>
      </c>
      <c r="AQ18">
        <f>SUMIFS(DataRegularSeason20242025!$AA$3:$AA$1315,DataRegularSeason20242025!$B$3:$B$1315, "&lt;=" &amp; AQ$1, DataRegularSeason20242025!$D$3:$D$1315, $A18)+SUMIFS(DataRegularSeason20242025!$AB$3:$AB$1315,DataRegularSeason20242025!$B$3:$B$1315, "&lt;=" &amp; AQ$1, DataRegularSeason20242025!$E$3:$E$1315, $A18)</f>
        <v>18</v>
      </c>
      <c r="AR18">
        <f>SUMIFS(DataRegularSeason20242025!$AA$3:$AA$1315,DataRegularSeason20242025!$B$3:$B$1315, "&lt;=" &amp; AR$1, DataRegularSeason20242025!$D$3:$D$1315, $A18)+SUMIFS(DataRegularSeason20242025!$AB$3:$AB$1315,DataRegularSeason20242025!$B$3:$B$1315, "&lt;=" &amp; AR$1, DataRegularSeason20242025!$E$3:$E$1315, $A18)</f>
        <v>18</v>
      </c>
      <c r="AS18">
        <f>SUMIFS(DataRegularSeason20242025!$AA$3:$AA$1315,DataRegularSeason20242025!$B$3:$B$1315, "&lt;=" &amp; AS$1, DataRegularSeason20242025!$D$3:$D$1315, $A18)+SUMIFS(DataRegularSeason20242025!$AB$3:$AB$1315,DataRegularSeason20242025!$B$3:$B$1315, "&lt;=" &amp; AS$1, DataRegularSeason20242025!$E$3:$E$1315, $A18)</f>
        <v>18</v>
      </c>
      <c r="AT18">
        <f>SUMIFS(DataRegularSeason20242025!$AA$3:$AA$1315,DataRegularSeason20242025!$B$3:$B$1315, "&lt;=" &amp; AT$1, DataRegularSeason20242025!$D$3:$D$1315, $A18)+SUMIFS(DataRegularSeason20242025!$AB$3:$AB$1315,DataRegularSeason20242025!$B$3:$B$1315, "&lt;=" &amp; AT$1, DataRegularSeason20242025!$E$3:$E$1315, $A18)</f>
        <v>18</v>
      </c>
      <c r="AU18">
        <f>SUMIFS(DataRegularSeason20242025!$AA$3:$AA$1315,DataRegularSeason20242025!$B$3:$B$1315, "&lt;=" &amp; AU$1, DataRegularSeason20242025!$D$3:$D$1315, $A18)+SUMIFS(DataRegularSeason20242025!$AB$3:$AB$1315,DataRegularSeason20242025!$B$3:$B$1315, "&lt;=" &amp; AU$1, DataRegularSeason20242025!$E$3:$E$1315, $A18)</f>
        <v>18</v>
      </c>
      <c r="AV18">
        <f>SUMIFS(DataRegularSeason20242025!$AA$3:$AA$1315,DataRegularSeason20242025!$B$3:$B$1315, "&lt;=" &amp; AV$1, DataRegularSeason20242025!$D$3:$D$1315, $A18)+SUMIFS(DataRegularSeason20242025!$AB$3:$AB$1315,DataRegularSeason20242025!$B$3:$B$1315, "&lt;=" &amp; AV$1, DataRegularSeason20242025!$E$3:$E$1315, $A18)</f>
        <v>18</v>
      </c>
      <c r="AW18">
        <f>SUMIFS(DataRegularSeason20242025!$AA$3:$AA$1315,DataRegularSeason20242025!$B$3:$B$1315, "&lt;=" &amp; AW$1, DataRegularSeason20242025!$D$3:$D$1315, $A18)+SUMIFS(DataRegularSeason20242025!$AB$3:$AB$1315,DataRegularSeason20242025!$B$3:$B$1315, "&lt;=" &amp; AW$1, DataRegularSeason20242025!$E$3:$E$1315, $A18)</f>
        <v>18</v>
      </c>
      <c r="AX18">
        <f>SUMIFS(DataRegularSeason20242025!$AA$3:$AA$1315,DataRegularSeason20242025!$B$3:$B$1315, "&lt;=" &amp; AX$1, DataRegularSeason20242025!$D$3:$D$1315, $A18)+SUMIFS(DataRegularSeason20242025!$AB$3:$AB$1315,DataRegularSeason20242025!$B$3:$B$1315, "&lt;=" &amp; AX$1, DataRegularSeason20242025!$E$3:$E$1315, $A18)</f>
        <v>18</v>
      </c>
      <c r="AY18">
        <f>SUMIFS(DataRegularSeason20242025!$AA$3:$AA$1315,DataRegularSeason20242025!$B$3:$B$1315, "&lt;=" &amp; AY$1, DataRegularSeason20242025!$D$3:$D$1315, $A18)+SUMIFS(DataRegularSeason20242025!$AB$3:$AB$1315,DataRegularSeason20242025!$B$3:$B$1315, "&lt;=" &amp; AY$1, DataRegularSeason20242025!$E$3:$E$1315, $A18)</f>
        <v>18</v>
      </c>
      <c r="AZ18">
        <f>SUMIFS(DataRegularSeason20242025!$AA$3:$AA$1315,DataRegularSeason20242025!$B$3:$B$1315, "&lt;=" &amp; AZ$1, DataRegularSeason20242025!$D$3:$D$1315, $A18)+SUMIFS(DataRegularSeason20242025!$AB$3:$AB$1315,DataRegularSeason20242025!$B$3:$B$1315, "&lt;=" &amp; AZ$1, DataRegularSeason20242025!$E$3:$E$1315, $A18)</f>
        <v>18</v>
      </c>
      <c r="BA18">
        <f>SUMIFS(DataRegularSeason20242025!$AA$3:$AA$1315,DataRegularSeason20242025!$B$3:$B$1315, "&lt;=" &amp; BA$1, DataRegularSeason20242025!$D$3:$D$1315, $A18)+SUMIFS(DataRegularSeason20242025!$AB$3:$AB$1315,DataRegularSeason20242025!$B$3:$B$1315, "&lt;=" &amp; BA$1, DataRegularSeason20242025!$E$3:$E$1315, $A18)</f>
        <v>18</v>
      </c>
      <c r="BB18">
        <f>SUMIFS(DataRegularSeason20242025!$AA$3:$AA$1315,DataRegularSeason20242025!$B$3:$B$1315, "&lt;=" &amp; BB$1, DataRegularSeason20242025!$D$3:$D$1315, $A18)+SUMIFS(DataRegularSeason20242025!$AB$3:$AB$1315,DataRegularSeason20242025!$B$3:$B$1315, "&lt;=" &amp; BB$1, DataRegularSeason20242025!$E$3:$E$1315, $A18)</f>
        <v>18</v>
      </c>
      <c r="BC18">
        <f>SUMIFS(DataRegularSeason20242025!$AA$3:$AA$1315,DataRegularSeason20242025!$B$3:$B$1315, "&lt;=" &amp; BC$1, DataRegularSeason20242025!$D$3:$D$1315, $A18)+SUMIFS(DataRegularSeason20242025!$AB$3:$AB$1315,DataRegularSeason20242025!$B$3:$B$1315, "&lt;=" &amp; BC$1, DataRegularSeason20242025!$E$3:$E$1315, $A18)</f>
        <v>18</v>
      </c>
      <c r="BD18">
        <f>SUMIFS(DataRegularSeason20242025!$AA$3:$AA$1315,DataRegularSeason20242025!$B$3:$B$1315, "&lt;=" &amp; BD$1, DataRegularSeason20242025!$D$3:$D$1315, $A18)+SUMIFS(DataRegularSeason20242025!$AB$3:$AB$1315,DataRegularSeason20242025!$B$3:$B$1315, "&lt;=" &amp; BD$1, DataRegularSeason20242025!$E$3:$E$1315, $A18)</f>
        <v>18</v>
      </c>
      <c r="BE18">
        <f>SUMIFS(DataRegularSeason20242025!$AA$3:$AA$1315,DataRegularSeason20242025!$B$3:$B$1315, "&lt;=" &amp; BE$1, DataRegularSeason20242025!$D$3:$D$1315, $A18)+SUMIFS(DataRegularSeason20242025!$AB$3:$AB$1315,DataRegularSeason20242025!$B$3:$B$1315, "&lt;=" &amp; BE$1, DataRegularSeason20242025!$E$3:$E$1315, $A18)</f>
        <v>18</v>
      </c>
      <c r="BF18">
        <f>SUMIFS(DataRegularSeason20242025!$AA$3:$AA$1315,DataRegularSeason20242025!$B$3:$B$1315, "&lt;=" &amp; BF$1, DataRegularSeason20242025!$D$3:$D$1315, $A18)+SUMIFS(DataRegularSeason20242025!$AB$3:$AB$1315,DataRegularSeason20242025!$B$3:$B$1315, "&lt;=" &amp; BF$1, DataRegularSeason20242025!$E$3:$E$1315, $A18)</f>
        <v>18</v>
      </c>
      <c r="BG18">
        <f>SUMIFS(DataRegularSeason20242025!$AA$3:$AA$1315,DataRegularSeason20242025!$B$3:$B$1315, "&lt;=" &amp; BG$1, DataRegularSeason20242025!$D$3:$D$1315, $A18)+SUMIFS(DataRegularSeason20242025!$AB$3:$AB$1315,DataRegularSeason20242025!$B$3:$B$1315, "&lt;=" &amp; BG$1, DataRegularSeason20242025!$E$3:$E$1315, $A18)</f>
        <v>18</v>
      </c>
      <c r="BH18">
        <f>SUMIFS(DataRegularSeason20242025!$AA$3:$AA$1315,DataRegularSeason20242025!$B$3:$B$1315, "&lt;=" &amp; BH$1, DataRegularSeason20242025!$D$3:$D$1315, $A18)+SUMIFS(DataRegularSeason20242025!$AB$3:$AB$1315,DataRegularSeason20242025!$B$3:$B$1315, "&lt;=" &amp; BH$1, DataRegularSeason20242025!$E$3:$E$1315, $A18)</f>
        <v>18</v>
      </c>
      <c r="BI18">
        <f>SUMIFS(DataRegularSeason20242025!$AA$3:$AA$1315,DataRegularSeason20242025!$B$3:$B$1315, "&lt;=" &amp; BI$1, DataRegularSeason20242025!$D$3:$D$1315, $A18)+SUMIFS(DataRegularSeason20242025!$AB$3:$AB$1315,DataRegularSeason20242025!$B$3:$B$1315, "&lt;=" &amp; BI$1, DataRegularSeason20242025!$E$3:$E$1315, $A18)</f>
        <v>18</v>
      </c>
      <c r="BJ18">
        <f>SUMIFS(DataRegularSeason20242025!$AA$3:$AA$1315,DataRegularSeason20242025!$B$3:$B$1315, "&lt;=" &amp; BJ$1, DataRegularSeason20242025!$D$3:$D$1315, $A18)+SUMIFS(DataRegularSeason20242025!$AB$3:$AB$1315,DataRegularSeason20242025!$B$3:$B$1315, "&lt;=" &amp; BJ$1, DataRegularSeason20242025!$E$3:$E$1315, $A18)</f>
        <v>18</v>
      </c>
      <c r="BK18">
        <f>SUMIFS(DataRegularSeason20242025!$AA$3:$AA$1315,DataRegularSeason20242025!$B$3:$B$1315, "&lt;=" &amp; BK$1, DataRegularSeason20242025!$D$3:$D$1315, $A18)+SUMIFS(DataRegularSeason20242025!$AB$3:$AB$1315,DataRegularSeason20242025!$B$3:$B$1315, "&lt;=" &amp; BK$1, DataRegularSeason20242025!$E$3:$E$1315, $A18)</f>
        <v>18</v>
      </c>
      <c r="BL18">
        <f>SUMIFS(DataRegularSeason20242025!$AA$3:$AA$1315,DataRegularSeason20242025!$B$3:$B$1315, "&lt;=" &amp; BL$1, DataRegularSeason20242025!$D$3:$D$1315, $A18)+SUMIFS(DataRegularSeason20242025!$AB$3:$AB$1315,DataRegularSeason20242025!$B$3:$B$1315, "&lt;=" &amp; BL$1, DataRegularSeason20242025!$E$3:$E$1315, $A18)</f>
        <v>18</v>
      </c>
      <c r="BM18">
        <f>SUMIFS(DataRegularSeason20242025!$AA$3:$AA$1315,DataRegularSeason20242025!$B$3:$B$1315, "&lt;=" &amp; BM$1, DataRegularSeason20242025!$D$3:$D$1315, $A18)+SUMIFS(DataRegularSeason20242025!$AB$3:$AB$1315,DataRegularSeason20242025!$B$3:$B$1315, "&lt;=" &amp; BM$1, DataRegularSeason20242025!$E$3:$E$1315, $A18)</f>
        <v>18</v>
      </c>
      <c r="BN18">
        <f>SUMIFS(DataRegularSeason20242025!$AA$3:$AA$1315,DataRegularSeason20242025!$B$3:$B$1315, "&lt;=" &amp; BN$1, DataRegularSeason20242025!$D$3:$D$1315, $A18)+SUMIFS(DataRegularSeason20242025!$AB$3:$AB$1315,DataRegularSeason20242025!$B$3:$B$1315, "&lt;=" &amp; BN$1, DataRegularSeason20242025!$E$3:$E$1315, $A18)</f>
        <v>18</v>
      </c>
      <c r="BO18">
        <f>SUMIFS(DataRegularSeason20242025!$AA$3:$AA$1315,DataRegularSeason20242025!$B$3:$B$1315, "&lt;=" &amp; BO$1, DataRegularSeason20242025!$D$3:$D$1315, $A18)+SUMIFS(DataRegularSeason20242025!$AB$3:$AB$1315,DataRegularSeason20242025!$B$3:$B$1315, "&lt;=" &amp; BO$1, DataRegularSeason20242025!$E$3:$E$1315, $A18)</f>
        <v>18</v>
      </c>
      <c r="BP18">
        <f>SUMIFS(DataRegularSeason20242025!$AA$3:$AA$1315,DataRegularSeason20242025!$B$3:$B$1315, "&lt;=" &amp; BP$1, DataRegularSeason20242025!$D$3:$D$1315, $A18)+SUMIFS(DataRegularSeason20242025!$AB$3:$AB$1315,DataRegularSeason20242025!$B$3:$B$1315, "&lt;=" &amp; BP$1, DataRegularSeason20242025!$E$3:$E$1315, $A18)</f>
        <v>18</v>
      </c>
      <c r="BQ18">
        <f>SUMIFS(DataRegularSeason20242025!$AA$3:$AA$1315,DataRegularSeason20242025!$B$3:$B$1315, "&lt;=" &amp; BQ$1, DataRegularSeason20242025!$D$3:$D$1315, $A18)+SUMIFS(DataRegularSeason20242025!$AB$3:$AB$1315,DataRegularSeason20242025!$B$3:$B$1315, "&lt;=" &amp; BQ$1, DataRegularSeason20242025!$E$3:$E$1315, $A18)</f>
        <v>18</v>
      </c>
      <c r="BR18">
        <f>SUMIFS(DataRegularSeason20242025!$AA$3:$AA$1315,DataRegularSeason20242025!$B$3:$B$1315, "&lt;=" &amp; BR$1, DataRegularSeason20242025!$D$3:$D$1315, $A18)+SUMIFS(DataRegularSeason20242025!$AB$3:$AB$1315,DataRegularSeason20242025!$B$3:$B$1315, "&lt;=" &amp; BR$1, DataRegularSeason20242025!$E$3:$E$1315, $A18)</f>
        <v>18</v>
      </c>
      <c r="BS18">
        <f>SUMIFS(DataRegularSeason20242025!$AA$3:$AA$1315,DataRegularSeason20242025!$B$3:$B$1315, "&lt;=" &amp; BS$1, DataRegularSeason20242025!$D$3:$D$1315, $A18)+SUMIFS(DataRegularSeason20242025!$AB$3:$AB$1315,DataRegularSeason20242025!$B$3:$B$1315, "&lt;=" &amp; BS$1, DataRegularSeason20242025!$E$3:$E$1315, $A18)</f>
        <v>18</v>
      </c>
      <c r="BT18">
        <f>SUMIFS(DataRegularSeason20242025!$AA$3:$AA$1315,DataRegularSeason20242025!$B$3:$B$1315, "&lt;=" &amp; BT$1, DataRegularSeason20242025!$D$3:$D$1315, $A18)+SUMIFS(DataRegularSeason20242025!$AB$3:$AB$1315,DataRegularSeason20242025!$B$3:$B$1315, "&lt;=" &amp; BT$1, DataRegularSeason20242025!$E$3:$E$1315, $A18)</f>
        <v>18</v>
      </c>
      <c r="BU18">
        <f>SUMIFS(DataRegularSeason20242025!$AA$3:$AA$1315,DataRegularSeason20242025!$B$3:$B$1315, "&lt;=" &amp; BU$1, DataRegularSeason20242025!$D$3:$D$1315, $A18)+SUMIFS(DataRegularSeason20242025!$AB$3:$AB$1315,DataRegularSeason20242025!$B$3:$B$1315, "&lt;=" &amp; BU$1, DataRegularSeason20242025!$E$3:$E$1315, $A18)</f>
        <v>18</v>
      </c>
      <c r="BV18">
        <f>SUMIFS(DataRegularSeason20242025!$AA$3:$AA$1315,DataRegularSeason20242025!$B$3:$B$1315, "&lt;=" &amp; BV$1, DataRegularSeason20242025!$D$3:$D$1315, $A18)+SUMIFS(DataRegularSeason20242025!$AB$3:$AB$1315,DataRegularSeason20242025!$B$3:$B$1315, "&lt;=" &amp; BV$1, DataRegularSeason20242025!$E$3:$E$1315, $A18)</f>
        <v>18</v>
      </c>
      <c r="BW18">
        <f>SUMIFS(DataRegularSeason20242025!$AA$3:$AA$1315,DataRegularSeason20242025!$B$3:$B$1315, "&lt;=" &amp; BW$1, DataRegularSeason20242025!$D$3:$D$1315, $A18)+SUMIFS(DataRegularSeason20242025!$AB$3:$AB$1315,DataRegularSeason20242025!$B$3:$B$1315, "&lt;=" &amp; BW$1, DataRegularSeason20242025!$E$3:$E$1315, $A18)</f>
        <v>18</v>
      </c>
      <c r="BX18">
        <f>SUMIFS(DataRegularSeason20242025!$AA$3:$AA$1315,DataRegularSeason20242025!$B$3:$B$1315, "&lt;=" &amp; BX$1, DataRegularSeason20242025!$D$3:$D$1315, $A18)+SUMIFS(DataRegularSeason20242025!$AB$3:$AB$1315,DataRegularSeason20242025!$B$3:$B$1315, "&lt;=" &amp; BX$1, DataRegularSeason20242025!$E$3:$E$1315, $A18)</f>
        <v>18</v>
      </c>
      <c r="BY18">
        <f>SUMIFS(DataRegularSeason20242025!$AA$3:$AA$1315,DataRegularSeason20242025!$B$3:$B$1315, "&lt;=" &amp; BY$1, DataRegularSeason20242025!$D$3:$D$1315, $A18)+SUMIFS(DataRegularSeason20242025!$AB$3:$AB$1315,DataRegularSeason20242025!$B$3:$B$1315, "&lt;=" &amp; BY$1, DataRegularSeason20242025!$E$3:$E$1315, $A18)</f>
        <v>18</v>
      </c>
      <c r="BZ18">
        <f>SUMIFS(DataRegularSeason20242025!$AA$3:$AA$1315,DataRegularSeason20242025!$B$3:$B$1315, "&lt;=" &amp; BZ$1, DataRegularSeason20242025!$D$3:$D$1315, $A18)+SUMIFS(DataRegularSeason20242025!$AB$3:$AB$1315,DataRegularSeason20242025!$B$3:$B$1315, "&lt;=" &amp; BZ$1, DataRegularSeason20242025!$E$3:$E$1315, $A18)</f>
        <v>18</v>
      </c>
      <c r="CA18">
        <f>SUMIFS(DataRegularSeason20242025!$AA$3:$AA$1315,DataRegularSeason20242025!$B$3:$B$1315, "&lt;=" &amp; CA$1, DataRegularSeason20242025!$D$3:$D$1315, $A18)+SUMIFS(DataRegularSeason20242025!$AB$3:$AB$1315,DataRegularSeason20242025!$B$3:$B$1315, "&lt;=" &amp; CA$1, DataRegularSeason20242025!$E$3:$E$1315, $A18)</f>
        <v>18</v>
      </c>
      <c r="CB18">
        <f>SUMIFS(DataRegularSeason20242025!$AA$3:$AA$1315,DataRegularSeason20242025!$B$3:$B$1315, "&lt;=" &amp; CB$1, DataRegularSeason20242025!$D$3:$D$1315, $A18)+SUMIFS(DataRegularSeason20242025!$AB$3:$AB$1315,DataRegularSeason20242025!$B$3:$B$1315, "&lt;=" &amp; CB$1, DataRegularSeason20242025!$E$3:$E$1315, $A18)</f>
        <v>18</v>
      </c>
      <c r="CC18">
        <f>SUMIFS(DataRegularSeason20242025!$AA$3:$AA$1315,DataRegularSeason20242025!$B$3:$B$1315, "&lt;=" &amp; CC$1, DataRegularSeason20242025!$D$3:$D$1315, $A18)+SUMIFS(DataRegularSeason20242025!$AB$3:$AB$1315,DataRegularSeason20242025!$B$3:$B$1315, "&lt;=" &amp; CC$1, DataRegularSeason20242025!$E$3:$E$1315, $A18)</f>
        <v>18</v>
      </c>
      <c r="CD18">
        <f>SUMIFS(DataRegularSeason20242025!$AA$3:$AA$1315,DataRegularSeason20242025!$B$3:$B$1315, "&lt;=" &amp; CD$1, DataRegularSeason20242025!$D$3:$D$1315, $A18)+SUMIFS(DataRegularSeason20242025!$AB$3:$AB$1315,DataRegularSeason20242025!$B$3:$B$1315, "&lt;=" &amp; CD$1, DataRegularSeason20242025!$E$3:$E$1315, $A18)</f>
        <v>18</v>
      </c>
      <c r="CE18">
        <f>SUMIFS(DataRegularSeason20242025!$AA$3:$AA$1315,DataRegularSeason20242025!$B$3:$B$1315, "&lt;=" &amp; CE$1, DataRegularSeason20242025!$D$3:$D$1315, $A18)+SUMIFS(DataRegularSeason20242025!$AB$3:$AB$1315,DataRegularSeason20242025!$B$3:$B$1315, "&lt;=" &amp; CE$1, DataRegularSeason20242025!$E$3:$E$1315, $A18)</f>
        <v>18</v>
      </c>
      <c r="CF18">
        <f>SUMIFS(DataRegularSeason20242025!$AA$3:$AA$1315,DataRegularSeason20242025!$B$3:$B$1315, "&lt;=" &amp; CF$1, DataRegularSeason20242025!$D$3:$D$1315, $A18)+SUMIFS(DataRegularSeason20242025!$AB$3:$AB$1315,DataRegularSeason20242025!$B$3:$B$1315, "&lt;=" &amp; CF$1, DataRegularSeason20242025!$E$3:$E$1315, $A18)</f>
        <v>18</v>
      </c>
      <c r="CG18">
        <f>SUMIFS(DataRegularSeason20242025!$AA$3:$AA$1315,DataRegularSeason20242025!$B$3:$B$1315, "&lt;=" &amp; CG$1, DataRegularSeason20242025!$D$3:$D$1315, $A18)+SUMIFS(DataRegularSeason20242025!$AB$3:$AB$1315,DataRegularSeason20242025!$B$3:$B$1315, "&lt;=" &amp; CG$1, DataRegularSeason20242025!$E$3:$E$1315, $A18)</f>
        <v>18</v>
      </c>
      <c r="CH18">
        <f>SUMIFS(DataRegularSeason20242025!$AA$3:$AA$1315,DataRegularSeason20242025!$B$3:$B$1315, "&lt;=" &amp; CH$1, DataRegularSeason20242025!$D$3:$D$1315, $A18)+SUMIFS(DataRegularSeason20242025!$AB$3:$AB$1315,DataRegularSeason20242025!$B$3:$B$1315, "&lt;=" &amp; CH$1, DataRegularSeason20242025!$E$3:$E$1315, $A18)</f>
        <v>18</v>
      </c>
      <c r="CI18">
        <f>SUMIFS(DataRegularSeason20242025!$AA$3:$AA$1315,DataRegularSeason20242025!$B$3:$B$1315, "&lt;=" &amp; CI$1, DataRegularSeason20242025!$D$3:$D$1315, $A18)+SUMIFS(DataRegularSeason20242025!$AB$3:$AB$1315,DataRegularSeason20242025!$B$3:$B$1315, "&lt;=" &amp; CI$1, DataRegularSeason20242025!$E$3:$E$1315, $A18)</f>
        <v>18</v>
      </c>
      <c r="CJ18">
        <f>SUMIFS(DataRegularSeason20242025!$AA$3:$AA$1315,DataRegularSeason20242025!$B$3:$B$1315, "&lt;=" &amp; CJ$1, DataRegularSeason20242025!$D$3:$D$1315, $A18)+SUMIFS(DataRegularSeason20242025!$AB$3:$AB$1315,DataRegularSeason20242025!$B$3:$B$1315, "&lt;=" &amp; CJ$1, DataRegularSeason20242025!$E$3:$E$1315, $A18)</f>
        <v>18</v>
      </c>
      <c r="CK18">
        <f>SUMIFS(DataRegularSeason20242025!$AA$3:$AA$1315,DataRegularSeason20242025!$B$3:$B$1315, "&lt;=" &amp; CK$1, DataRegularSeason20242025!$D$3:$D$1315, $A18)+SUMIFS(DataRegularSeason20242025!$AB$3:$AB$1315,DataRegularSeason20242025!$B$3:$B$1315, "&lt;=" &amp; CK$1, DataRegularSeason20242025!$E$3:$E$1315, $A18)</f>
        <v>18</v>
      </c>
      <c r="CL18">
        <f>SUMIFS(DataRegularSeason20242025!$AA$3:$AA$1315,DataRegularSeason20242025!$B$3:$B$1315, "&lt;=" &amp; CL$1, DataRegularSeason20242025!$D$3:$D$1315, $A18)+SUMIFS(DataRegularSeason20242025!$AB$3:$AB$1315,DataRegularSeason20242025!$B$3:$B$1315, "&lt;=" &amp; CL$1, DataRegularSeason20242025!$E$3:$E$1315, $A18)</f>
        <v>18</v>
      </c>
      <c r="CM18">
        <f>SUMIFS(DataRegularSeason20242025!$AA$3:$AA$1315,DataRegularSeason20242025!$B$3:$B$1315, "&lt;=" &amp; CM$1, DataRegularSeason20242025!$D$3:$D$1315, $A18)+SUMIFS(DataRegularSeason20242025!$AB$3:$AB$1315,DataRegularSeason20242025!$B$3:$B$1315, "&lt;=" &amp; CM$1, DataRegularSeason20242025!$E$3:$E$1315, $A18)</f>
        <v>18</v>
      </c>
      <c r="CN18">
        <f>SUMIFS(DataRegularSeason20242025!$AA$3:$AA$1315,DataRegularSeason20242025!$B$3:$B$1315, "&lt;=" &amp; CN$1, DataRegularSeason20242025!$D$3:$D$1315, $A18)+SUMIFS(DataRegularSeason20242025!$AB$3:$AB$1315,DataRegularSeason20242025!$B$3:$B$1315, "&lt;=" &amp; CN$1, DataRegularSeason20242025!$E$3:$E$1315, $A18)</f>
        <v>18</v>
      </c>
      <c r="CO18">
        <f>SUMIFS(DataRegularSeason20242025!$AA$3:$AA$1315,DataRegularSeason20242025!$B$3:$B$1315, "&lt;=" &amp; CO$1, DataRegularSeason20242025!$D$3:$D$1315, $A18)+SUMIFS(DataRegularSeason20242025!$AB$3:$AB$1315,DataRegularSeason20242025!$B$3:$B$1315, "&lt;=" &amp; CO$1, DataRegularSeason20242025!$E$3:$E$1315, $A18)</f>
        <v>18</v>
      </c>
      <c r="CP18">
        <f>SUMIFS(DataRegularSeason20242025!$AA$3:$AA$1315,DataRegularSeason20242025!$B$3:$B$1315, "&lt;=" &amp; CP$1, DataRegularSeason20242025!$D$3:$D$1315, $A18)+SUMIFS(DataRegularSeason20242025!$AB$3:$AB$1315,DataRegularSeason20242025!$B$3:$B$1315, "&lt;=" &amp; CP$1, DataRegularSeason20242025!$E$3:$E$1315, $A18)</f>
        <v>18</v>
      </c>
      <c r="CQ18">
        <f>SUMIFS(DataRegularSeason20242025!$AA$3:$AA$1315,DataRegularSeason20242025!$B$3:$B$1315, "&lt;=" &amp; CQ$1, DataRegularSeason20242025!$D$3:$D$1315, $A18)+SUMIFS(DataRegularSeason20242025!$AB$3:$AB$1315,DataRegularSeason20242025!$B$3:$B$1315, "&lt;=" &amp; CQ$1, DataRegularSeason20242025!$E$3:$E$1315, $A18)</f>
        <v>18</v>
      </c>
      <c r="CR18">
        <f>SUMIFS(DataRegularSeason20242025!$AA$3:$AA$1315,DataRegularSeason20242025!$B$3:$B$1315, "&lt;=" &amp; CR$1, DataRegularSeason20242025!$D$3:$D$1315, $A18)+SUMIFS(DataRegularSeason20242025!$AB$3:$AB$1315,DataRegularSeason20242025!$B$3:$B$1315, "&lt;=" &amp; CR$1, DataRegularSeason20242025!$E$3:$E$1315, $A18)</f>
        <v>18</v>
      </c>
      <c r="CS18">
        <f>SUMIFS(DataRegularSeason20242025!$AA$3:$AA$1315,DataRegularSeason20242025!$B$3:$B$1315, "&lt;=" &amp; CS$1, DataRegularSeason20242025!$D$3:$D$1315, $A18)+SUMIFS(DataRegularSeason20242025!$AB$3:$AB$1315,DataRegularSeason20242025!$B$3:$B$1315, "&lt;=" &amp; CS$1, DataRegularSeason20242025!$E$3:$E$1315, $A18)</f>
        <v>18</v>
      </c>
      <c r="CT18">
        <f>SUMIFS(DataRegularSeason20242025!$AA$3:$AA$1315,DataRegularSeason20242025!$B$3:$B$1315, "&lt;=" &amp; CT$1, DataRegularSeason20242025!$D$3:$D$1315, $A18)+SUMIFS(DataRegularSeason20242025!$AB$3:$AB$1315,DataRegularSeason20242025!$B$3:$B$1315, "&lt;=" &amp; CT$1, DataRegularSeason20242025!$E$3:$E$1315, $A18)</f>
        <v>18</v>
      </c>
      <c r="CU18">
        <f>SUMIFS(DataRegularSeason20242025!$AA$3:$AA$1315,DataRegularSeason20242025!$B$3:$B$1315, "&lt;=" &amp; CU$1, DataRegularSeason20242025!$D$3:$D$1315, $A18)+SUMIFS(DataRegularSeason20242025!$AB$3:$AB$1315,DataRegularSeason20242025!$B$3:$B$1315, "&lt;=" &amp; CU$1, DataRegularSeason20242025!$E$3:$E$1315, $A18)</f>
        <v>18</v>
      </c>
      <c r="CV18">
        <f>SUMIFS(DataRegularSeason20242025!$AA$3:$AA$1315,DataRegularSeason20242025!$B$3:$B$1315, "&lt;=" &amp; CV$1, DataRegularSeason20242025!$D$3:$D$1315, $A18)+SUMIFS(DataRegularSeason20242025!$AB$3:$AB$1315,DataRegularSeason20242025!$B$3:$B$1315, "&lt;=" &amp; CV$1, DataRegularSeason20242025!$E$3:$E$1315, $A18)</f>
        <v>18</v>
      </c>
      <c r="CW18">
        <f>SUMIFS(DataRegularSeason20242025!$AA$3:$AA$1315,DataRegularSeason20242025!$B$3:$B$1315, "&lt;=" &amp; CW$1, DataRegularSeason20242025!$D$3:$D$1315, $A18)+SUMIFS(DataRegularSeason20242025!$AB$3:$AB$1315,DataRegularSeason20242025!$B$3:$B$1315, "&lt;=" &amp; CW$1, DataRegularSeason20242025!$E$3:$E$1315, $A18)</f>
        <v>18</v>
      </c>
      <c r="CX18">
        <f>SUMIFS(DataRegularSeason20242025!$AA$3:$AA$1315,DataRegularSeason20242025!$B$3:$B$1315, "&lt;=" &amp; CX$1, DataRegularSeason20242025!$D$3:$D$1315, $A18)+SUMIFS(DataRegularSeason20242025!$AB$3:$AB$1315,DataRegularSeason20242025!$B$3:$B$1315, "&lt;=" &amp; CX$1, DataRegularSeason20242025!$E$3:$E$1315, $A18)</f>
        <v>18</v>
      </c>
      <c r="CY18">
        <f>SUMIFS(DataRegularSeason20242025!$AA$3:$AA$1315,DataRegularSeason20242025!$B$3:$B$1315, "&lt;=" &amp; CY$1, DataRegularSeason20242025!$D$3:$D$1315, $A18)+SUMIFS(DataRegularSeason20242025!$AB$3:$AB$1315,DataRegularSeason20242025!$B$3:$B$1315, "&lt;=" &amp; CY$1, DataRegularSeason20242025!$E$3:$E$1315, $A18)</f>
        <v>18</v>
      </c>
      <c r="CZ18">
        <f>SUMIFS(DataRegularSeason20242025!$AA$3:$AA$1315,DataRegularSeason20242025!$B$3:$B$1315, "&lt;=" &amp; CZ$1, DataRegularSeason20242025!$D$3:$D$1315, $A18)+SUMIFS(DataRegularSeason20242025!$AB$3:$AB$1315,DataRegularSeason20242025!$B$3:$B$1315, "&lt;=" &amp; CZ$1, DataRegularSeason20242025!$E$3:$E$1315, $A18)</f>
        <v>18</v>
      </c>
      <c r="DA18">
        <f>SUMIFS(DataRegularSeason20242025!$AA$3:$AA$1315,DataRegularSeason20242025!$B$3:$B$1315, "&lt;=" &amp; DA$1, DataRegularSeason20242025!$D$3:$D$1315, $A18)+SUMIFS(DataRegularSeason20242025!$AB$3:$AB$1315,DataRegularSeason20242025!$B$3:$B$1315, "&lt;=" &amp; DA$1, DataRegularSeason20242025!$E$3:$E$1315, $A18)</f>
        <v>18</v>
      </c>
      <c r="DB18">
        <f>SUMIFS(DataRegularSeason20242025!$AA$3:$AA$1315,DataRegularSeason20242025!$B$3:$B$1315, "&lt;=" &amp; DB$1, DataRegularSeason20242025!$D$3:$D$1315, $A18)+SUMIFS(DataRegularSeason20242025!$AB$3:$AB$1315,DataRegularSeason20242025!$B$3:$B$1315, "&lt;=" &amp; DB$1, DataRegularSeason20242025!$E$3:$E$1315, $A18)</f>
        <v>18</v>
      </c>
      <c r="DC18">
        <f>SUMIFS(DataRegularSeason20242025!$AA$3:$AA$1315,DataRegularSeason20242025!$B$3:$B$1315, "&lt;=" &amp; DC$1, DataRegularSeason20242025!$D$3:$D$1315, $A18)+SUMIFS(DataRegularSeason20242025!$AB$3:$AB$1315,DataRegularSeason20242025!$B$3:$B$1315, "&lt;=" &amp; DC$1, DataRegularSeason20242025!$E$3:$E$1315, $A18)</f>
        <v>18</v>
      </c>
      <c r="DD18">
        <f>SUMIFS(DataRegularSeason20242025!$AA$3:$AA$1315,DataRegularSeason20242025!$B$3:$B$1315, "&lt;=" &amp; DD$1, DataRegularSeason20242025!$D$3:$D$1315, $A18)+SUMIFS(DataRegularSeason20242025!$AB$3:$AB$1315,DataRegularSeason20242025!$B$3:$B$1315, "&lt;=" &amp; DD$1, DataRegularSeason20242025!$E$3:$E$1315, $A18)</f>
        <v>18</v>
      </c>
      <c r="DE18">
        <f>SUMIFS(DataRegularSeason20242025!$AA$3:$AA$1315,DataRegularSeason20242025!$B$3:$B$1315, "&lt;=" &amp; DE$1, DataRegularSeason20242025!$D$3:$D$1315, $A18)+SUMIFS(DataRegularSeason20242025!$AB$3:$AB$1315,DataRegularSeason20242025!$B$3:$B$1315, "&lt;=" &amp; DE$1, DataRegularSeason20242025!$E$3:$E$1315, $A18)</f>
        <v>18</v>
      </c>
      <c r="DF18">
        <f>SUMIFS(DataRegularSeason20242025!$AA$3:$AA$1315,DataRegularSeason20242025!$B$3:$B$1315, "&lt;=" &amp; DF$1, DataRegularSeason20242025!$D$3:$D$1315, $A18)+SUMIFS(DataRegularSeason20242025!$AB$3:$AB$1315,DataRegularSeason20242025!$B$3:$B$1315, "&lt;=" &amp; DF$1, DataRegularSeason20242025!$E$3:$E$1315, $A18)</f>
        <v>18</v>
      </c>
      <c r="DG18">
        <f>SUMIFS(DataRegularSeason20242025!$AA$3:$AA$1315,DataRegularSeason20242025!$B$3:$B$1315, "&lt;=" &amp; DG$1, DataRegularSeason20242025!$D$3:$D$1315, $A18)+SUMIFS(DataRegularSeason20242025!$AB$3:$AB$1315,DataRegularSeason20242025!$B$3:$B$1315, "&lt;=" &amp; DG$1, DataRegularSeason20242025!$E$3:$E$1315, $A18)</f>
        <v>18</v>
      </c>
      <c r="DH18">
        <f>SUMIFS(DataRegularSeason20242025!$AA$3:$AA$1315,DataRegularSeason20242025!$B$3:$B$1315, "&lt;=" &amp; DH$1, DataRegularSeason20242025!$D$3:$D$1315, $A18)+SUMIFS(DataRegularSeason20242025!$AB$3:$AB$1315,DataRegularSeason20242025!$B$3:$B$1315, "&lt;=" &amp; DH$1, DataRegularSeason20242025!$E$3:$E$1315, $A18)</f>
        <v>18</v>
      </c>
      <c r="DI18">
        <f>SUMIFS(DataRegularSeason20242025!$AA$3:$AA$1315,DataRegularSeason20242025!$B$3:$B$1315, "&lt;=" &amp; DI$1, DataRegularSeason20242025!$D$3:$D$1315, $A18)+SUMIFS(DataRegularSeason20242025!$AB$3:$AB$1315,DataRegularSeason20242025!$B$3:$B$1315, "&lt;=" &amp; DI$1, DataRegularSeason20242025!$E$3:$E$1315, $A18)</f>
        <v>18</v>
      </c>
      <c r="DJ18">
        <f>SUMIFS(DataRegularSeason20242025!$AA$3:$AA$1315,DataRegularSeason20242025!$B$3:$B$1315, "&lt;=" &amp; DJ$1, DataRegularSeason20242025!$D$3:$D$1315, $A18)+SUMIFS(DataRegularSeason20242025!$AB$3:$AB$1315,DataRegularSeason20242025!$B$3:$B$1315, "&lt;=" &amp; DJ$1, DataRegularSeason20242025!$E$3:$E$1315, $A18)</f>
        <v>18</v>
      </c>
      <c r="DK18">
        <f>SUMIFS(DataRegularSeason20242025!$AA$3:$AA$1315,DataRegularSeason20242025!$B$3:$B$1315, "&lt;=" &amp; DK$1, DataRegularSeason20242025!$D$3:$D$1315, $A18)+SUMIFS(DataRegularSeason20242025!$AB$3:$AB$1315,DataRegularSeason20242025!$B$3:$B$1315, "&lt;=" &amp; DK$1, DataRegularSeason20242025!$E$3:$E$1315, $A18)</f>
        <v>18</v>
      </c>
      <c r="DL18">
        <f>SUMIFS(DataRegularSeason20242025!$AA$3:$AA$1315,DataRegularSeason20242025!$B$3:$B$1315, "&lt;=" &amp; DL$1, DataRegularSeason20242025!$D$3:$D$1315, $A18)+SUMIFS(DataRegularSeason20242025!$AB$3:$AB$1315,DataRegularSeason20242025!$B$3:$B$1315, "&lt;=" &amp; DL$1, DataRegularSeason20242025!$E$3:$E$1315, $A18)</f>
        <v>18</v>
      </c>
      <c r="DM18">
        <f>SUMIFS(DataRegularSeason20242025!$AA$3:$AA$1315,DataRegularSeason20242025!$B$3:$B$1315, "&lt;=" &amp; DM$1, DataRegularSeason20242025!$D$3:$D$1315, $A18)+SUMIFS(DataRegularSeason20242025!$AB$3:$AB$1315,DataRegularSeason20242025!$B$3:$B$1315, "&lt;=" &amp; DM$1, DataRegularSeason20242025!$E$3:$E$1315, $A18)</f>
        <v>18</v>
      </c>
      <c r="DN18">
        <f>SUMIFS(DataRegularSeason20242025!$AA$3:$AA$1315,DataRegularSeason20242025!$B$3:$B$1315, "&lt;=" &amp; DN$1, DataRegularSeason20242025!$D$3:$D$1315, $A18)+SUMIFS(DataRegularSeason20242025!$AB$3:$AB$1315,DataRegularSeason20242025!$B$3:$B$1315, "&lt;=" &amp; DN$1, DataRegularSeason20242025!$E$3:$E$1315, $A18)</f>
        <v>18</v>
      </c>
      <c r="DO18">
        <f>SUMIFS(DataRegularSeason20242025!$AA$3:$AA$1315,DataRegularSeason20242025!$B$3:$B$1315, "&lt;=" &amp; DO$1, DataRegularSeason20242025!$D$3:$D$1315, $A18)+SUMIFS(DataRegularSeason20242025!$AB$3:$AB$1315,DataRegularSeason20242025!$B$3:$B$1315, "&lt;=" &amp; DO$1, DataRegularSeason20242025!$E$3:$E$1315, $A18)</f>
        <v>18</v>
      </c>
      <c r="DP18">
        <f>SUMIFS(DataRegularSeason20242025!$AA$3:$AA$1315,DataRegularSeason20242025!$B$3:$B$1315, "&lt;=" &amp; DP$1, DataRegularSeason20242025!$D$3:$D$1315, $A18)+SUMIFS(DataRegularSeason20242025!$AB$3:$AB$1315,DataRegularSeason20242025!$B$3:$B$1315, "&lt;=" &amp; DP$1, DataRegularSeason20242025!$E$3:$E$1315, $A18)</f>
        <v>18</v>
      </c>
      <c r="DQ18">
        <f>SUMIFS(DataRegularSeason20242025!$AA$3:$AA$1315,DataRegularSeason20242025!$B$3:$B$1315, "&lt;=" &amp; DQ$1, DataRegularSeason20242025!$D$3:$D$1315, $A18)+SUMIFS(DataRegularSeason20242025!$AB$3:$AB$1315,DataRegularSeason20242025!$B$3:$B$1315, "&lt;=" &amp; DQ$1, DataRegularSeason20242025!$E$3:$E$1315, $A18)</f>
        <v>18</v>
      </c>
      <c r="DR18">
        <f>SUMIFS(DataRegularSeason20242025!$AA$3:$AA$1315,DataRegularSeason20242025!$B$3:$B$1315, "&lt;=" &amp; DR$1, DataRegularSeason20242025!$D$3:$D$1315, $A18)+SUMIFS(DataRegularSeason20242025!$AB$3:$AB$1315,DataRegularSeason20242025!$B$3:$B$1315, "&lt;=" &amp; DR$1, DataRegularSeason20242025!$E$3:$E$1315, $A18)</f>
        <v>18</v>
      </c>
      <c r="DS18">
        <f>SUMIFS(DataRegularSeason20242025!$AA$3:$AA$1315,DataRegularSeason20242025!$B$3:$B$1315, "&lt;=" &amp; DS$1, DataRegularSeason20242025!$D$3:$D$1315, $A18)+SUMIFS(DataRegularSeason20242025!$AB$3:$AB$1315,DataRegularSeason20242025!$B$3:$B$1315, "&lt;=" &amp; DS$1, DataRegularSeason20242025!$E$3:$E$1315, $A18)</f>
        <v>18</v>
      </c>
      <c r="DT18">
        <f>SUMIFS(DataRegularSeason20242025!$AA$3:$AA$1315,DataRegularSeason20242025!$B$3:$B$1315, "&lt;=" &amp; DT$1, DataRegularSeason20242025!$D$3:$D$1315, $A18)+SUMIFS(DataRegularSeason20242025!$AB$3:$AB$1315,DataRegularSeason20242025!$B$3:$B$1315, "&lt;=" &amp; DT$1, DataRegularSeason20242025!$E$3:$E$1315, $A18)</f>
        <v>18</v>
      </c>
      <c r="DU18">
        <f>SUMIFS(DataRegularSeason20242025!$AA$3:$AA$1315,DataRegularSeason20242025!$B$3:$B$1315, "&lt;=" &amp; DU$1, DataRegularSeason20242025!$D$3:$D$1315, $A18)+SUMIFS(DataRegularSeason20242025!$AB$3:$AB$1315,DataRegularSeason20242025!$B$3:$B$1315, "&lt;=" &amp; DU$1, DataRegularSeason20242025!$E$3:$E$1315, $A18)</f>
        <v>18</v>
      </c>
      <c r="DV18">
        <f>SUMIFS(DataRegularSeason20242025!$AA$3:$AA$1315,DataRegularSeason20242025!$B$3:$B$1315, "&lt;=" &amp; DV$1, DataRegularSeason20242025!$D$3:$D$1315, $A18)+SUMIFS(DataRegularSeason20242025!$AB$3:$AB$1315,DataRegularSeason20242025!$B$3:$B$1315, "&lt;=" &amp; DV$1, DataRegularSeason20242025!$E$3:$E$1315, $A18)</f>
        <v>18</v>
      </c>
      <c r="DW18">
        <f>SUMIFS(DataRegularSeason20242025!$AA$3:$AA$1315,DataRegularSeason20242025!$B$3:$B$1315, "&lt;=" &amp; DW$1, DataRegularSeason20242025!$D$3:$D$1315, $A18)+SUMIFS(DataRegularSeason20242025!$AB$3:$AB$1315,DataRegularSeason20242025!$B$3:$B$1315, "&lt;=" &amp; DW$1, DataRegularSeason20242025!$E$3:$E$1315, $A18)</f>
        <v>18</v>
      </c>
      <c r="DX18">
        <f>SUMIFS(DataRegularSeason20242025!$AA$3:$AA$1315,DataRegularSeason20242025!$B$3:$B$1315, "&lt;=" &amp; DX$1, DataRegularSeason20242025!$D$3:$D$1315, $A18)+SUMIFS(DataRegularSeason20242025!$AB$3:$AB$1315,DataRegularSeason20242025!$B$3:$B$1315, "&lt;=" &amp; DX$1, DataRegularSeason20242025!$E$3:$E$1315, $A18)</f>
        <v>18</v>
      </c>
      <c r="DY18">
        <f>SUMIFS(DataRegularSeason20242025!$AA$3:$AA$1315,DataRegularSeason20242025!$B$3:$B$1315, "&lt;=" &amp; DY$1, DataRegularSeason20242025!$D$3:$D$1315, $A18)+SUMIFS(DataRegularSeason20242025!$AB$3:$AB$1315,DataRegularSeason20242025!$B$3:$B$1315, "&lt;=" &amp; DY$1, DataRegularSeason20242025!$E$3:$E$1315, $A18)</f>
        <v>18</v>
      </c>
      <c r="DZ18">
        <f>SUMIFS(DataRegularSeason20242025!$AA$3:$AA$1315,DataRegularSeason20242025!$B$3:$B$1315, "&lt;=" &amp; DZ$1, DataRegularSeason20242025!$D$3:$D$1315, $A18)+SUMIFS(DataRegularSeason20242025!$AB$3:$AB$1315,DataRegularSeason20242025!$B$3:$B$1315, "&lt;=" &amp; DZ$1, DataRegularSeason20242025!$E$3:$E$1315, $A18)</f>
        <v>18</v>
      </c>
      <c r="EA18">
        <f>SUMIFS(DataRegularSeason20242025!$AA$3:$AA$1315,DataRegularSeason20242025!$B$3:$B$1315, "&lt;=" &amp; EA$1, DataRegularSeason20242025!$D$3:$D$1315, $A18)+SUMIFS(DataRegularSeason20242025!$AB$3:$AB$1315,DataRegularSeason20242025!$B$3:$B$1315, "&lt;=" &amp; EA$1, DataRegularSeason20242025!$E$3:$E$1315, $A18)</f>
        <v>18</v>
      </c>
      <c r="EB18">
        <f>SUMIFS(DataRegularSeason20242025!$AA$3:$AA$1315,DataRegularSeason20242025!$B$3:$B$1315, "&lt;=" &amp; EB$1, DataRegularSeason20242025!$D$3:$D$1315, $A18)+SUMIFS(DataRegularSeason20242025!$AB$3:$AB$1315,DataRegularSeason20242025!$B$3:$B$1315, "&lt;=" &amp; EB$1, DataRegularSeason20242025!$E$3:$E$1315, $A18)</f>
        <v>18</v>
      </c>
      <c r="EC18">
        <f>SUMIFS(DataRegularSeason20242025!$AA$3:$AA$1315,DataRegularSeason20242025!$B$3:$B$1315, "&lt;=" &amp; EC$1, DataRegularSeason20242025!$D$3:$D$1315, $A18)+SUMIFS(DataRegularSeason20242025!$AB$3:$AB$1315,DataRegularSeason20242025!$B$3:$B$1315, "&lt;=" &amp; EC$1, DataRegularSeason20242025!$E$3:$E$1315, $A18)</f>
        <v>18</v>
      </c>
      <c r="ED18">
        <f>SUMIFS(DataRegularSeason20242025!$AA$3:$AA$1315,DataRegularSeason20242025!$B$3:$B$1315, "&lt;=" &amp; ED$1, DataRegularSeason20242025!$D$3:$D$1315, $A18)+SUMIFS(DataRegularSeason20242025!$AB$3:$AB$1315,DataRegularSeason20242025!$B$3:$B$1315, "&lt;=" &amp; ED$1, DataRegularSeason20242025!$E$3:$E$1315, $A18)</f>
        <v>18</v>
      </c>
      <c r="EE18">
        <f>SUMIFS(DataRegularSeason20242025!$AA$3:$AA$1315,DataRegularSeason20242025!$B$3:$B$1315, "&lt;=" &amp; EE$1, DataRegularSeason20242025!$D$3:$D$1315, $A18)+SUMIFS(DataRegularSeason20242025!$AB$3:$AB$1315,DataRegularSeason20242025!$B$3:$B$1315, "&lt;=" &amp; EE$1, DataRegularSeason20242025!$E$3:$E$1315, $A18)</f>
        <v>18</v>
      </c>
      <c r="EF18">
        <f>SUMIFS(DataRegularSeason20242025!$AA$3:$AA$1315,DataRegularSeason20242025!$B$3:$B$1315, "&lt;=" &amp; EF$1, DataRegularSeason20242025!$D$3:$D$1315, $A18)+SUMIFS(DataRegularSeason20242025!$AB$3:$AB$1315,DataRegularSeason20242025!$B$3:$B$1315, "&lt;=" &amp; EF$1, DataRegularSeason20242025!$E$3:$E$1315, $A18)</f>
        <v>18</v>
      </c>
      <c r="EG18">
        <f>SUMIFS(DataRegularSeason20242025!$AA$3:$AA$1315,DataRegularSeason20242025!$B$3:$B$1315, "&lt;=" &amp; EG$1, DataRegularSeason20242025!$D$3:$D$1315, $A18)+SUMIFS(DataRegularSeason20242025!$AB$3:$AB$1315,DataRegularSeason20242025!$B$3:$B$1315, "&lt;=" &amp; EG$1, DataRegularSeason20242025!$E$3:$E$1315, $A18)</f>
        <v>18</v>
      </c>
      <c r="EH18">
        <f>SUMIFS(DataRegularSeason20242025!$AA$3:$AA$1315,DataRegularSeason20242025!$B$3:$B$1315, "&lt;=" &amp; EH$1, DataRegularSeason20242025!$D$3:$D$1315, $A18)+SUMIFS(DataRegularSeason20242025!$AB$3:$AB$1315,DataRegularSeason20242025!$B$3:$B$1315, "&lt;=" &amp; EH$1, DataRegularSeason20242025!$E$3:$E$1315, $A18)</f>
        <v>18</v>
      </c>
      <c r="EI18">
        <f>SUMIFS(DataRegularSeason20242025!$AA$3:$AA$1315,DataRegularSeason20242025!$B$3:$B$1315, "&lt;=" &amp; EI$1, DataRegularSeason20242025!$D$3:$D$1315, $A18)+SUMIFS(DataRegularSeason20242025!$AB$3:$AB$1315,DataRegularSeason20242025!$B$3:$B$1315, "&lt;=" &amp; EI$1, DataRegularSeason20242025!$E$3:$E$1315, $A18)</f>
        <v>18</v>
      </c>
      <c r="EJ18">
        <f>SUMIFS(DataRegularSeason20242025!$AA$3:$AA$1315,DataRegularSeason20242025!$B$3:$B$1315, "&lt;=" &amp; EJ$1, DataRegularSeason20242025!$D$3:$D$1315, $A18)+SUMIFS(DataRegularSeason20242025!$AB$3:$AB$1315,DataRegularSeason20242025!$B$3:$B$1315, "&lt;=" &amp; EJ$1, DataRegularSeason20242025!$E$3:$E$1315, $A18)</f>
        <v>18</v>
      </c>
      <c r="EK18">
        <f>SUMIFS(DataRegularSeason20242025!$AA$3:$AA$1315,DataRegularSeason20242025!$B$3:$B$1315, "&lt;=" &amp; EK$1, DataRegularSeason20242025!$D$3:$D$1315, $A18)+SUMIFS(DataRegularSeason20242025!$AB$3:$AB$1315,DataRegularSeason20242025!$B$3:$B$1315, "&lt;=" &amp; EK$1, DataRegularSeason20242025!$E$3:$E$1315, $A18)</f>
        <v>18</v>
      </c>
      <c r="EL18">
        <f>SUMIFS(DataRegularSeason20242025!$AA$3:$AA$1315,DataRegularSeason20242025!$B$3:$B$1315, "&lt;=" &amp; EL$1, DataRegularSeason20242025!$D$3:$D$1315, $A18)+SUMIFS(DataRegularSeason20242025!$AB$3:$AB$1315,DataRegularSeason20242025!$B$3:$B$1315, "&lt;=" &amp; EL$1, DataRegularSeason20242025!$E$3:$E$1315, $A18)</f>
        <v>18</v>
      </c>
      <c r="EM18">
        <f>SUMIFS(DataRegularSeason20242025!$AA$3:$AA$1315,DataRegularSeason20242025!$B$3:$B$1315, "&lt;=" &amp; EM$1, DataRegularSeason20242025!$D$3:$D$1315, $A18)+SUMIFS(DataRegularSeason20242025!$AB$3:$AB$1315,DataRegularSeason20242025!$B$3:$B$1315, "&lt;=" &amp; EM$1, DataRegularSeason20242025!$E$3:$E$1315, $A18)</f>
        <v>18</v>
      </c>
      <c r="EN18">
        <f>SUMIFS(DataRegularSeason20242025!$AA$3:$AA$1315,DataRegularSeason20242025!$B$3:$B$1315, "&lt;=" &amp; EN$1, DataRegularSeason20242025!$D$3:$D$1315, $A18)+SUMIFS(DataRegularSeason20242025!$AB$3:$AB$1315,DataRegularSeason20242025!$B$3:$B$1315, "&lt;=" &amp; EN$1, DataRegularSeason20242025!$E$3:$E$1315, $A18)</f>
        <v>18</v>
      </c>
      <c r="EO18">
        <f>SUMIFS(DataRegularSeason20242025!$AA$3:$AA$1315,DataRegularSeason20242025!$B$3:$B$1315, "&lt;=" &amp; EO$1, DataRegularSeason20242025!$D$3:$D$1315, $A18)+SUMIFS(DataRegularSeason20242025!$AB$3:$AB$1315,DataRegularSeason20242025!$B$3:$B$1315, "&lt;=" &amp; EO$1, DataRegularSeason20242025!$E$3:$E$1315, $A18)</f>
        <v>18</v>
      </c>
      <c r="EP18">
        <f>SUMIFS(DataRegularSeason20242025!$AA$3:$AA$1315,DataRegularSeason20242025!$B$3:$B$1315, "&lt;=" &amp; EP$1, DataRegularSeason20242025!$D$3:$D$1315, $A18)+SUMIFS(DataRegularSeason20242025!$AB$3:$AB$1315,DataRegularSeason20242025!$B$3:$B$1315, "&lt;=" &amp; EP$1, DataRegularSeason20242025!$E$3:$E$1315, $A18)</f>
        <v>18</v>
      </c>
      <c r="EQ18">
        <f>SUMIFS(DataRegularSeason20242025!$AA$3:$AA$1315,DataRegularSeason20242025!$B$3:$B$1315, "&lt;=" &amp; EQ$1, DataRegularSeason20242025!$D$3:$D$1315, $A18)+SUMIFS(DataRegularSeason20242025!$AB$3:$AB$1315,DataRegularSeason20242025!$B$3:$B$1315, "&lt;=" &amp; EQ$1, DataRegularSeason20242025!$E$3:$E$1315, $A18)</f>
        <v>18</v>
      </c>
      <c r="ER18">
        <f>SUMIFS(DataRegularSeason20242025!$AA$3:$AA$1315,DataRegularSeason20242025!$B$3:$B$1315, "&lt;=" &amp; ER$1, DataRegularSeason20242025!$D$3:$D$1315, $A18)+SUMIFS(DataRegularSeason20242025!$AB$3:$AB$1315,DataRegularSeason20242025!$B$3:$B$1315, "&lt;=" &amp; ER$1, DataRegularSeason20242025!$E$3:$E$1315, $A18)</f>
        <v>18</v>
      </c>
      <c r="ES18">
        <f>SUMIFS(DataRegularSeason20242025!$AA$3:$AA$1315,DataRegularSeason20242025!$B$3:$B$1315, "&lt;=" &amp; ES$1, DataRegularSeason20242025!$D$3:$D$1315, $A18)+SUMIFS(DataRegularSeason20242025!$AB$3:$AB$1315,DataRegularSeason20242025!$B$3:$B$1315, "&lt;=" &amp; ES$1, DataRegularSeason20242025!$E$3:$E$1315, $A18)</f>
        <v>18</v>
      </c>
      <c r="ET18">
        <f>SUMIFS(DataRegularSeason20242025!$AA$3:$AA$1315,DataRegularSeason20242025!$B$3:$B$1315, "&lt;=" &amp; ET$1, DataRegularSeason20242025!$D$3:$D$1315, $A18)+SUMIFS(DataRegularSeason20242025!$AB$3:$AB$1315,DataRegularSeason20242025!$B$3:$B$1315, "&lt;=" &amp; ET$1, DataRegularSeason20242025!$E$3:$E$1315, $A18)</f>
        <v>18</v>
      </c>
      <c r="EU18">
        <f>SUMIFS(DataRegularSeason20242025!$AA$3:$AA$1315,DataRegularSeason20242025!$B$3:$B$1315, "&lt;=" &amp; EU$1, DataRegularSeason20242025!$D$3:$D$1315, $A18)+SUMIFS(DataRegularSeason20242025!$AB$3:$AB$1315,DataRegularSeason20242025!$B$3:$B$1315, "&lt;=" &amp; EU$1, DataRegularSeason20242025!$E$3:$E$1315, $A18)</f>
        <v>18</v>
      </c>
      <c r="EV18">
        <f>SUMIFS(DataRegularSeason20242025!$AA$3:$AA$1315,DataRegularSeason20242025!$B$3:$B$1315, "&lt;=" &amp; EV$1, DataRegularSeason20242025!$D$3:$D$1315, $A18)+SUMIFS(DataRegularSeason20242025!$AB$3:$AB$1315,DataRegularSeason20242025!$B$3:$B$1315, "&lt;=" &amp; EV$1, DataRegularSeason20242025!$E$3:$E$1315, $A18)</f>
        <v>18</v>
      </c>
      <c r="EW18">
        <f>SUMIFS(DataRegularSeason20242025!$AA$3:$AA$1315,DataRegularSeason20242025!$B$3:$B$1315, "&lt;=" &amp; EW$1, DataRegularSeason20242025!$D$3:$D$1315, $A18)+SUMIFS(DataRegularSeason20242025!$AB$3:$AB$1315,DataRegularSeason20242025!$B$3:$B$1315, "&lt;=" &amp; EW$1, DataRegularSeason20242025!$E$3:$E$1315, $A18)</f>
        <v>18</v>
      </c>
      <c r="EX18">
        <f>SUMIFS(DataRegularSeason20242025!$AA$3:$AA$1315,DataRegularSeason20242025!$B$3:$B$1315, "&lt;=" &amp; EX$1, DataRegularSeason20242025!$D$3:$D$1315, $A18)+SUMIFS(DataRegularSeason20242025!$AB$3:$AB$1315,DataRegularSeason20242025!$B$3:$B$1315, "&lt;=" &amp; EX$1, DataRegularSeason20242025!$E$3:$E$1315, $A18)</f>
        <v>18</v>
      </c>
      <c r="EY18">
        <f>SUMIFS(DataRegularSeason20242025!$AA$3:$AA$1315,DataRegularSeason20242025!$B$3:$B$1315, "&lt;=" &amp; EY$1, DataRegularSeason20242025!$D$3:$D$1315, $A18)+SUMIFS(DataRegularSeason20242025!$AB$3:$AB$1315,DataRegularSeason20242025!$B$3:$B$1315, "&lt;=" &amp; EY$1, DataRegularSeason20242025!$E$3:$E$1315, $A18)</f>
        <v>18</v>
      </c>
      <c r="EZ18">
        <f>SUMIFS(DataRegularSeason20242025!$AA$3:$AA$1315,DataRegularSeason20242025!$B$3:$B$1315, "&lt;=" &amp; EZ$1, DataRegularSeason20242025!$D$3:$D$1315, $A18)+SUMIFS(DataRegularSeason20242025!$AB$3:$AB$1315,DataRegularSeason20242025!$B$3:$B$1315, "&lt;=" &amp; EZ$1, DataRegularSeason20242025!$E$3:$E$1315, $A18)</f>
        <v>18</v>
      </c>
      <c r="FA18">
        <f>SUMIFS(DataRegularSeason20242025!$AA$3:$AA$1315,DataRegularSeason20242025!$B$3:$B$1315, "&lt;=" &amp; FA$1, DataRegularSeason20242025!$D$3:$D$1315, $A18)+SUMIFS(DataRegularSeason20242025!$AB$3:$AB$1315,DataRegularSeason20242025!$B$3:$B$1315, "&lt;=" &amp; FA$1, DataRegularSeason20242025!$E$3:$E$1315, $A18)</f>
        <v>18</v>
      </c>
      <c r="FB18">
        <f>SUMIFS(DataRegularSeason20242025!$AA$3:$AA$1315,DataRegularSeason20242025!$B$3:$B$1315, "&lt;=" &amp; FB$1, DataRegularSeason20242025!$D$3:$D$1315, $A18)+SUMIFS(DataRegularSeason20242025!$AB$3:$AB$1315,DataRegularSeason20242025!$B$3:$B$1315, "&lt;=" &amp; FB$1, DataRegularSeason20242025!$E$3:$E$1315, $A18)</f>
        <v>18</v>
      </c>
      <c r="FC18">
        <f>SUMIFS(DataRegularSeason20242025!$AA$3:$AA$1315,DataRegularSeason20242025!$B$3:$B$1315, "&lt;=" &amp; FC$1, DataRegularSeason20242025!$D$3:$D$1315, $A18)+SUMIFS(DataRegularSeason20242025!$AB$3:$AB$1315,DataRegularSeason20242025!$B$3:$B$1315, "&lt;=" &amp; FC$1, DataRegularSeason20242025!$E$3:$E$1315, $A18)</f>
        <v>18</v>
      </c>
      <c r="FD18">
        <f>SUMIFS(DataRegularSeason20242025!$AA$3:$AA$1315,DataRegularSeason20242025!$B$3:$B$1315, "&lt;=" &amp; FD$1, DataRegularSeason20242025!$D$3:$D$1315, $A18)+SUMIFS(DataRegularSeason20242025!$AB$3:$AB$1315,DataRegularSeason20242025!$B$3:$B$1315, "&lt;=" &amp; FD$1, DataRegularSeason20242025!$E$3:$E$1315, $A18)</f>
        <v>18</v>
      </c>
      <c r="FE18">
        <f>SUMIFS(DataRegularSeason20242025!$AA$3:$AA$1315,DataRegularSeason20242025!$B$3:$B$1315, "&lt;=" &amp; FE$1, DataRegularSeason20242025!$D$3:$D$1315, $A18)+SUMIFS(DataRegularSeason20242025!$AB$3:$AB$1315,DataRegularSeason20242025!$B$3:$B$1315, "&lt;=" &amp; FE$1, DataRegularSeason20242025!$E$3:$E$1315, $A18)</f>
        <v>18</v>
      </c>
      <c r="FF18">
        <f>SUMIFS(DataRegularSeason20242025!$AA$3:$AA$1315,DataRegularSeason20242025!$B$3:$B$1315, "&lt;=" &amp; FF$1, DataRegularSeason20242025!$D$3:$D$1315, $A18)+SUMIFS(DataRegularSeason20242025!$AB$3:$AB$1315,DataRegularSeason20242025!$B$3:$B$1315, "&lt;=" &amp; FF$1, DataRegularSeason20242025!$E$3:$E$1315, $A18)</f>
        <v>18</v>
      </c>
      <c r="FG18">
        <f>SUMIFS(DataRegularSeason20242025!$AA$3:$AA$1315,DataRegularSeason20242025!$B$3:$B$1315, "&lt;=" &amp; FG$1, DataRegularSeason20242025!$D$3:$D$1315, $A18)+SUMIFS(DataRegularSeason20242025!$AB$3:$AB$1315,DataRegularSeason20242025!$B$3:$B$1315, "&lt;=" &amp; FG$1, DataRegularSeason20242025!$E$3:$E$1315, $A18)</f>
        <v>18</v>
      </c>
      <c r="FH18">
        <f>SUMIFS(DataRegularSeason20242025!$AA$3:$AA$1315,DataRegularSeason20242025!$B$3:$B$1315, "&lt;=" &amp; FH$1, DataRegularSeason20242025!$D$3:$D$1315, $A18)+SUMIFS(DataRegularSeason20242025!$AB$3:$AB$1315,DataRegularSeason20242025!$B$3:$B$1315, "&lt;=" &amp; FH$1, DataRegularSeason20242025!$E$3:$E$1315, $A18)</f>
        <v>18</v>
      </c>
      <c r="FI18">
        <f>SUMIFS(DataRegularSeason20242025!$AA$3:$AA$1315,DataRegularSeason20242025!$B$3:$B$1315, "&lt;=" &amp; FI$1, DataRegularSeason20242025!$D$3:$D$1315, $A18)+SUMIFS(DataRegularSeason20242025!$AB$3:$AB$1315,DataRegularSeason20242025!$B$3:$B$1315, "&lt;=" &amp; FI$1, DataRegularSeason20242025!$E$3:$E$1315, $A18)</f>
        <v>18</v>
      </c>
      <c r="FJ18">
        <f>SUMIFS(DataRegularSeason20242025!$AA$3:$AA$1315,DataRegularSeason20242025!$B$3:$B$1315, "&lt;=" &amp; FJ$1, DataRegularSeason20242025!$D$3:$D$1315, $A18)+SUMIFS(DataRegularSeason20242025!$AB$3:$AB$1315,DataRegularSeason20242025!$B$3:$B$1315, "&lt;=" &amp; FJ$1, DataRegularSeason20242025!$E$3:$E$1315, $A18)</f>
        <v>18</v>
      </c>
      <c r="FK18">
        <f>SUMIFS(DataRegularSeason20242025!$AA$3:$AA$1315,DataRegularSeason20242025!$B$3:$B$1315, "&lt;=" &amp; FK$1, DataRegularSeason20242025!$D$3:$D$1315, $A18)+SUMIFS(DataRegularSeason20242025!$AB$3:$AB$1315,DataRegularSeason20242025!$B$3:$B$1315, "&lt;=" &amp; FK$1, DataRegularSeason20242025!$E$3:$E$1315, $A18)</f>
        <v>18</v>
      </c>
      <c r="FL18">
        <f>SUMIFS(DataRegularSeason20242025!$AA$3:$AA$1315,DataRegularSeason20242025!$B$3:$B$1315, "&lt;=" &amp; FL$1, DataRegularSeason20242025!$D$3:$D$1315, $A18)+SUMIFS(DataRegularSeason20242025!$AB$3:$AB$1315,DataRegularSeason20242025!$B$3:$B$1315, "&lt;=" &amp; FL$1, DataRegularSeason20242025!$E$3:$E$1315, $A18)</f>
        <v>18</v>
      </c>
      <c r="FM18">
        <f>SUMIFS(DataRegularSeason20242025!$AA$3:$AA$1315,DataRegularSeason20242025!$B$3:$B$1315, "&lt;=" &amp; FM$1, DataRegularSeason20242025!$D$3:$D$1315, $A18)+SUMIFS(DataRegularSeason20242025!$AB$3:$AB$1315,DataRegularSeason20242025!$B$3:$B$1315, "&lt;=" &amp; FM$1, DataRegularSeason20242025!$E$3:$E$1315, $A18)</f>
        <v>18</v>
      </c>
      <c r="FN18">
        <f>SUMIFS(DataRegularSeason20242025!$AA$3:$AA$1315,DataRegularSeason20242025!$B$3:$B$1315, "&lt;=" &amp; FN$1, DataRegularSeason20242025!$D$3:$D$1315, $A18)+SUMIFS(DataRegularSeason20242025!$AB$3:$AB$1315,DataRegularSeason20242025!$B$3:$B$1315, "&lt;=" &amp; FN$1, DataRegularSeason20242025!$E$3:$E$1315, $A18)</f>
        <v>18</v>
      </c>
      <c r="FO18">
        <f>SUMIFS(DataRegularSeason20242025!$AA$3:$AA$1315,DataRegularSeason20242025!$B$3:$B$1315, "&lt;=" &amp; FO$1, DataRegularSeason20242025!$D$3:$D$1315, $A18)+SUMIFS(DataRegularSeason20242025!$AB$3:$AB$1315,DataRegularSeason20242025!$B$3:$B$1315, "&lt;=" &amp; FO$1, DataRegularSeason20242025!$E$3:$E$1315, $A18)</f>
        <v>18</v>
      </c>
      <c r="FP18">
        <f>SUMIFS(DataRegularSeason20242025!$AA$3:$AA$1315,DataRegularSeason20242025!$B$3:$B$1315, "&lt;=" &amp; FP$1, DataRegularSeason20242025!$D$3:$D$1315, $A18)+SUMIFS(DataRegularSeason20242025!$AB$3:$AB$1315,DataRegularSeason20242025!$B$3:$B$1315, "&lt;=" &amp; FP$1, DataRegularSeason20242025!$E$3:$E$1315, $A18)</f>
        <v>18</v>
      </c>
      <c r="FQ18">
        <f>SUMIFS(DataRegularSeason20242025!$AA$3:$AA$1315,DataRegularSeason20242025!$B$3:$B$1315, "&lt;=" &amp; FQ$1, DataRegularSeason20242025!$D$3:$D$1315, $A18)+SUMIFS(DataRegularSeason20242025!$AB$3:$AB$1315,DataRegularSeason20242025!$B$3:$B$1315, "&lt;=" &amp; FQ$1, DataRegularSeason20242025!$E$3:$E$1315, $A18)</f>
        <v>18</v>
      </c>
      <c r="FR18">
        <f>SUMIFS(DataRegularSeason20242025!$AA$3:$AA$1315,DataRegularSeason20242025!$B$3:$B$1315, "&lt;=" &amp; FR$1, DataRegularSeason20242025!$D$3:$D$1315, $A18)+SUMIFS(DataRegularSeason20242025!$AB$3:$AB$1315,DataRegularSeason20242025!$B$3:$B$1315, "&lt;=" &amp; FR$1, DataRegularSeason20242025!$E$3:$E$1315, $A18)</f>
        <v>18</v>
      </c>
      <c r="FS18">
        <f>SUMIFS(DataRegularSeason20242025!$AA$3:$AA$1315,DataRegularSeason20242025!$B$3:$B$1315, "&lt;=" &amp; FS$1, DataRegularSeason20242025!$D$3:$D$1315, $A18)+SUMIFS(DataRegularSeason20242025!$AB$3:$AB$1315,DataRegularSeason20242025!$B$3:$B$1315, "&lt;=" &amp; FS$1, DataRegularSeason20242025!$E$3:$E$1315, $A18)</f>
        <v>18</v>
      </c>
      <c r="FT18">
        <f>SUMIFS(DataRegularSeason20242025!$AA$3:$AA$1315,DataRegularSeason20242025!$B$3:$B$1315, "&lt;=" &amp; FT$1, DataRegularSeason20242025!$D$3:$D$1315, $A18)+SUMIFS(DataRegularSeason20242025!$AB$3:$AB$1315,DataRegularSeason20242025!$B$3:$B$1315, "&lt;=" &amp; FT$1, DataRegularSeason20242025!$E$3:$E$1315, $A18)</f>
        <v>18</v>
      </c>
      <c r="FU18">
        <f>SUMIFS(DataRegularSeason20242025!$AA$3:$AA$1315,DataRegularSeason20242025!$B$3:$B$1315, "&lt;=" &amp; FU$1, DataRegularSeason20242025!$D$3:$D$1315, $A18)+SUMIFS(DataRegularSeason20242025!$AB$3:$AB$1315,DataRegularSeason20242025!$B$3:$B$1315, "&lt;=" &amp; FU$1, DataRegularSeason20242025!$E$3:$E$1315, $A18)</f>
        <v>18</v>
      </c>
      <c r="FV18">
        <f>SUMIFS(DataRegularSeason20242025!$AA$3:$AA$1315,DataRegularSeason20242025!$B$3:$B$1315, "&lt;=" &amp; FV$1, DataRegularSeason20242025!$D$3:$D$1315, $A18)+SUMIFS(DataRegularSeason20242025!$AB$3:$AB$1315,DataRegularSeason20242025!$B$3:$B$1315, "&lt;=" &amp; FV$1, DataRegularSeason20242025!$E$3:$E$1315, $A18)</f>
        <v>18</v>
      </c>
      <c r="FW18">
        <f>SUMIFS(DataRegularSeason20242025!$AA$3:$AA$1315,DataRegularSeason20242025!$B$3:$B$1315, "&lt;=" &amp; FW$1, DataRegularSeason20242025!$D$3:$D$1315, $A18)+SUMIFS(DataRegularSeason20242025!$AB$3:$AB$1315,DataRegularSeason20242025!$B$3:$B$1315, "&lt;=" &amp; FW$1, DataRegularSeason20242025!$E$3:$E$1315, $A18)</f>
        <v>18</v>
      </c>
      <c r="FX18">
        <f>SUMIFS(DataRegularSeason20242025!$AA$3:$AA$1315,DataRegularSeason20242025!$B$3:$B$1315, "&lt;=" &amp; FX$1, DataRegularSeason20242025!$D$3:$D$1315, $A18)+SUMIFS(DataRegularSeason20242025!$AB$3:$AB$1315,DataRegularSeason20242025!$B$3:$B$1315, "&lt;=" &amp; FX$1, DataRegularSeason20242025!$E$3:$E$1315, $A18)</f>
        <v>18</v>
      </c>
      <c r="FY18">
        <f>SUMIFS(DataRegularSeason20242025!$AA$3:$AA$1315,DataRegularSeason20242025!$B$3:$B$1315, "&lt;=" &amp; FY$1, DataRegularSeason20242025!$D$3:$D$1315, $A18)+SUMIFS(DataRegularSeason20242025!$AB$3:$AB$1315,DataRegularSeason20242025!$B$3:$B$1315, "&lt;=" &amp; FY$1, DataRegularSeason20242025!$E$3:$E$1315, $A18)</f>
        <v>18</v>
      </c>
      <c r="FZ18">
        <f>SUMIFS(DataRegularSeason20242025!$AA$3:$AA$1315,DataRegularSeason20242025!$B$3:$B$1315, "&lt;=" &amp; FZ$1, DataRegularSeason20242025!$D$3:$D$1315, $A18)+SUMIFS(DataRegularSeason20242025!$AB$3:$AB$1315,DataRegularSeason20242025!$B$3:$B$1315, "&lt;=" &amp; FZ$1, DataRegularSeason20242025!$E$3:$E$1315, $A18)</f>
        <v>18</v>
      </c>
      <c r="GA18">
        <f>SUMIFS(DataRegularSeason20242025!$AA$3:$AA$1315,DataRegularSeason20242025!$B$3:$B$1315, "&lt;=" &amp; GA$1, DataRegularSeason20242025!$D$3:$D$1315, $A18)+SUMIFS(DataRegularSeason20242025!$AB$3:$AB$1315,DataRegularSeason20242025!$B$3:$B$1315, "&lt;=" &amp; GA$1, DataRegularSeason20242025!$E$3:$E$1315, $A18)</f>
        <v>18</v>
      </c>
      <c r="GB18">
        <f>SUMIFS(DataRegularSeason20242025!$AA$3:$AA$1315,DataRegularSeason20242025!$B$3:$B$1315, "&lt;=" &amp; GB$1, DataRegularSeason20242025!$D$3:$D$1315, $A18)+SUMIFS(DataRegularSeason20242025!$AB$3:$AB$1315,DataRegularSeason20242025!$B$3:$B$1315, "&lt;=" &amp; GB$1, DataRegularSeason20242025!$E$3:$E$1315, $A18)</f>
        <v>18</v>
      </c>
      <c r="GC18">
        <f>SUMIFS(DataRegularSeason20242025!$AA$3:$AA$1315,DataRegularSeason20242025!$B$3:$B$1315, "&lt;=" &amp; GC$1, DataRegularSeason20242025!$D$3:$D$1315, $A18)+SUMIFS(DataRegularSeason20242025!$AB$3:$AB$1315,DataRegularSeason20242025!$B$3:$B$1315, "&lt;=" &amp; GC$1, DataRegularSeason20242025!$E$3:$E$1315, $A18)</f>
        <v>18</v>
      </c>
      <c r="GD18">
        <f>SUMIFS(DataRegularSeason20242025!$AA$3:$AA$1315,DataRegularSeason20242025!$B$3:$B$1315, "&lt;=" &amp; GD$1, DataRegularSeason20242025!$D$3:$D$1315, $A18)+SUMIFS(DataRegularSeason20242025!$AB$3:$AB$1315,DataRegularSeason20242025!$B$3:$B$1315, "&lt;=" &amp; GD$1, DataRegularSeason20242025!$E$3:$E$1315, $A18)</f>
        <v>18</v>
      </c>
      <c r="GE18">
        <f>SUMIFS(DataRegularSeason20242025!$AA$3:$AA$1315,DataRegularSeason20242025!$B$3:$B$1315, "&lt;=" &amp; GE$1, DataRegularSeason20242025!$D$3:$D$1315, $A18)+SUMIFS(DataRegularSeason20242025!$AB$3:$AB$1315,DataRegularSeason20242025!$B$3:$B$1315, "&lt;=" &amp; GE$1, DataRegularSeason20242025!$E$3:$E$1315, $A18)</f>
        <v>18</v>
      </c>
      <c r="GF18">
        <f>SUMIFS(DataRegularSeason20242025!$AA$3:$AA$1315,DataRegularSeason20242025!$B$3:$B$1315, "&lt;=" &amp; GF$1, DataRegularSeason20242025!$D$3:$D$1315, $A18)+SUMIFS(DataRegularSeason20242025!$AB$3:$AB$1315,DataRegularSeason20242025!$B$3:$B$1315, "&lt;=" &amp; GF$1, DataRegularSeason20242025!$E$3:$E$1315, $A18)</f>
        <v>18</v>
      </c>
      <c r="GG18">
        <f>SUMIFS(DataRegularSeason20242025!$AA$3:$AA$1315,DataRegularSeason20242025!$B$3:$B$1315, "&lt;=" &amp; GG$1, DataRegularSeason20242025!$D$3:$D$1315, $A18)+SUMIFS(DataRegularSeason20242025!$AB$3:$AB$1315,DataRegularSeason20242025!$B$3:$B$1315, "&lt;=" &amp; GG$1, DataRegularSeason20242025!$E$3:$E$1315, $A18)</f>
        <v>18</v>
      </c>
      <c r="GH18">
        <f>SUMIFS(DataRegularSeason20242025!$AA$3:$AA$1315,DataRegularSeason20242025!$B$3:$B$1315, "&lt;=" &amp; GH$1, DataRegularSeason20242025!$D$3:$D$1315, $A18)+SUMIFS(DataRegularSeason20242025!$AB$3:$AB$1315,DataRegularSeason20242025!$B$3:$B$1315, "&lt;=" &amp; GH$1, DataRegularSeason20242025!$E$3:$E$1315, $A18)</f>
        <v>18</v>
      </c>
      <c r="GI18">
        <f>SUMIFS(DataRegularSeason20242025!$AA$3:$AA$1315,DataRegularSeason20242025!$B$3:$B$1315, "&lt;=" &amp; GI$1, DataRegularSeason20242025!$D$3:$D$1315, $A18)+SUMIFS(DataRegularSeason20242025!$AB$3:$AB$1315,DataRegularSeason20242025!$B$3:$B$1315, "&lt;=" &amp; GI$1, DataRegularSeason20242025!$E$3:$E$1315, $A18)</f>
        <v>18</v>
      </c>
      <c r="GJ18">
        <f>SUMIFS(DataRegularSeason20242025!$AA$3:$AA$1315,DataRegularSeason20242025!$B$3:$B$1315, "&lt;=" &amp; GJ$1, DataRegularSeason20242025!$D$3:$D$1315, $A18)+SUMIFS(DataRegularSeason20242025!$AB$3:$AB$1315,DataRegularSeason20242025!$B$3:$B$1315, "&lt;=" &amp; GJ$1, DataRegularSeason20242025!$E$3:$E$1315, $A18)</f>
        <v>18</v>
      </c>
      <c r="GK18">
        <f>SUMIFS(DataRegularSeason20242025!$AA$3:$AA$1315,DataRegularSeason20242025!$B$3:$B$1315, "&lt;=" &amp; GK$1, DataRegularSeason20242025!$D$3:$D$1315, $A18)+SUMIFS(DataRegularSeason20242025!$AB$3:$AB$1315,DataRegularSeason20242025!$B$3:$B$1315, "&lt;=" &amp; GK$1, DataRegularSeason20242025!$E$3:$E$1315, $A18)</f>
        <v>18</v>
      </c>
      <c r="GL18">
        <f>SUMIFS(DataRegularSeason20242025!$AA$3:$AA$1315,DataRegularSeason20242025!$B$3:$B$1315, "&lt;=" &amp; GL$1, DataRegularSeason20242025!$D$3:$D$1315, $A18)+SUMIFS(DataRegularSeason20242025!$AB$3:$AB$1315,DataRegularSeason20242025!$B$3:$B$1315, "&lt;=" &amp; GL$1, DataRegularSeason20242025!$E$3:$E$1315, $A18)</f>
        <v>18</v>
      </c>
      <c r="GM18">
        <f>SUMIFS(DataRegularSeason20242025!$AA$3:$AA$1315,DataRegularSeason20242025!$B$3:$B$1315, "&lt;=" &amp; GM$1, DataRegularSeason20242025!$D$3:$D$1315, $A18)+SUMIFS(DataRegularSeason20242025!$AB$3:$AB$1315,DataRegularSeason20242025!$B$3:$B$1315, "&lt;=" &amp; GM$1, DataRegularSeason20242025!$E$3:$E$1315, $A18)</f>
        <v>18</v>
      </c>
      <c r="GN18">
        <f>SUMIFS(DataRegularSeason20242025!$AA$3:$AA$1315,DataRegularSeason20242025!$B$3:$B$1315, "&lt;=" &amp; GN$1, DataRegularSeason20242025!$D$3:$D$1315, $A18)+SUMIFS(DataRegularSeason20242025!$AB$3:$AB$1315,DataRegularSeason20242025!$B$3:$B$1315, "&lt;=" &amp; GN$1, DataRegularSeason20242025!$E$3:$E$1315, $A18)</f>
        <v>18</v>
      </c>
      <c r="GO18">
        <f>SUMIFS(DataRegularSeason20242025!$AA$3:$AA$1315,DataRegularSeason20242025!$B$3:$B$1315, "&lt;=" &amp; GO$1, DataRegularSeason20242025!$D$3:$D$1315, $A18)+SUMIFS(DataRegularSeason20242025!$AB$3:$AB$1315,DataRegularSeason20242025!$B$3:$B$1315, "&lt;=" &amp; GO$1, DataRegularSeason20242025!$E$3:$E$1315, $A18)</f>
        <v>18</v>
      </c>
      <c r="GP18">
        <f>SUMIFS(DataRegularSeason20242025!$AA$3:$AA$1315,DataRegularSeason20242025!$B$3:$B$1315, "&lt;=" &amp; GP$1, DataRegularSeason20242025!$D$3:$D$1315, $A18)+SUMIFS(DataRegularSeason20242025!$AB$3:$AB$1315,DataRegularSeason20242025!$B$3:$B$1315, "&lt;=" &amp; GP$1, DataRegularSeason20242025!$E$3:$E$1315, $A18)</f>
        <v>18</v>
      </c>
      <c r="GQ18">
        <f>SUMIFS(DataRegularSeason20242025!$AA$3:$AA$1315,DataRegularSeason20242025!$B$3:$B$1315, "&lt;=" &amp; GQ$1, DataRegularSeason20242025!$D$3:$D$1315, $A18)+SUMIFS(DataRegularSeason20242025!$AB$3:$AB$1315,DataRegularSeason20242025!$B$3:$B$1315, "&lt;=" &amp; GQ$1, DataRegularSeason20242025!$E$3:$E$1315, $A18)</f>
        <v>18</v>
      </c>
      <c r="GR18">
        <f>SUMIFS(DataRegularSeason20242025!$AA$3:$AA$1315,DataRegularSeason20242025!$B$3:$B$1315, "&lt;=" &amp; GR$1, DataRegularSeason20242025!$D$3:$D$1315, $A18)+SUMIFS(DataRegularSeason20242025!$AB$3:$AB$1315,DataRegularSeason20242025!$B$3:$B$1315, "&lt;=" &amp; GR$1, DataRegularSeason20242025!$E$3:$E$1315, $A18)</f>
        <v>18</v>
      </c>
      <c r="GS18">
        <f>SUMIFS(DataRegularSeason20242025!$AA$3:$AA$1315,DataRegularSeason20242025!$B$3:$B$1315, "&lt;=" &amp; GS$1, DataRegularSeason20242025!$D$3:$D$1315, $A18)+SUMIFS(DataRegularSeason20242025!$AB$3:$AB$1315,DataRegularSeason20242025!$B$3:$B$1315, "&lt;=" &amp; GS$1, DataRegularSeason20242025!$E$3:$E$1315, $A18)</f>
        <v>18</v>
      </c>
      <c r="GT18">
        <f>SUMIFS(DataRegularSeason20242025!$AA$3:$AA$1315,DataRegularSeason20242025!$B$3:$B$1315, "&lt;=" &amp; GT$1, DataRegularSeason20242025!$D$3:$D$1315, $A18)+SUMIFS(DataRegularSeason20242025!$AB$3:$AB$1315,DataRegularSeason20242025!$B$3:$B$1315, "&lt;=" &amp; GT$1, DataRegularSeason20242025!$E$3:$E$1315, $A18)</f>
        <v>18</v>
      </c>
      <c r="GU18">
        <f>SUMIFS(DataRegularSeason20242025!$AA$3:$AA$1315,DataRegularSeason20242025!$B$3:$B$1315, "&lt;=" &amp; GU$1, DataRegularSeason20242025!$D$3:$D$1315, $A18)+SUMIFS(DataRegularSeason20242025!$AB$3:$AB$1315,DataRegularSeason20242025!$B$3:$B$1315, "&lt;=" &amp; GU$1, DataRegularSeason20242025!$E$3:$E$1315, $A18)</f>
        <v>18</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14</v>
      </c>
      <c r="AF22">
        <f>SUMIFS(DataRegularSeason20242025!$AA$3:$AA$1315,DataRegularSeason20242025!$B$3:$B$1315, "&lt;=" &amp; AF$1, DataRegularSeason20242025!$D$3:$D$1315, $A22)+SUMIFS(DataRegularSeason20242025!$AB$3:$AB$1315,DataRegularSeason20242025!$B$3:$B$1315, "&lt;=" &amp; AF$1, DataRegularSeason20242025!$E$3:$E$1315, $A22)</f>
        <v>14</v>
      </c>
      <c r="AG22">
        <f>SUMIFS(DataRegularSeason20242025!$AA$3:$AA$1315,DataRegularSeason20242025!$B$3:$B$1315, "&lt;=" &amp; AG$1, DataRegularSeason20242025!$D$3:$D$1315, $A22)+SUMIFS(DataRegularSeason20242025!$AB$3:$AB$1315,DataRegularSeason20242025!$B$3:$B$1315, "&lt;=" &amp; AG$1, DataRegularSeason20242025!$E$3:$E$1315, $A22)</f>
        <v>14</v>
      </c>
      <c r="AH22">
        <f>SUMIFS(DataRegularSeason20242025!$AA$3:$AA$1315,DataRegularSeason20242025!$B$3:$B$1315, "&lt;=" &amp; AH$1, DataRegularSeason20242025!$D$3:$D$1315, $A22)+SUMIFS(DataRegularSeason20242025!$AB$3:$AB$1315,DataRegularSeason20242025!$B$3:$B$1315, "&lt;=" &amp; AH$1, DataRegularSeason20242025!$E$3:$E$1315, $A22)</f>
        <v>14</v>
      </c>
      <c r="AI22">
        <f>SUMIFS(DataRegularSeason20242025!$AA$3:$AA$1315,DataRegularSeason20242025!$B$3:$B$1315, "&lt;=" &amp; AI$1, DataRegularSeason20242025!$D$3:$D$1315, $A22)+SUMIFS(DataRegularSeason20242025!$AB$3:$AB$1315,DataRegularSeason20242025!$B$3:$B$1315, "&lt;=" &amp; AI$1, DataRegularSeason20242025!$E$3:$E$1315, $A22)</f>
        <v>14</v>
      </c>
      <c r="AJ22">
        <f>SUMIFS(DataRegularSeason20242025!$AA$3:$AA$1315,DataRegularSeason20242025!$B$3:$B$1315, "&lt;=" &amp; AJ$1, DataRegularSeason20242025!$D$3:$D$1315, $A22)+SUMIFS(DataRegularSeason20242025!$AB$3:$AB$1315,DataRegularSeason20242025!$B$3:$B$1315, "&lt;=" &amp; AJ$1, DataRegularSeason20242025!$E$3:$E$1315, $A22)</f>
        <v>14</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14</v>
      </c>
      <c r="AU22">
        <f>SUMIFS(DataRegularSeason20242025!$AA$3:$AA$1315,DataRegularSeason20242025!$B$3:$B$1315, "&lt;=" &amp; AU$1, DataRegularSeason20242025!$D$3:$D$1315, $A22)+SUMIFS(DataRegularSeason20242025!$AB$3:$AB$1315,DataRegularSeason20242025!$B$3:$B$1315, "&lt;=" &amp; AU$1, DataRegularSeason20242025!$E$3:$E$1315, $A22)</f>
        <v>14</v>
      </c>
      <c r="AV22">
        <f>SUMIFS(DataRegularSeason20242025!$AA$3:$AA$1315,DataRegularSeason20242025!$B$3:$B$1315, "&lt;=" &amp; AV$1, DataRegularSeason20242025!$D$3:$D$1315, $A22)+SUMIFS(DataRegularSeason20242025!$AB$3:$AB$1315,DataRegularSeason20242025!$B$3:$B$1315, "&lt;=" &amp; AV$1, DataRegularSeason20242025!$E$3:$E$1315, $A22)</f>
        <v>14</v>
      </c>
      <c r="AW22">
        <f>SUMIFS(DataRegularSeason20242025!$AA$3:$AA$1315,DataRegularSeason20242025!$B$3:$B$1315, "&lt;=" &amp; AW$1, DataRegularSeason20242025!$D$3:$D$1315, $A22)+SUMIFS(DataRegularSeason20242025!$AB$3:$AB$1315,DataRegularSeason20242025!$B$3:$B$1315, "&lt;=" &amp; AW$1, DataRegularSeason20242025!$E$3:$E$1315, $A22)</f>
        <v>14</v>
      </c>
      <c r="AX22">
        <f>SUMIFS(DataRegularSeason20242025!$AA$3:$AA$1315,DataRegularSeason20242025!$B$3:$B$1315, "&lt;=" &amp; AX$1, DataRegularSeason20242025!$D$3:$D$1315, $A22)+SUMIFS(DataRegularSeason20242025!$AB$3:$AB$1315,DataRegularSeason20242025!$B$3:$B$1315, "&lt;=" &amp; AX$1, DataRegularSeason20242025!$E$3:$E$1315, $A22)</f>
        <v>14</v>
      </c>
      <c r="AY22">
        <f>SUMIFS(DataRegularSeason20242025!$AA$3:$AA$1315,DataRegularSeason20242025!$B$3:$B$1315, "&lt;=" &amp; AY$1, DataRegularSeason20242025!$D$3:$D$1315, $A22)+SUMIFS(DataRegularSeason20242025!$AB$3:$AB$1315,DataRegularSeason20242025!$B$3:$B$1315, "&lt;=" &amp; AY$1, DataRegularSeason20242025!$E$3:$E$1315, $A22)</f>
        <v>14</v>
      </c>
      <c r="AZ22">
        <f>SUMIFS(DataRegularSeason20242025!$AA$3:$AA$1315,DataRegularSeason20242025!$B$3:$B$1315, "&lt;=" &amp; AZ$1, DataRegularSeason20242025!$D$3:$D$1315, $A22)+SUMIFS(DataRegularSeason20242025!$AB$3:$AB$1315,DataRegularSeason20242025!$B$3:$B$1315, "&lt;=" &amp; AZ$1, DataRegularSeason20242025!$E$3:$E$1315, $A22)</f>
        <v>14</v>
      </c>
      <c r="BA22">
        <f>SUMIFS(DataRegularSeason20242025!$AA$3:$AA$1315,DataRegularSeason20242025!$B$3:$B$1315, "&lt;=" &amp; BA$1, DataRegularSeason20242025!$D$3:$D$1315, $A22)+SUMIFS(DataRegularSeason20242025!$AB$3:$AB$1315,DataRegularSeason20242025!$B$3:$B$1315, "&lt;=" &amp; BA$1, DataRegularSeason20242025!$E$3:$E$1315, $A22)</f>
        <v>14</v>
      </c>
      <c r="BB22">
        <f>SUMIFS(DataRegularSeason20242025!$AA$3:$AA$1315,DataRegularSeason20242025!$B$3:$B$1315, "&lt;=" &amp; BB$1, DataRegularSeason20242025!$D$3:$D$1315, $A22)+SUMIFS(DataRegularSeason20242025!$AB$3:$AB$1315,DataRegularSeason20242025!$B$3:$B$1315, "&lt;=" &amp; BB$1, DataRegularSeason20242025!$E$3:$E$1315, $A22)</f>
        <v>14</v>
      </c>
      <c r="BC22">
        <f>SUMIFS(DataRegularSeason20242025!$AA$3:$AA$1315,DataRegularSeason20242025!$B$3:$B$1315, "&lt;=" &amp; BC$1, DataRegularSeason20242025!$D$3:$D$1315, $A22)+SUMIFS(DataRegularSeason20242025!$AB$3:$AB$1315,DataRegularSeason20242025!$B$3:$B$1315, "&lt;=" &amp; BC$1, DataRegularSeason20242025!$E$3:$E$1315, $A22)</f>
        <v>14</v>
      </c>
      <c r="BD22">
        <f>SUMIFS(DataRegularSeason20242025!$AA$3:$AA$1315,DataRegularSeason20242025!$B$3:$B$1315, "&lt;=" &amp; BD$1, DataRegularSeason20242025!$D$3:$D$1315, $A22)+SUMIFS(DataRegularSeason20242025!$AB$3:$AB$1315,DataRegularSeason20242025!$B$3:$B$1315, "&lt;=" &amp; BD$1, DataRegularSeason20242025!$E$3:$E$1315, $A22)</f>
        <v>14</v>
      </c>
      <c r="BE22">
        <f>SUMIFS(DataRegularSeason20242025!$AA$3:$AA$1315,DataRegularSeason20242025!$B$3:$B$1315, "&lt;=" &amp; BE$1, DataRegularSeason20242025!$D$3:$D$1315, $A22)+SUMIFS(DataRegularSeason20242025!$AB$3:$AB$1315,DataRegularSeason20242025!$B$3:$B$1315, "&lt;=" &amp; BE$1, DataRegularSeason20242025!$E$3:$E$1315, $A22)</f>
        <v>14</v>
      </c>
      <c r="BF22">
        <f>SUMIFS(DataRegularSeason20242025!$AA$3:$AA$1315,DataRegularSeason20242025!$B$3:$B$1315, "&lt;=" &amp; BF$1, DataRegularSeason20242025!$D$3:$D$1315, $A22)+SUMIFS(DataRegularSeason20242025!$AB$3:$AB$1315,DataRegularSeason20242025!$B$3:$B$1315, "&lt;=" &amp; BF$1, DataRegularSeason20242025!$E$3:$E$1315, $A22)</f>
        <v>14</v>
      </c>
      <c r="BG22">
        <f>SUMIFS(DataRegularSeason20242025!$AA$3:$AA$1315,DataRegularSeason20242025!$B$3:$B$1315, "&lt;=" &amp; BG$1, DataRegularSeason20242025!$D$3:$D$1315, $A22)+SUMIFS(DataRegularSeason20242025!$AB$3:$AB$1315,DataRegularSeason20242025!$B$3:$B$1315, "&lt;=" &amp; BG$1, DataRegularSeason20242025!$E$3:$E$1315, $A22)</f>
        <v>14</v>
      </c>
      <c r="BH22">
        <f>SUMIFS(DataRegularSeason20242025!$AA$3:$AA$1315,DataRegularSeason20242025!$B$3:$B$1315, "&lt;=" &amp; BH$1, DataRegularSeason20242025!$D$3:$D$1315, $A22)+SUMIFS(DataRegularSeason20242025!$AB$3:$AB$1315,DataRegularSeason20242025!$B$3:$B$1315, "&lt;=" &amp; BH$1, DataRegularSeason20242025!$E$3:$E$1315, $A22)</f>
        <v>14</v>
      </c>
      <c r="BI22">
        <f>SUMIFS(DataRegularSeason20242025!$AA$3:$AA$1315,DataRegularSeason20242025!$B$3:$B$1315, "&lt;=" &amp; BI$1, DataRegularSeason20242025!$D$3:$D$1315, $A22)+SUMIFS(DataRegularSeason20242025!$AB$3:$AB$1315,DataRegularSeason20242025!$B$3:$B$1315, "&lt;=" &amp; BI$1, DataRegularSeason20242025!$E$3:$E$1315, $A22)</f>
        <v>14</v>
      </c>
      <c r="BJ22">
        <f>SUMIFS(DataRegularSeason20242025!$AA$3:$AA$1315,DataRegularSeason20242025!$B$3:$B$1315, "&lt;=" &amp; BJ$1, DataRegularSeason20242025!$D$3:$D$1315, $A22)+SUMIFS(DataRegularSeason20242025!$AB$3:$AB$1315,DataRegularSeason20242025!$B$3:$B$1315, "&lt;=" &amp; BJ$1, DataRegularSeason20242025!$E$3:$E$1315, $A22)</f>
        <v>14</v>
      </c>
      <c r="BK22">
        <f>SUMIFS(DataRegularSeason20242025!$AA$3:$AA$1315,DataRegularSeason20242025!$B$3:$B$1315, "&lt;=" &amp; BK$1, DataRegularSeason20242025!$D$3:$D$1315, $A22)+SUMIFS(DataRegularSeason20242025!$AB$3:$AB$1315,DataRegularSeason20242025!$B$3:$B$1315, "&lt;=" &amp; BK$1, DataRegularSeason20242025!$E$3:$E$1315, $A22)</f>
        <v>14</v>
      </c>
      <c r="BL22">
        <f>SUMIFS(DataRegularSeason20242025!$AA$3:$AA$1315,DataRegularSeason20242025!$B$3:$B$1315, "&lt;=" &amp; BL$1, DataRegularSeason20242025!$D$3:$D$1315, $A22)+SUMIFS(DataRegularSeason20242025!$AB$3:$AB$1315,DataRegularSeason20242025!$B$3:$B$1315, "&lt;=" &amp; BL$1, DataRegularSeason20242025!$E$3:$E$1315, $A22)</f>
        <v>14</v>
      </c>
      <c r="BM22">
        <f>SUMIFS(DataRegularSeason20242025!$AA$3:$AA$1315,DataRegularSeason20242025!$B$3:$B$1315, "&lt;=" &amp; BM$1, DataRegularSeason20242025!$D$3:$D$1315, $A22)+SUMIFS(DataRegularSeason20242025!$AB$3:$AB$1315,DataRegularSeason20242025!$B$3:$B$1315, "&lt;=" &amp; BM$1, DataRegularSeason20242025!$E$3:$E$1315, $A22)</f>
        <v>14</v>
      </c>
      <c r="BN22">
        <f>SUMIFS(DataRegularSeason20242025!$AA$3:$AA$1315,DataRegularSeason20242025!$B$3:$B$1315, "&lt;=" &amp; BN$1, DataRegularSeason20242025!$D$3:$D$1315, $A22)+SUMIFS(DataRegularSeason20242025!$AB$3:$AB$1315,DataRegularSeason20242025!$B$3:$B$1315, "&lt;=" &amp; BN$1, DataRegularSeason20242025!$E$3:$E$1315, $A22)</f>
        <v>14</v>
      </c>
      <c r="BO22">
        <f>SUMIFS(DataRegularSeason20242025!$AA$3:$AA$1315,DataRegularSeason20242025!$B$3:$B$1315, "&lt;=" &amp; BO$1, DataRegularSeason20242025!$D$3:$D$1315, $A22)+SUMIFS(DataRegularSeason20242025!$AB$3:$AB$1315,DataRegularSeason20242025!$B$3:$B$1315, "&lt;=" &amp; BO$1, DataRegularSeason20242025!$E$3:$E$1315, $A22)</f>
        <v>14</v>
      </c>
      <c r="BP22">
        <f>SUMIFS(DataRegularSeason20242025!$AA$3:$AA$1315,DataRegularSeason20242025!$B$3:$B$1315, "&lt;=" &amp; BP$1, DataRegularSeason20242025!$D$3:$D$1315, $A22)+SUMIFS(DataRegularSeason20242025!$AB$3:$AB$1315,DataRegularSeason20242025!$B$3:$B$1315, "&lt;=" &amp; BP$1, DataRegularSeason20242025!$E$3:$E$1315, $A22)</f>
        <v>14</v>
      </c>
      <c r="BQ22">
        <f>SUMIFS(DataRegularSeason20242025!$AA$3:$AA$1315,DataRegularSeason20242025!$B$3:$B$1315, "&lt;=" &amp; BQ$1, DataRegularSeason20242025!$D$3:$D$1315, $A22)+SUMIFS(DataRegularSeason20242025!$AB$3:$AB$1315,DataRegularSeason20242025!$B$3:$B$1315, "&lt;=" &amp; BQ$1, DataRegularSeason20242025!$E$3:$E$1315, $A22)</f>
        <v>14</v>
      </c>
      <c r="BR22">
        <f>SUMIFS(DataRegularSeason20242025!$AA$3:$AA$1315,DataRegularSeason20242025!$B$3:$B$1315, "&lt;=" &amp; BR$1, DataRegularSeason20242025!$D$3:$D$1315, $A22)+SUMIFS(DataRegularSeason20242025!$AB$3:$AB$1315,DataRegularSeason20242025!$B$3:$B$1315, "&lt;=" &amp; BR$1, DataRegularSeason20242025!$E$3:$E$1315, $A22)</f>
        <v>14</v>
      </c>
      <c r="BS22">
        <f>SUMIFS(DataRegularSeason20242025!$AA$3:$AA$1315,DataRegularSeason20242025!$B$3:$B$1315, "&lt;=" &amp; BS$1, DataRegularSeason20242025!$D$3:$D$1315, $A22)+SUMIFS(DataRegularSeason20242025!$AB$3:$AB$1315,DataRegularSeason20242025!$B$3:$B$1315, "&lt;=" &amp; BS$1, DataRegularSeason20242025!$E$3:$E$1315, $A22)</f>
        <v>14</v>
      </c>
      <c r="BT22">
        <f>SUMIFS(DataRegularSeason20242025!$AA$3:$AA$1315,DataRegularSeason20242025!$B$3:$B$1315, "&lt;=" &amp; BT$1, DataRegularSeason20242025!$D$3:$D$1315, $A22)+SUMIFS(DataRegularSeason20242025!$AB$3:$AB$1315,DataRegularSeason20242025!$B$3:$B$1315, "&lt;=" &amp; BT$1, DataRegularSeason20242025!$E$3:$E$1315, $A22)</f>
        <v>14</v>
      </c>
      <c r="BU22">
        <f>SUMIFS(DataRegularSeason20242025!$AA$3:$AA$1315,DataRegularSeason20242025!$B$3:$B$1315, "&lt;=" &amp; BU$1, DataRegularSeason20242025!$D$3:$D$1315, $A22)+SUMIFS(DataRegularSeason20242025!$AB$3:$AB$1315,DataRegularSeason20242025!$B$3:$B$1315, "&lt;=" &amp; BU$1, DataRegularSeason20242025!$E$3:$E$1315, $A22)</f>
        <v>14</v>
      </c>
      <c r="BV22">
        <f>SUMIFS(DataRegularSeason20242025!$AA$3:$AA$1315,DataRegularSeason20242025!$B$3:$B$1315, "&lt;=" &amp; BV$1, DataRegularSeason20242025!$D$3:$D$1315, $A22)+SUMIFS(DataRegularSeason20242025!$AB$3:$AB$1315,DataRegularSeason20242025!$B$3:$B$1315, "&lt;=" &amp; BV$1, DataRegularSeason20242025!$E$3:$E$1315, $A22)</f>
        <v>14</v>
      </c>
      <c r="BW22">
        <f>SUMIFS(DataRegularSeason20242025!$AA$3:$AA$1315,DataRegularSeason20242025!$B$3:$B$1315, "&lt;=" &amp; BW$1, DataRegularSeason20242025!$D$3:$D$1315, $A22)+SUMIFS(DataRegularSeason20242025!$AB$3:$AB$1315,DataRegularSeason20242025!$B$3:$B$1315, "&lt;=" &amp; BW$1, DataRegularSeason20242025!$E$3:$E$1315, $A22)</f>
        <v>14</v>
      </c>
      <c r="BX22">
        <f>SUMIFS(DataRegularSeason20242025!$AA$3:$AA$1315,DataRegularSeason20242025!$B$3:$B$1315, "&lt;=" &amp; BX$1, DataRegularSeason20242025!$D$3:$D$1315, $A22)+SUMIFS(DataRegularSeason20242025!$AB$3:$AB$1315,DataRegularSeason20242025!$B$3:$B$1315, "&lt;=" &amp; BX$1, DataRegularSeason20242025!$E$3:$E$1315, $A22)</f>
        <v>14</v>
      </c>
      <c r="BY22">
        <f>SUMIFS(DataRegularSeason20242025!$AA$3:$AA$1315,DataRegularSeason20242025!$B$3:$B$1315, "&lt;=" &amp; BY$1, DataRegularSeason20242025!$D$3:$D$1315, $A22)+SUMIFS(DataRegularSeason20242025!$AB$3:$AB$1315,DataRegularSeason20242025!$B$3:$B$1315, "&lt;=" &amp; BY$1, DataRegularSeason20242025!$E$3:$E$1315, $A22)</f>
        <v>14</v>
      </c>
      <c r="BZ22">
        <f>SUMIFS(DataRegularSeason20242025!$AA$3:$AA$1315,DataRegularSeason20242025!$B$3:$B$1315, "&lt;=" &amp; BZ$1, DataRegularSeason20242025!$D$3:$D$1315, $A22)+SUMIFS(DataRegularSeason20242025!$AB$3:$AB$1315,DataRegularSeason20242025!$B$3:$B$1315, "&lt;=" &amp; BZ$1, DataRegularSeason20242025!$E$3:$E$1315, $A22)</f>
        <v>14</v>
      </c>
      <c r="CA22">
        <f>SUMIFS(DataRegularSeason20242025!$AA$3:$AA$1315,DataRegularSeason20242025!$B$3:$B$1315, "&lt;=" &amp; CA$1, DataRegularSeason20242025!$D$3:$D$1315, $A22)+SUMIFS(DataRegularSeason20242025!$AB$3:$AB$1315,DataRegularSeason20242025!$B$3:$B$1315, "&lt;=" &amp; CA$1, DataRegularSeason20242025!$E$3:$E$1315, $A22)</f>
        <v>14</v>
      </c>
      <c r="CB22">
        <f>SUMIFS(DataRegularSeason20242025!$AA$3:$AA$1315,DataRegularSeason20242025!$B$3:$B$1315, "&lt;=" &amp; CB$1, DataRegularSeason20242025!$D$3:$D$1315, $A22)+SUMIFS(DataRegularSeason20242025!$AB$3:$AB$1315,DataRegularSeason20242025!$B$3:$B$1315, "&lt;=" &amp; CB$1, DataRegularSeason20242025!$E$3:$E$1315, $A22)</f>
        <v>14</v>
      </c>
      <c r="CC22">
        <f>SUMIFS(DataRegularSeason20242025!$AA$3:$AA$1315,DataRegularSeason20242025!$B$3:$B$1315, "&lt;=" &amp; CC$1, DataRegularSeason20242025!$D$3:$D$1315, $A22)+SUMIFS(DataRegularSeason20242025!$AB$3:$AB$1315,DataRegularSeason20242025!$B$3:$B$1315, "&lt;=" &amp; CC$1, DataRegularSeason20242025!$E$3:$E$1315, $A22)</f>
        <v>14</v>
      </c>
      <c r="CD22">
        <f>SUMIFS(DataRegularSeason20242025!$AA$3:$AA$1315,DataRegularSeason20242025!$B$3:$B$1315, "&lt;=" &amp; CD$1, DataRegularSeason20242025!$D$3:$D$1315, $A22)+SUMIFS(DataRegularSeason20242025!$AB$3:$AB$1315,DataRegularSeason20242025!$B$3:$B$1315, "&lt;=" &amp; CD$1, DataRegularSeason20242025!$E$3:$E$1315, $A22)</f>
        <v>14</v>
      </c>
      <c r="CE22">
        <f>SUMIFS(DataRegularSeason20242025!$AA$3:$AA$1315,DataRegularSeason20242025!$B$3:$B$1315, "&lt;=" &amp; CE$1, DataRegularSeason20242025!$D$3:$D$1315, $A22)+SUMIFS(DataRegularSeason20242025!$AB$3:$AB$1315,DataRegularSeason20242025!$B$3:$B$1315, "&lt;=" &amp; CE$1, DataRegularSeason20242025!$E$3:$E$1315, $A22)</f>
        <v>14</v>
      </c>
      <c r="CF22">
        <f>SUMIFS(DataRegularSeason20242025!$AA$3:$AA$1315,DataRegularSeason20242025!$B$3:$B$1315, "&lt;=" &amp; CF$1, DataRegularSeason20242025!$D$3:$D$1315, $A22)+SUMIFS(DataRegularSeason20242025!$AB$3:$AB$1315,DataRegularSeason20242025!$B$3:$B$1315, "&lt;=" &amp; CF$1, DataRegularSeason20242025!$E$3:$E$1315, $A22)</f>
        <v>14</v>
      </c>
      <c r="CG22">
        <f>SUMIFS(DataRegularSeason20242025!$AA$3:$AA$1315,DataRegularSeason20242025!$B$3:$B$1315, "&lt;=" &amp; CG$1, DataRegularSeason20242025!$D$3:$D$1315, $A22)+SUMIFS(DataRegularSeason20242025!$AB$3:$AB$1315,DataRegularSeason20242025!$B$3:$B$1315, "&lt;=" &amp; CG$1, DataRegularSeason20242025!$E$3:$E$1315, $A22)</f>
        <v>14</v>
      </c>
      <c r="CH22">
        <f>SUMIFS(DataRegularSeason20242025!$AA$3:$AA$1315,DataRegularSeason20242025!$B$3:$B$1315, "&lt;=" &amp; CH$1, DataRegularSeason20242025!$D$3:$D$1315, $A22)+SUMIFS(DataRegularSeason20242025!$AB$3:$AB$1315,DataRegularSeason20242025!$B$3:$B$1315, "&lt;=" &amp; CH$1, DataRegularSeason20242025!$E$3:$E$1315, $A22)</f>
        <v>14</v>
      </c>
      <c r="CI22">
        <f>SUMIFS(DataRegularSeason20242025!$AA$3:$AA$1315,DataRegularSeason20242025!$B$3:$B$1315, "&lt;=" &amp; CI$1, DataRegularSeason20242025!$D$3:$D$1315, $A22)+SUMIFS(DataRegularSeason20242025!$AB$3:$AB$1315,DataRegularSeason20242025!$B$3:$B$1315, "&lt;=" &amp; CI$1, DataRegularSeason20242025!$E$3:$E$1315, $A22)</f>
        <v>14</v>
      </c>
      <c r="CJ22">
        <f>SUMIFS(DataRegularSeason20242025!$AA$3:$AA$1315,DataRegularSeason20242025!$B$3:$B$1315, "&lt;=" &amp; CJ$1, DataRegularSeason20242025!$D$3:$D$1315, $A22)+SUMIFS(DataRegularSeason20242025!$AB$3:$AB$1315,DataRegularSeason20242025!$B$3:$B$1315, "&lt;=" &amp; CJ$1, DataRegularSeason20242025!$E$3:$E$1315, $A22)</f>
        <v>14</v>
      </c>
      <c r="CK22">
        <f>SUMIFS(DataRegularSeason20242025!$AA$3:$AA$1315,DataRegularSeason20242025!$B$3:$B$1315, "&lt;=" &amp; CK$1, DataRegularSeason20242025!$D$3:$D$1315, $A22)+SUMIFS(DataRegularSeason20242025!$AB$3:$AB$1315,DataRegularSeason20242025!$B$3:$B$1315, "&lt;=" &amp; CK$1, DataRegularSeason20242025!$E$3:$E$1315, $A22)</f>
        <v>14</v>
      </c>
      <c r="CL22">
        <f>SUMIFS(DataRegularSeason20242025!$AA$3:$AA$1315,DataRegularSeason20242025!$B$3:$B$1315, "&lt;=" &amp; CL$1, DataRegularSeason20242025!$D$3:$D$1315, $A22)+SUMIFS(DataRegularSeason20242025!$AB$3:$AB$1315,DataRegularSeason20242025!$B$3:$B$1315, "&lt;=" &amp; CL$1, DataRegularSeason20242025!$E$3:$E$1315, $A22)</f>
        <v>14</v>
      </c>
      <c r="CM22">
        <f>SUMIFS(DataRegularSeason20242025!$AA$3:$AA$1315,DataRegularSeason20242025!$B$3:$B$1315, "&lt;=" &amp; CM$1, DataRegularSeason20242025!$D$3:$D$1315, $A22)+SUMIFS(DataRegularSeason20242025!$AB$3:$AB$1315,DataRegularSeason20242025!$B$3:$B$1315, "&lt;=" &amp; CM$1, DataRegularSeason20242025!$E$3:$E$1315, $A22)</f>
        <v>14</v>
      </c>
      <c r="CN22">
        <f>SUMIFS(DataRegularSeason20242025!$AA$3:$AA$1315,DataRegularSeason20242025!$B$3:$B$1315, "&lt;=" &amp; CN$1, DataRegularSeason20242025!$D$3:$D$1315, $A22)+SUMIFS(DataRegularSeason20242025!$AB$3:$AB$1315,DataRegularSeason20242025!$B$3:$B$1315, "&lt;=" &amp; CN$1, DataRegularSeason20242025!$E$3:$E$1315, $A22)</f>
        <v>14</v>
      </c>
      <c r="CO22">
        <f>SUMIFS(DataRegularSeason20242025!$AA$3:$AA$1315,DataRegularSeason20242025!$B$3:$B$1315, "&lt;=" &amp; CO$1, DataRegularSeason20242025!$D$3:$D$1315, $A22)+SUMIFS(DataRegularSeason20242025!$AB$3:$AB$1315,DataRegularSeason20242025!$B$3:$B$1315, "&lt;=" &amp; CO$1, DataRegularSeason20242025!$E$3:$E$1315, $A22)</f>
        <v>14</v>
      </c>
      <c r="CP22">
        <f>SUMIFS(DataRegularSeason20242025!$AA$3:$AA$1315,DataRegularSeason20242025!$B$3:$B$1315, "&lt;=" &amp; CP$1, DataRegularSeason20242025!$D$3:$D$1315, $A22)+SUMIFS(DataRegularSeason20242025!$AB$3:$AB$1315,DataRegularSeason20242025!$B$3:$B$1315, "&lt;=" &amp; CP$1, DataRegularSeason20242025!$E$3:$E$1315, $A22)</f>
        <v>14</v>
      </c>
      <c r="CQ22">
        <f>SUMIFS(DataRegularSeason20242025!$AA$3:$AA$1315,DataRegularSeason20242025!$B$3:$B$1315, "&lt;=" &amp; CQ$1, DataRegularSeason20242025!$D$3:$D$1315, $A22)+SUMIFS(DataRegularSeason20242025!$AB$3:$AB$1315,DataRegularSeason20242025!$B$3:$B$1315, "&lt;=" &amp; CQ$1, DataRegularSeason20242025!$E$3:$E$1315, $A22)</f>
        <v>14</v>
      </c>
      <c r="CR22">
        <f>SUMIFS(DataRegularSeason20242025!$AA$3:$AA$1315,DataRegularSeason20242025!$B$3:$B$1315, "&lt;=" &amp; CR$1, DataRegularSeason20242025!$D$3:$D$1315, $A22)+SUMIFS(DataRegularSeason20242025!$AB$3:$AB$1315,DataRegularSeason20242025!$B$3:$B$1315, "&lt;=" &amp; CR$1, DataRegularSeason20242025!$E$3:$E$1315, $A22)</f>
        <v>14</v>
      </c>
      <c r="CS22">
        <f>SUMIFS(DataRegularSeason20242025!$AA$3:$AA$1315,DataRegularSeason20242025!$B$3:$B$1315, "&lt;=" &amp; CS$1, DataRegularSeason20242025!$D$3:$D$1315, $A22)+SUMIFS(DataRegularSeason20242025!$AB$3:$AB$1315,DataRegularSeason20242025!$B$3:$B$1315, "&lt;=" &amp; CS$1, DataRegularSeason20242025!$E$3:$E$1315, $A22)</f>
        <v>14</v>
      </c>
      <c r="CT22">
        <f>SUMIFS(DataRegularSeason20242025!$AA$3:$AA$1315,DataRegularSeason20242025!$B$3:$B$1315, "&lt;=" &amp; CT$1, DataRegularSeason20242025!$D$3:$D$1315, $A22)+SUMIFS(DataRegularSeason20242025!$AB$3:$AB$1315,DataRegularSeason20242025!$B$3:$B$1315, "&lt;=" &amp; CT$1, DataRegularSeason20242025!$E$3:$E$1315, $A22)</f>
        <v>14</v>
      </c>
      <c r="CU22">
        <f>SUMIFS(DataRegularSeason20242025!$AA$3:$AA$1315,DataRegularSeason20242025!$B$3:$B$1315, "&lt;=" &amp; CU$1, DataRegularSeason20242025!$D$3:$D$1315, $A22)+SUMIFS(DataRegularSeason20242025!$AB$3:$AB$1315,DataRegularSeason20242025!$B$3:$B$1315, "&lt;=" &amp; CU$1, DataRegularSeason20242025!$E$3:$E$1315, $A22)</f>
        <v>14</v>
      </c>
      <c r="CV22">
        <f>SUMIFS(DataRegularSeason20242025!$AA$3:$AA$1315,DataRegularSeason20242025!$B$3:$B$1315, "&lt;=" &amp; CV$1, DataRegularSeason20242025!$D$3:$D$1315, $A22)+SUMIFS(DataRegularSeason20242025!$AB$3:$AB$1315,DataRegularSeason20242025!$B$3:$B$1315, "&lt;=" &amp; CV$1, DataRegularSeason20242025!$E$3:$E$1315, $A22)</f>
        <v>14</v>
      </c>
      <c r="CW22">
        <f>SUMIFS(DataRegularSeason20242025!$AA$3:$AA$1315,DataRegularSeason20242025!$B$3:$B$1315, "&lt;=" &amp; CW$1, DataRegularSeason20242025!$D$3:$D$1315, $A22)+SUMIFS(DataRegularSeason20242025!$AB$3:$AB$1315,DataRegularSeason20242025!$B$3:$B$1315, "&lt;=" &amp; CW$1, DataRegularSeason20242025!$E$3:$E$1315, $A22)</f>
        <v>14</v>
      </c>
      <c r="CX22">
        <f>SUMIFS(DataRegularSeason20242025!$AA$3:$AA$1315,DataRegularSeason20242025!$B$3:$B$1315, "&lt;=" &amp; CX$1, DataRegularSeason20242025!$D$3:$D$1315, $A22)+SUMIFS(DataRegularSeason20242025!$AB$3:$AB$1315,DataRegularSeason20242025!$B$3:$B$1315, "&lt;=" &amp; CX$1, DataRegularSeason20242025!$E$3:$E$1315, $A22)</f>
        <v>14</v>
      </c>
      <c r="CY22">
        <f>SUMIFS(DataRegularSeason20242025!$AA$3:$AA$1315,DataRegularSeason20242025!$B$3:$B$1315, "&lt;=" &amp; CY$1, DataRegularSeason20242025!$D$3:$D$1315, $A22)+SUMIFS(DataRegularSeason20242025!$AB$3:$AB$1315,DataRegularSeason20242025!$B$3:$B$1315, "&lt;=" &amp; CY$1, DataRegularSeason20242025!$E$3:$E$1315, $A22)</f>
        <v>14</v>
      </c>
      <c r="CZ22">
        <f>SUMIFS(DataRegularSeason20242025!$AA$3:$AA$1315,DataRegularSeason20242025!$B$3:$B$1315, "&lt;=" &amp; CZ$1, DataRegularSeason20242025!$D$3:$D$1315, $A22)+SUMIFS(DataRegularSeason20242025!$AB$3:$AB$1315,DataRegularSeason20242025!$B$3:$B$1315, "&lt;=" &amp; CZ$1, DataRegularSeason20242025!$E$3:$E$1315, $A22)</f>
        <v>14</v>
      </c>
      <c r="DA22">
        <f>SUMIFS(DataRegularSeason20242025!$AA$3:$AA$1315,DataRegularSeason20242025!$B$3:$B$1315, "&lt;=" &amp; DA$1, DataRegularSeason20242025!$D$3:$D$1315, $A22)+SUMIFS(DataRegularSeason20242025!$AB$3:$AB$1315,DataRegularSeason20242025!$B$3:$B$1315, "&lt;=" &amp; DA$1, DataRegularSeason20242025!$E$3:$E$1315, $A22)</f>
        <v>14</v>
      </c>
      <c r="DB22">
        <f>SUMIFS(DataRegularSeason20242025!$AA$3:$AA$1315,DataRegularSeason20242025!$B$3:$B$1315, "&lt;=" &amp; DB$1, DataRegularSeason20242025!$D$3:$D$1315, $A22)+SUMIFS(DataRegularSeason20242025!$AB$3:$AB$1315,DataRegularSeason20242025!$B$3:$B$1315, "&lt;=" &amp; DB$1, DataRegularSeason20242025!$E$3:$E$1315, $A22)</f>
        <v>14</v>
      </c>
      <c r="DC22">
        <f>SUMIFS(DataRegularSeason20242025!$AA$3:$AA$1315,DataRegularSeason20242025!$B$3:$B$1315, "&lt;=" &amp; DC$1, DataRegularSeason20242025!$D$3:$D$1315, $A22)+SUMIFS(DataRegularSeason20242025!$AB$3:$AB$1315,DataRegularSeason20242025!$B$3:$B$1315, "&lt;=" &amp; DC$1, DataRegularSeason20242025!$E$3:$E$1315, $A22)</f>
        <v>14</v>
      </c>
      <c r="DD22">
        <f>SUMIFS(DataRegularSeason20242025!$AA$3:$AA$1315,DataRegularSeason20242025!$B$3:$B$1315, "&lt;=" &amp; DD$1, DataRegularSeason20242025!$D$3:$D$1315, $A22)+SUMIFS(DataRegularSeason20242025!$AB$3:$AB$1315,DataRegularSeason20242025!$B$3:$B$1315, "&lt;=" &amp; DD$1, DataRegularSeason20242025!$E$3:$E$1315, $A22)</f>
        <v>14</v>
      </c>
      <c r="DE22">
        <f>SUMIFS(DataRegularSeason20242025!$AA$3:$AA$1315,DataRegularSeason20242025!$B$3:$B$1315, "&lt;=" &amp; DE$1, DataRegularSeason20242025!$D$3:$D$1315, $A22)+SUMIFS(DataRegularSeason20242025!$AB$3:$AB$1315,DataRegularSeason20242025!$B$3:$B$1315, "&lt;=" &amp; DE$1, DataRegularSeason20242025!$E$3:$E$1315, $A22)</f>
        <v>14</v>
      </c>
      <c r="DF22">
        <f>SUMIFS(DataRegularSeason20242025!$AA$3:$AA$1315,DataRegularSeason20242025!$B$3:$B$1315, "&lt;=" &amp; DF$1, DataRegularSeason20242025!$D$3:$D$1315, $A22)+SUMIFS(DataRegularSeason20242025!$AB$3:$AB$1315,DataRegularSeason20242025!$B$3:$B$1315, "&lt;=" &amp; DF$1, DataRegularSeason20242025!$E$3:$E$1315, $A22)</f>
        <v>14</v>
      </c>
      <c r="DG22">
        <f>SUMIFS(DataRegularSeason20242025!$AA$3:$AA$1315,DataRegularSeason20242025!$B$3:$B$1315, "&lt;=" &amp; DG$1, DataRegularSeason20242025!$D$3:$D$1315, $A22)+SUMIFS(DataRegularSeason20242025!$AB$3:$AB$1315,DataRegularSeason20242025!$B$3:$B$1315, "&lt;=" &amp; DG$1, DataRegularSeason20242025!$E$3:$E$1315, $A22)</f>
        <v>14</v>
      </c>
      <c r="DH22">
        <f>SUMIFS(DataRegularSeason20242025!$AA$3:$AA$1315,DataRegularSeason20242025!$B$3:$B$1315, "&lt;=" &amp; DH$1, DataRegularSeason20242025!$D$3:$D$1315, $A22)+SUMIFS(DataRegularSeason20242025!$AB$3:$AB$1315,DataRegularSeason20242025!$B$3:$B$1315, "&lt;=" &amp; DH$1, DataRegularSeason20242025!$E$3:$E$1315, $A22)</f>
        <v>14</v>
      </c>
      <c r="DI22">
        <f>SUMIFS(DataRegularSeason20242025!$AA$3:$AA$1315,DataRegularSeason20242025!$B$3:$B$1315, "&lt;=" &amp; DI$1, DataRegularSeason20242025!$D$3:$D$1315, $A22)+SUMIFS(DataRegularSeason20242025!$AB$3:$AB$1315,DataRegularSeason20242025!$B$3:$B$1315, "&lt;=" &amp; DI$1, DataRegularSeason20242025!$E$3:$E$1315, $A22)</f>
        <v>14</v>
      </c>
      <c r="DJ22">
        <f>SUMIFS(DataRegularSeason20242025!$AA$3:$AA$1315,DataRegularSeason20242025!$B$3:$B$1315, "&lt;=" &amp; DJ$1, DataRegularSeason20242025!$D$3:$D$1315, $A22)+SUMIFS(DataRegularSeason20242025!$AB$3:$AB$1315,DataRegularSeason20242025!$B$3:$B$1315, "&lt;=" &amp; DJ$1, DataRegularSeason20242025!$E$3:$E$1315, $A22)</f>
        <v>14</v>
      </c>
      <c r="DK22">
        <f>SUMIFS(DataRegularSeason20242025!$AA$3:$AA$1315,DataRegularSeason20242025!$B$3:$B$1315, "&lt;=" &amp; DK$1, DataRegularSeason20242025!$D$3:$D$1315, $A22)+SUMIFS(DataRegularSeason20242025!$AB$3:$AB$1315,DataRegularSeason20242025!$B$3:$B$1315, "&lt;=" &amp; DK$1, DataRegularSeason20242025!$E$3:$E$1315, $A22)</f>
        <v>14</v>
      </c>
      <c r="DL22">
        <f>SUMIFS(DataRegularSeason20242025!$AA$3:$AA$1315,DataRegularSeason20242025!$B$3:$B$1315, "&lt;=" &amp; DL$1, DataRegularSeason20242025!$D$3:$D$1315, $A22)+SUMIFS(DataRegularSeason20242025!$AB$3:$AB$1315,DataRegularSeason20242025!$B$3:$B$1315, "&lt;=" &amp; DL$1, DataRegularSeason20242025!$E$3:$E$1315, $A22)</f>
        <v>14</v>
      </c>
      <c r="DM22">
        <f>SUMIFS(DataRegularSeason20242025!$AA$3:$AA$1315,DataRegularSeason20242025!$B$3:$B$1315, "&lt;=" &amp; DM$1, DataRegularSeason20242025!$D$3:$D$1315, $A22)+SUMIFS(DataRegularSeason20242025!$AB$3:$AB$1315,DataRegularSeason20242025!$B$3:$B$1315, "&lt;=" &amp; DM$1, DataRegularSeason20242025!$E$3:$E$1315, $A22)</f>
        <v>14</v>
      </c>
      <c r="DN22">
        <f>SUMIFS(DataRegularSeason20242025!$AA$3:$AA$1315,DataRegularSeason20242025!$B$3:$B$1315, "&lt;=" &amp; DN$1, DataRegularSeason20242025!$D$3:$D$1315, $A22)+SUMIFS(DataRegularSeason20242025!$AB$3:$AB$1315,DataRegularSeason20242025!$B$3:$B$1315, "&lt;=" &amp; DN$1, DataRegularSeason20242025!$E$3:$E$1315, $A22)</f>
        <v>14</v>
      </c>
      <c r="DO22">
        <f>SUMIFS(DataRegularSeason20242025!$AA$3:$AA$1315,DataRegularSeason20242025!$B$3:$B$1315, "&lt;=" &amp; DO$1, DataRegularSeason20242025!$D$3:$D$1315, $A22)+SUMIFS(DataRegularSeason20242025!$AB$3:$AB$1315,DataRegularSeason20242025!$B$3:$B$1315, "&lt;=" &amp; DO$1, DataRegularSeason20242025!$E$3:$E$1315, $A22)</f>
        <v>14</v>
      </c>
      <c r="DP22">
        <f>SUMIFS(DataRegularSeason20242025!$AA$3:$AA$1315,DataRegularSeason20242025!$B$3:$B$1315, "&lt;=" &amp; DP$1, DataRegularSeason20242025!$D$3:$D$1315, $A22)+SUMIFS(DataRegularSeason20242025!$AB$3:$AB$1315,DataRegularSeason20242025!$B$3:$B$1315, "&lt;=" &amp; DP$1, DataRegularSeason20242025!$E$3:$E$1315, $A22)</f>
        <v>14</v>
      </c>
      <c r="DQ22">
        <f>SUMIFS(DataRegularSeason20242025!$AA$3:$AA$1315,DataRegularSeason20242025!$B$3:$B$1315, "&lt;=" &amp; DQ$1, DataRegularSeason20242025!$D$3:$D$1315, $A22)+SUMIFS(DataRegularSeason20242025!$AB$3:$AB$1315,DataRegularSeason20242025!$B$3:$B$1315, "&lt;=" &amp; DQ$1, DataRegularSeason20242025!$E$3:$E$1315, $A22)</f>
        <v>14</v>
      </c>
      <c r="DR22">
        <f>SUMIFS(DataRegularSeason20242025!$AA$3:$AA$1315,DataRegularSeason20242025!$B$3:$B$1315, "&lt;=" &amp; DR$1, DataRegularSeason20242025!$D$3:$D$1315, $A22)+SUMIFS(DataRegularSeason20242025!$AB$3:$AB$1315,DataRegularSeason20242025!$B$3:$B$1315, "&lt;=" &amp; DR$1, DataRegularSeason20242025!$E$3:$E$1315, $A22)</f>
        <v>14</v>
      </c>
      <c r="DS22">
        <f>SUMIFS(DataRegularSeason20242025!$AA$3:$AA$1315,DataRegularSeason20242025!$B$3:$B$1315, "&lt;=" &amp; DS$1, DataRegularSeason20242025!$D$3:$D$1315, $A22)+SUMIFS(DataRegularSeason20242025!$AB$3:$AB$1315,DataRegularSeason20242025!$B$3:$B$1315, "&lt;=" &amp; DS$1, DataRegularSeason20242025!$E$3:$E$1315, $A22)</f>
        <v>14</v>
      </c>
      <c r="DT22">
        <f>SUMIFS(DataRegularSeason20242025!$AA$3:$AA$1315,DataRegularSeason20242025!$B$3:$B$1315, "&lt;=" &amp; DT$1, DataRegularSeason20242025!$D$3:$D$1315, $A22)+SUMIFS(DataRegularSeason20242025!$AB$3:$AB$1315,DataRegularSeason20242025!$B$3:$B$1315, "&lt;=" &amp; DT$1, DataRegularSeason20242025!$E$3:$E$1315, $A22)</f>
        <v>14</v>
      </c>
      <c r="DU22">
        <f>SUMIFS(DataRegularSeason20242025!$AA$3:$AA$1315,DataRegularSeason20242025!$B$3:$B$1315, "&lt;=" &amp; DU$1, DataRegularSeason20242025!$D$3:$D$1315, $A22)+SUMIFS(DataRegularSeason20242025!$AB$3:$AB$1315,DataRegularSeason20242025!$B$3:$B$1315, "&lt;=" &amp; DU$1, DataRegularSeason20242025!$E$3:$E$1315, $A22)</f>
        <v>14</v>
      </c>
      <c r="DV22">
        <f>SUMIFS(DataRegularSeason20242025!$AA$3:$AA$1315,DataRegularSeason20242025!$B$3:$B$1315, "&lt;=" &amp; DV$1, DataRegularSeason20242025!$D$3:$D$1315, $A22)+SUMIFS(DataRegularSeason20242025!$AB$3:$AB$1315,DataRegularSeason20242025!$B$3:$B$1315, "&lt;=" &amp; DV$1, DataRegularSeason20242025!$E$3:$E$1315, $A22)</f>
        <v>14</v>
      </c>
      <c r="DW22">
        <f>SUMIFS(DataRegularSeason20242025!$AA$3:$AA$1315,DataRegularSeason20242025!$B$3:$B$1315, "&lt;=" &amp; DW$1, DataRegularSeason20242025!$D$3:$D$1315, $A22)+SUMIFS(DataRegularSeason20242025!$AB$3:$AB$1315,DataRegularSeason20242025!$B$3:$B$1315, "&lt;=" &amp; DW$1, DataRegularSeason20242025!$E$3:$E$1315, $A22)</f>
        <v>14</v>
      </c>
      <c r="DX22">
        <f>SUMIFS(DataRegularSeason20242025!$AA$3:$AA$1315,DataRegularSeason20242025!$B$3:$B$1315, "&lt;=" &amp; DX$1, DataRegularSeason20242025!$D$3:$D$1315, $A22)+SUMIFS(DataRegularSeason20242025!$AB$3:$AB$1315,DataRegularSeason20242025!$B$3:$B$1315, "&lt;=" &amp; DX$1, DataRegularSeason20242025!$E$3:$E$1315, $A22)</f>
        <v>14</v>
      </c>
      <c r="DY22">
        <f>SUMIFS(DataRegularSeason20242025!$AA$3:$AA$1315,DataRegularSeason20242025!$B$3:$B$1315, "&lt;=" &amp; DY$1, DataRegularSeason20242025!$D$3:$D$1315, $A22)+SUMIFS(DataRegularSeason20242025!$AB$3:$AB$1315,DataRegularSeason20242025!$B$3:$B$1315, "&lt;=" &amp; DY$1, DataRegularSeason20242025!$E$3:$E$1315, $A22)</f>
        <v>14</v>
      </c>
      <c r="DZ22">
        <f>SUMIFS(DataRegularSeason20242025!$AA$3:$AA$1315,DataRegularSeason20242025!$B$3:$B$1315, "&lt;=" &amp; DZ$1, DataRegularSeason20242025!$D$3:$D$1315, $A22)+SUMIFS(DataRegularSeason20242025!$AB$3:$AB$1315,DataRegularSeason20242025!$B$3:$B$1315, "&lt;=" &amp; DZ$1, DataRegularSeason20242025!$E$3:$E$1315, $A22)</f>
        <v>14</v>
      </c>
      <c r="EA22">
        <f>SUMIFS(DataRegularSeason20242025!$AA$3:$AA$1315,DataRegularSeason20242025!$B$3:$B$1315, "&lt;=" &amp; EA$1, DataRegularSeason20242025!$D$3:$D$1315, $A22)+SUMIFS(DataRegularSeason20242025!$AB$3:$AB$1315,DataRegularSeason20242025!$B$3:$B$1315, "&lt;=" &amp; EA$1, DataRegularSeason20242025!$E$3:$E$1315, $A22)</f>
        <v>14</v>
      </c>
      <c r="EB22">
        <f>SUMIFS(DataRegularSeason20242025!$AA$3:$AA$1315,DataRegularSeason20242025!$B$3:$B$1315, "&lt;=" &amp; EB$1, DataRegularSeason20242025!$D$3:$D$1315, $A22)+SUMIFS(DataRegularSeason20242025!$AB$3:$AB$1315,DataRegularSeason20242025!$B$3:$B$1315, "&lt;=" &amp; EB$1, DataRegularSeason20242025!$E$3:$E$1315, $A22)</f>
        <v>14</v>
      </c>
      <c r="EC22">
        <f>SUMIFS(DataRegularSeason20242025!$AA$3:$AA$1315,DataRegularSeason20242025!$B$3:$B$1315, "&lt;=" &amp; EC$1, DataRegularSeason20242025!$D$3:$D$1315, $A22)+SUMIFS(DataRegularSeason20242025!$AB$3:$AB$1315,DataRegularSeason20242025!$B$3:$B$1315, "&lt;=" &amp; EC$1, DataRegularSeason20242025!$E$3:$E$1315, $A22)</f>
        <v>14</v>
      </c>
      <c r="ED22">
        <f>SUMIFS(DataRegularSeason20242025!$AA$3:$AA$1315,DataRegularSeason20242025!$B$3:$B$1315, "&lt;=" &amp; ED$1, DataRegularSeason20242025!$D$3:$D$1315, $A22)+SUMIFS(DataRegularSeason20242025!$AB$3:$AB$1315,DataRegularSeason20242025!$B$3:$B$1315, "&lt;=" &amp; ED$1, DataRegularSeason20242025!$E$3:$E$1315, $A22)</f>
        <v>14</v>
      </c>
      <c r="EE22">
        <f>SUMIFS(DataRegularSeason20242025!$AA$3:$AA$1315,DataRegularSeason20242025!$B$3:$B$1315, "&lt;=" &amp; EE$1, DataRegularSeason20242025!$D$3:$D$1315, $A22)+SUMIFS(DataRegularSeason20242025!$AB$3:$AB$1315,DataRegularSeason20242025!$B$3:$B$1315, "&lt;=" &amp; EE$1, DataRegularSeason20242025!$E$3:$E$1315, $A22)</f>
        <v>14</v>
      </c>
      <c r="EF22">
        <f>SUMIFS(DataRegularSeason20242025!$AA$3:$AA$1315,DataRegularSeason20242025!$B$3:$B$1315, "&lt;=" &amp; EF$1, DataRegularSeason20242025!$D$3:$D$1315, $A22)+SUMIFS(DataRegularSeason20242025!$AB$3:$AB$1315,DataRegularSeason20242025!$B$3:$B$1315, "&lt;=" &amp; EF$1, DataRegularSeason20242025!$E$3:$E$1315, $A22)</f>
        <v>14</v>
      </c>
      <c r="EG22">
        <f>SUMIFS(DataRegularSeason20242025!$AA$3:$AA$1315,DataRegularSeason20242025!$B$3:$B$1315, "&lt;=" &amp; EG$1, DataRegularSeason20242025!$D$3:$D$1315, $A22)+SUMIFS(DataRegularSeason20242025!$AB$3:$AB$1315,DataRegularSeason20242025!$B$3:$B$1315, "&lt;=" &amp; EG$1, DataRegularSeason20242025!$E$3:$E$1315, $A22)</f>
        <v>14</v>
      </c>
      <c r="EH22">
        <f>SUMIFS(DataRegularSeason20242025!$AA$3:$AA$1315,DataRegularSeason20242025!$B$3:$B$1315, "&lt;=" &amp; EH$1, DataRegularSeason20242025!$D$3:$D$1315, $A22)+SUMIFS(DataRegularSeason20242025!$AB$3:$AB$1315,DataRegularSeason20242025!$B$3:$B$1315, "&lt;=" &amp; EH$1, DataRegularSeason20242025!$E$3:$E$1315, $A22)</f>
        <v>14</v>
      </c>
      <c r="EI22">
        <f>SUMIFS(DataRegularSeason20242025!$AA$3:$AA$1315,DataRegularSeason20242025!$B$3:$B$1315, "&lt;=" &amp; EI$1, DataRegularSeason20242025!$D$3:$D$1315, $A22)+SUMIFS(DataRegularSeason20242025!$AB$3:$AB$1315,DataRegularSeason20242025!$B$3:$B$1315, "&lt;=" &amp; EI$1, DataRegularSeason20242025!$E$3:$E$1315, $A22)</f>
        <v>14</v>
      </c>
      <c r="EJ22">
        <f>SUMIFS(DataRegularSeason20242025!$AA$3:$AA$1315,DataRegularSeason20242025!$B$3:$B$1315, "&lt;=" &amp; EJ$1, DataRegularSeason20242025!$D$3:$D$1315, $A22)+SUMIFS(DataRegularSeason20242025!$AB$3:$AB$1315,DataRegularSeason20242025!$B$3:$B$1315, "&lt;=" &amp; EJ$1, DataRegularSeason20242025!$E$3:$E$1315, $A22)</f>
        <v>14</v>
      </c>
      <c r="EK22">
        <f>SUMIFS(DataRegularSeason20242025!$AA$3:$AA$1315,DataRegularSeason20242025!$B$3:$B$1315, "&lt;=" &amp; EK$1, DataRegularSeason20242025!$D$3:$D$1315, $A22)+SUMIFS(DataRegularSeason20242025!$AB$3:$AB$1315,DataRegularSeason20242025!$B$3:$B$1315, "&lt;=" &amp; EK$1, DataRegularSeason20242025!$E$3:$E$1315, $A22)</f>
        <v>14</v>
      </c>
      <c r="EL22">
        <f>SUMIFS(DataRegularSeason20242025!$AA$3:$AA$1315,DataRegularSeason20242025!$B$3:$B$1315, "&lt;=" &amp; EL$1, DataRegularSeason20242025!$D$3:$D$1315, $A22)+SUMIFS(DataRegularSeason20242025!$AB$3:$AB$1315,DataRegularSeason20242025!$B$3:$B$1315, "&lt;=" &amp; EL$1, DataRegularSeason20242025!$E$3:$E$1315, $A22)</f>
        <v>14</v>
      </c>
      <c r="EM22">
        <f>SUMIFS(DataRegularSeason20242025!$AA$3:$AA$1315,DataRegularSeason20242025!$B$3:$B$1315, "&lt;=" &amp; EM$1, DataRegularSeason20242025!$D$3:$D$1315, $A22)+SUMIFS(DataRegularSeason20242025!$AB$3:$AB$1315,DataRegularSeason20242025!$B$3:$B$1315, "&lt;=" &amp; EM$1, DataRegularSeason20242025!$E$3:$E$1315, $A22)</f>
        <v>14</v>
      </c>
      <c r="EN22">
        <f>SUMIFS(DataRegularSeason20242025!$AA$3:$AA$1315,DataRegularSeason20242025!$B$3:$B$1315, "&lt;=" &amp; EN$1, DataRegularSeason20242025!$D$3:$D$1315, $A22)+SUMIFS(DataRegularSeason20242025!$AB$3:$AB$1315,DataRegularSeason20242025!$B$3:$B$1315, "&lt;=" &amp; EN$1, DataRegularSeason20242025!$E$3:$E$1315, $A22)</f>
        <v>14</v>
      </c>
      <c r="EO22">
        <f>SUMIFS(DataRegularSeason20242025!$AA$3:$AA$1315,DataRegularSeason20242025!$B$3:$B$1315, "&lt;=" &amp; EO$1, DataRegularSeason20242025!$D$3:$D$1315, $A22)+SUMIFS(DataRegularSeason20242025!$AB$3:$AB$1315,DataRegularSeason20242025!$B$3:$B$1315, "&lt;=" &amp; EO$1, DataRegularSeason20242025!$E$3:$E$1315, $A22)</f>
        <v>14</v>
      </c>
      <c r="EP22">
        <f>SUMIFS(DataRegularSeason20242025!$AA$3:$AA$1315,DataRegularSeason20242025!$B$3:$B$1315, "&lt;=" &amp; EP$1, DataRegularSeason20242025!$D$3:$D$1315, $A22)+SUMIFS(DataRegularSeason20242025!$AB$3:$AB$1315,DataRegularSeason20242025!$B$3:$B$1315, "&lt;=" &amp; EP$1, DataRegularSeason20242025!$E$3:$E$1315, $A22)</f>
        <v>14</v>
      </c>
      <c r="EQ22">
        <f>SUMIFS(DataRegularSeason20242025!$AA$3:$AA$1315,DataRegularSeason20242025!$B$3:$B$1315, "&lt;=" &amp; EQ$1, DataRegularSeason20242025!$D$3:$D$1315, $A22)+SUMIFS(DataRegularSeason20242025!$AB$3:$AB$1315,DataRegularSeason20242025!$B$3:$B$1315, "&lt;=" &amp; EQ$1, DataRegularSeason20242025!$E$3:$E$1315, $A22)</f>
        <v>14</v>
      </c>
      <c r="ER22">
        <f>SUMIFS(DataRegularSeason20242025!$AA$3:$AA$1315,DataRegularSeason20242025!$B$3:$B$1315, "&lt;=" &amp; ER$1, DataRegularSeason20242025!$D$3:$D$1315, $A22)+SUMIFS(DataRegularSeason20242025!$AB$3:$AB$1315,DataRegularSeason20242025!$B$3:$B$1315, "&lt;=" &amp; ER$1, DataRegularSeason20242025!$E$3:$E$1315, $A22)</f>
        <v>14</v>
      </c>
      <c r="ES22">
        <f>SUMIFS(DataRegularSeason20242025!$AA$3:$AA$1315,DataRegularSeason20242025!$B$3:$B$1315, "&lt;=" &amp; ES$1, DataRegularSeason20242025!$D$3:$D$1315, $A22)+SUMIFS(DataRegularSeason20242025!$AB$3:$AB$1315,DataRegularSeason20242025!$B$3:$B$1315, "&lt;=" &amp; ES$1, DataRegularSeason20242025!$E$3:$E$1315, $A22)</f>
        <v>14</v>
      </c>
      <c r="ET22">
        <f>SUMIFS(DataRegularSeason20242025!$AA$3:$AA$1315,DataRegularSeason20242025!$B$3:$B$1315, "&lt;=" &amp; ET$1, DataRegularSeason20242025!$D$3:$D$1315, $A22)+SUMIFS(DataRegularSeason20242025!$AB$3:$AB$1315,DataRegularSeason20242025!$B$3:$B$1315, "&lt;=" &amp; ET$1, DataRegularSeason20242025!$E$3:$E$1315, $A22)</f>
        <v>14</v>
      </c>
      <c r="EU22">
        <f>SUMIFS(DataRegularSeason20242025!$AA$3:$AA$1315,DataRegularSeason20242025!$B$3:$B$1315, "&lt;=" &amp; EU$1, DataRegularSeason20242025!$D$3:$D$1315, $A22)+SUMIFS(DataRegularSeason20242025!$AB$3:$AB$1315,DataRegularSeason20242025!$B$3:$B$1315, "&lt;=" &amp; EU$1, DataRegularSeason20242025!$E$3:$E$1315, $A22)</f>
        <v>14</v>
      </c>
      <c r="EV22">
        <f>SUMIFS(DataRegularSeason20242025!$AA$3:$AA$1315,DataRegularSeason20242025!$B$3:$B$1315, "&lt;=" &amp; EV$1, DataRegularSeason20242025!$D$3:$D$1315, $A22)+SUMIFS(DataRegularSeason20242025!$AB$3:$AB$1315,DataRegularSeason20242025!$B$3:$B$1315, "&lt;=" &amp; EV$1, DataRegularSeason20242025!$E$3:$E$1315, $A22)</f>
        <v>14</v>
      </c>
      <c r="EW22">
        <f>SUMIFS(DataRegularSeason20242025!$AA$3:$AA$1315,DataRegularSeason20242025!$B$3:$B$1315, "&lt;=" &amp; EW$1, DataRegularSeason20242025!$D$3:$D$1315, $A22)+SUMIFS(DataRegularSeason20242025!$AB$3:$AB$1315,DataRegularSeason20242025!$B$3:$B$1315, "&lt;=" &amp; EW$1, DataRegularSeason20242025!$E$3:$E$1315, $A22)</f>
        <v>14</v>
      </c>
      <c r="EX22">
        <f>SUMIFS(DataRegularSeason20242025!$AA$3:$AA$1315,DataRegularSeason20242025!$B$3:$B$1315, "&lt;=" &amp; EX$1, DataRegularSeason20242025!$D$3:$D$1315, $A22)+SUMIFS(DataRegularSeason20242025!$AB$3:$AB$1315,DataRegularSeason20242025!$B$3:$B$1315, "&lt;=" &amp; EX$1, DataRegularSeason20242025!$E$3:$E$1315, $A22)</f>
        <v>14</v>
      </c>
      <c r="EY22">
        <f>SUMIFS(DataRegularSeason20242025!$AA$3:$AA$1315,DataRegularSeason20242025!$B$3:$B$1315, "&lt;=" &amp; EY$1, DataRegularSeason20242025!$D$3:$D$1315, $A22)+SUMIFS(DataRegularSeason20242025!$AB$3:$AB$1315,DataRegularSeason20242025!$B$3:$B$1315, "&lt;=" &amp; EY$1, DataRegularSeason20242025!$E$3:$E$1315, $A22)</f>
        <v>14</v>
      </c>
      <c r="EZ22">
        <f>SUMIFS(DataRegularSeason20242025!$AA$3:$AA$1315,DataRegularSeason20242025!$B$3:$B$1315, "&lt;=" &amp; EZ$1, DataRegularSeason20242025!$D$3:$D$1315, $A22)+SUMIFS(DataRegularSeason20242025!$AB$3:$AB$1315,DataRegularSeason20242025!$B$3:$B$1315, "&lt;=" &amp; EZ$1, DataRegularSeason20242025!$E$3:$E$1315, $A22)</f>
        <v>14</v>
      </c>
      <c r="FA22">
        <f>SUMIFS(DataRegularSeason20242025!$AA$3:$AA$1315,DataRegularSeason20242025!$B$3:$B$1315, "&lt;=" &amp; FA$1, DataRegularSeason20242025!$D$3:$D$1315, $A22)+SUMIFS(DataRegularSeason20242025!$AB$3:$AB$1315,DataRegularSeason20242025!$B$3:$B$1315, "&lt;=" &amp; FA$1, DataRegularSeason20242025!$E$3:$E$1315, $A22)</f>
        <v>14</v>
      </c>
      <c r="FB22">
        <f>SUMIFS(DataRegularSeason20242025!$AA$3:$AA$1315,DataRegularSeason20242025!$B$3:$B$1315, "&lt;=" &amp; FB$1, DataRegularSeason20242025!$D$3:$D$1315, $A22)+SUMIFS(DataRegularSeason20242025!$AB$3:$AB$1315,DataRegularSeason20242025!$B$3:$B$1315, "&lt;=" &amp; FB$1, DataRegularSeason20242025!$E$3:$E$1315, $A22)</f>
        <v>14</v>
      </c>
      <c r="FC22">
        <f>SUMIFS(DataRegularSeason20242025!$AA$3:$AA$1315,DataRegularSeason20242025!$B$3:$B$1315, "&lt;=" &amp; FC$1, DataRegularSeason20242025!$D$3:$D$1315, $A22)+SUMIFS(DataRegularSeason20242025!$AB$3:$AB$1315,DataRegularSeason20242025!$B$3:$B$1315, "&lt;=" &amp; FC$1, DataRegularSeason20242025!$E$3:$E$1315, $A22)</f>
        <v>14</v>
      </c>
      <c r="FD22">
        <f>SUMIFS(DataRegularSeason20242025!$AA$3:$AA$1315,DataRegularSeason20242025!$B$3:$B$1315, "&lt;=" &amp; FD$1, DataRegularSeason20242025!$D$3:$D$1315, $A22)+SUMIFS(DataRegularSeason20242025!$AB$3:$AB$1315,DataRegularSeason20242025!$B$3:$B$1315, "&lt;=" &amp; FD$1, DataRegularSeason20242025!$E$3:$E$1315, $A22)</f>
        <v>14</v>
      </c>
      <c r="FE22">
        <f>SUMIFS(DataRegularSeason20242025!$AA$3:$AA$1315,DataRegularSeason20242025!$B$3:$B$1315, "&lt;=" &amp; FE$1, DataRegularSeason20242025!$D$3:$D$1315, $A22)+SUMIFS(DataRegularSeason20242025!$AB$3:$AB$1315,DataRegularSeason20242025!$B$3:$B$1315, "&lt;=" &amp; FE$1, DataRegularSeason20242025!$E$3:$E$1315, $A22)</f>
        <v>14</v>
      </c>
      <c r="FF22">
        <f>SUMIFS(DataRegularSeason20242025!$AA$3:$AA$1315,DataRegularSeason20242025!$B$3:$B$1315, "&lt;=" &amp; FF$1, DataRegularSeason20242025!$D$3:$D$1315, $A22)+SUMIFS(DataRegularSeason20242025!$AB$3:$AB$1315,DataRegularSeason20242025!$B$3:$B$1315, "&lt;=" &amp; FF$1, DataRegularSeason20242025!$E$3:$E$1315, $A22)</f>
        <v>14</v>
      </c>
      <c r="FG22">
        <f>SUMIFS(DataRegularSeason20242025!$AA$3:$AA$1315,DataRegularSeason20242025!$B$3:$B$1315, "&lt;=" &amp; FG$1, DataRegularSeason20242025!$D$3:$D$1315, $A22)+SUMIFS(DataRegularSeason20242025!$AB$3:$AB$1315,DataRegularSeason20242025!$B$3:$B$1315, "&lt;=" &amp; FG$1, DataRegularSeason20242025!$E$3:$E$1315, $A22)</f>
        <v>14</v>
      </c>
      <c r="FH22">
        <f>SUMIFS(DataRegularSeason20242025!$AA$3:$AA$1315,DataRegularSeason20242025!$B$3:$B$1315, "&lt;=" &amp; FH$1, DataRegularSeason20242025!$D$3:$D$1315, $A22)+SUMIFS(DataRegularSeason20242025!$AB$3:$AB$1315,DataRegularSeason20242025!$B$3:$B$1315, "&lt;=" &amp; FH$1, DataRegularSeason20242025!$E$3:$E$1315, $A22)</f>
        <v>14</v>
      </c>
      <c r="FI22">
        <f>SUMIFS(DataRegularSeason20242025!$AA$3:$AA$1315,DataRegularSeason20242025!$B$3:$B$1315, "&lt;=" &amp; FI$1, DataRegularSeason20242025!$D$3:$D$1315, $A22)+SUMIFS(DataRegularSeason20242025!$AB$3:$AB$1315,DataRegularSeason20242025!$B$3:$B$1315, "&lt;=" &amp; FI$1, DataRegularSeason20242025!$E$3:$E$1315, $A22)</f>
        <v>14</v>
      </c>
      <c r="FJ22">
        <f>SUMIFS(DataRegularSeason20242025!$AA$3:$AA$1315,DataRegularSeason20242025!$B$3:$B$1315, "&lt;=" &amp; FJ$1, DataRegularSeason20242025!$D$3:$D$1315, $A22)+SUMIFS(DataRegularSeason20242025!$AB$3:$AB$1315,DataRegularSeason20242025!$B$3:$B$1315, "&lt;=" &amp; FJ$1, DataRegularSeason20242025!$E$3:$E$1315, $A22)</f>
        <v>14</v>
      </c>
      <c r="FK22">
        <f>SUMIFS(DataRegularSeason20242025!$AA$3:$AA$1315,DataRegularSeason20242025!$B$3:$B$1315, "&lt;=" &amp; FK$1, DataRegularSeason20242025!$D$3:$D$1315, $A22)+SUMIFS(DataRegularSeason20242025!$AB$3:$AB$1315,DataRegularSeason20242025!$B$3:$B$1315, "&lt;=" &amp; FK$1, DataRegularSeason20242025!$E$3:$E$1315, $A22)</f>
        <v>14</v>
      </c>
      <c r="FL22">
        <f>SUMIFS(DataRegularSeason20242025!$AA$3:$AA$1315,DataRegularSeason20242025!$B$3:$B$1315, "&lt;=" &amp; FL$1, DataRegularSeason20242025!$D$3:$D$1315, $A22)+SUMIFS(DataRegularSeason20242025!$AB$3:$AB$1315,DataRegularSeason20242025!$B$3:$B$1315, "&lt;=" &amp; FL$1, DataRegularSeason20242025!$E$3:$E$1315, $A22)</f>
        <v>14</v>
      </c>
      <c r="FM22">
        <f>SUMIFS(DataRegularSeason20242025!$AA$3:$AA$1315,DataRegularSeason20242025!$B$3:$B$1315, "&lt;=" &amp; FM$1, DataRegularSeason20242025!$D$3:$D$1315, $A22)+SUMIFS(DataRegularSeason20242025!$AB$3:$AB$1315,DataRegularSeason20242025!$B$3:$B$1315, "&lt;=" &amp; FM$1, DataRegularSeason20242025!$E$3:$E$1315, $A22)</f>
        <v>14</v>
      </c>
      <c r="FN22">
        <f>SUMIFS(DataRegularSeason20242025!$AA$3:$AA$1315,DataRegularSeason20242025!$B$3:$B$1315, "&lt;=" &amp; FN$1, DataRegularSeason20242025!$D$3:$D$1315, $A22)+SUMIFS(DataRegularSeason20242025!$AB$3:$AB$1315,DataRegularSeason20242025!$B$3:$B$1315, "&lt;=" &amp; FN$1, DataRegularSeason20242025!$E$3:$E$1315, $A22)</f>
        <v>14</v>
      </c>
      <c r="FO22">
        <f>SUMIFS(DataRegularSeason20242025!$AA$3:$AA$1315,DataRegularSeason20242025!$B$3:$B$1315, "&lt;=" &amp; FO$1, DataRegularSeason20242025!$D$3:$D$1315, $A22)+SUMIFS(DataRegularSeason20242025!$AB$3:$AB$1315,DataRegularSeason20242025!$B$3:$B$1315, "&lt;=" &amp; FO$1, DataRegularSeason20242025!$E$3:$E$1315, $A22)</f>
        <v>14</v>
      </c>
      <c r="FP22">
        <f>SUMIFS(DataRegularSeason20242025!$AA$3:$AA$1315,DataRegularSeason20242025!$B$3:$B$1315, "&lt;=" &amp; FP$1, DataRegularSeason20242025!$D$3:$D$1315, $A22)+SUMIFS(DataRegularSeason20242025!$AB$3:$AB$1315,DataRegularSeason20242025!$B$3:$B$1315, "&lt;=" &amp; FP$1, DataRegularSeason20242025!$E$3:$E$1315, $A22)</f>
        <v>14</v>
      </c>
      <c r="FQ22">
        <f>SUMIFS(DataRegularSeason20242025!$AA$3:$AA$1315,DataRegularSeason20242025!$B$3:$B$1315, "&lt;=" &amp; FQ$1, DataRegularSeason20242025!$D$3:$D$1315, $A22)+SUMIFS(DataRegularSeason20242025!$AB$3:$AB$1315,DataRegularSeason20242025!$B$3:$B$1315, "&lt;=" &amp; FQ$1, DataRegularSeason20242025!$E$3:$E$1315, $A22)</f>
        <v>14</v>
      </c>
      <c r="FR22">
        <f>SUMIFS(DataRegularSeason20242025!$AA$3:$AA$1315,DataRegularSeason20242025!$B$3:$B$1315, "&lt;=" &amp; FR$1, DataRegularSeason20242025!$D$3:$D$1315, $A22)+SUMIFS(DataRegularSeason20242025!$AB$3:$AB$1315,DataRegularSeason20242025!$B$3:$B$1315, "&lt;=" &amp; FR$1, DataRegularSeason20242025!$E$3:$E$1315, $A22)</f>
        <v>14</v>
      </c>
      <c r="FS22">
        <f>SUMIFS(DataRegularSeason20242025!$AA$3:$AA$1315,DataRegularSeason20242025!$B$3:$B$1315, "&lt;=" &amp; FS$1, DataRegularSeason20242025!$D$3:$D$1315, $A22)+SUMIFS(DataRegularSeason20242025!$AB$3:$AB$1315,DataRegularSeason20242025!$B$3:$B$1315, "&lt;=" &amp; FS$1, DataRegularSeason20242025!$E$3:$E$1315, $A22)</f>
        <v>14</v>
      </c>
      <c r="FT22">
        <f>SUMIFS(DataRegularSeason20242025!$AA$3:$AA$1315,DataRegularSeason20242025!$B$3:$B$1315, "&lt;=" &amp; FT$1, DataRegularSeason20242025!$D$3:$D$1315, $A22)+SUMIFS(DataRegularSeason20242025!$AB$3:$AB$1315,DataRegularSeason20242025!$B$3:$B$1315, "&lt;=" &amp; FT$1, DataRegularSeason20242025!$E$3:$E$1315, $A22)</f>
        <v>14</v>
      </c>
      <c r="FU22">
        <f>SUMIFS(DataRegularSeason20242025!$AA$3:$AA$1315,DataRegularSeason20242025!$B$3:$B$1315, "&lt;=" &amp; FU$1, DataRegularSeason20242025!$D$3:$D$1315, $A22)+SUMIFS(DataRegularSeason20242025!$AB$3:$AB$1315,DataRegularSeason20242025!$B$3:$B$1315, "&lt;=" &amp; FU$1, DataRegularSeason20242025!$E$3:$E$1315, $A22)</f>
        <v>14</v>
      </c>
      <c r="FV22">
        <f>SUMIFS(DataRegularSeason20242025!$AA$3:$AA$1315,DataRegularSeason20242025!$B$3:$B$1315, "&lt;=" &amp; FV$1, DataRegularSeason20242025!$D$3:$D$1315, $A22)+SUMIFS(DataRegularSeason20242025!$AB$3:$AB$1315,DataRegularSeason20242025!$B$3:$B$1315, "&lt;=" &amp; FV$1, DataRegularSeason20242025!$E$3:$E$1315, $A22)</f>
        <v>14</v>
      </c>
      <c r="FW22">
        <f>SUMIFS(DataRegularSeason20242025!$AA$3:$AA$1315,DataRegularSeason20242025!$B$3:$B$1315, "&lt;=" &amp; FW$1, DataRegularSeason20242025!$D$3:$D$1315, $A22)+SUMIFS(DataRegularSeason20242025!$AB$3:$AB$1315,DataRegularSeason20242025!$B$3:$B$1315, "&lt;=" &amp; FW$1, DataRegularSeason20242025!$E$3:$E$1315, $A22)</f>
        <v>14</v>
      </c>
      <c r="FX22">
        <f>SUMIFS(DataRegularSeason20242025!$AA$3:$AA$1315,DataRegularSeason20242025!$B$3:$B$1315, "&lt;=" &amp; FX$1, DataRegularSeason20242025!$D$3:$D$1315, $A22)+SUMIFS(DataRegularSeason20242025!$AB$3:$AB$1315,DataRegularSeason20242025!$B$3:$B$1315, "&lt;=" &amp; FX$1, DataRegularSeason20242025!$E$3:$E$1315, $A22)</f>
        <v>14</v>
      </c>
      <c r="FY22">
        <f>SUMIFS(DataRegularSeason20242025!$AA$3:$AA$1315,DataRegularSeason20242025!$B$3:$B$1315, "&lt;=" &amp; FY$1, DataRegularSeason20242025!$D$3:$D$1315, $A22)+SUMIFS(DataRegularSeason20242025!$AB$3:$AB$1315,DataRegularSeason20242025!$B$3:$B$1315, "&lt;=" &amp; FY$1, DataRegularSeason20242025!$E$3:$E$1315, $A22)</f>
        <v>14</v>
      </c>
      <c r="FZ22">
        <f>SUMIFS(DataRegularSeason20242025!$AA$3:$AA$1315,DataRegularSeason20242025!$B$3:$B$1315, "&lt;=" &amp; FZ$1, DataRegularSeason20242025!$D$3:$D$1315, $A22)+SUMIFS(DataRegularSeason20242025!$AB$3:$AB$1315,DataRegularSeason20242025!$B$3:$B$1315, "&lt;=" &amp; FZ$1, DataRegularSeason20242025!$E$3:$E$1315, $A22)</f>
        <v>14</v>
      </c>
      <c r="GA22">
        <f>SUMIFS(DataRegularSeason20242025!$AA$3:$AA$1315,DataRegularSeason20242025!$B$3:$B$1315, "&lt;=" &amp; GA$1, DataRegularSeason20242025!$D$3:$D$1315, $A22)+SUMIFS(DataRegularSeason20242025!$AB$3:$AB$1315,DataRegularSeason20242025!$B$3:$B$1315, "&lt;=" &amp; GA$1, DataRegularSeason20242025!$E$3:$E$1315, $A22)</f>
        <v>14</v>
      </c>
      <c r="GB22">
        <f>SUMIFS(DataRegularSeason20242025!$AA$3:$AA$1315,DataRegularSeason20242025!$B$3:$B$1315, "&lt;=" &amp; GB$1, DataRegularSeason20242025!$D$3:$D$1315, $A22)+SUMIFS(DataRegularSeason20242025!$AB$3:$AB$1315,DataRegularSeason20242025!$B$3:$B$1315, "&lt;=" &amp; GB$1, DataRegularSeason20242025!$E$3:$E$1315, $A22)</f>
        <v>14</v>
      </c>
      <c r="GC22">
        <f>SUMIFS(DataRegularSeason20242025!$AA$3:$AA$1315,DataRegularSeason20242025!$B$3:$B$1315, "&lt;=" &amp; GC$1, DataRegularSeason20242025!$D$3:$D$1315, $A22)+SUMIFS(DataRegularSeason20242025!$AB$3:$AB$1315,DataRegularSeason20242025!$B$3:$B$1315, "&lt;=" &amp; GC$1, DataRegularSeason20242025!$E$3:$E$1315, $A22)</f>
        <v>14</v>
      </c>
      <c r="GD22">
        <f>SUMIFS(DataRegularSeason20242025!$AA$3:$AA$1315,DataRegularSeason20242025!$B$3:$B$1315, "&lt;=" &amp; GD$1, DataRegularSeason20242025!$D$3:$D$1315, $A22)+SUMIFS(DataRegularSeason20242025!$AB$3:$AB$1315,DataRegularSeason20242025!$B$3:$B$1315, "&lt;=" &amp; GD$1, DataRegularSeason20242025!$E$3:$E$1315, $A22)</f>
        <v>14</v>
      </c>
      <c r="GE22">
        <f>SUMIFS(DataRegularSeason20242025!$AA$3:$AA$1315,DataRegularSeason20242025!$B$3:$B$1315, "&lt;=" &amp; GE$1, DataRegularSeason20242025!$D$3:$D$1315, $A22)+SUMIFS(DataRegularSeason20242025!$AB$3:$AB$1315,DataRegularSeason20242025!$B$3:$B$1315, "&lt;=" &amp; GE$1, DataRegularSeason20242025!$E$3:$E$1315, $A22)</f>
        <v>14</v>
      </c>
      <c r="GF22">
        <f>SUMIFS(DataRegularSeason20242025!$AA$3:$AA$1315,DataRegularSeason20242025!$B$3:$B$1315, "&lt;=" &amp; GF$1, DataRegularSeason20242025!$D$3:$D$1315, $A22)+SUMIFS(DataRegularSeason20242025!$AB$3:$AB$1315,DataRegularSeason20242025!$B$3:$B$1315, "&lt;=" &amp; GF$1, DataRegularSeason20242025!$E$3:$E$1315, $A22)</f>
        <v>14</v>
      </c>
      <c r="GG22">
        <f>SUMIFS(DataRegularSeason20242025!$AA$3:$AA$1315,DataRegularSeason20242025!$B$3:$B$1315, "&lt;=" &amp; GG$1, DataRegularSeason20242025!$D$3:$D$1315, $A22)+SUMIFS(DataRegularSeason20242025!$AB$3:$AB$1315,DataRegularSeason20242025!$B$3:$B$1315, "&lt;=" &amp; GG$1, DataRegularSeason20242025!$E$3:$E$1315, $A22)</f>
        <v>14</v>
      </c>
      <c r="GH22">
        <f>SUMIFS(DataRegularSeason20242025!$AA$3:$AA$1315,DataRegularSeason20242025!$B$3:$B$1315, "&lt;=" &amp; GH$1, DataRegularSeason20242025!$D$3:$D$1315, $A22)+SUMIFS(DataRegularSeason20242025!$AB$3:$AB$1315,DataRegularSeason20242025!$B$3:$B$1315, "&lt;=" &amp; GH$1, DataRegularSeason20242025!$E$3:$E$1315, $A22)</f>
        <v>14</v>
      </c>
      <c r="GI22">
        <f>SUMIFS(DataRegularSeason20242025!$AA$3:$AA$1315,DataRegularSeason20242025!$B$3:$B$1315, "&lt;=" &amp; GI$1, DataRegularSeason20242025!$D$3:$D$1315, $A22)+SUMIFS(DataRegularSeason20242025!$AB$3:$AB$1315,DataRegularSeason20242025!$B$3:$B$1315, "&lt;=" &amp; GI$1, DataRegularSeason20242025!$E$3:$E$1315, $A22)</f>
        <v>14</v>
      </c>
      <c r="GJ22">
        <f>SUMIFS(DataRegularSeason20242025!$AA$3:$AA$1315,DataRegularSeason20242025!$B$3:$B$1315, "&lt;=" &amp; GJ$1, DataRegularSeason20242025!$D$3:$D$1315, $A22)+SUMIFS(DataRegularSeason20242025!$AB$3:$AB$1315,DataRegularSeason20242025!$B$3:$B$1315, "&lt;=" &amp; GJ$1, DataRegularSeason20242025!$E$3:$E$1315, $A22)</f>
        <v>14</v>
      </c>
      <c r="GK22">
        <f>SUMIFS(DataRegularSeason20242025!$AA$3:$AA$1315,DataRegularSeason20242025!$B$3:$B$1315, "&lt;=" &amp; GK$1, DataRegularSeason20242025!$D$3:$D$1315, $A22)+SUMIFS(DataRegularSeason20242025!$AB$3:$AB$1315,DataRegularSeason20242025!$B$3:$B$1315, "&lt;=" &amp; GK$1, DataRegularSeason20242025!$E$3:$E$1315, $A22)</f>
        <v>14</v>
      </c>
      <c r="GL22">
        <f>SUMIFS(DataRegularSeason20242025!$AA$3:$AA$1315,DataRegularSeason20242025!$B$3:$B$1315, "&lt;=" &amp; GL$1, DataRegularSeason20242025!$D$3:$D$1315, $A22)+SUMIFS(DataRegularSeason20242025!$AB$3:$AB$1315,DataRegularSeason20242025!$B$3:$B$1315, "&lt;=" &amp; GL$1, DataRegularSeason20242025!$E$3:$E$1315, $A22)</f>
        <v>14</v>
      </c>
      <c r="GM22">
        <f>SUMIFS(DataRegularSeason20242025!$AA$3:$AA$1315,DataRegularSeason20242025!$B$3:$B$1315, "&lt;=" &amp; GM$1, DataRegularSeason20242025!$D$3:$D$1315, $A22)+SUMIFS(DataRegularSeason20242025!$AB$3:$AB$1315,DataRegularSeason20242025!$B$3:$B$1315, "&lt;=" &amp; GM$1, DataRegularSeason20242025!$E$3:$E$1315, $A22)</f>
        <v>14</v>
      </c>
      <c r="GN22">
        <f>SUMIFS(DataRegularSeason20242025!$AA$3:$AA$1315,DataRegularSeason20242025!$B$3:$B$1315, "&lt;=" &amp; GN$1, DataRegularSeason20242025!$D$3:$D$1315, $A22)+SUMIFS(DataRegularSeason20242025!$AB$3:$AB$1315,DataRegularSeason20242025!$B$3:$B$1315, "&lt;=" &amp; GN$1, DataRegularSeason20242025!$E$3:$E$1315, $A22)</f>
        <v>14</v>
      </c>
      <c r="GO22">
        <f>SUMIFS(DataRegularSeason20242025!$AA$3:$AA$1315,DataRegularSeason20242025!$B$3:$B$1315, "&lt;=" &amp; GO$1, DataRegularSeason20242025!$D$3:$D$1315, $A22)+SUMIFS(DataRegularSeason20242025!$AB$3:$AB$1315,DataRegularSeason20242025!$B$3:$B$1315, "&lt;=" &amp; GO$1, DataRegularSeason20242025!$E$3:$E$1315, $A22)</f>
        <v>14</v>
      </c>
      <c r="GP22">
        <f>SUMIFS(DataRegularSeason20242025!$AA$3:$AA$1315,DataRegularSeason20242025!$B$3:$B$1315, "&lt;=" &amp; GP$1, DataRegularSeason20242025!$D$3:$D$1315, $A22)+SUMIFS(DataRegularSeason20242025!$AB$3:$AB$1315,DataRegularSeason20242025!$B$3:$B$1315, "&lt;=" &amp; GP$1, DataRegularSeason20242025!$E$3:$E$1315, $A22)</f>
        <v>14</v>
      </c>
      <c r="GQ22">
        <f>SUMIFS(DataRegularSeason20242025!$AA$3:$AA$1315,DataRegularSeason20242025!$B$3:$B$1315, "&lt;=" &amp; GQ$1, DataRegularSeason20242025!$D$3:$D$1315, $A22)+SUMIFS(DataRegularSeason20242025!$AB$3:$AB$1315,DataRegularSeason20242025!$B$3:$B$1315, "&lt;=" &amp; GQ$1, DataRegularSeason20242025!$E$3:$E$1315, $A22)</f>
        <v>14</v>
      </c>
      <c r="GR22">
        <f>SUMIFS(DataRegularSeason20242025!$AA$3:$AA$1315,DataRegularSeason20242025!$B$3:$B$1315, "&lt;=" &amp; GR$1, DataRegularSeason20242025!$D$3:$D$1315, $A22)+SUMIFS(DataRegularSeason20242025!$AB$3:$AB$1315,DataRegularSeason20242025!$B$3:$B$1315, "&lt;=" &amp; GR$1, DataRegularSeason20242025!$E$3:$E$1315, $A22)</f>
        <v>14</v>
      </c>
      <c r="GS22">
        <f>SUMIFS(DataRegularSeason20242025!$AA$3:$AA$1315,DataRegularSeason20242025!$B$3:$B$1315, "&lt;=" &amp; GS$1, DataRegularSeason20242025!$D$3:$D$1315, $A22)+SUMIFS(DataRegularSeason20242025!$AB$3:$AB$1315,DataRegularSeason20242025!$B$3:$B$1315, "&lt;=" &amp; GS$1, DataRegularSeason20242025!$E$3:$E$1315, $A22)</f>
        <v>14</v>
      </c>
      <c r="GT22">
        <f>SUMIFS(DataRegularSeason20242025!$AA$3:$AA$1315,DataRegularSeason20242025!$B$3:$B$1315, "&lt;=" &amp; GT$1, DataRegularSeason20242025!$D$3:$D$1315, $A22)+SUMIFS(DataRegularSeason20242025!$AB$3:$AB$1315,DataRegularSeason20242025!$B$3:$B$1315, "&lt;=" &amp; GT$1, DataRegularSeason20242025!$E$3:$E$1315, $A22)</f>
        <v>14</v>
      </c>
      <c r="GU22">
        <f>SUMIFS(DataRegularSeason20242025!$AA$3:$AA$1315,DataRegularSeason20242025!$B$3:$B$1315, "&lt;=" &amp; GU$1, DataRegularSeason20242025!$D$3:$D$1315, $A22)+SUMIFS(DataRegularSeason20242025!$AB$3:$AB$1315,DataRegularSeason20242025!$B$3:$B$1315, "&lt;=" &amp; GU$1, DataRegularSeason20242025!$E$3:$E$1315, $A22)</f>
        <v>14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24</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2</v>
      </c>
      <c r="K24">
        <f>SUMIFS(DataRegularSeason20242025!$AA$3:$AA$1315,DataRegularSeason20242025!$B$3:$B$1315, "&lt;=" &amp; K$1, DataRegularSeason20242025!$D$3:$D$1315, $A24)+SUMIFS(DataRegularSeason20242025!$AB$3:$AB$1315,DataRegularSeason20242025!$B$3:$B$1315, "&lt;=" &amp; K$1, DataRegularSeason20242025!$E$3:$E$1315, $A24)</f>
        <v>2</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4</v>
      </c>
      <c r="N24">
        <f>SUMIFS(DataRegularSeason20242025!$AA$3:$AA$1315,DataRegularSeason20242025!$B$3:$B$1315, "&lt;=" &amp; N$1, DataRegularSeason20242025!$D$3:$D$1315, $A24)+SUMIFS(DataRegularSeason20242025!$AB$3:$AB$1315,DataRegularSeason20242025!$B$3:$B$1315, "&lt;=" &amp; N$1, DataRegularSeason20242025!$E$3:$E$1315, $A24)</f>
        <v>6</v>
      </c>
      <c r="O24">
        <f>SUMIFS(DataRegularSeason20242025!$AA$3:$AA$1315,DataRegularSeason20242025!$B$3:$B$1315, "&lt;=" &amp; O$1, DataRegularSeason20242025!$D$3:$D$1315, $A24)+SUMIFS(DataRegularSeason20242025!$AB$3:$AB$1315,DataRegularSeason20242025!$B$3:$B$1315, "&lt;=" &amp; O$1, DataRegularSeason20242025!$E$3:$E$1315, $A24)</f>
        <v>6</v>
      </c>
      <c r="P24">
        <f>SUMIFS(DataRegularSeason20242025!$AA$3:$AA$1315,DataRegularSeason20242025!$B$3:$B$1315, "&lt;=" &amp; P$1, DataRegularSeason20242025!$D$3:$D$1315, $A24)+SUMIFS(DataRegularSeason20242025!$AB$3:$AB$1315,DataRegularSeason20242025!$B$3:$B$1315, "&lt;=" &amp; P$1, DataRegularSeason20242025!$E$3:$E$1315, $A24)</f>
        <v>8</v>
      </c>
      <c r="Q24">
        <f>SUMIFS(DataRegularSeason20242025!$AA$3:$AA$1315,DataRegularSeason20242025!$B$3:$B$1315, "&lt;=" &amp; Q$1, DataRegularSeason20242025!$D$3:$D$1315, $A24)+SUMIFS(DataRegularSeason20242025!$AB$3:$AB$1315,DataRegularSeason20242025!$B$3:$B$1315, "&lt;=" &amp; Q$1, DataRegularSeason20242025!$E$3:$E$1315, $A24)</f>
        <v>8</v>
      </c>
      <c r="R24">
        <f>SUMIFS(DataRegularSeason20242025!$AA$3:$AA$1315,DataRegularSeason20242025!$B$3:$B$1315, "&lt;=" &amp; R$1, DataRegularSeason20242025!$D$3:$D$1315, $A24)+SUMIFS(DataRegularSeason20242025!$AB$3:$AB$1315,DataRegularSeason20242025!$B$3:$B$1315, "&lt;=" &amp; R$1, DataRegularSeason20242025!$E$3:$E$1315, $A24)</f>
        <v>8</v>
      </c>
      <c r="S24">
        <f>SUMIFS(DataRegularSeason20242025!$AA$3:$AA$1315,DataRegularSeason20242025!$B$3:$B$1315, "&lt;=" &amp; S$1, DataRegularSeason20242025!$D$3:$D$1315, $A24)+SUMIFS(DataRegularSeason20242025!$AB$3:$AB$1315,DataRegularSeason20242025!$B$3:$B$1315, "&lt;=" &amp; S$1, DataRegularSeason20242025!$E$3:$E$1315, $A24)</f>
        <v>8</v>
      </c>
      <c r="T24">
        <f>SUMIFS(DataRegularSeason20242025!$AA$3:$AA$1315,DataRegularSeason20242025!$B$3:$B$1315, "&lt;=" &amp; T$1, DataRegularSeason20242025!$D$3:$D$1315, $A24)+SUMIFS(DataRegularSeason20242025!$AB$3:$AB$1315,DataRegularSeason20242025!$B$3:$B$1315, "&lt;=" &amp; T$1, DataRegularSeason20242025!$E$3:$E$1315, $A24)</f>
        <v>9</v>
      </c>
      <c r="U24">
        <f>SUMIFS(DataRegularSeason20242025!$AA$3:$AA$1315,DataRegularSeason20242025!$B$3:$B$1315, "&lt;=" &amp; U$1, DataRegularSeason20242025!$D$3:$D$1315, $A24)+SUMIFS(DataRegularSeason20242025!$AB$3:$AB$1315,DataRegularSeason20242025!$B$3:$B$1315, "&lt;=" &amp; U$1, DataRegularSeason20242025!$E$3:$E$1315, $A24)</f>
        <v>9</v>
      </c>
      <c r="V24">
        <f>SUMIFS(DataRegularSeason20242025!$AA$3:$AA$1315,DataRegularSeason20242025!$B$3:$B$1315, "&lt;=" &amp; V$1, DataRegularSeason20242025!$D$3:$D$1315, $A24)+SUMIFS(DataRegularSeason20242025!$AB$3:$AB$1315,DataRegularSeason20242025!$B$3:$B$1315, "&lt;=" &amp; V$1, DataRegularSeason20242025!$E$3:$E$1315, $A24)</f>
        <v>9</v>
      </c>
      <c r="W24">
        <f>SUMIFS(DataRegularSeason20242025!$AA$3:$AA$1315,DataRegularSeason20242025!$B$3:$B$1315, "&lt;=" &amp; W$1, DataRegularSeason20242025!$D$3:$D$1315, $A24)+SUMIFS(DataRegularSeason20242025!$AB$3:$AB$1315,DataRegularSeason20242025!$B$3:$B$1315, "&lt;=" &amp; W$1, DataRegularSeason20242025!$E$3:$E$1315, $A24)</f>
        <v>11</v>
      </c>
      <c r="X24">
        <f>SUMIFS(DataRegularSeason20242025!$AA$3:$AA$1315,DataRegularSeason20242025!$B$3:$B$1315, "&lt;=" &amp; X$1, DataRegularSeason20242025!$D$3:$D$1315, $A24)+SUMIFS(DataRegularSeason20242025!$AB$3:$AB$1315,DataRegularSeason20242025!$B$3:$B$1315, "&lt;=" &amp; X$1, DataRegularSeason20242025!$E$3:$E$1315, $A24)</f>
        <v>11</v>
      </c>
      <c r="Y24">
        <f>SUMIFS(DataRegularSeason20242025!$AA$3:$AA$1315,DataRegularSeason20242025!$B$3:$B$1315, "&lt;=" &amp; Y$1, DataRegularSeason20242025!$D$3:$D$1315, $A24)+SUMIFS(DataRegularSeason20242025!$AB$3:$AB$1315,DataRegularSeason20242025!$B$3:$B$1315, "&lt;=" &amp; Y$1, DataRegularSeason20242025!$E$3:$E$1315, $A24)</f>
        <v>11</v>
      </c>
      <c r="Z24">
        <f>SUMIFS(DataRegularSeason20242025!$AA$3:$AA$1315,DataRegularSeason20242025!$B$3:$B$1315, "&lt;=" &amp; Z$1, DataRegularSeason20242025!$D$3:$D$1315, $A24)+SUMIFS(DataRegularSeason20242025!$AB$3:$AB$1315,DataRegularSeason20242025!$B$3:$B$1315, "&lt;=" &amp; Z$1, DataRegularSeason20242025!$E$3:$E$1315, $A24)</f>
        <v>11</v>
      </c>
      <c r="AA24">
        <f>SUMIFS(DataRegularSeason20242025!$AA$3:$AA$1315,DataRegularSeason20242025!$B$3:$B$1315, "&lt;=" &amp; AA$1, DataRegularSeason20242025!$D$3:$D$1315, $A24)+SUMIFS(DataRegularSeason20242025!$AB$3:$AB$1315,DataRegularSeason20242025!$B$3:$B$1315, "&lt;=" &amp; AA$1, DataRegularSeason20242025!$E$3:$E$1315, $A24)</f>
        <v>11</v>
      </c>
      <c r="AB24">
        <f>SUMIFS(DataRegularSeason20242025!$AA$3:$AA$1315,DataRegularSeason20242025!$B$3:$B$1315, "&lt;=" &amp; AB$1, DataRegularSeason20242025!$D$3:$D$1315, $A24)+SUMIFS(DataRegularSeason20242025!$AB$3:$AB$1315,DataRegularSeason20242025!$B$3:$B$1315, "&lt;=" &amp; AB$1, DataRegularSeason20242025!$E$3:$E$1315, $A24)</f>
        <v>11</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25</v>
      </c>
      <c r="B25" t="s">
        <v>97</v>
      </c>
      <c r="C25" t="s">
        <v>100</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1</v>
      </c>
      <c r="K25">
        <f>SUMIFS(DataRegularSeason20242025!$AA$3:$AA$1315,DataRegularSeason20242025!$B$3:$B$1315, "&lt;=" &amp; K$1, DataRegularSeason20242025!$D$3:$D$1315, $A25)+SUMIFS(DataRegularSeason20242025!$AB$3:$AB$1315,DataRegularSeason20242025!$B$3:$B$1315, "&lt;=" &amp; K$1, DataRegularSeason20242025!$E$3:$E$1315, $A25)</f>
        <v>1</v>
      </c>
      <c r="L25">
        <f>SUMIFS(DataRegularSeason20242025!$AA$3:$AA$1315,DataRegularSeason20242025!$B$3:$B$1315, "&lt;=" &amp; L$1, DataRegularSeason20242025!$D$3:$D$1315, $A25)+SUMIFS(DataRegularSeason20242025!$AB$3:$AB$1315,DataRegularSeason20242025!$B$3:$B$1315, "&lt;=" &amp; L$1, DataRegularSeason20242025!$E$3:$E$1315, $A25)</f>
        <v>2</v>
      </c>
      <c r="M25">
        <f>SUMIFS(DataRegularSeason20242025!$AA$3:$AA$1315,DataRegularSeason20242025!$B$3:$B$1315, "&lt;=" &amp; M$1, DataRegularSeason20242025!$D$3:$D$1315, $A25)+SUMIFS(DataRegularSeason20242025!$AB$3:$AB$1315,DataRegularSeason20242025!$B$3:$B$1315, "&lt;=" &amp; M$1, DataRegularSeason20242025!$E$3:$E$1315, $A25)</f>
        <v>2</v>
      </c>
      <c r="N25">
        <f>SUMIFS(DataRegularSeason20242025!$AA$3:$AA$1315,DataRegularSeason20242025!$B$3:$B$1315, "&lt;=" &amp; N$1, DataRegularSeason20242025!$D$3:$D$1315, $A25)+SUMIFS(DataRegularSeason20242025!$AB$3:$AB$1315,DataRegularSeason20242025!$B$3:$B$1315, "&lt;=" &amp; N$1, DataRegularSeason20242025!$E$3:$E$1315, $A25)</f>
        <v>2</v>
      </c>
      <c r="O25">
        <f>SUMIFS(DataRegularSeason20242025!$AA$3:$AA$1315,DataRegularSeason20242025!$B$3:$B$1315, "&lt;=" &amp; O$1, DataRegularSeason20242025!$D$3:$D$1315, $A25)+SUMIFS(DataRegularSeason20242025!$AB$3:$AB$1315,DataRegularSeason20242025!$B$3:$B$1315, "&lt;=" &amp; O$1, DataRegularSeason20242025!$E$3:$E$1315, $A25)</f>
        <v>2</v>
      </c>
      <c r="P25">
        <f>SUMIFS(DataRegularSeason20242025!$AA$3:$AA$1315,DataRegularSeason20242025!$B$3:$B$1315, "&lt;=" &amp; P$1, DataRegularSeason20242025!$D$3:$D$1315, $A25)+SUMIFS(DataRegularSeason20242025!$AB$3:$AB$1315,DataRegularSeason20242025!$B$3:$B$1315, "&lt;=" &amp; P$1, DataRegularSeason20242025!$E$3:$E$1315, $A25)</f>
        <v>2</v>
      </c>
      <c r="Q25">
        <f>SUMIFS(DataRegularSeason20242025!$AA$3:$AA$1315,DataRegularSeason20242025!$B$3:$B$1315, "&lt;=" &amp; Q$1, DataRegularSeason20242025!$D$3:$D$1315, $A25)+SUMIFS(DataRegularSeason20242025!$AB$3:$AB$1315,DataRegularSeason20242025!$B$3:$B$1315, "&lt;=" &amp; Q$1, DataRegularSeason20242025!$E$3:$E$1315, $A25)</f>
        <v>2</v>
      </c>
      <c r="R25">
        <f>SUMIFS(DataRegularSeason20242025!$AA$3:$AA$1315,DataRegularSeason20242025!$B$3:$B$1315, "&lt;=" &amp; R$1, DataRegularSeason20242025!$D$3:$D$1315, $A25)+SUMIFS(DataRegularSeason20242025!$AB$3:$AB$1315,DataRegularSeason20242025!$B$3:$B$1315, "&lt;=" &amp; R$1, DataRegularSeason20242025!$E$3:$E$1315, $A25)</f>
        <v>4</v>
      </c>
      <c r="S25">
        <f>SUMIFS(DataRegularSeason20242025!$AA$3:$AA$1315,DataRegularSeason20242025!$B$3:$B$1315, "&lt;=" &amp; S$1, DataRegularSeason20242025!$D$3:$D$1315, $A25)+SUMIFS(DataRegularSeason20242025!$AB$3:$AB$1315,DataRegularSeason20242025!$B$3:$B$1315, "&lt;=" &amp; S$1, DataRegularSeason20242025!$E$3:$E$1315, $A25)</f>
        <v>4</v>
      </c>
      <c r="T25">
        <f>SUMIFS(DataRegularSeason20242025!$AA$3:$AA$1315,DataRegularSeason20242025!$B$3:$B$1315, "&lt;=" &amp; T$1, DataRegularSeason20242025!$D$3:$D$1315, $A25)+SUMIFS(DataRegularSeason20242025!$AB$3:$AB$1315,DataRegularSeason20242025!$B$3:$B$1315, "&lt;=" &amp; T$1, DataRegularSeason20242025!$E$3:$E$1315, $A25)</f>
        <v>6</v>
      </c>
      <c r="U25">
        <f>SUMIFS(DataRegularSeason20242025!$AA$3:$AA$1315,DataRegularSeason20242025!$B$3:$B$1315, "&lt;=" &amp; U$1, DataRegularSeason20242025!$D$3:$D$1315, $A25)+SUMIFS(DataRegularSeason20242025!$AB$3:$AB$1315,DataRegularSeason20242025!$B$3:$B$1315, "&lt;=" &amp; U$1, DataRegularSeason20242025!$E$3:$E$1315, $A25)</f>
        <v>6</v>
      </c>
      <c r="V25">
        <f>SUMIFS(DataRegularSeason20242025!$AA$3:$AA$1315,DataRegularSeason20242025!$B$3:$B$1315, "&lt;=" &amp; V$1, DataRegularSeason20242025!$D$3:$D$1315, $A25)+SUMIFS(DataRegularSeason20242025!$AB$3:$AB$1315,DataRegularSeason20242025!$B$3:$B$1315, "&lt;=" &amp; V$1, DataRegularSeason20242025!$E$3:$E$1315, $A25)</f>
        <v>6</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8</v>
      </c>
      <c r="Z25">
        <f>SUMIFS(DataRegularSeason20242025!$AA$3:$AA$1315,DataRegularSeason20242025!$B$3:$B$1315, "&lt;=" &amp; Z$1, DataRegularSeason20242025!$D$3:$D$1315, $A25)+SUMIFS(DataRegularSeason20242025!$AB$3:$AB$1315,DataRegularSeason20242025!$B$3:$B$1315, "&lt;=" &amp; Z$1, DataRegularSeason20242025!$E$3:$E$1315, $A25)</f>
        <v>8</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11</v>
      </c>
      <c r="AD25">
        <f>SUMIFS(DataRegularSeason20242025!$AA$3:$AA$1315,DataRegularSeason20242025!$B$3:$B$1315, "&lt;=" &amp; AD$1, DataRegularSeason20242025!$D$3:$D$1315, $A25)+SUMIFS(DataRegularSeason20242025!$AB$3:$AB$1315,DataRegularSeason20242025!$B$3:$B$1315, "&lt;=" &amp; AD$1, DataRegularSeason20242025!$E$3:$E$1315, $A25)</f>
        <v>11</v>
      </c>
      <c r="AE25">
        <f>SUMIFS(DataRegularSeason20242025!$AA$3:$AA$1315,DataRegularSeason20242025!$B$3:$B$1315, "&lt;=" &amp; AE$1, DataRegularSeason20242025!$D$3:$D$1315, $A25)+SUMIFS(DataRegularSeason20242025!$AB$3:$AB$1315,DataRegularSeason20242025!$B$3:$B$1315, "&lt;=" &amp; AE$1, DataRegularSeason20242025!$E$3:$E$1315, $A25)</f>
        <v>11</v>
      </c>
      <c r="AF25">
        <f>SUMIFS(DataRegularSeason20242025!$AA$3:$AA$1315,DataRegularSeason20242025!$B$3:$B$1315, "&lt;=" &amp; AF$1, DataRegularSeason20242025!$D$3:$D$1315, $A25)+SUMIFS(DataRegularSeason20242025!$AB$3:$AB$1315,DataRegularSeason20242025!$B$3:$B$1315, "&lt;=" &amp; AF$1, DataRegularSeason20242025!$E$3:$E$1315, $A25)</f>
        <v>11</v>
      </c>
      <c r="AG25">
        <f>SUMIFS(DataRegularSeason20242025!$AA$3:$AA$1315,DataRegularSeason20242025!$B$3:$B$1315, "&lt;=" &amp; AG$1, DataRegularSeason20242025!$D$3:$D$1315, $A25)+SUMIFS(DataRegularSeason20242025!$AB$3:$AB$1315,DataRegularSeason20242025!$B$3:$B$1315, "&lt;=" &amp; AG$1, DataRegularSeason20242025!$E$3:$E$1315, $A25)</f>
        <v>11</v>
      </c>
      <c r="AH25">
        <f>SUMIFS(DataRegularSeason20242025!$AA$3:$AA$1315,DataRegularSeason20242025!$B$3:$B$1315, "&lt;=" &amp; AH$1, DataRegularSeason20242025!$D$3:$D$1315, $A25)+SUMIFS(DataRegularSeason20242025!$AB$3:$AB$1315,DataRegularSeason20242025!$B$3:$B$1315, "&lt;=" &amp; AH$1, DataRegularSeason20242025!$E$3:$E$1315, $A25)</f>
        <v>11</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11</v>
      </c>
      <c r="AR25">
        <f>SUMIFS(DataRegularSeason20242025!$AA$3:$AA$1315,DataRegularSeason20242025!$B$3:$B$1315, "&lt;=" &amp; AR$1, DataRegularSeason20242025!$D$3:$D$1315, $A25)+SUMIFS(DataRegularSeason20242025!$AB$3:$AB$1315,DataRegularSeason20242025!$B$3:$B$1315, "&lt;=" &amp; AR$1, DataRegularSeason20242025!$E$3:$E$1315, $A25)</f>
        <v>11</v>
      </c>
      <c r="AS25">
        <f>SUMIFS(DataRegularSeason20242025!$AA$3:$AA$1315,DataRegularSeason20242025!$B$3:$B$1315, "&lt;=" &amp; AS$1, DataRegularSeason20242025!$D$3:$D$1315, $A25)+SUMIFS(DataRegularSeason20242025!$AB$3:$AB$1315,DataRegularSeason20242025!$B$3:$B$1315, "&lt;=" &amp; AS$1, DataRegularSeason20242025!$E$3:$E$1315, $A25)</f>
        <v>11</v>
      </c>
      <c r="AT25">
        <f>SUMIFS(DataRegularSeason20242025!$AA$3:$AA$1315,DataRegularSeason20242025!$B$3:$B$1315, "&lt;=" &amp; AT$1, DataRegularSeason20242025!$D$3:$D$1315, $A25)+SUMIFS(DataRegularSeason20242025!$AB$3:$AB$1315,DataRegularSeason20242025!$B$3:$B$1315, "&lt;=" &amp; AT$1, DataRegularSeason20242025!$E$3:$E$1315, $A25)</f>
        <v>11</v>
      </c>
      <c r="AU25">
        <f>SUMIFS(DataRegularSeason20242025!$AA$3:$AA$1315,DataRegularSeason20242025!$B$3:$B$1315, "&lt;=" &amp; AU$1, DataRegularSeason20242025!$D$3:$D$1315, $A25)+SUMIFS(DataRegularSeason20242025!$AB$3:$AB$1315,DataRegularSeason20242025!$B$3:$B$1315, "&lt;=" &amp; AU$1, DataRegularSeason20242025!$E$3:$E$1315, $A25)</f>
        <v>11</v>
      </c>
      <c r="AV25">
        <f>SUMIFS(DataRegularSeason20242025!$AA$3:$AA$1315,DataRegularSeason20242025!$B$3:$B$1315, "&lt;=" &amp; AV$1, DataRegularSeason20242025!$D$3:$D$1315, $A25)+SUMIFS(DataRegularSeason20242025!$AB$3:$AB$1315,DataRegularSeason20242025!$B$3:$B$1315, "&lt;=" &amp; AV$1, DataRegularSeason20242025!$E$3:$E$1315, $A25)</f>
        <v>11</v>
      </c>
      <c r="AW25">
        <f>SUMIFS(DataRegularSeason20242025!$AA$3:$AA$1315,DataRegularSeason20242025!$B$3:$B$1315, "&lt;=" &amp; AW$1, DataRegularSeason20242025!$D$3:$D$1315, $A25)+SUMIFS(DataRegularSeason20242025!$AB$3:$AB$1315,DataRegularSeason20242025!$B$3:$B$1315, "&lt;=" &amp; AW$1, DataRegularSeason20242025!$E$3:$E$1315, $A25)</f>
        <v>11</v>
      </c>
      <c r="AX25">
        <f>SUMIFS(DataRegularSeason20242025!$AA$3:$AA$1315,DataRegularSeason20242025!$B$3:$B$1315, "&lt;=" &amp; AX$1, DataRegularSeason20242025!$D$3:$D$1315, $A25)+SUMIFS(DataRegularSeason20242025!$AB$3:$AB$1315,DataRegularSeason20242025!$B$3:$B$1315, "&lt;=" &amp; AX$1, DataRegularSeason20242025!$E$3:$E$1315, $A25)</f>
        <v>11</v>
      </c>
      <c r="AY25">
        <f>SUMIFS(DataRegularSeason20242025!$AA$3:$AA$1315,DataRegularSeason20242025!$B$3:$B$1315, "&lt;=" &amp; AY$1, DataRegularSeason20242025!$D$3:$D$1315, $A25)+SUMIFS(DataRegularSeason20242025!$AB$3:$AB$1315,DataRegularSeason20242025!$B$3:$B$1315, "&lt;=" &amp; AY$1, DataRegularSeason20242025!$E$3:$E$1315, $A25)</f>
        <v>11</v>
      </c>
      <c r="AZ25">
        <f>SUMIFS(DataRegularSeason20242025!$AA$3:$AA$1315,DataRegularSeason20242025!$B$3:$B$1315, "&lt;=" &amp; AZ$1, DataRegularSeason20242025!$D$3:$D$1315, $A25)+SUMIFS(DataRegularSeason20242025!$AB$3:$AB$1315,DataRegularSeason20242025!$B$3:$B$1315, "&lt;=" &amp; AZ$1, DataRegularSeason20242025!$E$3:$E$1315, $A25)</f>
        <v>11</v>
      </c>
      <c r="BA25">
        <f>SUMIFS(DataRegularSeason20242025!$AA$3:$AA$1315,DataRegularSeason20242025!$B$3:$B$1315, "&lt;=" &amp; BA$1, DataRegularSeason20242025!$D$3:$D$1315, $A25)+SUMIFS(DataRegularSeason20242025!$AB$3:$AB$1315,DataRegularSeason20242025!$B$3:$B$1315, "&lt;=" &amp; BA$1, DataRegularSeason20242025!$E$3:$E$1315, $A25)</f>
        <v>11</v>
      </c>
      <c r="BB25">
        <f>SUMIFS(DataRegularSeason20242025!$AA$3:$AA$1315,DataRegularSeason20242025!$B$3:$B$1315, "&lt;=" &amp; BB$1, DataRegularSeason20242025!$D$3:$D$1315, $A25)+SUMIFS(DataRegularSeason20242025!$AB$3:$AB$1315,DataRegularSeason20242025!$B$3:$B$1315, "&lt;=" &amp; BB$1, DataRegularSeason20242025!$E$3:$E$1315, $A25)</f>
        <v>11</v>
      </c>
      <c r="BC25">
        <f>SUMIFS(DataRegularSeason20242025!$AA$3:$AA$1315,DataRegularSeason20242025!$B$3:$B$1315, "&lt;=" &amp; BC$1, DataRegularSeason20242025!$D$3:$D$1315, $A25)+SUMIFS(DataRegularSeason20242025!$AB$3:$AB$1315,DataRegularSeason20242025!$B$3:$B$1315, "&lt;=" &amp; BC$1, DataRegularSeason20242025!$E$3:$E$1315, $A25)</f>
        <v>11</v>
      </c>
      <c r="BD25">
        <f>SUMIFS(DataRegularSeason20242025!$AA$3:$AA$1315,DataRegularSeason20242025!$B$3:$B$1315, "&lt;=" &amp; BD$1, DataRegularSeason20242025!$D$3:$D$1315, $A25)+SUMIFS(DataRegularSeason20242025!$AB$3:$AB$1315,DataRegularSeason20242025!$B$3:$B$1315, "&lt;=" &amp; BD$1, DataRegularSeason20242025!$E$3:$E$1315, $A25)</f>
        <v>11</v>
      </c>
      <c r="BE25">
        <f>SUMIFS(DataRegularSeason20242025!$AA$3:$AA$1315,DataRegularSeason20242025!$B$3:$B$1315, "&lt;=" &amp; BE$1, DataRegularSeason20242025!$D$3:$D$1315, $A25)+SUMIFS(DataRegularSeason20242025!$AB$3:$AB$1315,DataRegularSeason20242025!$B$3:$B$1315, "&lt;=" &amp; BE$1, DataRegularSeason20242025!$E$3:$E$1315, $A25)</f>
        <v>11</v>
      </c>
      <c r="BF25">
        <f>SUMIFS(DataRegularSeason20242025!$AA$3:$AA$1315,DataRegularSeason20242025!$B$3:$B$1315, "&lt;=" &amp; BF$1, DataRegularSeason20242025!$D$3:$D$1315, $A25)+SUMIFS(DataRegularSeason20242025!$AB$3:$AB$1315,DataRegularSeason20242025!$B$3:$B$1315, "&lt;=" &amp; BF$1, DataRegularSeason20242025!$E$3:$E$1315, $A25)</f>
        <v>11</v>
      </c>
      <c r="BG25">
        <f>SUMIFS(DataRegularSeason20242025!$AA$3:$AA$1315,DataRegularSeason20242025!$B$3:$B$1315, "&lt;=" &amp; BG$1, DataRegularSeason20242025!$D$3:$D$1315, $A25)+SUMIFS(DataRegularSeason20242025!$AB$3:$AB$1315,DataRegularSeason20242025!$B$3:$B$1315, "&lt;=" &amp; BG$1, DataRegularSeason20242025!$E$3:$E$1315, $A25)</f>
        <v>11</v>
      </c>
      <c r="BH25">
        <f>SUMIFS(DataRegularSeason20242025!$AA$3:$AA$1315,DataRegularSeason20242025!$B$3:$B$1315, "&lt;=" &amp; BH$1, DataRegularSeason20242025!$D$3:$D$1315, $A25)+SUMIFS(DataRegularSeason20242025!$AB$3:$AB$1315,DataRegularSeason20242025!$B$3:$B$1315, "&lt;=" &amp; BH$1, DataRegularSeason20242025!$E$3:$E$1315, $A25)</f>
        <v>11</v>
      </c>
      <c r="BI25">
        <f>SUMIFS(DataRegularSeason20242025!$AA$3:$AA$1315,DataRegularSeason20242025!$B$3:$B$1315, "&lt;=" &amp; BI$1, DataRegularSeason20242025!$D$3:$D$1315, $A25)+SUMIFS(DataRegularSeason20242025!$AB$3:$AB$1315,DataRegularSeason20242025!$B$3:$B$1315, "&lt;=" &amp; BI$1, DataRegularSeason20242025!$E$3:$E$1315, $A25)</f>
        <v>11</v>
      </c>
      <c r="BJ25">
        <f>SUMIFS(DataRegularSeason20242025!$AA$3:$AA$1315,DataRegularSeason20242025!$B$3:$B$1315, "&lt;=" &amp; BJ$1, DataRegularSeason20242025!$D$3:$D$1315, $A25)+SUMIFS(DataRegularSeason20242025!$AB$3:$AB$1315,DataRegularSeason20242025!$B$3:$B$1315, "&lt;=" &amp; BJ$1, DataRegularSeason20242025!$E$3:$E$1315, $A25)</f>
        <v>11</v>
      </c>
      <c r="BK25">
        <f>SUMIFS(DataRegularSeason20242025!$AA$3:$AA$1315,DataRegularSeason20242025!$B$3:$B$1315, "&lt;=" &amp; BK$1, DataRegularSeason20242025!$D$3:$D$1315, $A25)+SUMIFS(DataRegularSeason20242025!$AB$3:$AB$1315,DataRegularSeason20242025!$B$3:$B$1315, "&lt;=" &amp; BK$1, DataRegularSeason20242025!$E$3:$E$1315, $A25)</f>
        <v>11</v>
      </c>
      <c r="BL25">
        <f>SUMIFS(DataRegularSeason20242025!$AA$3:$AA$1315,DataRegularSeason20242025!$B$3:$B$1315, "&lt;=" &amp; BL$1, DataRegularSeason20242025!$D$3:$D$1315, $A25)+SUMIFS(DataRegularSeason20242025!$AB$3:$AB$1315,DataRegularSeason20242025!$B$3:$B$1315, "&lt;=" &amp; BL$1, DataRegularSeason20242025!$E$3:$E$1315, $A25)</f>
        <v>11</v>
      </c>
      <c r="BM25">
        <f>SUMIFS(DataRegularSeason20242025!$AA$3:$AA$1315,DataRegularSeason20242025!$B$3:$B$1315, "&lt;=" &amp; BM$1, DataRegularSeason20242025!$D$3:$D$1315, $A25)+SUMIFS(DataRegularSeason20242025!$AB$3:$AB$1315,DataRegularSeason20242025!$B$3:$B$1315, "&lt;=" &amp; BM$1, DataRegularSeason20242025!$E$3:$E$1315, $A25)</f>
        <v>11</v>
      </c>
      <c r="BN25">
        <f>SUMIFS(DataRegularSeason20242025!$AA$3:$AA$1315,DataRegularSeason20242025!$B$3:$B$1315, "&lt;=" &amp; BN$1, DataRegularSeason20242025!$D$3:$D$1315, $A25)+SUMIFS(DataRegularSeason20242025!$AB$3:$AB$1315,DataRegularSeason20242025!$B$3:$B$1315, "&lt;=" &amp; BN$1, DataRegularSeason20242025!$E$3:$E$1315, $A25)</f>
        <v>11</v>
      </c>
      <c r="BO25">
        <f>SUMIFS(DataRegularSeason20242025!$AA$3:$AA$1315,DataRegularSeason20242025!$B$3:$B$1315, "&lt;=" &amp; BO$1, DataRegularSeason20242025!$D$3:$D$1315, $A25)+SUMIFS(DataRegularSeason20242025!$AB$3:$AB$1315,DataRegularSeason20242025!$B$3:$B$1315, "&lt;=" &amp; BO$1, DataRegularSeason20242025!$E$3:$E$1315, $A25)</f>
        <v>11</v>
      </c>
      <c r="BP25">
        <f>SUMIFS(DataRegularSeason20242025!$AA$3:$AA$1315,DataRegularSeason20242025!$B$3:$B$1315, "&lt;=" &amp; BP$1, DataRegularSeason20242025!$D$3:$D$1315, $A25)+SUMIFS(DataRegularSeason20242025!$AB$3:$AB$1315,DataRegularSeason20242025!$B$3:$B$1315, "&lt;=" &amp; BP$1, DataRegularSeason20242025!$E$3:$E$1315, $A25)</f>
        <v>11</v>
      </c>
      <c r="BQ25">
        <f>SUMIFS(DataRegularSeason20242025!$AA$3:$AA$1315,DataRegularSeason20242025!$B$3:$B$1315, "&lt;=" &amp; BQ$1, DataRegularSeason20242025!$D$3:$D$1315, $A25)+SUMIFS(DataRegularSeason20242025!$AB$3:$AB$1315,DataRegularSeason20242025!$B$3:$B$1315, "&lt;=" &amp; BQ$1, DataRegularSeason20242025!$E$3:$E$1315, $A25)</f>
        <v>11</v>
      </c>
      <c r="BR25">
        <f>SUMIFS(DataRegularSeason20242025!$AA$3:$AA$1315,DataRegularSeason20242025!$B$3:$B$1315, "&lt;=" &amp; BR$1, DataRegularSeason20242025!$D$3:$D$1315, $A25)+SUMIFS(DataRegularSeason20242025!$AB$3:$AB$1315,DataRegularSeason20242025!$B$3:$B$1315, "&lt;=" &amp; BR$1, DataRegularSeason20242025!$E$3:$E$1315, $A25)</f>
        <v>11</v>
      </c>
      <c r="BS25">
        <f>SUMIFS(DataRegularSeason20242025!$AA$3:$AA$1315,DataRegularSeason20242025!$B$3:$B$1315, "&lt;=" &amp; BS$1, DataRegularSeason20242025!$D$3:$D$1315, $A25)+SUMIFS(DataRegularSeason20242025!$AB$3:$AB$1315,DataRegularSeason20242025!$B$3:$B$1315, "&lt;=" &amp; BS$1, DataRegularSeason20242025!$E$3:$E$1315, $A25)</f>
        <v>11</v>
      </c>
      <c r="BT25">
        <f>SUMIFS(DataRegularSeason20242025!$AA$3:$AA$1315,DataRegularSeason20242025!$B$3:$B$1315, "&lt;=" &amp; BT$1, DataRegularSeason20242025!$D$3:$D$1315, $A25)+SUMIFS(DataRegularSeason20242025!$AB$3:$AB$1315,DataRegularSeason20242025!$B$3:$B$1315, "&lt;=" &amp; BT$1, DataRegularSeason20242025!$E$3:$E$1315, $A25)</f>
        <v>11</v>
      </c>
      <c r="BU25">
        <f>SUMIFS(DataRegularSeason20242025!$AA$3:$AA$1315,DataRegularSeason20242025!$B$3:$B$1315, "&lt;=" &amp; BU$1, DataRegularSeason20242025!$D$3:$D$1315, $A25)+SUMIFS(DataRegularSeason20242025!$AB$3:$AB$1315,DataRegularSeason20242025!$B$3:$B$1315, "&lt;=" &amp; BU$1, DataRegularSeason20242025!$E$3:$E$1315, $A25)</f>
        <v>11</v>
      </c>
      <c r="BV25">
        <f>SUMIFS(DataRegularSeason20242025!$AA$3:$AA$1315,DataRegularSeason20242025!$B$3:$B$1315, "&lt;=" &amp; BV$1, DataRegularSeason20242025!$D$3:$D$1315, $A25)+SUMIFS(DataRegularSeason20242025!$AB$3:$AB$1315,DataRegularSeason20242025!$B$3:$B$1315, "&lt;=" &amp; BV$1, DataRegularSeason20242025!$E$3:$E$1315, $A25)</f>
        <v>11</v>
      </c>
      <c r="BW25">
        <f>SUMIFS(DataRegularSeason20242025!$AA$3:$AA$1315,DataRegularSeason20242025!$B$3:$B$1315, "&lt;=" &amp; BW$1, DataRegularSeason20242025!$D$3:$D$1315, $A25)+SUMIFS(DataRegularSeason20242025!$AB$3:$AB$1315,DataRegularSeason20242025!$B$3:$B$1315, "&lt;=" &amp; BW$1, DataRegularSeason20242025!$E$3:$E$1315, $A25)</f>
        <v>11</v>
      </c>
      <c r="BX25">
        <f>SUMIFS(DataRegularSeason20242025!$AA$3:$AA$1315,DataRegularSeason20242025!$B$3:$B$1315, "&lt;=" &amp; BX$1, DataRegularSeason20242025!$D$3:$D$1315, $A25)+SUMIFS(DataRegularSeason20242025!$AB$3:$AB$1315,DataRegularSeason20242025!$B$3:$B$1315, "&lt;=" &amp; BX$1, DataRegularSeason20242025!$E$3:$E$1315, $A25)</f>
        <v>11</v>
      </c>
      <c r="BY25">
        <f>SUMIFS(DataRegularSeason20242025!$AA$3:$AA$1315,DataRegularSeason20242025!$B$3:$B$1315, "&lt;=" &amp; BY$1, DataRegularSeason20242025!$D$3:$D$1315, $A25)+SUMIFS(DataRegularSeason20242025!$AB$3:$AB$1315,DataRegularSeason20242025!$B$3:$B$1315, "&lt;=" &amp; BY$1, DataRegularSeason20242025!$E$3:$E$1315, $A25)</f>
        <v>11</v>
      </c>
      <c r="BZ25">
        <f>SUMIFS(DataRegularSeason20242025!$AA$3:$AA$1315,DataRegularSeason20242025!$B$3:$B$1315, "&lt;=" &amp; BZ$1, DataRegularSeason20242025!$D$3:$D$1315, $A25)+SUMIFS(DataRegularSeason20242025!$AB$3:$AB$1315,DataRegularSeason20242025!$B$3:$B$1315, "&lt;=" &amp; BZ$1, DataRegularSeason20242025!$E$3:$E$1315, $A25)</f>
        <v>11</v>
      </c>
      <c r="CA25">
        <f>SUMIFS(DataRegularSeason20242025!$AA$3:$AA$1315,DataRegularSeason20242025!$B$3:$B$1315, "&lt;=" &amp; CA$1, DataRegularSeason20242025!$D$3:$D$1315, $A25)+SUMIFS(DataRegularSeason20242025!$AB$3:$AB$1315,DataRegularSeason20242025!$B$3:$B$1315, "&lt;=" &amp; CA$1, DataRegularSeason20242025!$E$3:$E$1315, $A25)</f>
        <v>11</v>
      </c>
      <c r="CB25">
        <f>SUMIFS(DataRegularSeason20242025!$AA$3:$AA$1315,DataRegularSeason20242025!$B$3:$B$1315, "&lt;=" &amp; CB$1, DataRegularSeason20242025!$D$3:$D$1315, $A25)+SUMIFS(DataRegularSeason20242025!$AB$3:$AB$1315,DataRegularSeason20242025!$B$3:$B$1315, "&lt;=" &amp; CB$1, DataRegularSeason20242025!$E$3:$E$1315, $A25)</f>
        <v>11</v>
      </c>
      <c r="CC25">
        <f>SUMIFS(DataRegularSeason20242025!$AA$3:$AA$1315,DataRegularSeason20242025!$B$3:$B$1315, "&lt;=" &amp; CC$1, DataRegularSeason20242025!$D$3:$D$1315, $A25)+SUMIFS(DataRegularSeason20242025!$AB$3:$AB$1315,DataRegularSeason20242025!$B$3:$B$1315, "&lt;=" &amp; CC$1, DataRegularSeason20242025!$E$3:$E$1315, $A25)</f>
        <v>11</v>
      </c>
      <c r="CD25">
        <f>SUMIFS(DataRegularSeason20242025!$AA$3:$AA$1315,DataRegularSeason20242025!$B$3:$B$1315, "&lt;=" &amp; CD$1, DataRegularSeason20242025!$D$3:$D$1315, $A25)+SUMIFS(DataRegularSeason20242025!$AB$3:$AB$1315,DataRegularSeason20242025!$B$3:$B$1315, "&lt;=" &amp; CD$1, DataRegularSeason20242025!$E$3:$E$1315, $A25)</f>
        <v>11</v>
      </c>
      <c r="CE25">
        <f>SUMIFS(DataRegularSeason20242025!$AA$3:$AA$1315,DataRegularSeason20242025!$B$3:$B$1315, "&lt;=" &amp; CE$1, DataRegularSeason20242025!$D$3:$D$1315, $A25)+SUMIFS(DataRegularSeason20242025!$AB$3:$AB$1315,DataRegularSeason20242025!$B$3:$B$1315, "&lt;=" &amp; CE$1, DataRegularSeason20242025!$E$3:$E$1315, $A25)</f>
        <v>11</v>
      </c>
      <c r="CF25">
        <f>SUMIFS(DataRegularSeason20242025!$AA$3:$AA$1315,DataRegularSeason20242025!$B$3:$B$1315, "&lt;=" &amp; CF$1, DataRegularSeason20242025!$D$3:$D$1315, $A25)+SUMIFS(DataRegularSeason20242025!$AB$3:$AB$1315,DataRegularSeason20242025!$B$3:$B$1315, "&lt;=" &amp; CF$1, DataRegularSeason20242025!$E$3:$E$1315, $A25)</f>
        <v>11</v>
      </c>
      <c r="CG25">
        <f>SUMIFS(DataRegularSeason20242025!$AA$3:$AA$1315,DataRegularSeason20242025!$B$3:$B$1315, "&lt;=" &amp; CG$1, DataRegularSeason20242025!$D$3:$D$1315, $A25)+SUMIFS(DataRegularSeason20242025!$AB$3:$AB$1315,DataRegularSeason20242025!$B$3:$B$1315, "&lt;=" &amp; CG$1, DataRegularSeason20242025!$E$3:$E$1315, $A25)</f>
        <v>11</v>
      </c>
      <c r="CH25">
        <f>SUMIFS(DataRegularSeason20242025!$AA$3:$AA$1315,DataRegularSeason20242025!$B$3:$B$1315, "&lt;=" &amp; CH$1, DataRegularSeason20242025!$D$3:$D$1315, $A25)+SUMIFS(DataRegularSeason20242025!$AB$3:$AB$1315,DataRegularSeason20242025!$B$3:$B$1315, "&lt;=" &amp; CH$1, DataRegularSeason20242025!$E$3:$E$1315, $A25)</f>
        <v>11</v>
      </c>
      <c r="CI25">
        <f>SUMIFS(DataRegularSeason20242025!$AA$3:$AA$1315,DataRegularSeason20242025!$B$3:$B$1315, "&lt;=" &amp; CI$1, DataRegularSeason20242025!$D$3:$D$1315, $A25)+SUMIFS(DataRegularSeason20242025!$AB$3:$AB$1315,DataRegularSeason20242025!$B$3:$B$1315, "&lt;=" &amp; CI$1, DataRegularSeason20242025!$E$3:$E$1315, $A25)</f>
        <v>11</v>
      </c>
      <c r="CJ25">
        <f>SUMIFS(DataRegularSeason20242025!$AA$3:$AA$1315,DataRegularSeason20242025!$B$3:$B$1315, "&lt;=" &amp; CJ$1, DataRegularSeason20242025!$D$3:$D$1315, $A25)+SUMIFS(DataRegularSeason20242025!$AB$3:$AB$1315,DataRegularSeason20242025!$B$3:$B$1315, "&lt;=" &amp; CJ$1, DataRegularSeason20242025!$E$3:$E$1315, $A25)</f>
        <v>11</v>
      </c>
      <c r="CK25">
        <f>SUMIFS(DataRegularSeason20242025!$AA$3:$AA$1315,DataRegularSeason20242025!$B$3:$B$1315, "&lt;=" &amp; CK$1, DataRegularSeason20242025!$D$3:$D$1315, $A25)+SUMIFS(DataRegularSeason20242025!$AB$3:$AB$1315,DataRegularSeason20242025!$B$3:$B$1315, "&lt;=" &amp; CK$1, DataRegularSeason20242025!$E$3:$E$1315, $A25)</f>
        <v>11</v>
      </c>
      <c r="CL25">
        <f>SUMIFS(DataRegularSeason20242025!$AA$3:$AA$1315,DataRegularSeason20242025!$B$3:$B$1315, "&lt;=" &amp; CL$1, DataRegularSeason20242025!$D$3:$D$1315, $A25)+SUMIFS(DataRegularSeason20242025!$AB$3:$AB$1315,DataRegularSeason20242025!$B$3:$B$1315, "&lt;=" &amp; CL$1, DataRegularSeason20242025!$E$3:$E$1315, $A25)</f>
        <v>11</v>
      </c>
      <c r="CM25">
        <f>SUMIFS(DataRegularSeason20242025!$AA$3:$AA$1315,DataRegularSeason20242025!$B$3:$B$1315, "&lt;=" &amp; CM$1, DataRegularSeason20242025!$D$3:$D$1315, $A25)+SUMIFS(DataRegularSeason20242025!$AB$3:$AB$1315,DataRegularSeason20242025!$B$3:$B$1315, "&lt;=" &amp; CM$1, DataRegularSeason20242025!$E$3:$E$1315, $A25)</f>
        <v>11</v>
      </c>
      <c r="CN25">
        <f>SUMIFS(DataRegularSeason20242025!$AA$3:$AA$1315,DataRegularSeason20242025!$B$3:$B$1315, "&lt;=" &amp; CN$1, DataRegularSeason20242025!$D$3:$D$1315, $A25)+SUMIFS(DataRegularSeason20242025!$AB$3:$AB$1315,DataRegularSeason20242025!$B$3:$B$1315, "&lt;=" &amp; CN$1, DataRegularSeason20242025!$E$3:$E$1315, $A25)</f>
        <v>11</v>
      </c>
      <c r="CO25">
        <f>SUMIFS(DataRegularSeason20242025!$AA$3:$AA$1315,DataRegularSeason20242025!$B$3:$B$1315, "&lt;=" &amp; CO$1, DataRegularSeason20242025!$D$3:$D$1315, $A25)+SUMIFS(DataRegularSeason20242025!$AB$3:$AB$1315,DataRegularSeason20242025!$B$3:$B$1315, "&lt;=" &amp; CO$1, DataRegularSeason20242025!$E$3:$E$1315, $A25)</f>
        <v>11</v>
      </c>
      <c r="CP25">
        <f>SUMIFS(DataRegularSeason20242025!$AA$3:$AA$1315,DataRegularSeason20242025!$B$3:$B$1315, "&lt;=" &amp; CP$1, DataRegularSeason20242025!$D$3:$D$1315, $A25)+SUMIFS(DataRegularSeason20242025!$AB$3:$AB$1315,DataRegularSeason20242025!$B$3:$B$1315, "&lt;=" &amp; CP$1, DataRegularSeason20242025!$E$3:$E$1315, $A25)</f>
        <v>11</v>
      </c>
      <c r="CQ25">
        <f>SUMIFS(DataRegularSeason20242025!$AA$3:$AA$1315,DataRegularSeason20242025!$B$3:$B$1315, "&lt;=" &amp; CQ$1, DataRegularSeason20242025!$D$3:$D$1315, $A25)+SUMIFS(DataRegularSeason20242025!$AB$3:$AB$1315,DataRegularSeason20242025!$B$3:$B$1315, "&lt;=" &amp; CQ$1, DataRegularSeason20242025!$E$3:$E$1315, $A25)</f>
        <v>11</v>
      </c>
      <c r="CR25">
        <f>SUMIFS(DataRegularSeason20242025!$AA$3:$AA$1315,DataRegularSeason20242025!$B$3:$B$1315, "&lt;=" &amp; CR$1, DataRegularSeason20242025!$D$3:$D$1315, $A25)+SUMIFS(DataRegularSeason20242025!$AB$3:$AB$1315,DataRegularSeason20242025!$B$3:$B$1315, "&lt;=" &amp; CR$1, DataRegularSeason20242025!$E$3:$E$1315, $A25)</f>
        <v>11</v>
      </c>
      <c r="CS25">
        <f>SUMIFS(DataRegularSeason20242025!$AA$3:$AA$1315,DataRegularSeason20242025!$B$3:$B$1315, "&lt;=" &amp; CS$1, DataRegularSeason20242025!$D$3:$D$1315, $A25)+SUMIFS(DataRegularSeason20242025!$AB$3:$AB$1315,DataRegularSeason20242025!$B$3:$B$1315, "&lt;=" &amp; CS$1, DataRegularSeason20242025!$E$3:$E$1315, $A25)</f>
        <v>11</v>
      </c>
      <c r="CT25">
        <f>SUMIFS(DataRegularSeason20242025!$AA$3:$AA$1315,DataRegularSeason20242025!$B$3:$B$1315, "&lt;=" &amp; CT$1, DataRegularSeason20242025!$D$3:$D$1315, $A25)+SUMIFS(DataRegularSeason20242025!$AB$3:$AB$1315,DataRegularSeason20242025!$B$3:$B$1315, "&lt;=" &amp; CT$1, DataRegularSeason20242025!$E$3:$E$1315, $A25)</f>
        <v>11</v>
      </c>
      <c r="CU25">
        <f>SUMIFS(DataRegularSeason20242025!$AA$3:$AA$1315,DataRegularSeason20242025!$B$3:$B$1315, "&lt;=" &amp; CU$1, DataRegularSeason20242025!$D$3:$D$1315, $A25)+SUMIFS(DataRegularSeason20242025!$AB$3:$AB$1315,DataRegularSeason20242025!$B$3:$B$1315, "&lt;=" &amp; CU$1, DataRegularSeason20242025!$E$3:$E$1315, $A25)</f>
        <v>11</v>
      </c>
      <c r="CV25">
        <f>SUMIFS(DataRegularSeason20242025!$AA$3:$AA$1315,DataRegularSeason20242025!$B$3:$B$1315, "&lt;=" &amp; CV$1, DataRegularSeason20242025!$D$3:$D$1315, $A25)+SUMIFS(DataRegularSeason20242025!$AB$3:$AB$1315,DataRegularSeason20242025!$B$3:$B$1315, "&lt;=" &amp; CV$1, DataRegularSeason20242025!$E$3:$E$1315, $A25)</f>
        <v>11</v>
      </c>
      <c r="CW25">
        <f>SUMIFS(DataRegularSeason20242025!$AA$3:$AA$1315,DataRegularSeason20242025!$B$3:$B$1315, "&lt;=" &amp; CW$1, DataRegularSeason20242025!$D$3:$D$1315, $A25)+SUMIFS(DataRegularSeason20242025!$AB$3:$AB$1315,DataRegularSeason20242025!$B$3:$B$1315, "&lt;=" &amp; CW$1, DataRegularSeason20242025!$E$3:$E$1315, $A25)</f>
        <v>11</v>
      </c>
      <c r="CX25">
        <f>SUMIFS(DataRegularSeason20242025!$AA$3:$AA$1315,DataRegularSeason20242025!$B$3:$B$1315, "&lt;=" &amp; CX$1, DataRegularSeason20242025!$D$3:$D$1315, $A25)+SUMIFS(DataRegularSeason20242025!$AB$3:$AB$1315,DataRegularSeason20242025!$B$3:$B$1315, "&lt;=" &amp; CX$1, DataRegularSeason20242025!$E$3:$E$1315, $A25)</f>
        <v>11</v>
      </c>
      <c r="CY25">
        <f>SUMIFS(DataRegularSeason20242025!$AA$3:$AA$1315,DataRegularSeason20242025!$B$3:$B$1315, "&lt;=" &amp; CY$1, DataRegularSeason20242025!$D$3:$D$1315, $A25)+SUMIFS(DataRegularSeason20242025!$AB$3:$AB$1315,DataRegularSeason20242025!$B$3:$B$1315, "&lt;=" &amp; CY$1, DataRegularSeason20242025!$E$3:$E$1315, $A25)</f>
        <v>11</v>
      </c>
      <c r="CZ25">
        <f>SUMIFS(DataRegularSeason20242025!$AA$3:$AA$1315,DataRegularSeason20242025!$B$3:$B$1315, "&lt;=" &amp; CZ$1, DataRegularSeason20242025!$D$3:$D$1315, $A25)+SUMIFS(DataRegularSeason20242025!$AB$3:$AB$1315,DataRegularSeason20242025!$B$3:$B$1315, "&lt;=" &amp; CZ$1, DataRegularSeason20242025!$E$3:$E$1315, $A25)</f>
        <v>11</v>
      </c>
      <c r="DA25">
        <f>SUMIFS(DataRegularSeason20242025!$AA$3:$AA$1315,DataRegularSeason20242025!$B$3:$B$1315, "&lt;=" &amp; DA$1, DataRegularSeason20242025!$D$3:$D$1315, $A25)+SUMIFS(DataRegularSeason20242025!$AB$3:$AB$1315,DataRegularSeason20242025!$B$3:$B$1315, "&lt;=" &amp; DA$1, DataRegularSeason20242025!$E$3:$E$1315, $A25)</f>
        <v>11</v>
      </c>
      <c r="DB25">
        <f>SUMIFS(DataRegularSeason20242025!$AA$3:$AA$1315,DataRegularSeason20242025!$B$3:$B$1315, "&lt;=" &amp; DB$1, DataRegularSeason20242025!$D$3:$D$1315, $A25)+SUMIFS(DataRegularSeason20242025!$AB$3:$AB$1315,DataRegularSeason20242025!$B$3:$B$1315, "&lt;=" &amp; DB$1, DataRegularSeason20242025!$E$3:$E$1315, $A25)</f>
        <v>11</v>
      </c>
      <c r="DC25">
        <f>SUMIFS(DataRegularSeason20242025!$AA$3:$AA$1315,DataRegularSeason20242025!$B$3:$B$1315, "&lt;=" &amp; DC$1, DataRegularSeason20242025!$D$3:$D$1315, $A25)+SUMIFS(DataRegularSeason20242025!$AB$3:$AB$1315,DataRegularSeason20242025!$B$3:$B$1315, "&lt;=" &amp; DC$1, DataRegularSeason20242025!$E$3:$E$1315, $A25)</f>
        <v>11</v>
      </c>
      <c r="DD25">
        <f>SUMIFS(DataRegularSeason20242025!$AA$3:$AA$1315,DataRegularSeason20242025!$B$3:$B$1315, "&lt;=" &amp; DD$1, DataRegularSeason20242025!$D$3:$D$1315, $A25)+SUMIFS(DataRegularSeason20242025!$AB$3:$AB$1315,DataRegularSeason20242025!$B$3:$B$1315, "&lt;=" &amp; DD$1, DataRegularSeason20242025!$E$3:$E$1315, $A25)</f>
        <v>11</v>
      </c>
      <c r="DE25">
        <f>SUMIFS(DataRegularSeason20242025!$AA$3:$AA$1315,DataRegularSeason20242025!$B$3:$B$1315, "&lt;=" &amp; DE$1, DataRegularSeason20242025!$D$3:$D$1315, $A25)+SUMIFS(DataRegularSeason20242025!$AB$3:$AB$1315,DataRegularSeason20242025!$B$3:$B$1315, "&lt;=" &amp; DE$1, DataRegularSeason20242025!$E$3:$E$1315, $A25)</f>
        <v>11</v>
      </c>
      <c r="DF25">
        <f>SUMIFS(DataRegularSeason20242025!$AA$3:$AA$1315,DataRegularSeason20242025!$B$3:$B$1315, "&lt;=" &amp; DF$1, DataRegularSeason20242025!$D$3:$D$1315, $A25)+SUMIFS(DataRegularSeason20242025!$AB$3:$AB$1315,DataRegularSeason20242025!$B$3:$B$1315, "&lt;=" &amp; DF$1, DataRegularSeason20242025!$E$3:$E$1315, $A25)</f>
        <v>11</v>
      </c>
      <c r="DG25">
        <f>SUMIFS(DataRegularSeason20242025!$AA$3:$AA$1315,DataRegularSeason20242025!$B$3:$B$1315, "&lt;=" &amp; DG$1, DataRegularSeason20242025!$D$3:$D$1315, $A25)+SUMIFS(DataRegularSeason20242025!$AB$3:$AB$1315,DataRegularSeason20242025!$B$3:$B$1315, "&lt;=" &amp; DG$1, DataRegularSeason20242025!$E$3:$E$1315, $A25)</f>
        <v>11</v>
      </c>
      <c r="DH25">
        <f>SUMIFS(DataRegularSeason20242025!$AA$3:$AA$1315,DataRegularSeason20242025!$B$3:$B$1315, "&lt;=" &amp; DH$1, DataRegularSeason20242025!$D$3:$D$1315, $A25)+SUMIFS(DataRegularSeason20242025!$AB$3:$AB$1315,DataRegularSeason20242025!$B$3:$B$1315, "&lt;=" &amp; DH$1, DataRegularSeason20242025!$E$3:$E$1315, $A25)</f>
        <v>11</v>
      </c>
      <c r="DI25">
        <f>SUMIFS(DataRegularSeason20242025!$AA$3:$AA$1315,DataRegularSeason20242025!$B$3:$B$1315, "&lt;=" &amp; DI$1, DataRegularSeason20242025!$D$3:$D$1315, $A25)+SUMIFS(DataRegularSeason20242025!$AB$3:$AB$1315,DataRegularSeason20242025!$B$3:$B$1315, "&lt;=" &amp; DI$1, DataRegularSeason20242025!$E$3:$E$1315, $A25)</f>
        <v>11</v>
      </c>
      <c r="DJ25">
        <f>SUMIFS(DataRegularSeason20242025!$AA$3:$AA$1315,DataRegularSeason20242025!$B$3:$B$1315, "&lt;=" &amp; DJ$1, DataRegularSeason20242025!$D$3:$D$1315, $A25)+SUMIFS(DataRegularSeason20242025!$AB$3:$AB$1315,DataRegularSeason20242025!$B$3:$B$1315, "&lt;=" &amp; DJ$1, DataRegularSeason20242025!$E$3:$E$1315, $A25)</f>
        <v>11</v>
      </c>
      <c r="DK25">
        <f>SUMIFS(DataRegularSeason20242025!$AA$3:$AA$1315,DataRegularSeason20242025!$B$3:$B$1315, "&lt;=" &amp; DK$1, DataRegularSeason20242025!$D$3:$D$1315, $A25)+SUMIFS(DataRegularSeason20242025!$AB$3:$AB$1315,DataRegularSeason20242025!$B$3:$B$1315, "&lt;=" &amp; DK$1, DataRegularSeason20242025!$E$3:$E$1315, $A25)</f>
        <v>11</v>
      </c>
      <c r="DL25">
        <f>SUMIFS(DataRegularSeason20242025!$AA$3:$AA$1315,DataRegularSeason20242025!$B$3:$B$1315, "&lt;=" &amp; DL$1, DataRegularSeason20242025!$D$3:$D$1315, $A25)+SUMIFS(DataRegularSeason20242025!$AB$3:$AB$1315,DataRegularSeason20242025!$B$3:$B$1315, "&lt;=" &amp; DL$1, DataRegularSeason20242025!$E$3:$E$1315, $A25)</f>
        <v>11</v>
      </c>
      <c r="DM25">
        <f>SUMIFS(DataRegularSeason20242025!$AA$3:$AA$1315,DataRegularSeason20242025!$B$3:$B$1315, "&lt;=" &amp; DM$1, DataRegularSeason20242025!$D$3:$D$1315, $A25)+SUMIFS(DataRegularSeason20242025!$AB$3:$AB$1315,DataRegularSeason20242025!$B$3:$B$1315, "&lt;=" &amp; DM$1, DataRegularSeason20242025!$E$3:$E$1315, $A25)</f>
        <v>11</v>
      </c>
      <c r="DN25">
        <f>SUMIFS(DataRegularSeason20242025!$AA$3:$AA$1315,DataRegularSeason20242025!$B$3:$B$1315, "&lt;=" &amp; DN$1, DataRegularSeason20242025!$D$3:$D$1315, $A25)+SUMIFS(DataRegularSeason20242025!$AB$3:$AB$1315,DataRegularSeason20242025!$B$3:$B$1315, "&lt;=" &amp; DN$1, DataRegularSeason20242025!$E$3:$E$1315, $A25)</f>
        <v>11</v>
      </c>
      <c r="DO25">
        <f>SUMIFS(DataRegularSeason20242025!$AA$3:$AA$1315,DataRegularSeason20242025!$B$3:$B$1315, "&lt;=" &amp; DO$1, DataRegularSeason20242025!$D$3:$D$1315, $A25)+SUMIFS(DataRegularSeason20242025!$AB$3:$AB$1315,DataRegularSeason20242025!$B$3:$B$1315, "&lt;=" &amp; DO$1, DataRegularSeason20242025!$E$3:$E$1315, $A25)</f>
        <v>11</v>
      </c>
      <c r="DP25">
        <f>SUMIFS(DataRegularSeason20242025!$AA$3:$AA$1315,DataRegularSeason20242025!$B$3:$B$1315, "&lt;=" &amp; DP$1, DataRegularSeason20242025!$D$3:$D$1315, $A25)+SUMIFS(DataRegularSeason20242025!$AB$3:$AB$1315,DataRegularSeason20242025!$B$3:$B$1315, "&lt;=" &amp; DP$1, DataRegularSeason20242025!$E$3:$E$1315, $A25)</f>
        <v>11</v>
      </c>
      <c r="DQ25">
        <f>SUMIFS(DataRegularSeason20242025!$AA$3:$AA$1315,DataRegularSeason20242025!$B$3:$B$1315, "&lt;=" &amp; DQ$1, DataRegularSeason20242025!$D$3:$D$1315, $A25)+SUMIFS(DataRegularSeason20242025!$AB$3:$AB$1315,DataRegularSeason20242025!$B$3:$B$1315, "&lt;=" &amp; DQ$1, DataRegularSeason20242025!$E$3:$E$1315, $A25)</f>
        <v>11</v>
      </c>
      <c r="DR25">
        <f>SUMIFS(DataRegularSeason20242025!$AA$3:$AA$1315,DataRegularSeason20242025!$B$3:$B$1315, "&lt;=" &amp; DR$1, DataRegularSeason20242025!$D$3:$D$1315, $A25)+SUMIFS(DataRegularSeason20242025!$AB$3:$AB$1315,DataRegularSeason20242025!$B$3:$B$1315, "&lt;=" &amp; DR$1, DataRegularSeason20242025!$E$3:$E$1315, $A25)</f>
        <v>11</v>
      </c>
      <c r="DS25">
        <f>SUMIFS(DataRegularSeason20242025!$AA$3:$AA$1315,DataRegularSeason20242025!$B$3:$B$1315, "&lt;=" &amp; DS$1, DataRegularSeason20242025!$D$3:$D$1315, $A25)+SUMIFS(DataRegularSeason20242025!$AB$3:$AB$1315,DataRegularSeason20242025!$B$3:$B$1315, "&lt;=" &amp; DS$1, DataRegularSeason20242025!$E$3:$E$1315, $A25)</f>
        <v>11</v>
      </c>
      <c r="DT25">
        <f>SUMIFS(DataRegularSeason20242025!$AA$3:$AA$1315,DataRegularSeason20242025!$B$3:$B$1315, "&lt;=" &amp; DT$1, DataRegularSeason20242025!$D$3:$D$1315, $A25)+SUMIFS(DataRegularSeason20242025!$AB$3:$AB$1315,DataRegularSeason20242025!$B$3:$B$1315, "&lt;=" &amp; DT$1, DataRegularSeason20242025!$E$3:$E$1315, $A25)</f>
        <v>11</v>
      </c>
      <c r="DU25">
        <f>SUMIFS(DataRegularSeason20242025!$AA$3:$AA$1315,DataRegularSeason20242025!$B$3:$B$1315, "&lt;=" &amp; DU$1, DataRegularSeason20242025!$D$3:$D$1315, $A25)+SUMIFS(DataRegularSeason20242025!$AB$3:$AB$1315,DataRegularSeason20242025!$B$3:$B$1315, "&lt;=" &amp; DU$1, DataRegularSeason20242025!$E$3:$E$1315, $A25)</f>
        <v>11</v>
      </c>
      <c r="DV25">
        <f>SUMIFS(DataRegularSeason20242025!$AA$3:$AA$1315,DataRegularSeason20242025!$B$3:$B$1315, "&lt;=" &amp; DV$1, DataRegularSeason20242025!$D$3:$D$1315, $A25)+SUMIFS(DataRegularSeason20242025!$AB$3:$AB$1315,DataRegularSeason20242025!$B$3:$B$1315, "&lt;=" &amp; DV$1, DataRegularSeason20242025!$E$3:$E$1315, $A25)</f>
        <v>11</v>
      </c>
      <c r="DW25">
        <f>SUMIFS(DataRegularSeason20242025!$AA$3:$AA$1315,DataRegularSeason20242025!$B$3:$B$1315, "&lt;=" &amp; DW$1, DataRegularSeason20242025!$D$3:$D$1315, $A25)+SUMIFS(DataRegularSeason20242025!$AB$3:$AB$1315,DataRegularSeason20242025!$B$3:$B$1315, "&lt;=" &amp; DW$1, DataRegularSeason20242025!$E$3:$E$1315, $A25)</f>
        <v>11</v>
      </c>
      <c r="DX25">
        <f>SUMIFS(DataRegularSeason20242025!$AA$3:$AA$1315,DataRegularSeason20242025!$B$3:$B$1315, "&lt;=" &amp; DX$1, DataRegularSeason20242025!$D$3:$D$1315, $A25)+SUMIFS(DataRegularSeason20242025!$AB$3:$AB$1315,DataRegularSeason20242025!$B$3:$B$1315, "&lt;=" &amp; DX$1, DataRegularSeason20242025!$E$3:$E$1315, $A25)</f>
        <v>11</v>
      </c>
      <c r="DY25">
        <f>SUMIFS(DataRegularSeason20242025!$AA$3:$AA$1315,DataRegularSeason20242025!$B$3:$B$1315, "&lt;=" &amp; DY$1, DataRegularSeason20242025!$D$3:$D$1315, $A25)+SUMIFS(DataRegularSeason20242025!$AB$3:$AB$1315,DataRegularSeason20242025!$B$3:$B$1315, "&lt;=" &amp; DY$1, DataRegularSeason20242025!$E$3:$E$1315, $A25)</f>
        <v>11</v>
      </c>
      <c r="DZ25">
        <f>SUMIFS(DataRegularSeason20242025!$AA$3:$AA$1315,DataRegularSeason20242025!$B$3:$B$1315, "&lt;=" &amp; DZ$1, DataRegularSeason20242025!$D$3:$D$1315, $A25)+SUMIFS(DataRegularSeason20242025!$AB$3:$AB$1315,DataRegularSeason20242025!$B$3:$B$1315, "&lt;=" &amp; DZ$1, DataRegularSeason20242025!$E$3:$E$1315, $A25)</f>
        <v>11</v>
      </c>
      <c r="EA25">
        <f>SUMIFS(DataRegularSeason20242025!$AA$3:$AA$1315,DataRegularSeason20242025!$B$3:$B$1315, "&lt;=" &amp; EA$1, DataRegularSeason20242025!$D$3:$D$1315, $A25)+SUMIFS(DataRegularSeason20242025!$AB$3:$AB$1315,DataRegularSeason20242025!$B$3:$B$1315, "&lt;=" &amp; EA$1, DataRegularSeason20242025!$E$3:$E$1315, $A25)</f>
        <v>11</v>
      </c>
      <c r="EB25">
        <f>SUMIFS(DataRegularSeason20242025!$AA$3:$AA$1315,DataRegularSeason20242025!$B$3:$B$1315, "&lt;=" &amp; EB$1, DataRegularSeason20242025!$D$3:$D$1315, $A25)+SUMIFS(DataRegularSeason20242025!$AB$3:$AB$1315,DataRegularSeason20242025!$B$3:$B$1315, "&lt;=" &amp; EB$1, DataRegularSeason20242025!$E$3:$E$1315, $A25)</f>
        <v>11</v>
      </c>
      <c r="EC25">
        <f>SUMIFS(DataRegularSeason20242025!$AA$3:$AA$1315,DataRegularSeason20242025!$B$3:$B$1315, "&lt;=" &amp; EC$1, DataRegularSeason20242025!$D$3:$D$1315, $A25)+SUMIFS(DataRegularSeason20242025!$AB$3:$AB$1315,DataRegularSeason20242025!$B$3:$B$1315, "&lt;=" &amp; EC$1, DataRegularSeason20242025!$E$3:$E$1315, $A25)</f>
        <v>11</v>
      </c>
      <c r="ED25">
        <f>SUMIFS(DataRegularSeason20242025!$AA$3:$AA$1315,DataRegularSeason20242025!$B$3:$B$1315, "&lt;=" &amp; ED$1, DataRegularSeason20242025!$D$3:$D$1315, $A25)+SUMIFS(DataRegularSeason20242025!$AB$3:$AB$1315,DataRegularSeason20242025!$B$3:$B$1315, "&lt;=" &amp; ED$1, DataRegularSeason20242025!$E$3:$E$1315, $A25)</f>
        <v>11</v>
      </c>
      <c r="EE25">
        <f>SUMIFS(DataRegularSeason20242025!$AA$3:$AA$1315,DataRegularSeason20242025!$B$3:$B$1315, "&lt;=" &amp; EE$1, DataRegularSeason20242025!$D$3:$D$1315, $A25)+SUMIFS(DataRegularSeason20242025!$AB$3:$AB$1315,DataRegularSeason20242025!$B$3:$B$1315, "&lt;=" &amp; EE$1, DataRegularSeason20242025!$E$3:$E$1315, $A25)</f>
        <v>11</v>
      </c>
      <c r="EF25">
        <f>SUMIFS(DataRegularSeason20242025!$AA$3:$AA$1315,DataRegularSeason20242025!$B$3:$B$1315, "&lt;=" &amp; EF$1, DataRegularSeason20242025!$D$3:$D$1315, $A25)+SUMIFS(DataRegularSeason20242025!$AB$3:$AB$1315,DataRegularSeason20242025!$B$3:$B$1315, "&lt;=" &amp; EF$1, DataRegularSeason20242025!$E$3:$E$1315, $A25)</f>
        <v>11</v>
      </c>
      <c r="EG25">
        <f>SUMIFS(DataRegularSeason20242025!$AA$3:$AA$1315,DataRegularSeason20242025!$B$3:$B$1315, "&lt;=" &amp; EG$1, DataRegularSeason20242025!$D$3:$D$1315, $A25)+SUMIFS(DataRegularSeason20242025!$AB$3:$AB$1315,DataRegularSeason20242025!$B$3:$B$1315, "&lt;=" &amp; EG$1, DataRegularSeason20242025!$E$3:$E$1315, $A25)</f>
        <v>11</v>
      </c>
      <c r="EH25">
        <f>SUMIFS(DataRegularSeason20242025!$AA$3:$AA$1315,DataRegularSeason20242025!$B$3:$B$1315, "&lt;=" &amp; EH$1, DataRegularSeason20242025!$D$3:$D$1315, $A25)+SUMIFS(DataRegularSeason20242025!$AB$3:$AB$1315,DataRegularSeason20242025!$B$3:$B$1315, "&lt;=" &amp; EH$1, DataRegularSeason20242025!$E$3:$E$1315, $A25)</f>
        <v>11</v>
      </c>
      <c r="EI25">
        <f>SUMIFS(DataRegularSeason20242025!$AA$3:$AA$1315,DataRegularSeason20242025!$B$3:$B$1315, "&lt;=" &amp; EI$1, DataRegularSeason20242025!$D$3:$D$1315, $A25)+SUMIFS(DataRegularSeason20242025!$AB$3:$AB$1315,DataRegularSeason20242025!$B$3:$B$1315, "&lt;=" &amp; EI$1, DataRegularSeason20242025!$E$3:$E$1315, $A25)</f>
        <v>11</v>
      </c>
      <c r="EJ25">
        <f>SUMIFS(DataRegularSeason20242025!$AA$3:$AA$1315,DataRegularSeason20242025!$B$3:$B$1315, "&lt;=" &amp; EJ$1, DataRegularSeason20242025!$D$3:$D$1315, $A25)+SUMIFS(DataRegularSeason20242025!$AB$3:$AB$1315,DataRegularSeason20242025!$B$3:$B$1315, "&lt;=" &amp; EJ$1, DataRegularSeason20242025!$E$3:$E$1315, $A25)</f>
        <v>11</v>
      </c>
      <c r="EK25">
        <f>SUMIFS(DataRegularSeason20242025!$AA$3:$AA$1315,DataRegularSeason20242025!$B$3:$B$1315, "&lt;=" &amp; EK$1, DataRegularSeason20242025!$D$3:$D$1315, $A25)+SUMIFS(DataRegularSeason20242025!$AB$3:$AB$1315,DataRegularSeason20242025!$B$3:$B$1315, "&lt;=" &amp; EK$1, DataRegularSeason20242025!$E$3:$E$1315, $A25)</f>
        <v>11</v>
      </c>
      <c r="EL25">
        <f>SUMIFS(DataRegularSeason20242025!$AA$3:$AA$1315,DataRegularSeason20242025!$B$3:$B$1315, "&lt;=" &amp; EL$1, DataRegularSeason20242025!$D$3:$D$1315, $A25)+SUMIFS(DataRegularSeason20242025!$AB$3:$AB$1315,DataRegularSeason20242025!$B$3:$B$1315, "&lt;=" &amp; EL$1, DataRegularSeason20242025!$E$3:$E$1315, $A25)</f>
        <v>11</v>
      </c>
      <c r="EM25">
        <f>SUMIFS(DataRegularSeason20242025!$AA$3:$AA$1315,DataRegularSeason20242025!$B$3:$B$1315, "&lt;=" &amp; EM$1, DataRegularSeason20242025!$D$3:$D$1315, $A25)+SUMIFS(DataRegularSeason20242025!$AB$3:$AB$1315,DataRegularSeason20242025!$B$3:$B$1315, "&lt;=" &amp; EM$1, DataRegularSeason20242025!$E$3:$E$1315, $A25)</f>
        <v>11</v>
      </c>
      <c r="EN25">
        <f>SUMIFS(DataRegularSeason20242025!$AA$3:$AA$1315,DataRegularSeason20242025!$B$3:$B$1315, "&lt;=" &amp; EN$1, DataRegularSeason20242025!$D$3:$D$1315, $A25)+SUMIFS(DataRegularSeason20242025!$AB$3:$AB$1315,DataRegularSeason20242025!$B$3:$B$1315, "&lt;=" &amp; EN$1, DataRegularSeason20242025!$E$3:$E$1315, $A25)</f>
        <v>11</v>
      </c>
      <c r="EO25">
        <f>SUMIFS(DataRegularSeason20242025!$AA$3:$AA$1315,DataRegularSeason20242025!$B$3:$B$1315, "&lt;=" &amp; EO$1, DataRegularSeason20242025!$D$3:$D$1315, $A25)+SUMIFS(DataRegularSeason20242025!$AB$3:$AB$1315,DataRegularSeason20242025!$B$3:$B$1315, "&lt;=" &amp; EO$1, DataRegularSeason20242025!$E$3:$E$1315, $A25)</f>
        <v>11</v>
      </c>
      <c r="EP25">
        <f>SUMIFS(DataRegularSeason20242025!$AA$3:$AA$1315,DataRegularSeason20242025!$B$3:$B$1315, "&lt;=" &amp; EP$1, DataRegularSeason20242025!$D$3:$D$1315, $A25)+SUMIFS(DataRegularSeason20242025!$AB$3:$AB$1315,DataRegularSeason20242025!$B$3:$B$1315, "&lt;=" &amp; EP$1, DataRegularSeason20242025!$E$3:$E$1315, $A25)</f>
        <v>11</v>
      </c>
      <c r="EQ25">
        <f>SUMIFS(DataRegularSeason20242025!$AA$3:$AA$1315,DataRegularSeason20242025!$B$3:$B$1315, "&lt;=" &amp; EQ$1, DataRegularSeason20242025!$D$3:$D$1315, $A25)+SUMIFS(DataRegularSeason20242025!$AB$3:$AB$1315,DataRegularSeason20242025!$B$3:$B$1315, "&lt;=" &amp; EQ$1, DataRegularSeason20242025!$E$3:$E$1315, $A25)</f>
        <v>11</v>
      </c>
      <c r="ER25">
        <f>SUMIFS(DataRegularSeason20242025!$AA$3:$AA$1315,DataRegularSeason20242025!$B$3:$B$1315, "&lt;=" &amp; ER$1, DataRegularSeason20242025!$D$3:$D$1315, $A25)+SUMIFS(DataRegularSeason20242025!$AB$3:$AB$1315,DataRegularSeason20242025!$B$3:$B$1315, "&lt;=" &amp; ER$1, DataRegularSeason20242025!$E$3:$E$1315, $A25)</f>
        <v>11</v>
      </c>
      <c r="ES25">
        <f>SUMIFS(DataRegularSeason20242025!$AA$3:$AA$1315,DataRegularSeason20242025!$B$3:$B$1315, "&lt;=" &amp; ES$1, DataRegularSeason20242025!$D$3:$D$1315, $A25)+SUMIFS(DataRegularSeason20242025!$AB$3:$AB$1315,DataRegularSeason20242025!$B$3:$B$1315, "&lt;=" &amp; ES$1, DataRegularSeason20242025!$E$3:$E$1315, $A25)</f>
        <v>11</v>
      </c>
      <c r="ET25">
        <f>SUMIFS(DataRegularSeason20242025!$AA$3:$AA$1315,DataRegularSeason20242025!$B$3:$B$1315, "&lt;=" &amp; ET$1, DataRegularSeason20242025!$D$3:$D$1315, $A25)+SUMIFS(DataRegularSeason20242025!$AB$3:$AB$1315,DataRegularSeason20242025!$B$3:$B$1315, "&lt;=" &amp; ET$1, DataRegularSeason20242025!$E$3:$E$1315, $A25)</f>
        <v>11</v>
      </c>
      <c r="EU25">
        <f>SUMIFS(DataRegularSeason20242025!$AA$3:$AA$1315,DataRegularSeason20242025!$B$3:$B$1315, "&lt;=" &amp; EU$1, DataRegularSeason20242025!$D$3:$D$1315, $A25)+SUMIFS(DataRegularSeason20242025!$AB$3:$AB$1315,DataRegularSeason20242025!$B$3:$B$1315, "&lt;=" &amp; EU$1, DataRegularSeason20242025!$E$3:$E$1315, $A25)</f>
        <v>11</v>
      </c>
      <c r="EV25">
        <f>SUMIFS(DataRegularSeason20242025!$AA$3:$AA$1315,DataRegularSeason20242025!$B$3:$B$1315, "&lt;=" &amp; EV$1, DataRegularSeason20242025!$D$3:$D$1315, $A25)+SUMIFS(DataRegularSeason20242025!$AB$3:$AB$1315,DataRegularSeason20242025!$B$3:$B$1315, "&lt;=" &amp; EV$1, DataRegularSeason20242025!$E$3:$E$1315, $A25)</f>
        <v>11</v>
      </c>
      <c r="EW25">
        <f>SUMIFS(DataRegularSeason20242025!$AA$3:$AA$1315,DataRegularSeason20242025!$B$3:$B$1315, "&lt;=" &amp; EW$1, DataRegularSeason20242025!$D$3:$D$1315, $A25)+SUMIFS(DataRegularSeason20242025!$AB$3:$AB$1315,DataRegularSeason20242025!$B$3:$B$1315, "&lt;=" &amp; EW$1, DataRegularSeason20242025!$E$3:$E$1315, $A25)</f>
        <v>11</v>
      </c>
      <c r="EX25">
        <f>SUMIFS(DataRegularSeason20242025!$AA$3:$AA$1315,DataRegularSeason20242025!$B$3:$B$1315, "&lt;=" &amp; EX$1, DataRegularSeason20242025!$D$3:$D$1315, $A25)+SUMIFS(DataRegularSeason20242025!$AB$3:$AB$1315,DataRegularSeason20242025!$B$3:$B$1315, "&lt;=" &amp; EX$1, DataRegularSeason20242025!$E$3:$E$1315, $A25)</f>
        <v>11</v>
      </c>
      <c r="EY25">
        <f>SUMIFS(DataRegularSeason20242025!$AA$3:$AA$1315,DataRegularSeason20242025!$B$3:$B$1315, "&lt;=" &amp; EY$1, DataRegularSeason20242025!$D$3:$D$1315, $A25)+SUMIFS(DataRegularSeason20242025!$AB$3:$AB$1315,DataRegularSeason20242025!$B$3:$B$1315, "&lt;=" &amp; EY$1, DataRegularSeason20242025!$E$3:$E$1315, $A25)</f>
        <v>11</v>
      </c>
      <c r="EZ25">
        <f>SUMIFS(DataRegularSeason20242025!$AA$3:$AA$1315,DataRegularSeason20242025!$B$3:$B$1315, "&lt;=" &amp; EZ$1, DataRegularSeason20242025!$D$3:$D$1315, $A25)+SUMIFS(DataRegularSeason20242025!$AB$3:$AB$1315,DataRegularSeason20242025!$B$3:$B$1315, "&lt;=" &amp; EZ$1, DataRegularSeason20242025!$E$3:$E$1315, $A25)</f>
        <v>11</v>
      </c>
      <c r="FA25">
        <f>SUMIFS(DataRegularSeason20242025!$AA$3:$AA$1315,DataRegularSeason20242025!$B$3:$B$1315, "&lt;=" &amp; FA$1, DataRegularSeason20242025!$D$3:$D$1315, $A25)+SUMIFS(DataRegularSeason20242025!$AB$3:$AB$1315,DataRegularSeason20242025!$B$3:$B$1315, "&lt;=" &amp; FA$1, DataRegularSeason20242025!$E$3:$E$1315, $A25)</f>
        <v>11</v>
      </c>
      <c r="FB25">
        <f>SUMIFS(DataRegularSeason20242025!$AA$3:$AA$1315,DataRegularSeason20242025!$B$3:$B$1315, "&lt;=" &amp; FB$1, DataRegularSeason20242025!$D$3:$D$1315, $A25)+SUMIFS(DataRegularSeason20242025!$AB$3:$AB$1315,DataRegularSeason20242025!$B$3:$B$1315, "&lt;=" &amp; FB$1, DataRegularSeason20242025!$E$3:$E$1315, $A25)</f>
        <v>11</v>
      </c>
      <c r="FC25">
        <f>SUMIFS(DataRegularSeason20242025!$AA$3:$AA$1315,DataRegularSeason20242025!$B$3:$B$1315, "&lt;=" &amp; FC$1, DataRegularSeason20242025!$D$3:$D$1315, $A25)+SUMIFS(DataRegularSeason20242025!$AB$3:$AB$1315,DataRegularSeason20242025!$B$3:$B$1315, "&lt;=" &amp; FC$1, DataRegularSeason20242025!$E$3:$E$1315, $A25)</f>
        <v>11</v>
      </c>
      <c r="FD25">
        <f>SUMIFS(DataRegularSeason20242025!$AA$3:$AA$1315,DataRegularSeason20242025!$B$3:$B$1315, "&lt;=" &amp; FD$1, DataRegularSeason20242025!$D$3:$D$1315, $A25)+SUMIFS(DataRegularSeason20242025!$AB$3:$AB$1315,DataRegularSeason20242025!$B$3:$B$1315, "&lt;=" &amp; FD$1, DataRegularSeason20242025!$E$3:$E$1315, $A25)</f>
        <v>11</v>
      </c>
      <c r="FE25">
        <f>SUMIFS(DataRegularSeason20242025!$AA$3:$AA$1315,DataRegularSeason20242025!$B$3:$B$1315, "&lt;=" &amp; FE$1, DataRegularSeason20242025!$D$3:$D$1315, $A25)+SUMIFS(DataRegularSeason20242025!$AB$3:$AB$1315,DataRegularSeason20242025!$B$3:$B$1315, "&lt;=" &amp; FE$1, DataRegularSeason20242025!$E$3:$E$1315, $A25)</f>
        <v>11</v>
      </c>
      <c r="FF25">
        <f>SUMIFS(DataRegularSeason20242025!$AA$3:$AA$1315,DataRegularSeason20242025!$B$3:$B$1315, "&lt;=" &amp; FF$1, DataRegularSeason20242025!$D$3:$D$1315, $A25)+SUMIFS(DataRegularSeason20242025!$AB$3:$AB$1315,DataRegularSeason20242025!$B$3:$B$1315, "&lt;=" &amp; FF$1, DataRegularSeason20242025!$E$3:$E$1315, $A25)</f>
        <v>11</v>
      </c>
      <c r="FG25">
        <f>SUMIFS(DataRegularSeason20242025!$AA$3:$AA$1315,DataRegularSeason20242025!$B$3:$B$1315, "&lt;=" &amp; FG$1, DataRegularSeason20242025!$D$3:$D$1315, $A25)+SUMIFS(DataRegularSeason20242025!$AB$3:$AB$1315,DataRegularSeason20242025!$B$3:$B$1315, "&lt;=" &amp; FG$1, DataRegularSeason20242025!$E$3:$E$1315, $A25)</f>
        <v>11</v>
      </c>
      <c r="FH25">
        <f>SUMIFS(DataRegularSeason20242025!$AA$3:$AA$1315,DataRegularSeason20242025!$B$3:$B$1315, "&lt;=" &amp; FH$1, DataRegularSeason20242025!$D$3:$D$1315, $A25)+SUMIFS(DataRegularSeason20242025!$AB$3:$AB$1315,DataRegularSeason20242025!$B$3:$B$1315, "&lt;=" &amp; FH$1, DataRegularSeason20242025!$E$3:$E$1315, $A25)</f>
        <v>11</v>
      </c>
      <c r="FI25">
        <f>SUMIFS(DataRegularSeason20242025!$AA$3:$AA$1315,DataRegularSeason20242025!$B$3:$B$1315, "&lt;=" &amp; FI$1, DataRegularSeason20242025!$D$3:$D$1315, $A25)+SUMIFS(DataRegularSeason20242025!$AB$3:$AB$1315,DataRegularSeason20242025!$B$3:$B$1315, "&lt;=" &amp; FI$1, DataRegularSeason20242025!$E$3:$E$1315, $A25)</f>
        <v>11</v>
      </c>
      <c r="FJ25">
        <f>SUMIFS(DataRegularSeason20242025!$AA$3:$AA$1315,DataRegularSeason20242025!$B$3:$B$1315, "&lt;=" &amp; FJ$1, DataRegularSeason20242025!$D$3:$D$1315, $A25)+SUMIFS(DataRegularSeason20242025!$AB$3:$AB$1315,DataRegularSeason20242025!$B$3:$B$1315, "&lt;=" &amp; FJ$1, DataRegularSeason20242025!$E$3:$E$1315, $A25)</f>
        <v>11</v>
      </c>
      <c r="FK25">
        <f>SUMIFS(DataRegularSeason20242025!$AA$3:$AA$1315,DataRegularSeason20242025!$B$3:$B$1315, "&lt;=" &amp; FK$1, DataRegularSeason20242025!$D$3:$D$1315, $A25)+SUMIFS(DataRegularSeason20242025!$AB$3:$AB$1315,DataRegularSeason20242025!$B$3:$B$1315, "&lt;=" &amp; FK$1, DataRegularSeason20242025!$E$3:$E$1315, $A25)</f>
        <v>11</v>
      </c>
      <c r="FL25">
        <f>SUMIFS(DataRegularSeason20242025!$AA$3:$AA$1315,DataRegularSeason20242025!$B$3:$B$1315, "&lt;=" &amp; FL$1, DataRegularSeason20242025!$D$3:$D$1315, $A25)+SUMIFS(DataRegularSeason20242025!$AB$3:$AB$1315,DataRegularSeason20242025!$B$3:$B$1315, "&lt;=" &amp; FL$1, DataRegularSeason20242025!$E$3:$E$1315, $A25)</f>
        <v>11</v>
      </c>
      <c r="FM25">
        <f>SUMIFS(DataRegularSeason20242025!$AA$3:$AA$1315,DataRegularSeason20242025!$B$3:$B$1315, "&lt;=" &amp; FM$1, DataRegularSeason20242025!$D$3:$D$1315, $A25)+SUMIFS(DataRegularSeason20242025!$AB$3:$AB$1315,DataRegularSeason20242025!$B$3:$B$1315, "&lt;=" &amp; FM$1, DataRegularSeason20242025!$E$3:$E$1315, $A25)</f>
        <v>11</v>
      </c>
      <c r="FN25">
        <f>SUMIFS(DataRegularSeason20242025!$AA$3:$AA$1315,DataRegularSeason20242025!$B$3:$B$1315, "&lt;=" &amp; FN$1, DataRegularSeason20242025!$D$3:$D$1315, $A25)+SUMIFS(DataRegularSeason20242025!$AB$3:$AB$1315,DataRegularSeason20242025!$B$3:$B$1315, "&lt;=" &amp; FN$1, DataRegularSeason20242025!$E$3:$E$1315, $A25)</f>
        <v>11</v>
      </c>
      <c r="FO25">
        <f>SUMIFS(DataRegularSeason20242025!$AA$3:$AA$1315,DataRegularSeason20242025!$B$3:$B$1315, "&lt;=" &amp; FO$1, DataRegularSeason20242025!$D$3:$D$1315, $A25)+SUMIFS(DataRegularSeason20242025!$AB$3:$AB$1315,DataRegularSeason20242025!$B$3:$B$1315, "&lt;=" &amp; FO$1, DataRegularSeason20242025!$E$3:$E$1315, $A25)</f>
        <v>11</v>
      </c>
      <c r="FP25">
        <f>SUMIFS(DataRegularSeason20242025!$AA$3:$AA$1315,DataRegularSeason20242025!$B$3:$B$1315, "&lt;=" &amp; FP$1, DataRegularSeason20242025!$D$3:$D$1315, $A25)+SUMIFS(DataRegularSeason20242025!$AB$3:$AB$1315,DataRegularSeason20242025!$B$3:$B$1315, "&lt;=" &amp; FP$1, DataRegularSeason20242025!$E$3:$E$1315, $A25)</f>
        <v>11</v>
      </c>
      <c r="FQ25">
        <f>SUMIFS(DataRegularSeason20242025!$AA$3:$AA$1315,DataRegularSeason20242025!$B$3:$B$1315, "&lt;=" &amp; FQ$1, DataRegularSeason20242025!$D$3:$D$1315, $A25)+SUMIFS(DataRegularSeason20242025!$AB$3:$AB$1315,DataRegularSeason20242025!$B$3:$B$1315, "&lt;=" &amp; FQ$1, DataRegularSeason20242025!$E$3:$E$1315, $A25)</f>
        <v>11</v>
      </c>
      <c r="FR25">
        <f>SUMIFS(DataRegularSeason20242025!$AA$3:$AA$1315,DataRegularSeason20242025!$B$3:$B$1315, "&lt;=" &amp; FR$1, DataRegularSeason20242025!$D$3:$D$1315, $A25)+SUMIFS(DataRegularSeason20242025!$AB$3:$AB$1315,DataRegularSeason20242025!$B$3:$B$1315, "&lt;=" &amp; FR$1, DataRegularSeason20242025!$E$3:$E$1315, $A25)</f>
        <v>11</v>
      </c>
      <c r="FS25">
        <f>SUMIFS(DataRegularSeason20242025!$AA$3:$AA$1315,DataRegularSeason20242025!$B$3:$B$1315, "&lt;=" &amp; FS$1, DataRegularSeason20242025!$D$3:$D$1315, $A25)+SUMIFS(DataRegularSeason20242025!$AB$3:$AB$1315,DataRegularSeason20242025!$B$3:$B$1315, "&lt;=" &amp; FS$1, DataRegularSeason20242025!$E$3:$E$1315, $A25)</f>
        <v>11</v>
      </c>
      <c r="FT25">
        <f>SUMIFS(DataRegularSeason20242025!$AA$3:$AA$1315,DataRegularSeason20242025!$B$3:$B$1315, "&lt;=" &amp; FT$1, DataRegularSeason20242025!$D$3:$D$1315, $A25)+SUMIFS(DataRegularSeason20242025!$AB$3:$AB$1315,DataRegularSeason20242025!$B$3:$B$1315, "&lt;=" &amp; FT$1, DataRegularSeason20242025!$E$3:$E$1315, $A25)</f>
        <v>11</v>
      </c>
      <c r="FU25">
        <f>SUMIFS(DataRegularSeason20242025!$AA$3:$AA$1315,DataRegularSeason20242025!$B$3:$B$1315, "&lt;=" &amp; FU$1, DataRegularSeason20242025!$D$3:$D$1315, $A25)+SUMIFS(DataRegularSeason20242025!$AB$3:$AB$1315,DataRegularSeason20242025!$B$3:$B$1315, "&lt;=" &amp; FU$1, DataRegularSeason20242025!$E$3:$E$1315, $A25)</f>
        <v>11</v>
      </c>
      <c r="FV25">
        <f>SUMIFS(DataRegularSeason20242025!$AA$3:$AA$1315,DataRegularSeason20242025!$B$3:$B$1315, "&lt;=" &amp; FV$1, DataRegularSeason20242025!$D$3:$D$1315, $A25)+SUMIFS(DataRegularSeason20242025!$AB$3:$AB$1315,DataRegularSeason20242025!$B$3:$B$1315, "&lt;=" &amp; FV$1, DataRegularSeason20242025!$E$3:$E$1315, $A25)</f>
        <v>11</v>
      </c>
      <c r="FW25">
        <f>SUMIFS(DataRegularSeason20242025!$AA$3:$AA$1315,DataRegularSeason20242025!$B$3:$B$1315, "&lt;=" &amp; FW$1, DataRegularSeason20242025!$D$3:$D$1315, $A25)+SUMIFS(DataRegularSeason20242025!$AB$3:$AB$1315,DataRegularSeason20242025!$B$3:$B$1315, "&lt;=" &amp; FW$1, DataRegularSeason20242025!$E$3:$E$1315, $A25)</f>
        <v>11</v>
      </c>
      <c r="FX25">
        <f>SUMIFS(DataRegularSeason20242025!$AA$3:$AA$1315,DataRegularSeason20242025!$B$3:$B$1315, "&lt;=" &amp; FX$1, DataRegularSeason20242025!$D$3:$D$1315, $A25)+SUMIFS(DataRegularSeason20242025!$AB$3:$AB$1315,DataRegularSeason20242025!$B$3:$B$1315, "&lt;=" &amp; FX$1, DataRegularSeason20242025!$E$3:$E$1315, $A25)</f>
        <v>11</v>
      </c>
      <c r="FY25">
        <f>SUMIFS(DataRegularSeason20242025!$AA$3:$AA$1315,DataRegularSeason20242025!$B$3:$B$1315, "&lt;=" &amp; FY$1, DataRegularSeason20242025!$D$3:$D$1315, $A25)+SUMIFS(DataRegularSeason20242025!$AB$3:$AB$1315,DataRegularSeason20242025!$B$3:$B$1315, "&lt;=" &amp; FY$1, DataRegularSeason20242025!$E$3:$E$1315, $A25)</f>
        <v>11</v>
      </c>
      <c r="FZ25">
        <f>SUMIFS(DataRegularSeason20242025!$AA$3:$AA$1315,DataRegularSeason20242025!$B$3:$B$1315, "&lt;=" &amp; FZ$1, DataRegularSeason20242025!$D$3:$D$1315, $A25)+SUMIFS(DataRegularSeason20242025!$AB$3:$AB$1315,DataRegularSeason20242025!$B$3:$B$1315, "&lt;=" &amp; FZ$1, DataRegularSeason20242025!$E$3:$E$1315, $A25)</f>
        <v>11</v>
      </c>
      <c r="GA25">
        <f>SUMIFS(DataRegularSeason20242025!$AA$3:$AA$1315,DataRegularSeason20242025!$B$3:$B$1315, "&lt;=" &amp; GA$1, DataRegularSeason20242025!$D$3:$D$1315, $A25)+SUMIFS(DataRegularSeason20242025!$AB$3:$AB$1315,DataRegularSeason20242025!$B$3:$B$1315, "&lt;=" &amp; GA$1, DataRegularSeason20242025!$E$3:$E$1315, $A25)</f>
        <v>11</v>
      </c>
      <c r="GB25">
        <f>SUMIFS(DataRegularSeason20242025!$AA$3:$AA$1315,DataRegularSeason20242025!$B$3:$B$1315, "&lt;=" &amp; GB$1, DataRegularSeason20242025!$D$3:$D$1315, $A25)+SUMIFS(DataRegularSeason20242025!$AB$3:$AB$1315,DataRegularSeason20242025!$B$3:$B$1315, "&lt;=" &amp; GB$1, DataRegularSeason20242025!$E$3:$E$1315, $A25)</f>
        <v>11</v>
      </c>
      <c r="GC25">
        <f>SUMIFS(DataRegularSeason20242025!$AA$3:$AA$1315,DataRegularSeason20242025!$B$3:$B$1315, "&lt;=" &amp; GC$1, DataRegularSeason20242025!$D$3:$D$1315, $A25)+SUMIFS(DataRegularSeason20242025!$AB$3:$AB$1315,DataRegularSeason20242025!$B$3:$B$1315, "&lt;=" &amp; GC$1, DataRegularSeason20242025!$E$3:$E$1315, $A25)</f>
        <v>11</v>
      </c>
      <c r="GD25">
        <f>SUMIFS(DataRegularSeason20242025!$AA$3:$AA$1315,DataRegularSeason20242025!$B$3:$B$1315, "&lt;=" &amp; GD$1, DataRegularSeason20242025!$D$3:$D$1315, $A25)+SUMIFS(DataRegularSeason20242025!$AB$3:$AB$1315,DataRegularSeason20242025!$B$3:$B$1315, "&lt;=" &amp; GD$1, DataRegularSeason20242025!$E$3:$E$1315, $A25)</f>
        <v>11</v>
      </c>
      <c r="GE25">
        <f>SUMIFS(DataRegularSeason20242025!$AA$3:$AA$1315,DataRegularSeason20242025!$B$3:$B$1315, "&lt;=" &amp; GE$1, DataRegularSeason20242025!$D$3:$D$1315, $A25)+SUMIFS(DataRegularSeason20242025!$AB$3:$AB$1315,DataRegularSeason20242025!$B$3:$B$1315, "&lt;=" &amp; GE$1, DataRegularSeason20242025!$E$3:$E$1315, $A25)</f>
        <v>11</v>
      </c>
      <c r="GF25">
        <f>SUMIFS(DataRegularSeason20242025!$AA$3:$AA$1315,DataRegularSeason20242025!$B$3:$B$1315, "&lt;=" &amp; GF$1, DataRegularSeason20242025!$D$3:$D$1315, $A25)+SUMIFS(DataRegularSeason20242025!$AB$3:$AB$1315,DataRegularSeason20242025!$B$3:$B$1315, "&lt;=" &amp; GF$1, DataRegularSeason20242025!$E$3:$E$1315, $A25)</f>
        <v>11</v>
      </c>
      <c r="GG25">
        <f>SUMIFS(DataRegularSeason20242025!$AA$3:$AA$1315,DataRegularSeason20242025!$B$3:$B$1315, "&lt;=" &amp; GG$1, DataRegularSeason20242025!$D$3:$D$1315, $A25)+SUMIFS(DataRegularSeason20242025!$AB$3:$AB$1315,DataRegularSeason20242025!$B$3:$B$1315, "&lt;=" &amp; GG$1, DataRegularSeason20242025!$E$3:$E$1315, $A25)</f>
        <v>11</v>
      </c>
      <c r="GH25">
        <f>SUMIFS(DataRegularSeason20242025!$AA$3:$AA$1315,DataRegularSeason20242025!$B$3:$B$1315, "&lt;=" &amp; GH$1, DataRegularSeason20242025!$D$3:$D$1315, $A25)+SUMIFS(DataRegularSeason20242025!$AB$3:$AB$1315,DataRegularSeason20242025!$B$3:$B$1315, "&lt;=" &amp; GH$1, DataRegularSeason20242025!$E$3:$E$1315, $A25)</f>
        <v>11</v>
      </c>
      <c r="GI25">
        <f>SUMIFS(DataRegularSeason20242025!$AA$3:$AA$1315,DataRegularSeason20242025!$B$3:$B$1315, "&lt;=" &amp; GI$1, DataRegularSeason20242025!$D$3:$D$1315, $A25)+SUMIFS(DataRegularSeason20242025!$AB$3:$AB$1315,DataRegularSeason20242025!$B$3:$B$1315, "&lt;=" &amp; GI$1, DataRegularSeason20242025!$E$3:$E$1315, $A25)</f>
        <v>11</v>
      </c>
      <c r="GJ25">
        <f>SUMIFS(DataRegularSeason20242025!$AA$3:$AA$1315,DataRegularSeason20242025!$B$3:$B$1315, "&lt;=" &amp; GJ$1, DataRegularSeason20242025!$D$3:$D$1315, $A25)+SUMIFS(DataRegularSeason20242025!$AB$3:$AB$1315,DataRegularSeason20242025!$B$3:$B$1315, "&lt;=" &amp; GJ$1, DataRegularSeason20242025!$E$3:$E$1315, $A25)</f>
        <v>11</v>
      </c>
      <c r="GK25">
        <f>SUMIFS(DataRegularSeason20242025!$AA$3:$AA$1315,DataRegularSeason20242025!$B$3:$B$1315, "&lt;=" &amp; GK$1, DataRegularSeason20242025!$D$3:$D$1315, $A25)+SUMIFS(DataRegularSeason20242025!$AB$3:$AB$1315,DataRegularSeason20242025!$B$3:$B$1315, "&lt;=" &amp; GK$1, DataRegularSeason20242025!$E$3:$E$1315, $A25)</f>
        <v>11</v>
      </c>
      <c r="GL25">
        <f>SUMIFS(DataRegularSeason20242025!$AA$3:$AA$1315,DataRegularSeason20242025!$B$3:$B$1315, "&lt;=" &amp; GL$1, DataRegularSeason20242025!$D$3:$D$1315, $A25)+SUMIFS(DataRegularSeason20242025!$AB$3:$AB$1315,DataRegularSeason20242025!$B$3:$B$1315, "&lt;=" &amp; GL$1, DataRegularSeason20242025!$E$3:$E$1315, $A25)</f>
        <v>11</v>
      </c>
      <c r="GM25">
        <f>SUMIFS(DataRegularSeason20242025!$AA$3:$AA$1315,DataRegularSeason20242025!$B$3:$B$1315, "&lt;=" &amp; GM$1, DataRegularSeason20242025!$D$3:$D$1315, $A25)+SUMIFS(DataRegularSeason20242025!$AB$3:$AB$1315,DataRegularSeason20242025!$B$3:$B$1315, "&lt;=" &amp; GM$1, DataRegularSeason20242025!$E$3:$E$1315, $A25)</f>
        <v>11</v>
      </c>
      <c r="GN25">
        <f>SUMIFS(DataRegularSeason20242025!$AA$3:$AA$1315,DataRegularSeason20242025!$B$3:$B$1315, "&lt;=" &amp; GN$1, DataRegularSeason20242025!$D$3:$D$1315, $A25)+SUMIFS(DataRegularSeason20242025!$AB$3:$AB$1315,DataRegularSeason20242025!$B$3:$B$1315, "&lt;=" &amp; GN$1, DataRegularSeason20242025!$E$3:$E$1315, $A25)</f>
        <v>11</v>
      </c>
      <c r="GO25">
        <f>SUMIFS(DataRegularSeason20242025!$AA$3:$AA$1315,DataRegularSeason20242025!$B$3:$B$1315, "&lt;=" &amp; GO$1, DataRegularSeason20242025!$D$3:$D$1315, $A25)+SUMIFS(DataRegularSeason20242025!$AB$3:$AB$1315,DataRegularSeason20242025!$B$3:$B$1315, "&lt;=" &amp; GO$1, DataRegularSeason20242025!$E$3:$E$1315, $A25)</f>
        <v>11</v>
      </c>
      <c r="GP25">
        <f>SUMIFS(DataRegularSeason20242025!$AA$3:$AA$1315,DataRegularSeason20242025!$B$3:$B$1315, "&lt;=" &amp; GP$1, DataRegularSeason20242025!$D$3:$D$1315, $A25)+SUMIFS(DataRegularSeason20242025!$AB$3:$AB$1315,DataRegularSeason20242025!$B$3:$B$1315, "&lt;=" &amp; GP$1, DataRegularSeason20242025!$E$3:$E$1315, $A25)</f>
        <v>11</v>
      </c>
      <c r="GQ25">
        <f>SUMIFS(DataRegularSeason20242025!$AA$3:$AA$1315,DataRegularSeason20242025!$B$3:$B$1315, "&lt;=" &amp; GQ$1, DataRegularSeason20242025!$D$3:$D$1315, $A25)+SUMIFS(DataRegularSeason20242025!$AB$3:$AB$1315,DataRegularSeason20242025!$B$3:$B$1315, "&lt;=" &amp; GQ$1, DataRegularSeason20242025!$E$3:$E$1315, $A25)</f>
        <v>11</v>
      </c>
      <c r="GR25">
        <f>SUMIFS(DataRegularSeason20242025!$AA$3:$AA$1315,DataRegularSeason20242025!$B$3:$B$1315, "&lt;=" &amp; GR$1, DataRegularSeason20242025!$D$3:$D$1315, $A25)+SUMIFS(DataRegularSeason20242025!$AB$3:$AB$1315,DataRegularSeason20242025!$B$3:$B$1315, "&lt;=" &amp; GR$1, DataRegularSeason20242025!$E$3:$E$1315, $A25)</f>
        <v>11</v>
      </c>
      <c r="GS25">
        <f>SUMIFS(DataRegularSeason20242025!$AA$3:$AA$1315,DataRegularSeason20242025!$B$3:$B$1315, "&lt;=" &amp; GS$1, DataRegularSeason20242025!$D$3:$D$1315, $A25)+SUMIFS(DataRegularSeason20242025!$AB$3:$AB$1315,DataRegularSeason20242025!$B$3:$B$1315, "&lt;=" &amp; GS$1, DataRegularSeason20242025!$E$3:$E$1315, $A25)</f>
        <v>11</v>
      </c>
      <c r="GT25">
        <f>SUMIFS(DataRegularSeason20242025!$AA$3:$AA$1315,DataRegularSeason20242025!$B$3:$B$1315, "&lt;=" &amp; GT$1, DataRegularSeason20242025!$D$3:$D$1315, $A25)+SUMIFS(DataRegularSeason20242025!$AB$3:$AB$1315,DataRegularSeason20242025!$B$3:$B$1315, "&lt;=" &amp; GT$1, DataRegularSeason20242025!$E$3:$E$1315, $A25)</f>
        <v>11</v>
      </c>
      <c r="GU25">
        <f>SUMIFS(DataRegularSeason20242025!$AA$3:$AA$1315,DataRegularSeason20242025!$B$3:$B$1315, "&lt;=" &amp; GU$1, DataRegularSeason20242025!$D$3:$D$1315, $A25)+SUMIFS(DataRegularSeason20242025!$AB$3:$AB$1315,DataRegularSeason20242025!$B$3:$B$1315, "&lt;=" &amp; GU$1, DataRegularSeason20242025!$E$3:$E$1315, $A25)</f>
        <v>11</v>
      </c>
    </row>
    <row r="26" spans="1:203" x14ac:dyDescent="0.25">
      <c r="A26" t="s">
        <v>12</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2</v>
      </c>
      <c r="N26">
        <f>SUMIFS(DataRegularSeason20242025!$AA$3:$AA$1315,DataRegularSeason20242025!$B$3:$B$1315, "&lt;=" &amp; N$1, DataRegularSeason20242025!$D$3:$D$1315, $A26)+SUMIFS(DataRegularSeason20242025!$AB$3:$AB$1315,DataRegularSeason20242025!$B$3:$B$1315, "&lt;=" &amp; N$1, DataRegularSeason20242025!$E$3:$E$1315, $A26)</f>
        <v>2</v>
      </c>
      <c r="O26">
        <f>SUMIFS(DataRegularSeason20242025!$AA$3:$AA$1315,DataRegularSeason20242025!$B$3:$B$1315, "&lt;=" &amp; O$1, DataRegularSeason20242025!$D$3:$D$1315, $A26)+SUMIFS(DataRegularSeason20242025!$AB$3:$AB$1315,DataRegularSeason20242025!$B$3:$B$1315, "&lt;=" &amp; O$1, DataRegularSeason20242025!$E$3:$E$1315, $A26)</f>
        <v>2</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8</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9</v>
      </c>
      <c r="AA26">
        <f>SUMIFS(DataRegularSeason20242025!$AA$3:$AA$1315,DataRegularSeason20242025!$B$3:$B$1315, "&lt;=" &amp; AA$1, DataRegularSeason20242025!$D$3:$D$1315, $A26)+SUMIFS(DataRegularSeason20242025!$AB$3:$AB$1315,DataRegularSeason20242025!$B$3:$B$1315, "&lt;=" &amp; AA$1, DataRegularSeason20242025!$E$3:$E$1315, $A26)</f>
        <v>9</v>
      </c>
      <c r="AB26">
        <f>SUMIFS(DataRegularSeason20242025!$AA$3:$AA$1315,DataRegularSeason20242025!$B$3:$B$1315, "&lt;=" &amp; AB$1, DataRegularSeason20242025!$D$3:$D$1315, $A26)+SUMIFS(DataRegularSeason20242025!$AB$3:$AB$1315,DataRegularSeason20242025!$B$3:$B$1315, "&lt;=" &amp; AB$1, DataRegularSeason20242025!$E$3:$E$1315, $A26)</f>
        <v>9</v>
      </c>
      <c r="AC26">
        <f>SUMIFS(DataRegularSeason20242025!$AA$3:$AA$1315,DataRegularSeason20242025!$B$3:$B$1315, "&lt;=" &amp; AC$1, DataRegularSeason20242025!$D$3:$D$1315, $A26)+SUMIFS(DataRegularSeason20242025!$AB$3:$AB$1315,DataRegularSeason20242025!$B$3:$B$1315, "&lt;=" &amp; AC$1, DataRegularSeason20242025!$E$3:$E$1315, $A26)</f>
        <v>9</v>
      </c>
      <c r="AD26">
        <f>SUMIFS(DataRegularSeason20242025!$AA$3:$AA$1315,DataRegularSeason20242025!$B$3:$B$1315, "&lt;=" &amp; AD$1, DataRegularSeason20242025!$D$3:$D$1315, $A26)+SUMIFS(DataRegularSeason20242025!$AB$3:$AB$1315,DataRegularSeason20242025!$B$3:$B$1315, "&lt;=" &amp; AD$1, DataRegularSeason20242025!$E$3:$E$1315, $A26)</f>
        <v>11</v>
      </c>
      <c r="AE26">
        <f>SUMIFS(DataRegularSeason20242025!$AA$3:$AA$1315,DataRegularSeason20242025!$B$3:$B$1315, "&lt;=" &amp; AE$1, DataRegularSeason20242025!$D$3:$D$1315, $A26)+SUMIFS(DataRegularSeason20242025!$AB$3:$AB$1315,DataRegularSeason20242025!$B$3:$B$1315, "&lt;=" &amp; AE$1, DataRegularSeason20242025!$E$3:$E$1315, $A26)</f>
        <v>11</v>
      </c>
      <c r="AF26">
        <f>SUMIFS(DataRegularSeason20242025!$AA$3:$AA$1315,DataRegularSeason20242025!$B$3:$B$1315, "&lt;=" &amp; AF$1, DataRegularSeason20242025!$D$3:$D$1315, $A26)+SUMIFS(DataRegularSeason20242025!$AB$3:$AB$1315,DataRegularSeason20242025!$B$3:$B$1315, "&lt;=" &amp; AF$1, DataRegularSeason20242025!$E$3:$E$1315, $A26)</f>
        <v>11</v>
      </c>
      <c r="AG26">
        <f>SUMIFS(DataRegularSeason20242025!$AA$3:$AA$1315,DataRegularSeason20242025!$B$3:$B$1315, "&lt;=" &amp; AG$1, DataRegularSeason20242025!$D$3:$D$1315, $A26)+SUMIFS(DataRegularSeason20242025!$AB$3:$AB$1315,DataRegularSeason20242025!$B$3:$B$1315, "&lt;=" &amp; AG$1, DataRegularSeason20242025!$E$3:$E$1315, $A26)</f>
        <v>11</v>
      </c>
      <c r="AH26">
        <f>SUMIFS(DataRegularSeason20242025!$AA$3:$AA$1315,DataRegularSeason20242025!$B$3:$B$1315, "&lt;=" &amp; AH$1, DataRegularSeason20242025!$D$3:$D$1315, $A26)+SUMIFS(DataRegularSeason20242025!$AB$3:$AB$1315,DataRegularSeason20242025!$B$3:$B$1315, "&lt;=" &amp; AH$1, DataRegularSeason20242025!$E$3:$E$1315, $A26)</f>
        <v>11</v>
      </c>
      <c r="AI26">
        <f>SUMIFS(DataRegularSeason20242025!$AA$3:$AA$1315,DataRegularSeason20242025!$B$3:$B$1315, "&lt;=" &amp; AI$1, DataRegularSeason20242025!$D$3:$D$1315, $A26)+SUMIFS(DataRegularSeason20242025!$AB$3:$AB$1315,DataRegularSeason20242025!$B$3:$B$1315, "&lt;=" &amp; AI$1, DataRegularSeason20242025!$E$3:$E$1315, $A26)</f>
        <v>11</v>
      </c>
      <c r="AJ26">
        <f>SUMIFS(DataRegularSeason20242025!$AA$3:$AA$1315,DataRegularSeason20242025!$B$3:$B$1315, "&lt;=" &amp; AJ$1, DataRegularSeason20242025!$D$3:$D$1315, $A26)+SUMIFS(DataRegularSeason20242025!$AB$3:$AB$1315,DataRegularSeason20242025!$B$3:$B$1315, "&lt;=" &amp; AJ$1, DataRegularSeason20242025!$E$3:$E$1315, $A26)</f>
        <v>11</v>
      </c>
      <c r="AK26">
        <f>SUMIFS(DataRegularSeason20242025!$AA$3:$AA$1315,DataRegularSeason20242025!$B$3:$B$1315, "&lt;=" &amp; AK$1, DataRegularSeason20242025!$D$3:$D$1315, $A26)+SUMIFS(DataRegularSeason20242025!$AB$3:$AB$1315,DataRegularSeason20242025!$B$3:$B$1315, "&lt;=" &amp; AK$1, DataRegularSeason20242025!$E$3:$E$1315, $A26)</f>
        <v>11</v>
      </c>
      <c r="AL26">
        <f>SUMIFS(DataRegularSeason20242025!$AA$3:$AA$1315,DataRegularSeason20242025!$B$3:$B$1315, "&lt;=" &amp; AL$1, DataRegularSeason20242025!$D$3:$D$1315, $A26)+SUMIFS(DataRegularSeason20242025!$AB$3:$AB$1315,DataRegularSeason20242025!$B$3:$B$1315, "&lt;=" &amp; AL$1, DataRegularSeason20242025!$E$3:$E$1315, $A26)</f>
        <v>11</v>
      </c>
      <c r="AM26">
        <f>SUMIFS(DataRegularSeason20242025!$AA$3:$AA$1315,DataRegularSeason20242025!$B$3:$B$1315, "&lt;=" &amp; AM$1, DataRegularSeason20242025!$D$3:$D$1315, $A26)+SUMIFS(DataRegularSeason20242025!$AB$3:$AB$1315,DataRegularSeason20242025!$B$3:$B$1315, "&lt;=" &amp; AM$1, DataRegularSeason20242025!$E$3:$E$1315, $A26)</f>
        <v>11</v>
      </c>
      <c r="AN26">
        <f>SUMIFS(DataRegularSeason20242025!$AA$3:$AA$1315,DataRegularSeason20242025!$B$3:$B$1315, "&lt;=" &amp; AN$1, DataRegularSeason20242025!$D$3:$D$1315, $A26)+SUMIFS(DataRegularSeason20242025!$AB$3:$AB$1315,DataRegularSeason20242025!$B$3:$B$1315, "&lt;=" &amp; AN$1, DataRegularSeason20242025!$E$3:$E$1315, $A26)</f>
        <v>11</v>
      </c>
      <c r="AO26">
        <f>SUMIFS(DataRegularSeason20242025!$AA$3:$AA$1315,DataRegularSeason20242025!$B$3:$B$1315, "&lt;=" &amp; AO$1, DataRegularSeason20242025!$D$3:$D$1315, $A26)+SUMIFS(DataRegularSeason20242025!$AB$3:$AB$1315,DataRegularSeason20242025!$B$3:$B$1315, "&lt;=" &amp; AO$1, DataRegularSeason20242025!$E$3:$E$1315, $A26)</f>
        <v>11</v>
      </c>
      <c r="AP26">
        <f>SUMIFS(DataRegularSeason20242025!$AA$3:$AA$1315,DataRegularSeason20242025!$B$3:$B$1315, "&lt;=" &amp; AP$1, DataRegularSeason20242025!$D$3:$D$1315, $A26)+SUMIFS(DataRegularSeason20242025!$AB$3:$AB$1315,DataRegularSeason20242025!$B$3:$B$1315, "&lt;=" &amp; AP$1, DataRegularSeason20242025!$E$3:$E$1315, $A26)</f>
        <v>11</v>
      </c>
      <c r="AQ26">
        <f>SUMIFS(DataRegularSeason20242025!$AA$3:$AA$1315,DataRegularSeason20242025!$B$3:$B$1315, "&lt;=" &amp; AQ$1, DataRegularSeason20242025!$D$3:$D$1315, $A26)+SUMIFS(DataRegularSeason20242025!$AB$3:$AB$1315,DataRegularSeason20242025!$B$3:$B$1315, "&lt;=" &amp; AQ$1, DataRegularSeason20242025!$E$3:$E$1315, $A26)</f>
        <v>11</v>
      </c>
      <c r="AR26">
        <f>SUMIFS(DataRegularSeason20242025!$AA$3:$AA$1315,DataRegularSeason20242025!$B$3:$B$1315, "&lt;=" &amp; AR$1, DataRegularSeason20242025!$D$3:$D$1315, $A26)+SUMIFS(DataRegularSeason20242025!$AB$3:$AB$1315,DataRegularSeason20242025!$B$3:$B$1315, "&lt;=" &amp; AR$1, DataRegularSeason20242025!$E$3:$E$1315, $A26)</f>
        <v>11</v>
      </c>
      <c r="AS26">
        <f>SUMIFS(DataRegularSeason20242025!$AA$3:$AA$1315,DataRegularSeason20242025!$B$3:$B$1315, "&lt;=" &amp; AS$1, DataRegularSeason20242025!$D$3:$D$1315, $A26)+SUMIFS(DataRegularSeason20242025!$AB$3:$AB$1315,DataRegularSeason20242025!$B$3:$B$1315, "&lt;=" &amp; AS$1, DataRegularSeason20242025!$E$3:$E$1315, $A26)</f>
        <v>11</v>
      </c>
      <c r="AT26">
        <f>SUMIFS(DataRegularSeason20242025!$AA$3:$AA$1315,DataRegularSeason20242025!$B$3:$B$1315, "&lt;=" &amp; AT$1, DataRegularSeason20242025!$D$3:$D$1315, $A26)+SUMIFS(DataRegularSeason20242025!$AB$3:$AB$1315,DataRegularSeason20242025!$B$3:$B$1315, "&lt;=" &amp; AT$1, DataRegularSeason20242025!$E$3:$E$1315, $A26)</f>
        <v>11</v>
      </c>
      <c r="AU26">
        <f>SUMIFS(DataRegularSeason20242025!$AA$3:$AA$1315,DataRegularSeason20242025!$B$3:$B$1315, "&lt;=" &amp; AU$1, DataRegularSeason20242025!$D$3:$D$1315, $A26)+SUMIFS(DataRegularSeason20242025!$AB$3:$AB$1315,DataRegularSeason20242025!$B$3:$B$1315, "&lt;=" &amp; AU$1, DataRegularSeason20242025!$E$3:$E$1315, $A26)</f>
        <v>11</v>
      </c>
      <c r="AV26">
        <f>SUMIFS(DataRegularSeason20242025!$AA$3:$AA$1315,DataRegularSeason20242025!$B$3:$B$1315, "&lt;=" &amp; AV$1, DataRegularSeason20242025!$D$3:$D$1315, $A26)+SUMIFS(DataRegularSeason20242025!$AB$3:$AB$1315,DataRegularSeason20242025!$B$3:$B$1315, "&lt;=" &amp; AV$1, DataRegularSeason20242025!$E$3:$E$1315, $A26)</f>
        <v>11</v>
      </c>
      <c r="AW26">
        <f>SUMIFS(DataRegularSeason20242025!$AA$3:$AA$1315,DataRegularSeason20242025!$B$3:$B$1315, "&lt;=" &amp; AW$1, DataRegularSeason20242025!$D$3:$D$1315, $A26)+SUMIFS(DataRegularSeason20242025!$AB$3:$AB$1315,DataRegularSeason20242025!$B$3:$B$1315, "&lt;=" &amp; AW$1, DataRegularSeason20242025!$E$3:$E$1315, $A26)</f>
        <v>11</v>
      </c>
      <c r="AX26">
        <f>SUMIFS(DataRegularSeason20242025!$AA$3:$AA$1315,DataRegularSeason20242025!$B$3:$B$1315, "&lt;=" &amp; AX$1, DataRegularSeason20242025!$D$3:$D$1315, $A26)+SUMIFS(DataRegularSeason20242025!$AB$3:$AB$1315,DataRegularSeason20242025!$B$3:$B$1315, "&lt;=" &amp; AX$1, DataRegularSeason20242025!$E$3:$E$1315, $A26)</f>
        <v>11</v>
      </c>
      <c r="AY26">
        <f>SUMIFS(DataRegularSeason20242025!$AA$3:$AA$1315,DataRegularSeason20242025!$B$3:$B$1315, "&lt;=" &amp; AY$1, DataRegularSeason20242025!$D$3:$D$1315, $A26)+SUMIFS(DataRegularSeason20242025!$AB$3:$AB$1315,DataRegularSeason20242025!$B$3:$B$1315, "&lt;=" &amp; AY$1, DataRegularSeason20242025!$E$3:$E$1315, $A26)</f>
        <v>11</v>
      </c>
      <c r="AZ26">
        <f>SUMIFS(DataRegularSeason20242025!$AA$3:$AA$1315,DataRegularSeason20242025!$B$3:$B$1315, "&lt;=" &amp; AZ$1, DataRegularSeason20242025!$D$3:$D$1315, $A26)+SUMIFS(DataRegularSeason20242025!$AB$3:$AB$1315,DataRegularSeason20242025!$B$3:$B$1315, "&lt;=" &amp; AZ$1, DataRegularSeason20242025!$E$3:$E$1315, $A26)</f>
        <v>11</v>
      </c>
      <c r="BA26">
        <f>SUMIFS(DataRegularSeason20242025!$AA$3:$AA$1315,DataRegularSeason20242025!$B$3:$B$1315, "&lt;=" &amp; BA$1, DataRegularSeason20242025!$D$3:$D$1315, $A26)+SUMIFS(DataRegularSeason20242025!$AB$3:$AB$1315,DataRegularSeason20242025!$B$3:$B$1315, "&lt;=" &amp; BA$1, DataRegularSeason20242025!$E$3:$E$1315, $A26)</f>
        <v>11</v>
      </c>
      <c r="BB26">
        <f>SUMIFS(DataRegularSeason20242025!$AA$3:$AA$1315,DataRegularSeason20242025!$B$3:$B$1315, "&lt;=" &amp; BB$1, DataRegularSeason20242025!$D$3:$D$1315, $A26)+SUMIFS(DataRegularSeason20242025!$AB$3:$AB$1315,DataRegularSeason20242025!$B$3:$B$1315, "&lt;=" &amp; BB$1, DataRegularSeason20242025!$E$3:$E$1315, $A26)</f>
        <v>11</v>
      </c>
      <c r="BC26">
        <f>SUMIFS(DataRegularSeason20242025!$AA$3:$AA$1315,DataRegularSeason20242025!$B$3:$B$1315, "&lt;=" &amp; BC$1, DataRegularSeason20242025!$D$3:$D$1315, $A26)+SUMIFS(DataRegularSeason20242025!$AB$3:$AB$1315,DataRegularSeason20242025!$B$3:$B$1315, "&lt;=" &amp; BC$1, DataRegularSeason20242025!$E$3:$E$1315, $A26)</f>
        <v>11</v>
      </c>
      <c r="BD26">
        <f>SUMIFS(DataRegularSeason20242025!$AA$3:$AA$1315,DataRegularSeason20242025!$B$3:$B$1315, "&lt;=" &amp; BD$1, DataRegularSeason20242025!$D$3:$D$1315, $A26)+SUMIFS(DataRegularSeason20242025!$AB$3:$AB$1315,DataRegularSeason20242025!$B$3:$B$1315, "&lt;=" &amp; BD$1, DataRegularSeason20242025!$E$3:$E$1315, $A26)</f>
        <v>11</v>
      </c>
      <c r="BE26">
        <f>SUMIFS(DataRegularSeason20242025!$AA$3:$AA$1315,DataRegularSeason20242025!$B$3:$B$1315, "&lt;=" &amp; BE$1, DataRegularSeason20242025!$D$3:$D$1315, $A26)+SUMIFS(DataRegularSeason20242025!$AB$3:$AB$1315,DataRegularSeason20242025!$B$3:$B$1315, "&lt;=" &amp; BE$1, DataRegularSeason20242025!$E$3:$E$1315, $A26)</f>
        <v>11</v>
      </c>
      <c r="BF26">
        <f>SUMIFS(DataRegularSeason20242025!$AA$3:$AA$1315,DataRegularSeason20242025!$B$3:$B$1315, "&lt;=" &amp; BF$1, DataRegularSeason20242025!$D$3:$D$1315, $A26)+SUMIFS(DataRegularSeason20242025!$AB$3:$AB$1315,DataRegularSeason20242025!$B$3:$B$1315, "&lt;=" &amp; BF$1, DataRegularSeason20242025!$E$3:$E$1315, $A26)</f>
        <v>11</v>
      </c>
      <c r="BG26">
        <f>SUMIFS(DataRegularSeason20242025!$AA$3:$AA$1315,DataRegularSeason20242025!$B$3:$B$1315, "&lt;=" &amp; BG$1, DataRegularSeason20242025!$D$3:$D$1315, $A26)+SUMIFS(DataRegularSeason20242025!$AB$3:$AB$1315,DataRegularSeason20242025!$B$3:$B$1315, "&lt;=" &amp; BG$1, DataRegularSeason20242025!$E$3:$E$1315, $A26)</f>
        <v>11</v>
      </c>
      <c r="BH26">
        <f>SUMIFS(DataRegularSeason20242025!$AA$3:$AA$1315,DataRegularSeason20242025!$B$3:$B$1315, "&lt;=" &amp; BH$1, DataRegularSeason20242025!$D$3:$D$1315, $A26)+SUMIFS(DataRegularSeason20242025!$AB$3:$AB$1315,DataRegularSeason20242025!$B$3:$B$1315, "&lt;=" &amp; BH$1, DataRegularSeason20242025!$E$3:$E$1315, $A26)</f>
        <v>11</v>
      </c>
      <c r="BI26">
        <f>SUMIFS(DataRegularSeason20242025!$AA$3:$AA$1315,DataRegularSeason20242025!$B$3:$B$1315, "&lt;=" &amp; BI$1, DataRegularSeason20242025!$D$3:$D$1315, $A26)+SUMIFS(DataRegularSeason20242025!$AB$3:$AB$1315,DataRegularSeason20242025!$B$3:$B$1315, "&lt;=" &amp; BI$1, DataRegularSeason20242025!$E$3:$E$1315, $A26)</f>
        <v>11</v>
      </c>
      <c r="BJ26">
        <f>SUMIFS(DataRegularSeason20242025!$AA$3:$AA$1315,DataRegularSeason20242025!$B$3:$B$1315, "&lt;=" &amp; BJ$1, DataRegularSeason20242025!$D$3:$D$1315, $A26)+SUMIFS(DataRegularSeason20242025!$AB$3:$AB$1315,DataRegularSeason20242025!$B$3:$B$1315, "&lt;=" &amp; BJ$1, DataRegularSeason20242025!$E$3:$E$1315, $A26)</f>
        <v>11</v>
      </c>
      <c r="BK26">
        <f>SUMIFS(DataRegularSeason20242025!$AA$3:$AA$1315,DataRegularSeason20242025!$B$3:$B$1315, "&lt;=" &amp; BK$1, DataRegularSeason20242025!$D$3:$D$1315, $A26)+SUMIFS(DataRegularSeason20242025!$AB$3:$AB$1315,DataRegularSeason20242025!$B$3:$B$1315, "&lt;=" &amp; BK$1, DataRegularSeason20242025!$E$3:$E$1315, $A26)</f>
        <v>11</v>
      </c>
      <c r="BL26">
        <f>SUMIFS(DataRegularSeason20242025!$AA$3:$AA$1315,DataRegularSeason20242025!$B$3:$B$1315, "&lt;=" &amp; BL$1, DataRegularSeason20242025!$D$3:$D$1315, $A26)+SUMIFS(DataRegularSeason20242025!$AB$3:$AB$1315,DataRegularSeason20242025!$B$3:$B$1315, "&lt;=" &amp; BL$1, DataRegularSeason20242025!$E$3:$E$1315, $A26)</f>
        <v>11</v>
      </c>
      <c r="BM26">
        <f>SUMIFS(DataRegularSeason20242025!$AA$3:$AA$1315,DataRegularSeason20242025!$B$3:$B$1315, "&lt;=" &amp; BM$1, DataRegularSeason20242025!$D$3:$D$1315, $A26)+SUMIFS(DataRegularSeason20242025!$AB$3:$AB$1315,DataRegularSeason20242025!$B$3:$B$1315, "&lt;=" &amp; BM$1, DataRegularSeason20242025!$E$3:$E$1315, $A26)</f>
        <v>11</v>
      </c>
      <c r="BN26">
        <f>SUMIFS(DataRegularSeason20242025!$AA$3:$AA$1315,DataRegularSeason20242025!$B$3:$B$1315, "&lt;=" &amp; BN$1, DataRegularSeason20242025!$D$3:$D$1315, $A26)+SUMIFS(DataRegularSeason20242025!$AB$3:$AB$1315,DataRegularSeason20242025!$B$3:$B$1315, "&lt;=" &amp; BN$1, DataRegularSeason20242025!$E$3:$E$1315, $A26)</f>
        <v>11</v>
      </c>
      <c r="BO26">
        <f>SUMIFS(DataRegularSeason20242025!$AA$3:$AA$1315,DataRegularSeason20242025!$B$3:$B$1315, "&lt;=" &amp; BO$1, DataRegularSeason20242025!$D$3:$D$1315, $A26)+SUMIFS(DataRegularSeason20242025!$AB$3:$AB$1315,DataRegularSeason20242025!$B$3:$B$1315, "&lt;=" &amp; BO$1, DataRegularSeason20242025!$E$3:$E$1315, $A26)</f>
        <v>11</v>
      </c>
      <c r="BP26">
        <f>SUMIFS(DataRegularSeason20242025!$AA$3:$AA$1315,DataRegularSeason20242025!$B$3:$B$1315, "&lt;=" &amp; BP$1, DataRegularSeason20242025!$D$3:$D$1315, $A26)+SUMIFS(DataRegularSeason20242025!$AB$3:$AB$1315,DataRegularSeason20242025!$B$3:$B$1315, "&lt;=" &amp; BP$1, DataRegularSeason20242025!$E$3:$E$1315, $A26)</f>
        <v>11</v>
      </c>
      <c r="BQ26">
        <f>SUMIFS(DataRegularSeason20242025!$AA$3:$AA$1315,DataRegularSeason20242025!$B$3:$B$1315, "&lt;=" &amp; BQ$1, DataRegularSeason20242025!$D$3:$D$1315, $A26)+SUMIFS(DataRegularSeason20242025!$AB$3:$AB$1315,DataRegularSeason20242025!$B$3:$B$1315, "&lt;=" &amp; BQ$1, DataRegularSeason20242025!$E$3:$E$1315, $A26)</f>
        <v>11</v>
      </c>
      <c r="BR26">
        <f>SUMIFS(DataRegularSeason20242025!$AA$3:$AA$1315,DataRegularSeason20242025!$B$3:$B$1315, "&lt;=" &amp; BR$1, DataRegularSeason20242025!$D$3:$D$1315, $A26)+SUMIFS(DataRegularSeason20242025!$AB$3:$AB$1315,DataRegularSeason20242025!$B$3:$B$1315, "&lt;=" &amp; BR$1, DataRegularSeason20242025!$E$3:$E$1315, $A26)</f>
        <v>11</v>
      </c>
      <c r="BS26">
        <f>SUMIFS(DataRegularSeason20242025!$AA$3:$AA$1315,DataRegularSeason20242025!$B$3:$B$1315, "&lt;=" &amp; BS$1, DataRegularSeason20242025!$D$3:$D$1315, $A26)+SUMIFS(DataRegularSeason20242025!$AB$3:$AB$1315,DataRegularSeason20242025!$B$3:$B$1315, "&lt;=" &amp; BS$1, DataRegularSeason20242025!$E$3:$E$1315, $A26)</f>
        <v>11</v>
      </c>
      <c r="BT26">
        <f>SUMIFS(DataRegularSeason20242025!$AA$3:$AA$1315,DataRegularSeason20242025!$B$3:$B$1315, "&lt;=" &amp; BT$1, DataRegularSeason20242025!$D$3:$D$1315, $A26)+SUMIFS(DataRegularSeason20242025!$AB$3:$AB$1315,DataRegularSeason20242025!$B$3:$B$1315, "&lt;=" &amp; BT$1, DataRegularSeason20242025!$E$3:$E$1315, $A26)</f>
        <v>11</v>
      </c>
      <c r="BU26">
        <f>SUMIFS(DataRegularSeason20242025!$AA$3:$AA$1315,DataRegularSeason20242025!$B$3:$B$1315, "&lt;=" &amp; BU$1, DataRegularSeason20242025!$D$3:$D$1315, $A26)+SUMIFS(DataRegularSeason20242025!$AB$3:$AB$1315,DataRegularSeason20242025!$B$3:$B$1315, "&lt;=" &amp; BU$1, DataRegularSeason20242025!$E$3:$E$1315, $A26)</f>
        <v>11</v>
      </c>
      <c r="BV26">
        <f>SUMIFS(DataRegularSeason20242025!$AA$3:$AA$1315,DataRegularSeason20242025!$B$3:$B$1315, "&lt;=" &amp; BV$1, DataRegularSeason20242025!$D$3:$D$1315, $A26)+SUMIFS(DataRegularSeason20242025!$AB$3:$AB$1315,DataRegularSeason20242025!$B$3:$B$1315, "&lt;=" &amp; BV$1, DataRegularSeason20242025!$E$3:$E$1315, $A26)</f>
        <v>11</v>
      </c>
      <c r="BW26">
        <f>SUMIFS(DataRegularSeason20242025!$AA$3:$AA$1315,DataRegularSeason20242025!$B$3:$B$1315, "&lt;=" &amp; BW$1, DataRegularSeason20242025!$D$3:$D$1315, $A26)+SUMIFS(DataRegularSeason20242025!$AB$3:$AB$1315,DataRegularSeason20242025!$B$3:$B$1315, "&lt;=" &amp; BW$1, DataRegularSeason20242025!$E$3:$E$1315, $A26)</f>
        <v>11</v>
      </c>
      <c r="BX26">
        <f>SUMIFS(DataRegularSeason20242025!$AA$3:$AA$1315,DataRegularSeason20242025!$B$3:$B$1315, "&lt;=" &amp; BX$1, DataRegularSeason20242025!$D$3:$D$1315, $A26)+SUMIFS(DataRegularSeason20242025!$AB$3:$AB$1315,DataRegularSeason20242025!$B$3:$B$1315, "&lt;=" &amp; BX$1, DataRegularSeason20242025!$E$3:$E$1315, $A26)</f>
        <v>11</v>
      </c>
      <c r="BY26">
        <f>SUMIFS(DataRegularSeason20242025!$AA$3:$AA$1315,DataRegularSeason20242025!$B$3:$B$1315, "&lt;=" &amp; BY$1, DataRegularSeason20242025!$D$3:$D$1315, $A26)+SUMIFS(DataRegularSeason20242025!$AB$3:$AB$1315,DataRegularSeason20242025!$B$3:$B$1315, "&lt;=" &amp; BY$1, DataRegularSeason20242025!$E$3:$E$1315, $A26)</f>
        <v>11</v>
      </c>
      <c r="BZ26">
        <f>SUMIFS(DataRegularSeason20242025!$AA$3:$AA$1315,DataRegularSeason20242025!$B$3:$B$1315, "&lt;=" &amp; BZ$1, DataRegularSeason20242025!$D$3:$D$1315, $A26)+SUMIFS(DataRegularSeason20242025!$AB$3:$AB$1315,DataRegularSeason20242025!$B$3:$B$1315, "&lt;=" &amp; BZ$1, DataRegularSeason20242025!$E$3:$E$1315, $A26)</f>
        <v>11</v>
      </c>
      <c r="CA26">
        <f>SUMIFS(DataRegularSeason20242025!$AA$3:$AA$1315,DataRegularSeason20242025!$B$3:$B$1315, "&lt;=" &amp; CA$1, DataRegularSeason20242025!$D$3:$D$1315, $A26)+SUMIFS(DataRegularSeason20242025!$AB$3:$AB$1315,DataRegularSeason20242025!$B$3:$B$1315, "&lt;=" &amp; CA$1, DataRegularSeason20242025!$E$3:$E$1315, $A26)</f>
        <v>11</v>
      </c>
      <c r="CB26">
        <f>SUMIFS(DataRegularSeason20242025!$AA$3:$AA$1315,DataRegularSeason20242025!$B$3:$B$1315, "&lt;=" &amp; CB$1, DataRegularSeason20242025!$D$3:$D$1315, $A26)+SUMIFS(DataRegularSeason20242025!$AB$3:$AB$1315,DataRegularSeason20242025!$B$3:$B$1315, "&lt;=" &amp; CB$1, DataRegularSeason20242025!$E$3:$E$1315, $A26)</f>
        <v>11</v>
      </c>
      <c r="CC26">
        <f>SUMIFS(DataRegularSeason20242025!$AA$3:$AA$1315,DataRegularSeason20242025!$B$3:$B$1315, "&lt;=" &amp; CC$1, DataRegularSeason20242025!$D$3:$D$1315, $A26)+SUMIFS(DataRegularSeason20242025!$AB$3:$AB$1315,DataRegularSeason20242025!$B$3:$B$1315, "&lt;=" &amp; CC$1, DataRegularSeason20242025!$E$3:$E$1315, $A26)</f>
        <v>11</v>
      </c>
      <c r="CD26">
        <f>SUMIFS(DataRegularSeason20242025!$AA$3:$AA$1315,DataRegularSeason20242025!$B$3:$B$1315, "&lt;=" &amp; CD$1, DataRegularSeason20242025!$D$3:$D$1315, $A26)+SUMIFS(DataRegularSeason20242025!$AB$3:$AB$1315,DataRegularSeason20242025!$B$3:$B$1315, "&lt;=" &amp; CD$1, DataRegularSeason20242025!$E$3:$E$1315, $A26)</f>
        <v>11</v>
      </c>
      <c r="CE26">
        <f>SUMIFS(DataRegularSeason20242025!$AA$3:$AA$1315,DataRegularSeason20242025!$B$3:$B$1315, "&lt;=" &amp; CE$1, DataRegularSeason20242025!$D$3:$D$1315, $A26)+SUMIFS(DataRegularSeason20242025!$AB$3:$AB$1315,DataRegularSeason20242025!$B$3:$B$1315, "&lt;=" &amp; CE$1, DataRegularSeason20242025!$E$3:$E$1315, $A26)</f>
        <v>11</v>
      </c>
      <c r="CF26">
        <f>SUMIFS(DataRegularSeason20242025!$AA$3:$AA$1315,DataRegularSeason20242025!$B$3:$B$1315, "&lt;=" &amp; CF$1, DataRegularSeason20242025!$D$3:$D$1315, $A26)+SUMIFS(DataRegularSeason20242025!$AB$3:$AB$1315,DataRegularSeason20242025!$B$3:$B$1315, "&lt;=" &amp; CF$1, DataRegularSeason20242025!$E$3:$E$1315, $A26)</f>
        <v>11</v>
      </c>
      <c r="CG26">
        <f>SUMIFS(DataRegularSeason20242025!$AA$3:$AA$1315,DataRegularSeason20242025!$B$3:$B$1315, "&lt;=" &amp; CG$1, DataRegularSeason20242025!$D$3:$D$1315, $A26)+SUMIFS(DataRegularSeason20242025!$AB$3:$AB$1315,DataRegularSeason20242025!$B$3:$B$1315, "&lt;=" &amp; CG$1, DataRegularSeason20242025!$E$3:$E$1315, $A26)</f>
        <v>11</v>
      </c>
      <c r="CH26">
        <f>SUMIFS(DataRegularSeason20242025!$AA$3:$AA$1315,DataRegularSeason20242025!$B$3:$B$1315, "&lt;=" &amp; CH$1, DataRegularSeason20242025!$D$3:$D$1315, $A26)+SUMIFS(DataRegularSeason20242025!$AB$3:$AB$1315,DataRegularSeason20242025!$B$3:$B$1315, "&lt;=" &amp; CH$1, DataRegularSeason20242025!$E$3:$E$1315, $A26)</f>
        <v>11</v>
      </c>
      <c r="CI26">
        <f>SUMIFS(DataRegularSeason20242025!$AA$3:$AA$1315,DataRegularSeason20242025!$B$3:$B$1315, "&lt;=" &amp; CI$1, DataRegularSeason20242025!$D$3:$D$1315, $A26)+SUMIFS(DataRegularSeason20242025!$AB$3:$AB$1315,DataRegularSeason20242025!$B$3:$B$1315, "&lt;=" &amp; CI$1, DataRegularSeason20242025!$E$3:$E$1315, $A26)</f>
        <v>11</v>
      </c>
      <c r="CJ26">
        <f>SUMIFS(DataRegularSeason20242025!$AA$3:$AA$1315,DataRegularSeason20242025!$B$3:$B$1315, "&lt;=" &amp; CJ$1, DataRegularSeason20242025!$D$3:$D$1315, $A26)+SUMIFS(DataRegularSeason20242025!$AB$3:$AB$1315,DataRegularSeason20242025!$B$3:$B$1315, "&lt;=" &amp; CJ$1, DataRegularSeason20242025!$E$3:$E$1315, $A26)</f>
        <v>11</v>
      </c>
      <c r="CK26">
        <f>SUMIFS(DataRegularSeason20242025!$AA$3:$AA$1315,DataRegularSeason20242025!$B$3:$B$1315, "&lt;=" &amp; CK$1, DataRegularSeason20242025!$D$3:$D$1315, $A26)+SUMIFS(DataRegularSeason20242025!$AB$3:$AB$1315,DataRegularSeason20242025!$B$3:$B$1315, "&lt;=" &amp; CK$1, DataRegularSeason20242025!$E$3:$E$1315, $A26)</f>
        <v>11</v>
      </c>
      <c r="CL26">
        <f>SUMIFS(DataRegularSeason20242025!$AA$3:$AA$1315,DataRegularSeason20242025!$B$3:$B$1315, "&lt;=" &amp; CL$1, DataRegularSeason20242025!$D$3:$D$1315, $A26)+SUMIFS(DataRegularSeason20242025!$AB$3:$AB$1315,DataRegularSeason20242025!$B$3:$B$1315, "&lt;=" &amp; CL$1, DataRegularSeason20242025!$E$3:$E$1315, $A26)</f>
        <v>11</v>
      </c>
      <c r="CM26">
        <f>SUMIFS(DataRegularSeason20242025!$AA$3:$AA$1315,DataRegularSeason20242025!$B$3:$B$1315, "&lt;=" &amp; CM$1, DataRegularSeason20242025!$D$3:$D$1315, $A26)+SUMIFS(DataRegularSeason20242025!$AB$3:$AB$1315,DataRegularSeason20242025!$B$3:$B$1315, "&lt;=" &amp; CM$1, DataRegularSeason20242025!$E$3:$E$1315, $A26)</f>
        <v>11</v>
      </c>
      <c r="CN26">
        <f>SUMIFS(DataRegularSeason20242025!$AA$3:$AA$1315,DataRegularSeason20242025!$B$3:$B$1315, "&lt;=" &amp; CN$1, DataRegularSeason20242025!$D$3:$D$1315, $A26)+SUMIFS(DataRegularSeason20242025!$AB$3:$AB$1315,DataRegularSeason20242025!$B$3:$B$1315, "&lt;=" &amp; CN$1, DataRegularSeason20242025!$E$3:$E$1315, $A26)</f>
        <v>11</v>
      </c>
      <c r="CO26">
        <f>SUMIFS(DataRegularSeason20242025!$AA$3:$AA$1315,DataRegularSeason20242025!$B$3:$B$1315, "&lt;=" &amp; CO$1, DataRegularSeason20242025!$D$3:$D$1315, $A26)+SUMIFS(DataRegularSeason20242025!$AB$3:$AB$1315,DataRegularSeason20242025!$B$3:$B$1315, "&lt;=" &amp; CO$1, DataRegularSeason20242025!$E$3:$E$1315, $A26)</f>
        <v>11</v>
      </c>
      <c r="CP26">
        <f>SUMIFS(DataRegularSeason20242025!$AA$3:$AA$1315,DataRegularSeason20242025!$B$3:$B$1315, "&lt;=" &amp; CP$1, DataRegularSeason20242025!$D$3:$D$1315, $A26)+SUMIFS(DataRegularSeason20242025!$AB$3:$AB$1315,DataRegularSeason20242025!$B$3:$B$1315, "&lt;=" &amp; CP$1, DataRegularSeason20242025!$E$3:$E$1315, $A26)</f>
        <v>11</v>
      </c>
      <c r="CQ26">
        <f>SUMIFS(DataRegularSeason20242025!$AA$3:$AA$1315,DataRegularSeason20242025!$B$3:$B$1315, "&lt;=" &amp; CQ$1, DataRegularSeason20242025!$D$3:$D$1315, $A26)+SUMIFS(DataRegularSeason20242025!$AB$3:$AB$1315,DataRegularSeason20242025!$B$3:$B$1315, "&lt;=" &amp; CQ$1, DataRegularSeason20242025!$E$3:$E$1315, $A26)</f>
        <v>11</v>
      </c>
      <c r="CR26">
        <f>SUMIFS(DataRegularSeason20242025!$AA$3:$AA$1315,DataRegularSeason20242025!$B$3:$B$1315, "&lt;=" &amp; CR$1, DataRegularSeason20242025!$D$3:$D$1315, $A26)+SUMIFS(DataRegularSeason20242025!$AB$3:$AB$1315,DataRegularSeason20242025!$B$3:$B$1315, "&lt;=" &amp; CR$1, DataRegularSeason20242025!$E$3:$E$1315, $A26)</f>
        <v>11</v>
      </c>
      <c r="CS26">
        <f>SUMIFS(DataRegularSeason20242025!$AA$3:$AA$1315,DataRegularSeason20242025!$B$3:$B$1315, "&lt;=" &amp; CS$1, DataRegularSeason20242025!$D$3:$D$1315, $A26)+SUMIFS(DataRegularSeason20242025!$AB$3:$AB$1315,DataRegularSeason20242025!$B$3:$B$1315, "&lt;=" &amp; CS$1, DataRegularSeason20242025!$E$3:$E$1315, $A26)</f>
        <v>11</v>
      </c>
      <c r="CT26">
        <f>SUMIFS(DataRegularSeason20242025!$AA$3:$AA$1315,DataRegularSeason20242025!$B$3:$B$1315, "&lt;=" &amp; CT$1, DataRegularSeason20242025!$D$3:$D$1315, $A26)+SUMIFS(DataRegularSeason20242025!$AB$3:$AB$1315,DataRegularSeason20242025!$B$3:$B$1315, "&lt;=" &amp; CT$1, DataRegularSeason20242025!$E$3:$E$1315, $A26)</f>
        <v>11</v>
      </c>
      <c r="CU26">
        <f>SUMIFS(DataRegularSeason20242025!$AA$3:$AA$1315,DataRegularSeason20242025!$B$3:$B$1315, "&lt;=" &amp; CU$1, DataRegularSeason20242025!$D$3:$D$1315, $A26)+SUMIFS(DataRegularSeason20242025!$AB$3:$AB$1315,DataRegularSeason20242025!$B$3:$B$1315, "&lt;=" &amp; CU$1, DataRegularSeason20242025!$E$3:$E$1315, $A26)</f>
        <v>11</v>
      </c>
      <c r="CV26">
        <f>SUMIFS(DataRegularSeason20242025!$AA$3:$AA$1315,DataRegularSeason20242025!$B$3:$B$1315, "&lt;=" &amp; CV$1, DataRegularSeason20242025!$D$3:$D$1315, $A26)+SUMIFS(DataRegularSeason20242025!$AB$3:$AB$1315,DataRegularSeason20242025!$B$3:$B$1315, "&lt;=" &amp; CV$1, DataRegularSeason20242025!$E$3:$E$1315, $A26)</f>
        <v>11</v>
      </c>
      <c r="CW26">
        <f>SUMIFS(DataRegularSeason20242025!$AA$3:$AA$1315,DataRegularSeason20242025!$B$3:$B$1315, "&lt;=" &amp; CW$1, DataRegularSeason20242025!$D$3:$D$1315, $A26)+SUMIFS(DataRegularSeason20242025!$AB$3:$AB$1315,DataRegularSeason20242025!$B$3:$B$1315, "&lt;=" &amp; CW$1, DataRegularSeason20242025!$E$3:$E$1315, $A26)</f>
        <v>11</v>
      </c>
      <c r="CX26">
        <f>SUMIFS(DataRegularSeason20242025!$AA$3:$AA$1315,DataRegularSeason20242025!$B$3:$B$1315, "&lt;=" &amp; CX$1, DataRegularSeason20242025!$D$3:$D$1315, $A26)+SUMIFS(DataRegularSeason20242025!$AB$3:$AB$1315,DataRegularSeason20242025!$B$3:$B$1315, "&lt;=" &amp; CX$1, DataRegularSeason20242025!$E$3:$E$1315, $A26)</f>
        <v>11</v>
      </c>
      <c r="CY26">
        <f>SUMIFS(DataRegularSeason20242025!$AA$3:$AA$1315,DataRegularSeason20242025!$B$3:$B$1315, "&lt;=" &amp; CY$1, DataRegularSeason20242025!$D$3:$D$1315, $A26)+SUMIFS(DataRegularSeason20242025!$AB$3:$AB$1315,DataRegularSeason20242025!$B$3:$B$1315, "&lt;=" &amp; CY$1, DataRegularSeason20242025!$E$3:$E$1315, $A26)</f>
        <v>11</v>
      </c>
      <c r="CZ26">
        <f>SUMIFS(DataRegularSeason20242025!$AA$3:$AA$1315,DataRegularSeason20242025!$B$3:$B$1315, "&lt;=" &amp; CZ$1, DataRegularSeason20242025!$D$3:$D$1315, $A26)+SUMIFS(DataRegularSeason20242025!$AB$3:$AB$1315,DataRegularSeason20242025!$B$3:$B$1315, "&lt;=" &amp; CZ$1, DataRegularSeason20242025!$E$3:$E$1315, $A26)</f>
        <v>11</v>
      </c>
      <c r="DA26">
        <f>SUMIFS(DataRegularSeason20242025!$AA$3:$AA$1315,DataRegularSeason20242025!$B$3:$B$1315, "&lt;=" &amp; DA$1, DataRegularSeason20242025!$D$3:$D$1315, $A26)+SUMIFS(DataRegularSeason20242025!$AB$3:$AB$1315,DataRegularSeason20242025!$B$3:$B$1315, "&lt;=" &amp; DA$1, DataRegularSeason20242025!$E$3:$E$1315, $A26)</f>
        <v>11</v>
      </c>
      <c r="DB26">
        <f>SUMIFS(DataRegularSeason20242025!$AA$3:$AA$1315,DataRegularSeason20242025!$B$3:$B$1315, "&lt;=" &amp; DB$1, DataRegularSeason20242025!$D$3:$D$1315, $A26)+SUMIFS(DataRegularSeason20242025!$AB$3:$AB$1315,DataRegularSeason20242025!$B$3:$B$1315, "&lt;=" &amp; DB$1, DataRegularSeason20242025!$E$3:$E$1315, $A26)</f>
        <v>11</v>
      </c>
      <c r="DC26">
        <f>SUMIFS(DataRegularSeason20242025!$AA$3:$AA$1315,DataRegularSeason20242025!$B$3:$B$1315, "&lt;=" &amp; DC$1, DataRegularSeason20242025!$D$3:$D$1315, $A26)+SUMIFS(DataRegularSeason20242025!$AB$3:$AB$1315,DataRegularSeason20242025!$B$3:$B$1315, "&lt;=" &amp; DC$1, DataRegularSeason20242025!$E$3:$E$1315, $A26)</f>
        <v>11</v>
      </c>
      <c r="DD26">
        <f>SUMIFS(DataRegularSeason20242025!$AA$3:$AA$1315,DataRegularSeason20242025!$B$3:$B$1315, "&lt;=" &amp; DD$1, DataRegularSeason20242025!$D$3:$D$1315, $A26)+SUMIFS(DataRegularSeason20242025!$AB$3:$AB$1315,DataRegularSeason20242025!$B$3:$B$1315, "&lt;=" &amp; DD$1, DataRegularSeason20242025!$E$3:$E$1315, $A26)</f>
        <v>11</v>
      </c>
      <c r="DE26">
        <f>SUMIFS(DataRegularSeason20242025!$AA$3:$AA$1315,DataRegularSeason20242025!$B$3:$B$1315, "&lt;=" &amp; DE$1, DataRegularSeason20242025!$D$3:$D$1315, $A26)+SUMIFS(DataRegularSeason20242025!$AB$3:$AB$1315,DataRegularSeason20242025!$B$3:$B$1315, "&lt;=" &amp; DE$1, DataRegularSeason20242025!$E$3:$E$1315, $A26)</f>
        <v>11</v>
      </c>
      <c r="DF26">
        <f>SUMIFS(DataRegularSeason20242025!$AA$3:$AA$1315,DataRegularSeason20242025!$B$3:$B$1315, "&lt;=" &amp; DF$1, DataRegularSeason20242025!$D$3:$D$1315, $A26)+SUMIFS(DataRegularSeason20242025!$AB$3:$AB$1315,DataRegularSeason20242025!$B$3:$B$1315, "&lt;=" &amp; DF$1, DataRegularSeason20242025!$E$3:$E$1315, $A26)</f>
        <v>11</v>
      </c>
      <c r="DG26">
        <f>SUMIFS(DataRegularSeason20242025!$AA$3:$AA$1315,DataRegularSeason20242025!$B$3:$B$1315, "&lt;=" &amp; DG$1, DataRegularSeason20242025!$D$3:$D$1315, $A26)+SUMIFS(DataRegularSeason20242025!$AB$3:$AB$1315,DataRegularSeason20242025!$B$3:$B$1315, "&lt;=" &amp; DG$1, DataRegularSeason20242025!$E$3:$E$1315, $A26)</f>
        <v>11</v>
      </c>
      <c r="DH26">
        <f>SUMIFS(DataRegularSeason20242025!$AA$3:$AA$1315,DataRegularSeason20242025!$B$3:$B$1315, "&lt;=" &amp; DH$1, DataRegularSeason20242025!$D$3:$D$1315, $A26)+SUMIFS(DataRegularSeason20242025!$AB$3:$AB$1315,DataRegularSeason20242025!$B$3:$B$1315, "&lt;=" &amp; DH$1, DataRegularSeason20242025!$E$3:$E$1315, $A26)</f>
        <v>11</v>
      </c>
      <c r="DI26">
        <f>SUMIFS(DataRegularSeason20242025!$AA$3:$AA$1315,DataRegularSeason20242025!$B$3:$B$1315, "&lt;=" &amp; DI$1, DataRegularSeason20242025!$D$3:$D$1315, $A26)+SUMIFS(DataRegularSeason20242025!$AB$3:$AB$1315,DataRegularSeason20242025!$B$3:$B$1315, "&lt;=" &amp; DI$1, DataRegularSeason20242025!$E$3:$E$1315, $A26)</f>
        <v>11</v>
      </c>
      <c r="DJ26">
        <f>SUMIFS(DataRegularSeason20242025!$AA$3:$AA$1315,DataRegularSeason20242025!$B$3:$B$1315, "&lt;=" &amp; DJ$1, DataRegularSeason20242025!$D$3:$D$1315, $A26)+SUMIFS(DataRegularSeason20242025!$AB$3:$AB$1315,DataRegularSeason20242025!$B$3:$B$1315, "&lt;=" &amp; DJ$1, DataRegularSeason20242025!$E$3:$E$1315, $A26)</f>
        <v>11</v>
      </c>
      <c r="DK26">
        <f>SUMIFS(DataRegularSeason20242025!$AA$3:$AA$1315,DataRegularSeason20242025!$B$3:$B$1315, "&lt;=" &amp; DK$1, DataRegularSeason20242025!$D$3:$D$1315, $A26)+SUMIFS(DataRegularSeason20242025!$AB$3:$AB$1315,DataRegularSeason20242025!$B$3:$B$1315, "&lt;=" &amp; DK$1, DataRegularSeason20242025!$E$3:$E$1315, $A26)</f>
        <v>11</v>
      </c>
      <c r="DL26">
        <f>SUMIFS(DataRegularSeason20242025!$AA$3:$AA$1315,DataRegularSeason20242025!$B$3:$B$1315, "&lt;=" &amp; DL$1, DataRegularSeason20242025!$D$3:$D$1315, $A26)+SUMIFS(DataRegularSeason20242025!$AB$3:$AB$1315,DataRegularSeason20242025!$B$3:$B$1315, "&lt;=" &amp; DL$1, DataRegularSeason20242025!$E$3:$E$1315, $A26)</f>
        <v>11</v>
      </c>
      <c r="DM26">
        <f>SUMIFS(DataRegularSeason20242025!$AA$3:$AA$1315,DataRegularSeason20242025!$B$3:$B$1315, "&lt;=" &amp; DM$1, DataRegularSeason20242025!$D$3:$D$1315, $A26)+SUMIFS(DataRegularSeason20242025!$AB$3:$AB$1315,DataRegularSeason20242025!$B$3:$B$1315, "&lt;=" &amp; DM$1, DataRegularSeason20242025!$E$3:$E$1315, $A26)</f>
        <v>11</v>
      </c>
      <c r="DN26">
        <f>SUMIFS(DataRegularSeason20242025!$AA$3:$AA$1315,DataRegularSeason20242025!$B$3:$B$1315, "&lt;=" &amp; DN$1, DataRegularSeason20242025!$D$3:$D$1315, $A26)+SUMIFS(DataRegularSeason20242025!$AB$3:$AB$1315,DataRegularSeason20242025!$B$3:$B$1315, "&lt;=" &amp; DN$1, DataRegularSeason20242025!$E$3:$E$1315, $A26)</f>
        <v>11</v>
      </c>
      <c r="DO26">
        <f>SUMIFS(DataRegularSeason20242025!$AA$3:$AA$1315,DataRegularSeason20242025!$B$3:$B$1315, "&lt;=" &amp; DO$1, DataRegularSeason20242025!$D$3:$D$1315, $A26)+SUMIFS(DataRegularSeason20242025!$AB$3:$AB$1315,DataRegularSeason20242025!$B$3:$B$1315, "&lt;=" &amp; DO$1, DataRegularSeason20242025!$E$3:$E$1315, $A26)</f>
        <v>11</v>
      </c>
      <c r="DP26">
        <f>SUMIFS(DataRegularSeason20242025!$AA$3:$AA$1315,DataRegularSeason20242025!$B$3:$B$1315, "&lt;=" &amp; DP$1, DataRegularSeason20242025!$D$3:$D$1315, $A26)+SUMIFS(DataRegularSeason20242025!$AB$3:$AB$1315,DataRegularSeason20242025!$B$3:$B$1315, "&lt;=" &amp; DP$1, DataRegularSeason20242025!$E$3:$E$1315, $A26)</f>
        <v>11</v>
      </c>
      <c r="DQ26">
        <f>SUMIFS(DataRegularSeason20242025!$AA$3:$AA$1315,DataRegularSeason20242025!$B$3:$B$1315, "&lt;=" &amp; DQ$1, DataRegularSeason20242025!$D$3:$D$1315, $A26)+SUMIFS(DataRegularSeason20242025!$AB$3:$AB$1315,DataRegularSeason20242025!$B$3:$B$1315, "&lt;=" &amp; DQ$1, DataRegularSeason20242025!$E$3:$E$1315, $A26)</f>
        <v>11</v>
      </c>
      <c r="DR26">
        <f>SUMIFS(DataRegularSeason20242025!$AA$3:$AA$1315,DataRegularSeason20242025!$B$3:$B$1315, "&lt;=" &amp; DR$1, DataRegularSeason20242025!$D$3:$D$1315, $A26)+SUMIFS(DataRegularSeason20242025!$AB$3:$AB$1315,DataRegularSeason20242025!$B$3:$B$1315, "&lt;=" &amp; DR$1, DataRegularSeason20242025!$E$3:$E$1315, $A26)</f>
        <v>11</v>
      </c>
      <c r="DS26">
        <f>SUMIFS(DataRegularSeason20242025!$AA$3:$AA$1315,DataRegularSeason20242025!$B$3:$B$1315, "&lt;=" &amp; DS$1, DataRegularSeason20242025!$D$3:$D$1315, $A26)+SUMIFS(DataRegularSeason20242025!$AB$3:$AB$1315,DataRegularSeason20242025!$B$3:$B$1315, "&lt;=" &amp; DS$1, DataRegularSeason20242025!$E$3:$E$1315, $A26)</f>
        <v>11</v>
      </c>
      <c r="DT26">
        <f>SUMIFS(DataRegularSeason20242025!$AA$3:$AA$1315,DataRegularSeason20242025!$B$3:$B$1315, "&lt;=" &amp; DT$1, DataRegularSeason20242025!$D$3:$D$1315, $A26)+SUMIFS(DataRegularSeason20242025!$AB$3:$AB$1315,DataRegularSeason20242025!$B$3:$B$1315, "&lt;=" &amp; DT$1, DataRegularSeason20242025!$E$3:$E$1315, $A26)</f>
        <v>11</v>
      </c>
      <c r="DU26">
        <f>SUMIFS(DataRegularSeason20242025!$AA$3:$AA$1315,DataRegularSeason20242025!$B$3:$B$1315, "&lt;=" &amp; DU$1, DataRegularSeason20242025!$D$3:$D$1315, $A26)+SUMIFS(DataRegularSeason20242025!$AB$3:$AB$1315,DataRegularSeason20242025!$B$3:$B$1315, "&lt;=" &amp; DU$1, DataRegularSeason20242025!$E$3:$E$1315, $A26)</f>
        <v>11</v>
      </c>
      <c r="DV26">
        <f>SUMIFS(DataRegularSeason20242025!$AA$3:$AA$1315,DataRegularSeason20242025!$B$3:$B$1315, "&lt;=" &amp; DV$1, DataRegularSeason20242025!$D$3:$D$1315, $A26)+SUMIFS(DataRegularSeason20242025!$AB$3:$AB$1315,DataRegularSeason20242025!$B$3:$B$1315, "&lt;=" &amp; DV$1, DataRegularSeason20242025!$E$3:$E$1315, $A26)</f>
        <v>11</v>
      </c>
      <c r="DW26">
        <f>SUMIFS(DataRegularSeason20242025!$AA$3:$AA$1315,DataRegularSeason20242025!$B$3:$B$1315, "&lt;=" &amp; DW$1, DataRegularSeason20242025!$D$3:$D$1315, $A26)+SUMIFS(DataRegularSeason20242025!$AB$3:$AB$1315,DataRegularSeason20242025!$B$3:$B$1315, "&lt;=" &amp; DW$1, DataRegularSeason20242025!$E$3:$E$1315, $A26)</f>
        <v>11</v>
      </c>
      <c r="DX26">
        <f>SUMIFS(DataRegularSeason20242025!$AA$3:$AA$1315,DataRegularSeason20242025!$B$3:$B$1315, "&lt;=" &amp; DX$1, DataRegularSeason20242025!$D$3:$D$1315, $A26)+SUMIFS(DataRegularSeason20242025!$AB$3:$AB$1315,DataRegularSeason20242025!$B$3:$B$1315, "&lt;=" &amp; DX$1, DataRegularSeason20242025!$E$3:$E$1315, $A26)</f>
        <v>11</v>
      </c>
      <c r="DY26">
        <f>SUMIFS(DataRegularSeason20242025!$AA$3:$AA$1315,DataRegularSeason20242025!$B$3:$B$1315, "&lt;=" &amp; DY$1, DataRegularSeason20242025!$D$3:$D$1315, $A26)+SUMIFS(DataRegularSeason20242025!$AB$3:$AB$1315,DataRegularSeason20242025!$B$3:$B$1315, "&lt;=" &amp; DY$1, DataRegularSeason20242025!$E$3:$E$1315, $A26)</f>
        <v>11</v>
      </c>
      <c r="DZ26">
        <f>SUMIFS(DataRegularSeason20242025!$AA$3:$AA$1315,DataRegularSeason20242025!$B$3:$B$1315, "&lt;=" &amp; DZ$1, DataRegularSeason20242025!$D$3:$D$1315, $A26)+SUMIFS(DataRegularSeason20242025!$AB$3:$AB$1315,DataRegularSeason20242025!$B$3:$B$1315, "&lt;=" &amp; DZ$1, DataRegularSeason20242025!$E$3:$E$1315, $A26)</f>
        <v>11</v>
      </c>
      <c r="EA26">
        <f>SUMIFS(DataRegularSeason20242025!$AA$3:$AA$1315,DataRegularSeason20242025!$B$3:$B$1315, "&lt;=" &amp; EA$1, DataRegularSeason20242025!$D$3:$D$1315, $A26)+SUMIFS(DataRegularSeason20242025!$AB$3:$AB$1315,DataRegularSeason20242025!$B$3:$B$1315, "&lt;=" &amp; EA$1, DataRegularSeason20242025!$E$3:$E$1315, $A26)</f>
        <v>11</v>
      </c>
      <c r="EB26">
        <f>SUMIFS(DataRegularSeason20242025!$AA$3:$AA$1315,DataRegularSeason20242025!$B$3:$B$1315, "&lt;=" &amp; EB$1, DataRegularSeason20242025!$D$3:$D$1315, $A26)+SUMIFS(DataRegularSeason20242025!$AB$3:$AB$1315,DataRegularSeason20242025!$B$3:$B$1315, "&lt;=" &amp; EB$1, DataRegularSeason20242025!$E$3:$E$1315, $A26)</f>
        <v>11</v>
      </c>
      <c r="EC26">
        <f>SUMIFS(DataRegularSeason20242025!$AA$3:$AA$1315,DataRegularSeason20242025!$B$3:$B$1315, "&lt;=" &amp; EC$1, DataRegularSeason20242025!$D$3:$D$1315, $A26)+SUMIFS(DataRegularSeason20242025!$AB$3:$AB$1315,DataRegularSeason20242025!$B$3:$B$1315, "&lt;=" &amp; EC$1, DataRegularSeason20242025!$E$3:$E$1315, $A26)</f>
        <v>11</v>
      </c>
      <c r="ED26">
        <f>SUMIFS(DataRegularSeason20242025!$AA$3:$AA$1315,DataRegularSeason20242025!$B$3:$B$1315, "&lt;=" &amp; ED$1, DataRegularSeason20242025!$D$3:$D$1315, $A26)+SUMIFS(DataRegularSeason20242025!$AB$3:$AB$1315,DataRegularSeason20242025!$B$3:$B$1315, "&lt;=" &amp; ED$1, DataRegularSeason20242025!$E$3:$E$1315, $A26)</f>
        <v>11</v>
      </c>
      <c r="EE26">
        <f>SUMIFS(DataRegularSeason20242025!$AA$3:$AA$1315,DataRegularSeason20242025!$B$3:$B$1315, "&lt;=" &amp; EE$1, DataRegularSeason20242025!$D$3:$D$1315, $A26)+SUMIFS(DataRegularSeason20242025!$AB$3:$AB$1315,DataRegularSeason20242025!$B$3:$B$1315, "&lt;=" &amp; EE$1, DataRegularSeason20242025!$E$3:$E$1315, $A26)</f>
        <v>11</v>
      </c>
      <c r="EF26">
        <f>SUMIFS(DataRegularSeason20242025!$AA$3:$AA$1315,DataRegularSeason20242025!$B$3:$B$1315, "&lt;=" &amp; EF$1, DataRegularSeason20242025!$D$3:$D$1315, $A26)+SUMIFS(DataRegularSeason20242025!$AB$3:$AB$1315,DataRegularSeason20242025!$B$3:$B$1315, "&lt;=" &amp; EF$1, DataRegularSeason20242025!$E$3:$E$1315, $A26)</f>
        <v>11</v>
      </c>
      <c r="EG26">
        <f>SUMIFS(DataRegularSeason20242025!$AA$3:$AA$1315,DataRegularSeason20242025!$B$3:$B$1315, "&lt;=" &amp; EG$1, DataRegularSeason20242025!$D$3:$D$1315, $A26)+SUMIFS(DataRegularSeason20242025!$AB$3:$AB$1315,DataRegularSeason20242025!$B$3:$B$1315, "&lt;=" &amp; EG$1, DataRegularSeason20242025!$E$3:$E$1315, $A26)</f>
        <v>11</v>
      </c>
      <c r="EH26">
        <f>SUMIFS(DataRegularSeason20242025!$AA$3:$AA$1315,DataRegularSeason20242025!$B$3:$B$1315, "&lt;=" &amp; EH$1, DataRegularSeason20242025!$D$3:$D$1315, $A26)+SUMIFS(DataRegularSeason20242025!$AB$3:$AB$1315,DataRegularSeason20242025!$B$3:$B$1315, "&lt;=" &amp; EH$1, DataRegularSeason20242025!$E$3:$E$1315, $A26)</f>
        <v>11</v>
      </c>
      <c r="EI26">
        <f>SUMIFS(DataRegularSeason20242025!$AA$3:$AA$1315,DataRegularSeason20242025!$B$3:$B$1315, "&lt;=" &amp; EI$1, DataRegularSeason20242025!$D$3:$D$1315, $A26)+SUMIFS(DataRegularSeason20242025!$AB$3:$AB$1315,DataRegularSeason20242025!$B$3:$B$1315, "&lt;=" &amp; EI$1, DataRegularSeason20242025!$E$3:$E$1315, $A26)</f>
        <v>11</v>
      </c>
      <c r="EJ26">
        <f>SUMIFS(DataRegularSeason20242025!$AA$3:$AA$1315,DataRegularSeason20242025!$B$3:$B$1315, "&lt;=" &amp; EJ$1, DataRegularSeason20242025!$D$3:$D$1315, $A26)+SUMIFS(DataRegularSeason20242025!$AB$3:$AB$1315,DataRegularSeason20242025!$B$3:$B$1315, "&lt;=" &amp; EJ$1, DataRegularSeason20242025!$E$3:$E$1315, $A26)</f>
        <v>11</v>
      </c>
      <c r="EK26">
        <f>SUMIFS(DataRegularSeason20242025!$AA$3:$AA$1315,DataRegularSeason20242025!$B$3:$B$1315, "&lt;=" &amp; EK$1, DataRegularSeason20242025!$D$3:$D$1315, $A26)+SUMIFS(DataRegularSeason20242025!$AB$3:$AB$1315,DataRegularSeason20242025!$B$3:$B$1315, "&lt;=" &amp; EK$1, DataRegularSeason20242025!$E$3:$E$1315, $A26)</f>
        <v>11</v>
      </c>
      <c r="EL26">
        <f>SUMIFS(DataRegularSeason20242025!$AA$3:$AA$1315,DataRegularSeason20242025!$B$3:$B$1315, "&lt;=" &amp; EL$1, DataRegularSeason20242025!$D$3:$D$1315, $A26)+SUMIFS(DataRegularSeason20242025!$AB$3:$AB$1315,DataRegularSeason20242025!$B$3:$B$1315, "&lt;=" &amp; EL$1, DataRegularSeason20242025!$E$3:$E$1315, $A26)</f>
        <v>11</v>
      </c>
      <c r="EM26">
        <f>SUMIFS(DataRegularSeason20242025!$AA$3:$AA$1315,DataRegularSeason20242025!$B$3:$B$1315, "&lt;=" &amp; EM$1, DataRegularSeason20242025!$D$3:$D$1315, $A26)+SUMIFS(DataRegularSeason20242025!$AB$3:$AB$1315,DataRegularSeason20242025!$B$3:$B$1315, "&lt;=" &amp; EM$1, DataRegularSeason20242025!$E$3:$E$1315, $A26)</f>
        <v>11</v>
      </c>
      <c r="EN26">
        <f>SUMIFS(DataRegularSeason20242025!$AA$3:$AA$1315,DataRegularSeason20242025!$B$3:$B$1315, "&lt;=" &amp; EN$1, DataRegularSeason20242025!$D$3:$D$1315, $A26)+SUMIFS(DataRegularSeason20242025!$AB$3:$AB$1315,DataRegularSeason20242025!$B$3:$B$1315, "&lt;=" &amp; EN$1, DataRegularSeason20242025!$E$3:$E$1315, $A26)</f>
        <v>11</v>
      </c>
      <c r="EO26">
        <f>SUMIFS(DataRegularSeason20242025!$AA$3:$AA$1315,DataRegularSeason20242025!$B$3:$B$1315, "&lt;=" &amp; EO$1, DataRegularSeason20242025!$D$3:$D$1315, $A26)+SUMIFS(DataRegularSeason20242025!$AB$3:$AB$1315,DataRegularSeason20242025!$B$3:$B$1315, "&lt;=" &amp; EO$1, DataRegularSeason20242025!$E$3:$E$1315, $A26)</f>
        <v>11</v>
      </c>
      <c r="EP26">
        <f>SUMIFS(DataRegularSeason20242025!$AA$3:$AA$1315,DataRegularSeason20242025!$B$3:$B$1315, "&lt;=" &amp; EP$1, DataRegularSeason20242025!$D$3:$D$1315, $A26)+SUMIFS(DataRegularSeason20242025!$AB$3:$AB$1315,DataRegularSeason20242025!$B$3:$B$1315, "&lt;=" &amp; EP$1, DataRegularSeason20242025!$E$3:$E$1315, $A26)</f>
        <v>11</v>
      </c>
      <c r="EQ26">
        <f>SUMIFS(DataRegularSeason20242025!$AA$3:$AA$1315,DataRegularSeason20242025!$B$3:$B$1315, "&lt;=" &amp; EQ$1, DataRegularSeason20242025!$D$3:$D$1315, $A26)+SUMIFS(DataRegularSeason20242025!$AB$3:$AB$1315,DataRegularSeason20242025!$B$3:$B$1315, "&lt;=" &amp; EQ$1, DataRegularSeason20242025!$E$3:$E$1315, $A26)</f>
        <v>11</v>
      </c>
      <c r="ER26">
        <f>SUMIFS(DataRegularSeason20242025!$AA$3:$AA$1315,DataRegularSeason20242025!$B$3:$B$1315, "&lt;=" &amp; ER$1, DataRegularSeason20242025!$D$3:$D$1315, $A26)+SUMIFS(DataRegularSeason20242025!$AB$3:$AB$1315,DataRegularSeason20242025!$B$3:$B$1315, "&lt;=" &amp; ER$1, DataRegularSeason20242025!$E$3:$E$1315, $A26)</f>
        <v>11</v>
      </c>
      <c r="ES26">
        <f>SUMIFS(DataRegularSeason20242025!$AA$3:$AA$1315,DataRegularSeason20242025!$B$3:$B$1315, "&lt;=" &amp; ES$1, DataRegularSeason20242025!$D$3:$D$1315, $A26)+SUMIFS(DataRegularSeason20242025!$AB$3:$AB$1315,DataRegularSeason20242025!$B$3:$B$1315, "&lt;=" &amp; ES$1, DataRegularSeason20242025!$E$3:$E$1315, $A26)</f>
        <v>11</v>
      </c>
      <c r="ET26">
        <f>SUMIFS(DataRegularSeason20242025!$AA$3:$AA$1315,DataRegularSeason20242025!$B$3:$B$1315, "&lt;=" &amp; ET$1, DataRegularSeason20242025!$D$3:$D$1315, $A26)+SUMIFS(DataRegularSeason20242025!$AB$3:$AB$1315,DataRegularSeason20242025!$B$3:$B$1315, "&lt;=" &amp; ET$1, DataRegularSeason20242025!$E$3:$E$1315, $A26)</f>
        <v>11</v>
      </c>
      <c r="EU26">
        <f>SUMIFS(DataRegularSeason20242025!$AA$3:$AA$1315,DataRegularSeason20242025!$B$3:$B$1315, "&lt;=" &amp; EU$1, DataRegularSeason20242025!$D$3:$D$1315, $A26)+SUMIFS(DataRegularSeason20242025!$AB$3:$AB$1315,DataRegularSeason20242025!$B$3:$B$1315, "&lt;=" &amp; EU$1, DataRegularSeason20242025!$E$3:$E$1315, $A26)</f>
        <v>11</v>
      </c>
      <c r="EV26">
        <f>SUMIFS(DataRegularSeason20242025!$AA$3:$AA$1315,DataRegularSeason20242025!$B$3:$B$1315, "&lt;=" &amp; EV$1, DataRegularSeason20242025!$D$3:$D$1315, $A26)+SUMIFS(DataRegularSeason20242025!$AB$3:$AB$1315,DataRegularSeason20242025!$B$3:$B$1315, "&lt;=" &amp; EV$1, DataRegularSeason20242025!$E$3:$E$1315, $A26)</f>
        <v>11</v>
      </c>
      <c r="EW26">
        <f>SUMIFS(DataRegularSeason20242025!$AA$3:$AA$1315,DataRegularSeason20242025!$B$3:$B$1315, "&lt;=" &amp; EW$1, DataRegularSeason20242025!$D$3:$D$1315, $A26)+SUMIFS(DataRegularSeason20242025!$AB$3:$AB$1315,DataRegularSeason20242025!$B$3:$B$1315, "&lt;=" &amp; EW$1, DataRegularSeason20242025!$E$3:$E$1315, $A26)</f>
        <v>11</v>
      </c>
      <c r="EX26">
        <f>SUMIFS(DataRegularSeason20242025!$AA$3:$AA$1315,DataRegularSeason20242025!$B$3:$B$1315, "&lt;=" &amp; EX$1, DataRegularSeason20242025!$D$3:$D$1315, $A26)+SUMIFS(DataRegularSeason20242025!$AB$3:$AB$1315,DataRegularSeason20242025!$B$3:$B$1315, "&lt;=" &amp; EX$1, DataRegularSeason20242025!$E$3:$E$1315, $A26)</f>
        <v>11</v>
      </c>
      <c r="EY26">
        <f>SUMIFS(DataRegularSeason20242025!$AA$3:$AA$1315,DataRegularSeason20242025!$B$3:$B$1315, "&lt;=" &amp; EY$1, DataRegularSeason20242025!$D$3:$D$1315, $A26)+SUMIFS(DataRegularSeason20242025!$AB$3:$AB$1315,DataRegularSeason20242025!$B$3:$B$1315, "&lt;=" &amp; EY$1, DataRegularSeason20242025!$E$3:$E$1315, $A26)</f>
        <v>11</v>
      </c>
      <c r="EZ26">
        <f>SUMIFS(DataRegularSeason20242025!$AA$3:$AA$1315,DataRegularSeason20242025!$B$3:$B$1315, "&lt;=" &amp; EZ$1, DataRegularSeason20242025!$D$3:$D$1315, $A26)+SUMIFS(DataRegularSeason20242025!$AB$3:$AB$1315,DataRegularSeason20242025!$B$3:$B$1315, "&lt;=" &amp; EZ$1, DataRegularSeason20242025!$E$3:$E$1315, $A26)</f>
        <v>11</v>
      </c>
      <c r="FA26">
        <f>SUMIFS(DataRegularSeason20242025!$AA$3:$AA$1315,DataRegularSeason20242025!$B$3:$B$1315, "&lt;=" &amp; FA$1, DataRegularSeason20242025!$D$3:$D$1315, $A26)+SUMIFS(DataRegularSeason20242025!$AB$3:$AB$1315,DataRegularSeason20242025!$B$3:$B$1315, "&lt;=" &amp; FA$1, DataRegularSeason20242025!$E$3:$E$1315, $A26)</f>
        <v>11</v>
      </c>
      <c r="FB26">
        <f>SUMIFS(DataRegularSeason20242025!$AA$3:$AA$1315,DataRegularSeason20242025!$B$3:$B$1315, "&lt;=" &amp; FB$1, DataRegularSeason20242025!$D$3:$D$1315, $A26)+SUMIFS(DataRegularSeason20242025!$AB$3:$AB$1315,DataRegularSeason20242025!$B$3:$B$1315, "&lt;=" &amp; FB$1, DataRegularSeason20242025!$E$3:$E$1315, $A26)</f>
        <v>11</v>
      </c>
      <c r="FC26">
        <f>SUMIFS(DataRegularSeason20242025!$AA$3:$AA$1315,DataRegularSeason20242025!$B$3:$B$1315, "&lt;=" &amp; FC$1, DataRegularSeason20242025!$D$3:$D$1315, $A26)+SUMIFS(DataRegularSeason20242025!$AB$3:$AB$1315,DataRegularSeason20242025!$B$3:$B$1315, "&lt;=" &amp; FC$1, DataRegularSeason20242025!$E$3:$E$1315, $A26)</f>
        <v>11</v>
      </c>
      <c r="FD26">
        <f>SUMIFS(DataRegularSeason20242025!$AA$3:$AA$1315,DataRegularSeason20242025!$B$3:$B$1315, "&lt;=" &amp; FD$1, DataRegularSeason20242025!$D$3:$D$1315, $A26)+SUMIFS(DataRegularSeason20242025!$AB$3:$AB$1315,DataRegularSeason20242025!$B$3:$B$1315, "&lt;=" &amp; FD$1, DataRegularSeason20242025!$E$3:$E$1315, $A26)</f>
        <v>11</v>
      </c>
      <c r="FE26">
        <f>SUMIFS(DataRegularSeason20242025!$AA$3:$AA$1315,DataRegularSeason20242025!$B$3:$B$1315, "&lt;=" &amp; FE$1, DataRegularSeason20242025!$D$3:$D$1315, $A26)+SUMIFS(DataRegularSeason20242025!$AB$3:$AB$1315,DataRegularSeason20242025!$B$3:$B$1315, "&lt;=" &amp; FE$1, DataRegularSeason20242025!$E$3:$E$1315, $A26)</f>
        <v>11</v>
      </c>
      <c r="FF26">
        <f>SUMIFS(DataRegularSeason20242025!$AA$3:$AA$1315,DataRegularSeason20242025!$B$3:$B$1315, "&lt;=" &amp; FF$1, DataRegularSeason20242025!$D$3:$D$1315, $A26)+SUMIFS(DataRegularSeason20242025!$AB$3:$AB$1315,DataRegularSeason20242025!$B$3:$B$1315, "&lt;=" &amp; FF$1, DataRegularSeason20242025!$E$3:$E$1315, $A26)</f>
        <v>11</v>
      </c>
      <c r="FG26">
        <f>SUMIFS(DataRegularSeason20242025!$AA$3:$AA$1315,DataRegularSeason20242025!$B$3:$B$1315, "&lt;=" &amp; FG$1, DataRegularSeason20242025!$D$3:$D$1315, $A26)+SUMIFS(DataRegularSeason20242025!$AB$3:$AB$1315,DataRegularSeason20242025!$B$3:$B$1315, "&lt;=" &amp; FG$1, DataRegularSeason20242025!$E$3:$E$1315, $A26)</f>
        <v>11</v>
      </c>
      <c r="FH26">
        <f>SUMIFS(DataRegularSeason20242025!$AA$3:$AA$1315,DataRegularSeason20242025!$B$3:$B$1315, "&lt;=" &amp; FH$1, DataRegularSeason20242025!$D$3:$D$1315, $A26)+SUMIFS(DataRegularSeason20242025!$AB$3:$AB$1315,DataRegularSeason20242025!$B$3:$B$1315, "&lt;=" &amp; FH$1, DataRegularSeason20242025!$E$3:$E$1315, $A26)</f>
        <v>11</v>
      </c>
      <c r="FI26">
        <f>SUMIFS(DataRegularSeason20242025!$AA$3:$AA$1315,DataRegularSeason20242025!$B$3:$B$1315, "&lt;=" &amp; FI$1, DataRegularSeason20242025!$D$3:$D$1315, $A26)+SUMIFS(DataRegularSeason20242025!$AB$3:$AB$1315,DataRegularSeason20242025!$B$3:$B$1315, "&lt;=" &amp; FI$1, DataRegularSeason20242025!$E$3:$E$1315, $A26)</f>
        <v>11</v>
      </c>
      <c r="FJ26">
        <f>SUMIFS(DataRegularSeason20242025!$AA$3:$AA$1315,DataRegularSeason20242025!$B$3:$B$1315, "&lt;=" &amp; FJ$1, DataRegularSeason20242025!$D$3:$D$1315, $A26)+SUMIFS(DataRegularSeason20242025!$AB$3:$AB$1315,DataRegularSeason20242025!$B$3:$B$1315, "&lt;=" &amp; FJ$1, DataRegularSeason20242025!$E$3:$E$1315, $A26)</f>
        <v>11</v>
      </c>
      <c r="FK26">
        <f>SUMIFS(DataRegularSeason20242025!$AA$3:$AA$1315,DataRegularSeason20242025!$B$3:$B$1315, "&lt;=" &amp; FK$1, DataRegularSeason20242025!$D$3:$D$1315, $A26)+SUMIFS(DataRegularSeason20242025!$AB$3:$AB$1315,DataRegularSeason20242025!$B$3:$B$1315, "&lt;=" &amp; FK$1, DataRegularSeason20242025!$E$3:$E$1315, $A26)</f>
        <v>11</v>
      </c>
      <c r="FL26">
        <f>SUMIFS(DataRegularSeason20242025!$AA$3:$AA$1315,DataRegularSeason20242025!$B$3:$B$1315, "&lt;=" &amp; FL$1, DataRegularSeason20242025!$D$3:$D$1315, $A26)+SUMIFS(DataRegularSeason20242025!$AB$3:$AB$1315,DataRegularSeason20242025!$B$3:$B$1315, "&lt;=" &amp; FL$1, DataRegularSeason20242025!$E$3:$E$1315, $A26)</f>
        <v>11</v>
      </c>
      <c r="FM26">
        <f>SUMIFS(DataRegularSeason20242025!$AA$3:$AA$1315,DataRegularSeason20242025!$B$3:$B$1315, "&lt;=" &amp; FM$1, DataRegularSeason20242025!$D$3:$D$1315, $A26)+SUMIFS(DataRegularSeason20242025!$AB$3:$AB$1315,DataRegularSeason20242025!$B$3:$B$1315, "&lt;=" &amp; FM$1, DataRegularSeason20242025!$E$3:$E$1315, $A26)</f>
        <v>11</v>
      </c>
      <c r="FN26">
        <f>SUMIFS(DataRegularSeason20242025!$AA$3:$AA$1315,DataRegularSeason20242025!$B$3:$B$1315, "&lt;=" &amp; FN$1, DataRegularSeason20242025!$D$3:$D$1315, $A26)+SUMIFS(DataRegularSeason20242025!$AB$3:$AB$1315,DataRegularSeason20242025!$B$3:$B$1315, "&lt;=" &amp; FN$1, DataRegularSeason20242025!$E$3:$E$1315, $A26)</f>
        <v>11</v>
      </c>
      <c r="FO26">
        <f>SUMIFS(DataRegularSeason20242025!$AA$3:$AA$1315,DataRegularSeason20242025!$B$3:$B$1315, "&lt;=" &amp; FO$1, DataRegularSeason20242025!$D$3:$D$1315, $A26)+SUMIFS(DataRegularSeason20242025!$AB$3:$AB$1315,DataRegularSeason20242025!$B$3:$B$1315, "&lt;=" &amp; FO$1, DataRegularSeason20242025!$E$3:$E$1315, $A26)</f>
        <v>11</v>
      </c>
      <c r="FP26">
        <f>SUMIFS(DataRegularSeason20242025!$AA$3:$AA$1315,DataRegularSeason20242025!$B$3:$B$1315, "&lt;=" &amp; FP$1, DataRegularSeason20242025!$D$3:$D$1315, $A26)+SUMIFS(DataRegularSeason20242025!$AB$3:$AB$1315,DataRegularSeason20242025!$B$3:$B$1315, "&lt;=" &amp; FP$1, DataRegularSeason20242025!$E$3:$E$1315, $A26)</f>
        <v>11</v>
      </c>
      <c r="FQ26">
        <f>SUMIFS(DataRegularSeason20242025!$AA$3:$AA$1315,DataRegularSeason20242025!$B$3:$B$1315, "&lt;=" &amp; FQ$1, DataRegularSeason20242025!$D$3:$D$1315, $A26)+SUMIFS(DataRegularSeason20242025!$AB$3:$AB$1315,DataRegularSeason20242025!$B$3:$B$1315, "&lt;=" &amp; FQ$1, DataRegularSeason20242025!$E$3:$E$1315, $A26)</f>
        <v>11</v>
      </c>
      <c r="FR26">
        <f>SUMIFS(DataRegularSeason20242025!$AA$3:$AA$1315,DataRegularSeason20242025!$B$3:$B$1315, "&lt;=" &amp; FR$1, DataRegularSeason20242025!$D$3:$D$1315, $A26)+SUMIFS(DataRegularSeason20242025!$AB$3:$AB$1315,DataRegularSeason20242025!$B$3:$B$1315, "&lt;=" &amp; FR$1, DataRegularSeason20242025!$E$3:$E$1315, $A26)</f>
        <v>11</v>
      </c>
      <c r="FS26">
        <f>SUMIFS(DataRegularSeason20242025!$AA$3:$AA$1315,DataRegularSeason20242025!$B$3:$B$1315, "&lt;=" &amp; FS$1, DataRegularSeason20242025!$D$3:$D$1315, $A26)+SUMIFS(DataRegularSeason20242025!$AB$3:$AB$1315,DataRegularSeason20242025!$B$3:$B$1315, "&lt;=" &amp; FS$1, DataRegularSeason20242025!$E$3:$E$1315, $A26)</f>
        <v>11</v>
      </c>
      <c r="FT26">
        <f>SUMIFS(DataRegularSeason20242025!$AA$3:$AA$1315,DataRegularSeason20242025!$B$3:$B$1315, "&lt;=" &amp; FT$1, DataRegularSeason20242025!$D$3:$D$1315, $A26)+SUMIFS(DataRegularSeason20242025!$AB$3:$AB$1315,DataRegularSeason20242025!$B$3:$B$1315, "&lt;=" &amp; FT$1, DataRegularSeason20242025!$E$3:$E$1315, $A26)</f>
        <v>11</v>
      </c>
      <c r="FU26">
        <f>SUMIFS(DataRegularSeason20242025!$AA$3:$AA$1315,DataRegularSeason20242025!$B$3:$B$1315, "&lt;=" &amp; FU$1, DataRegularSeason20242025!$D$3:$D$1315, $A26)+SUMIFS(DataRegularSeason20242025!$AB$3:$AB$1315,DataRegularSeason20242025!$B$3:$B$1315, "&lt;=" &amp; FU$1, DataRegularSeason20242025!$E$3:$E$1315, $A26)</f>
        <v>11</v>
      </c>
      <c r="FV26">
        <f>SUMIFS(DataRegularSeason20242025!$AA$3:$AA$1315,DataRegularSeason20242025!$B$3:$B$1315, "&lt;=" &amp; FV$1, DataRegularSeason20242025!$D$3:$D$1315, $A26)+SUMIFS(DataRegularSeason20242025!$AB$3:$AB$1315,DataRegularSeason20242025!$B$3:$B$1315, "&lt;=" &amp; FV$1, DataRegularSeason20242025!$E$3:$E$1315, $A26)</f>
        <v>11</v>
      </c>
      <c r="FW26">
        <f>SUMIFS(DataRegularSeason20242025!$AA$3:$AA$1315,DataRegularSeason20242025!$B$3:$B$1315, "&lt;=" &amp; FW$1, DataRegularSeason20242025!$D$3:$D$1315, $A26)+SUMIFS(DataRegularSeason20242025!$AB$3:$AB$1315,DataRegularSeason20242025!$B$3:$B$1315, "&lt;=" &amp; FW$1, DataRegularSeason20242025!$E$3:$E$1315, $A26)</f>
        <v>11</v>
      </c>
      <c r="FX26">
        <f>SUMIFS(DataRegularSeason20242025!$AA$3:$AA$1315,DataRegularSeason20242025!$B$3:$B$1315, "&lt;=" &amp; FX$1, DataRegularSeason20242025!$D$3:$D$1315, $A26)+SUMIFS(DataRegularSeason20242025!$AB$3:$AB$1315,DataRegularSeason20242025!$B$3:$B$1315, "&lt;=" &amp; FX$1, DataRegularSeason20242025!$E$3:$E$1315, $A26)</f>
        <v>11</v>
      </c>
      <c r="FY26">
        <f>SUMIFS(DataRegularSeason20242025!$AA$3:$AA$1315,DataRegularSeason20242025!$B$3:$B$1315, "&lt;=" &amp; FY$1, DataRegularSeason20242025!$D$3:$D$1315, $A26)+SUMIFS(DataRegularSeason20242025!$AB$3:$AB$1315,DataRegularSeason20242025!$B$3:$B$1315, "&lt;=" &amp; FY$1, DataRegularSeason20242025!$E$3:$E$1315, $A26)</f>
        <v>11</v>
      </c>
      <c r="FZ26">
        <f>SUMIFS(DataRegularSeason20242025!$AA$3:$AA$1315,DataRegularSeason20242025!$B$3:$B$1315, "&lt;=" &amp; FZ$1, DataRegularSeason20242025!$D$3:$D$1315, $A26)+SUMIFS(DataRegularSeason20242025!$AB$3:$AB$1315,DataRegularSeason20242025!$B$3:$B$1315, "&lt;=" &amp; FZ$1, DataRegularSeason20242025!$E$3:$E$1315, $A26)</f>
        <v>11</v>
      </c>
      <c r="GA26">
        <f>SUMIFS(DataRegularSeason20242025!$AA$3:$AA$1315,DataRegularSeason20242025!$B$3:$B$1315, "&lt;=" &amp; GA$1, DataRegularSeason20242025!$D$3:$D$1315, $A26)+SUMIFS(DataRegularSeason20242025!$AB$3:$AB$1315,DataRegularSeason20242025!$B$3:$B$1315, "&lt;=" &amp; GA$1, DataRegularSeason20242025!$E$3:$E$1315, $A26)</f>
        <v>11</v>
      </c>
      <c r="GB26">
        <f>SUMIFS(DataRegularSeason20242025!$AA$3:$AA$1315,DataRegularSeason20242025!$B$3:$B$1315, "&lt;=" &amp; GB$1, DataRegularSeason20242025!$D$3:$D$1315, $A26)+SUMIFS(DataRegularSeason20242025!$AB$3:$AB$1315,DataRegularSeason20242025!$B$3:$B$1315, "&lt;=" &amp; GB$1, DataRegularSeason20242025!$E$3:$E$1315, $A26)</f>
        <v>11</v>
      </c>
      <c r="GC26">
        <f>SUMIFS(DataRegularSeason20242025!$AA$3:$AA$1315,DataRegularSeason20242025!$B$3:$B$1315, "&lt;=" &amp; GC$1, DataRegularSeason20242025!$D$3:$D$1315, $A26)+SUMIFS(DataRegularSeason20242025!$AB$3:$AB$1315,DataRegularSeason20242025!$B$3:$B$1315, "&lt;=" &amp; GC$1, DataRegularSeason20242025!$E$3:$E$1315, $A26)</f>
        <v>11</v>
      </c>
      <c r="GD26">
        <f>SUMIFS(DataRegularSeason20242025!$AA$3:$AA$1315,DataRegularSeason20242025!$B$3:$B$1315, "&lt;=" &amp; GD$1, DataRegularSeason20242025!$D$3:$D$1315, $A26)+SUMIFS(DataRegularSeason20242025!$AB$3:$AB$1315,DataRegularSeason20242025!$B$3:$B$1315, "&lt;=" &amp; GD$1, DataRegularSeason20242025!$E$3:$E$1315, $A26)</f>
        <v>11</v>
      </c>
      <c r="GE26">
        <f>SUMIFS(DataRegularSeason20242025!$AA$3:$AA$1315,DataRegularSeason20242025!$B$3:$B$1315, "&lt;=" &amp; GE$1, DataRegularSeason20242025!$D$3:$D$1315, $A26)+SUMIFS(DataRegularSeason20242025!$AB$3:$AB$1315,DataRegularSeason20242025!$B$3:$B$1315, "&lt;=" &amp; GE$1, DataRegularSeason20242025!$E$3:$E$1315, $A26)</f>
        <v>11</v>
      </c>
      <c r="GF26">
        <f>SUMIFS(DataRegularSeason20242025!$AA$3:$AA$1315,DataRegularSeason20242025!$B$3:$B$1315, "&lt;=" &amp; GF$1, DataRegularSeason20242025!$D$3:$D$1315, $A26)+SUMIFS(DataRegularSeason20242025!$AB$3:$AB$1315,DataRegularSeason20242025!$B$3:$B$1315, "&lt;=" &amp; GF$1, DataRegularSeason20242025!$E$3:$E$1315, $A26)</f>
        <v>11</v>
      </c>
      <c r="GG26">
        <f>SUMIFS(DataRegularSeason20242025!$AA$3:$AA$1315,DataRegularSeason20242025!$B$3:$B$1315, "&lt;=" &amp; GG$1, DataRegularSeason20242025!$D$3:$D$1315, $A26)+SUMIFS(DataRegularSeason20242025!$AB$3:$AB$1315,DataRegularSeason20242025!$B$3:$B$1315, "&lt;=" &amp; GG$1, DataRegularSeason20242025!$E$3:$E$1315, $A26)</f>
        <v>11</v>
      </c>
      <c r="GH26">
        <f>SUMIFS(DataRegularSeason20242025!$AA$3:$AA$1315,DataRegularSeason20242025!$B$3:$B$1315, "&lt;=" &amp; GH$1, DataRegularSeason20242025!$D$3:$D$1315, $A26)+SUMIFS(DataRegularSeason20242025!$AB$3:$AB$1315,DataRegularSeason20242025!$B$3:$B$1315, "&lt;=" &amp; GH$1, DataRegularSeason20242025!$E$3:$E$1315, $A26)</f>
        <v>11</v>
      </c>
      <c r="GI26">
        <f>SUMIFS(DataRegularSeason20242025!$AA$3:$AA$1315,DataRegularSeason20242025!$B$3:$B$1315, "&lt;=" &amp; GI$1, DataRegularSeason20242025!$D$3:$D$1315, $A26)+SUMIFS(DataRegularSeason20242025!$AB$3:$AB$1315,DataRegularSeason20242025!$B$3:$B$1315, "&lt;=" &amp; GI$1, DataRegularSeason20242025!$E$3:$E$1315, $A26)</f>
        <v>11</v>
      </c>
      <c r="GJ26">
        <f>SUMIFS(DataRegularSeason20242025!$AA$3:$AA$1315,DataRegularSeason20242025!$B$3:$B$1315, "&lt;=" &amp; GJ$1, DataRegularSeason20242025!$D$3:$D$1315, $A26)+SUMIFS(DataRegularSeason20242025!$AB$3:$AB$1315,DataRegularSeason20242025!$B$3:$B$1315, "&lt;=" &amp; GJ$1, DataRegularSeason20242025!$E$3:$E$1315, $A26)</f>
        <v>11</v>
      </c>
      <c r="GK26">
        <f>SUMIFS(DataRegularSeason20242025!$AA$3:$AA$1315,DataRegularSeason20242025!$B$3:$B$1315, "&lt;=" &amp; GK$1, DataRegularSeason20242025!$D$3:$D$1315, $A26)+SUMIFS(DataRegularSeason20242025!$AB$3:$AB$1315,DataRegularSeason20242025!$B$3:$B$1315, "&lt;=" &amp; GK$1, DataRegularSeason20242025!$E$3:$E$1315, $A26)</f>
        <v>11</v>
      </c>
      <c r="GL26">
        <f>SUMIFS(DataRegularSeason20242025!$AA$3:$AA$1315,DataRegularSeason20242025!$B$3:$B$1315, "&lt;=" &amp; GL$1, DataRegularSeason20242025!$D$3:$D$1315, $A26)+SUMIFS(DataRegularSeason20242025!$AB$3:$AB$1315,DataRegularSeason20242025!$B$3:$B$1315, "&lt;=" &amp; GL$1, DataRegularSeason20242025!$E$3:$E$1315, $A26)</f>
        <v>11</v>
      </c>
      <c r="GM26">
        <f>SUMIFS(DataRegularSeason20242025!$AA$3:$AA$1315,DataRegularSeason20242025!$B$3:$B$1315, "&lt;=" &amp; GM$1, DataRegularSeason20242025!$D$3:$D$1315, $A26)+SUMIFS(DataRegularSeason20242025!$AB$3:$AB$1315,DataRegularSeason20242025!$B$3:$B$1315, "&lt;=" &amp; GM$1, DataRegularSeason20242025!$E$3:$E$1315, $A26)</f>
        <v>11</v>
      </c>
      <c r="GN26">
        <f>SUMIFS(DataRegularSeason20242025!$AA$3:$AA$1315,DataRegularSeason20242025!$B$3:$B$1315, "&lt;=" &amp; GN$1, DataRegularSeason20242025!$D$3:$D$1315, $A26)+SUMIFS(DataRegularSeason20242025!$AB$3:$AB$1315,DataRegularSeason20242025!$B$3:$B$1315, "&lt;=" &amp; GN$1, DataRegularSeason20242025!$E$3:$E$1315, $A26)</f>
        <v>11</v>
      </c>
      <c r="GO26">
        <f>SUMIFS(DataRegularSeason20242025!$AA$3:$AA$1315,DataRegularSeason20242025!$B$3:$B$1315, "&lt;=" &amp; GO$1, DataRegularSeason20242025!$D$3:$D$1315, $A26)+SUMIFS(DataRegularSeason20242025!$AB$3:$AB$1315,DataRegularSeason20242025!$B$3:$B$1315, "&lt;=" &amp; GO$1, DataRegularSeason20242025!$E$3:$E$1315, $A26)</f>
        <v>11</v>
      </c>
      <c r="GP26">
        <f>SUMIFS(DataRegularSeason20242025!$AA$3:$AA$1315,DataRegularSeason20242025!$B$3:$B$1315, "&lt;=" &amp; GP$1, DataRegularSeason20242025!$D$3:$D$1315, $A26)+SUMIFS(DataRegularSeason20242025!$AB$3:$AB$1315,DataRegularSeason20242025!$B$3:$B$1315, "&lt;=" &amp; GP$1, DataRegularSeason20242025!$E$3:$E$1315, $A26)</f>
        <v>11</v>
      </c>
      <c r="GQ26">
        <f>SUMIFS(DataRegularSeason20242025!$AA$3:$AA$1315,DataRegularSeason20242025!$B$3:$B$1315, "&lt;=" &amp; GQ$1, DataRegularSeason20242025!$D$3:$D$1315, $A26)+SUMIFS(DataRegularSeason20242025!$AB$3:$AB$1315,DataRegularSeason20242025!$B$3:$B$1315, "&lt;=" &amp; GQ$1, DataRegularSeason20242025!$E$3:$E$1315, $A26)</f>
        <v>11</v>
      </c>
      <c r="GR26">
        <f>SUMIFS(DataRegularSeason20242025!$AA$3:$AA$1315,DataRegularSeason20242025!$B$3:$B$1315, "&lt;=" &amp; GR$1, DataRegularSeason20242025!$D$3:$D$1315, $A26)+SUMIFS(DataRegularSeason20242025!$AB$3:$AB$1315,DataRegularSeason20242025!$B$3:$B$1315, "&lt;=" &amp; GR$1, DataRegularSeason20242025!$E$3:$E$1315, $A26)</f>
        <v>11</v>
      </c>
      <c r="GS26">
        <f>SUMIFS(DataRegularSeason20242025!$AA$3:$AA$1315,DataRegularSeason20242025!$B$3:$B$1315, "&lt;=" &amp; GS$1, DataRegularSeason20242025!$D$3:$D$1315, $A26)+SUMIFS(DataRegularSeason20242025!$AB$3:$AB$1315,DataRegularSeason20242025!$B$3:$B$1315, "&lt;=" &amp; GS$1, DataRegularSeason20242025!$E$3:$E$1315, $A26)</f>
        <v>11</v>
      </c>
      <c r="GT26">
        <f>SUMIFS(DataRegularSeason20242025!$AA$3:$AA$1315,DataRegularSeason20242025!$B$3:$B$1315, "&lt;=" &amp; GT$1, DataRegularSeason20242025!$D$3:$D$1315, $A26)+SUMIFS(DataRegularSeason20242025!$AB$3:$AB$1315,DataRegularSeason20242025!$B$3:$B$1315, "&lt;=" &amp; GT$1, DataRegularSeason20242025!$E$3:$E$1315, $A26)</f>
        <v>11</v>
      </c>
      <c r="GU26">
        <f>SUMIFS(DataRegularSeason20242025!$AA$3:$AA$1315,DataRegularSeason20242025!$B$3:$B$1315, "&lt;=" &amp; GU$1, DataRegularSeason20242025!$D$3:$D$1315, $A26)+SUMIFS(DataRegularSeason20242025!$AB$3:$AB$1315,DataRegularSeason20242025!$B$3:$B$1315, "&lt;=" &amp; GU$1, DataRegularSeason20242025!$E$3:$E$1315, $A26)</f>
        <v>11</v>
      </c>
    </row>
    <row r="27" spans="1:203" x14ac:dyDescent="0.25">
      <c r="A27" t="s">
        <v>13</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4</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8</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10</v>
      </c>
      <c r="AB27">
        <f>SUMIFS(DataRegularSeason20242025!$AA$3:$AA$1315,DataRegularSeason20242025!$B$3:$B$1315, "&lt;=" &amp; AB$1, DataRegularSeason20242025!$D$3:$D$1315, $A27)+SUMIFS(DataRegularSeason20242025!$AB$3:$AB$1315,DataRegularSeason20242025!$B$3:$B$1315, "&lt;=" &amp; AB$1, DataRegularSeason20242025!$E$3:$E$1315, $A27)</f>
        <v>10</v>
      </c>
      <c r="AC27">
        <f>SUMIFS(DataRegularSeason20242025!$AA$3:$AA$1315,DataRegularSeason20242025!$B$3:$B$1315, "&lt;=" &amp; AC$1, DataRegularSeason20242025!$D$3:$D$1315, $A27)+SUMIFS(DataRegularSeason20242025!$AB$3:$AB$1315,DataRegularSeason20242025!$B$3:$B$1315, "&lt;=" &amp; AC$1, DataRegularSeason20242025!$E$3:$E$1315, $A27)</f>
        <v>10</v>
      </c>
      <c r="AD27">
        <f>SUMIFS(DataRegularSeason20242025!$AA$3:$AA$1315,DataRegularSeason20242025!$B$3:$B$1315, "&lt;=" &amp; AD$1, DataRegularSeason20242025!$D$3:$D$1315, $A27)+SUMIFS(DataRegularSeason20242025!$AB$3:$AB$1315,DataRegularSeason20242025!$B$3:$B$1315, "&lt;=" &amp; AD$1, DataRegularSeason20242025!$E$3:$E$1315, $A27)</f>
        <v>10</v>
      </c>
      <c r="AE27">
        <f>SUMIFS(DataRegularSeason20242025!$AA$3:$AA$1315,DataRegularSeason20242025!$B$3:$B$1315, "&lt;=" &amp; AE$1, DataRegularSeason20242025!$D$3:$D$1315, $A27)+SUMIFS(DataRegularSeason20242025!$AB$3:$AB$1315,DataRegularSeason20242025!$B$3:$B$1315, "&lt;=" &amp; AE$1, DataRegularSeason20242025!$E$3:$E$1315, $A27)</f>
        <v>10</v>
      </c>
      <c r="AF27">
        <f>SUMIFS(DataRegularSeason20242025!$AA$3:$AA$1315,DataRegularSeason20242025!$B$3:$B$1315, "&lt;=" &amp; AF$1, DataRegularSeason20242025!$D$3:$D$1315, $A27)+SUMIFS(DataRegularSeason20242025!$AB$3:$AB$1315,DataRegularSeason20242025!$B$3:$B$1315, "&lt;=" &amp; AF$1, DataRegularSeason20242025!$E$3:$E$1315, $A27)</f>
        <v>10</v>
      </c>
      <c r="AG27">
        <f>SUMIFS(DataRegularSeason20242025!$AA$3:$AA$1315,DataRegularSeason20242025!$B$3:$B$1315, "&lt;=" &amp; AG$1, DataRegularSeason20242025!$D$3:$D$1315, $A27)+SUMIFS(DataRegularSeason20242025!$AB$3:$AB$1315,DataRegularSeason20242025!$B$3:$B$1315, "&lt;=" &amp; AG$1, DataRegularSeason20242025!$E$3:$E$1315, $A27)</f>
        <v>10</v>
      </c>
      <c r="AH27">
        <f>SUMIFS(DataRegularSeason20242025!$AA$3:$AA$1315,DataRegularSeason20242025!$B$3:$B$1315, "&lt;=" &amp; AH$1, DataRegularSeason20242025!$D$3:$D$1315, $A27)+SUMIFS(DataRegularSeason20242025!$AB$3:$AB$1315,DataRegularSeason20242025!$B$3:$B$1315, "&lt;=" &amp; AH$1, DataRegularSeason20242025!$E$3:$E$1315, $A27)</f>
        <v>10</v>
      </c>
      <c r="AI27">
        <f>SUMIFS(DataRegularSeason20242025!$AA$3:$AA$1315,DataRegularSeason20242025!$B$3:$B$1315, "&lt;=" &amp; AI$1, DataRegularSeason20242025!$D$3:$D$1315, $A27)+SUMIFS(DataRegularSeason20242025!$AB$3:$AB$1315,DataRegularSeason20242025!$B$3:$B$1315, "&lt;=" &amp; AI$1, DataRegularSeason20242025!$E$3:$E$1315, $A27)</f>
        <v>10</v>
      </c>
      <c r="AJ27">
        <f>SUMIFS(DataRegularSeason20242025!$AA$3:$AA$1315,DataRegularSeason20242025!$B$3:$B$1315, "&lt;=" &amp; AJ$1, DataRegularSeason20242025!$D$3:$D$1315, $A27)+SUMIFS(DataRegularSeason20242025!$AB$3:$AB$1315,DataRegularSeason20242025!$B$3:$B$1315, "&lt;=" &amp; AJ$1, DataRegularSeason20242025!$E$3:$E$1315, $A27)</f>
        <v>10</v>
      </c>
      <c r="AK27">
        <f>SUMIFS(DataRegularSeason20242025!$AA$3:$AA$1315,DataRegularSeason20242025!$B$3:$B$1315, "&lt;=" &amp; AK$1, DataRegularSeason20242025!$D$3:$D$1315, $A27)+SUMIFS(DataRegularSeason20242025!$AB$3:$AB$1315,DataRegularSeason20242025!$B$3:$B$1315, "&lt;=" &amp; AK$1, DataRegularSeason20242025!$E$3:$E$1315, $A27)</f>
        <v>10</v>
      </c>
      <c r="AL27">
        <f>SUMIFS(DataRegularSeason20242025!$AA$3:$AA$1315,DataRegularSeason20242025!$B$3:$B$1315, "&lt;=" &amp; AL$1, DataRegularSeason20242025!$D$3:$D$1315, $A27)+SUMIFS(DataRegularSeason20242025!$AB$3:$AB$1315,DataRegularSeason20242025!$B$3:$B$1315, "&lt;=" &amp; AL$1, DataRegularSeason20242025!$E$3:$E$1315, $A27)</f>
        <v>10</v>
      </c>
      <c r="AM27">
        <f>SUMIFS(DataRegularSeason20242025!$AA$3:$AA$1315,DataRegularSeason20242025!$B$3:$B$1315, "&lt;=" &amp; AM$1, DataRegularSeason20242025!$D$3:$D$1315, $A27)+SUMIFS(DataRegularSeason20242025!$AB$3:$AB$1315,DataRegularSeason20242025!$B$3:$B$1315, "&lt;=" &amp; AM$1, DataRegularSeason20242025!$E$3:$E$1315, $A27)</f>
        <v>10</v>
      </c>
      <c r="AN27">
        <f>SUMIFS(DataRegularSeason20242025!$AA$3:$AA$1315,DataRegularSeason20242025!$B$3:$B$1315, "&lt;=" &amp; AN$1, DataRegularSeason20242025!$D$3:$D$1315, $A27)+SUMIFS(DataRegularSeason20242025!$AB$3:$AB$1315,DataRegularSeason20242025!$B$3:$B$1315, "&lt;=" &amp; AN$1, DataRegularSeason20242025!$E$3:$E$1315, $A27)</f>
        <v>10</v>
      </c>
      <c r="AO27">
        <f>SUMIFS(DataRegularSeason20242025!$AA$3:$AA$1315,DataRegularSeason20242025!$B$3:$B$1315, "&lt;=" &amp; AO$1, DataRegularSeason20242025!$D$3:$D$1315, $A27)+SUMIFS(DataRegularSeason20242025!$AB$3:$AB$1315,DataRegularSeason20242025!$B$3:$B$1315, "&lt;=" &amp; AO$1, DataRegularSeason20242025!$E$3:$E$1315, $A27)</f>
        <v>10</v>
      </c>
      <c r="AP27">
        <f>SUMIFS(DataRegularSeason20242025!$AA$3:$AA$1315,DataRegularSeason20242025!$B$3:$B$1315, "&lt;=" &amp; AP$1, DataRegularSeason20242025!$D$3:$D$1315, $A27)+SUMIFS(DataRegularSeason20242025!$AB$3:$AB$1315,DataRegularSeason20242025!$B$3:$B$1315, "&lt;=" &amp; AP$1, DataRegularSeason20242025!$E$3:$E$1315, $A27)</f>
        <v>10</v>
      </c>
      <c r="AQ27">
        <f>SUMIFS(DataRegularSeason20242025!$AA$3:$AA$1315,DataRegularSeason20242025!$B$3:$B$1315, "&lt;=" &amp; AQ$1, DataRegularSeason20242025!$D$3:$D$1315, $A27)+SUMIFS(DataRegularSeason20242025!$AB$3:$AB$1315,DataRegularSeason20242025!$B$3:$B$1315, "&lt;=" &amp; AQ$1, DataRegularSeason20242025!$E$3:$E$1315, $A27)</f>
        <v>10</v>
      </c>
      <c r="AR27">
        <f>SUMIFS(DataRegularSeason20242025!$AA$3:$AA$1315,DataRegularSeason20242025!$B$3:$B$1315, "&lt;=" &amp; AR$1, DataRegularSeason20242025!$D$3:$D$1315, $A27)+SUMIFS(DataRegularSeason20242025!$AB$3:$AB$1315,DataRegularSeason20242025!$B$3:$B$1315, "&lt;=" &amp; AR$1, DataRegularSeason20242025!$E$3:$E$1315, $A27)</f>
        <v>10</v>
      </c>
      <c r="AS27">
        <f>SUMIFS(DataRegularSeason20242025!$AA$3:$AA$1315,DataRegularSeason20242025!$B$3:$B$1315, "&lt;=" &amp; AS$1, DataRegularSeason20242025!$D$3:$D$1315, $A27)+SUMIFS(DataRegularSeason20242025!$AB$3:$AB$1315,DataRegularSeason20242025!$B$3:$B$1315, "&lt;=" &amp; AS$1, DataRegularSeason20242025!$E$3:$E$1315, $A27)</f>
        <v>10</v>
      </c>
      <c r="AT27">
        <f>SUMIFS(DataRegularSeason20242025!$AA$3:$AA$1315,DataRegularSeason20242025!$B$3:$B$1315, "&lt;=" &amp; AT$1, DataRegularSeason20242025!$D$3:$D$1315, $A27)+SUMIFS(DataRegularSeason20242025!$AB$3:$AB$1315,DataRegularSeason20242025!$B$3:$B$1315, "&lt;=" &amp; AT$1, DataRegularSeason20242025!$E$3:$E$1315, $A27)</f>
        <v>10</v>
      </c>
      <c r="AU27">
        <f>SUMIFS(DataRegularSeason20242025!$AA$3:$AA$1315,DataRegularSeason20242025!$B$3:$B$1315, "&lt;=" &amp; AU$1, DataRegularSeason20242025!$D$3:$D$1315, $A27)+SUMIFS(DataRegularSeason20242025!$AB$3:$AB$1315,DataRegularSeason20242025!$B$3:$B$1315, "&lt;=" &amp; AU$1, DataRegularSeason20242025!$E$3:$E$1315, $A27)</f>
        <v>10</v>
      </c>
      <c r="AV27">
        <f>SUMIFS(DataRegularSeason20242025!$AA$3:$AA$1315,DataRegularSeason20242025!$B$3:$B$1315, "&lt;=" &amp; AV$1, DataRegularSeason20242025!$D$3:$D$1315, $A27)+SUMIFS(DataRegularSeason20242025!$AB$3:$AB$1315,DataRegularSeason20242025!$B$3:$B$1315, "&lt;=" &amp; AV$1, DataRegularSeason20242025!$E$3:$E$1315, $A27)</f>
        <v>10</v>
      </c>
      <c r="AW27">
        <f>SUMIFS(DataRegularSeason20242025!$AA$3:$AA$1315,DataRegularSeason20242025!$B$3:$B$1315, "&lt;=" &amp; AW$1, DataRegularSeason20242025!$D$3:$D$1315, $A27)+SUMIFS(DataRegularSeason20242025!$AB$3:$AB$1315,DataRegularSeason20242025!$B$3:$B$1315, "&lt;=" &amp; AW$1, DataRegularSeason20242025!$E$3:$E$1315, $A27)</f>
        <v>10</v>
      </c>
      <c r="AX27">
        <f>SUMIFS(DataRegularSeason20242025!$AA$3:$AA$1315,DataRegularSeason20242025!$B$3:$B$1315, "&lt;=" &amp; AX$1, DataRegularSeason20242025!$D$3:$D$1315, $A27)+SUMIFS(DataRegularSeason20242025!$AB$3:$AB$1315,DataRegularSeason20242025!$B$3:$B$1315, "&lt;=" &amp; AX$1, DataRegularSeason20242025!$E$3:$E$1315, $A27)</f>
        <v>10</v>
      </c>
      <c r="AY27">
        <f>SUMIFS(DataRegularSeason20242025!$AA$3:$AA$1315,DataRegularSeason20242025!$B$3:$B$1315, "&lt;=" &amp; AY$1, DataRegularSeason20242025!$D$3:$D$1315, $A27)+SUMIFS(DataRegularSeason20242025!$AB$3:$AB$1315,DataRegularSeason20242025!$B$3:$B$1315, "&lt;=" &amp; AY$1, DataRegularSeason20242025!$E$3:$E$1315, $A27)</f>
        <v>10</v>
      </c>
      <c r="AZ27">
        <f>SUMIFS(DataRegularSeason20242025!$AA$3:$AA$1315,DataRegularSeason20242025!$B$3:$B$1315, "&lt;=" &amp; AZ$1, DataRegularSeason20242025!$D$3:$D$1315, $A27)+SUMIFS(DataRegularSeason20242025!$AB$3:$AB$1315,DataRegularSeason20242025!$B$3:$B$1315, "&lt;=" &amp; AZ$1, DataRegularSeason20242025!$E$3:$E$1315, $A27)</f>
        <v>10</v>
      </c>
      <c r="BA27">
        <f>SUMIFS(DataRegularSeason20242025!$AA$3:$AA$1315,DataRegularSeason20242025!$B$3:$B$1315, "&lt;=" &amp; BA$1, DataRegularSeason20242025!$D$3:$D$1315, $A27)+SUMIFS(DataRegularSeason20242025!$AB$3:$AB$1315,DataRegularSeason20242025!$B$3:$B$1315, "&lt;=" &amp; BA$1, DataRegularSeason20242025!$E$3:$E$1315, $A27)</f>
        <v>10</v>
      </c>
      <c r="BB27">
        <f>SUMIFS(DataRegularSeason20242025!$AA$3:$AA$1315,DataRegularSeason20242025!$B$3:$B$1315, "&lt;=" &amp; BB$1, DataRegularSeason20242025!$D$3:$D$1315, $A27)+SUMIFS(DataRegularSeason20242025!$AB$3:$AB$1315,DataRegularSeason20242025!$B$3:$B$1315, "&lt;=" &amp; BB$1, DataRegularSeason20242025!$E$3:$E$1315, $A27)</f>
        <v>10</v>
      </c>
      <c r="BC27">
        <f>SUMIFS(DataRegularSeason20242025!$AA$3:$AA$1315,DataRegularSeason20242025!$B$3:$B$1315, "&lt;=" &amp; BC$1, DataRegularSeason20242025!$D$3:$D$1315, $A27)+SUMIFS(DataRegularSeason20242025!$AB$3:$AB$1315,DataRegularSeason20242025!$B$3:$B$1315, "&lt;=" &amp; BC$1, DataRegularSeason20242025!$E$3:$E$1315, $A27)</f>
        <v>10</v>
      </c>
      <c r="BD27">
        <f>SUMIFS(DataRegularSeason20242025!$AA$3:$AA$1315,DataRegularSeason20242025!$B$3:$B$1315, "&lt;=" &amp; BD$1, DataRegularSeason20242025!$D$3:$D$1315, $A27)+SUMIFS(DataRegularSeason20242025!$AB$3:$AB$1315,DataRegularSeason20242025!$B$3:$B$1315, "&lt;=" &amp; BD$1, DataRegularSeason20242025!$E$3:$E$1315, $A27)</f>
        <v>10</v>
      </c>
      <c r="BE27">
        <f>SUMIFS(DataRegularSeason20242025!$AA$3:$AA$1315,DataRegularSeason20242025!$B$3:$B$1315, "&lt;=" &amp; BE$1, DataRegularSeason20242025!$D$3:$D$1315, $A27)+SUMIFS(DataRegularSeason20242025!$AB$3:$AB$1315,DataRegularSeason20242025!$B$3:$B$1315, "&lt;=" &amp; BE$1, DataRegularSeason20242025!$E$3:$E$1315, $A27)</f>
        <v>10</v>
      </c>
      <c r="BF27">
        <f>SUMIFS(DataRegularSeason20242025!$AA$3:$AA$1315,DataRegularSeason20242025!$B$3:$B$1315, "&lt;=" &amp; BF$1, DataRegularSeason20242025!$D$3:$D$1315, $A27)+SUMIFS(DataRegularSeason20242025!$AB$3:$AB$1315,DataRegularSeason20242025!$B$3:$B$1315, "&lt;=" &amp; BF$1, DataRegularSeason20242025!$E$3:$E$1315, $A27)</f>
        <v>10</v>
      </c>
      <c r="BG27">
        <f>SUMIFS(DataRegularSeason20242025!$AA$3:$AA$1315,DataRegularSeason20242025!$B$3:$B$1315, "&lt;=" &amp; BG$1, DataRegularSeason20242025!$D$3:$D$1315, $A27)+SUMIFS(DataRegularSeason20242025!$AB$3:$AB$1315,DataRegularSeason20242025!$B$3:$B$1315, "&lt;=" &amp; BG$1, DataRegularSeason20242025!$E$3:$E$1315, $A27)</f>
        <v>10</v>
      </c>
      <c r="BH27">
        <f>SUMIFS(DataRegularSeason20242025!$AA$3:$AA$1315,DataRegularSeason20242025!$B$3:$B$1315, "&lt;=" &amp; BH$1, DataRegularSeason20242025!$D$3:$D$1315, $A27)+SUMIFS(DataRegularSeason20242025!$AB$3:$AB$1315,DataRegularSeason20242025!$B$3:$B$1315, "&lt;=" &amp; BH$1, DataRegularSeason20242025!$E$3:$E$1315, $A27)</f>
        <v>10</v>
      </c>
      <c r="BI27">
        <f>SUMIFS(DataRegularSeason20242025!$AA$3:$AA$1315,DataRegularSeason20242025!$B$3:$B$1315, "&lt;=" &amp; BI$1, DataRegularSeason20242025!$D$3:$D$1315, $A27)+SUMIFS(DataRegularSeason20242025!$AB$3:$AB$1315,DataRegularSeason20242025!$B$3:$B$1315, "&lt;=" &amp; BI$1, DataRegularSeason20242025!$E$3:$E$1315, $A27)</f>
        <v>10</v>
      </c>
      <c r="BJ27">
        <f>SUMIFS(DataRegularSeason20242025!$AA$3:$AA$1315,DataRegularSeason20242025!$B$3:$B$1315, "&lt;=" &amp; BJ$1, DataRegularSeason20242025!$D$3:$D$1315, $A27)+SUMIFS(DataRegularSeason20242025!$AB$3:$AB$1315,DataRegularSeason20242025!$B$3:$B$1315, "&lt;=" &amp; BJ$1, DataRegularSeason20242025!$E$3:$E$1315, $A27)</f>
        <v>10</v>
      </c>
      <c r="BK27">
        <f>SUMIFS(DataRegularSeason20242025!$AA$3:$AA$1315,DataRegularSeason20242025!$B$3:$B$1315, "&lt;=" &amp; BK$1, DataRegularSeason20242025!$D$3:$D$1315, $A27)+SUMIFS(DataRegularSeason20242025!$AB$3:$AB$1315,DataRegularSeason20242025!$B$3:$B$1315, "&lt;=" &amp; BK$1, DataRegularSeason20242025!$E$3:$E$1315, $A27)</f>
        <v>10</v>
      </c>
      <c r="BL27">
        <f>SUMIFS(DataRegularSeason20242025!$AA$3:$AA$1315,DataRegularSeason20242025!$B$3:$B$1315, "&lt;=" &amp; BL$1, DataRegularSeason20242025!$D$3:$D$1315, $A27)+SUMIFS(DataRegularSeason20242025!$AB$3:$AB$1315,DataRegularSeason20242025!$B$3:$B$1315, "&lt;=" &amp; BL$1, DataRegularSeason20242025!$E$3:$E$1315, $A27)</f>
        <v>10</v>
      </c>
      <c r="BM27">
        <f>SUMIFS(DataRegularSeason20242025!$AA$3:$AA$1315,DataRegularSeason20242025!$B$3:$B$1315, "&lt;=" &amp; BM$1, DataRegularSeason20242025!$D$3:$D$1315, $A27)+SUMIFS(DataRegularSeason20242025!$AB$3:$AB$1315,DataRegularSeason20242025!$B$3:$B$1315, "&lt;=" &amp; BM$1, DataRegularSeason20242025!$E$3:$E$1315, $A27)</f>
        <v>10</v>
      </c>
      <c r="BN27">
        <f>SUMIFS(DataRegularSeason20242025!$AA$3:$AA$1315,DataRegularSeason20242025!$B$3:$B$1315, "&lt;=" &amp; BN$1, DataRegularSeason20242025!$D$3:$D$1315, $A27)+SUMIFS(DataRegularSeason20242025!$AB$3:$AB$1315,DataRegularSeason20242025!$B$3:$B$1315, "&lt;=" &amp; BN$1, DataRegularSeason20242025!$E$3:$E$1315, $A27)</f>
        <v>10</v>
      </c>
      <c r="BO27">
        <f>SUMIFS(DataRegularSeason20242025!$AA$3:$AA$1315,DataRegularSeason20242025!$B$3:$B$1315, "&lt;=" &amp; BO$1, DataRegularSeason20242025!$D$3:$D$1315, $A27)+SUMIFS(DataRegularSeason20242025!$AB$3:$AB$1315,DataRegularSeason20242025!$B$3:$B$1315, "&lt;=" &amp; BO$1, DataRegularSeason20242025!$E$3:$E$1315, $A27)</f>
        <v>10</v>
      </c>
      <c r="BP27">
        <f>SUMIFS(DataRegularSeason20242025!$AA$3:$AA$1315,DataRegularSeason20242025!$B$3:$B$1315, "&lt;=" &amp; BP$1, DataRegularSeason20242025!$D$3:$D$1315, $A27)+SUMIFS(DataRegularSeason20242025!$AB$3:$AB$1315,DataRegularSeason20242025!$B$3:$B$1315, "&lt;=" &amp; BP$1, DataRegularSeason20242025!$E$3:$E$1315, $A27)</f>
        <v>10</v>
      </c>
      <c r="BQ27">
        <f>SUMIFS(DataRegularSeason20242025!$AA$3:$AA$1315,DataRegularSeason20242025!$B$3:$B$1315, "&lt;=" &amp; BQ$1, DataRegularSeason20242025!$D$3:$D$1315, $A27)+SUMIFS(DataRegularSeason20242025!$AB$3:$AB$1315,DataRegularSeason20242025!$B$3:$B$1315, "&lt;=" &amp; BQ$1, DataRegularSeason20242025!$E$3:$E$1315, $A27)</f>
        <v>10</v>
      </c>
      <c r="BR27">
        <f>SUMIFS(DataRegularSeason20242025!$AA$3:$AA$1315,DataRegularSeason20242025!$B$3:$B$1315, "&lt;=" &amp; BR$1, DataRegularSeason20242025!$D$3:$D$1315, $A27)+SUMIFS(DataRegularSeason20242025!$AB$3:$AB$1315,DataRegularSeason20242025!$B$3:$B$1315, "&lt;=" &amp; BR$1, DataRegularSeason20242025!$E$3:$E$1315, $A27)</f>
        <v>10</v>
      </c>
      <c r="BS27">
        <f>SUMIFS(DataRegularSeason20242025!$AA$3:$AA$1315,DataRegularSeason20242025!$B$3:$B$1315, "&lt;=" &amp; BS$1, DataRegularSeason20242025!$D$3:$D$1315, $A27)+SUMIFS(DataRegularSeason20242025!$AB$3:$AB$1315,DataRegularSeason20242025!$B$3:$B$1315, "&lt;=" &amp; BS$1, DataRegularSeason20242025!$E$3:$E$1315, $A27)</f>
        <v>10</v>
      </c>
      <c r="BT27">
        <f>SUMIFS(DataRegularSeason20242025!$AA$3:$AA$1315,DataRegularSeason20242025!$B$3:$B$1315, "&lt;=" &amp; BT$1, DataRegularSeason20242025!$D$3:$D$1315, $A27)+SUMIFS(DataRegularSeason20242025!$AB$3:$AB$1315,DataRegularSeason20242025!$B$3:$B$1315, "&lt;=" &amp; BT$1, DataRegularSeason20242025!$E$3:$E$1315, $A27)</f>
        <v>10</v>
      </c>
      <c r="BU27">
        <f>SUMIFS(DataRegularSeason20242025!$AA$3:$AA$1315,DataRegularSeason20242025!$B$3:$B$1315, "&lt;=" &amp; BU$1, DataRegularSeason20242025!$D$3:$D$1315, $A27)+SUMIFS(DataRegularSeason20242025!$AB$3:$AB$1315,DataRegularSeason20242025!$B$3:$B$1315, "&lt;=" &amp; BU$1, DataRegularSeason20242025!$E$3:$E$1315, $A27)</f>
        <v>10</v>
      </c>
      <c r="BV27">
        <f>SUMIFS(DataRegularSeason20242025!$AA$3:$AA$1315,DataRegularSeason20242025!$B$3:$B$1315, "&lt;=" &amp; BV$1, DataRegularSeason20242025!$D$3:$D$1315, $A27)+SUMIFS(DataRegularSeason20242025!$AB$3:$AB$1315,DataRegularSeason20242025!$B$3:$B$1315, "&lt;=" &amp; BV$1, DataRegularSeason20242025!$E$3:$E$1315, $A27)</f>
        <v>10</v>
      </c>
      <c r="BW27">
        <f>SUMIFS(DataRegularSeason20242025!$AA$3:$AA$1315,DataRegularSeason20242025!$B$3:$B$1315, "&lt;=" &amp; BW$1, DataRegularSeason20242025!$D$3:$D$1315, $A27)+SUMIFS(DataRegularSeason20242025!$AB$3:$AB$1315,DataRegularSeason20242025!$B$3:$B$1315, "&lt;=" &amp; BW$1, DataRegularSeason20242025!$E$3:$E$1315, $A27)</f>
        <v>10</v>
      </c>
      <c r="BX27">
        <f>SUMIFS(DataRegularSeason20242025!$AA$3:$AA$1315,DataRegularSeason20242025!$B$3:$B$1315, "&lt;=" &amp; BX$1, DataRegularSeason20242025!$D$3:$D$1315, $A27)+SUMIFS(DataRegularSeason20242025!$AB$3:$AB$1315,DataRegularSeason20242025!$B$3:$B$1315, "&lt;=" &amp; BX$1, DataRegularSeason20242025!$E$3:$E$1315, $A27)</f>
        <v>10</v>
      </c>
      <c r="BY27">
        <f>SUMIFS(DataRegularSeason20242025!$AA$3:$AA$1315,DataRegularSeason20242025!$B$3:$B$1315, "&lt;=" &amp; BY$1, DataRegularSeason20242025!$D$3:$D$1315, $A27)+SUMIFS(DataRegularSeason20242025!$AB$3:$AB$1315,DataRegularSeason20242025!$B$3:$B$1315, "&lt;=" &amp; BY$1, DataRegularSeason20242025!$E$3:$E$1315, $A27)</f>
        <v>10</v>
      </c>
      <c r="BZ27">
        <f>SUMIFS(DataRegularSeason20242025!$AA$3:$AA$1315,DataRegularSeason20242025!$B$3:$B$1315, "&lt;=" &amp; BZ$1, DataRegularSeason20242025!$D$3:$D$1315, $A27)+SUMIFS(DataRegularSeason20242025!$AB$3:$AB$1315,DataRegularSeason20242025!$B$3:$B$1315, "&lt;=" &amp; BZ$1, DataRegularSeason20242025!$E$3:$E$1315, $A27)</f>
        <v>10</v>
      </c>
      <c r="CA27">
        <f>SUMIFS(DataRegularSeason20242025!$AA$3:$AA$1315,DataRegularSeason20242025!$B$3:$B$1315, "&lt;=" &amp; CA$1, DataRegularSeason20242025!$D$3:$D$1315, $A27)+SUMIFS(DataRegularSeason20242025!$AB$3:$AB$1315,DataRegularSeason20242025!$B$3:$B$1315, "&lt;=" &amp; CA$1, DataRegularSeason20242025!$E$3:$E$1315, $A27)</f>
        <v>10</v>
      </c>
      <c r="CB27">
        <f>SUMIFS(DataRegularSeason20242025!$AA$3:$AA$1315,DataRegularSeason20242025!$B$3:$B$1315, "&lt;=" &amp; CB$1, DataRegularSeason20242025!$D$3:$D$1315, $A27)+SUMIFS(DataRegularSeason20242025!$AB$3:$AB$1315,DataRegularSeason20242025!$B$3:$B$1315, "&lt;=" &amp; CB$1, DataRegularSeason20242025!$E$3:$E$1315, $A27)</f>
        <v>10</v>
      </c>
      <c r="CC27">
        <f>SUMIFS(DataRegularSeason20242025!$AA$3:$AA$1315,DataRegularSeason20242025!$B$3:$B$1315, "&lt;=" &amp; CC$1, DataRegularSeason20242025!$D$3:$D$1315, $A27)+SUMIFS(DataRegularSeason20242025!$AB$3:$AB$1315,DataRegularSeason20242025!$B$3:$B$1315, "&lt;=" &amp; CC$1, DataRegularSeason20242025!$E$3:$E$1315, $A27)</f>
        <v>10</v>
      </c>
      <c r="CD27">
        <f>SUMIFS(DataRegularSeason20242025!$AA$3:$AA$1315,DataRegularSeason20242025!$B$3:$B$1315, "&lt;=" &amp; CD$1, DataRegularSeason20242025!$D$3:$D$1315, $A27)+SUMIFS(DataRegularSeason20242025!$AB$3:$AB$1315,DataRegularSeason20242025!$B$3:$B$1315, "&lt;=" &amp; CD$1, DataRegularSeason20242025!$E$3:$E$1315, $A27)</f>
        <v>10</v>
      </c>
      <c r="CE27">
        <f>SUMIFS(DataRegularSeason20242025!$AA$3:$AA$1315,DataRegularSeason20242025!$B$3:$B$1315, "&lt;=" &amp; CE$1, DataRegularSeason20242025!$D$3:$D$1315, $A27)+SUMIFS(DataRegularSeason20242025!$AB$3:$AB$1315,DataRegularSeason20242025!$B$3:$B$1315, "&lt;=" &amp; CE$1, DataRegularSeason20242025!$E$3:$E$1315, $A27)</f>
        <v>10</v>
      </c>
      <c r="CF27">
        <f>SUMIFS(DataRegularSeason20242025!$AA$3:$AA$1315,DataRegularSeason20242025!$B$3:$B$1315, "&lt;=" &amp; CF$1, DataRegularSeason20242025!$D$3:$D$1315, $A27)+SUMIFS(DataRegularSeason20242025!$AB$3:$AB$1315,DataRegularSeason20242025!$B$3:$B$1315, "&lt;=" &amp; CF$1, DataRegularSeason20242025!$E$3:$E$1315, $A27)</f>
        <v>10</v>
      </c>
      <c r="CG27">
        <f>SUMIFS(DataRegularSeason20242025!$AA$3:$AA$1315,DataRegularSeason20242025!$B$3:$B$1315, "&lt;=" &amp; CG$1, DataRegularSeason20242025!$D$3:$D$1315, $A27)+SUMIFS(DataRegularSeason20242025!$AB$3:$AB$1315,DataRegularSeason20242025!$B$3:$B$1315, "&lt;=" &amp; CG$1, DataRegularSeason20242025!$E$3:$E$1315, $A27)</f>
        <v>10</v>
      </c>
      <c r="CH27">
        <f>SUMIFS(DataRegularSeason20242025!$AA$3:$AA$1315,DataRegularSeason20242025!$B$3:$B$1315, "&lt;=" &amp; CH$1, DataRegularSeason20242025!$D$3:$D$1315, $A27)+SUMIFS(DataRegularSeason20242025!$AB$3:$AB$1315,DataRegularSeason20242025!$B$3:$B$1315, "&lt;=" &amp; CH$1, DataRegularSeason20242025!$E$3:$E$1315, $A27)</f>
        <v>10</v>
      </c>
      <c r="CI27">
        <f>SUMIFS(DataRegularSeason20242025!$AA$3:$AA$1315,DataRegularSeason20242025!$B$3:$B$1315, "&lt;=" &amp; CI$1, DataRegularSeason20242025!$D$3:$D$1315, $A27)+SUMIFS(DataRegularSeason20242025!$AB$3:$AB$1315,DataRegularSeason20242025!$B$3:$B$1315, "&lt;=" &amp; CI$1, DataRegularSeason20242025!$E$3:$E$1315, $A27)</f>
        <v>10</v>
      </c>
      <c r="CJ27">
        <f>SUMIFS(DataRegularSeason20242025!$AA$3:$AA$1315,DataRegularSeason20242025!$B$3:$B$1315, "&lt;=" &amp; CJ$1, DataRegularSeason20242025!$D$3:$D$1315, $A27)+SUMIFS(DataRegularSeason20242025!$AB$3:$AB$1315,DataRegularSeason20242025!$B$3:$B$1315, "&lt;=" &amp; CJ$1, DataRegularSeason20242025!$E$3:$E$1315, $A27)</f>
        <v>10</v>
      </c>
      <c r="CK27">
        <f>SUMIFS(DataRegularSeason20242025!$AA$3:$AA$1315,DataRegularSeason20242025!$B$3:$B$1315, "&lt;=" &amp; CK$1, DataRegularSeason20242025!$D$3:$D$1315, $A27)+SUMIFS(DataRegularSeason20242025!$AB$3:$AB$1315,DataRegularSeason20242025!$B$3:$B$1315, "&lt;=" &amp; CK$1, DataRegularSeason20242025!$E$3:$E$1315, $A27)</f>
        <v>10</v>
      </c>
      <c r="CL27">
        <f>SUMIFS(DataRegularSeason20242025!$AA$3:$AA$1315,DataRegularSeason20242025!$B$3:$B$1315, "&lt;=" &amp; CL$1, DataRegularSeason20242025!$D$3:$D$1315, $A27)+SUMIFS(DataRegularSeason20242025!$AB$3:$AB$1315,DataRegularSeason20242025!$B$3:$B$1315, "&lt;=" &amp; CL$1, DataRegularSeason20242025!$E$3:$E$1315, $A27)</f>
        <v>10</v>
      </c>
      <c r="CM27">
        <f>SUMIFS(DataRegularSeason20242025!$AA$3:$AA$1315,DataRegularSeason20242025!$B$3:$B$1315, "&lt;=" &amp; CM$1, DataRegularSeason20242025!$D$3:$D$1315, $A27)+SUMIFS(DataRegularSeason20242025!$AB$3:$AB$1315,DataRegularSeason20242025!$B$3:$B$1315, "&lt;=" &amp; CM$1, DataRegularSeason20242025!$E$3:$E$1315, $A27)</f>
        <v>10</v>
      </c>
      <c r="CN27">
        <f>SUMIFS(DataRegularSeason20242025!$AA$3:$AA$1315,DataRegularSeason20242025!$B$3:$B$1315, "&lt;=" &amp; CN$1, DataRegularSeason20242025!$D$3:$D$1315, $A27)+SUMIFS(DataRegularSeason20242025!$AB$3:$AB$1315,DataRegularSeason20242025!$B$3:$B$1315, "&lt;=" &amp; CN$1, DataRegularSeason20242025!$E$3:$E$1315, $A27)</f>
        <v>10</v>
      </c>
      <c r="CO27">
        <f>SUMIFS(DataRegularSeason20242025!$AA$3:$AA$1315,DataRegularSeason20242025!$B$3:$B$1315, "&lt;=" &amp; CO$1, DataRegularSeason20242025!$D$3:$D$1315, $A27)+SUMIFS(DataRegularSeason20242025!$AB$3:$AB$1315,DataRegularSeason20242025!$B$3:$B$1315, "&lt;=" &amp; CO$1, DataRegularSeason20242025!$E$3:$E$1315, $A27)</f>
        <v>10</v>
      </c>
      <c r="CP27">
        <f>SUMIFS(DataRegularSeason20242025!$AA$3:$AA$1315,DataRegularSeason20242025!$B$3:$B$1315, "&lt;=" &amp; CP$1, DataRegularSeason20242025!$D$3:$D$1315, $A27)+SUMIFS(DataRegularSeason20242025!$AB$3:$AB$1315,DataRegularSeason20242025!$B$3:$B$1315, "&lt;=" &amp; CP$1, DataRegularSeason20242025!$E$3:$E$1315, $A27)</f>
        <v>10</v>
      </c>
      <c r="CQ27">
        <f>SUMIFS(DataRegularSeason20242025!$AA$3:$AA$1315,DataRegularSeason20242025!$B$3:$B$1315, "&lt;=" &amp; CQ$1, DataRegularSeason20242025!$D$3:$D$1315, $A27)+SUMIFS(DataRegularSeason20242025!$AB$3:$AB$1315,DataRegularSeason20242025!$B$3:$B$1315, "&lt;=" &amp; CQ$1, DataRegularSeason20242025!$E$3:$E$1315, $A27)</f>
        <v>10</v>
      </c>
      <c r="CR27">
        <f>SUMIFS(DataRegularSeason20242025!$AA$3:$AA$1315,DataRegularSeason20242025!$B$3:$B$1315, "&lt;=" &amp; CR$1, DataRegularSeason20242025!$D$3:$D$1315, $A27)+SUMIFS(DataRegularSeason20242025!$AB$3:$AB$1315,DataRegularSeason20242025!$B$3:$B$1315, "&lt;=" &amp; CR$1, DataRegularSeason20242025!$E$3:$E$1315, $A27)</f>
        <v>10</v>
      </c>
      <c r="CS27">
        <f>SUMIFS(DataRegularSeason20242025!$AA$3:$AA$1315,DataRegularSeason20242025!$B$3:$B$1315, "&lt;=" &amp; CS$1, DataRegularSeason20242025!$D$3:$D$1315, $A27)+SUMIFS(DataRegularSeason20242025!$AB$3:$AB$1315,DataRegularSeason20242025!$B$3:$B$1315, "&lt;=" &amp; CS$1, DataRegularSeason20242025!$E$3:$E$1315, $A27)</f>
        <v>10</v>
      </c>
      <c r="CT27">
        <f>SUMIFS(DataRegularSeason20242025!$AA$3:$AA$1315,DataRegularSeason20242025!$B$3:$B$1315, "&lt;=" &amp; CT$1, DataRegularSeason20242025!$D$3:$D$1315, $A27)+SUMIFS(DataRegularSeason20242025!$AB$3:$AB$1315,DataRegularSeason20242025!$B$3:$B$1315, "&lt;=" &amp; CT$1, DataRegularSeason20242025!$E$3:$E$1315, $A27)</f>
        <v>10</v>
      </c>
      <c r="CU27">
        <f>SUMIFS(DataRegularSeason20242025!$AA$3:$AA$1315,DataRegularSeason20242025!$B$3:$B$1315, "&lt;=" &amp; CU$1, DataRegularSeason20242025!$D$3:$D$1315, $A27)+SUMIFS(DataRegularSeason20242025!$AB$3:$AB$1315,DataRegularSeason20242025!$B$3:$B$1315, "&lt;=" &amp; CU$1, DataRegularSeason20242025!$E$3:$E$1315, $A27)</f>
        <v>10</v>
      </c>
      <c r="CV27">
        <f>SUMIFS(DataRegularSeason20242025!$AA$3:$AA$1315,DataRegularSeason20242025!$B$3:$B$1315, "&lt;=" &amp; CV$1, DataRegularSeason20242025!$D$3:$D$1315, $A27)+SUMIFS(DataRegularSeason20242025!$AB$3:$AB$1315,DataRegularSeason20242025!$B$3:$B$1315, "&lt;=" &amp; CV$1, DataRegularSeason20242025!$E$3:$E$1315, $A27)</f>
        <v>10</v>
      </c>
      <c r="CW27">
        <f>SUMIFS(DataRegularSeason20242025!$AA$3:$AA$1315,DataRegularSeason20242025!$B$3:$B$1315, "&lt;=" &amp; CW$1, DataRegularSeason20242025!$D$3:$D$1315, $A27)+SUMIFS(DataRegularSeason20242025!$AB$3:$AB$1315,DataRegularSeason20242025!$B$3:$B$1315, "&lt;=" &amp; CW$1, DataRegularSeason20242025!$E$3:$E$1315, $A27)</f>
        <v>10</v>
      </c>
      <c r="CX27">
        <f>SUMIFS(DataRegularSeason20242025!$AA$3:$AA$1315,DataRegularSeason20242025!$B$3:$B$1315, "&lt;=" &amp; CX$1, DataRegularSeason20242025!$D$3:$D$1315, $A27)+SUMIFS(DataRegularSeason20242025!$AB$3:$AB$1315,DataRegularSeason20242025!$B$3:$B$1315, "&lt;=" &amp; CX$1, DataRegularSeason20242025!$E$3:$E$1315, $A27)</f>
        <v>10</v>
      </c>
      <c r="CY27">
        <f>SUMIFS(DataRegularSeason20242025!$AA$3:$AA$1315,DataRegularSeason20242025!$B$3:$B$1315, "&lt;=" &amp; CY$1, DataRegularSeason20242025!$D$3:$D$1315, $A27)+SUMIFS(DataRegularSeason20242025!$AB$3:$AB$1315,DataRegularSeason20242025!$B$3:$B$1315, "&lt;=" &amp; CY$1, DataRegularSeason20242025!$E$3:$E$1315, $A27)</f>
        <v>10</v>
      </c>
      <c r="CZ27">
        <f>SUMIFS(DataRegularSeason20242025!$AA$3:$AA$1315,DataRegularSeason20242025!$B$3:$B$1315, "&lt;=" &amp; CZ$1, DataRegularSeason20242025!$D$3:$D$1315, $A27)+SUMIFS(DataRegularSeason20242025!$AB$3:$AB$1315,DataRegularSeason20242025!$B$3:$B$1315, "&lt;=" &amp; CZ$1, DataRegularSeason20242025!$E$3:$E$1315, $A27)</f>
        <v>10</v>
      </c>
      <c r="DA27">
        <f>SUMIFS(DataRegularSeason20242025!$AA$3:$AA$1315,DataRegularSeason20242025!$B$3:$B$1315, "&lt;=" &amp; DA$1, DataRegularSeason20242025!$D$3:$D$1315, $A27)+SUMIFS(DataRegularSeason20242025!$AB$3:$AB$1315,DataRegularSeason20242025!$B$3:$B$1315, "&lt;=" &amp; DA$1, DataRegularSeason20242025!$E$3:$E$1315, $A27)</f>
        <v>10</v>
      </c>
      <c r="DB27">
        <f>SUMIFS(DataRegularSeason20242025!$AA$3:$AA$1315,DataRegularSeason20242025!$B$3:$B$1315, "&lt;=" &amp; DB$1, DataRegularSeason20242025!$D$3:$D$1315, $A27)+SUMIFS(DataRegularSeason20242025!$AB$3:$AB$1315,DataRegularSeason20242025!$B$3:$B$1315, "&lt;=" &amp; DB$1, DataRegularSeason20242025!$E$3:$E$1315, $A27)</f>
        <v>10</v>
      </c>
      <c r="DC27">
        <f>SUMIFS(DataRegularSeason20242025!$AA$3:$AA$1315,DataRegularSeason20242025!$B$3:$B$1315, "&lt;=" &amp; DC$1, DataRegularSeason20242025!$D$3:$D$1315, $A27)+SUMIFS(DataRegularSeason20242025!$AB$3:$AB$1315,DataRegularSeason20242025!$B$3:$B$1315, "&lt;=" &amp; DC$1, DataRegularSeason20242025!$E$3:$E$1315, $A27)</f>
        <v>10</v>
      </c>
      <c r="DD27">
        <f>SUMIFS(DataRegularSeason20242025!$AA$3:$AA$1315,DataRegularSeason20242025!$B$3:$B$1315, "&lt;=" &amp; DD$1, DataRegularSeason20242025!$D$3:$D$1315, $A27)+SUMIFS(DataRegularSeason20242025!$AB$3:$AB$1315,DataRegularSeason20242025!$B$3:$B$1315, "&lt;=" &amp; DD$1, DataRegularSeason20242025!$E$3:$E$1315, $A27)</f>
        <v>10</v>
      </c>
      <c r="DE27">
        <f>SUMIFS(DataRegularSeason20242025!$AA$3:$AA$1315,DataRegularSeason20242025!$B$3:$B$1315, "&lt;=" &amp; DE$1, DataRegularSeason20242025!$D$3:$D$1315, $A27)+SUMIFS(DataRegularSeason20242025!$AB$3:$AB$1315,DataRegularSeason20242025!$B$3:$B$1315, "&lt;=" &amp; DE$1, DataRegularSeason20242025!$E$3:$E$1315, $A27)</f>
        <v>10</v>
      </c>
      <c r="DF27">
        <f>SUMIFS(DataRegularSeason20242025!$AA$3:$AA$1315,DataRegularSeason20242025!$B$3:$B$1315, "&lt;=" &amp; DF$1, DataRegularSeason20242025!$D$3:$D$1315, $A27)+SUMIFS(DataRegularSeason20242025!$AB$3:$AB$1315,DataRegularSeason20242025!$B$3:$B$1315, "&lt;=" &amp; DF$1, DataRegularSeason20242025!$E$3:$E$1315, $A27)</f>
        <v>10</v>
      </c>
      <c r="DG27">
        <f>SUMIFS(DataRegularSeason20242025!$AA$3:$AA$1315,DataRegularSeason20242025!$B$3:$B$1315, "&lt;=" &amp; DG$1, DataRegularSeason20242025!$D$3:$D$1315, $A27)+SUMIFS(DataRegularSeason20242025!$AB$3:$AB$1315,DataRegularSeason20242025!$B$3:$B$1315, "&lt;=" &amp; DG$1, DataRegularSeason20242025!$E$3:$E$1315, $A27)</f>
        <v>10</v>
      </c>
      <c r="DH27">
        <f>SUMIFS(DataRegularSeason20242025!$AA$3:$AA$1315,DataRegularSeason20242025!$B$3:$B$1315, "&lt;=" &amp; DH$1, DataRegularSeason20242025!$D$3:$D$1315, $A27)+SUMIFS(DataRegularSeason20242025!$AB$3:$AB$1315,DataRegularSeason20242025!$B$3:$B$1315, "&lt;=" &amp; DH$1, DataRegularSeason20242025!$E$3:$E$1315, $A27)</f>
        <v>10</v>
      </c>
      <c r="DI27">
        <f>SUMIFS(DataRegularSeason20242025!$AA$3:$AA$1315,DataRegularSeason20242025!$B$3:$B$1315, "&lt;=" &amp; DI$1, DataRegularSeason20242025!$D$3:$D$1315, $A27)+SUMIFS(DataRegularSeason20242025!$AB$3:$AB$1315,DataRegularSeason20242025!$B$3:$B$1315, "&lt;=" &amp; DI$1, DataRegularSeason20242025!$E$3:$E$1315, $A27)</f>
        <v>10</v>
      </c>
      <c r="DJ27">
        <f>SUMIFS(DataRegularSeason20242025!$AA$3:$AA$1315,DataRegularSeason20242025!$B$3:$B$1315, "&lt;=" &amp; DJ$1, DataRegularSeason20242025!$D$3:$D$1315, $A27)+SUMIFS(DataRegularSeason20242025!$AB$3:$AB$1315,DataRegularSeason20242025!$B$3:$B$1315, "&lt;=" &amp; DJ$1, DataRegularSeason20242025!$E$3:$E$1315, $A27)</f>
        <v>10</v>
      </c>
      <c r="DK27">
        <f>SUMIFS(DataRegularSeason20242025!$AA$3:$AA$1315,DataRegularSeason20242025!$B$3:$B$1315, "&lt;=" &amp; DK$1, DataRegularSeason20242025!$D$3:$D$1315, $A27)+SUMIFS(DataRegularSeason20242025!$AB$3:$AB$1315,DataRegularSeason20242025!$B$3:$B$1315, "&lt;=" &amp; DK$1, DataRegularSeason20242025!$E$3:$E$1315, $A27)</f>
        <v>10</v>
      </c>
      <c r="DL27">
        <f>SUMIFS(DataRegularSeason20242025!$AA$3:$AA$1315,DataRegularSeason20242025!$B$3:$B$1315, "&lt;=" &amp; DL$1, DataRegularSeason20242025!$D$3:$D$1315, $A27)+SUMIFS(DataRegularSeason20242025!$AB$3:$AB$1315,DataRegularSeason20242025!$B$3:$B$1315, "&lt;=" &amp; DL$1, DataRegularSeason20242025!$E$3:$E$1315, $A27)</f>
        <v>10</v>
      </c>
      <c r="DM27">
        <f>SUMIFS(DataRegularSeason20242025!$AA$3:$AA$1315,DataRegularSeason20242025!$B$3:$B$1315, "&lt;=" &amp; DM$1, DataRegularSeason20242025!$D$3:$D$1315, $A27)+SUMIFS(DataRegularSeason20242025!$AB$3:$AB$1315,DataRegularSeason20242025!$B$3:$B$1315, "&lt;=" &amp; DM$1, DataRegularSeason20242025!$E$3:$E$1315, $A27)</f>
        <v>10</v>
      </c>
      <c r="DN27">
        <f>SUMIFS(DataRegularSeason20242025!$AA$3:$AA$1315,DataRegularSeason20242025!$B$3:$B$1315, "&lt;=" &amp; DN$1, DataRegularSeason20242025!$D$3:$D$1315, $A27)+SUMIFS(DataRegularSeason20242025!$AB$3:$AB$1315,DataRegularSeason20242025!$B$3:$B$1315, "&lt;=" &amp; DN$1, DataRegularSeason20242025!$E$3:$E$1315, $A27)</f>
        <v>10</v>
      </c>
      <c r="DO27">
        <f>SUMIFS(DataRegularSeason20242025!$AA$3:$AA$1315,DataRegularSeason20242025!$B$3:$B$1315, "&lt;=" &amp; DO$1, DataRegularSeason20242025!$D$3:$D$1315, $A27)+SUMIFS(DataRegularSeason20242025!$AB$3:$AB$1315,DataRegularSeason20242025!$B$3:$B$1315, "&lt;=" &amp; DO$1, DataRegularSeason20242025!$E$3:$E$1315, $A27)</f>
        <v>10</v>
      </c>
      <c r="DP27">
        <f>SUMIFS(DataRegularSeason20242025!$AA$3:$AA$1315,DataRegularSeason20242025!$B$3:$B$1315, "&lt;=" &amp; DP$1, DataRegularSeason20242025!$D$3:$D$1315, $A27)+SUMIFS(DataRegularSeason20242025!$AB$3:$AB$1315,DataRegularSeason20242025!$B$3:$B$1315, "&lt;=" &amp; DP$1, DataRegularSeason20242025!$E$3:$E$1315, $A27)</f>
        <v>10</v>
      </c>
      <c r="DQ27">
        <f>SUMIFS(DataRegularSeason20242025!$AA$3:$AA$1315,DataRegularSeason20242025!$B$3:$B$1315, "&lt;=" &amp; DQ$1, DataRegularSeason20242025!$D$3:$D$1315, $A27)+SUMIFS(DataRegularSeason20242025!$AB$3:$AB$1315,DataRegularSeason20242025!$B$3:$B$1315, "&lt;=" &amp; DQ$1, DataRegularSeason20242025!$E$3:$E$1315, $A27)</f>
        <v>10</v>
      </c>
      <c r="DR27">
        <f>SUMIFS(DataRegularSeason20242025!$AA$3:$AA$1315,DataRegularSeason20242025!$B$3:$B$1315, "&lt;=" &amp; DR$1, DataRegularSeason20242025!$D$3:$D$1315, $A27)+SUMIFS(DataRegularSeason20242025!$AB$3:$AB$1315,DataRegularSeason20242025!$B$3:$B$1315, "&lt;=" &amp; DR$1, DataRegularSeason20242025!$E$3:$E$1315, $A27)</f>
        <v>10</v>
      </c>
      <c r="DS27">
        <f>SUMIFS(DataRegularSeason20242025!$AA$3:$AA$1315,DataRegularSeason20242025!$B$3:$B$1315, "&lt;=" &amp; DS$1, DataRegularSeason20242025!$D$3:$D$1315, $A27)+SUMIFS(DataRegularSeason20242025!$AB$3:$AB$1315,DataRegularSeason20242025!$B$3:$B$1315, "&lt;=" &amp; DS$1, DataRegularSeason20242025!$E$3:$E$1315, $A27)</f>
        <v>10</v>
      </c>
      <c r="DT27">
        <f>SUMIFS(DataRegularSeason20242025!$AA$3:$AA$1315,DataRegularSeason20242025!$B$3:$B$1315, "&lt;=" &amp; DT$1, DataRegularSeason20242025!$D$3:$D$1315, $A27)+SUMIFS(DataRegularSeason20242025!$AB$3:$AB$1315,DataRegularSeason20242025!$B$3:$B$1315, "&lt;=" &amp; DT$1, DataRegularSeason20242025!$E$3:$E$1315, $A27)</f>
        <v>10</v>
      </c>
      <c r="DU27">
        <f>SUMIFS(DataRegularSeason20242025!$AA$3:$AA$1315,DataRegularSeason20242025!$B$3:$B$1315, "&lt;=" &amp; DU$1, DataRegularSeason20242025!$D$3:$D$1315, $A27)+SUMIFS(DataRegularSeason20242025!$AB$3:$AB$1315,DataRegularSeason20242025!$B$3:$B$1315, "&lt;=" &amp; DU$1, DataRegularSeason20242025!$E$3:$E$1315, $A27)</f>
        <v>10</v>
      </c>
      <c r="DV27">
        <f>SUMIFS(DataRegularSeason20242025!$AA$3:$AA$1315,DataRegularSeason20242025!$B$3:$B$1315, "&lt;=" &amp; DV$1, DataRegularSeason20242025!$D$3:$D$1315, $A27)+SUMIFS(DataRegularSeason20242025!$AB$3:$AB$1315,DataRegularSeason20242025!$B$3:$B$1315, "&lt;=" &amp; DV$1, DataRegularSeason20242025!$E$3:$E$1315, $A27)</f>
        <v>10</v>
      </c>
      <c r="DW27">
        <f>SUMIFS(DataRegularSeason20242025!$AA$3:$AA$1315,DataRegularSeason20242025!$B$3:$B$1315, "&lt;=" &amp; DW$1, DataRegularSeason20242025!$D$3:$D$1315, $A27)+SUMIFS(DataRegularSeason20242025!$AB$3:$AB$1315,DataRegularSeason20242025!$B$3:$B$1315, "&lt;=" &amp; DW$1, DataRegularSeason20242025!$E$3:$E$1315, $A27)</f>
        <v>10</v>
      </c>
      <c r="DX27">
        <f>SUMIFS(DataRegularSeason20242025!$AA$3:$AA$1315,DataRegularSeason20242025!$B$3:$B$1315, "&lt;=" &amp; DX$1, DataRegularSeason20242025!$D$3:$D$1315, $A27)+SUMIFS(DataRegularSeason20242025!$AB$3:$AB$1315,DataRegularSeason20242025!$B$3:$B$1315, "&lt;=" &amp; DX$1, DataRegularSeason20242025!$E$3:$E$1315, $A27)</f>
        <v>10</v>
      </c>
      <c r="DY27">
        <f>SUMIFS(DataRegularSeason20242025!$AA$3:$AA$1315,DataRegularSeason20242025!$B$3:$B$1315, "&lt;=" &amp; DY$1, DataRegularSeason20242025!$D$3:$D$1315, $A27)+SUMIFS(DataRegularSeason20242025!$AB$3:$AB$1315,DataRegularSeason20242025!$B$3:$B$1315, "&lt;=" &amp; DY$1, DataRegularSeason20242025!$E$3:$E$1315, $A27)</f>
        <v>10</v>
      </c>
      <c r="DZ27">
        <f>SUMIFS(DataRegularSeason20242025!$AA$3:$AA$1315,DataRegularSeason20242025!$B$3:$B$1315, "&lt;=" &amp; DZ$1, DataRegularSeason20242025!$D$3:$D$1315, $A27)+SUMIFS(DataRegularSeason20242025!$AB$3:$AB$1315,DataRegularSeason20242025!$B$3:$B$1315, "&lt;=" &amp; DZ$1, DataRegularSeason20242025!$E$3:$E$1315, $A27)</f>
        <v>10</v>
      </c>
      <c r="EA27">
        <f>SUMIFS(DataRegularSeason20242025!$AA$3:$AA$1315,DataRegularSeason20242025!$B$3:$B$1315, "&lt;=" &amp; EA$1, DataRegularSeason20242025!$D$3:$D$1315, $A27)+SUMIFS(DataRegularSeason20242025!$AB$3:$AB$1315,DataRegularSeason20242025!$B$3:$B$1315, "&lt;=" &amp; EA$1, DataRegularSeason20242025!$E$3:$E$1315, $A27)</f>
        <v>10</v>
      </c>
      <c r="EB27">
        <f>SUMIFS(DataRegularSeason20242025!$AA$3:$AA$1315,DataRegularSeason20242025!$B$3:$B$1315, "&lt;=" &amp; EB$1, DataRegularSeason20242025!$D$3:$D$1315, $A27)+SUMIFS(DataRegularSeason20242025!$AB$3:$AB$1315,DataRegularSeason20242025!$B$3:$B$1315, "&lt;=" &amp; EB$1, DataRegularSeason20242025!$E$3:$E$1315, $A27)</f>
        <v>10</v>
      </c>
      <c r="EC27">
        <f>SUMIFS(DataRegularSeason20242025!$AA$3:$AA$1315,DataRegularSeason20242025!$B$3:$B$1315, "&lt;=" &amp; EC$1, DataRegularSeason20242025!$D$3:$D$1315, $A27)+SUMIFS(DataRegularSeason20242025!$AB$3:$AB$1315,DataRegularSeason20242025!$B$3:$B$1315, "&lt;=" &amp; EC$1, DataRegularSeason20242025!$E$3:$E$1315, $A27)</f>
        <v>10</v>
      </c>
      <c r="ED27">
        <f>SUMIFS(DataRegularSeason20242025!$AA$3:$AA$1315,DataRegularSeason20242025!$B$3:$B$1315, "&lt;=" &amp; ED$1, DataRegularSeason20242025!$D$3:$D$1315, $A27)+SUMIFS(DataRegularSeason20242025!$AB$3:$AB$1315,DataRegularSeason20242025!$B$3:$B$1315, "&lt;=" &amp; ED$1, DataRegularSeason20242025!$E$3:$E$1315, $A27)</f>
        <v>10</v>
      </c>
      <c r="EE27">
        <f>SUMIFS(DataRegularSeason20242025!$AA$3:$AA$1315,DataRegularSeason20242025!$B$3:$B$1315, "&lt;=" &amp; EE$1, DataRegularSeason20242025!$D$3:$D$1315, $A27)+SUMIFS(DataRegularSeason20242025!$AB$3:$AB$1315,DataRegularSeason20242025!$B$3:$B$1315, "&lt;=" &amp; EE$1, DataRegularSeason20242025!$E$3:$E$1315, $A27)</f>
        <v>10</v>
      </c>
      <c r="EF27">
        <f>SUMIFS(DataRegularSeason20242025!$AA$3:$AA$1315,DataRegularSeason20242025!$B$3:$B$1315, "&lt;=" &amp; EF$1, DataRegularSeason20242025!$D$3:$D$1315, $A27)+SUMIFS(DataRegularSeason20242025!$AB$3:$AB$1315,DataRegularSeason20242025!$B$3:$B$1315, "&lt;=" &amp; EF$1, DataRegularSeason20242025!$E$3:$E$1315, $A27)</f>
        <v>10</v>
      </c>
      <c r="EG27">
        <f>SUMIFS(DataRegularSeason20242025!$AA$3:$AA$1315,DataRegularSeason20242025!$B$3:$B$1315, "&lt;=" &amp; EG$1, DataRegularSeason20242025!$D$3:$D$1315, $A27)+SUMIFS(DataRegularSeason20242025!$AB$3:$AB$1315,DataRegularSeason20242025!$B$3:$B$1315, "&lt;=" &amp; EG$1, DataRegularSeason20242025!$E$3:$E$1315, $A27)</f>
        <v>10</v>
      </c>
      <c r="EH27">
        <f>SUMIFS(DataRegularSeason20242025!$AA$3:$AA$1315,DataRegularSeason20242025!$B$3:$B$1315, "&lt;=" &amp; EH$1, DataRegularSeason20242025!$D$3:$D$1315, $A27)+SUMIFS(DataRegularSeason20242025!$AB$3:$AB$1315,DataRegularSeason20242025!$B$3:$B$1315, "&lt;=" &amp; EH$1, DataRegularSeason20242025!$E$3:$E$1315, $A27)</f>
        <v>10</v>
      </c>
      <c r="EI27">
        <f>SUMIFS(DataRegularSeason20242025!$AA$3:$AA$1315,DataRegularSeason20242025!$B$3:$B$1315, "&lt;=" &amp; EI$1, DataRegularSeason20242025!$D$3:$D$1315, $A27)+SUMIFS(DataRegularSeason20242025!$AB$3:$AB$1315,DataRegularSeason20242025!$B$3:$B$1315, "&lt;=" &amp; EI$1, DataRegularSeason20242025!$E$3:$E$1315, $A27)</f>
        <v>10</v>
      </c>
      <c r="EJ27">
        <f>SUMIFS(DataRegularSeason20242025!$AA$3:$AA$1315,DataRegularSeason20242025!$B$3:$B$1315, "&lt;=" &amp; EJ$1, DataRegularSeason20242025!$D$3:$D$1315, $A27)+SUMIFS(DataRegularSeason20242025!$AB$3:$AB$1315,DataRegularSeason20242025!$B$3:$B$1315, "&lt;=" &amp; EJ$1, DataRegularSeason20242025!$E$3:$E$1315, $A27)</f>
        <v>10</v>
      </c>
      <c r="EK27">
        <f>SUMIFS(DataRegularSeason20242025!$AA$3:$AA$1315,DataRegularSeason20242025!$B$3:$B$1315, "&lt;=" &amp; EK$1, DataRegularSeason20242025!$D$3:$D$1315, $A27)+SUMIFS(DataRegularSeason20242025!$AB$3:$AB$1315,DataRegularSeason20242025!$B$3:$B$1315, "&lt;=" &amp; EK$1, DataRegularSeason20242025!$E$3:$E$1315, $A27)</f>
        <v>10</v>
      </c>
      <c r="EL27">
        <f>SUMIFS(DataRegularSeason20242025!$AA$3:$AA$1315,DataRegularSeason20242025!$B$3:$B$1315, "&lt;=" &amp; EL$1, DataRegularSeason20242025!$D$3:$D$1315, $A27)+SUMIFS(DataRegularSeason20242025!$AB$3:$AB$1315,DataRegularSeason20242025!$B$3:$B$1315, "&lt;=" &amp; EL$1, DataRegularSeason20242025!$E$3:$E$1315, $A27)</f>
        <v>10</v>
      </c>
      <c r="EM27">
        <f>SUMIFS(DataRegularSeason20242025!$AA$3:$AA$1315,DataRegularSeason20242025!$B$3:$B$1315, "&lt;=" &amp; EM$1, DataRegularSeason20242025!$D$3:$D$1315, $A27)+SUMIFS(DataRegularSeason20242025!$AB$3:$AB$1315,DataRegularSeason20242025!$B$3:$B$1315, "&lt;=" &amp; EM$1, DataRegularSeason20242025!$E$3:$E$1315, $A27)</f>
        <v>10</v>
      </c>
      <c r="EN27">
        <f>SUMIFS(DataRegularSeason20242025!$AA$3:$AA$1315,DataRegularSeason20242025!$B$3:$B$1315, "&lt;=" &amp; EN$1, DataRegularSeason20242025!$D$3:$D$1315, $A27)+SUMIFS(DataRegularSeason20242025!$AB$3:$AB$1315,DataRegularSeason20242025!$B$3:$B$1315, "&lt;=" &amp; EN$1, DataRegularSeason20242025!$E$3:$E$1315, $A27)</f>
        <v>10</v>
      </c>
      <c r="EO27">
        <f>SUMIFS(DataRegularSeason20242025!$AA$3:$AA$1315,DataRegularSeason20242025!$B$3:$B$1315, "&lt;=" &amp; EO$1, DataRegularSeason20242025!$D$3:$D$1315, $A27)+SUMIFS(DataRegularSeason20242025!$AB$3:$AB$1315,DataRegularSeason20242025!$B$3:$B$1315, "&lt;=" &amp; EO$1, DataRegularSeason20242025!$E$3:$E$1315, $A27)</f>
        <v>10</v>
      </c>
      <c r="EP27">
        <f>SUMIFS(DataRegularSeason20242025!$AA$3:$AA$1315,DataRegularSeason20242025!$B$3:$B$1315, "&lt;=" &amp; EP$1, DataRegularSeason20242025!$D$3:$D$1315, $A27)+SUMIFS(DataRegularSeason20242025!$AB$3:$AB$1315,DataRegularSeason20242025!$B$3:$B$1315, "&lt;=" &amp; EP$1, DataRegularSeason20242025!$E$3:$E$1315, $A27)</f>
        <v>10</v>
      </c>
      <c r="EQ27">
        <f>SUMIFS(DataRegularSeason20242025!$AA$3:$AA$1315,DataRegularSeason20242025!$B$3:$B$1315, "&lt;=" &amp; EQ$1, DataRegularSeason20242025!$D$3:$D$1315, $A27)+SUMIFS(DataRegularSeason20242025!$AB$3:$AB$1315,DataRegularSeason20242025!$B$3:$B$1315, "&lt;=" &amp; EQ$1, DataRegularSeason20242025!$E$3:$E$1315, $A27)</f>
        <v>10</v>
      </c>
      <c r="ER27">
        <f>SUMIFS(DataRegularSeason20242025!$AA$3:$AA$1315,DataRegularSeason20242025!$B$3:$B$1315, "&lt;=" &amp; ER$1, DataRegularSeason20242025!$D$3:$D$1315, $A27)+SUMIFS(DataRegularSeason20242025!$AB$3:$AB$1315,DataRegularSeason20242025!$B$3:$B$1315, "&lt;=" &amp; ER$1, DataRegularSeason20242025!$E$3:$E$1315, $A27)</f>
        <v>10</v>
      </c>
      <c r="ES27">
        <f>SUMIFS(DataRegularSeason20242025!$AA$3:$AA$1315,DataRegularSeason20242025!$B$3:$B$1315, "&lt;=" &amp; ES$1, DataRegularSeason20242025!$D$3:$D$1315, $A27)+SUMIFS(DataRegularSeason20242025!$AB$3:$AB$1315,DataRegularSeason20242025!$B$3:$B$1315, "&lt;=" &amp; ES$1, DataRegularSeason20242025!$E$3:$E$1315, $A27)</f>
        <v>10</v>
      </c>
      <c r="ET27">
        <f>SUMIFS(DataRegularSeason20242025!$AA$3:$AA$1315,DataRegularSeason20242025!$B$3:$B$1315, "&lt;=" &amp; ET$1, DataRegularSeason20242025!$D$3:$D$1315, $A27)+SUMIFS(DataRegularSeason20242025!$AB$3:$AB$1315,DataRegularSeason20242025!$B$3:$B$1315, "&lt;=" &amp; ET$1, DataRegularSeason20242025!$E$3:$E$1315, $A27)</f>
        <v>10</v>
      </c>
      <c r="EU27">
        <f>SUMIFS(DataRegularSeason20242025!$AA$3:$AA$1315,DataRegularSeason20242025!$B$3:$B$1315, "&lt;=" &amp; EU$1, DataRegularSeason20242025!$D$3:$D$1315, $A27)+SUMIFS(DataRegularSeason20242025!$AB$3:$AB$1315,DataRegularSeason20242025!$B$3:$B$1315, "&lt;=" &amp; EU$1, DataRegularSeason20242025!$E$3:$E$1315, $A27)</f>
        <v>10</v>
      </c>
      <c r="EV27">
        <f>SUMIFS(DataRegularSeason20242025!$AA$3:$AA$1315,DataRegularSeason20242025!$B$3:$B$1315, "&lt;=" &amp; EV$1, DataRegularSeason20242025!$D$3:$D$1315, $A27)+SUMIFS(DataRegularSeason20242025!$AB$3:$AB$1315,DataRegularSeason20242025!$B$3:$B$1315, "&lt;=" &amp; EV$1, DataRegularSeason20242025!$E$3:$E$1315, $A27)</f>
        <v>10</v>
      </c>
      <c r="EW27">
        <f>SUMIFS(DataRegularSeason20242025!$AA$3:$AA$1315,DataRegularSeason20242025!$B$3:$B$1315, "&lt;=" &amp; EW$1, DataRegularSeason20242025!$D$3:$D$1315, $A27)+SUMIFS(DataRegularSeason20242025!$AB$3:$AB$1315,DataRegularSeason20242025!$B$3:$B$1315, "&lt;=" &amp; EW$1, DataRegularSeason20242025!$E$3:$E$1315, $A27)</f>
        <v>10</v>
      </c>
      <c r="EX27">
        <f>SUMIFS(DataRegularSeason20242025!$AA$3:$AA$1315,DataRegularSeason20242025!$B$3:$B$1315, "&lt;=" &amp; EX$1, DataRegularSeason20242025!$D$3:$D$1315, $A27)+SUMIFS(DataRegularSeason20242025!$AB$3:$AB$1315,DataRegularSeason20242025!$B$3:$B$1315, "&lt;=" &amp; EX$1, DataRegularSeason20242025!$E$3:$E$1315, $A27)</f>
        <v>10</v>
      </c>
      <c r="EY27">
        <f>SUMIFS(DataRegularSeason20242025!$AA$3:$AA$1315,DataRegularSeason20242025!$B$3:$B$1315, "&lt;=" &amp; EY$1, DataRegularSeason20242025!$D$3:$D$1315, $A27)+SUMIFS(DataRegularSeason20242025!$AB$3:$AB$1315,DataRegularSeason20242025!$B$3:$B$1315, "&lt;=" &amp; EY$1, DataRegularSeason20242025!$E$3:$E$1315, $A27)</f>
        <v>10</v>
      </c>
      <c r="EZ27">
        <f>SUMIFS(DataRegularSeason20242025!$AA$3:$AA$1315,DataRegularSeason20242025!$B$3:$B$1315, "&lt;=" &amp; EZ$1, DataRegularSeason20242025!$D$3:$D$1315, $A27)+SUMIFS(DataRegularSeason20242025!$AB$3:$AB$1315,DataRegularSeason20242025!$B$3:$B$1315, "&lt;=" &amp; EZ$1, DataRegularSeason20242025!$E$3:$E$1315, $A27)</f>
        <v>10</v>
      </c>
      <c r="FA27">
        <f>SUMIFS(DataRegularSeason20242025!$AA$3:$AA$1315,DataRegularSeason20242025!$B$3:$B$1315, "&lt;=" &amp; FA$1, DataRegularSeason20242025!$D$3:$D$1315, $A27)+SUMIFS(DataRegularSeason20242025!$AB$3:$AB$1315,DataRegularSeason20242025!$B$3:$B$1315, "&lt;=" &amp; FA$1, DataRegularSeason20242025!$E$3:$E$1315, $A27)</f>
        <v>10</v>
      </c>
      <c r="FB27">
        <f>SUMIFS(DataRegularSeason20242025!$AA$3:$AA$1315,DataRegularSeason20242025!$B$3:$B$1315, "&lt;=" &amp; FB$1, DataRegularSeason20242025!$D$3:$D$1315, $A27)+SUMIFS(DataRegularSeason20242025!$AB$3:$AB$1315,DataRegularSeason20242025!$B$3:$B$1315, "&lt;=" &amp; FB$1, DataRegularSeason20242025!$E$3:$E$1315, $A27)</f>
        <v>10</v>
      </c>
      <c r="FC27">
        <f>SUMIFS(DataRegularSeason20242025!$AA$3:$AA$1315,DataRegularSeason20242025!$B$3:$B$1315, "&lt;=" &amp; FC$1, DataRegularSeason20242025!$D$3:$D$1315, $A27)+SUMIFS(DataRegularSeason20242025!$AB$3:$AB$1315,DataRegularSeason20242025!$B$3:$B$1315, "&lt;=" &amp; FC$1, DataRegularSeason20242025!$E$3:$E$1315, $A27)</f>
        <v>10</v>
      </c>
      <c r="FD27">
        <f>SUMIFS(DataRegularSeason20242025!$AA$3:$AA$1315,DataRegularSeason20242025!$B$3:$B$1315, "&lt;=" &amp; FD$1, DataRegularSeason20242025!$D$3:$D$1315, $A27)+SUMIFS(DataRegularSeason20242025!$AB$3:$AB$1315,DataRegularSeason20242025!$B$3:$B$1315, "&lt;=" &amp; FD$1, DataRegularSeason20242025!$E$3:$E$1315, $A27)</f>
        <v>10</v>
      </c>
      <c r="FE27">
        <f>SUMIFS(DataRegularSeason20242025!$AA$3:$AA$1315,DataRegularSeason20242025!$B$3:$B$1315, "&lt;=" &amp; FE$1, DataRegularSeason20242025!$D$3:$D$1315, $A27)+SUMIFS(DataRegularSeason20242025!$AB$3:$AB$1315,DataRegularSeason20242025!$B$3:$B$1315, "&lt;=" &amp; FE$1, DataRegularSeason20242025!$E$3:$E$1315, $A27)</f>
        <v>10</v>
      </c>
      <c r="FF27">
        <f>SUMIFS(DataRegularSeason20242025!$AA$3:$AA$1315,DataRegularSeason20242025!$B$3:$B$1315, "&lt;=" &amp; FF$1, DataRegularSeason20242025!$D$3:$D$1315, $A27)+SUMIFS(DataRegularSeason20242025!$AB$3:$AB$1315,DataRegularSeason20242025!$B$3:$B$1315, "&lt;=" &amp; FF$1, DataRegularSeason20242025!$E$3:$E$1315, $A27)</f>
        <v>10</v>
      </c>
      <c r="FG27">
        <f>SUMIFS(DataRegularSeason20242025!$AA$3:$AA$1315,DataRegularSeason20242025!$B$3:$B$1315, "&lt;=" &amp; FG$1, DataRegularSeason20242025!$D$3:$D$1315, $A27)+SUMIFS(DataRegularSeason20242025!$AB$3:$AB$1315,DataRegularSeason20242025!$B$3:$B$1315, "&lt;=" &amp; FG$1, DataRegularSeason20242025!$E$3:$E$1315, $A27)</f>
        <v>10</v>
      </c>
      <c r="FH27">
        <f>SUMIFS(DataRegularSeason20242025!$AA$3:$AA$1315,DataRegularSeason20242025!$B$3:$B$1315, "&lt;=" &amp; FH$1, DataRegularSeason20242025!$D$3:$D$1315, $A27)+SUMIFS(DataRegularSeason20242025!$AB$3:$AB$1315,DataRegularSeason20242025!$B$3:$B$1315, "&lt;=" &amp; FH$1, DataRegularSeason20242025!$E$3:$E$1315, $A27)</f>
        <v>10</v>
      </c>
      <c r="FI27">
        <f>SUMIFS(DataRegularSeason20242025!$AA$3:$AA$1315,DataRegularSeason20242025!$B$3:$B$1315, "&lt;=" &amp; FI$1, DataRegularSeason20242025!$D$3:$D$1315, $A27)+SUMIFS(DataRegularSeason20242025!$AB$3:$AB$1315,DataRegularSeason20242025!$B$3:$B$1315, "&lt;=" &amp; FI$1, DataRegularSeason20242025!$E$3:$E$1315, $A27)</f>
        <v>10</v>
      </c>
      <c r="FJ27">
        <f>SUMIFS(DataRegularSeason20242025!$AA$3:$AA$1315,DataRegularSeason20242025!$B$3:$B$1315, "&lt;=" &amp; FJ$1, DataRegularSeason20242025!$D$3:$D$1315, $A27)+SUMIFS(DataRegularSeason20242025!$AB$3:$AB$1315,DataRegularSeason20242025!$B$3:$B$1315, "&lt;=" &amp; FJ$1, DataRegularSeason20242025!$E$3:$E$1315, $A27)</f>
        <v>10</v>
      </c>
      <c r="FK27">
        <f>SUMIFS(DataRegularSeason20242025!$AA$3:$AA$1315,DataRegularSeason20242025!$B$3:$B$1315, "&lt;=" &amp; FK$1, DataRegularSeason20242025!$D$3:$D$1315, $A27)+SUMIFS(DataRegularSeason20242025!$AB$3:$AB$1315,DataRegularSeason20242025!$B$3:$B$1315, "&lt;=" &amp; FK$1, DataRegularSeason20242025!$E$3:$E$1315, $A27)</f>
        <v>10</v>
      </c>
      <c r="FL27">
        <f>SUMIFS(DataRegularSeason20242025!$AA$3:$AA$1315,DataRegularSeason20242025!$B$3:$B$1315, "&lt;=" &amp; FL$1, DataRegularSeason20242025!$D$3:$D$1315, $A27)+SUMIFS(DataRegularSeason20242025!$AB$3:$AB$1315,DataRegularSeason20242025!$B$3:$B$1315, "&lt;=" &amp; FL$1, DataRegularSeason20242025!$E$3:$E$1315, $A27)</f>
        <v>10</v>
      </c>
      <c r="FM27">
        <f>SUMIFS(DataRegularSeason20242025!$AA$3:$AA$1315,DataRegularSeason20242025!$B$3:$B$1315, "&lt;=" &amp; FM$1, DataRegularSeason20242025!$D$3:$D$1315, $A27)+SUMIFS(DataRegularSeason20242025!$AB$3:$AB$1315,DataRegularSeason20242025!$B$3:$B$1315, "&lt;=" &amp; FM$1, DataRegularSeason20242025!$E$3:$E$1315, $A27)</f>
        <v>10</v>
      </c>
      <c r="FN27">
        <f>SUMIFS(DataRegularSeason20242025!$AA$3:$AA$1315,DataRegularSeason20242025!$B$3:$B$1315, "&lt;=" &amp; FN$1, DataRegularSeason20242025!$D$3:$D$1315, $A27)+SUMIFS(DataRegularSeason20242025!$AB$3:$AB$1315,DataRegularSeason20242025!$B$3:$B$1315, "&lt;=" &amp; FN$1, DataRegularSeason20242025!$E$3:$E$1315, $A27)</f>
        <v>10</v>
      </c>
      <c r="FO27">
        <f>SUMIFS(DataRegularSeason20242025!$AA$3:$AA$1315,DataRegularSeason20242025!$B$3:$B$1315, "&lt;=" &amp; FO$1, DataRegularSeason20242025!$D$3:$D$1315, $A27)+SUMIFS(DataRegularSeason20242025!$AB$3:$AB$1315,DataRegularSeason20242025!$B$3:$B$1315, "&lt;=" &amp; FO$1, DataRegularSeason20242025!$E$3:$E$1315, $A27)</f>
        <v>10</v>
      </c>
      <c r="FP27">
        <f>SUMIFS(DataRegularSeason20242025!$AA$3:$AA$1315,DataRegularSeason20242025!$B$3:$B$1315, "&lt;=" &amp; FP$1, DataRegularSeason20242025!$D$3:$D$1315, $A27)+SUMIFS(DataRegularSeason20242025!$AB$3:$AB$1315,DataRegularSeason20242025!$B$3:$B$1315, "&lt;=" &amp; FP$1, DataRegularSeason20242025!$E$3:$E$1315, $A27)</f>
        <v>10</v>
      </c>
      <c r="FQ27">
        <f>SUMIFS(DataRegularSeason20242025!$AA$3:$AA$1315,DataRegularSeason20242025!$B$3:$B$1315, "&lt;=" &amp; FQ$1, DataRegularSeason20242025!$D$3:$D$1315, $A27)+SUMIFS(DataRegularSeason20242025!$AB$3:$AB$1315,DataRegularSeason20242025!$B$3:$B$1315, "&lt;=" &amp; FQ$1, DataRegularSeason20242025!$E$3:$E$1315, $A27)</f>
        <v>10</v>
      </c>
      <c r="FR27">
        <f>SUMIFS(DataRegularSeason20242025!$AA$3:$AA$1315,DataRegularSeason20242025!$B$3:$B$1315, "&lt;=" &amp; FR$1, DataRegularSeason20242025!$D$3:$D$1315, $A27)+SUMIFS(DataRegularSeason20242025!$AB$3:$AB$1315,DataRegularSeason20242025!$B$3:$B$1315, "&lt;=" &amp; FR$1, DataRegularSeason20242025!$E$3:$E$1315, $A27)</f>
        <v>10</v>
      </c>
      <c r="FS27">
        <f>SUMIFS(DataRegularSeason20242025!$AA$3:$AA$1315,DataRegularSeason20242025!$B$3:$B$1315, "&lt;=" &amp; FS$1, DataRegularSeason20242025!$D$3:$D$1315, $A27)+SUMIFS(DataRegularSeason20242025!$AB$3:$AB$1315,DataRegularSeason20242025!$B$3:$B$1315, "&lt;=" &amp; FS$1, DataRegularSeason20242025!$E$3:$E$1315, $A27)</f>
        <v>10</v>
      </c>
      <c r="FT27">
        <f>SUMIFS(DataRegularSeason20242025!$AA$3:$AA$1315,DataRegularSeason20242025!$B$3:$B$1315, "&lt;=" &amp; FT$1, DataRegularSeason20242025!$D$3:$D$1315, $A27)+SUMIFS(DataRegularSeason20242025!$AB$3:$AB$1315,DataRegularSeason20242025!$B$3:$B$1315, "&lt;=" &amp; FT$1, DataRegularSeason20242025!$E$3:$E$1315, $A27)</f>
        <v>10</v>
      </c>
      <c r="FU27">
        <f>SUMIFS(DataRegularSeason20242025!$AA$3:$AA$1315,DataRegularSeason20242025!$B$3:$B$1315, "&lt;=" &amp; FU$1, DataRegularSeason20242025!$D$3:$D$1315, $A27)+SUMIFS(DataRegularSeason20242025!$AB$3:$AB$1315,DataRegularSeason20242025!$B$3:$B$1315, "&lt;=" &amp; FU$1, DataRegularSeason20242025!$E$3:$E$1315, $A27)</f>
        <v>10</v>
      </c>
      <c r="FV27">
        <f>SUMIFS(DataRegularSeason20242025!$AA$3:$AA$1315,DataRegularSeason20242025!$B$3:$B$1315, "&lt;=" &amp; FV$1, DataRegularSeason20242025!$D$3:$D$1315, $A27)+SUMIFS(DataRegularSeason20242025!$AB$3:$AB$1315,DataRegularSeason20242025!$B$3:$B$1315, "&lt;=" &amp; FV$1, DataRegularSeason20242025!$E$3:$E$1315, $A27)</f>
        <v>10</v>
      </c>
      <c r="FW27">
        <f>SUMIFS(DataRegularSeason20242025!$AA$3:$AA$1315,DataRegularSeason20242025!$B$3:$B$1315, "&lt;=" &amp; FW$1, DataRegularSeason20242025!$D$3:$D$1315, $A27)+SUMIFS(DataRegularSeason20242025!$AB$3:$AB$1315,DataRegularSeason20242025!$B$3:$B$1315, "&lt;=" &amp; FW$1, DataRegularSeason20242025!$E$3:$E$1315, $A27)</f>
        <v>10</v>
      </c>
      <c r="FX27">
        <f>SUMIFS(DataRegularSeason20242025!$AA$3:$AA$1315,DataRegularSeason20242025!$B$3:$B$1315, "&lt;=" &amp; FX$1, DataRegularSeason20242025!$D$3:$D$1315, $A27)+SUMIFS(DataRegularSeason20242025!$AB$3:$AB$1315,DataRegularSeason20242025!$B$3:$B$1315, "&lt;=" &amp; FX$1, DataRegularSeason20242025!$E$3:$E$1315, $A27)</f>
        <v>10</v>
      </c>
      <c r="FY27">
        <f>SUMIFS(DataRegularSeason20242025!$AA$3:$AA$1315,DataRegularSeason20242025!$B$3:$B$1315, "&lt;=" &amp; FY$1, DataRegularSeason20242025!$D$3:$D$1315, $A27)+SUMIFS(DataRegularSeason20242025!$AB$3:$AB$1315,DataRegularSeason20242025!$B$3:$B$1315, "&lt;=" &amp; FY$1, DataRegularSeason20242025!$E$3:$E$1315, $A27)</f>
        <v>10</v>
      </c>
      <c r="FZ27">
        <f>SUMIFS(DataRegularSeason20242025!$AA$3:$AA$1315,DataRegularSeason20242025!$B$3:$B$1315, "&lt;=" &amp; FZ$1, DataRegularSeason20242025!$D$3:$D$1315, $A27)+SUMIFS(DataRegularSeason20242025!$AB$3:$AB$1315,DataRegularSeason20242025!$B$3:$B$1315, "&lt;=" &amp; FZ$1, DataRegularSeason20242025!$E$3:$E$1315, $A27)</f>
        <v>10</v>
      </c>
      <c r="GA27">
        <f>SUMIFS(DataRegularSeason20242025!$AA$3:$AA$1315,DataRegularSeason20242025!$B$3:$B$1315, "&lt;=" &amp; GA$1, DataRegularSeason20242025!$D$3:$D$1315, $A27)+SUMIFS(DataRegularSeason20242025!$AB$3:$AB$1315,DataRegularSeason20242025!$B$3:$B$1315, "&lt;=" &amp; GA$1, DataRegularSeason20242025!$E$3:$E$1315, $A27)</f>
        <v>10</v>
      </c>
      <c r="GB27">
        <f>SUMIFS(DataRegularSeason20242025!$AA$3:$AA$1315,DataRegularSeason20242025!$B$3:$B$1315, "&lt;=" &amp; GB$1, DataRegularSeason20242025!$D$3:$D$1315, $A27)+SUMIFS(DataRegularSeason20242025!$AB$3:$AB$1315,DataRegularSeason20242025!$B$3:$B$1315, "&lt;=" &amp; GB$1, DataRegularSeason20242025!$E$3:$E$1315, $A27)</f>
        <v>10</v>
      </c>
      <c r="GC27">
        <f>SUMIFS(DataRegularSeason20242025!$AA$3:$AA$1315,DataRegularSeason20242025!$B$3:$B$1315, "&lt;=" &amp; GC$1, DataRegularSeason20242025!$D$3:$D$1315, $A27)+SUMIFS(DataRegularSeason20242025!$AB$3:$AB$1315,DataRegularSeason20242025!$B$3:$B$1315, "&lt;=" &amp; GC$1, DataRegularSeason20242025!$E$3:$E$1315, $A27)</f>
        <v>10</v>
      </c>
      <c r="GD27">
        <f>SUMIFS(DataRegularSeason20242025!$AA$3:$AA$1315,DataRegularSeason20242025!$B$3:$B$1315, "&lt;=" &amp; GD$1, DataRegularSeason20242025!$D$3:$D$1315, $A27)+SUMIFS(DataRegularSeason20242025!$AB$3:$AB$1315,DataRegularSeason20242025!$B$3:$B$1315, "&lt;=" &amp; GD$1, DataRegularSeason20242025!$E$3:$E$1315, $A27)</f>
        <v>10</v>
      </c>
      <c r="GE27">
        <f>SUMIFS(DataRegularSeason20242025!$AA$3:$AA$1315,DataRegularSeason20242025!$B$3:$B$1315, "&lt;=" &amp; GE$1, DataRegularSeason20242025!$D$3:$D$1315, $A27)+SUMIFS(DataRegularSeason20242025!$AB$3:$AB$1315,DataRegularSeason20242025!$B$3:$B$1315, "&lt;=" &amp; GE$1, DataRegularSeason20242025!$E$3:$E$1315, $A27)</f>
        <v>10</v>
      </c>
      <c r="GF27">
        <f>SUMIFS(DataRegularSeason20242025!$AA$3:$AA$1315,DataRegularSeason20242025!$B$3:$B$1315, "&lt;=" &amp; GF$1, DataRegularSeason20242025!$D$3:$D$1315, $A27)+SUMIFS(DataRegularSeason20242025!$AB$3:$AB$1315,DataRegularSeason20242025!$B$3:$B$1315, "&lt;=" &amp; GF$1, DataRegularSeason20242025!$E$3:$E$1315, $A27)</f>
        <v>10</v>
      </c>
      <c r="GG27">
        <f>SUMIFS(DataRegularSeason20242025!$AA$3:$AA$1315,DataRegularSeason20242025!$B$3:$B$1315, "&lt;=" &amp; GG$1, DataRegularSeason20242025!$D$3:$D$1315, $A27)+SUMIFS(DataRegularSeason20242025!$AB$3:$AB$1315,DataRegularSeason20242025!$B$3:$B$1315, "&lt;=" &amp; GG$1, DataRegularSeason20242025!$E$3:$E$1315, $A27)</f>
        <v>10</v>
      </c>
      <c r="GH27">
        <f>SUMIFS(DataRegularSeason20242025!$AA$3:$AA$1315,DataRegularSeason20242025!$B$3:$B$1315, "&lt;=" &amp; GH$1, DataRegularSeason20242025!$D$3:$D$1315, $A27)+SUMIFS(DataRegularSeason20242025!$AB$3:$AB$1315,DataRegularSeason20242025!$B$3:$B$1315, "&lt;=" &amp; GH$1, DataRegularSeason20242025!$E$3:$E$1315, $A27)</f>
        <v>10</v>
      </c>
      <c r="GI27">
        <f>SUMIFS(DataRegularSeason20242025!$AA$3:$AA$1315,DataRegularSeason20242025!$B$3:$B$1315, "&lt;=" &amp; GI$1, DataRegularSeason20242025!$D$3:$D$1315, $A27)+SUMIFS(DataRegularSeason20242025!$AB$3:$AB$1315,DataRegularSeason20242025!$B$3:$B$1315, "&lt;=" &amp; GI$1, DataRegularSeason20242025!$E$3:$E$1315, $A27)</f>
        <v>10</v>
      </c>
      <c r="GJ27">
        <f>SUMIFS(DataRegularSeason20242025!$AA$3:$AA$1315,DataRegularSeason20242025!$B$3:$B$1315, "&lt;=" &amp; GJ$1, DataRegularSeason20242025!$D$3:$D$1315, $A27)+SUMIFS(DataRegularSeason20242025!$AB$3:$AB$1315,DataRegularSeason20242025!$B$3:$B$1315, "&lt;=" &amp; GJ$1, DataRegularSeason20242025!$E$3:$E$1315, $A27)</f>
        <v>10</v>
      </c>
      <c r="GK27">
        <f>SUMIFS(DataRegularSeason20242025!$AA$3:$AA$1315,DataRegularSeason20242025!$B$3:$B$1315, "&lt;=" &amp; GK$1, DataRegularSeason20242025!$D$3:$D$1315, $A27)+SUMIFS(DataRegularSeason20242025!$AB$3:$AB$1315,DataRegularSeason20242025!$B$3:$B$1315, "&lt;=" &amp; GK$1, DataRegularSeason20242025!$E$3:$E$1315, $A27)</f>
        <v>10</v>
      </c>
      <c r="GL27">
        <f>SUMIFS(DataRegularSeason20242025!$AA$3:$AA$1315,DataRegularSeason20242025!$B$3:$B$1315, "&lt;=" &amp; GL$1, DataRegularSeason20242025!$D$3:$D$1315, $A27)+SUMIFS(DataRegularSeason20242025!$AB$3:$AB$1315,DataRegularSeason20242025!$B$3:$B$1315, "&lt;=" &amp; GL$1, DataRegularSeason20242025!$E$3:$E$1315, $A27)</f>
        <v>10</v>
      </c>
      <c r="GM27">
        <f>SUMIFS(DataRegularSeason20242025!$AA$3:$AA$1315,DataRegularSeason20242025!$B$3:$B$1315, "&lt;=" &amp; GM$1, DataRegularSeason20242025!$D$3:$D$1315, $A27)+SUMIFS(DataRegularSeason20242025!$AB$3:$AB$1315,DataRegularSeason20242025!$B$3:$B$1315, "&lt;=" &amp; GM$1, DataRegularSeason20242025!$E$3:$E$1315, $A27)</f>
        <v>10</v>
      </c>
      <c r="GN27">
        <f>SUMIFS(DataRegularSeason20242025!$AA$3:$AA$1315,DataRegularSeason20242025!$B$3:$B$1315, "&lt;=" &amp; GN$1, DataRegularSeason20242025!$D$3:$D$1315, $A27)+SUMIFS(DataRegularSeason20242025!$AB$3:$AB$1315,DataRegularSeason20242025!$B$3:$B$1315, "&lt;=" &amp; GN$1, DataRegularSeason20242025!$E$3:$E$1315, $A27)</f>
        <v>10</v>
      </c>
      <c r="GO27">
        <f>SUMIFS(DataRegularSeason20242025!$AA$3:$AA$1315,DataRegularSeason20242025!$B$3:$B$1315, "&lt;=" &amp; GO$1, DataRegularSeason20242025!$D$3:$D$1315, $A27)+SUMIFS(DataRegularSeason20242025!$AB$3:$AB$1315,DataRegularSeason20242025!$B$3:$B$1315, "&lt;=" &amp; GO$1, DataRegularSeason20242025!$E$3:$E$1315, $A27)</f>
        <v>10</v>
      </c>
      <c r="GP27">
        <f>SUMIFS(DataRegularSeason20242025!$AA$3:$AA$1315,DataRegularSeason20242025!$B$3:$B$1315, "&lt;=" &amp; GP$1, DataRegularSeason20242025!$D$3:$D$1315, $A27)+SUMIFS(DataRegularSeason20242025!$AB$3:$AB$1315,DataRegularSeason20242025!$B$3:$B$1315, "&lt;=" &amp; GP$1, DataRegularSeason20242025!$E$3:$E$1315, $A27)</f>
        <v>10</v>
      </c>
      <c r="GQ27">
        <f>SUMIFS(DataRegularSeason20242025!$AA$3:$AA$1315,DataRegularSeason20242025!$B$3:$B$1315, "&lt;=" &amp; GQ$1, DataRegularSeason20242025!$D$3:$D$1315, $A27)+SUMIFS(DataRegularSeason20242025!$AB$3:$AB$1315,DataRegularSeason20242025!$B$3:$B$1315, "&lt;=" &amp; GQ$1, DataRegularSeason20242025!$E$3:$E$1315, $A27)</f>
        <v>10</v>
      </c>
      <c r="GR27">
        <f>SUMIFS(DataRegularSeason20242025!$AA$3:$AA$1315,DataRegularSeason20242025!$B$3:$B$1315, "&lt;=" &amp; GR$1, DataRegularSeason20242025!$D$3:$D$1315, $A27)+SUMIFS(DataRegularSeason20242025!$AB$3:$AB$1315,DataRegularSeason20242025!$B$3:$B$1315, "&lt;=" &amp; GR$1, DataRegularSeason20242025!$E$3:$E$1315, $A27)</f>
        <v>10</v>
      </c>
      <c r="GS27">
        <f>SUMIFS(DataRegularSeason20242025!$AA$3:$AA$1315,DataRegularSeason20242025!$B$3:$B$1315, "&lt;=" &amp; GS$1, DataRegularSeason20242025!$D$3:$D$1315, $A27)+SUMIFS(DataRegularSeason20242025!$AB$3:$AB$1315,DataRegularSeason20242025!$B$3:$B$1315, "&lt;=" &amp; GS$1, DataRegularSeason20242025!$E$3:$E$1315, $A27)</f>
        <v>10</v>
      </c>
      <c r="GT27">
        <f>SUMIFS(DataRegularSeason20242025!$AA$3:$AA$1315,DataRegularSeason20242025!$B$3:$B$1315, "&lt;=" &amp; GT$1, DataRegularSeason20242025!$D$3:$D$1315, $A27)+SUMIFS(DataRegularSeason20242025!$AB$3:$AB$1315,DataRegularSeason20242025!$B$3:$B$1315, "&lt;=" &amp; GT$1, DataRegularSeason20242025!$E$3:$E$1315, $A27)</f>
        <v>10</v>
      </c>
      <c r="GU27">
        <f>SUMIFS(DataRegularSeason20242025!$AA$3:$AA$1315,DataRegularSeason20242025!$B$3:$B$1315, "&lt;=" &amp; GU$1, DataRegularSeason20242025!$D$3:$D$1315, $A27)+SUMIFS(DataRegularSeason20242025!$AB$3:$AB$1315,DataRegularSeason20242025!$B$3:$B$1315, "&lt;=" &amp; GU$1, DataRegularSeason20242025!$E$3:$E$1315, $A27)</f>
        <v>10</v>
      </c>
    </row>
    <row r="28" spans="1:203" x14ac:dyDescent="0.25">
      <c r="A28" t="s">
        <v>26</v>
      </c>
      <c r="B28" t="s">
        <v>97</v>
      </c>
      <c r="C28" t="s">
        <v>95</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0</v>
      </c>
      <c r="Q28">
        <f>SUMIFS(DataRegularSeason20242025!$AA$3:$AA$1315,DataRegularSeason20242025!$B$3:$B$1315, "&lt;=" &amp; Q$1, DataRegularSeason20242025!$D$3:$D$1315, $A28)+SUMIFS(DataRegularSeason20242025!$AB$3:$AB$1315,DataRegularSeason20242025!$B$3:$B$1315, "&lt;=" &amp; Q$1, DataRegularSeason20242025!$E$3:$E$1315, $A28)</f>
        <v>0</v>
      </c>
      <c r="R28">
        <f>SUMIFS(DataRegularSeason20242025!$AA$3:$AA$1315,DataRegularSeason20242025!$B$3:$B$1315, "&lt;=" &amp; R$1, DataRegularSeason20242025!$D$3:$D$1315, $A28)+SUMIFS(DataRegularSeason20242025!$AB$3:$AB$1315,DataRegularSeason20242025!$B$3:$B$1315, "&lt;=" &amp; R$1, DataRegularSeason20242025!$E$3:$E$1315, $A28)</f>
        <v>0</v>
      </c>
      <c r="S28">
        <f>SUMIFS(DataRegularSeason20242025!$AA$3:$AA$1315,DataRegularSeason20242025!$B$3:$B$1315, "&lt;=" &amp; S$1, DataRegularSeason20242025!$D$3:$D$1315, $A28)+SUMIFS(DataRegularSeason20242025!$AB$3:$AB$1315,DataRegularSeason20242025!$B$3:$B$1315, "&lt;=" &amp; S$1, DataRegularSeason20242025!$E$3:$E$1315, $A28)</f>
        <v>2</v>
      </c>
      <c r="T28">
        <f>SUMIFS(DataRegularSeason20242025!$AA$3:$AA$1315,DataRegularSeason20242025!$B$3:$B$1315, "&lt;=" &amp; T$1, DataRegularSeason20242025!$D$3:$D$1315, $A28)+SUMIFS(DataRegularSeason20242025!$AB$3:$AB$1315,DataRegularSeason20242025!$B$3:$B$1315, "&lt;=" &amp; T$1, DataRegularSeason20242025!$E$3:$E$1315, $A28)</f>
        <v>2</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6</v>
      </c>
      <c r="X28">
        <f>SUMIFS(DataRegularSeason20242025!$AA$3:$AA$1315,DataRegularSeason20242025!$B$3:$B$1315, "&lt;=" &amp; X$1, DataRegularSeason20242025!$D$3:$D$1315, $A28)+SUMIFS(DataRegularSeason20242025!$AB$3:$AB$1315,DataRegularSeason20242025!$B$3:$B$1315, "&lt;=" &amp; X$1, DataRegularSeason20242025!$E$3:$E$1315, $A28)</f>
        <v>6</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8</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10</v>
      </c>
      <c r="AD28">
        <f>SUMIFS(DataRegularSeason20242025!$AA$3:$AA$1315,DataRegularSeason20242025!$B$3:$B$1315, "&lt;=" &amp; AD$1, DataRegularSeason20242025!$D$3:$D$1315, $A28)+SUMIFS(DataRegularSeason20242025!$AB$3:$AB$1315,DataRegularSeason20242025!$B$3:$B$1315, "&lt;=" &amp; AD$1, DataRegularSeason20242025!$E$3:$E$1315, $A28)</f>
        <v>10</v>
      </c>
      <c r="AE28">
        <f>SUMIFS(DataRegularSeason20242025!$AA$3:$AA$1315,DataRegularSeason20242025!$B$3:$B$1315, "&lt;=" &amp; AE$1, DataRegularSeason20242025!$D$3:$D$1315, $A28)+SUMIFS(DataRegularSeason20242025!$AB$3:$AB$1315,DataRegularSeason20242025!$B$3:$B$1315, "&lt;=" &amp; AE$1, DataRegularSeason20242025!$E$3:$E$1315, $A28)</f>
        <v>10</v>
      </c>
      <c r="AF28">
        <f>SUMIFS(DataRegularSeason20242025!$AA$3:$AA$1315,DataRegularSeason20242025!$B$3:$B$1315, "&lt;=" &amp; AF$1, DataRegularSeason20242025!$D$3:$D$1315, $A28)+SUMIFS(DataRegularSeason20242025!$AB$3:$AB$1315,DataRegularSeason20242025!$B$3:$B$1315, "&lt;=" &amp; AF$1, DataRegularSeason20242025!$E$3:$E$1315, $A28)</f>
        <v>10</v>
      </c>
      <c r="AG28">
        <f>SUMIFS(DataRegularSeason20242025!$AA$3:$AA$1315,DataRegularSeason20242025!$B$3:$B$1315, "&lt;=" &amp; AG$1, DataRegularSeason20242025!$D$3:$D$1315, $A28)+SUMIFS(DataRegularSeason20242025!$AB$3:$AB$1315,DataRegularSeason20242025!$B$3:$B$1315, "&lt;=" &amp; AG$1, DataRegularSeason20242025!$E$3:$E$1315, $A28)</f>
        <v>10</v>
      </c>
      <c r="AH28">
        <f>SUMIFS(DataRegularSeason20242025!$AA$3:$AA$1315,DataRegularSeason20242025!$B$3:$B$1315, "&lt;=" &amp; AH$1, DataRegularSeason20242025!$D$3:$D$1315, $A28)+SUMIFS(DataRegularSeason20242025!$AB$3:$AB$1315,DataRegularSeason20242025!$B$3:$B$1315, "&lt;=" &amp; AH$1, DataRegularSeason20242025!$E$3:$E$1315, $A28)</f>
        <v>10</v>
      </c>
      <c r="AI28">
        <f>SUMIFS(DataRegularSeason20242025!$AA$3:$AA$1315,DataRegularSeason20242025!$B$3:$B$1315, "&lt;=" &amp; AI$1, DataRegularSeason20242025!$D$3:$D$1315, $A28)+SUMIFS(DataRegularSeason20242025!$AB$3:$AB$1315,DataRegularSeason20242025!$B$3:$B$1315, "&lt;=" &amp; AI$1, DataRegularSeason20242025!$E$3:$E$1315, $A28)</f>
        <v>10</v>
      </c>
      <c r="AJ28">
        <f>SUMIFS(DataRegularSeason20242025!$AA$3:$AA$1315,DataRegularSeason20242025!$B$3:$B$1315, "&lt;=" &amp; AJ$1, DataRegularSeason20242025!$D$3:$D$1315, $A28)+SUMIFS(DataRegularSeason20242025!$AB$3:$AB$1315,DataRegularSeason20242025!$B$3:$B$1315, "&lt;=" &amp; AJ$1, DataRegularSeason20242025!$E$3:$E$1315, $A28)</f>
        <v>10</v>
      </c>
      <c r="AK28">
        <f>SUMIFS(DataRegularSeason20242025!$AA$3:$AA$1315,DataRegularSeason20242025!$B$3:$B$1315, "&lt;=" &amp; AK$1, DataRegularSeason20242025!$D$3:$D$1315, $A28)+SUMIFS(DataRegularSeason20242025!$AB$3:$AB$1315,DataRegularSeason20242025!$B$3:$B$1315, "&lt;=" &amp; AK$1, DataRegularSeason20242025!$E$3:$E$1315, $A28)</f>
        <v>10</v>
      </c>
      <c r="AL28">
        <f>SUMIFS(DataRegularSeason20242025!$AA$3:$AA$1315,DataRegularSeason20242025!$B$3:$B$1315, "&lt;=" &amp; AL$1, DataRegularSeason20242025!$D$3:$D$1315, $A28)+SUMIFS(DataRegularSeason20242025!$AB$3:$AB$1315,DataRegularSeason20242025!$B$3:$B$1315, "&lt;=" &amp; AL$1, DataRegularSeason20242025!$E$3:$E$1315, $A28)</f>
        <v>10</v>
      </c>
      <c r="AM28">
        <f>SUMIFS(DataRegularSeason20242025!$AA$3:$AA$1315,DataRegularSeason20242025!$B$3:$B$1315, "&lt;=" &amp; AM$1, DataRegularSeason20242025!$D$3:$D$1315, $A28)+SUMIFS(DataRegularSeason20242025!$AB$3:$AB$1315,DataRegularSeason20242025!$B$3:$B$1315, "&lt;=" &amp; AM$1, DataRegularSeason20242025!$E$3:$E$1315, $A28)</f>
        <v>10</v>
      </c>
      <c r="AN28">
        <f>SUMIFS(DataRegularSeason20242025!$AA$3:$AA$1315,DataRegularSeason20242025!$B$3:$B$1315, "&lt;=" &amp; AN$1, DataRegularSeason20242025!$D$3:$D$1315, $A28)+SUMIFS(DataRegularSeason20242025!$AB$3:$AB$1315,DataRegularSeason20242025!$B$3:$B$1315, "&lt;=" &amp; AN$1, DataRegularSeason20242025!$E$3:$E$1315, $A28)</f>
        <v>10</v>
      </c>
      <c r="AO28">
        <f>SUMIFS(DataRegularSeason20242025!$AA$3:$AA$1315,DataRegularSeason20242025!$B$3:$B$1315, "&lt;=" &amp; AO$1, DataRegularSeason20242025!$D$3:$D$1315, $A28)+SUMIFS(DataRegularSeason20242025!$AB$3:$AB$1315,DataRegularSeason20242025!$B$3:$B$1315, "&lt;=" &amp; AO$1, DataRegularSeason20242025!$E$3:$E$1315, $A28)</f>
        <v>10</v>
      </c>
      <c r="AP28">
        <f>SUMIFS(DataRegularSeason20242025!$AA$3:$AA$1315,DataRegularSeason20242025!$B$3:$B$1315, "&lt;=" &amp; AP$1, DataRegularSeason20242025!$D$3:$D$1315, $A28)+SUMIFS(DataRegularSeason20242025!$AB$3:$AB$1315,DataRegularSeason20242025!$B$3:$B$1315, "&lt;=" &amp; AP$1, DataRegularSeason20242025!$E$3:$E$1315, $A28)</f>
        <v>10</v>
      </c>
      <c r="AQ28">
        <f>SUMIFS(DataRegularSeason20242025!$AA$3:$AA$1315,DataRegularSeason20242025!$B$3:$B$1315, "&lt;=" &amp; AQ$1, DataRegularSeason20242025!$D$3:$D$1315, $A28)+SUMIFS(DataRegularSeason20242025!$AB$3:$AB$1315,DataRegularSeason20242025!$B$3:$B$1315, "&lt;=" &amp; AQ$1, DataRegularSeason20242025!$E$3:$E$1315, $A28)</f>
        <v>10</v>
      </c>
      <c r="AR28">
        <f>SUMIFS(DataRegularSeason20242025!$AA$3:$AA$1315,DataRegularSeason20242025!$B$3:$B$1315, "&lt;=" &amp; AR$1, DataRegularSeason20242025!$D$3:$D$1315, $A28)+SUMIFS(DataRegularSeason20242025!$AB$3:$AB$1315,DataRegularSeason20242025!$B$3:$B$1315, "&lt;=" &amp; AR$1, DataRegularSeason20242025!$E$3:$E$1315, $A28)</f>
        <v>10</v>
      </c>
      <c r="AS28">
        <f>SUMIFS(DataRegularSeason20242025!$AA$3:$AA$1315,DataRegularSeason20242025!$B$3:$B$1315, "&lt;=" &amp; AS$1, DataRegularSeason20242025!$D$3:$D$1315, $A28)+SUMIFS(DataRegularSeason20242025!$AB$3:$AB$1315,DataRegularSeason20242025!$B$3:$B$1315, "&lt;=" &amp; AS$1, DataRegularSeason20242025!$E$3:$E$1315, $A28)</f>
        <v>10</v>
      </c>
      <c r="AT28">
        <f>SUMIFS(DataRegularSeason20242025!$AA$3:$AA$1315,DataRegularSeason20242025!$B$3:$B$1315, "&lt;=" &amp; AT$1, DataRegularSeason20242025!$D$3:$D$1315, $A28)+SUMIFS(DataRegularSeason20242025!$AB$3:$AB$1315,DataRegularSeason20242025!$B$3:$B$1315, "&lt;=" &amp; AT$1, DataRegularSeason20242025!$E$3:$E$1315, $A28)</f>
        <v>10</v>
      </c>
      <c r="AU28">
        <f>SUMIFS(DataRegularSeason20242025!$AA$3:$AA$1315,DataRegularSeason20242025!$B$3:$B$1315, "&lt;=" &amp; AU$1, DataRegularSeason20242025!$D$3:$D$1315, $A28)+SUMIFS(DataRegularSeason20242025!$AB$3:$AB$1315,DataRegularSeason20242025!$B$3:$B$1315, "&lt;=" &amp; AU$1, DataRegularSeason20242025!$E$3:$E$1315, $A28)</f>
        <v>10</v>
      </c>
      <c r="AV28">
        <f>SUMIFS(DataRegularSeason20242025!$AA$3:$AA$1315,DataRegularSeason20242025!$B$3:$B$1315, "&lt;=" &amp; AV$1, DataRegularSeason20242025!$D$3:$D$1315, $A28)+SUMIFS(DataRegularSeason20242025!$AB$3:$AB$1315,DataRegularSeason20242025!$B$3:$B$1315, "&lt;=" &amp; AV$1, DataRegularSeason20242025!$E$3:$E$1315, $A28)</f>
        <v>10</v>
      </c>
      <c r="AW28">
        <f>SUMIFS(DataRegularSeason20242025!$AA$3:$AA$1315,DataRegularSeason20242025!$B$3:$B$1315, "&lt;=" &amp; AW$1, DataRegularSeason20242025!$D$3:$D$1315, $A28)+SUMIFS(DataRegularSeason20242025!$AB$3:$AB$1315,DataRegularSeason20242025!$B$3:$B$1315, "&lt;=" &amp; AW$1, DataRegularSeason20242025!$E$3:$E$1315, $A28)</f>
        <v>10</v>
      </c>
      <c r="AX28">
        <f>SUMIFS(DataRegularSeason20242025!$AA$3:$AA$1315,DataRegularSeason20242025!$B$3:$B$1315, "&lt;=" &amp; AX$1, DataRegularSeason20242025!$D$3:$D$1315, $A28)+SUMIFS(DataRegularSeason20242025!$AB$3:$AB$1315,DataRegularSeason20242025!$B$3:$B$1315, "&lt;=" &amp; AX$1, DataRegularSeason20242025!$E$3:$E$1315, $A28)</f>
        <v>10</v>
      </c>
      <c r="AY28">
        <f>SUMIFS(DataRegularSeason20242025!$AA$3:$AA$1315,DataRegularSeason20242025!$B$3:$B$1315, "&lt;=" &amp; AY$1, DataRegularSeason20242025!$D$3:$D$1315, $A28)+SUMIFS(DataRegularSeason20242025!$AB$3:$AB$1315,DataRegularSeason20242025!$B$3:$B$1315, "&lt;=" &amp; AY$1, DataRegularSeason20242025!$E$3:$E$1315, $A28)</f>
        <v>10</v>
      </c>
      <c r="AZ28">
        <f>SUMIFS(DataRegularSeason20242025!$AA$3:$AA$1315,DataRegularSeason20242025!$B$3:$B$1315, "&lt;=" &amp; AZ$1, DataRegularSeason20242025!$D$3:$D$1315, $A28)+SUMIFS(DataRegularSeason20242025!$AB$3:$AB$1315,DataRegularSeason20242025!$B$3:$B$1315, "&lt;=" &amp; AZ$1, DataRegularSeason20242025!$E$3:$E$1315, $A28)</f>
        <v>10</v>
      </c>
      <c r="BA28">
        <f>SUMIFS(DataRegularSeason20242025!$AA$3:$AA$1315,DataRegularSeason20242025!$B$3:$B$1315, "&lt;=" &amp; BA$1, DataRegularSeason20242025!$D$3:$D$1315, $A28)+SUMIFS(DataRegularSeason20242025!$AB$3:$AB$1315,DataRegularSeason20242025!$B$3:$B$1315, "&lt;=" &amp; BA$1, DataRegularSeason20242025!$E$3:$E$1315, $A28)</f>
        <v>10</v>
      </c>
      <c r="BB28">
        <f>SUMIFS(DataRegularSeason20242025!$AA$3:$AA$1315,DataRegularSeason20242025!$B$3:$B$1315, "&lt;=" &amp; BB$1, DataRegularSeason20242025!$D$3:$D$1315, $A28)+SUMIFS(DataRegularSeason20242025!$AB$3:$AB$1315,DataRegularSeason20242025!$B$3:$B$1315, "&lt;=" &amp; BB$1, DataRegularSeason20242025!$E$3:$E$1315, $A28)</f>
        <v>10</v>
      </c>
      <c r="BC28">
        <f>SUMIFS(DataRegularSeason20242025!$AA$3:$AA$1315,DataRegularSeason20242025!$B$3:$B$1315, "&lt;=" &amp; BC$1, DataRegularSeason20242025!$D$3:$D$1315, $A28)+SUMIFS(DataRegularSeason20242025!$AB$3:$AB$1315,DataRegularSeason20242025!$B$3:$B$1315, "&lt;=" &amp; BC$1, DataRegularSeason20242025!$E$3:$E$1315, $A28)</f>
        <v>10</v>
      </c>
      <c r="BD28">
        <f>SUMIFS(DataRegularSeason20242025!$AA$3:$AA$1315,DataRegularSeason20242025!$B$3:$B$1315, "&lt;=" &amp; BD$1, DataRegularSeason20242025!$D$3:$D$1315, $A28)+SUMIFS(DataRegularSeason20242025!$AB$3:$AB$1315,DataRegularSeason20242025!$B$3:$B$1315, "&lt;=" &amp; BD$1, DataRegularSeason20242025!$E$3:$E$1315, $A28)</f>
        <v>10</v>
      </c>
      <c r="BE28">
        <f>SUMIFS(DataRegularSeason20242025!$AA$3:$AA$1315,DataRegularSeason20242025!$B$3:$B$1315, "&lt;=" &amp; BE$1, DataRegularSeason20242025!$D$3:$D$1315, $A28)+SUMIFS(DataRegularSeason20242025!$AB$3:$AB$1315,DataRegularSeason20242025!$B$3:$B$1315, "&lt;=" &amp; BE$1, DataRegularSeason20242025!$E$3:$E$1315, $A28)</f>
        <v>10</v>
      </c>
      <c r="BF28">
        <f>SUMIFS(DataRegularSeason20242025!$AA$3:$AA$1315,DataRegularSeason20242025!$B$3:$B$1315, "&lt;=" &amp; BF$1, DataRegularSeason20242025!$D$3:$D$1315, $A28)+SUMIFS(DataRegularSeason20242025!$AB$3:$AB$1315,DataRegularSeason20242025!$B$3:$B$1315, "&lt;=" &amp; BF$1, DataRegularSeason20242025!$E$3:$E$1315, $A28)</f>
        <v>10</v>
      </c>
      <c r="BG28">
        <f>SUMIFS(DataRegularSeason20242025!$AA$3:$AA$1315,DataRegularSeason20242025!$B$3:$B$1315, "&lt;=" &amp; BG$1, DataRegularSeason20242025!$D$3:$D$1315, $A28)+SUMIFS(DataRegularSeason20242025!$AB$3:$AB$1315,DataRegularSeason20242025!$B$3:$B$1315, "&lt;=" &amp; BG$1, DataRegularSeason20242025!$E$3:$E$1315, $A28)</f>
        <v>10</v>
      </c>
      <c r="BH28">
        <f>SUMIFS(DataRegularSeason20242025!$AA$3:$AA$1315,DataRegularSeason20242025!$B$3:$B$1315, "&lt;=" &amp; BH$1, DataRegularSeason20242025!$D$3:$D$1315, $A28)+SUMIFS(DataRegularSeason20242025!$AB$3:$AB$1315,DataRegularSeason20242025!$B$3:$B$1315, "&lt;=" &amp; BH$1, DataRegularSeason20242025!$E$3:$E$1315, $A28)</f>
        <v>10</v>
      </c>
      <c r="BI28">
        <f>SUMIFS(DataRegularSeason20242025!$AA$3:$AA$1315,DataRegularSeason20242025!$B$3:$B$1315, "&lt;=" &amp; BI$1, DataRegularSeason20242025!$D$3:$D$1315, $A28)+SUMIFS(DataRegularSeason20242025!$AB$3:$AB$1315,DataRegularSeason20242025!$B$3:$B$1315, "&lt;=" &amp; BI$1, DataRegularSeason20242025!$E$3:$E$1315, $A28)</f>
        <v>10</v>
      </c>
      <c r="BJ28">
        <f>SUMIFS(DataRegularSeason20242025!$AA$3:$AA$1315,DataRegularSeason20242025!$B$3:$B$1315, "&lt;=" &amp; BJ$1, DataRegularSeason20242025!$D$3:$D$1315, $A28)+SUMIFS(DataRegularSeason20242025!$AB$3:$AB$1315,DataRegularSeason20242025!$B$3:$B$1315, "&lt;=" &amp; BJ$1, DataRegularSeason20242025!$E$3:$E$1315, $A28)</f>
        <v>10</v>
      </c>
      <c r="BK28">
        <f>SUMIFS(DataRegularSeason20242025!$AA$3:$AA$1315,DataRegularSeason20242025!$B$3:$B$1315, "&lt;=" &amp; BK$1, DataRegularSeason20242025!$D$3:$D$1315, $A28)+SUMIFS(DataRegularSeason20242025!$AB$3:$AB$1315,DataRegularSeason20242025!$B$3:$B$1315, "&lt;=" &amp; BK$1, DataRegularSeason20242025!$E$3:$E$1315, $A28)</f>
        <v>10</v>
      </c>
      <c r="BL28">
        <f>SUMIFS(DataRegularSeason20242025!$AA$3:$AA$1315,DataRegularSeason20242025!$B$3:$B$1315, "&lt;=" &amp; BL$1, DataRegularSeason20242025!$D$3:$D$1315, $A28)+SUMIFS(DataRegularSeason20242025!$AB$3:$AB$1315,DataRegularSeason20242025!$B$3:$B$1315, "&lt;=" &amp; BL$1, DataRegularSeason20242025!$E$3:$E$1315, $A28)</f>
        <v>10</v>
      </c>
      <c r="BM28">
        <f>SUMIFS(DataRegularSeason20242025!$AA$3:$AA$1315,DataRegularSeason20242025!$B$3:$B$1315, "&lt;=" &amp; BM$1, DataRegularSeason20242025!$D$3:$D$1315, $A28)+SUMIFS(DataRegularSeason20242025!$AB$3:$AB$1315,DataRegularSeason20242025!$B$3:$B$1315, "&lt;=" &amp; BM$1, DataRegularSeason20242025!$E$3:$E$1315, $A28)</f>
        <v>10</v>
      </c>
      <c r="BN28">
        <f>SUMIFS(DataRegularSeason20242025!$AA$3:$AA$1315,DataRegularSeason20242025!$B$3:$B$1315, "&lt;=" &amp; BN$1, DataRegularSeason20242025!$D$3:$D$1315, $A28)+SUMIFS(DataRegularSeason20242025!$AB$3:$AB$1315,DataRegularSeason20242025!$B$3:$B$1315, "&lt;=" &amp; BN$1, DataRegularSeason20242025!$E$3:$E$1315, $A28)</f>
        <v>10</v>
      </c>
      <c r="BO28">
        <f>SUMIFS(DataRegularSeason20242025!$AA$3:$AA$1315,DataRegularSeason20242025!$B$3:$B$1315, "&lt;=" &amp; BO$1, DataRegularSeason20242025!$D$3:$D$1315, $A28)+SUMIFS(DataRegularSeason20242025!$AB$3:$AB$1315,DataRegularSeason20242025!$B$3:$B$1315, "&lt;=" &amp; BO$1, DataRegularSeason20242025!$E$3:$E$1315, $A28)</f>
        <v>10</v>
      </c>
      <c r="BP28">
        <f>SUMIFS(DataRegularSeason20242025!$AA$3:$AA$1315,DataRegularSeason20242025!$B$3:$B$1315, "&lt;=" &amp; BP$1, DataRegularSeason20242025!$D$3:$D$1315, $A28)+SUMIFS(DataRegularSeason20242025!$AB$3:$AB$1315,DataRegularSeason20242025!$B$3:$B$1315, "&lt;=" &amp; BP$1, DataRegularSeason20242025!$E$3:$E$1315, $A28)</f>
        <v>10</v>
      </c>
      <c r="BQ28">
        <f>SUMIFS(DataRegularSeason20242025!$AA$3:$AA$1315,DataRegularSeason20242025!$B$3:$B$1315, "&lt;=" &amp; BQ$1, DataRegularSeason20242025!$D$3:$D$1315, $A28)+SUMIFS(DataRegularSeason20242025!$AB$3:$AB$1315,DataRegularSeason20242025!$B$3:$B$1315, "&lt;=" &amp; BQ$1, DataRegularSeason20242025!$E$3:$E$1315, $A28)</f>
        <v>10</v>
      </c>
      <c r="BR28">
        <f>SUMIFS(DataRegularSeason20242025!$AA$3:$AA$1315,DataRegularSeason20242025!$B$3:$B$1315, "&lt;=" &amp; BR$1, DataRegularSeason20242025!$D$3:$D$1315, $A28)+SUMIFS(DataRegularSeason20242025!$AB$3:$AB$1315,DataRegularSeason20242025!$B$3:$B$1315, "&lt;=" &amp; BR$1, DataRegularSeason20242025!$E$3:$E$1315, $A28)</f>
        <v>10</v>
      </c>
      <c r="BS28">
        <f>SUMIFS(DataRegularSeason20242025!$AA$3:$AA$1315,DataRegularSeason20242025!$B$3:$B$1315, "&lt;=" &amp; BS$1, DataRegularSeason20242025!$D$3:$D$1315, $A28)+SUMIFS(DataRegularSeason20242025!$AB$3:$AB$1315,DataRegularSeason20242025!$B$3:$B$1315, "&lt;=" &amp; BS$1, DataRegularSeason20242025!$E$3:$E$1315, $A28)</f>
        <v>10</v>
      </c>
      <c r="BT28">
        <f>SUMIFS(DataRegularSeason20242025!$AA$3:$AA$1315,DataRegularSeason20242025!$B$3:$B$1315, "&lt;=" &amp; BT$1, DataRegularSeason20242025!$D$3:$D$1315, $A28)+SUMIFS(DataRegularSeason20242025!$AB$3:$AB$1315,DataRegularSeason20242025!$B$3:$B$1315, "&lt;=" &amp; BT$1, DataRegularSeason20242025!$E$3:$E$1315, $A28)</f>
        <v>10</v>
      </c>
      <c r="BU28">
        <f>SUMIFS(DataRegularSeason20242025!$AA$3:$AA$1315,DataRegularSeason20242025!$B$3:$B$1315, "&lt;=" &amp; BU$1, DataRegularSeason20242025!$D$3:$D$1315, $A28)+SUMIFS(DataRegularSeason20242025!$AB$3:$AB$1315,DataRegularSeason20242025!$B$3:$B$1315, "&lt;=" &amp; BU$1, DataRegularSeason20242025!$E$3:$E$1315, $A28)</f>
        <v>10</v>
      </c>
      <c r="BV28">
        <f>SUMIFS(DataRegularSeason20242025!$AA$3:$AA$1315,DataRegularSeason20242025!$B$3:$B$1315, "&lt;=" &amp; BV$1, DataRegularSeason20242025!$D$3:$D$1315, $A28)+SUMIFS(DataRegularSeason20242025!$AB$3:$AB$1315,DataRegularSeason20242025!$B$3:$B$1315, "&lt;=" &amp; BV$1, DataRegularSeason20242025!$E$3:$E$1315, $A28)</f>
        <v>10</v>
      </c>
      <c r="BW28">
        <f>SUMIFS(DataRegularSeason20242025!$AA$3:$AA$1315,DataRegularSeason20242025!$B$3:$B$1315, "&lt;=" &amp; BW$1, DataRegularSeason20242025!$D$3:$D$1315, $A28)+SUMIFS(DataRegularSeason20242025!$AB$3:$AB$1315,DataRegularSeason20242025!$B$3:$B$1315, "&lt;=" &amp; BW$1, DataRegularSeason20242025!$E$3:$E$1315, $A28)</f>
        <v>10</v>
      </c>
      <c r="BX28">
        <f>SUMIFS(DataRegularSeason20242025!$AA$3:$AA$1315,DataRegularSeason20242025!$B$3:$B$1315, "&lt;=" &amp; BX$1, DataRegularSeason20242025!$D$3:$D$1315, $A28)+SUMIFS(DataRegularSeason20242025!$AB$3:$AB$1315,DataRegularSeason20242025!$B$3:$B$1315, "&lt;=" &amp; BX$1, DataRegularSeason20242025!$E$3:$E$1315, $A28)</f>
        <v>10</v>
      </c>
      <c r="BY28">
        <f>SUMIFS(DataRegularSeason20242025!$AA$3:$AA$1315,DataRegularSeason20242025!$B$3:$B$1315, "&lt;=" &amp; BY$1, DataRegularSeason20242025!$D$3:$D$1315, $A28)+SUMIFS(DataRegularSeason20242025!$AB$3:$AB$1315,DataRegularSeason20242025!$B$3:$B$1315, "&lt;=" &amp; BY$1, DataRegularSeason20242025!$E$3:$E$1315, $A28)</f>
        <v>10</v>
      </c>
      <c r="BZ28">
        <f>SUMIFS(DataRegularSeason20242025!$AA$3:$AA$1315,DataRegularSeason20242025!$B$3:$B$1315, "&lt;=" &amp; BZ$1, DataRegularSeason20242025!$D$3:$D$1315, $A28)+SUMIFS(DataRegularSeason20242025!$AB$3:$AB$1315,DataRegularSeason20242025!$B$3:$B$1315, "&lt;=" &amp; BZ$1, DataRegularSeason20242025!$E$3:$E$1315, $A28)</f>
        <v>10</v>
      </c>
      <c r="CA28">
        <f>SUMIFS(DataRegularSeason20242025!$AA$3:$AA$1315,DataRegularSeason20242025!$B$3:$B$1315, "&lt;=" &amp; CA$1, DataRegularSeason20242025!$D$3:$D$1315, $A28)+SUMIFS(DataRegularSeason20242025!$AB$3:$AB$1315,DataRegularSeason20242025!$B$3:$B$1315, "&lt;=" &amp; CA$1, DataRegularSeason20242025!$E$3:$E$1315, $A28)</f>
        <v>10</v>
      </c>
      <c r="CB28">
        <f>SUMIFS(DataRegularSeason20242025!$AA$3:$AA$1315,DataRegularSeason20242025!$B$3:$B$1315, "&lt;=" &amp; CB$1, DataRegularSeason20242025!$D$3:$D$1315, $A28)+SUMIFS(DataRegularSeason20242025!$AB$3:$AB$1315,DataRegularSeason20242025!$B$3:$B$1315, "&lt;=" &amp; CB$1, DataRegularSeason20242025!$E$3:$E$1315, $A28)</f>
        <v>10</v>
      </c>
      <c r="CC28">
        <f>SUMIFS(DataRegularSeason20242025!$AA$3:$AA$1315,DataRegularSeason20242025!$B$3:$B$1315, "&lt;=" &amp; CC$1, DataRegularSeason20242025!$D$3:$D$1315, $A28)+SUMIFS(DataRegularSeason20242025!$AB$3:$AB$1315,DataRegularSeason20242025!$B$3:$B$1315, "&lt;=" &amp; CC$1, DataRegularSeason20242025!$E$3:$E$1315, $A28)</f>
        <v>10</v>
      </c>
      <c r="CD28">
        <f>SUMIFS(DataRegularSeason20242025!$AA$3:$AA$1315,DataRegularSeason20242025!$B$3:$B$1315, "&lt;=" &amp; CD$1, DataRegularSeason20242025!$D$3:$D$1315, $A28)+SUMIFS(DataRegularSeason20242025!$AB$3:$AB$1315,DataRegularSeason20242025!$B$3:$B$1315, "&lt;=" &amp; CD$1, DataRegularSeason20242025!$E$3:$E$1315, $A28)</f>
        <v>10</v>
      </c>
      <c r="CE28">
        <f>SUMIFS(DataRegularSeason20242025!$AA$3:$AA$1315,DataRegularSeason20242025!$B$3:$B$1315, "&lt;=" &amp; CE$1, DataRegularSeason20242025!$D$3:$D$1315, $A28)+SUMIFS(DataRegularSeason20242025!$AB$3:$AB$1315,DataRegularSeason20242025!$B$3:$B$1315, "&lt;=" &amp; CE$1, DataRegularSeason20242025!$E$3:$E$1315, $A28)</f>
        <v>10</v>
      </c>
      <c r="CF28">
        <f>SUMIFS(DataRegularSeason20242025!$AA$3:$AA$1315,DataRegularSeason20242025!$B$3:$B$1315, "&lt;=" &amp; CF$1, DataRegularSeason20242025!$D$3:$D$1315, $A28)+SUMIFS(DataRegularSeason20242025!$AB$3:$AB$1315,DataRegularSeason20242025!$B$3:$B$1315, "&lt;=" &amp; CF$1, DataRegularSeason20242025!$E$3:$E$1315, $A28)</f>
        <v>10</v>
      </c>
      <c r="CG28">
        <f>SUMIFS(DataRegularSeason20242025!$AA$3:$AA$1315,DataRegularSeason20242025!$B$3:$B$1315, "&lt;=" &amp; CG$1, DataRegularSeason20242025!$D$3:$D$1315, $A28)+SUMIFS(DataRegularSeason20242025!$AB$3:$AB$1315,DataRegularSeason20242025!$B$3:$B$1315, "&lt;=" &amp; CG$1, DataRegularSeason20242025!$E$3:$E$1315, $A28)</f>
        <v>10</v>
      </c>
      <c r="CH28">
        <f>SUMIFS(DataRegularSeason20242025!$AA$3:$AA$1315,DataRegularSeason20242025!$B$3:$B$1315, "&lt;=" &amp; CH$1, DataRegularSeason20242025!$D$3:$D$1315, $A28)+SUMIFS(DataRegularSeason20242025!$AB$3:$AB$1315,DataRegularSeason20242025!$B$3:$B$1315, "&lt;=" &amp; CH$1, DataRegularSeason20242025!$E$3:$E$1315, $A28)</f>
        <v>10</v>
      </c>
      <c r="CI28">
        <f>SUMIFS(DataRegularSeason20242025!$AA$3:$AA$1315,DataRegularSeason20242025!$B$3:$B$1315, "&lt;=" &amp; CI$1, DataRegularSeason20242025!$D$3:$D$1315, $A28)+SUMIFS(DataRegularSeason20242025!$AB$3:$AB$1315,DataRegularSeason20242025!$B$3:$B$1315, "&lt;=" &amp; CI$1, DataRegularSeason20242025!$E$3:$E$1315, $A28)</f>
        <v>10</v>
      </c>
      <c r="CJ28">
        <f>SUMIFS(DataRegularSeason20242025!$AA$3:$AA$1315,DataRegularSeason20242025!$B$3:$B$1315, "&lt;=" &amp; CJ$1, DataRegularSeason20242025!$D$3:$D$1315, $A28)+SUMIFS(DataRegularSeason20242025!$AB$3:$AB$1315,DataRegularSeason20242025!$B$3:$B$1315, "&lt;=" &amp; CJ$1, DataRegularSeason20242025!$E$3:$E$1315, $A28)</f>
        <v>10</v>
      </c>
      <c r="CK28">
        <f>SUMIFS(DataRegularSeason20242025!$AA$3:$AA$1315,DataRegularSeason20242025!$B$3:$B$1315, "&lt;=" &amp; CK$1, DataRegularSeason20242025!$D$3:$D$1315, $A28)+SUMIFS(DataRegularSeason20242025!$AB$3:$AB$1315,DataRegularSeason20242025!$B$3:$B$1315, "&lt;=" &amp; CK$1, DataRegularSeason20242025!$E$3:$E$1315, $A28)</f>
        <v>10</v>
      </c>
      <c r="CL28">
        <f>SUMIFS(DataRegularSeason20242025!$AA$3:$AA$1315,DataRegularSeason20242025!$B$3:$B$1315, "&lt;=" &amp; CL$1, DataRegularSeason20242025!$D$3:$D$1315, $A28)+SUMIFS(DataRegularSeason20242025!$AB$3:$AB$1315,DataRegularSeason20242025!$B$3:$B$1315, "&lt;=" &amp; CL$1, DataRegularSeason20242025!$E$3:$E$1315, $A28)</f>
        <v>10</v>
      </c>
      <c r="CM28">
        <f>SUMIFS(DataRegularSeason20242025!$AA$3:$AA$1315,DataRegularSeason20242025!$B$3:$B$1315, "&lt;=" &amp; CM$1, DataRegularSeason20242025!$D$3:$D$1315, $A28)+SUMIFS(DataRegularSeason20242025!$AB$3:$AB$1315,DataRegularSeason20242025!$B$3:$B$1315, "&lt;=" &amp; CM$1, DataRegularSeason20242025!$E$3:$E$1315, $A28)</f>
        <v>10</v>
      </c>
      <c r="CN28">
        <f>SUMIFS(DataRegularSeason20242025!$AA$3:$AA$1315,DataRegularSeason20242025!$B$3:$B$1315, "&lt;=" &amp; CN$1, DataRegularSeason20242025!$D$3:$D$1315, $A28)+SUMIFS(DataRegularSeason20242025!$AB$3:$AB$1315,DataRegularSeason20242025!$B$3:$B$1315, "&lt;=" &amp; CN$1, DataRegularSeason20242025!$E$3:$E$1315, $A28)</f>
        <v>10</v>
      </c>
      <c r="CO28">
        <f>SUMIFS(DataRegularSeason20242025!$AA$3:$AA$1315,DataRegularSeason20242025!$B$3:$B$1315, "&lt;=" &amp; CO$1, DataRegularSeason20242025!$D$3:$D$1315, $A28)+SUMIFS(DataRegularSeason20242025!$AB$3:$AB$1315,DataRegularSeason20242025!$B$3:$B$1315, "&lt;=" &amp; CO$1, DataRegularSeason20242025!$E$3:$E$1315, $A28)</f>
        <v>10</v>
      </c>
      <c r="CP28">
        <f>SUMIFS(DataRegularSeason20242025!$AA$3:$AA$1315,DataRegularSeason20242025!$B$3:$B$1315, "&lt;=" &amp; CP$1, DataRegularSeason20242025!$D$3:$D$1315, $A28)+SUMIFS(DataRegularSeason20242025!$AB$3:$AB$1315,DataRegularSeason20242025!$B$3:$B$1315, "&lt;=" &amp; CP$1, DataRegularSeason20242025!$E$3:$E$1315, $A28)</f>
        <v>10</v>
      </c>
      <c r="CQ28">
        <f>SUMIFS(DataRegularSeason20242025!$AA$3:$AA$1315,DataRegularSeason20242025!$B$3:$B$1315, "&lt;=" &amp; CQ$1, DataRegularSeason20242025!$D$3:$D$1315, $A28)+SUMIFS(DataRegularSeason20242025!$AB$3:$AB$1315,DataRegularSeason20242025!$B$3:$B$1315, "&lt;=" &amp; CQ$1, DataRegularSeason20242025!$E$3:$E$1315, $A28)</f>
        <v>10</v>
      </c>
      <c r="CR28">
        <f>SUMIFS(DataRegularSeason20242025!$AA$3:$AA$1315,DataRegularSeason20242025!$B$3:$B$1315, "&lt;=" &amp; CR$1, DataRegularSeason20242025!$D$3:$D$1315, $A28)+SUMIFS(DataRegularSeason20242025!$AB$3:$AB$1315,DataRegularSeason20242025!$B$3:$B$1315, "&lt;=" &amp; CR$1, DataRegularSeason20242025!$E$3:$E$1315, $A28)</f>
        <v>10</v>
      </c>
      <c r="CS28">
        <f>SUMIFS(DataRegularSeason20242025!$AA$3:$AA$1315,DataRegularSeason20242025!$B$3:$B$1315, "&lt;=" &amp; CS$1, DataRegularSeason20242025!$D$3:$D$1315, $A28)+SUMIFS(DataRegularSeason20242025!$AB$3:$AB$1315,DataRegularSeason20242025!$B$3:$B$1315, "&lt;=" &amp; CS$1, DataRegularSeason20242025!$E$3:$E$1315, $A28)</f>
        <v>10</v>
      </c>
      <c r="CT28">
        <f>SUMIFS(DataRegularSeason20242025!$AA$3:$AA$1315,DataRegularSeason20242025!$B$3:$B$1315, "&lt;=" &amp; CT$1, DataRegularSeason20242025!$D$3:$D$1315, $A28)+SUMIFS(DataRegularSeason20242025!$AB$3:$AB$1315,DataRegularSeason20242025!$B$3:$B$1315, "&lt;=" &amp; CT$1, DataRegularSeason20242025!$E$3:$E$1315, $A28)</f>
        <v>10</v>
      </c>
      <c r="CU28">
        <f>SUMIFS(DataRegularSeason20242025!$AA$3:$AA$1315,DataRegularSeason20242025!$B$3:$B$1315, "&lt;=" &amp; CU$1, DataRegularSeason20242025!$D$3:$D$1315, $A28)+SUMIFS(DataRegularSeason20242025!$AB$3:$AB$1315,DataRegularSeason20242025!$B$3:$B$1315, "&lt;=" &amp; CU$1, DataRegularSeason20242025!$E$3:$E$1315, $A28)</f>
        <v>10</v>
      </c>
      <c r="CV28">
        <f>SUMIFS(DataRegularSeason20242025!$AA$3:$AA$1315,DataRegularSeason20242025!$B$3:$B$1315, "&lt;=" &amp; CV$1, DataRegularSeason20242025!$D$3:$D$1315, $A28)+SUMIFS(DataRegularSeason20242025!$AB$3:$AB$1315,DataRegularSeason20242025!$B$3:$B$1315, "&lt;=" &amp; CV$1, DataRegularSeason20242025!$E$3:$E$1315, $A28)</f>
        <v>10</v>
      </c>
      <c r="CW28">
        <f>SUMIFS(DataRegularSeason20242025!$AA$3:$AA$1315,DataRegularSeason20242025!$B$3:$B$1315, "&lt;=" &amp; CW$1, DataRegularSeason20242025!$D$3:$D$1315, $A28)+SUMIFS(DataRegularSeason20242025!$AB$3:$AB$1315,DataRegularSeason20242025!$B$3:$B$1315, "&lt;=" &amp; CW$1, DataRegularSeason20242025!$E$3:$E$1315, $A28)</f>
        <v>10</v>
      </c>
      <c r="CX28">
        <f>SUMIFS(DataRegularSeason20242025!$AA$3:$AA$1315,DataRegularSeason20242025!$B$3:$B$1315, "&lt;=" &amp; CX$1, DataRegularSeason20242025!$D$3:$D$1315, $A28)+SUMIFS(DataRegularSeason20242025!$AB$3:$AB$1315,DataRegularSeason20242025!$B$3:$B$1315, "&lt;=" &amp; CX$1, DataRegularSeason20242025!$E$3:$E$1315, $A28)</f>
        <v>10</v>
      </c>
      <c r="CY28">
        <f>SUMIFS(DataRegularSeason20242025!$AA$3:$AA$1315,DataRegularSeason20242025!$B$3:$B$1315, "&lt;=" &amp; CY$1, DataRegularSeason20242025!$D$3:$D$1315, $A28)+SUMIFS(DataRegularSeason20242025!$AB$3:$AB$1315,DataRegularSeason20242025!$B$3:$B$1315, "&lt;=" &amp; CY$1, DataRegularSeason20242025!$E$3:$E$1315, $A28)</f>
        <v>10</v>
      </c>
      <c r="CZ28">
        <f>SUMIFS(DataRegularSeason20242025!$AA$3:$AA$1315,DataRegularSeason20242025!$B$3:$B$1315, "&lt;=" &amp; CZ$1, DataRegularSeason20242025!$D$3:$D$1315, $A28)+SUMIFS(DataRegularSeason20242025!$AB$3:$AB$1315,DataRegularSeason20242025!$B$3:$B$1315, "&lt;=" &amp; CZ$1, DataRegularSeason20242025!$E$3:$E$1315, $A28)</f>
        <v>10</v>
      </c>
      <c r="DA28">
        <f>SUMIFS(DataRegularSeason20242025!$AA$3:$AA$1315,DataRegularSeason20242025!$B$3:$B$1315, "&lt;=" &amp; DA$1, DataRegularSeason20242025!$D$3:$D$1315, $A28)+SUMIFS(DataRegularSeason20242025!$AB$3:$AB$1315,DataRegularSeason20242025!$B$3:$B$1315, "&lt;=" &amp; DA$1, DataRegularSeason20242025!$E$3:$E$1315, $A28)</f>
        <v>10</v>
      </c>
      <c r="DB28">
        <f>SUMIFS(DataRegularSeason20242025!$AA$3:$AA$1315,DataRegularSeason20242025!$B$3:$B$1315, "&lt;=" &amp; DB$1, DataRegularSeason20242025!$D$3:$D$1315, $A28)+SUMIFS(DataRegularSeason20242025!$AB$3:$AB$1315,DataRegularSeason20242025!$B$3:$B$1315, "&lt;=" &amp; DB$1, DataRegularSeason20242025!$E$3:$E$1315, $A28)</f>
        <v>10</v>
      </c>
      <c r="DC28">
        <f>SUMIFS(DataRegularSeason20242025!$AA$3:$AA$1315,DataRegularSeason20242025!$B$3:$B$1315, "&lt;=" &amp; DC$1, DataRegularSeason20242025!$D$3:$D$1315, $A28)+SUMIFS(DataRegularSeason20242025!$AB$3:$AB$1315,DataRegularSeason20242025!$B$3:$B$1315, "&lt;=" &amp; DC$1, DataRegularSeason20242025!$E$3:$E$1315, $A28)</f>
        <v>10</v>
      </c>
      <c r="DD28">
        <f>SUMIFS(DataRegularSeason20242025!$AA$3:$AA$1315,DataRegularSeason20242025!$B$3:$B$1315, "&lt;=" &amp; DD$1, DataRegularSeason20242025!$D$3:$D$1315, $A28)+SUMIFS(DataRegularSeason20242025!$AB$3:$AB$1315,DataRegularSeason20242025!$B$3:$B$1315, "&lt;=" &amp; DD$1, DataRegularSeason20242025!$E$3:$E$1315, $A28)</f>
        <v>10</v>
      </c>
      <c r="DE28">
        <f>SUMIFS(DataRegularSeason20242025!$AA$3:$AA$1315,DataRegularSeason20242025!$B$3:$B$1315, "&lt;=" &amp; DE$1, DataRegularSeason20242025!$D$3:$D$1315, $A28)+SUMIFS(DataRegularSeason20242025!$AB$3:$AB$1315,DataRegularSeason20242025!$B$3:$B$1315, "&lt;=" &amp; DE$1, DataRegularSeason20242025!$E$3:$E$1315, $A28)</f>
        <v>10</v>
      </c>
      <c r="DF28">
        <f>SUMIFS(DataRegularSeason20242025!$AA$3:$AA$1315,DataRegularSeason20242025!$B$3:$B$1315, "&lt;=" &amp; DF$1, DataRegularSeason20242025!$D$3:$D$1315, $A28)+SUMIFS(DataRegularSeason20242025!$AB$3:$AB$1315,DataRegularSeason20242025!$B$3:$B$1315, "&lt;=" &amp; DF$1, DataRegularSeason20242025!$E$3:$E$1315, $A28)</f>
        <v>10</v>
      </c>
      <c r="DG28">
        <f>SUMIFS(DataRegularSeason20242025!$AA$3:$AA$1315,DataRegularSeason20242025!$B$3:$B$1315, "&lt;=" &amp; DG$1, DataRegularSeason20242025!$D$3:$D$1315, $A28)+SUMIFS(DataRegularSeason20242025!$AB$3:$AB$1315,DataRegularSeason20242025!$B$3:$B$1315, "&lt;=" &amp; DG$1, DataRegularSeason20242025!$E$3:$E$1315, $A28)</f>
        <v>10</v>
      </c>
      <c r="DH28">
        <f>SUMIFS(DataRegularSeason20242025!$AA$3:$AA$1315,DataRegularSeason20242025!$B$3:$B$1315, "&lt;=" &amp; DH$1, DataRegularSeason20242025!$D$3:$D$1315, $A28)+SUMIFS(DataRegularSeason20242025!$AB$3:$AB$1315,DataRegularSeason20242025!$B$3:$B$1315, "&lt;=" &amp; DH$1, DataRegularSeason20242025!$E$3:$E$1315, $A28)</f>
        <v>10</v>
      </c>
      <c r="DI28">
        <f>SUMIFS(DataRegularSeason20242025!$AA$3:$AA$1315,DataRegularSeason20242025!$B$3:$B$1315, "&lt;=" &amp; DI$1, DataRegularSeason20242025!$D$3:$D$1315, $A28)+SUMIFS(DataRegularSeason20242025!$AB$3:$AB$1315,DataRegularSeason20242025!$B$3:$B$1315, "&lt;=" &amp; DI$1, DataRegularSeason20242025!$E$3:$E$1315, $A28)</f>
        <v>10</v>
      </c>
      <c r="DJ28">
        <f>SUMIFS(DataRegularSeason20242025!$AA$3:$AA$1315,DataRegularSeason20242025!$B$3:$B$1315, "&lt;=" &amp; DJ$1, DataRegularSeason20242025!$D$3:$D$1315, $A28)+SUMIFS(DataRegularSeason20242025!$AB$3:$AB$1315,DataRegularSeason20242025!$B$3:$B$1315, "&lt;=" &amp; DJ$1, DataRegularSeason20242025!$E$3:$E$1315, $A28)</f>
        <v>10</v>
      </c>
      <c r="DK28">
        <f>SUMIFS(DataRegularSeason20242025!$AA$3:$AA$1315,DataRegularSeason20242025!$B$3:$B$1315, "&lt;=" &amp; DK$1, DataRegularSeason20242025!$D$3:$D$1315, $A28)+SUMIFS(DataRegularSeason20242025!$AB$3:$AB$1315,DataRegularSeason20242025!$B$3:$B$1315, "&lt;=" &amp; DK$1, DataRegularSeason20242025!$E$3:$E$1315, $A28)</f>
        <v>10</v>
      </c>
      <c r="DL28">
        <f>SUMIFS(DataRegularSeason20242025!$AA$3:$AA$1315,DataRegularSeason20242025!$B$3:$B$1315, "&lt;=" &amp; DL$1, DataRegularSeason20242025!$D$3:$D$1315, $A28)+SUMIFS(DataRegularSeason20242025!$AB$3:$AB$1315,DataRegularSeason20242025!$B$3:$B$1315, "&lt;=" &amp; DL$1, DataRegularSeason20242025!$E$3:$E$1315, $A28)</f>
        <v>10</v>
      </c>
      <c r="DM28">
        <f>SUMIFS(DataRegularSeason20242025!$AA$3:$AA$1315,DataRegularSeason20242025!$B$3:$B$1315, "&lt;=" &amp; DM$1, DataRegularSeason20242025!$D$3:$D$1315, $A28)+SUMIFS(DataRegularSeason20242025!$AB$3:$AB$1315,DataRegularSeason20242025!$B$3:$B$1315, "&lt;=" &amp; DM$1, DataRegularSeason20242025!$E$3:$E$1315, $A28)</f>
        <v>10</v>
      </c>
      <c r="DN28">
        <f>SUMIFS(DataRegularSeason20242025!$AA$3:$AA$1315,DataRegularSeason20242025!$B$3:$B$1315, "&lt;=" &amp; DN$1, DataRegularSeason20242025!$D$3:$D$1315, $A28)+SUMIFS(DataRegularSeason20242025!$AB$3:$AB$1315,DataRegularSeason20242025!$B$3:$B$1315, "&lt;=" &amp; DN$1, DataRegularSeason20242025!$E$3:$E$1315, $A28)</f>
        <v>10</v>
      </c>
      <c r="DO28">
        <f>SUMIFS(DataRegularSeason20242025!$AA$3:$AA$1315,DataRegularSeason20242025!$B$3:$B$1315, "&lt;=" &amp; DO$1, DataRegularSeason20242025!$D$3:$D$1315, $A28)+SUMIFS(DataRegularSeason20242025!$AB$3:$AB$1315,DataRegularSeason20242025!$B$3:$B$1315, "&lt;=" &amp; DO$1, DataRegularSeason20242025!$E$3:$E$1315, $A28)</f>
        <v>10</v>
      </c>
      <c r="DP28">
        <f>SUMIFS(DataRegularSeason20242025!$AA$3:$AA$1315,DataRegularSeason20242025!$B$3:$B$1315, "&lt;=" &amp; DP$1, DataRegularSeason20242025!$D$3:$D$1315, $A28)+SUMIFS(DataRegularSeason20242025!$AB$3:$AB$1315,DataRegularSeason20242025!$B$3:$B$1315, "&lt;=" &amp; DP$1, DataRegularSeason20242025!$E$3:$E$1315, $A28)</f>
        <v>10</v>
      </c>
      <c r="DQ28">
        <f>SUMIFS(DataRegularSeason20242025!$AA$3:$AA$1315,DataRegularSeason20242025!$B$3:$B$1315, "&lt;=" &amp; DQ$1, DataRegularSeason20242025!$D$3:$D$1315, $A28)+SUMIFS(DataRegularSeason20242025!$AB$3:$AB$1315,DataRegularSeason20242025!$B$3:$B$1315, "&lt;=" &amp; DQ$1, DataRegularSeason20242025!$E$3:$E$1315, $A28)</f>
        <v>10</v>
      </c>
      <c r="DR28">
        <f>SUMIFS(DataRegularSeason20242025!$AA$3:$AA$1315,DataRegularSeason20242025!$B$3:$B$1315, "&lt;=" &amp; DR$1, DataRegularSeason20242025!$D$3:$D$1315, $A28)+SUMIFS(DataRegularSeason20242025!$AB$3:$AB$1315,DataRegularSeason20242025!$B$3:$B$1315, "&lt;=" &amp; DR$1, DataRegularSeason20242025!$E$3:$E$1315, $A28)</f>
        <v>10</v>
      </c>
      <c r="DS28">
        <f>SUMIFS(DataRegularSeason20242025!$AA$3:$AA$1315,DataRegularSeason20242025!$B$3:$B$1315, "&lt;=" &amp; DS$1, DataRegularSeason20242025!$D$3:$D$1315, $A28)+SUMIFS(DataRegularSeason20242025!$AB$3:$AB$1315,DataRegularSeason20242025!$B$3:$B$1315, "&lt;=" &amp; DS$1, DataRegularSeason20242025!$E$3:$E$1315, $A28)</f>
        <v>10</v>
      </c>
      <c r="DT28">
        <f>SUMIFS(DataRegularSeason20242025!$AA$3:$AA$1315,DataRegularSeason20242025!$B$3:$B$1315, "&lt;=" &amp; DT$1, DataRegularSeason20242025!$D$3:$D$1315, $A28)+SUMIFS(DataRegularSeason20242025!$AB$3:$AB$1315,DataRegularSeason20242025!$B$3:$B$1315, "&lt;=" &amp; DT$1, DataRegularSeason20242025!$E$3:$E$1315, $A28)</f>
        <v>10</v>
      </c>
      <c r="DU28">
        <f>SUMIFS(DataRegularSeason20242025!$AA$3:$AA$1315,DataRegularSeason20242025!$B$3:$B$1315, "&lt;=" &amp; DU$1, DataRegularSeason20242025!$D$3:$D$1315, $A28)+SUMIFS(DataRegularSeason20242025!$AB$3:$AB$1315,DataRegularSeason20242025!$B$3:$B$1315, "&lt;=" &amp; DU$1, DataRegularSeason20242025!$E$3:$E$1315, $A28)</f>
        <v>10</v>
      </c>
      <c r="DV28">
        <f>SUMIFS(DataRegularSeason20242025!$AA$3:$AA$1315,DataRegularSeason20242025!$B$3:$B$1315, "&lt;=" &amp; DV$1, DataRegularSeason20242025!$D$3:$D$1315, $A28)+SUMIFS(DataRegularSeason20242025!$AB$3:$AB$1315,DataRegularSeason20242025!$B$3:$B$1315, "&lt;=" &amp; DV$1, DataRegularSeason20242025!$E$3:$E$1315, $A28)</f>
        <v>10</v>
      </c>
      <c r="DW28">
        <f>SUMIFS(DataRegularSeason20242025!$AA$3:$AA$1315,DataRegularSeason20242025!$B$3:$B$1315, "&lt;=" &amp; DW$1, DataRegularSeason20242025!$D$3:$D$1315, $A28)+SUMIFS(DataRegularSeason20242025!$AB$3:$AB$1315,DataRegularSeason20242025!$B$3:$B$1315, "&lt;=" &amp; DW$1, DataRegularSeason20242025!$E$3:$E$1315, $A28)</f>
        <v>10</v>
      </c>
      <c r="DX28">
        <f>SUMIFS(DataRegularSeason20242025!$AA$3:$AA$1315,DataRegularSeason20242025!$B$3:$B$1315, "&lt;=" &amp; DX$1, DataRegularSeason20242025!$D$3:$D$1315, $A28)+SUMIFS(DataRegularSeason20242025!$AB$3:$AB$1315,DataRegularSeason20242025!$B$3:$B$1315, "&lt;=" &amp; DX$1, DataRegularSeason20242025!$E$3:$E$1315, $A28)</f>
        <v>10</v>
      </c>
      <c r="DY28">
        <f>SUMIFS(DataRegularSeason20242025!$AA$3:$AA$1315,DataRegularSeason20242025!$B$3:$B$1315, "&lt;=" &amp; DY$1, DataRegularSeason20242025!$D$3:$D$1315, $A28)+SUMIFS(DataRegularSeason20242025!$AB$3:$AB$1315,DataRegularSeason20242025!$B$3:$B$1315, "&lt;=" &amp; DY$1, DataRegularSeason20242025!$E$3:$E$1315, $A28)</f>
        <v>10</v>
      </c>
      <c r="DZ28">
        <f>SUMIFS(DataRegularSeason20242025!$AA$3:$AA$1315,DataRegularSeason20242025!$B$3:$B$1315, "&lt;=" &amp; DZ$1, DataRegularSeason20242025!$D$3:$D$1315, $A28)+SUMIFS(DataRegularSeason20242025!$AB$3:$AB$1315,DataRegularSeason20242025!$B$3:$B$1315, "&lt;=" &amp; DZ$1, DataRegularSeason20242025!$E$3:$E$1315, $A28)</f>
        <v>10</v>
      </c>
      <c r="EA28">
        <f>SUMIFS(DataRegularSeason20242025!$AA$3:$AA$1315,DataRegularSeason20242025!$B$3:$B$1315, "&lt;=" &amp; EA$1, DataRegularSeason20242025!$D$3:$D$1315, $A28)+SUMIFS(DataRegularSeason20242025!$AB$3:$AB$1315,DataRegularSeason20242025!$B$3:$B$1315, "&lt;=" &amp; EA$1, DataRegularSeason20242025!$E$3:$E$1315, $A28)</f>
        <v>10</v>
      </c>
      <c r="EB28">
        <f>SUMIFS(DataRegularSeason20242025!$AA$3:$AA$1315,DataRegularSeason20242025!$B$3:$B$1315, "&lt;=" &amp; EB$1, DataRegularSeason20242025!$D$3:$D$1315, $A28)+SUMIFS(DataRegularSeason20242025!$AB$3:$AB$1315,DataRegularSeason20242025!$B$3:$B$1315, "&lt;=" &amp; EB$1, DataRegularSeason20242025!$E$3:$E$1315, $A28)</f>
        <v>10</v>
      </c>
      <c r="EC28">
        <f>SUMIFS(DataRegularSeason20242025!$AA$3:$AA$1315,DataRegularSeason20242025!$B$3:$B$1315, "&lt;=" &amp; EC$1, DataRegularSeason20242025!$D$3:$D$1315, $A28)+SUMIFS(DataRegularSeason20242025!$AB$3:$AB$1315,DataRegularSeason20242025!$B$3:$B$1315, "&lt;=" &amp; EC$1, DataRegularSeason20242025!$E$3:$E$1315, $A28)</f>
        <v>10</v>
      </c>
      <c r="ED28">
        <f>SUMIFS(DataRegularSeason20242025!$AA$3:$AA$1315,DataRegularSeason20242025!$B$3:$B$1315, "&lt;=" &amp; ED$1, DataRegularSeason20242025!$D$3:$D$1315, $A28)+SUMIFS(DataRegularSeason20242025!$AB$3:$AB$1315,DataRegularSeason20242025!$B$3:$B$1315, "&lt;=" &amp; ED$1, DataRegularSeason20242025!$E$3:$E$1315, $A28)</f>
        <v>10</v>
      </c>
      <c r="EE28">
        <f>SUMIFS(DataRegularSeason20242025!$AA$3:$AA$1315,DataRegularSeason20242025!$B$3:$B$1315, "&lt;=" &amp; EE$1, DataRegularSeason20242025!$D$3:$D$1315, $A28)+SUMIFS(DataRegularSeason20242025!$AB$3:$AB$1315,DataRegularSeason20242025!$B$3:$B$1315, "&lt;=" &amp; EE$1, DataRegularSeason20242025!$E$3:$E$1315, $A28)</f>
        <v>10</v>
      </c>
      <c r="EF28">
        <f>SUMIFS(DataRegularSeason20242025!$AA$3:$AA$1315,DataRegularSeason20242025!$B$3:$B$1315, "&lt;=" &amp; EF$1, DataRegularSeason20242025!$D$3:$D$1315, $A28)+SUMIFS(DataRegularSeason20242025!$AB$3:$AB$1315,DataRegularSeason20242025!$B$3:$B$1315, "&lt;=" &amp; EF$1, DataRegularSeason20242025!$E$3:$E$1315, $A28)</f>
        <v>10</v>
      </c>
      <c r="EG28">
        <f>SUMIFS(DataRegularSeason20242025!$AA$3:$AA$1315,DataRegularSeason20242025!$B$3:$B$1315, "&lt;=" &amp; EG$1, DataRegularSeason20242025!$D$3:$D$1315, $A28)+SUMIFS(DataRegularSeason20242025!$AB$3:$AB$1315,DataRegularSeason20242025!$B$3:$B$1315, "&lt;=" &amp; EG$1, DataRegularSeason20242025!$E$3:$E$1315, $A28)</f>
        <v>10</v>
      </c>
      <c r="EH28">
        <f>SUMIFS(DataRegularSeason20242025!$AA$3:$AA$1315,DataRegularSeason20242025!$B$3:$B$1315, "&lt;=" &amp; EH$1, DataRegularSeason20242025!$D$3:$D$1315, $A28)+SUMIFS(DataRegularSeason20242025!$AB$3:$AB$1315,DataRegularSeason20242025!$B$3:$B$1315, "&lt;=" &amp; EH$1, DataRegularSeason20242025!$E$3:$E$1315, $A28)</f>
        <v>10</v>
      </c>
      <c r="EI28">
        <f>SUMIFS(DataRegularSeason20242025!$AA$3:$AA$1315,DataRegularSeason20242025!$B$3:$B$1315, "&lt;=" &amp; EI$1, DataRegularSeason20242025!$D$3:$D$1315, $A28)+SUMIFS(DataRegularSeason20242025!$AB$3:$AB$1315,DataRegularSeason20242025!$B$3:$B$1315, "&lt;=" &amp; EI$1, DataRegularSeason20242025!$E$3:$E$1315, $A28)</f>
        <v>10</v>
      </c>
      <c r="EJ28">
        <f>SUMIFS(DataRegularSeason20242025!$AA$3:$AA$1315,DataRegularSeason20242025!$B$3:$B$1315, "&lt;=" &amp; EJ$1, DataRegularSeason20242025!$D$3:$D$1315, $A28)+SUMIFS(DataRegularSeason20242025!$AB$3:$AB$1315,DataRegularSeason20242025!$B$3:$B$1315, "&lt;=" &amp; EJ$1, DataRegularSeason20242025!$E$3:$E$1315, $A28)</f>
        <v>10</v>
      </c>
      <c r="EK28">
        <f>SUMIFS(DataRegularSeason20242025!$AA$3:$AA$1315,DataRegularSeason20242025!$B$3:$B$1315, "&lt;=" &amp; EK$1, DataRegularSeason20242025!$D$3:$D$1315, $A28)+SUMIFS(DataRegularSeason20242025!$AB$3:$AB$1315,DataRegularSeason20242025!$B$3:$B$1315, "&lt;=" &amp; EK$1, DataRegularSeason20242025!$E$3:$E$1315, $A28)</f>
        <v>10</v>
      </c>
      <c r="EL28">
        <f>SUMIFS(DataRegularSeason20242025!$AA$3:$AA$1315,DataRegularSeason20242025!$B$3:$B$1315, "&lt;=" &amp; EL$1, DataRegularSeason20242025!$D$3:$D$1315, $A28)+SUMIFS(DataRegularSeason20242025!$AB$3:$AB$1315,DataRegularSeason20242025!$B$3:$B$1315, "&lt;=" &amp; EL$1, DataRegularSeason20242025!$E$3:$E$1315, $A28)</f>
        <v>10</v>
      </c>
      <c r="EM28">
        <f>SUMIFS(DataRegularSeason20242025!$AA$3:$AA$1315,DataRegularSeason20242025!$B$3:$B$1315, "&lt;=" &amp; EM$1, DataRegularSeason20242025!$D$3:$D$1315, $A28)+SUMIFS(DataRegularSeason20242025!$AB$3:$AB$1315,DataRegularSeason20242025!$B$3:$B$1315, "&lt;=" &amp; EM$1, DataRegularSeason20242025!$E$3:$E$1315, $A28)</f>
        <v>10</v>
      </c>
      <c r="EN28">
        <f>SUMIFS(DataRegularSeason20242025!$AA$3:$AA$1315,DataRegularSeason20242025!$B$3:$B$1315, "&lt;=" &amp; EN$1, DataRegularSeason20242025!$D$3:$D$1315, $A28)+SUMIFS(DataRegularSeason20242025!$AB$3:$AB$1315,DataRegularSeason20242025!$B$3:$B$1315, "&lt;=" &amp; EN$1, DataRegularSeason20242025!$E$3:$E$1315, $A28)</f>
        <v>10</v>
      </c>
      <c r="EO28">
        <f>SUMIFS(DataRegularSeason20242025!$AA$3:$AA$1315,DataRegularSeason20242025!$B$3:$B$1315, "&lt;=" &amp; EO$1, DataRegularSeason20242025!$D$3:$D$1315, $A28)+SUMIFS(DataRegularSeason20242025!$AB$3:$AB$1315,DataRegularSeason20242025!$B$3:$B$1315, "&lt;=" &amp; EO$1, DataRegularSeason20242025!$E$3:$E$1315, $A28)</f>
        <v>10</v>
      </c>
      <c r="EP28">
        <f>SUMIFS(DataRegularSeason20242025!$AA$3:$AA$1315,DataRegularSeason20242025!$B$3:$B$1315, "&lt;=" &amp; EP$1, DataRegularSeason20242025!$D$3:$D$1315, $A28)+SUMIFS(DataRegularSeason20242025!$AB$3:$AB$1315,DataRegularSeason20242025!$B$3:$B$1315, "&lt;=" &amp; EP$1, DataRegularSeason20242025!$E$3:$E$1315, $A28)</f>
        <v>10</v>
      </c>
      <c r="EQ28">
        <f>SUMIFS(DataRegularSeason20242025!$AA$3:$AA$1315,DataRegularSeason20242025!$B$3:$B$1315, "&lt;=" &amp; EQ$1, DataRegularSeason20242025!$D$3:$D$1315, $A28)+SUMIFS(DataRegularSeason20242025!$AB$3:$AB$1315,DataRegularSeason20242025!$B$3:$B$1315, "&lt;=" &amp; EQ$1, DataRegularSeason20242025!$E$3:$E$1315, $A28)</f>
        <v>10</v>
      </c>
      <c r="ER28">
        <f>SUMIFS(DataRegularSeason20242025!$AA$3:$AA$1315,DataRegularSeason20242025!$B$3:$B$1315, "&lt;=" &amp; ER$1, DataRegularSeason20242025!$D$3:$D$1315, $A28)+SUMIFS(DataRegularSeason20242025!$AB$3:$AB$1315,DataRegularSeason20242025!$B$3:$B$1315, "&lt;=" &amp; ER$1, DataRegularSeason20242025!$E$3:$E$1315, $A28)</f>
        <v>10</v>
      </c>
      <c r="ES28">
        <f>SUMIFS(DataRegularSeason20242025!$AA$3:$AA$1315,DataRegularSeason20242025!$B$3:$B$1315, "&lt;=" &amp; ES$1, DataRegularSeason20242025!$D$3:$D$1315, $A28)+SUMIFS(DataRegularSeason20242025!$AB$3:$AB$1315,DataRegularSeason20242025!$B$3:$B$1315, "&lt;=" &amp; ES$1, DataRegularSeason20242025!$E$3:$E$1315, $A28)</f>
        <v>10</v>
      </c>
      <c r="ET28">
        <f>SUMIFS(DataRegularSeason20242025!$AA$3:$AA$1315,DataRegularSeason20242025!$B$3:$B$1315, "&lt;=" &amp; ET$1, DataRegularSeason20242025!$D$3:$D$1315, $A28)+SUMIFS(DataRegularSeason20242025!$AB$3:$AB$1315,DataRegularSeason20242025!$B$3:$B$1315, "&lt;=" &amp; ET$1, DataRegularSeason20242025!$E$3:$E$1315, $A28)</f>
        <v>10</v>
      </c>
      <c r="EU28">
        <f>SUMIFS(DataRegularSeason20242025!$AA$3:$AA$1315,DataRegularSeason20242025!$B$3:$B$1315, "&lt;=" &amp; EU$1, DataRegularSeason20242025!$D$3:$D$1315, $A28)+SUMIFS(DataRegularSeason20242025!$AB$3:$AB$1315,DataRegularSeason20242025!$B$3:$B$1315, "&lt;=" &amp; EU$1, DataRegularSeason20242025!$E$3:$E$1315, $A28)</f>
        <v>10</v>
      </c>
      <c r="EV28">
        <f>SUMIFS(DataRegularSeason20242025!$AA$3:$AA$1315,DataRegularSeason20242025!$B$3:$B$1315, "&lt;=" &amp; EV$1, DataRegularSeason20242025!$D$3:$D$1315, $A28)+SUMIFS(DataRegularSeason20242025!$AB$3:$AB$1315,DataRegularSeason20242025!$B$3:$B$1315, "&lt;=" &amp; EV$1, DataRegularSeason20242025!$E$3:$E$1315, $A28)</f>
        <v>10</v>
      </c>
      <c r="EW28">
        <f>SUMIFS(DataRegularSeason20242025!$AA$3:$AA$1315,DataRegularSeason20242025!$B$3:$B$1315, "&lt;=" &amp; EW$1, DataRegularSeason20242025!$D$3:$D$1315, $A28)+SUMIFS(DataRegularSeason20242025!$AB$3:$AB$1315,DataRegularSeason20242025!$B$3:$B$1315, "&lt;=" &amp; EW$1, DataRegularSeason20242025!$E$3:$E$1315, $A28)</f>
        <v>10</v>
      </c>
      <c r="EX28">
        <f>SUMIFS(DataRegularSeason20242025!$AA$3:$AA$1315,DataRegularSeason20242025!$B$3:$B$1315, "&lt;=" &amp; EX$1, DataRegularSeason20242025!$D$3:$D$1315, $A28)+SUMIFS(DataRegularSeason20242025!$AB$3:$AB$1315,DataRegularSeason20242025!$B$3:$B$1315, "&lt;=" &amp; EX$1, DataRegularSeason20242025!$E$3:$E$1315, $A28)</f>
        <v>10</v>
      </c>
      <c r="EY28">
        <f>SUMIFS(DataRegularSeason20242025!$AA$3:$AA$1315,DataRegularSeason20242025!$B$3:$B$1315, "&lt;=" &amp; EY$1, DataRegularSeason20242025!$D$3:$D$1315, $A28)+SUMIFS(DataRegularSeason20242025!$AB$3:$AB$1315,DataRegularSeason20242025!$B$3:$B$1315, "&lt;=" &amp; EY$1, DataRegularSeason20242025!$E$3:$E$1315, $A28)</f>
        <v>10</v>
      </c>
      <c r="EZ28">
        <f>SUMIFS(DataRegularSeason20242025!$AA$3:$AA$1315,DataRegularSeason20242025!$B$3:$B$1315, "&lt;=" &amp; EZ$1, DataRegularSeason20242025!$D$3:$D$1315, $A28)+SUMIFS(DataRegularSeason20242025!$AB$3:$AB$1315,DataRegularSeason20242025!$B$3:$B$1315, "&lt;=" &amp; EZ$1, DataRegularSeason20242025!$E$3:$E$1315, $A28)</f>
        <v>10</v>
      </c>
      <c r="FA28">
        <f>SUMIFS(DataRegularSeason20242025!$AA$3:$AA$1315,DataRegularSeason20242025!$B$3:$B$1315, "&lt;=" &amp; FA$1, DataRegularSeason20242025!$D$3:$D$1315, $A28)+SUMIFS(DataRegularSeason20242025!$AB$3:$AB$1315,DataRegularSeason20242025!$B$3:$B$1315, "&lt;=" &amp; FA$1, DataRegularSeason20242025!$E$3:$E$1315, $A28)</f>
        <v>10</v>
      </c>
      <c r="FB28">
        <f>SUMIFS(DataRegularSeason20242025!$AA$3:$AA$1315,DataRegularSeason20242025!$B$3:$B$1315, "&lt;=" &amp; FB$1, DataRegularSeason20242025!$D$3:$D$1315, $A28)+SUMIFS(DataRegularSeason20242025!$AB$3:$AB$1315,DataRegularSeason20242025!$B$3:$B$1315, "&lt;=" &amp; FB$1, DataRegularSeason20242025!$E$3:$E$1315, $A28)</f>
        <v>10</v>
      </c>
      <c r="FC28">
        <f>SUMIFS(DataRegularSeason20242025!$AA$3:$AA$1315,DataRegularSeason20242025!$B$3:$B$1315, "&lt;=" &amp; FC$1, DataRegularSeason20242025!$D$3:$D$1315, $A28)+SUMIFS(DataRegularSeason20242025!$AB$3:$AB$1315,DataRegularSeason20242025!$B$3:$B$1315, "&lt;=" &amp; FC$1, DataRegularSeason20242025!$E$3:$E$1315, $A28)</f>
        <v>10</v>
      </c>
      <c r="FD28">
        <f>SUMIFS(DataRegularSeason20242025!$AA$3:$AA$1315,DataRegularSeason20242025!$B$3:$B$1315, "&lt;=" &amp; FD$1, DataRegularSeason20242025!$D$3:$D$1315, $A28)+SUMIFS(DataRegularSeason20242025!$AB$3:$AB$1315,DataRegularSeason20242025!$B$3:$B$1315, "&lt;=" &amp; FD$1, DataRegularSeason20242025!$E$3:$E$1315, $A28)</f>
        <v>10</v>
      </c>
      <c r="FE28">
        <f>SUMIFS(DataRegularSeason20242025!$AA$3:$AA$1315,DataRegularSeason20242025!$B$3:$B$1315, "&lt;=" &amp; FE$1, DataRegularSeason20242025!$D$3:$D$1315, $A28)+SUMIFS(DataRegularSeason20242025!$AB$3:$AB$1315,DataRegularSeason20242025!$B$3:$B$1315, "&lt;=" &amp; FE$1, DataRegularSeason20242025!$E$3:$E$1315, $A28)</f>
        <v>10</v>
      </c>
      <c r="FF28">
        <f>SUMIFS(DataRegularSeason20242025!$AA$3:$AA$1315,DataRegularSeason20242025!$B$3:$B$1315, "&lt;=" &amp; FF$1, DataRegularSeason20242025!$D$3:$D$1315, $A28)+SUMIFS(DataRegularSeason20242025!$AB$3:$AB$1315,DataRegularSeason20242025!$B$3:$B$1315, "&lt;=" &amp; FF$1, DataRegularSeason20242025!$E$3:$E$1315, $A28)</f>
        <v>10</v>
      </c>
      <c r="FG28">
        <f>SUMIFS(DataRegularSeason20242025!$AA$3:$AA$1315,DataRegularSeason20242025!$B$3:$B$1315, "&lt;=" &amp; FG$1, DataRegularSeason20242025!$D$3:$D$1315, $A28)+SUMIFS(DataRegularSeason20242025!$AB$3:$AB$1315,DataRegularSeason20242025!$B$3:$B$1315, "&lt;=" &amp; FG$1, DataRegularSeason20242025!$E$3:$E$1315, $A28)</f>
        <v>10</v>
      </c>
      <c r="FH28">
        <f>SUMIFS(DataRegularSeason20242025!$AA$3:$AA$1315,DataRegularSeason20242025!$B$3:$B$1315, "&lt;=" &amp; FH$1, DataRegularSeason20242025!$D$3:$D$1315, $A28)+SUMIFS(DataRegularSeason20242025!$AB$3:$AB$1315,DataRegularSeason20242025!$B$3:$B$1315, "&lt;=" &amp; FH$1, DataRegularSeason20242025!$E$3:$E$1315, $A28)</f>
        <v>10</v>
      </c>
      <c r="FI28">
        <f>SUMIFS(DataRegularSeason20242025!$AA$3:$AA$1315,DataRegularSeason20242025!$B$3:$B$1315, "&lt;=" &amp; FI$1, DataRegularSeason20242025!$D$3:$D$1315, $A28)+SUMIFS(DataRegularSeason20242025!$AB$3:$AB$1315,DataRegularSeason20242025!$B$3:$B$1315, "&lt;=" &amp; FI$1, DataRegularSeason20242025!$E$3:$E$1315, $A28)</f>
        <v>10</v>
      </c>
      <c r="FJ28">
        <f>SUMIFS(DataRegularSeason20242025!$AA$3:$AA$1315,DataRegularSeason20242025!$B$3:$B$1315, "&lt;=" &amp; FJ$1, DataRegularSeason20242025!$D$3:$D$1315, $A28)+SUMIFS(DataRegularSeason20242025!$AB$3:$AB$1315,DataRegularSeason20242025!$B$3:$B$1315, "&lt;=" &amp; FJ$1, DataRegularSeason20242025!$E$3:$E$1315, $A28)</f>
        <v>10</v>
      </c>
      <c r="FK28">
        <f>SUMIFS(DataRegularSeason20242025!$AA$3:$AA$1315,DataRegularSeason20242025!$B$3:$B$1315, "&lt;=" &amp; FK$1, DataRegularSeason20242025!$D$3:$D$1315, $A28)+SUMIFS(DataRegularSeason20242025!$AB$3:$AB$1315,DataRegularSeason20242025!$B$3:$B$1315, "&lt;=" &amp; FK$1, DataRegularSeason20242025!$E$3:$E$1315, $A28)</f>
        <v>10</v>
      </c>
      <c r="FL28">
        <f>SUMIFS(DataRegularSeason20242025!$AA$3:$AA$1315,DataRegularSeason20242025!$B$3:$B$1315, "&lt;=" &amp; FL$1, DataRegularSeason20242025!$D$3:$D$1315, $A28)+SUMIFS(DataRegularSeason20242025!$AB$3:$AB$1315,DataRegularSeason20242025!$B$3:$B$1315, "&lt;=" &amp; FL$1, DataRegularSeason20242025!$E$3:$E$1315, $A28)</f>
        <v>10</v>
      </c>
      <c r="FM28">
        <f>SUMIFS(DataRegularSeason20242025!$AA$3:$AA$1315,DataRegularSeason20242025!$B$3:$B$1315, "&lt;=" &amp; FM$1, DataRegularSeason20242025!$D$3:$D$1315, $A28)+SUMIFS(DataRegularSeason20242025!$AB$3:$AB$1315,DataRegularSeason20242025!$B$3:$B$1315, "&lt;=" &amp; FM$1, DataRegularSeason20242025!$E$3:$E$1315, $A28)</f>
        <v>10</v>
      </c>
      <c r="FN28">
        <f>SUMIFS(DataRegularSeason20242025!$AA$3:$AA$1315,DataRegularSeason20242025!$B$3:$B$1315, "&lt;=" &amp; FN$1, DataRegularSeason20242025!$D$3:$D$1315, $A28)+SUMIFS(DataRegularSeason20242025!$AB$3:$AB$1315,DataRegularSeason20242025!$B$3:$B$1315, "&lt;=" &amp; FN$1, DataRegularSeason20242025!$E$3:$E$1315, $A28)</f>
        <v>10</v>
      </c>
      <c r="FO28">
        <f>SUMIFS(DataRegularSeason20242025!$AA$3:$AA$1315,DataRegularSeason20242025!$B$3:$B$1315, "&lt;=" &amp; FO$1, DataRegularSeason20242025!$D$3:$D$1315, $A28)+SUMIFS(DataRegularSeason20242025!$AB$3:$AB$1315,DataRegularSeason20242025!$B$3:$B$1315, "&lt;=" &amp; FO$1, DataRegularSeason20242025!$E$3:$E$1315, $A28)</f>
        <v>10</v>
      </c>
      <c r="FP28">
        <f>SUMIFS(DataRegularSeason20242025!$AA$3:$AA$1315,DataRegularSeason20242025!$B$3:$B$1315, "&lt;=" &amp; FP$1, DataRegularSeason20242025!$D$3:$D$1315, $A28)+SUMIFS(DataRegularSeason20242025!$AB$3:$AB$1315,DataRegularSeason20242025!$B$3:$B$1315, "&lt;=" &amp; FP$1, DataRegularSeason20242025!$E$3:$E$1315, $A28)</f>
        <v>10</v>
      </c>
      <c r="FQ28">
        <f>SUMIFS(DataRegularSeason20242025!$AA$3:$AA$1315,DataRegularSeason20242025!$B$3:$B$1315, "&lt;=" &amp; FQ$1, DataRegularSeason20242025!$D$3:$D$1315, $A28)+SUMIFS(DataRegularSeason20242025!$AB$3:$AB$1315,DataRegularSeason20242025!$B$3:$B$1315, "&lt;=" &amp; FQ$1, DataRegularSeason20242025!$E$3:$E$1315, $A28)</f>
        <v>10</v>
      </c>
      <c r="FR28">
        <f>SUMIFS(DataRegularSeason20242025!$AA$3:$AA$1315,DataRegularSeason20242025!$B$3:$B$1315, "&lt;=" &amp; FR$1, DataRegularSeason20242025!$D$3:$D$1315, $A28)+SUMIFS(DataRegularSeason20242025!$AB$3:$AB$1315,DataRegularSeason20242025!$B$3:$B$1315, "&lt;=" &amp; FR$1, DataRegularSeason20242025!$E$3:$E$1315, $A28)</f>
        <v>10</v>
      </c>
      <c r="FS28">
        <f>SUMIFS(DataRegularSeason20242025!$AA$3:$AA$1315,DataRegularSeason20242025!$B$3:$B$1315, "&lt;=" &amp; FS$1, DataRegularSeason20242025!$D$3:$D$1315, $A28)+SUMIFS(DataRegularSeason20242025!$AB$3:$AB$1315,DataRegularSeason20242025!$B$3:$B$1315, "&lt;=" &amp; FS$1, DataRegularSeason20242025!$E$3:$E$1315, $A28)</f>
        <v>10</v>
      </c>
      <c r="FT28">
        <f>SUMIFS(DataRegularSeason20242025!$AA$3:$AA$1315,DataRegularSeason20242025!$B$3:$B$1315, "&lt;=" &amp; FT$1, DataRegularSeason20242025!$D$3:$D$1315, $A28)+SUMIFS(DataRegularSeason20242025!$AB$3:$AB$1315,DataRegularSeason20242025!$B$3:$B$1315, "&lt;=" &amp; FT$1, DataRegularSeason20242025!$E$3:$E$1315, $A28)</f>
        <v>10</v>
      </c>
      <c r="FU28">
        <f>SUMIFS(DataRegularSeason20242025!$AA$3:$AA$1315,DataRegularSeason20242025!$B$3:$B$1315, "&lt;=" &amp; FU$1, DataRegularSeason20242025!$D$3:$D$1315, $A28)+SUMIFS(DataRegularSeason20242025!$AB$3:$AB$1315,DataRegularSeason20242025!$B$3:$B$1315, "&lt;=" &amp; FU$1, DataRegularSeason20242025!$E$3:$E$1315, $A28)</f>
        <v>10</v>
      </c>
      <c r="FV28">
        <f>SUMIFS(DataRegularSeason20242025!$AA$3:$AA$1315,DataRegularSeason20242025!$B$3:$B$1315, "&lt;=" &amp; FV$1, DataRegularSeason20242025!$D$3:$D$1315, $A28)+SUMIFS(DataRegularSeason20242025!$AB$3:$AB$1315,DataRegularSeason20242025!$B$3:$B$1315, "&lt;=" &amp; FV$1, DataRegularSeason20242025!$E$3:$E$1315, $A28)</f>
        <v>10</v>
      </c>
      <c r="FW28">
        <f>SUMIFS(DataRegularSeason20242025!$AA$3:$AA$1315,DataRegularSeason20242025!$B$3:$B$1315, "&lt;=" &amp; FW$1, DataRegularSeason20242025!$D$3:$D$1315, $A28)+SUMIFS(DataRegularSeason20242025!$AB$3:$AB$1315,DataRegularSeason20242025!$B$3:$B$1315, "&lt;=" &amp; FW$1, DataRegularSeason20242025!$E$3:$E$1315, $A28)</f>
        <v>10</v>
      </c>
      <c r="FX28">
        <f>SUMIFS(DataRegularSeason20242025!$AA$3:$AA$1315,DataRegularSeason20242025!$B$3:$B$1315, "&lt;=" &amp; FX$1, DataRegularSeason20242025!$D$3:$D$1315, $A28)+SUMIFS(DataRegularSeason20242025!$AB$3:$AB$1315,DataRegularSeason20242025!$B$3:$B$1315, "&lt;=" &amp; FX$1, DataRegularSeason20242025!$E$3:$E$1315, $A28)</f>
        <v>10</v>
      </c>
      <c r="FY28">
        <f>SUMIFS(DataRegularSeason20242025!$AA$3:$AA$1315,DataRegularSeason20242025!$B$3:$B$1315, "&lt;=" &amp; FY$1, DataRegularSeason20242025!$D$3:$D$1315, $A28)+SUMIFS(DataRegularSeason20242025!$AB$3:$AB$1315,DataRegularSeason20242025!$B$3:$B$1315, "&lt;=" &amp; FY$1, DataRegularSeason20242025!$E$3:$E$1315, $A28)</f>
        <v>10</v>
      </c>
      <c r="FZ28">
        <f>SUMIFS(DataRegularSeason20242025!$AA$3:$AA$1315,DataRegularSeason20242025!$B$3:$B$1315, "&lt;=" &amp; FZ$1, DataRegularSeason20242025!$D$3:$D$1315, $A28)+SUMIFS(DataRegularSeason20242025!$AB$3:$AB$1315,DataRegularSeason20242025!$B$3:$B$1315, "&lt;=" &amp; FZ$1, DataRegularSeason20242025!$E$3:$E$1315, $A28)</f>
        <v>10</v>
      </c>
      <c r="GA28">
        <f>SUMIFS(DataRegularSeason20242025!$AA$3:$AA$1315,DataRegularSeason20242025!$B$3:$B$1315, "&lt;=" &amp; GA$1, DataRegularSeason20242025!$D$3:$D$1315, $A28)+SUMIFS(DataRegularSeason20242025!$AB$3:$AB$1315,DataRegularSeason20242025!$B$3:$B$1315, "&lt;=" &amp; GA$1, DataRegularSeason20242025!$E$3:$E$1315, $A28)</f>
        <v>10</v>
      </c>
      <c r="GB28">
        <f>SUMIFS(DataRegularSeason20242025!$AA$3:$AA$1315,DataRegularSeason20242025!$B$3:$B$1315, "&lt;=" &amp; GB$1, DataRegularSeason20242025!$D$3:$D$1315, $A28)+SUMIFS(DataRegularSeason20242025!$AB$3:$AB$1315,DataRegularSeason20242025!$B$3:$B$1315, "&lt;=" &amp; GB$1, DataRegularSeason20242025!$E$3:$E$1315, $A28)</f>
        <v>10</v>
      </c>
      <c r="GC28">
        <f>SUMIFS(DataRegularSeason20242025!$AA$3:$AA$1315,DataRegularSeason20242025!$B$3:$B$1315, "&lt;=" &amp; GC$1, DataRegularSeason20242025!$D$3:$D$1315, $A28)+SUMIFS(DataRegularSeason20242025!$AB$3:$AB$1315,DataRegularSeason20242025!$B$3:$B$1315, "&lt;=" &amp; GC$1, DataRegularSeason20242025!$E$3:$E$1315, $A28)</f>
        <v>10</v>
      </c>
      <c r="GD28">
        <f>SUMIFS(DataRegularSeason20242025!$AA$3:$AA$1315,DataRegularSeason20242025!$B$3:$B$1315, "&lt;=" &amp; GD$1, DataRegularSeason20242025!$D$3:$D$1315, $A28)+SUMIFS(DataRegularSeason20242025!$AB$3:$AB$1315,DataRegularSeason20242025!$B$3:$B$1315, "&lt;=" &amp; GD$1, DataRegularSeason20242025!$E$3:$E$1315, $A28)</f>
        <v>10</v>
      </c>
      <c r="GE28">
        <f>SUMIFS(DataRegularSeason20242025!$AA$3:$AA$1315,DataRegularSeason20242025!$B$3:$B$1315, "&lt;=" &amp; GE$1, DataRegularSeason20242025!$D$3:$D$1315, $A28)+SUMIFS(DataRegularSeason20242025!$AB$3:$AB$1315,DataRegularSeason20242025!$B$3:$B$1315, "&lt;=" &amp; GE$1, DataRegularSeason20242025!$E$3:$E$1315, $A28)</f>
        <v>10</v>
      </c>
      <c r="GF28">
        <f>SUMIFS(DataRegularSeason20242025!$AA$3:$AA$1315,DataRegularSeason20242025!$B$3:$B$1315, "&lt;=" &amp; GF$1, DataRegularSeason20242025!$D$3:$D$1315, $A28)+SUMIFS(DataRegularSeason20242025!$AB$3:$AB$1315,DataRegularSeason20242025!$B$3:$B$1315, "&lt;=" &amp; GF$1, DataRegularSeason20242025!$E$3:$E$1315, $A28)</f>
        <v>10</v>
      </c>
      <c r="GG28">
        <f>SUMIFS(DataRegularSeason20242025!$AA$3:$AA$1315,DataRegularSeason20242025!$B$3:$B$1315, "&lt;=" &amp; GG$1, DataRegularSeason20242025!$D$3:$D$1315, $A28)+SUMIFS(DataRegularSeason20242025!$AB$3:$AB$1315,DataRegularSeason20242025!$B$3:$B$1315, "&lt;=" &amp; GG$1, DataRegularSeason20242025!$E$3:$E$1315, $A28)</f>
        <v>10</v>
      </c>
      <c r="GH28">
        <f>SUMIFS(DataRegularSeason20242025!$AA$3:$AA$1315,DataRegularSeason20242025!$B$3:$B$1315, "&lt;=" &amp; GH$1, DataRegularSeason20242025!$D$3:$D$1315, $A28)+SUMIFS(DataRegularSeason20242025!$AB$3:$AB$1315,DataRegularSeason20242025!$B$3:$B$1315, "&lt;=" &amp; GH$1, DataRegularSeason20242025!$E$3:$E$1315, $A28)</f>
        <v>10</v>
      </c>
      <c r="GI28">
        <f>SUMIFS(DataRegularSeason20242025!$AA$3:$AA$1315,DataRegularSeason20242025!$B$3:$B$1315, "&lt;=" &amp; GI$1, DataRegularSeason20242025!$D$3:$D$1315, $A28)+SUMIFS(DataRegularSeason20242025!$AB$3:$AB$1315,DataRegularSeason20242025!$B$3:$B$1315, "&lt;=" &amp; GI$1, DataRegularSeason20242025!$E$3:$E$1315, $A28)</f>
        <v>10</v>
      </c>
      <c r="GJ28">
        <f>SUMIFS(DataRegularSeason20242025!$AA$3:$AA$1315,DataRegularSeason20242025!$B$3:$B$1315, "&lt;=" &amp; GJ$1, DataRegularSeason20242025!$D$3:$D$1315, $A28)+SUMIFS(DataRegularSeason20242025!$AB$3:$AB$1315,DataRegularSeason20242025!$B$3:$B$1315, "&lt;=" &amp; GJ$1, DataRegularSeason20242025!$E$3:$E$1315, $A28)</f>
        <v>10</v>
      </c>
      <c r="GK28">
        <f>SUMIFS(DataRegularSeason20242025!$AA$3:$AA$1315,DataRegularSeason20242025!$B$3:$B$1315, "&lt;=" &amp; GK$1, DataRegularSeason20242025!$D$3:$D$1315, $A28)+SUMIFS(DataRegularSeason20242025!$AB$3:$AB$1315,DataRegularSeason20242025!$B$3:$B$1315, "&lt;=" &amp; GK$1, DataRegularSeason20242025!$E$3:$E$1315, $A28)</f>
        <v>10</v>
      </c>
      <c r="GL28">
        <f>SUMIFS(DataRegularSeason20242025!$AA$3:$AA$1315,DataRegularSeason20242025!$B$3:$B$1315, "&lt;=" &amp; GL$1, DataRegularSeason20242025!$D$3:$D$1315, $A28)+SUMIFS(DataRegularSeason20242025!$AB$3:$AB$1315,DataRegularSeason20242025!$B$3:$B$1315, "&lt;=" &amp; GL$1, DataRegularSeason20242025!$E$3:$E$1315, $A28)</f>
        <v>10</v>
      </c>
      <c r="GM28">
        <f>SUMIFS(DataRegularSeason20242025!$AA$3:$AA$1315,DataRegularSeason20242025!$B$3:$B$1315, "&lt;=" &amp; GM$1, DataRegularSeason20242025!$D$3:$D$1315, $A28)+SUMIFS(DataRegularSeason20242025!$AB$3:$AB$1315,DataRegularSeason20242025!$B$3:$B$1315, "&lt;=" &amp; GM$1, DataRegularSeason20242025!$E$3:$E$1315, $A28)</f>
        <v>10</v>
      </c>
      <c r="GN28">
        <f>SUMIFS(DataRegularSeason20242025!$AA$3:$AA$1315,DataRegularSeason20242025!$B$3:$B$1315, "&lt;=" &amp; GN$1, DataRegularSeason20242025!$D$3:$D$1315, $A28)+SUMIFS(DataRegularSeason20242025!$AB$3:$AB$1315,DataRegularSeason20242025!$B$3:$B$1315, "&lt;=" &amp; GN$1, DataRegularSeason20242025!$E$3:$E$1315, $A28)</f>
        <v>10</v>
      </c>
      <c r="GO28">
        <f>SUMIFS(DataRegularSeason20242025!$AA$3:$AA$1315,DataRegularSeason20242025!$B$3:$B$1315, "&lt;=" &amp; GO$1, DataRegularSeason20242025!$D$3:$D$1315, $A28)+SUMIFS(DataRegularSeason20242025!$AB$3:$AB$1315,DataRegularSeason20242025!$B$3:$B$1315, "&lt;=" &amp; GO$1, DataRegularSeason20242025!$E$3:$E$1315, $A28)</f>
        <v>10</v>
      </c>
      <c r="GP28">
        <f>SUMIFS(DataRegularSeason20242025!$AA$3:$AA$1315,DataRegularSeason20242025!$B$3:$B$1315, "&lt;=" &amp; GP$1, DataRegularSeason20242025!$D$3:$D$1315, $A28)+SUMIFS(DataRegularSeason20242025!$AB$3:$AB$1315,DataRegularSeason20242025!$B$3:$B$1315, "&lt;=" &amp; GP$1, DataRegularSeason20242025!$E$3:$E$1315, $A28)</f>
        <v>10</v>
      </c>
      <c r="GQ28">
        <f>SUMIFS(DataRegularSeason20242025!$AA$3:$AA$1315,DataRegularSeason20242025!$B$3:$B$1315, "&lt;=" &amp; GQ$1, DataRegularSeason20242025!$D$3:$D$1315, $A28)+SUMIFS(DataRegularSeason20242025!$AB$3:$AB$1315,DataRegularSeason20242025!$B$3:$B$1315, "&lt;=" &amp; GQ$1, DataRegularSeason20242025!$E$3:$E$1315, $A28)</f>
        <v>10</v>
      </c>
      <c r="GR28">
        <f>SUMIFS(DataRegularSeason20242025!$AA$3:$AA$1315,DataRegularSeason20242025!$B$3:$B$1315, "&lt;=" &amp; GR$1, DataRegularSeason20242025!$D$3:$D$1315, $A28)+SUMIFS(DataRegularSeason20242025!$AB$3:$AB$1315,DataRegularSeason20242025!$B$3:$B$1315, "&lt;=" &amp; GR$1, DataRegularSeason20242025!$E$3:$E$1315, $A28)</f>
        <v>10</v>
      </c>
      <c r="GS28">
        <f>SUMIFS(DataRegularSeason20242025!$AA$3:$AA$1315,DataRegularSeason20242025!$B$3:$B$1315, "&lt;=" &amp; GS$1, DataRegularSeason20242025!$D$3:$D$1315, $A28)+SUMIFS(DataRegularSeason20242025!$AB$3:$AB$1315,DataRegularSeason20242025!$B$3:$B$1315, "&lt;=" &amp; GS$1, DataRegularSeason20242025!$E$3:$E$1315, $A28)</f>
        <v>10</v>
      </c>
      <c r="GT28">
        <f>SUMIFS(DataRegularSeason20242025!$AA$3:$AA$1315,DataRegularSeason20242025!$B$3:$B$1315, "&lt;=" &amp; GT$1, DataRegularSeason20242025!$D$3:$D$1315, $A28)+SUMIFS(DataRegularSeason20242025!$AB$3:$AB$1315,DataRegularSeason20242025!$B$3:$B$1315, "&lt;=" &amp; GT$1, DataRegularSeason20242025!$E$3:$E$1315, $A28)</f>
        <v>10</v>
      </c>
      <c r="GU28">
        <f>SUMIFS(DataRegularSeason20242025!$AA$3:$AA$1315,DataRegularSeason20242025!$B$3:$B$1315, "&lt;=" &amp; GU$1, DataRegularSeason20242025!$D$3:$D$1315, $A28)+SUMIFS(DataRegularSeason20242025!$AB$3:$AB$1315,DataRegularSeason20242025!$B$3:$B$1315, "&lt;=" &amp; GU$1, DataRegularSeason20242025!$E$3:$E$1315, $A28)</f>
        <v>10</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9</v>
      </c>
      <c r="AG30">
        <f>SUMIFS(DataRegularSeason20242025!$AA$3:$AA$1315,DataRegularSeason20242025!$B$3:$B$1315, "&lt;=" &amp; AG$1, DataRegularSeason20242025!$D$3:$D$1315, $A30)+SUMIFS(DataRegularSeason20242025!$AB$3:$AB$1315,DataRegularSeason20242025!$B$3:$B$1315, "&lt;=" &amp; AG$1, DataRegularSeason20242025!$E$3:$E$1315, $A30)</f>
        <v>9</v>
      </c>
      <c r="AH30">
        <f>SUMIFS(DataRegularSeason20242025!$AA$3:$AA$1315,DataRegularSeason20242025!$B$3:$B$1315, "&lt;=" &amp; AH$1, DataRegularSeason20242025!$D$3:$D$1315, $A30)+SUMIFS(DataRegularSeason20242025!$AB$3:$AB$1315,DataRegularSeason20242025!$B$3:$B$1315, "&lt;=" &amp; AH$1, DataRegularSeason20242025!$E$3:$E$1315, $A30)</f>
        <v>9</v>
      </c>
      <c r="AI30">
        <f>SUMIFS(DataRegularSeason20242025!$AA$3:$AA$1315,DataRegularSeason20242025!$B$3:$B$1315, "&lt;=" &amp; AI$1, DataRegularSeason20242025!$D$3:$D$1315, $A30)+SUMIFS(DataRegularSeason20242025!$AB$3:$AB$1315,DataRegularSeason20242025!$B$3:$B$1315, "&lt;=" &amp; AI$1, DataRegularSeason20242025!$E$3:$E$1315, $A30)</f>
        <v>9</v>
      </c>
      <c r="AJ30">
        <f>SUMIFS(DataRegularSeason20242025!$AA$3:$AA$1315,DataRegularSeason20242025!$B$3:$B$1315, "&lt;=" &amp; AJ$1, DataRegularSeason20242025!$D$3:$D$1315, $A30)+SUMIFS(DataRegularSeason20242025!$AB$3:$AB$1315,DataRegularSeason20242025!$B$3:$B$1315, "&lt;=" &amp; AJ$1, DataRegularSeason20242025!$E$3:$E$1315, $A30)</f>
        <v>9</v>
      </c>
      <c r="AK30">
        <f>SUMIFS(DataRegularSeason20242025!$AA$3:$AA$1315,DataRegularSeason20242025!$B$3:$B$1315, "&lt;=" &amp; AK$1, DataRegularSeason20242025!$D$3:$D$1315, $A30)+SUMIFS(DataRegularSeason20242025!$AB$3:$AB$1315,DataRegularSeason20242025!$B$3:$B$1315, "&lt;=" &amp; AK$1, DataRegularSeason20242025!$E$3:$E$1315, $A30)</f>
        <v>9</v>
      </c>
      <c r="AL30">
        <f>SUMIFS(DataRegularSeason20242025!$AA$3:$AA$1315,DataRegularSeason20242025!$B$3:$B$1315, "&lt;=" &amp; AL$1, DataRegularSeason20242025!$D$3:$D$1315, $A30)+SUMIFS(DataRegularSeason20242025!$AB$3:$AB$1315,DataRegularSeason20242025!$B$3:$B$1315, "&lt;=" &amp; AL$1, DataRegularSeason20242025!$E$3:$E$1315, $A30)</f>
        <v>9</v>
      </c>
      <c r="AM30">
        <f>SUMIFS(DataRegularSeason20242025!$AA$3:$AA$1315,DataRegularSeason20242025!$B$3:$B$1315, "&lt;=" &amp; AM$1, DataRegularSeason20242025!$D$3:$D$1315, $A30)+SUMIFS(DataRegularSeason20242025!$AB$3:$AB$1315,DataRegularSeason20242025!$B$3:$B$1315, "&lt;=" &amp; AM$1, DataRegularSeason20242025!$E$3:$E$1315, $A30)</f>
        <v>9</v>
      </c>
      <c r="AN30">
        <f>SUMIFS(DataRegularSeason20242025!$AA$3:$AA$1315,DataRegularSeason20242025!$B$3:$B$1315, "&lt;=" &amp; AN$1, DataRegularSeason20242025!$D$3:$D$1315, $A30)+SUMIFS(DataRegularSeason20242025!$AB$3:$AB$1315,DataRegularSeason20242025!$B$3:$B$1315, "&lt;=" &amp; AN$1, DataRegularSeason20242025!$E$3:$E$1315, $A30)</f>
        <v>9</v>
      </c>
      <c r="AO30">
        <f>SUMIFS(DataRegularSeason20242025!$AA$3:$AA$1315,DataRegularSeason20242025!$B$3:$B$1315, "&lt;=" &amp; AO$1, DataRegularSeason20242025!$D$3:$D$1315, $A30)+SUMIFS(DataRegularSeason20242025!$AB$3:$AB$1315,DataRegularSeason20242025!$B$3:$B$1315, "&lt;=" &amp; AO$1, DataRegularSeason20242025!$E$3:$E$1315, $A30)</f>
        <v>9</v>
      </c>
      <c r="AP30">
        <f>SUMIFS(DataRegularSeason20242025!$AA$3:$AA$1315,DataRegularSeason20242025!$B$3:$B$1315, "&lt;=" &amp; AP$1, DataRegularSeason20242025!$D$3:$D$1315, $A30)+SUMIFS(DataRegularSeason20242025!$AB$3:$AB$1315,DataRegularSeason20242025!$B$3:$B$1315, "&lt;=" &amp; AP$1, DataRegularSeason20242025!$E$3:$E$1315, $A30)</f>
        <v>9</v>
      </c>
      <c r="AQ30">
        <f>SUMIFS(DataRegularSeason20242025!$AA$3:$AA$1315,DataRegularSeason20242025!$B$3:$B$1315, "&lt;=" &amp; AQ$1, DataRegularSeason20242025!$D$3:$D$1315, $A30)+SUMIFS(DataRegularSeason20242025!$AB$3:$AB$1315,DataRegularSeason20242025!$B$3:$B$1315, "&lt;=" &amp; AQ$1, DataRegularSeason20242025!$E$3:$E$1315, $A30)</f>
        <v>9</v>
      </c>
      <c r="AR30">
        <f>SUMIFS(DataRegularSeason20242025!$AA$3:$AA$1315,DataRegularSeason20242025!$B$3:$B$1315, "&lt;=" &amp; AR$1, DataRegularSeason20242025!$D$3:$D$1315, $A30)+SUMIFS(DataRegularSeason20242025!$AB$3:$AB$1315,DataRegularSeason20242025!$B$3:$B$1315, "&lt;=" &amp; AR$1, DataRegularSeason20242025!$E$3:$E$1315, $A30)</f>
        <v>9</v>
      </c>
      <c r="AS30">
        <f>SUMIFS(DataRegularSeason20242025!$AA$3:$AA$1315,DataRegularSeason20242025!$B$3:$B$1315, "&lt;=" &amp; AS$1, DataRegularSeason20242025!$D$3:$D$1315, $A30)+SUMIFS(DataRegularSeason20242025!$AB$3:$AB$1315,DataRegularSeason20242025!$B$3:$B$1315, "&lt;=" &amp; AS$1, DataRegularSeason20242025!$E$3:$E$1315, $A30)</f>
        <v>9</v>
      </c>
      <c r="AT30">
        <f>SUMIFS(DataRegularSeason20242025!$AA$3:$AA$1315,DataRegularSeason20242025!$B$3:$B$1315, "&lt;=" &amp; AT$1, DataRegularSeason20242025!$D$3:$D$1315, $A30)+SUMIFS(DataRegularSeason20242025!$AB$3:$AB$1315,DataRegularSeason20242025!$B$3:$B$1315, "&lt;=" &amp; AT$1, DataRegularSeason20242025!$E$3:$E$1315, $A30)</f>
        <v>9</v>
      </c>
      <c r="AU30">
        <f>SUMIFS(DataRegularSeason20242025!$AA$3:$AA$1315,DataRegularSeason20242025!$B$3:$B$1315, "&lt;=" &amp; AU$1, DataRegularSeason20242025!$D$3:$D$1315, $A30)+SUMIFS(DataRegularSeason20242025!$AB$3:$AB$1315,DataRegularSeason20242025!$B$3:$B$1315, "&lt;=" &amp; AU$1, DataRegularSeason20242025!$E$3:$E$1315, $A30)</f>
        <v>9</v>
      </c>
      <c r="AV30">
        <f>SUMIFS(DataRegularSeason20242025!$AA$3:$AA$1315,DataRegularSeason20242025!$B$3:$B$1315, "&lt;=" &amp; AV$1, DataRegularSeason20242025!$D$3:$D$1315, $A30)+SUMIFS(DataRegularSeason20242025!$AB$3:$AB$1315,DataRegularSeason20242025!$B$3:$B$1315, "&lt;=" &amp; AV$1, DataRegularSeason20242025!$E$3:$E$1315, $A30)</f>
        <v>9</v>
      </c>
      <c r="AW30">
        <f>SUMIFS(DataRegularSeason20242025!$AA$3:$AA$1315,DataRegularSeason20242025!$B$3:$B$1315, "&lt;=" &amp; AW$1, DataRegularSeason20242025!$D$3:$D$1315, $A30)+SUMIFS(DataRegularSeason20242025!$AB$3:$AB$1315,DataRegularSeason20242025!$B$3:$B$1315, "&lt;=" &amp; AW$1, DataRegularSeason20242025!$E$3:$E$1315, $A30)</f>
        <v>9</v>
      </c>
      <c r="AX30">
        <f>SUMIFS(DataRegularSeason20242025!$AA$3:$AA$1315,DataRegularSeason20242025!$B$3:$B$1315, "&lt;=" &amp; AX$1, DataRegularSeason20242025!$D$3:$D$1315, $A30)+SUMIFS(DataRegularSeason20242025!$AB$3:$AB$1315,DataRegularSeason20242025!$B$3:$B$1315, "&lt;=" &amp; AX$1, DataRegularSeason20242025!$E$3:$E$1315, $A30)</f>
        <v>9</v>
      </c>
      <c r="AY30">
        <f>SUMIFS(DataRegularSeason20242025!$AA$3:$AA$1315,DataRegularSeason20242025!$B$3:$B$1315, "&lt;=" &amp; AY$1, DataRegularSeason20242025!$D$3:$D$1315, $A30)+SUMIFS(DataRegularSeason20242025!$AB$3:$AB$1315,DataRegularSeason20242025!$B$3:$B$1315, "&lt;=" &amp; AY$1, DataRegularSeason20242025!$E$3:$E$1315, $A30)</f>
        <v>9</v>
      </c>
      <c r="AZ30">
        <f>SUMIFS(DataRegularSeason20242025!$AA$3:$AA$1315,DataRegularSeason20242025!$B$3:$B$1315, "&lt;=" &amp; AZ$1, DataRegularSeason20242025!$D$3:$D$1315, $A30)+SUMIFS(DataRegularSeason20242025!$AB$3:$AB$1315,DataRegularSeason20242025!$B$3:$B$1315, "&lt;=" &amp; AZ$1, DataRegularSeason20242025!$E$3:$E$1315, $A30)</f>
        <v>9</v>
      </c>
      <c r="BA30">
        <f>SUMIFS(DataRegularSeason20242025!$AA$3:$AA$1315,DataRegularSeason20242025!$B$3:$B$1315, "&lt;=" &amp; BA$1, DataRegularSeason20242025!$D$3:$D$1315, $A30)+SUMIFS(DataRegularSeason20242025!$AB$3:$AB$1315,DataRegularSeason20242025!$B$3:$B$1315, "&lt;=" &amp; BA$1, DataRegularSeason20242025!$E$3:$E$1315, $A30)</f>
        <v>9</v>
      </c>
      <c r="BB30">
        <f>SUMIFS(DataRegularSeason20242025!$AA$3:$AA$1315,DataRegularSeason20242025!$B$3:$B$1315, "&lt;=" &amp; BB$1, DataRegularSeason20242025!$D$3:$D$1315, $A30)+SUMIFS(DataRegularSeason20242025!$AB$3:$AB$1315,DataRegularSeason20242025!$B$3:$B$1315, "&lt;=" &amp; BB$1, DataRegularSeason20242025!$E$3:$E$1315, $A30)</f>
        <v>9</v>
      </c>
      <c r="BC30">
        <f>SUMIFS(DataRegularSeason20242025!$AA$3:$AA$1315,DataRegularSeason20242025!$B$3:$B$1315, "&lt;=" &amp; BC$1, DataRegularSeason20242025!$D$3:$D$1315, $A30)+SUMIFS(DataRegularSeason20242025!$AB$3:$AB$1315,DataRegularSeason20242025!$B$3:$B$1315, "&lt;=" &amp; BC$1, DataRegularSeason20242025!$E$3:$E$1315, $A30)</f>
        <v>9</v>
      </c>
      <c r="BD30">
        <f>SUMIFS(DataRegularSeason20242025!$AA$3:$AA$1315,DataRegularSeason20242025!$B$3:$B$1315, "&lt;=" &amp; BD$1, DataRegularSeason20242025!$D$3:$D$1315, $A30)+SUMIFS(DataRegularSeason20242025!$AB$3:$AB$1315,DataRegularSeason20242025!$B$3:$B$1315, "&lt;=" &amp; BD$1, DataRegularSeason20242025!$E$3:$E$1315, $A30)</f>
        <v>9</v>
      </c>
      <c r="BE30">
        <f>SUMIFS(DataRegularSeason20242025!$AA$3:$AA$1315,DataRegularSeason20242025!$B$3:$B$1315, "&lt;=" &amp; BE$1, DataRegularSeason20242025!$D$3:$D$1315, $A30)+SUMIFS(DataRegularSeason20242025!$AB$3:$AB$1315,DataRegularSeason20242025!$B$3:$B$1315, "&lt;=" &amp; BE$1, DataRegularSeason20242025!$E$3:$E$1315, $A30)</f>
        <v>9</v>
      </c>
      <c r="BF30">
        <f>SUMIFS(DataRegularSeason20242025!$AA$3:$AA$1315,DataRegularSeason20242025!$B$3:$B$1315, "&lt;=" &amp; BF$1, DataRegularSeason20242025!$D$3:$D$1315, $A30)+SUMIFS(DataRegularSeason20242025!$AB$3:$AB$1315,DataRegularSeason20242025!$B$3:$B$1315, "&lt;=" &amp; BF$1, DataRegularSeason20242025!$E$3:$E$1315, $A30)</f>
        <v>9</v>
      </c>
      <c r="BG30">
        <f>SUMIFS(DataRegularSeason20242025!$AA$3:$AA$1315,DataRegularSeason20242025!$B$3:$B$1315, "&lt;=" &amp; BG$1, DataRegularSeason20242025!$D$3:$D$1315, $A30)+SUMIFS(DataRegularSeason20242025!$AB$3:$AB$1315,DataRegularSeason20242025!$B$3:$B$1315, "&lt;=" &amp; BG$1, DataRegularSeason20242025!$E$3:$E$1315, $A30)</f>
        <v>9</v>
      </c>
      <c r="BH30">
        <f>SUMIFS(DataRegularSeason20242025!$AA$3:$AA$1315,DataRegularSeason20242025!$B$3:$B$1315, "&lt;=" &amp; BH$1, DataRegularSeason20242025!$D$3:$D$1315, $A30)+SUMIFS(DataRegularSeason20242025!$AB$3:$AB$1315,DataRegularSeason20242025!$B$3:$B$1315, "&lt;=" &amp; BH$1, DataRegularSeason20242025!$E$3:$E$1315, $A30)</f>
        <v>9</v>
      </c>
      <c r="BI30">
        <f>SUMIFS(DataRegularSeason20242025!$AA$3:$AA$1315,DataRegularSeason20242025!$B$3:$B$1315, "&lt;=" &amp; BI$1, DataRegularSeason20242025!$D$3:$D$1315, $A30)+SUMIFS(DataRegularSeason20242025!$AB$3:$AB$1315,DataRegularSeason20242025!$B$3:$B$1315, "&lt;=" &amp; BI$1, DataRegularSeason20242025!$E$3:$E$1315, $A30)</f>
        <v>9</v>
      </c>
      <c r="BJ30">
        <f>SUMIFS(DataRegularSeason20242025!$AA$3:$AA$1315,DataRegularSeason20242025!$B$3:$B$1315, "&lt;=" &amp; BJ$1, DataRegularSeason20242025!$D$3:$D$1315, $A30)+SUMIFS(DataRegularSeason20242025!$AB$3:$AB$1315,DataRegularSeason20242025!$B$3:$B$1315, "&lt;=" &amp; BJ$1, DataRegularSeason20242025!$E$3:$E$1315, $A30)</f>
        <v>9</v>
      </c>
      <c r="BK30">
        <f>SUMIFS(DataRegularSeason20242025!$AA$3:$AA$1315,DataRegularSeason20242025!$B$3:$B$1315, "&lt;=" &amp; BK$1, DataRegularSeason20242025!$D$3:$D$1315, $A30)+SUMIFS(DataRegularSeason20242025!$AB$3:$AB$1315,DataRegularSeason20242025!$B$3:$B$1315, "&lt;=" &amp; BK$1, DataRegularSeason20242025!$E$3:$E$1315, $A30)</f>
        <v>9</v>
      </c>
      <c r="BL30">
        <f>SUMIFS(DataRegularSeason20242025!$AA$3:$AA$1315,DataRegularSeason20242025!$B$3:$B$1315, "&lt;=" &amp; BL$1, DataRegularSeason20242025!$D$3:$D$1315, $A30)+SUMIFS(DataRegularSeason20242025!$AB$3:$AB$1315,DataRegularSeason20242025!$B$3:$B$1315, "&lt;=" &amp; BL$1, DataRegularSeason20242025!$E$3:$E$1315, $A30)</f>
        <v>9</v>
      </c>
      <c r="BM30">
        <f>SUMIFS(DataRegularSeason20242025!$AA$3:$AA$1315,DataRegularSeason20242025!$B$3:$B$1315, "&lt;=" &amp; BM$1, DataRegularSeason20242025!$D$3:$D$1315, $A30)+SUMIFS(DataRegularSeason20242025!$AB$3:$AB$1315,DataRegularSeason20242025!$B$3:$B$1315, "&lt;=" &amp; BM$1, DataRegularSeason20242025!$E$3:$E$1315, $A30)</f>
        <v>9</v>
      </c>
      <c r="BN30">
        <f>SUMIFS(DataRegularSeason20242025!$AA$3:$AA$1315,DataRegularSeason20242025!$B$3:$B$1315, "&lt;=" &amp; BN$1, DataRegularSeason20242025!$D$3:$D$1315, $A30)+SUMIFS(DataRegularSeason20242025!$AB$3:$AB$1315,DataRegularSeason20242025!$B$3:$B$1315, "&lt;=" &amp; BN$1, DataRegularSeason20242025!$E$3:$E$1315, $A30)</f>
        <v>9</v>
      </c>
      <c r="BO30">
        <f>SUMIFS(DataRegularSeason20242025!$AA$3:$AA$1315,DataRegularSeason20242025!$B$3:$B$1315, "&lt;=" &amp; BO$1, DataRegularSeason20242025!$D$3:$D$1315, $A30)+SUMIFS(DataRegularSeason20242025!$AB$3:$AB$1315,DataRegularSeason20242025!$B$3:$B$1315, "&lt;=" &amp; BO$1, DataRegularSeason20242025!$E$3:$E$1315, $A30)</f>
        <v>9</v>
      </c>
      <c r="BP30">
        <f>SUMIFS(DataRegularSeason20242025!$AA$3:$AA$1315,DataRegularSeason20242025!$B$3:$B$1315, "&lt;=" &amp; BP$1, DataRegularSeason20242025!$D$3:$D$1315, $A30)+SUMIFS(DataRegularSeason20242025!$AB$3:$AB$1315,DataRegularSeason20242025!$B$3:$B$1315, "&lt;=" &amp; BP$1, DataRegularSeason20242025!$E$3:$E$1315, $A30)</f>
        <v>9</v>
      </c>
      <c r="BQ30">
        <f>SUMIFS(DataRegularSeason20242025!$AA$3:$AA$1315,DataRegularSeason20242025!$B$3:$B$1315, "&lt;=" &amp; BQ$1, DataRegularSeason20242025!$D$3:$D$1315, $A30)+SUMIFS(DataRegularSeason20242025!$AB$3:$AB$1315,DataRegularSeason20242025!$B$3:$B$1315, "&lt;=" &amp; BQ$1, DataRegularSeason20242025!$E$3:$E$1315, $A30)</f>
        <v>9</v>
      </c>
      <c r="BR30">
        <f>SUMIFS(DataRegularSeason20242025!$AA$3:$AA$1315,DataRegularSeason20242025!$B$3:$B$1315, "&lt;=" &amp; BR$1, DataRegularSeason20242025!$D$3:$D$1315, $A30)+SUMIFS(DataRegularSeason20242025!$AB$3:$AB$1315,DataRegularSeason20242025!$B$3:$B$1315, "&lt;=" &amp; BR$1, DataRegularSeason20242025!$E$3:$E$1315, $A30)</f>
        <v>9</v>
      </c>
      <c r="BS30">
        <f>SUMIFS(DataRegularSeason20242025!$AA$3:$AA$1315,DataRegularSeason20242025!$B$3:$B$1315, "&lt;=" &amp; BS$1, DataRegularSeason20242025!$D$3:$D$1315, $A30)+SUMIFS(DataRegularSeason20242025!$AB$3:$AB$1315,DataRegularSeason20242025!$B$3:$B$1315, "&lt;=" &amp; BS$1, DataRegularSeason20242025!$E$3:$E$1315, $A30)</f>
        <v>9</v>
      </c>
      <c r="BT30">
        <f>SUMIFS(DataRegularSeason20242025!$AA$3:$AA$1315,DataRegularSeason20242025!$B$3:$B$1315, "&lt;=" &amp; BT$1, DataRegularSeason20242025!$D$3:$D$1315, $A30)+SUMIFS(DataRegularSeason20242025!$AB$3:$AB$1315,DataRegularSeason20242025!$B$3:$B$1315, "&lt;=" &amp; BT$1, DataRegularSeason20242025!$E$3:$E$1315, $A30)</f>
        <v>9</v>
      </c>
      <c r="BU30">
        <f>SUMIFS(DataRegularSeason20242025!$AA$3:$AA$1315,DataRegularSeason20242025!$B$3:$B$1315, "&lt;=" &amp; BU$1, DataRegularSeason20242025!$D$3:$D$1315, $A30)+SUMIFS(DataRegularSeason20242025!$AB$3:$AB$1315,DataRegularSeason20242025!$B$3:$B$1315, "&lt;=" &amp; BU$1, DataRegularSeason20242025!$E$3:$E$1315, $A30)</f>
        <v>9</v>
      </c>
      <c r="BV30">
        <f>SUMIFS(DataRegularSeason20242025!$AA$3:$AA$1315,DataRegularSeason20242025!$B$3:$B$1315, "&lt;=" &amp; BV$1, DataRegularSeason20242025!$D$3:$D$1315, $A30)+SUMIFS(DataRegularSeason20242025!$AB$3:$AB$1315,DataRegularSeason20242025!$B$3:$B$1315, "&lt;=" &amp; BV$1, DataRegularSeason20242025!$E$3:$E$1315, $A30)</f>
        <v>9</v>
      </c>
      <c r="BW30">
        <f>SUMIFS(DataRegularSeason20242025!$AA$3:$AA$1315,DataRegularSeason20242025!$B$3:$B$1315, "&lt;=" &amp; BW$1, DataRegularSeason20242025!$D$3:$D$1315, $A30)+SUMIFS(DataRegularSeason20242025!$AB$3:$AB$1315,DataRegularSeason20242025!$B$3:$B$1315, "&lt;=" &amp; BW$1, DataRegularSeason20242025!$E$3:$E$1315, $A30)</f>
        <v>9</v>
      </c>
      <c r="BX30">
        <f>SUMIFS(DataRegularSeason20242025!$AA$3:$AA$1315,DataRegularSeason20242025!$B$3:$B$1315, "&lt;=" &amp; BX$1, DataRegularSeason20242025!$D$3:$D$1315, $A30)+SUMIFS(DataRegularSeason20242025!$AB$3:$AB$1315,DataRegularSeason20242025!$B$3:$B$1315, "&lt;=" &amp; BX$1, DataRegularSeason20242025!$E$3:$E$1315, $A30)</f>
        <v>9</v>
      </c>
      <c r="BY30">
        <f>SUMIFS(DataRegularSeason20242025!$AA$3:$AA$1315,DataRegularSeason20242025!$B$3:$B$1315, "&lt;=" &amp; BY$1, DataRegularSeason20242025!$D$3:$D$1315, $A30)+SUMIFS(DataRegularSeason20242025!$AB$3:$AB$1315,DataRegularSeason20242025!$B$3:$B$1315, "&lt;=" &amp; BY$1, DataRegularSeason20242025!$E$3:$E$1315, $A30)</f>
        <v>9</v>
      </c>
      <c r="BZ30">
        <f>SUMIFS(DataRegularSeason20242025!$AA$3:$AA$1315,DataRegularSeason20242025!$B$3:$B$1315, "&lt;=" &amp; BZ$1, DataRegularSeason20242025!$D$3:$D$1315, $A30)+SUMIFS(DataRegularSeason20242025!$AB$3:$AB$1315,DataRegularSeason20242025!$B$3:$B$1315, "&lt;=" &amp; BZ$1, DataRegularSeason20242025!$E$3:$E$1315, $A30)</f>
        <v>9</v>
      </c>
      <c r="CA30">
        <f>SUMIFS(DataRegularSeason20242025!$AA$3:$AA$1315,DataRegularSeason20242025!$B$3:$B$1315, "&lt;=" &amp; CA$1, DataRegularSeason20242025!$D$3:$D$1315, $A30)+SUMIFS(DataRegularSeason20242025!$AB$3:$AB$1315,DataRegularSeason20242025!$B$3:$B$1315, "&lt;=" &amp; CA$1, DataRegularSeason20242025!$E$3:$E$1315, $A30)</f>
        <v>9</v>
      </c>
      <c r="CB30">
        <f>SUMIFS(DataRegularSeason20242025!$AA$3:$AA$1315,DataRegularSeason20242025!$B$3:$B$1315, "&lt;=" &amp; CB$1, DataRegularSeason20242025!$D$3:$D$1315, $A30)+SUMIFS(DataRegularSeason20242025!$AB$3:$AB$1315,DataRegularSeason20242025!$B$3:$B$1315, "&lt;=" &amp; CB$1, DataRegularSeason20242025!$E$3:$E$1315, $A30)</f>
        <v>9</v>
      </c>
      <c r="CC30">
        <f>SUMIFS(DataRegularSeason20242025!$AA$3:$AA$1315,DataRegularSeason20242025!$B$3:$B$1315, "&lt;=" &amp; CC$1, DataRegularSeason20242025!$D$3:$D$1315, $A30)+SUMIFS(DataRegularSeason20242025!$AB$3:$AB$1315,DataRegularSeason20242025!$B$3:$B$1315, "&lt;=" &amp; CC$1, DataRegularSeason20242025!$E$3:$E$1315, $A30)</f>
        <v>9</v>
      </c>
      <c r="CD30">
        <f>SUMIFS(DataRegularSeason20242025!$AA$3:$AA$1315,DataRegularSeason20242025!$B$3:$B$1315, "&lt;=" &amp; CD$1, DataRegularSeason20242025!$D$3:$D$1315, $A30)+SUMIFS(DataRegularSeason20242025!$AB$3:$AB$1315,DataRegularSeason20242025!$B$3:$B$1315, "&lt;=" &amp; CD$1, DataRegularSeason20242025!$E$3:$E$1315, $A30)</f>
        <v>9</v>
      </c>
      <c r="CE30">
        <f>SUMIFS(DataRegularSeason20242025!$AA$3:$AA$1315,DataRegularSeason20242025!$B$3:$B$1315, "&lt;=" &amp; CE$1, DataRegularSeason20242025!$D$3:$D$1315, $A30)+SUMIFS(DataRegularSeason20242025!$AB$3:$AB$1315,DataRegularSeason20242025!$B$3:$B$1315, "&lt;=" &amp; CE$1, DataRegularSeason20242025!$E$3:$E$1315, $A30)</f>
        <v>9</v>
      </c>
      <c r="CF30">
        <f>SUMIFS(DataRegularSeason20242025!$AA$3:$AA$1315,DataRegularSeason20242025!$B$3:$B$1315, "&lt;=" &amp; CF$1, DataRegularSeason20242025!$D$3:$D$1315, $A30)+SUMIFS(DataRegularSeason20242025!$AB$3:$AB$1315,DataRegularSeason20242025!$B$3:$B$1315, "&lt;=" &amp; CF$1, DataRegularSeason20242025!$E$3:$E$1315, $A30)</f>
        <v>9</v>
      </c>
      <c r="CG30">
        <f>SUMIFS(DataRegularSeason20242025!$AA$3:$AA$1315,DataRegularSeason20242025!$B$3:$B$1315, "&lt;=" &amp; CG$1, DataRegularSeason20242025!$D$3:$D$1315, $A30)+SUMIFS(DataRegularSeason20242025!$AB$3:$AB$1315,DataRegularSeason20242025!$B$3:$B$1315, "&lt;=" &amp; CG$1, DataRegularSeason20242025!$E$3:$E$1315, $A30)</f>
        <v>9</v>
      </c>
      <c r="CH30">
        <f>SUMIFS(DataRegularSeason20242025!$AA$3:$AA$1315,DataRegularSeason20242025!$B$3:$B$1315, "&lt;=" &amp; CH$1, DataRegularSeason20242025!$D$3:$D$1315, $A30)+SUMIFS(DataRegularSeason20242025!$AB$3:$AB$1315,DataRegularSeason20242025!$B$3:$B$1315, "&lt;=" &amp; CH$1, DataRegularSeason20242025!$E$3:$E$1315, $A30)</f>
        <v>9</v>
      </c>
      <c r="CI30">
        <f>SUMIFS(DataRegularSeason20242025!$AA$3:$AA$1315,DataRegularSeason20242025!$B$3:$B$1315, "&lt;=" &amp; CI$1, DataRegularSeason20242025!$D$3:$D$1315, $A30)+SUMIFS(DataRegularSeason20242025!$AB$3:$AB$1315,DataRegularSeason20242025!$B$3:$B$1315, "&lt;=" &amp; CI$1, DataRegularSeason20242025!$E$3:$E$1315, $A30)</f>
        <v>9</v>
      </c>
      <c r="CJ30">
        <f>SUMIFS(DataRegularSeason20242025!$AA$3:$AA$1315,DataRegularSeason20242025!$B$3:$B$1315, "&lt;=" &amp; CJ$1, DataRegularSeason20242025!$D$3:$D$1315, $A30)+SUMIFS(DataRegularSeason20242025!$AB$3:$AB$1315,DataRegularSeason20242025!$B$3:$B$1315, "&lt;=" &amp; CJ$1, DataRegularSeason20242025!$E$3:$E$1315, $A30)</f>
        <v>9</v>
      </c>
      <c r="CK30">
        <f>SUMIFS(DataRegularSeason20242025!$AA$3:$AA$1315,DataRegularSeason20242025!$B$3:$B$1315, "&lt;=" &amp; CK$1, DataRegularSeason20242025!$D$3:$D$1315, $A30)+SUMIFS(DataRegularSeason20242025!$AB$3:$AB$1315,DataRegularSeason20242025!$B$3:$B$1315, "&lt;=" &amp; CK$1, DataRegularSeason20242025!$E$3:$E$1315, $A30)</f>
        <v>9</v>
      </c>
      <c r="CL30">
        <f>SUMIFS(DataRegularSeason20242025!$AA$3:$AA$1315,DataRegularSeason20242025!$B$3:$B$1315, "&lt;=" &amp; CL$1, DataRegularSeason20242025!$D$3:$D$1315, $A30)+SUMIFS(DataRegularSeason20242025!$AB$3:$AB$1315,DataRegularSeason20242025!$B$3:$B$1315, "&lt;=" &amp; CL$1, DataRegularSeason20242025!$E$3:$E$1315, $A30)</f>
        <v>9</v>
      </c>
      <c r="CM30">
        <f>SUMIFS(DataRegularSeason20242025!$AA$3:$AA$1315,DataRegularSeason20242025!$B$3:$B$1315, "&lt;=" &amp; CM$1, DataRegularSeason20242025!$D$3:$D$1315, $A30)+SUMIFS(DataRegularSeason20242025!$AB$3:$AB$1315,DataRegularSeason20242025!$B$3:$B$1315, "&lt;=" &amp; CM$1, DataRegularSeason20242025!$E$3:$E$1315, $A30)</f>
        <v>9</v>
      </c>
      <c r="CN30">
        <f>SUMIFS(DataRegularSeason20242025!$AA$3:$AA$1315,DataRegularSeason20242025!$B$3:$B$1315, "&lt;=" &amp; CN$1, DataRegularSeason20242025!$D$3:$D$1315, $A30)+SUMIFS(DataRegularSeason20242025!$AB$3:$AB$1315,DataRegularSeason20242025!$B$3:$B$1315, "&lt;=" &amp; CN$1, DataRegularSeason20242025!$E$3:$E$1315, $A30)</f>
        <v>9</v>
      </c>
      <c r="CO30">
        <f>SUMIFS(DataRegularSeason20242025!$AA$3:$AA$1315,DataRegularSeason20242025!$B$3:$B$1315, "&lt;=" &amp; CO$1, DataRegularSeason20242025!$D$3:$D$1315, $A30)+SUMIFS(DataRegularSeason20242025!$AB$3:$AB$1315,DataRegularSeason20242025!$B$3:$B$1315, "&lt;=" &amp; CO$1, DataRegularSeason20242025!$E$3:$E$1315, $A30)</f>
        <v>9</v>
      </c>
      <c r="CP30">
        <f>SUMIFS(DataRegularSeason20242025!$AA$3:$AA$1315,DataRegularSeason20242025!$B$3:$B$1315, "&lt;=" &amp; CP$1, DataRegularSeason20242025!$D$3:$D$1315, $A30)+SUMIFS(DataRegularSeason20242025!$AB$3:$AB$1315,DataRegularSeason20242025!$B$3:$B$1315, "&lt;=" &amp; CP$1, DataRegularSeason20242025!$E$3:$E$1315, $A30)</f>
        <v>9</v>
      </c>
      <c r="CQ30">
        <f>SUMIFS(DataRegularSeason20242025!$AA$3:$AA$1315,DataRegularSeason20242025!$B$3:$B$1315, "&lt;=" &amp; CQ$1, DataRegularSeason20242025!$D$3:$D$1315, $A30)+SUMIFS(DataRegularSeason20242025!$AB$3:$AB$1315,DataRegularSeason20242025!$B$3:$B$1315, "&lt;=" &amp; CQ$1, DataRegularSeason20242025!$E$3:$E$1315, $A30)</f>
        <v>9</v>
      </c>
      <c r="CR30">
        <f>SUMIFS(DataRegularSeason20242025!$AA$3:$AA$1315,DataRegularSeason20242025!$B$3:$B$1315, "&lt;=" &amp; CR$1, DataRegularSeason20242025!$D$3:$D$1315, $A30)+SUMIFS(DataRegularSeason20242025!$AB$3:$AB$1315,DataRegularSeason20242025!$B$3:$B$1315, "&lt;=" &amp; CR$1, DataRegularSeason20242025!$E$3:$E$1315, $A30)</f>
        <v>9</v>
      </c>
      <c r="CS30">
        <f>SUMIFS(DataRegularSeason20242025!$AA$3:$AA$1315,DataRegularSeason20242025!$B$3:$B$1315, "&lt;=" &amp; CS$1, DataRegularSeason20242025!$D$3:$D$1315, $A30)+SUMIFS(DataRegularSeason20242025!$AB$3:$AB$1315,DataRegularSeason20242025!$B$3:$B$1315, "&lt;=" &amp; CS$1, DataRegularSeason20242025!$E$3:$E$1315, $A30)</f>
        <v>9</v>
      </c>
      <c r="CT30">
        <f>SUMIFS(DataRegularSeason20242025!$AA$3:$AA$1315,DataRegularSeason20242025!$B$3:$B$1315, "&lt;=" &amp; CT$1, DataRegularSeason20242025!$D$3:$D$1315, $A30)+SUMIFS(DataRegularSeason20242025!$AB$3:$AB$1315,DataRegularSeason20242025!$B$3:$B$1315, "&lt;=" &amp; CT$1, DataRegularSeason20242025!$E$3:$E$1315, $A30)</f>
        <v>9</v>
      </c>
      <c r="CU30">
        <f>SUMIFS(DataRegularSeason20242025!$AA$3:$AA$1315,DataRegularSeason20242025!$B$3:$B$1315, "&lt;=" &amp; CU$1, DataRegularSeason20242025!$D$3:$D$1315, $A30)+SUMIFS(DataRegularSeason20242025!$AB$3:$AB$1315,DataRegularSeason20242025!$B$3:$B$1315, "&lt;=" &amp; CU$1, DataRegularSeason20242025!$E$3:$E$1315, $A30)</f>
        <v>9</v>
      </c>
      <c r="CV30">
        <f>SUMIFS(DataRegularSeason20242025!$AA$3:$AA$1315,DataRegularSeason20242025!$B$3:$B$1315, "&lt;=" &amp; CV$1, DataRegularSeason20242025!$D$3:$D$1315, $A30)+SUMIFS(DataRegularSeason20242025!$AB$3:$AB$1315,DataRegularSeason20242025!$B$3:$B$1315, "&lt;=" &amp; CV$1, DataRegularSeason20242025!$E$3:$E$1315, $A30)</f>
        <v>9</v>
      </c>
      <c r="CW30">
        <f>SUMIFS(DataRegularSeason20242025!$AA$3:$AA$1315,DataRegularSeason20242025!$B$3:$B$1315, "&lt;=" &amp; CW$1, DataRegularSeason20242025!$D$3:$D$1315, $A30)+SUMIFS(DataRegularSeason20242025!$AB$3:$AB$1315,DataRegularSeason20242025!$B$3:$B$1315, "&lt;=" &amp; CW$1, DataRegularSeason20242025!$E$3:$E$1315, $A30)</f>
        <v>9</v>
      </c>
      <c r="CX30">
        <f>SUMIFS(DataRegularSeason20242025!$AA$3:$AA$1315,DataRegularSeason20242025!$B$3:$B$1315, "&lt;=" &amp; CX$1, DataRegularSeason20242025!$D$3:$D$1315, $A30)+SUMIFS(DataRegularSeason20242025!$AB$3:$AB$1315,DataRegularSeason20242025!$B$3:$B$1315, "&lt;=" &amp; CX$1, DataRegularSeason20242025!$E$3:$E$1315, $A30)</f>
        <v>9</v>
      </c>
      <c r="CY30">
        <f>SUMIFS(DataRegularSeason20242025!$AA$3:$AA$1315,DataRegularSeason20242025!$B$3:$B$1315, "&lt;=" &amp; CY$1, DataRegularSeason20242025!$D$3:$D$1315, $A30)+SUMIFS(DataRegularSeason20242025!$AB$3:$AB$1315,DataRegularSeason20242025!$B$3:$B$1315, "&lt;=" &amp; CY$1, DataRegularSeason20242025!$E$3:$E$1315, $A30)</f>
        <v>9</v>
      </c>
      <c r="CZ30">
        <f>SUMIFS(DataRegularSeason20242025!$AA$3:$AA$1315,DataRegularSeason20242025!$B$3:$B$1315, "&lt;=" &amp; CZ$1, DataRegularSeason20242025!$D$3:$D$1315, $A30)+SUMIFS(DataRegularSeason20242025!$AB$3:$AB$1315,DataRegularSeason20242025!$B$3:$B$1315, "&lt;=" &amp; CZ$1, DataRegularSeason20242025!$E$3:$E$1315, $A30)</f>
        <v>9</v>
      </c>
      <c r="DA30">
        <f>SUMIFS(DataRegularSeason20242025!$AA$3:$AA$1315,DataRegularSeason20242025!$B$3:$B$1315, "&lt;=" &amp; DA$1, DataRegularSeason20242025!$D$3:$D$1315, $A30)+SUMIFS(DataRegularSeason20242025!$AB$3:$AB$1315,DataRegularSeason20242025!$B$3:$B$1315, "&lt;=" &amp; DA$1, DataRegularSeason20242025!$E$3:$E$1315, $A30)</f>
        <v>9</v>
      </c>
      <c r="DB30">
        <f>SUMIFS(DataRegularSeason20242025!$AA$3:$AA$1315,DataRegularSeason20242025!$B$3:$B$1315, "&lt;=" &amp; DB$1, DataRegularSeason20242025!$D$3:$D$1315, $A30)+SUMIFS(DataRegularSeason20242025!$AB$3:$AB$1315,DataRegularSeason20242025!$B$3:$B$1315, "&lt;=" &amp; DB$1, DataRegularSeason20242025!$E$3:$E$1315, $A30)</f>
        <v>9</v>
      </c>
      <c r="DC30">
        <f>SUMIFS(DataRegularSeason20242025!$AA$3:$AA$1315,DataRegularSeason20242025!$B$3:$B$1315, "&lt;=" &amp; DC$1, DataRegularSeason20242025!$D$3:$D$1315, $A30)+SUMIFS(DataRegularSeason20242025!$AB$3:$AB$1315,DataRegularSeason20242025!$B$3:$B$1315, "&lt;=" &amp; DC$1, DataRegularSeason20242025!$E$3:$E$1315, $A30)</f>
        <v>9</v>
      </c>
      <c r="DD30">
        <f>SUMIFS(DataRegularSeason20242025!$AA$3:$AA$1315,DataRegularSeason20242025!$B$3:$B$1315, "&lt;=" &amp; DD$1, DataRegularSeason20242025!$D$3:$D$1315, $A30)+SUMIFS(DataRegularSeason20242025!$AB$3:$AB$1315,DataRegularSeason20242025!$B$3:$B$1315, "&lt;=" &amp; DD$1, DataRegularSeason20242025!$E$3:$E$1315, $A30)</f>
        <v>9</v>
      </c>
      <c r="DE30">
        <f>SUMIFS(DataRegularSeason20242025!$AA$3:$AA$1315,DataRegularSeason20242025!$B$3:$B$1315, "&lt;=" &amp; DE$1, DataRegularSeason20242025!$D$3:$D$1315, $A30)+SUMIFS(DataRegularSeason20242025!$AB$3:$AB$1315,DataRegularSeason20242025!$B$3:$B$1315, "&lt;=" &amp; DE$1, DataRegularSeason20242025!$E$3:$E$1315, $A30)</f>
        <v>9</v>
      </c>
      <c r="DF30">
        <f>SUMIFS(DataRegularSeason20242025!$AA$3:$AA$1315,DataRegularSeason20242025!$B$3:$B$1315, "&lt;=" &amp; DF$1, DataRegularSeason20242025!$D$3:$D$1315, $A30)+SUMIFS(DataRegularSeason20242025!$AB$3:$AB$1315,DataRegularSeason20242025!$B$3:$B$1315, "&lt;=" &amp; DF$1, DataRegularSeason20242025!$E$3:$E$1315, $A30)</f>
        <v>9</v>
      </c>
      <c r="DG30">
        <f>SUMIFS(DataRegularSeason20242025!$AA$3:$AA$1315,DataRegularSeason20242025!$B$3:$B$1315, "&lt;=" &amp; DG$1, DataRegularSeason20242025!$D$3:$D$1315, $A30)+SUMIFS(DataRegularSeason20242025!$AB$3:$AB$1315,DataRegularSeason20242025!$B$3:$B$1315, "&lt;=" &amp; DG$1, DataRegularSeason20242025!$E$3:$E$1315, $A30)</f>
        <v>9</v>
      </c>
      <c r="DH30">
        <f>SUMIFS(DataRegularSeason20242025!$AA$3:$AA$1315,DataRegularSeason20242025!$B$3:$B$1315, "&lt;=" &amp; DH$1, DataRegularSeason20242025!$D$3:$D$1315, $A30)+SUMIFS(DataRegularSeason20242025!$AB$3:$AB$1315,DataRegularSeason20242025!$B$3:$B$1315, "&lt;=" &amp; DH$1, DataRegularSeason20242025!$E$3:$E$1315, $A30)</f>
        <v>9</v>
      </c>
      <c r="DI30">
        <f>SUMIFS(DataRegularSeason20242025!$AA$3:$AA$1315,DataRegularSeason20242025!$B$3:$B$1315, "&lt;=" &amp; DI$1, DataRegularSeason20242025!$D$3:$D$1315, $A30)+SUMIFS(DataRegularSeason20242025!$AB$3:$AB$1315,DataRegularSeason20242025!$B$3:$B$1315, "&lt;=" &amp; DI$1, DataRegularSeason20242025!$E$3:$E$1315, $A30)</f>
        <v>9</v>
      </c>
      <c r="DJ30">
        <f>SUMIFS(DataRegularSeason20242025!$AA$3:$AA$1315,DataRegularSeason20242025!$B$3:$B$1315, "&lt;=" &amp; DJ$1, DataRegularSeason20242025!$D$3:$D$1315, $A30)+SUMIFS(DataRegularSeason20242025!$AB$3:$AB$1315,DataRegularSeason20242025!$B$3:$B$1315, "&lt;=" &amp; DJ$1, DataRegularSeason20242025!$E$3:$E$1315, $A30)</f>
        <v>9</v>
      </c>
      <c r="DK30">
        <f>SUMIFS(DataRegularSeason20242025!$AA$3:$AA$1315,DataRegularSeason20242025!$B$3:$B$1315, "&lt;=" &amp; DK$1, DataRegularSeason20242025!$D$3:$D$1315, $A30)+SUMIFS(DataRegularSeason20242025!$AB$3:$AB$1315,DataRegularSeason20242025!$B$3:$B$1315, "&lt;=" &amp; DK$1, DataRegularSeason20242025!$E$3:$E$1315, $A30)</f>
        <v>9</v>
      </c>
      <c r="DL30">
        <f>SUMIFS(DataRegularSeason20242025!$AA$3:$AA$1315,DataRegularSeason20242025!$B$3:$B$1315, "&lt;=" &amp; DL$1, DataRegularSeason20242025!$D$3:$D$1315, $A30)+SUMIFS(DataRegularSeason20242025!$AB$3:$AB$1315,DataRegularSeason20242025!$B$3:$B$1315, "&lt;=" &amp; DL$1, DataRegularSeason20242025!$E$3:$E$1315, $A30)</f>
        <v>9</v>
      </c>
      <c r="DM30">
        <f>SUMIFS(DataRegularSeason20242025!$AA$3:$AA$1315,DataRegularSeason20242025!$B$3:$B$1315, "&lt;=" &amp; DM$1, DataRegularSeason20242025!$D$3:$D$1315, $A30)+SUMIFS(DataRegularSeason20242025!$AB$3:$AB$1315,DataRegularSeason20242025!$B$3:$B$1315, "&lt;=" &amp; DM$1, DataRegularSeason20242025!$E$3:$E$1315, $A30)</f>
        <v>9</v>
      </c>
      <c r="DN30">
        <f>SUMIFS(DataRegularSeason20242025!$AA$3:$AA$1315,DataRegularSeason20242025!$B$3:$B$1315, "&lt;=" &amp; DN$1, DataRegularSeason20242025!$D$3:$D$1315, $A30)+SUMIFS(DataRegularSeason20242025!$AB$3:$AB$1315,DataRegularSeason20242025!$B$3:$B$1315, "&lt;=" &amp; DN$1, DataRegularSeason20242025!$E$3:$E$1315, $A30)</f>
        <v>9</v>
      </c>
      <c r="DO30">
        <f>SUMIFS(DataRegularSeason20242025!$AA$3:$AA$1315,DataRegularSeason20242025!$B$3:$B$1315, "&lt;=" &amp; DO$1, DataRegularSeason20242025!$D$3:$D$1315, $A30)+SUMIFS(DataRegularSeason20242025!$AB$3:$AB$1315,DataRegularSeason20242025!$B$3:$B$1315, "&lt;=" &amp; DO$1, DataRegularSeason20242025!$E$3:$E$1315, $A30)</f>
        <v>9</v>
      </c>
      <c r="DP30">
        <f>SUMIFS(DataRegularSeason20242025!$AA$3:$AA$1315,DataRegularSeason20242025!$B$3:$B$1315, "&lt;=" &amp; DP$1, DataRegularSeason20242025!$D$3:$D$1315, $A30)+SUMIFS(DataRegularSeason20242025!$AB$3:$AB$1315,DataRegularSeason20242025!$B$3:$B$1315, "&lt;=" &amp; DP$1, DataRegularSeason20242025!$E$3:$E$1315, $A30)</f>
        <v>9</v>
      </c>
      <c r="DQ30">
        <f>SUMIFS(DataRegularSeason20242025!$AA$3:$AA$1315,DataRegularSeason20242025!$B$3:$B$1315, "&lt;=" &amp; DQ$1, DataRegularSeason20242025!$D$3:$D$1315, $A30)+SUMIFS(DataRegularSeason20242025!$AB$3:$AB$1315,DataRegularSeason20242025!$B$3:$B$1315, "&lt;=" &amp; DQ$1, DataRegularSeason20242025!$E$3:$E$1315, $A30)</f>
        <v>9</v>
      </c>
      <c r="DR30">
        <f>SUMIFS(DataRegularSeason20242025!$AA$3:$AA$1315,DataRegularSeason20242025!$B$3:$B$1315, "&lt;=" &amp; DR$1, DataRegularSeason20242025!$D$3:$D$1315, $A30)+SUMIFS(DataRegularSeason20242025!$AB$3:$AB$1315,DataRegularSeason20242025!$B$3:$B$1315, "&lt;=" &amp; DR$1, DataRegularSeason20242025!$E$3:$E$1315, $A30)</f>
        <v>9</v>
      </c>
      <c r="DS30">
        <f>SUMIFS(DataRegularSeason20242025!$AA$3:$AA$1315,DataRegularSeason20242025!$B$3:$B$1315, "&lt;=" &amp; DS$1, DataRegularSeason20242025!$D$3:$D$1315, $A30)+SUMIFS(DataRegularSeason20242025!$AB$3:$AB$1315,DataRegularSeason20242025!$B$3:$B$1315, "&lt;=" &amp; DS$1, DataRegularSeason20242025!$E$3:$E$1315, $A30)</f>
        <v>9</v>
      </c>
      <c r="DT30">
        <f>SUMIFS(DataRegularSeason20242025!$AA$3:$AA$1315,DataRegularSeason20242025!$B$3:$B$1315, "&lt;=" &amp; DT$1, DataRegularSeason20242025!$D$3:$D$1315, $A30)+SUMIFS(DataRegularSeason20242025!$AB$3:$AB$1315,DataRegularSeason20242025!$B$3:$B$1315, "&lt;=" &amp; DT$1, DataRegularSeason20242025!$E$3:$E$1315, $A30)</f>
        <v>9</v>
      </c>
      <c r="DU30">
        <f>SUMIFS(DataRegularSeason20242025!$AA$3:$AA$1315,DataRegularSeason20242025!$B$3:$B$1315, "&lt;=" &amp; DU$1, DataRegularSeason20242025!$D$3:$D$1315, $A30)+SUMIFS(DataRegularSeason20242025!$AB$3:$AB$1315,DataRegularSeason20242025!$B$3:$B$1315, "&lt;=" &amp; DU$1, DataRegularSeason20242025!$E$3:$E$1315, $A30)</f>
        <v>9</v>
      </c>
      <c r="DV30">
        <f>SUMIFS(DataRegularSeason20242025!$AA$3:$AA$1315,DataRegularSeason20242025!$B$3:$B$1315, "&lt;=" &amp; DV$1, DataRegularSeason20242025!$D$3:$D$1315, $A30)+SUMIFS(DataRegularSeason20242025!$AB$3:$AB$1315,DataRegularSeason20242025!$B$3:$B$1315, "&lt;=" &amp; DV$1, DataRegularSeason20242025!$E$3:$E$1315, $A30)</f>
        <v>9</v>
      </c>
      <c r="DW30">
        <f>SUMIFS(DataRegularSeason20242025!$AA$3:$AA$1315,DataRegularSeason20242025!$B$3:$B$1315, "&lt;=" &amp; DW$1, DataRegularSeason20242025!$D$3:$D$1315, $A30)+SUMIFS(DataRegularSeason20242025!$AB$3:$AB$1315,DataRegularSeason20242025!$B$3:$B$1315, "&lt;=" &amp; DW$1, DataRegularSeason20242025!$E$3:$E$1315, $A30)</f>
        <v>9</v>
      </c>
      <c r="DX30">
        <f>SUMIFS(DataRegularSeason20242025!$AA$3:$AA$1315,DataRegularSeason20242025!$B$3:$B$1315, "&lt;=" &amp; DX$1, DataRegularSeason20242025!$D$3:$D$1315, $A30)+SUMIFS(DataRegularSeason20242025!$AB$3:$AB$1315,DataRegularSeason20242025!$B$3:$B$1315, "&lt;=" &amp; DX$1, DataRegularSeason20242025!$E$3:$E$1315, $A30)</f>
        <v>9</v>
      </c>
      <c r="DY30">
        <f>SUMIFS(DataRegularSeason20242025!$AA$3:$AA$1315,DataRegularSeason20242025!$B$3:$B$1315, "&lt;=" &amp; DY$1, DataRegularSeason20242025!$D$3:$D$1315, $A30)+SUMIFS(DataRegularSeason20242025!$AB$3:$AB$1315,DataRegularSeason20242025!$B$3:$B$1315, "&lt;=" &amp; DY$1, DataRegularSeason20242025!$E$3:$E$1315, $A30)</f>
        <v>9</v>
      </c>
      <c r="DZ30">
        <f>SUMIFS(DataRegularSeason20242025!$AA$3:$AA$1315,DataRegularSeason20242025!$B$3:$B$1315, "&lt;=" &amp; DZ$1, DataRegularSeason20242025!$D$3:$D$1315, $A30)+SUMIFS(DataRegularSeason20242025!$AB$3:$AB$1315,DataRegularSeason20242025!$B$3:$B$1315, "&lt;=" &amp; DZ$1, DataRegularSeason20242025!$E$3:$E$1315, $A30)</f>
        <v>9</v>
      </c>
      <c r="EA30">
        <f>SUMIFS(DataRegularSeason20242025!$AA$3:$AA$1315,DataRegularSeason20242025!$B$3:$B$1315, "&lt;=" &amp; EA$1, DataRegularSeason20242025!$D$3:$D$1315, $A30)+SUMIFS(DataRegularSeason20242025!$AB$3:$AB$1315,DataRegularSeason20242025!$B$3:$B$1315, "&lt;=" &amp; EA$1, DataRegularSeason20242025!$E$3:$E$1315, $A30)</f>
        <v>9</v>
      </c>
      <c r="EB30">
        <f>SUMIFS(DataRegularSeason20242025!$AA$3:$AA$1315,DataRegularSeason20242025!$B$3:$B$1315, "&lt;=" &amp; EB$1, DataRegularSeason20242025!$D$3:$D$1315, $A30)+SUMIFS(DataRegularSeason20242025!$AB$3:$AB$1315,DataRegularSeason20242025!$B$3:$B$1315, "&lt;=" &amp; EB$1, DataRegularSeason20242025!$E$3:$E$1315, $A30)</f>
        <v>9</v>
      </c>
      <c r="EC30">
        <f>SUMIFS(DataRegularSeason20242025!$AA$3:$AA$1315,DataRegularSeason20242025!$B$3:$B$1315, "&lt;=" &amp; EC$1, DataRegularSeason20242025!$D$3:$D$1315, $A30)+SUMIFS(DataRegularSeason20242025!$AB$3:$AB$1315,DataRegularSeason20242025!$B$3:$B$1315, "&lt;=" &amp; EC$1, DataRegularSeason20242025!$E$3:$E$1315, $A30)</f>
        <v>9</v>
      </c>
      <c r="ED30">
        <f>SUMIFS(DataRegularSeason20242025!$AA$3:$AA$1315,DataRegularSeason20242025!$B$3:$B$1315, "&lt;=" &amp; ED$1, DataRegularSeason20242025!$D$3:$D$1315, $A30)+SUMIFS(DataRegularSeason20242025!$AB$3:$AB$1315,DataRegularSeason20242025!$B$3:$B$1315, "&lt;=" &amp; ED$1, DataRegularSeason20242025!$E$3:$E$1315, $A30)</f>
        <v>9</v>
      </c>
      <c r="EE30">
        <f>SUMIFS(DataRegularSeason20242025!$AA$3:$AA$1315,DataRegularSeason20242025!$B$3:$B$1315, "&lt;=" &amp; EE$1, DataRegularSeason20242025!$D$3:$D$1315, $A30)+SUMIFS(DataRegularSeason20242025!$AB$3:$AB$1315,DataRegularSeason20242025!$B$3:$B$1315, "&lt;=" &amp; EE$1, DataRegularSeason20242025!$E$3:$E$1315, $A30)</f>
        <v>9</v>
      </c>
      <c r="EF30">
        <f>SUMIFS(DataRegularSeason20242025!$AA$3:$AA$1315,DataRegularSeason20242025!$B$3:$B$1315, "&lt;=" &amp; EF$1, DataRegularSeason20242025!$D$3:$D$1315, $A30)+SUMIFS(DataRegularSeason20242025!$AB$3:$AB$1315,DataRegularSeason20242025!$B$3:$B$1315, "&lt;=" &amp; EF$1, DataRegularSeason20242025!$E$3:$E$1315, $A30)</f>
        <v>9</v>
      </c>
      <c r="EG30">
        <f>SUMIFS(DataRegularSeason20242025!$AA$3:$AA$1315,DataRegularSeason20242025!$B$3:$B$1315, "&lt;=" &amp; EG$1, DataRegularSeason20242025!$D$3:$D$1315, $A30)+SUMIFS(DataRegularSeason20242025!$AB$3:$AB$1315,DataRegularSeason20242025!$B$3:$B$1315, "&lt;=" &amp; EG$1, DataRegularSeason20242025!$E$3:$E$1315, $A30)</f>
        <v>9</v>
      </c>
      <c r="EH30">
        <f>SUMIFS(DataRegularSeason20242025!$AA$3:$AA$1315,DataRegularSeason20242025!$B$3:$B$1315, "&lt;=" &amp; EH$1, DataRegularSeason20242025!$D$3:$D$1315, $A30)+SUMIFS(DataRegularSeason20242025!$AB$3:$AB$1315,DataRegularSeason20242025!$B$3:$B$1315, "&lt;=" &amp; EH$1, DataRegularSeason20242025!$E$3:$E$1315, $A30)</f>
        <v>9</v>
      </c>
      <c r="EI30">
        <f>SUMIFS(DataRegularSeason20242025!$AA$3:$AA$1315,DataRegularSeason20242025!$B$3:$B$1315, "&lt;=" &amp; EI$1, DataRegularSeason20242025!$D$3:$D$1315, $A30)+SUMIFS(DataRegularSeason20242025!$AB$3:$AB$1315,DataRegularSeason20242025!$B$3:$B$1315, "&lt;=" &amp; EI$1, DataRegularSeason20242025!$E$3:$E$1315, $A30)</f>
        <v>9</v>
      </c>
      <c r="EJ30">
        <f>SUMIFS(DataRegularSeason20242025!$AA$3:$AA$1315,DataRegularSeason20242025!$B$3:$B$1315, "&lt;=" &amp; EJ$1, DataRegularSeason20242025!$D$3:$D$1315, $A30)+SUMIFS(DataRegularSeason20242025!$AB$3:$AB$1315,DataRegularSeason20242025!$B$3:$B$1315, "&lt;=" &amp; EJ$1, DataRegularSeason20242025!$E$3:$E$1315, $A30)</f>
        <v>9</v>
      </c>
      <c r="EK30">
        <f>SUMIFS(DataRegularSeason20242025!$AA$3:$AA$1315,DataRegularSeason20242025!$B$3:$B$1315, "&lt;=" &amp; EK$1, DataRegularSeason20242025!$D$3:$D$1315, $A30)+SUMIFS(DataRegularSeason20242025!$AB$3:$AB$1315,DataRegularSeason20242025!$B$3:$B$1315, "&lt;=" &amp; EK$1, DataRegularSeason20242025!$E$3:$E$1315, $A30)</f>
        <v>9</v>
      </c>
      <c r="EL30">
        <f>SUMIFS(DataRegularSeason20242025!$AA$3:$AA$1315,DataRegularSeason20242025!$B$3:$B$1315, "&lt;=" &amp; EL$1, DataRegularSeason20242025!$D$3:$D$1315, $A30)+SUMIFS(DataRegularSeason20242025!$AB$3:$AB$1315,DataRegularSeason20242025!$B$3:$B$1315, "&lt;=" &amp; EL$1, DataRegularSeason20242025!$E$3:$E$1315, $A30)</f>
        <v>9</v>
      </c>
      <c r="EM30">
        <f>SUMIFS(DataRegularSeason20242025!$AA$3:$AA$1315,DataRegularSeason20242025!$B$3:$B$1315, "&lt;=" &amp; EM$1, DataRegularSeason20242025!$D$3:$D$1315, $A30)+SUMIFS(DataRegularSeason20242025!$AB$3:$AB$1315,DataRegularSeason20242025!$B$3:$B$1315, "&lt;=" &amp; EM$1, DataRegularSeason20242025!$E$3:$E$1315, $A30)</f>
        <v>9</v>
      </c>
      <c r="EN30">
        <f>SUMIFS(DataRegularSeason20242025!$AA$3:$AA$1315,DataRegularSeason20242025!$B$3:$B$1315, "&lt;=" &amp; EN$1, DataRegularSeason20242025!$D$3:$D$1315, $A30)+SUMIFS(DataRegularSeason20242025!$AB$3:$AB$1315,DataRegularSeason20242025!$B$3:$B$1315, "&lt;=" &amp; EN$1, DataRegularSeason20242025!$E$3:$E$1315, $A30)</f>
        <v>9</v>
      </c>
      <c r="EO30">
        <f>SUMIFS(DataRegularSeason20242025!$AA$3:$AA$1315,DataRegularSeason20242025!$B$3:$B$1315, "&lt;=" &amp; EO$1, DataRegularSeason20242025!$D$3:$D$1315, $A30)+SUMIFS(DataRegularSeason20242025!$AB$3:$AB$1315,DataRegularSeason20242025!$B$3:$B$1315, "&lt;=" &amp; EO$1, DataRegularSeason20242025!$E$3:$E$1315, $A30)</f>
        <v>9</v>
      </c>
      <c r="EP30">
        <f>SUMIFS(DataRegularSeason20242025!$AA$3:$AA$1315,DataRegularSeason20242025!$B$3:$B$1315, "&lt;=" &amp; EP$1, DataRegularSeason20242025!$D$3:$D$1315, $A30)+SUMIFS(DataRegularSeason20242025!$AB$3:$AB$1315,DataRegularSeason20242025!$B$3:$B$1315, "&lt;=" &amp; EP$1, DataRegularSeason20242025!$E$3:$E$1315, $A30)</f>
        <v>9</v>
      </c>
      <c r="EQ30">
        <f>SUMIFS(DataRegularSeason20242025!$AA$3:$AA$1315,DataRegularSeason20242025!$B$3:$B$1315, "&lt;=" &amp; EQ$1, DataRegularSeason20242025!$D$3:$D$1315, $A30)+SUMIFS(DataRegularSeason20242025!$AB$3:$AB$1315,DataRegularSeason20242025!$B$3:$B$1315, "&lt;=" &amp; EQ$1, DataRegularSeason20242025!$E$3:$E$1315, $A30)</f>
        <v>9</v>
      </c>
      <c r="ER30">
        <f>SUMIFS(DataRegularSeason20242025!$AA$3:$AA$1315,DataRegularSeason20242025!$B$3:$B$1315, "&lt;=" &amp; ER$1, DataRegularSeason20242025!$D$3:$D$1315, $A30)+SUMIFS(DataRegularSeason20242025!$AB$3:$AB$1315,DataRegularSeason20242025!$B$3:$B$1315, "&lt;=" &amp; ER$1, DataRegularSeason20242025!$E$3:$E$1315, $A30)</f>
        <v>9</v>
      </c>
      <c r="ES30">
        <f>SUMIFS(DataRegularSeason20242025!$AA$3:$AA$1315,DataRegularSeason20242025!$B$3:$B$1315, "&lt;=" &amp; ES$1, DataRegularSeason20242025!$D$3:$D$1315, $A30)+SUMIFS(DataRegularSeason20242025!$AB$3:$AB$1315,DataRegularSeason20242025!$B$3:$B$1315, "&lt;=" &amp; ES$1, DataRegularSeason20242025!$E$3:$E$1315, $A30)</f>
        <v>9</v>
      </c>
      <c r="ET30">
        <f>SUMIFS(DataRegularSeason20242025!$AA$3:$AA$1315,DataRegularSeason20242025!$B$3:$B$1315, "&lt;=" &amp; ET$1, DataRegularSeason20242025!$D$3:$D$1315, $A30)+SUMIFS(DataRegularSeason20242025!$AB$3:$AB$1315,DataRegularSeason20242025!$B$3:$B$1315, "&lt;=" &amp; ET$1, DataRegularSeason20242025!$E$3:$E$1315, $A30)</f>
        <v>9</v>
      </c>
      <c r="EU30">
        <f>SUMIFS(DataRegularSeason20242025!$AA$3:$AA$1315,DataRegularSeason20242025!$B$3:$B$1315, "&lt;=" &amp; EU$1, DataRegularSeason20242025!$D$3:$D$1315, $A30)+SUMIFS(DataRegularSeason20242025!$AB$3:$AB$1315,DataRegularSeason20242025!$B$3:$B$1315, "&lt;=" &amp; EU$1, DataRegularSeason20242025!$E$3:$E$1315, $A30)</f>
        <v>9</v>
      </c>
      <c r="EV30">
        <f>SUMIFS(DataRegularSeason20242025!$AA$3:$AA$1315,DataRegularSeason20242025!$B$3:$B$1315, "&lt;=" &amp; EV$1, DataRegularSeason20242025!$D$3:$D$1315, $A30)+SUMIFS(DataRegularSeason20242025!$AB$3:$AB$1315,DataRegularSeason20242025!$B$3:$B$1315, "&lt;=" &amp; EV$1, DataRegularSeason20242025!$E$3:$E$1315, $A30)</f>
        <v>9</v>
      </c>
      <c r="EW30">
        <f>SUMIFS(DataRegularSeason20242025!$AA$3:$AA$1315,DataRegularSeason20242025!$B$3:$B$1315, "&lt;=" &amp; EW$1, DataRegularSeason20242025!$D$3:$D$1315, $A30)+SUMIFS(DataRegularSeason20242025!$AB$3:$AB$1315,DataRegularSeason20242025!$B$3:$B$1315, "&lt;=" &amp; EW$1, DataRegularSeason20242025!$E$3:$E$1315, $A30)</f>
        <v>9</v>
      </c>
      <c r="EX30">
        <f>SUMIFS(DataRegularSeason20242025!$AA$3:$AA$1315,DataRegularSeason20242025!$B$3:$B$1315, "&lt;=" &amp; EX$1, DataRegularSeason20242025!$D$3:$D$1315, $A30)+SUMIFS(DataRegularSeason20242025!$AB$3:$AB$1315,DataRegularSeason20242025!$B$3:$B$1315, "&lt;=" &amp; EX$1, DataRegularSeason20242025!$E$3:$E$1315, $A30)</f>
        <v>9</v>
      </c>
      <c r="EY30">
        <f>SUMIFS(DataRegularSeason20242025!$AA$3:$AA$1315,DataRegularSeason20242025!$B$3:$B$1315, "&lt;=" &amp; EY$1, DataRegularSeason20242025!$D$3:$D$1315, $A30)+SUMIFS(DataRegularSeason20242025!$AB$3:$AB$1315,DataRegularSeason20242025!$B$3:$B$1315, "&lt;=" &amp; EY$1, DataRegularSeason20242025!$E$3:$E$1315, $A30)</f>
        <v>9</v>
      </c>
      <c r="EZ30">
        <f>SUMIFS(DataRegularSeason20242025!$AA$3:$AA$1315,DataRegularSeason20242025!$B$3:$B$1315, "&lt;=" &amp; EZ$1, DataRegularSeason20242025!$D$3:$D$1315, $A30)+SUMIFS(DataRegularSeason20242025!$AB$3:$AB$1315,DataRegularSeason20242025!$B$3:$B$1315, "&lt;=" &amp; EZ$1, DataRegularSeason20242025!$E$3:$E$1315, $A30)</f>
        <v>9</v>
      </c>
      <c r="FA30">
        <f>SUMIFS(DataRegularSeason20242025!$AA$3:$AA$1315,DataRegularSeason20242025!$B$3:$B$1315, "&lt;=" &amp; FA$1, DataRegularSeason20242025!$D$3:$D$1315, $A30)+SUMIFS(DataRegularSeason20242025!$AB$3:$AB$1315,DataRegularSeason20242025!$B$3:$B$1315, "&lt;=" &amp; FA$1, DataRegularSeason20242025!$E$3:$E$1315, $A30)</f>
        <v>9</v>
      </c>
      <c r="FB30">
        <f>SUMIFS(DataRegularSeason20242025!$AA$3:$AA$1315,DataRegularSeason20242025!$B$3:$B$1315, "&lt;=" &amp; FB$1, DataRegularSeason20242025!$D$3:$D$1315, $A30)+SUMIFS(DataRegularSeason20242025!$AB$3:$AB$1315,DataRegularSeason20242025!$B$3:$B$1315, "&lt;=" &amp; FB$1, DataRegularSeason20242025!$E$3:$E$1315, $A30)</f>
        <v>9</v>
      </c>
      <c r="FC30">
        <f>SUMIFS(DataRegularSeason20242025!$AA$3:$AA$1315,DataRegularSeason20242025!$B$3:$B$1315, "&lt;=" &amp; FC$1, DataRegularSeason20242025!$D$3:$D$1315, $A30)+SUMIFS(DataRegularSeason20242025!$AB$3:$AB$1315,DataRegularSeason20242025!$B$3:$B$1315, "&lt;=" &amp; FC$1, DataRegularSeason20242025!$E$3:$E$1315, $A30)</f>
        <v>9</v>
      </c>
      <c r="FD30">
        <f>SUMIFS(DataRegularSeason20242025!$AA$3:$AA$1315,DataRegularSeason20242025!$B$3:$B$1315, "&lt;=" &amp; FD$1, DataRegularSeason20242025!$D$3:$D$1315, $A30)+SUMIFS(DataRegularSeason20242025!$AB$3:$AB$1315,DataRegularSeason20242025!$B$3:$B$1315, "&lt;=" &amp; FD$1, DataRegularSeason20242025!$E$3:$E$1315, $A30)</f>
        <v>9</v>
      </c>
      <c r="FE30">
        <f>SUMIFS(DataRegularSeason20242025!$AA$3:$AA$1315,DataRegularSeason20242025!$B$3:$B$1315, "&lt;=" &amp; FE$1, DataRegularSeason20242025!$D$3:$D$1315, $A30)+SUMIFS(DataRegularSeason20242025!$AB$3:$AB$1315,DataRegularSeason20242025!$B$3:$B$1315, "&lt;=" &amp; FE$1, DataRegularSeason20242025!$E$3:$E$1315, $A30)</f>
        <v>9</v>
      </c>
      <c r="FF30">
        <f>SUMIFS(DataRegularSeason20242025!$AA$3:$AA$1315,DataRegularSeason20242025!$B$3:$B$1315, "&lt;=" &amp; FF$1, DataRegularSeason20242025!$D$3:$D$1315, $A30)+SUMIFS(DataRegularSeason20242025!$AB$3:$AB$1315,DataRegularSeason20242025!$B$3:$B$1315, "&lt;=" &amp; FF$1, DataRegularSeason20242025!$E$3:$E$1315, $A30)</f>
        <v>9</v>
      </c>
      <c r="FG30">
        <f>SUMIFS(DataRegularSeason20242025!$AA$3:$AA$1315,DataRegularSeason20242025!$B$3:$B$1315, "&lt;=" &amp; FG$1, DataRegularSeason20242025!$D$3:$D$1315, $A30)+SUMIFS(DataRegularSeason20242025!$AB$3:$AB$1315,DataRegularSeason20242025!$B$3:$B$1315, "&lt;=" &amp; FG$1, DataRegularSeason20242025!$E$3:$E$1315, $A30)</f>
        <v>9</v>
      </c>
      <c r="FH30">
        <f>SUMIFS(DataRegularSeason20242025!$AA$3:$AA$1315,DataRegularSeason20242025!$B$3:$B$1315, "&lt;=" &amp; FH$1, DataRegularSeason20242025!$D$3:$D$1315, $A30)+SUMIFS(DataRegularSeason20242025!$AB$3:$AB$1315,DataRegularSeason20242025!$B$3:$B$1315, "&lt;=" &amp; FH$1, DataRegularSeason20242025!$E$3:$E$1315, $A30)</f>
        <v>9</v>
      </c>
      <c r="FI30">
        <f>SUMIFS(DataRegularSeason20242025!$AA$3:$AA$1315,DataRegularSeason20242025!$B$3:$B$1315, "&lt;=" &amp; FI$1, DataRegularSeason20242025!$D$3:$D$1315, $A30)+SUMIFS(DataRegularSeason20242025!$AB$3:$AB$1315,DataRegularSeason20242025!$B$3:$B$1315, "&lt;=" &amp; FI$1, DataRegularSeason20242025!$E$3:$E$1315, $A30)</f>
        <v>9</v>
      </c>
      <c r="FJ30">
        <f>SUMIFS(DataRegularSeason20242025!$AA$3:$AA$1315,DataRegularSeason20242025!$B$3:$B$1315, "&lt;=" &amp; FJ$1, DataRegularSeason20242025!$D$3:$D$1315, $A30)+SUMIFS(DataRegularSeason20242025!$AB$3:$AB$1315,DataRegularSeason20242025!$B$3:$B$1315, "&lt;=" &amp; FJ$1, DataRegularSeason20242025!$E$3:$E$1315, $A30)</f>
        <v>9</v>
      </c>
      <c r="FK30">
        <f>SUMIFS(DataRegularSeason20242025!$AA$3:$AA$1315,DataRegularSeason20242025!$B$3:$B$1315, "&lt;=" &amp; FK$1, DataRegularSeason20242025!$D$3:$D$1315, $A30)+SUMIFS(DataRegularSeason20242025!$AB$3:$AB$1315,DataRegularSeason20242025!$B$3:$B$1315, "&lt;=" &amp; FK$1, DataRegularSeason20242025!$E$3:$E$1315, $A30)</f>
        <v>9</v>
      </c>
      <c r="FL30">
        <f>SUMIFS(DataRegularSeason20242025!$AA$3:$AA$1315,DataRegularSeason20242025!$B$3:$B$1315, "&lt;=" &amp; FL$1, DataRegularSeason20242025!$D$3:$D$1315, $A30)+SUMIFS(DataRegularSeason20242025!$AB$3:$AB$1315,DataRegularSeason20242025!$B$3:$B$1315, "&lt;=" &amp; FL$1, DataRegularSeason20242025!$E$3:$E$1315, $A30)</f>
        <v>9</v>
      </c>
      <c r="FM30">
        <f>SUMIFS(DataRegularSeason20242025!$AA$3:$AA$1315,DataRegularSeason20242025!$B$3:$B$1315, "&lt;=" &amp; FM$1, DataRegularSeason20242025!$D$3:$D$1315, $A30)+SUMIFS(DataRegularSeason20242025!$AB$3:$AB$1315,DataRegularSeason20242025!$B$3:$B$1315, "&lt;=" &amp; FM$1, DataRegularSeason20242025!$E$3:$E$1315, $A30)</f>
        <v>9</v>
      </c>
      <c r="FN30">
        <f>SUMIFS(DataRegularSeason20242025!$AA$3:$AA$1315,DataRegularSeason20242025!$B$3:$B$1315, "&lt;=" &amp; FN$1, DataRegularSeason20242025!$D$3:$D$1315, $A30)+SUMIFS(DataRegularSeason20242025!$AB$3:$AB$1315,DataRegularSeason20242025!$B$3:$B$1315, "&lt;=" &amp; FN$1, DataRegularSeason20242025!$E$3:$E$1315, $A30)</f>
        <v>9</v>
      </c>
      <c r="FO30">
        <f>SUMIFS(DataRegularSeason20242025!$AA$3:$AA$1315,DataRegularSeason20242025!$B$3:$B$1315, "&lt;=" &amp; FO$1, DataRegularSeason20242025!$D$3:$D$1315, $A30)+SUMIFS(DataRegularSeason20242025!$AB$3:$AB$1315,DataRegularSeason20242025!$B$3:$B$1315, "&lt;=" &amp; FO$1, DataRegularSeason20242025!$E$3:$E$1315, $A30)</f>
        <v>9</v>
      </c>
      <c r="FP30">
        <f>SUMIFS(DataRegularSeason20242025!$AA$3:$AA$1315,DataRegularSeason20242025!$B$3:$B$1315, "&lt;=" &amp; FP$1, DataRegularSeason20242025!$D$3:$D$1315, $A30)+SUMIFS(DataRegularSeason20242025!$AB$3:$AB$1315,DataRegularSeason20242025!$B$3:$B$1315, "&lt;=" &amp; FP$1, DataRegularSeason20242025!$E$3:$E$1315, $A30)</f>
        <v>9</v>
      </c>
      <c r="FQ30">
        <f>SUMIFS(DataRegularSeason20242025!$AA$3:$AA$1315,DataRegularSeason20242025!$B$3:$B$1315, "&lt;=" &amp; FQ$1, DataRegularSeason20242025!$D$3:$D$1315, $A30)+SUMIFS(DataRegularSeason20242025!$AB$3:$AB$1315,DataRegularSeason20242025!$B$3:$B$1315, "&lt;=" &amp; FQ$1, DataRegularSeason20242025!$E$3:$E$1315, $A30)</f>
        <v>9</v>
      </c>
      <c r="FR30">
        <f>SUMIFS(DataRegularSeason20242025!$AA$3:$AA$1315,DataRegularSeason20242025!$B$3:$B$1315, "&lt;=" &amp; FR$1, DataRegularSeason20242025!$D$3:$D$1315, $A30)+SUMIFS(DataRegularSeason20242025!$AB$3:$AB$1315,DataRegularSeason20242025!$B$3:$B$1315, "&lt;=" &amp; FR$1, DataRegularSeason20242025!$E$3:$E$1315, $A30)</f>
        <v>9</v>
      </c>
      <c r="FS30">
        <f>SUMIFS(DataRegularSeason20242025!$AA$3:$AA$1315,DataRegularSeason20242025!$B$3:$B$1315, "&lt;=" &amp; FS$1, DataRegularSeason20242025!$D$3:$D$1315, $A30)+SUMIFS(DataRegularSeason20242025!$AB$3:$AB$1315,DataRegularSeason20242025!$B$3:$B$1315, "&lt;=" &amp; FS$1, DataRegularSeason20242025!$E$3:$E$1315, $A30)</f>
        <v>9</v>
      </c>
      <c r="FT30">
        <f>SUMIFS(DataRegularSeason20242025!$AA$3:$AA$1315,DataRegularSeason20242025!$B$3:$B$1315, "&lt;=" &amp; FT$1, DataRegularSeason20242025!$D$3:$D$1315, $A30)+SUMIFS(DataRegularSeason20242025!$AB$3:$AB$1315,DataRegularSeason20242025!$B$3:$B$1315, "&lt;=" &amp; FT$1, DataRegularSeason20242025!$E$3:$E$1315, $A30)</f>
        <v>9</v>
      </c>
      <c r="FU30">
        <f>SUMIFS(DataRegularSeason20242025!$AA$3:$AA$1315,DataRegularSeason20242025!$B$3:$B$1315, "&lt;=" &amp; FU$1, DataRegularSeason20242025!$D$3:$D$1315, $A30)+SUMIFS(DataRegularSeason20242025!$AB$3:$AB$1315,DataRegularSeason20242025!$B$3:$B$1315, "&lt;=" &amp; FU$1, DataRegularSeason20242025!$E$3:$E$1315, $A30)</f>
        <v>9</v>
      </c>
      <c r="FV30">
        <f>SUMIFS(DataRegularSeason20242025!$AA$3:$AA$1315,DataRegularSeason20242025!$B$3:$B$1315, "&lt;=" &amp; FV$1, DataRegularSeason20242025!$D$3:$D$1315, $A30)+SUMIFS(DataRegularSeason20242025!$AB$3:$AB$1315,DataRegularSeason20242025!$B$3:$B$1315, "&lt;=" &amp; FV$1, DataRegularSeason20242025!$E$3:$E$1315, $A30)</f>
        <v>9</v>
      </c>
      <c r="FW30">
        <f>SUMIFS(DataRegularSeason20242025!$AA$3:$AA$1315,DataRegularSeason20242025!$B$3:$B$1315, "&lt;=" &amp; FW$1, DataRegularSeason20242025!$D$3:$D$1315, $A30)+SUMIFS(DataRegularSeason20242025!$AB$3:$AB$1315,DataRegularSeason20242025!$B$3:$B$1315, "&lt;=" &amp; FW$1, DataRegularSeason20242025!$E$3:$E$1315, $A30)</f>
        <v>9</v>
      </c>
      <c r="FX30">
        <f>SUMIFS(DataRegularSeason20242025!$AA$3:$AA$1315,DataRegularSeason20242025!$B$3:$B$1315, "&lt;=" &amp; FX$1, DataRegularSeason20242025!$D$3:$D$1315, $A30)+SUMIFS(DataRegularSeason20242025!$AB$3:$AB$1315,DataRegularSeason20242025!$B$3:$B$1315, "&lt;=" &amp; FX$1, DataRegularSeason20242025!$E$3:$E$1315, $A30)</f>
        <v>9</v>
      </c>
      <c r="FY30">
        <f>SUMIFS(DataRegularSeason20242025!$AA$3:$AA$1315,DataRegularSeason20242025!$B$3:$B$1315, "&lt;=" &amp; FY$1, DataRegularSeason20242025!$D$3:$D$1315, $A30)+SUMIFS(DataRegularSeason20242025!$AB$3:$AB$1315,DataRegularSeason20242025!$B$3:$B$1315, "&lt;=" &amp; FY$1, DataRegularSeason20242025!$E$3:$E$1315, $A30)</f>
        <v>9</v>
      </c>
      <c r="FZ30">
        <f>SUMIFS(DataRegularSeason20242025!$AA$3:$AA$1315,DataRegularSeason20242025!$B$3:$B$1315, "&lt;=" &amp; FZ$1, DataRegularSeason20242025!$D$3:$D$1315, $A30)+SUMIFS(DataRegularSeason20242025!$AB$3:$AB$1315,DataRegularSeason20242025!$B$3:$B$1315, "&lt;=" &amp; FZ$1, DataRegularSeason20242025!$E$3:$E$1315, $A30)</f>
        <v>9</v>
      </c>
      <c r="GA30">
        <f>SUMIFS(DataRegularSeason20242025!$AA$3:$AA$1315,DataRegularSeason20242025!$B$3:$B$1315, "&lt;=" &amp; GA$1, DataRegularSeason20242025!$D$3:$D$1315, $A30)+SUMIFS(DataRegularSeason20242025!$AB$3:$AB$1315,DataRegularSeason20242025!$B$3:$B$1315, "&lt;=" &amp; GA$1, DataRegularSeason20242025!$E$3:$E$1315, $A30)</f>
        <v>9</v>
      </c>
      <c r="GB30">
        <f>SUMIFS(DataRegularSeason20242025!$AA$3:$AA$1315,DataRegularSeason20242025!$B$3:$B$1315, "&lt;=" &amp; GB$1, DataRegularSeason20242025!$D$3:$D$1315, $A30)+SUMIFS(DataRegularSeason20242025!$AB$3:$AB$1315,DataRegularSeason20242025!$B$3:$B$1315, "&lt;=" &amp; GB$1, DataRegularSeason20242025!$E$3:$E$1315, $A30)</f>
        <v>9</v>
      </c>
      <c r="GC30">
        <f>SUMIFS(DataRegularSeason20242025!$AA$3:$AA$1315,DataRegularSeason20242025!$B$3:$B$1315, "&lt;=" &amp; GC$1, DataRegularSeason20242025!$D$3:$D$1315, $A30)+SUMIFS(DataRegularSeason20242025!$AB$3:$AB$1315,DataRegularSeason20242025!$B$3:$B$1315, "&lt;=" &amp; GC$1, DataRegularSeason20242025!$E$3:$E$1315, $A30)</f>
        <v>9</v>
      </c>
      <c r="GD30">
        <f>SUMIFS(DataRegularSeason20242025!$AA$3:$AA$1315,DataRegularSeason20242025!$B$3:$B$1315, "&lt;=" &amp; GD$1, DataRegularSeason20242025!$D$3:$D$1315, $A30)+SUMIFS(DataRegularSeason20242025!$AB$3:$AB$1315,DataRegularSeason20242025!$B$3:$B$1315, "&lt;=" &amp; GD$1, DataRegularSeason20242025!$E$3:$E$1315, $A30)</f>
        <v>9</v>
      </c>
      <c r="GE30">
        <f>SUMIFS(DataRegularSeason20242025!$AA$3:$AA$1315,DataRegularSeason20242025!$B$3:$B$1315, "&lt;=" &amp; GE$1, DataRegularSeason20242025!$D$3:$D$1315, $A30)+SUMIFS(DataRegularSeason20242025!$AB$3:$AB$1315,DataRegularSeason20242025!$B$3:$B$1315, "&lt;=" &amp; GE$1, DataRegularSeason20242025!$E$3:$E$1315, $A30)</f>
        <v>9</v>
      </c>
      <c r="GF30">
        <f>SUMIFS(DataRegularSeason20242025!$AA$3:$AA$1315,DataRegularSeason20242025!$B$3:$B$1315, "&lt;=" &amp; GF$1, DataRegularSeason20242025!$D$3:$D$1315, $A30)+SUMIFS(DataRegularSeason20242025!$AB$3:$AB$1315,DataRegularSeason20242025!$B$3:$B$1315, "&lt;=" &amp; GF$1, DataRegularSeason20242025!$E$3:$E$1315, $A30)</f>
        <v>9</v>
      </c>
      <c r="GG30">
        <f>SUMIFS(DataRegularSeason20242025!$AA$3:$AA$1315,DataRegularSeason20242025!$B$3:$B$1315, "&lt;=" &amp; GG$1, DataRegularSeason20242025!$D$3:$D$1315, $A30)+SUMIFS(DataRegularSeason20242025!$AB$3:$AB$1315,DataRegularSeason20242025!$B$3:$B$1315, "&lt;=" &amp; GG$1, DataRegularSeason20242025!$E$3:$E$1315, $A30)</f>
        <v>9</v>
      </c>
      <c r="GH30">
        <f>SUMIFS(DataRegularSeason20242025!$AA$3:$AA$1315,DataRegularSeason20242025!$B$3:$B$1315, "&lt;=" &amp; GH$1, DataRegularSeason20242025!$D$3:$D$1315, $A30)+SUMIFS(DataRegularSeason20242025!$AB$3:$AB$1315,DataRegularSeason20242025!$B$3:$B$1315, "&lt;=" &amp; GH$1, DataRegularSeason20242025!$E$3:$E$1315, $A30)</f>
        <v>9</v>
      </c>
      <c r="GI30">
        <f>SUMIFS(DataRegularSeason20242025!$AA$3:$AA$1315,DataRegularSeason20242025!$B$3:$B$1315, "&lt;=" &amp; GI$1, DataRegularSeason20242025!$D$3:$D$1315, $A30)+SUMIFS(DataRegularSeason20242025!$AB$3:$AB$1315,DataRegularSeason20242025!$B$3:$B$1315, "&lt;=" &amp; GI$1, DataRegularSeason20242025!$E$3:$E$1315, $A30)</f>
        <v>9</v>
      </c>
      <c r="GJ30">
        <f>SUMIFS(DataRegularSeason20242025!$AA$3:$AA$1315,DataRegularSeason20242025!$B$3:$B$1315, "&lt;=" &amp; GJ$1, DataRegularSeason20242025!$D$3:$D$1315, $A30)+SUMIFS(DataRegularSeason20242025!$AB$3:$AB$1315,DataRegularSeason20242025!$B$3:$B$1315, "&lt;=" &amp; GJ$1, DataRegularSeason20242025!$E$3:$E$1315, $A30)</f>
        <v>9</v>
      </c>
      <c r="GK30">
        <f>SUMIFS(DataRegularSeason20242025!$AA$3:$AA$1315,DataRegularSeason20242025!$B$3:$B$1315, "&lt;=" &amp; GK$1, DataRegularSeason20242025!$D$3:$D$1315, $A30)+SUMIFS(DataRegularSeason20242025!$AB$3:$AB$1315,DataRegularSeason20242025!$B$3:$B$1315, "&lt;=" &amp; GK$1, DataRegularSeason20242025!$E$3:$E$1315, $A30)</f>
        <v>9</v>
      </c>
      <c r="GL30">
        <f>SUMIFS(DataRegularSeason20242025!$AA$3:$AA$1315,DataRegularSeason20242025!$B$3:$B$1315, "&lt;=" &amp; GL$1, DataRegularSeason20242025!$D$3:$D$1315, $A30)+SUMIFS(DataRegularSeason20242025!$AB$3:$AB$1315,DataRegularSeason20242025!$B$3:$B$1315, "&lt;=" &amp; GL$1, DataRegularSeason20242025!$E$3:$E$1315, $A30)</f>
        <v>9</v>
      </c>
      <c r="GM30">
        <f>SUMIFS(DataRegularSeason20242025!$AA$3:$AA$1315,DataRegularSeason20242025!$B$3:$B$1315, "&lt;=" &amp; GM$1, DataRegularSeason20242025!$D$3:$D$1315, $A30)+SUMIFS(DataRegularSeason20242025!$AB$3:$AB$1315,DataRegularSeason20242025!$B$3:$B$1315, "&lt;=" &amp; GM$1, DataRegularSeason20242025!$E$3:$E$1315, $A30)</f>
        <v>9</v>
      </c>
      <c r="GN30">
        <f>SUMIFS(DataRegularSeason20242025!$AA$3:$AA$1315,DataRegularSeason20242025!$B$3:$B$1315, "&lt;=" &amp; GN$1, DataRegularSeason20242025!$D$3:$D$1315, $A30)+SUMIFS(DataRegularSeason20242025!$AB$3:$AB$1315,DataRegularSeason20242025!$B$3:$B$1315, "&lt;=" &amp; GN$1, DataRegularSeason20242025!$E$3:$E$1315, $A30)</f>
        <v>9</v>
      </c>
      <c r="GO30">
        <f>SUMIFS(DataRegularSeason20242025!$AA$3:$AA$1315,DataRegularSeason20242025!$B$3:$B$1315, "&lt;=" &amp; GO$1, DataRegularSeason20242025!$D$3:$D$1315, $A30)+SUMIFS(DataRegularSeason20242025!$AB$3:$AB$1315,DataRegularSeason20242025!$B$3:$B$1315, "&lt;=" &amp; GO$1, DataRegularSeason20242025!$E$3:$E$1315, $A30)</f>
        <v>9</v>
      </c>
      <c r="GP30">
        <f>SUMIFS(DataRegularSeason20242025!$AA$3:$AA$1315,DataRegularSeason20242025!$B$3:$B$1315, "&lt;=" &amp; GP$1, DataRegularSeason20242025!$D$3:$D$1315, $A30)+SUMIFS(DataRegularSeason20242025!$AB$3:$AB$1315,DataRegularSeason20242025!$B$3:$B$1315, "&lt;=" &amp; GP$1, DataRegularSeason20242025!$E$3:$E$1315, $A30)</f>
        <v>9</v>
      </c>
      <c r="GQ30">
        <f>SUMIFS(DataRegularSeason20242025!$AA$3:$AA$1315,DataRegularSeason20242025!$B$3:$B$1315, "&lt;=" &amp; GQ$1, DataRegularSeason20242025!$D$3:$D$1315, $A30)+SUMIFS(DataRegularSeason20242025!$AB$3:$AB$1315,DataRegularSeason20242025!$B$3:$B$1315, "&lt;=" &amp; GQ$1, DataRegularSeason20242025!$E$3:$E$1315, $A30)</f>
        <v>9</v>
      </c>
      <c r="GR30">
        <f>SUMIFS(DataRegularSeason20242025!$AA$3:$AA$1315,DataRegularSeason20242025!$B$3:$B$1315, "&lt;=" &amp; GR$1, DataRegularSeason20242025!$D$3:$D$1315, $A30)+SUMIFS(DataRegularSeason20242025!$AB$3:$AB$1315,DataRegularSeason20242025!$B$3:$B$1315, "&lt;=" &amp; GR$1, DataRegularSeason20242025!$E$3:$E$1315, $A30)</f>
        <v>9</v>
      </c>
      <c r="GS30">
        <f>SUMIFS(DataRegularSeason20242025!$AA$3:$AA$1315,DataRegularSeason20242025!$B$3:$B$1315, "&lt;=" &amp; GS$1, DataRegularSeason20242025!$D$3:$D$1315, $A30)+SUMIFS(DataRegularSeason20242025!$AB$3:$AB$1315,DataRegularSeason20242025!$B$3:$B$1315, "&lt;=" &amp; GS$1, DataRegularSeason20242025!$E$3:$E$1315, $A30)</f>
        <v>9</v>
      </c>
      <c r="GT30">
        <f>SUMIFS(DataRegularSeason20242025!$AA$3:$AA$1315,DataRegularSeason20242025!$B$3:$B$1315, "&lt;=" &amp; GT$1, DataRegularSeason20242025!$D$3:$D$1315, $A30)+SUMIFS(DataRegularSeason20242025!$AB$3:$AB$1315,DataRegularSeason20242025!$B$3:$B$1315, "&lt;=" &amp; GT$1, DataRegularSeason20242025!$E$3:$E$1315, $A30)</f>
        <v>9</v>
      </c>
      <c r="GU30">
        <f>SUMIFS(DataRegularSeason20242025!$AA$3:$AA$1315,DataRegularSeason20242025!$B$3:$B$1315, "&lt;=" &amp; GU$1, DataRegularSeason20242025!$D$3:$D$1315, $A30)+SUMIFS(DataRegularSeason20242025!$AB$3:$AB$1315,DataRegularSeason20242025!$B$3:$B$1315, "&lt;=" &amp; GU$1, DataRegularSeason20242025!$E$3:$E$1315, $A30)</f>
        <v>9</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6</v>
      </c>
      <c r="AG33">
        <f>SUMIFS(DataRegularSeason20242025!$AA$3:$AA$1315,DataRegularSeason20242025!$B$3:$B$1315, "&lt;=" &amp; AG$1, DataRegularSeason20242025!$D$3:$D$1315, $A33)+SUMIFS(DataRegularSeason20242025!$AB$3:$AB$1315,DataRegularSeason20242025!$B$3:$B$1315, "&lt;=" &amp; AG$1, DataRegularSeason20242025!$E$3:$E$1315, $A33)</f>
        <v>6</v>
      </c>
      <c r="AH33">
        <f>SUMIFS(DataRegularSeason20242025!$AA$3:$AA$1315,DataRegularSeason20242025!$B$3:$B$1315, "&lt;=" &amp; AH$1, DataRegularSeason20242025!$D$3:$D$1315, $A33)+SUMIFS(DataRegularSeason20242025!$AB$3:$AB$1315,DataRegularSeason20242025!$B$3:$B$1315, "&lt;=" &amp; AH$1, DataRegularSeason20242025!$E$3:$E$1315, $A33)</f>
        <v>6</v>
      </c>
      <c r="AI33">
        <f>SUMIFS(DataRegularSeason20242025!$AA$3:$AA$1315,DataRegularSeason20242025!$B$3:$B$1315, "&lt;=" &amp; AI$1, DataRegularSeason20242025!$D$3:$D$1315, $A33)+SUMIFS(DataRegularSeason20242025!$AB$3:$AB$1315,DataRegularSeason20242025!$B$3:$B$1315, "&lt;=" &amp; AI$1, DataRegularSeason20242025!$E$3:$E$1315, $A33)</f>
        <v>6</v>
      </c>
      <c r="AJ33">
        <f>SUMIFS(DataRegularSeason20242025!$AA$3:$AA$1315,DataRegularSeason20242025!$B$3:$B$1315, "&lt;=" &amp; AJ$1, DataRegularSeason20242025!$D$3:$D$1315, $A33)+SUMIFS(DataRegularSeason20242025!$AB$3:$AB$1315,DataRegularSeason20242025!$B$3:$B$1315, "&lt;=" &amp; AJ$1, DataRegularSeason20242025!$E$3:$E$1315, $A33)</f>
        <v>6</v>
      </c>
      <c r="AK33">
        <f>SUMIFS(DataRegularSeason20242025!$AA$3:$AA$1315,DataRegularSeason20242025!$B$3:$B$1315, "&lt;=" &amp; AK$1, DataRegularSeason20242025!$D$3:$D$1315, $A33)+SUMIFS(DataRegularSeason20242025!$AB$3:$AB$1315,DataRegularSeason20242025!$B$3:$B$1315, "&lt;=" &amp; AK$1, DataRegularSeason20242025!$E$3:$E$1315, $A33)</f>
        <v>6</v>
      </c>
      <c r="AL33">
        <f>SUMIFS(DataRegularSeason20242025!$AA$3:$AA$1315,DataRegularSeason20242025!$B$3:$B$1315, "&lt;=" &amp; AL$1, DataRegularSeason20242025!$D$3:$D$1315, $A33)+SUMIFS(DataRegularSeason20242025!$AB$3:$AB$1315,DataRegularSeason20242025!$B$3:$B$1315, "&lt;=" &amp; AL$1, DataRegularSeason20242025!$E$3:$E$1315, $A33)</f>
        <v>6</v>
      </c>
      <c r="AM33">
        <f>SUMIFS(DataRegularSeason20242025!$AA$3:$AA$1315,DataRegularSeason20242025!$B$3:$B$1315, "&lt;=" &amp; AM$1, DataRegularSeason20242025!$D$3:$D$1315, $A33)+SUMIFS(DataRegularSeason20242025!$AB$3:$AB$1315,DataRegularSeason20242025!$B$3:$B$1315, "&lt;=" &amp; AM$1, DataRegularSeason20242025!$E$3:$E$1315, $A33)</f>
        <v>6</v>
      </c>
      <c r="AN33">
        <f>SUMIFS(DataRegularSeason20242025!$AA$3:$AA$1315,DataRegularSeason20242025!$B$3:$B$1315, "&lt;=" &amp; AN$1, DataRegularSeason20242025!$D$3:$D$1315, $A33)+SUMIFS(DataRegularSeason20242025!$AB$3:$AB$1315,DataRegularSeason20242025!$B$3:$B$1315, "&lt;=" &amp; AN$1, DataRegularSeason20242025!$E$3:$E$1315, $A33)</f>
        <v>6</v>
      </c>
      <c r="AO33">
        <f>SUMIFS(DataRegularSeason20242025!$AA$3:$AA$1315,DataRegularSeason20242025!$B$3:$B$1315, "&lt;=" &amp; AO$1, DataRegularSeason20242025!$D$3:$D$1315, $A33)+SUMIFS(DataRegularSeason20242025!$AB$3:$AB$1315,DataRegularSeason20242025!$B$3:$B$1315, "&lt;=" &amp; AO$1, DataRegularSeason20242025!$E$3:$E$1315, $A33)</f>
        <v>6</v>
      </c>
      <c r="AP33">
        <f>SUMIFS(DataRegularSeason20242025!$AA$3:$AA$1315,DataRegularSeason20242025!$B$3:$B$1315, "&lt;=" &amp; AP$1, DataRegularSeason20242025!$D$3:$D$1315, $A33)+SUMIFS(DataRegularSeason20242025!$AB$3:$AB$1315,DataRegularSeason20242025!$B$3:$B$1315, "&lt;=" &amp; AP$1, DataRegularSeason20242025!$E$3:$E$1315, $A33)</f>
        <v>6</v>
      </c>
      <c r="AQ33">
        <f>SUMIFS(DataRegularSeason20242025!$AA$3:$AA$1315,DataRegularSeason20242025!$B$3:$B$1315, "&lt;=" &amp; AQ$1, DataRegularSeason20242025!$D$3:$D$1315, $A33)+SUMIFS(DataRegularSeason20242025!$AB$3:$AB$1315,DataRegularSeason20242025!$B$3:$B$1315, "&lt;=" &amp; AQ$1, DataRegularSeason20242025!$E$3:$E$1315, $A33)</f>
        <v>6</v>
      </c>
      <c r="AR33">
        <f>SUMIFS(DataRegularSeason20242025!$AA$3:$AA$1315,DataRegularSeason20242025!$B$3:$B$1315, "&lt;=" &amp; AR$1, DataRegularSeason20242025!$D$3:$D$1315, $A33)+SUMIFS(DataRegularSeason20242025!$AB$3:$AB$1315,DataRegularSeason20242025!$B$3:$B$1315, "&lt;=" &amp; AR$1, DataRegularSeason20242025!$E$3:$E$1315, $A33)</f>
        <v>6</v>
      </c>
      <c r="AS33">
        <f>SUMIFS(DataRegularSeason20242025!$AA$3:$AA$1315,DataRegularSeason20242025!$B$3:$B$1315, "&lt;=" &amp; AS$1, DataRegularSeason20242025!$D$3:$D$1315, $A33)+SUMIFS(DataRegularSeason20242025!$AB$3:$AB$1315,DataRegularSeason20242025!$B$3:$B$1315, "&lt;=" &amp; AS$1, DataRegularSeason20242025!$E$3:$E$1315, $A33)</f>
        <v>6</v>
      </c>
      <c r="AT33">
        <f>SUMIFS(DataRegularSeason20242025!$AA$3:$AA$1315,DataRegularSeason20242025!$B$3:$B$1315, "&lt;=" &amp; AT$1, DataRegularSeason20242025!$D$3:$D$1315, $A33)+SUMIFS(DataRegularSeason20242025!$AB$3:$AB$1315,DataRegularSeason20242025!$B$3:$B$1315, "&lt;=" &amp; AT$1, DataRegularSeason20242025!$E$3:$E$1315, $A33)</f>
        <v>6</v>
      </c>
      <c r="AU33">
        <f>SUMIFS(DataRegularSeason20242025!$AA$3:$AA$1315,DataRegularSeason20242025!$B$3:$B$1315, "&lt;=" &amp; AU$1, DataRegularSeason20242025!$D$3:$D$1315, $A33)+SUMIFS(DataRegularSeason20242025!$AB$3:$AB$1315,DataRegularSeason20242025!$B$3:$B$1315, "&lt;=" &amp; AU$1, DataRegularSeason20242025!$E$3:$E$1315, $A33)</f>
        <v>6</v>
      </c>
      <c r="AV33">
        <f>SUMIFS(DataRegularSeason20242025!$AA$3:$AA$1315,DataRegularSeason20242025!$B$3:$B$1315, "&lt;=" &amp; AV$1, DataRegularSeason20242025!$D$3:$D$1315, $A33)+SUMIFS(DataRegularSeason20242025!$AB$3:$AB$1315,DataRegularSeason20242025!$B$3:$B$1315, "&lt;=" &amp; AV$1, DataRegularSeason20242025!$E$3:$E$1315, $A33)</f>
        <v>6</v>
      </c>
      <c r="AW33">
        <f>SUMIFS(DataRegularSeason20242025!$AA$3:$AA$1315,DataRegularSeason20242025!$B$3:$B$1315, "&lt;=" &amp; AW$1, DataRegularSeason20242025!$D$3:$D$1315, $A33)+SUMIFS(DataRegularSeason20242025!$AB$3:$AB$1315,DataRegularSeason20242025!$B$3:$B$1315, "&lt;=" &amp; AW$1, DataRegularSeason20242025!$E$3:$E$1315, $A33)</f>
        <v>6</v>
      </c>
      <c r="AX33">
        <f>SUMIFS(DataRegularSeason20242025!$AA$3:$AA$1315,DataRegularSeason20242025!$B$3:$B$1315, "&lt;=" &amp; AX$1, DataRegularSeason20242025!$D$3:$D$1315, $A33)+SUMIFS(DataRegularSeason20242025!$AB$3:$AB$1315,DataRegularSeason20242025!$B$3:$B$1315, "&lt;=" &amp; AX$1, DataRegularSeason20242025!$E$3:$E$1315, $A33)</f>
        <v>6</v>
      </c>
      <c r="AY33">
        <f>SUMIFS(DataRegularSeason20242025!$AA$3:$AA$1315,DataRegularSeason20242025!$B$3:$B$1315, "&lt;=" &amp; AY$1, DataRegularSeason20242025!$D$3:$D$1315, $A33)+SUMIFS(DataRegularSeason20242025!$AB$3:$AB$1315,DataRegularSeason20242025!$B$3:$B$1315, "&lt;=" &amp; AY$1, DataRegularSeason20242025!$E$3:$E$1315, $A33)</f>
        <v>6</v>
      </c>
      <c r="AZ33">
        <f>SUMIFS(DataRegularSeason20242025!$AA$3:$AA$1315,DataRegularSeason20242025!$B$3:$B$1315, "&lt;=" &amp; AZ$1, DataRegularSeason20242025!$D$3:$D$1315, $A33)+SUMIFS(DataRegularSeason20242025!$AB$3:$AB$1315,DataRegularSeason20242025!$B$3:$B$1315, "&lt;=" &amp; AZ$1, DataRegularSeason20242025!$E$3:$E$1315, $A33)</f>
        <v>6</v>
      </c>
      <c r="BA33">
        <f>SUMIFS(DataRegularSeason20242025!$AA$3:$AA$1315,DataRegularSeason20242025!$B$3:$B$1315, "&lt;=" &amp; BA$1, DataRegularSeason20242025!$D$3:$D$1315, $A33)+SUMIFS(DataRegularSeason20242025!$AB$3:$AB$1315,DataRegularSeason20242025!$B$3:$B$1315, "&lt;=" &amp; BA$1, DataRegularSeason20242025!$E$3:$E$1315, $A33)</f>
        <v>6</v>
      </c>
      <c r="BB33">
        <f>SUMIFS(DataRegularSeason20242025!$AA$3:$AA$1315,DataRegularSeason20242025!$B$3:$B$1315, "&lt;=" &amp; BB$1, DataRegularSeason20242025!$D$3:$D$1315, $A33)+SUMIFS(DataRegularSeason20242025!$AB$3:$AB$1315,DataRegularSeason20242025!$B$3:$B$1315, "&lt;=" &amp; BB$1, DataRegularSeason20242025!$E$3:$E$1315, $A33)</f>
        <v>6</v>
      </c>
      <c r="BC33">
        <f>SUMIFS(DataRegularSeason20242025!$AA$3:$AA$1315,DataRegularSeason20242025!$B$3:$B$1315, "&lt;=" &amp; BC$1, DataRegularSeason20242025!$D$3:$D$1315, $A33)+SUMIFS(DataRegularSeason20242025!$AB$3:$AB$1315,DataRegularSeason20242025!$B$3:$B$1315, "&lt;=" &amp; BC$1, DataRegularSeason20242025!$E$3:$E$1315, $A33)</f>
        <v>6</v>
      </c>
      <c r="BD33">
        <f>SUMIFS(DataRegularSeason20242025!$AA$3:$AA$1315,DataRegularSeason20242025!$B$3:$B$1315, "&lt;=" &amp; BD$1, DataRegularSeason20242025!$D$3:$D$1315, $A33)+SUMIFS(DataRegularSeason20242025!$AB$3:$AB$1315,DataRegularSeason20242025!$B$3:$B$1315, "&lt;=" &amp; BD$1, DataRegularSeason20242025!$E$3:$E$1315, $A33)</f>
        <v>6</v>
      </c>
      <c r="BE33">
        <f>SUMIFS(DataRegularSeason20242025!$AA$3:$AA$1315,DataRegularSeason20242025!$B$3:$B$1315, "&lt;=" &amp; BE$1, DataRegularSeason20242025!$D$3:$D$1315, $A33)+SUMIFS(DataRegularSeason20242025!$AB$3:$AB$1315,DataRegularSeason20242025!$B$3:$B$1315, "&lt;=" &amp; BE$1, DataRegularSeason20242025!$E$3:$E$1315, $A33)</f>
        <v>6</v>
      </c>
      <c r="BF33">
        <f>SUMIFS(DataRegularSeason20242025!$AA$3:$AA$1315,DataRegularSeason20242025!$B$3:$B$1315, "&lt;=" &amp; BF$1, DataRegularSeason20242025!$D$3:$D$1315, $A33)+SUMIFS(DataRegularSeason20242025!$AB$3:$AB$1315,DataRegularSeason20242025!$B$3:$B$1315, "&lt;=" &amp; BF$1, DataRegularSeason20242025!$E$3:$E$1315, $A33)</f>
        <v>6</v>
      </c>
      <c r="BG33">
        <f>SUMIFS(DataRegularSeason20242025!$AA$3:$AA$1315,DataRegularSeason20242025!$B$3:$B$1315, "&lt;=" &amp; BG$1, DataRegularSeason20242025!$D$3:$D$1315, $A33)+SUMIFS(DataRegularSeason20242025!$AB$3:$AB$1315,DataRegularSeason20242025!$B$3:$B$1315, "&lt;=" &amp; BG$1, DataRegularSeason20242025!$E$3:$E$1315, $A33)</f>
        <v>6</v>
      </c>
      <c r="BH33">
        <f>SUMIFS(DataRegularSeason20242025!$AA$3:$AA$1315,DataRegularSeason20242025!$B$3:$B$1315, "&lt;=" &amp; BH$1, DataRegularSeason20242025!$D$3:$D$1315, $A33)+SUMIFS(DataRegularSeason20242025!$AB$3:$AB$1315,DataRegularSeason20242025!$B$3:$B$1315, "&lt;=" &amp; BH$1, DataRegularSeason20242025!$E$3:$E$1315, $A33)</f>
        <v>6</v>
      </c>
      <c r="BI33">
        <f>SUMIFS(DataRegularSeason20242025!$AA$3:$AA$1315,DataRegularSeason20242025!$B$3:$B$1315, "&lt;=" &amp; BI$1, DataRegularSeason20242025!$D$3:$D$1315, $A33)+SUMIFS(DataRegularSeason20242025!$AB$3:$AB$1315,DataRegularSeason20242025!$B$3:$B$1315, "&lt;=" &amp; BI$1, DataRegularSeason20242025!$E$3:$E$1315, $A33)</f>
        <v>6</v>
      </c>
      <c r="BJ33">
        <f>SUMIFS(DataRegularSeason20242025!$AA$3:$AA$1315,DataRegularSeason20242025!$B$3:$B$1315, "&lt;=" &amp; BJ$1, DataRegularSeason20242025!$D$3:$D$1315, $A33)+SUMIFS(DataRegularSeason20242025!$AB$3:$AB$1315,DataRegularSeason20242025!$B$3:$B$1315, "&lt;=" &amp; BJ$1, DataRegularSeason20242025!$E$3:$E$1315, $A33)</f>
        <v>6</v>
      </c>
      <c r="BK33">
        <f>SUMIFS(DataRegularSeason20242025!$AA$3:$AA$1315,DataRegularSeason20242025!$B$3:$B$1315, "&lt;=" &amp; BK$1, DataRegularSeason20242025!$D$3:$D$1315, $A33)+SUMIFS(DataRegularSeason20242025!$AB$3:$AB$1315,DataRegularSeason20242025!$B$3:$B$1315, "&lt;=" &amp; BK$1, DataRegularSeason20242025!$E$3:$E$1315, $A33)</f>
        <v>6</v>
      </c>
      <c r="BL33">
        <f>SUMIFS(DataRegularSeason20242025!$AA$3:$AA$1315,DataRegularSeason20242025!$B$3:$B$1315, "&lt;=" &amp; BL$1, DataRegularSeason20242025!$D$3:$D$1315, $A33)+SUMIFS(DataRegularSeason20242025!$AB$3:$AB$1315,DataRegularSeason20242025!$B$3:$B$1315, "&lt;=" &amp; BL$1, DataRegularSeason20242025!$E$3:$E$1315, $A33)</f>
        <v>6</v>
      </c>
      <c r="BM33">
        <f>SUMIFS(DataRegularSeason20242025!$AA$3:$AA$1315,DataRegularSeason20242025!$B$3:$B$1315, "&lt;=" &amp; BM$1, DataRegularSeason20242025!$D$3:$D$1315, $A33)+SUMIFS(DataRegularSeason20242025!$AB$3:$AB$1315,DataRegularSeason20242025!$B$3:$B$1315, "&lt;=" &amp; BM$1, DataRegularSeason20242025!$E$3:$E$1315, $A33)</f>
        <v>6</v>
      </c>
      <c r="BN33">
        <f>SUMIFS(DataRegularSeason20242025!$AA$3:$AA$1315,DataRegularSeason20242025!$B$3:$B$1315, "&lt;=" &amp; BN$1, DataRegularSeason20242025!$D$3:$D$1315, $A33)+SUMIFS(DataRegularSeason20242025!$AB$3:$AB$1315,DataRegularSeason20242025!$B$3:$B$1315, "&lt;=" &amp; BN$1, DataRegularSeason20242025!$E$3:$E$1315, $A33)</f>
        <v>6</v>
      </c>
      <c r="BO33">
        <f>SUMIFS(DataRegularSeason20242025!$AA$3:$AA$1315,DataRegularSeason20242025!$B$3:$B$1315, "&lt;=" &amp; BO$1, DataRegularSeason20242025!$D$3:$D$1315, $A33)+SUMIFS(DataRegularSeason20242025!$AB$3:$AB$1315,DataRegularSeason20242025!$B$3:$B$1315, "&lt;=" &amp; BO$1, DataRegularSeason20242025!$E$3:$E$1315, $A33)</f>
        <v>6</v>
      </c>
      <c r="BP33">
        <f>SUMIFS(DataRegularSeason20242025!$AA$3:$AA$1315,DataRegularSeason20242025!$B$3:$B$1315, "&lt;=" &amp; BP$1, DataRegularSeason20242025!$D$3:$D$1315, $A33)+SUMIFS(DataRegularSeason20242025!$AB$3:$AB$1315,DataRegularSeason20242025!$B$3:$B$1315, "&lt;=" &amp; BP$1, DataRegularSeason20242025!$E$3:$E$1315, $A33)</f>
        <v>6</v>
      </c>
      <c r="BQ33">
        <f>SUMIFS(DataRegularSeason20242025!$AA$3:$AA$1315,DataRegularSeason20242025!$B$3:$B$1315, "&lt;=" &amp; BQ$1, DataRegularSeason20242025!$D$3:$D$1315, $A33)+SUMIFS(DataRegularSeason20242025!$AB$3:$AB$1315,DataRegularSeason20242025!$B$3:$B$1315, "&lt;=" &amp; BQ$1, DataRegularSeason20242025!$E$3:$E$1315, $A33)</f>
        <v>6</v>
      </c>
      <c r="BR33">
        <f>SUMIFS(DataRegularSeason20242025!$AA$3:$AA$1315,DataRegularSeason20242025!$B$3:$B$1315, "&lt;=" &amp; BR$1, DataRegularSeason20242025!$D$3:$D$1315, $A33)+SUMIFS(DataRegularSeason20242025!$AB$3:$AB$1315,DataRegularSeason20242025!$B$3:$B$1315, "&lt;=" &amp; BR$1, DataRegularSeason20242025!$E$3:$E$1315, $A33)</f>
        <v>6</v>
      </c>
      <c r="BS33">
        <f>SUMIFS(DataRegularSeason20242025!$AA$3:$AA$1315,DataRegularSeason20242025!$B$3:$B$1315, "&lt;=" &amp; BS$1, DataRegularSeason20242025!$D$3:$D$1315, $A33)+SUMIFS(DataRegularSeason20242025!$AB$3:$AB$1315,DataRegularSeason20242025!$B$3:$B$1315, "&lt;=" &amp; BS$1, DataRegularSeason20242025!$E$3:$E$1315, $A33)</f>
        <v>6</v>
      </c>
      <c r="BT33">
        <f>SUMIFS(DataRegularSeason20242025!$AA$3:$AA$1315,DataRegularSeason20242025!$B$3:$B$1315, "&lt;=" &amp; BT$1, DataRegularSeason20242025!$D$3:$D$1315, $A33)+SUMIFS(DataRegularSeason20242025!$AB$3:$AB$1315,DataRegularSeason20242025!$B$3:$B$1315, "&lt;=" &amp; BT$1, DataRegularSeason20242025!$E$3:$E$1315, $A33)</f>
        <v>6</v>
      </c>
      <c r="BU33">
        <f>SUMIFS(DataRegularSeason20242025!$AA$3:$AA$1315,DataRegularSeason20242025!$B$3:$B$1315, "&lt;=" &amp; BU$1, DataRegularSeason20242025!$D$3:$D$1315, $A33)+SUMIFS(DataRegularSeason20242025!$AB$3:$AB$1315,DataRegularSeason20242025!$B$3:$B$1315, "&lt;=" &amp; BU$1, DataRegularSeason20242025!$E$3:$E$1315, $A33)</f>
        <v>6</v>
      </c>
      <c r="BV33">
        <f>SUMIFS(DataRegularSeason20242025!$AA$3:$AA$1315,DataRegularSeason20242025!$B$3:$B$1315, "&lt;=" &amp; BV$1, DataRegularSeason20242025!$D$3:$D$1315, $A33)+SUMIFS(DataRegularSeason20242025!$AB$3:$AB$1315,DataRegularSeason20242025!$B$3:$B$1315, "&lt;=" &amp; BV$1, DataRegularSeason20242025!$E$3:$E$1315, $A33)</f>
        <v>6</v>
      </c>
      <c r="BW33">
        <f>SUMIFS(DataRegularSeason20242025!$AA$3:$AA$1315,DataRegularSeason20242025!$B$3:$B$1315, "&lt;=" &amp; BW$1, DataRegularSeason20242025!$D$3:$D$1315, $A33)+SUMIFS(DataRegularSeason20242025!$AB$3:$AB$1315,DataRegularSeason20242025!$B$3:$B$1315, "&lt;=" &amp; BW$1, DataRegularSeason20242025!$E$3:$E$1315, $A33)</f>
        <v>6</v>
      </c>
      <c r="BX33">
        <f>SUMIFS(DataRegularSeason20242025!$AA$3:$AA$1315,DataRegularSeason20242025!$B$3:$B$1315, "&lt;=" &amp; BX$1, DataRegularSeason20242025!$D$3:$D$1315, $A33)+SUMIFS(DataRegularSeason20242025!$AB$3:$AB$1315,DataRegularSeason20242025!$B$3:$B$1315, "&lt;=" &amp; BX$1, DataRegularSeason20242025!$E$3:$E$1315, $A33)</f>
        <v>6</v>
      </c>
      <c r="BY33">
        <f>SUMIFS(DataRegularSeason20242025!$AA$3:$AA$1315,DataRegularSeason20242025!$B$3:$B$1315, "&lt;=" &amp; BY$1, DataRegularSeason20242025!$D$3:$D$1315, $A33)+SUMIFS(DataRegularSeason20242025!$AB$3:$AB$1315,DataRegularSeason20242025!$B$3:$B$1315, "&lt;=" &amp; BY$1, DataRegularSeason20242025!$E$3:$E$1315, $A33)</f>
        <v>6</v>
      </c>
      <c r="BZ33">
        <f>SUMIFS(DataRegularSeason20242025!$AA$3:$AA$1315,DataRegularSeason20242025!$B$3:$B$1315, "&lt;=" &amp; BZ$1, DataRegularSeason20242025!$D$3:$D$1315, $A33)+SUMIFS(DataRegularSeason20242025!$AB$3:$AB$1315,DataRegularSeason20242025!$B$3:$B$1315, "&lt;=" &amp; BZ$1, DataRegularSeason20242025!$E$3:$E$1315, $A33)</f>
        <v>6</v>
      </c>
      <c r="CA33">
        <f>SUMIFS(DataRegularSeason20242025!$AA$3:$AA$1315,DataRegularSeason20242025!$B$3:$B$1315, "&lt;=" &amp; CA$1, DataRegularSeason20242025!$D$3:$D$1315, $A33)+SUMIFS(DataRegularSeason20242025!$AB$3:$AB$1315,DataRegularSeason20242025!$B$3:$B$1315, "&lt;=" &amp; CA$1, DataRegularSeason20242025!$E$3:$E$1315, $A33)</f>
        <v>6</v>
      </c>
      <c r="CB33">
        <f>SUMIFS(DataRegularSeason20242025!$AA$3:$AA$1315,DataRegularSeason20242025!$B$3:$B$1315, "&lt;=" &amp; CB$1, DataRegularSeason20242025!$D$3:$D$1315, $A33)+SUMIFS(DataRegularSeason20242025!$AB$3:$AB$1315,DataRegularSeason20242025!$B$3:$B$1315, "&lt;=" &amp; CB$1, DataRegularSeason20242025!$E$3:$E$1315, $A33)</f>
        <v>6</v>
      </c>
      <c r="CC33">
        <f>SUMIFS(DataRegularSeason20242025!$AA$3:$AA$1315,DataRegularSeason20242025!$B$3:$B$1315, "&lt;=" &amp; CC$1, DataRegularSeason20242025!$D$3:$D$1315, $A33)+SUMIFS(DataRegularSeason20242025!$AB$3:$AB$1315,DataRegularSeason20242025!$B$3:$B$1315, "&lt;=" &amp; CC$1, DataRegularSeason20242025!$E$3:$E$1315, $A33)</f>
        <v>6</v>
      </c>
      <c r="CD33">
        <f>SUMIFS(DataRegularSeason20242025!$AA$3:$AA$1315,DataRegularSeason20242025!$B$3:$B$1315, "&lt;=" &amp; CD$1, DataRegularSeason20242025!$D$3:$D$1315, $A33)+SUMIFS(DataRegularSeason20242025!$AB$3:$AB$1315,DataRegularSeason20242025!$B$3:$B$1315, "&lt;=" &amp; CD$1, DataRegularSeason20242025!$E$3:$E$1315, $A33)</f>
        <v>6</v>
      </c>
      <c r="CE33">
        <f>SUMIFS(DataRegularSeason20242025!$AA$3:$AA$1315,DataRegularSeason20242025!$B$3:$B$1315, "&lt;=" &amp; CE$1, DataRegularSeason20242025!$D$3:$D$1315, $A33)+SUMIFS(DataRegularSeason20242025!$AB$3:$AB$1315,DataRegularSeason20242025!$B$3:$B$1315, "&lt;=" &amp; CE$1, DataRegularSeason20242025!$E$3:$E$1315, $A33)</f>
        <v>6</v>
      </c>
      <c r="CF33">
        <f>SUMIFS(DataRegularSeason20242025!$AA$3:$AA$1315,DataRegularSeason20242025!$B$3:$B$1315, "&lt;=" &amp; CF$1, DataRegularSeason20242025!$D$3:$D$1315, $A33)+SUMIFS(DataRegularSeason20242025!$AB$3:$AB$1315,DataRegularSeason20242025!$B$3:$B$1315, "&lt;=" &amp; CF$1, DataRegularSeason20242025!$E$3:$E$1315, $A33)</f>
        <v>6</v>
      </c>
      <c r="CG33">
        <f>SUMIFS(DataRegularSeason20242025!$AA$3:$AA$1315,DataRegularSeason20242025!$B$3:$B$1315, "&lt;=" &amp; CG$1, DataRegularSeason20242025!$D$3:$D$1315, $A33)+SUMIFS(DataRegularSeason20242025!$AB$3:$AB$1315,DataRegularSeason20242025!$B$3:$B$1315, "&lt;=" &amp; CG$1, DataRegularSeason20242025!$E$3:$E$1315, $A33)</f>
        <v>6</v>
      </c>
      <c r="CH33">
        <f>SUMIFS(DataRegularSeason20242025!$AA$3:$AA$1315,DataRegularSeason20242025!$B$3:$B$1315, "&lt;=" &amp; CH$1, DataRegularSeason20242025!$D$3:$D$1315, $A33)+SUMIFS(DataRegularSeason20242025!$AB$3:$AB$1315,DataRegularSeason20242025!$B$3:$B$1315, "&lt;=" &amp; CH$1, DataRegularSeason20242025!$E$3:$E$1315, $A33)</f>
        <v>6</v>
      </c>
      <c r="CI33">
        <f>SUMIFS(DataRegularSeason20242025!$AA$3:$AA$1315,DataRegularSeason20242025!$B$3:$B$1315, "&lt;=" &amp; CI$1, DataRegularSeason20242025!$D$3:$D$1315, $A33)+SUMIFS(DataRegularSeason20242025!$AB$3:$AB$1315,DataRegularSeason20242025!$B$3:$B$1315, "&lt;=" &amp; CI$1, DataRegularSeason20242025!$E$3:$E$1315, $A33)</f>
        <v>6</v>
      </c>
      <c r="CJ33">
        <f>SUMIFS(DataRegularSeason20242025!$AA$3:$AA$1315,DataRegularSeason20242025!$B$3:$B$1315, "&lt;=" &amp; CJ$1, DataRegularSeason20242025!$D$3:$D$1315, $A33)+SUMIFS(DataRegularSeason20242025!$AB$3:$AB$1315,DataRegularSeason20242025!$B$3:$B$1315, "&lt;=" &amp; CJ$1, DataRegularSeason20242025!$E$3:$E$1315, $A33)</f>
        <v>6</v>
      </c>
      <c r="CK33">
        <f>SUMIFS(DataRegularSeason20242025!$AA$3:$AA$1315,DataRegularSeason20242025!$B$3:$B$1315, "&lt;=" &amp; CK$1, DataRegularSeason20242025!$D$3:$D$1315, $A33)+SUMIFS(DataRegularSeason20242025!$AB$3:$AB$1315,DataRegularSeason20242025!$B$3:$B$1315, "&lt;=" &amp; CK$1, DataRegularSeason20242025!$E$3:$E$1315, $A33)</f>
        <v>6</v>
      </c>
      <c r="CL33">
        <f>SUMIFS(DataRegularSeason20242025!$AA$3:$AA$1315,DataRegularSeason20242025!$B$3:$B$1315, "&lt;=" &amp; CL$1, DataRegularSeason20242025!$D$3:$D$1315, $A33)+SUMIFS(DataRegularSeason20242025!$AB$3:$AB$1315,DataRegularSeason20242025!$B$3:$B$1315, "&lt;=" &amp; CL$1, DataRegularSeason20242025!$E$3:$E$1315, $A33)</f>
        <v>6</v>
      </c>
      <c r="CM33">
        <f>SUMIFS(DataRegularSeason20242025!$AA$3:$AA$1315,DataRegularSeason20242025!$B$3:$B$1315, "&lt;=" &amp; CM$1, DataRegularSeason20242025!$D$3:$D$1315, $A33)+SUMIFS(DataRegularSeason20242025!$AB$3:$AB$1315,DataRegularSeason20242025!$B$3:$B$1315, "&lt;=" &amp; CM$1, DataRegularSeason20242025!$E$3:$E$1315, $A33)</f>
        <v>6</v>
      </c>
      <c r="CN33">
        <f>SUMIFS(DataRegularSeason20242025!$AA$3:$AA$1315,DataRegularSeason20242025!$B$3:$B$1315, "&lt;=" &amp; CN$1, DataRegularSeason20242025!$D$3:$D$1315, $A33)+SUMIFS(DataRegularSeason20242025!$AB$3:$AB$1315,DataRegularSeason20242025!$B$3:$B$1315, "&lt;=" &amp; CN$1, DataRegularSeason20242025!$E$3:$E$1315, $A33)</f>
        <v>6</v>
      </c>
      <c r="CO33">
        <f>SUMIFS(DataRegularSeason20242025!$AA$3:$AA$1315,DataRegularSeason20242025!$B$3:$B$1315, "&lt;=" &amp; CO$1, DataRegularSeason20242025!$D$3:$D$1315, $A33)+SUMIFS(DataRegularSeason20242025!$AB$3:$AB$1315,DataRegularSeason20242025!$B$3:$B$1315, "&lt;=" &amp; CO$1, DataRegularSeason20242025!$E$3:$E$1315, $A33)</f>
        <v>6</v>
      </c>
      <c r="CP33">
        <f>SUMIFS(DataRegularSeason20242025!$AA$3:$AA$1315,DataRegularSeason20242025!$B$3:$B$1315, "&lt;=" &amp; CP$1, DataRegularSeason20242025!$D$3:$D$1315, $A33)+SUMIFS(DataRegularSeason20242025!$AB$3:$AB$1315,DataRegularSeason20242025!$B$3:$B$1315, "&lt;=" &amp; CP$1, DataRegularSeason20242025!$E$3:$E$1315, $A33)</f>
        <v>6</v>
      </c>
      <c r="CQ33">
        <f>SUMIFS(DataRegularSeason20242025!$AA$3:$AA$1315,DataRegularSeason20242025!$B$3:$B$1315, "&lt;=" &amp; CQ$1, DataRegularSeason20242025!$D$3:$D$1315, $A33)+SUMIFS(DataRegularSeason20242025!$AB$3:$AB$1315,DataRegularSeason20242025!$B$3:$B$1315, "&lt;=" &amp; CQ$1, DataRegularSeason20242025!$E$3:$E$1315, $A33)</f>
        <v>6</v>
      </c>
      <c r="CR33">
        <f>SUMIFS(DataRegularSeason20242025!$AA$3:$AA$1315,DataRegularSeason20242025!$B$3:$B$1315, "&lt;=" &amp; CR$1, DataRegularSeason20242025!$D$3:$D$1315, $A33)+SUMIFS(DataRegularSeason20242025!$AB$3:$AB$1315,DataRegularSeason20242025!$B$3:$B$1315, "&lt;=" &amp; CR$1, DataRegularSeason20242025!$E$3:$E$1315, $A33)</f>
        <v>6</v>
      </c>
      <c r="CS33">
        <f>SUMIFS(DataRegularSeason20242025!$AA$3:$AA$1315,DataRegularSeason20242025!$B$3:$B$1315, "&lt;=" &amp; CS$1, DataRegularSeason20242025!$D$3:$D$1315, $A33)+SUMIFS(DataRegularSeason20242025!$AB$3:$AB$1315,DataRegularSeason20242025!$B$3:$B$1315, "&lt;=" &amp; CS$1, DataRegularSeason20242025!$E$3:$E$1315, $A33)</f>
        <v>6</v>
      </c>
      <c r="CT33">
        <f>SUMIFS(DataRegularSeason20242025!$AA$3:$AA$1315,DataRegularSeason20242025!$B$3:$B$1315, "&lt;=" &amp; CT$1, DataRegularSeason20242025!$D$3:$D$1315, $A33)+SUMIFS(DataRegularSeason20242025!$AB$3:$AB$1315,DataRegularSeason20242025!$B$3:$B$1315, "&lt;=" &amp; CT$1, DataRegularSeason20242025!$E$3:$E$1315, $A33)</f>
        <v>6</v>
      </c>
      <c r="CU33">
        <f>SUMIFS(DataRegularSeason20242025!$AA$3:$AA$1315,DataRegularSeason20242025!$B$3:$B$1315, "&lt;=" &amp; CU$1, DataRegularSeason20242025!$D$3:$D$1315, $A33)+SUMIFS(DataRegularSeason20242025!$AB$3:$AB$1315,DataRegularSeason20242025!$B$3:$B$1315, "&lt;=" &amp; CU$1, DataRegularSeason20242025!$E$3:$E$1315, $A33)</f>
        <v>6</v>
      </c>
      <c r="CV33">
        <f>SUMIFS(DataRegularSeason20242025!$AA$3:$AA$1315,DataRegularSeason20242025!$B$3:$B$1315, "&lt;=" &amp; CV$1, DataRegularSeason20242025!$D$3:$D$1315, $A33)+SUMIFS(DataRegularSeason20242025!$AB$3:$AB$1315,DataRegularSeason20242025!$B$3:$B$1315, "&lt;=" &amp; CV$1, DataRegularSeason20242025!$E$3:$E$1315, $A33)</f>
        <v>6</v>
      </c>
      <c r="CW33">
        <f>SUMIFS(DataRegularSeason20242025!$AA$3:$AA$1315,DataRegularSeason20242025!$B$3:$B$1315, "&lt;=" &amp; CW$1, DataRegularSeason20242025!$D$3:$D$1315, $A33)+SUMIFS(DataRegularSeason20242025!$AB$3:$AB$1315,DataRegularSeason20242025!$B$3:$B$1315, "&lt;=" &amp; CW$1, DataRegularSeason20242025!$E$3:$E$1315, $A33)</f>
        <v>6</v>
      </c>
      <c r="CX33">
        <f>SUMIFS(DataRegularSeason20242025!$AA$3:$AA$1315,DataRegularSeason20242025!$B$3:$B$1315, "&lt;=" &amp; CX$1, DataRegularSeason20242025!$D$3:$D$1315, $A33)+SUMIFS(DataRegularSeason20242025!$AB$3:$AB$1315,DataRegularSeason20242025!$B$3:$B$1315, "&lt;=" &amp; CX$1, DataRegularSeason20242025!$E$3:$E$1315, $A33)</f>
        <v>6</v>
      </c>
      <c r="CY33">
        <f>SUMIFS(DataRegularSeason20242025!$AA$3:$AA$1315,DataRegularSeason20242025!$B$3:$B$1315, "&lt;=" &amp; CY$1, DataRegularSeason20242025!$D$3:$D$1315, $A33)+SUMIFS(DataRegularSeason20242025!$AB$3:$AB$1315,DataRegularSeason20242025!$B$3:$B$1315, "&lt;=" &amp; CY$1, DataRegularSeason20242025!$E$3:$E$1315, $A33)</f>
        <v>6</v>
      </c>
      <c r="CZ33">
        <f>SUMIFS(DataRegularSeason20242025!$AA$3:$AA$1315,DataRegularSeason20242025!$B$3:$B$1315, "&lt;=" &amp; CZ$1, DataRegularSeason20242025!$D$3:$D$1315, $A33)+SUMIFS(DataRegularSeason20242025!$AB$3:$AB$1315,DataRegularSeason20242025!$B$3:$B$1315, "&lt;=" &amp; CZ$1, DataRegularSeason20242025!$E$3:$E$1315, $A33)</f>
        <v>6</v>
      </c>
      <c r="DA33">
        <f>SUMIFS(DataRegularSeason20242025!$AA$3:$AA$1315,DataRegularSeason20242025!$B$3:$B$1315, "&lt;=" &amp; DA$1, DataRegularSeason20242025!$D$3:$D$1315, $A33)+SUMIFS(DataRegularSeason20242025!$AB$3:$AB$1315,DataRegularSeason20242025!$B$3:$B$1315, "&lt;=" &amp; DA$1, DataRegularSeason20242025!$E$3:$E$1315, $A33)</f>
        <v>6</v>
      </c>
      <c r="DB33">
        <f>SUMIFS(DataRegularSeason20242025!$AA$3:$AA$1315,DataRegularSeason20242025!$B$3:$B$1315, "&lt;=" &amp; DB$1, DataRegularSeason20242025!$D$3:$D$1315, $A33)+SUMIFS(DataRegularSeason20242025!$AB$3:$AB$1315,DataRegularSeason20242025!$B$3:$B$1315, "&lt;=" &amp; DB$1, DataRegularSeason20242025!$E$3:$E$1315, $A33)</f>
        <v>6</v>
      </c>
      <c r="DC33">
        <f>SUMIFS(DataRegularSeason20242025!$AA$3:$AA$1315,DataRegularSeason20242025!$B$3:$B$1315, "&lt;=" &amp; DC$1, DataRegularSeason20242025!$D$3:$D$1315, $A33)+SUMIFS(DataRegularSeason20242025!$AB$3:$AB$1315,DataRegularSeason20242025!$B$3:$B$1315, "&lt;=" &amp; DC$1, DataRegularSeason20242025!$E$3:$E$1315, $A33)</f>
        <v>6</v>
      </c>
      <c r="DD33">
        <f>SUMIFS(DataRegularSeason20242025!$AA$3:$AA$1315,DataRegularSeason20242025!$B$3:$B$1315, "&lt;=" &amp; DD$1, DataRegularSeason20242025!$D$3:$D$1315, $A33)+SUMIFS(DataRegularSeason20242025!$AB$3:$AB$1315,DataRegularSeason20242025!$B$3:$B$1315, "&lt;=" &amp; DD$1, DataRegularSeason20242025!$E$3:$E$1315, $A33)</f>
        <v>6</v>
      </c>
      <c r="DE33">
        <f>SUMIFS(DataRegularSeason20242025!$AA$3:$AA$1315,DataRegularSeason20242025!$B$3:$B$1315, "&lt;=" &amp; DE$1, DataRegularSeason20242025!$D$3:$D$1315, $A33)+SUMIFS(DataRegularSeason20242025!$AB$3:$AB$1315,DataRegularSeason20242025!$B$3:$B$1315, "&lt;=" &amp; DE$1, DataRegularSeason20242025!$E$3:$E$1315, $A33)</f>
        <v>6</v>
      </c>
      <c r="DF33">
        <f>SUMIFS(DataRegularSeason20242025!$AA$3:$AA$1315,DataRegularSeason20242025!$B$3:$B$1315, "&lt;=" &amp; DF$1, DataRegularSeason20242025!$D$3:$D$1315, $A33)+SUMIFS(DataRegularSeason20242025!$AB$3:$AB$1315,DataRegularSeason20242025!$B$3:$B$1315, "&lt;=" &amp; DF$1, DataRegularSeason20242025!$E$3:$E$1315, $A33)</f>
        <v>6</v>
      </c>
      <c r="DG33">
        <f>SUMIFS(DataRegularSeason20242025!$AA$3:$AA$1315,DataRegularSeason20242025!$B$3:$B$1315, "&lt;=" &amp; DG$1, DataRegularSeason20242025!$D$3:$D$1315, $A33)+SUMIFS(DataRegularSeason20242025!$AB$3:$AB$1315,DataRegularSeason20242025!$B$3:$B$1315, "&lt;=" &amp; DG$1, DataRegularSeason20242025!$E$3:$E$1315, $A33)</f>
        <v>6</v>
      </c>
      <c r="DH33">
        <f>SUMIFS(DataRegularSeason20242025!$AA$3:$AA$1315,DataRegularSeason20242025!$B$3:$B$1315, "&lt;=" &amp; DH$1, DataRegularSeason20242025!$D$3:$D$1315, $A33)+SUMIFS(DataRegularSeason20242025!$AB$3:$AB$1315,DataRegularSeason20242025!$B$3:$B$1315, "&lt;=" &amp; DH$1, DataRegularSeason20242025!$E$3:$E$1315, $A33)</f>
        <v>6</v>
      </c>
      <c r="DI33">
        <f>SUMIFS(DataRegularSeason20242025!$AA$3:$AA$1315,DataRegularSeason20242025!$B$3:$B$1315, "&lt;=" &amp; DI$1, DataRegularSeason20242025!$D$3:$D$1315, $A33)+SUMIFS(DataRegularSeason20242025!$AB$3:$AB$1315,DataRegularSeason20242025!$B$3:$B$1315, "&lt;=" &amp; DI$1, DataRegularSeason20242025!$E$3:$E$1315, $A33)</f>
        <v>6</v>
      </c>
      <c r="DJ33">
        <f>SUMIFS(DataRegularSeason20242025!$AA$3:$AA$1315,DataRegularSeason20242025!$B$3:$B$1315, "&lt;=" &amp; DJ$1, DataRegularSeason20242025!$D$3:$D$1315, $A33)+SUMIFS(DataRegularSeason20242025!$AB$3:$AB$1315,DataRegularSeason20242025!$B$3:$B$1315, "&lt;=" &amp; DJ$1, DataRegularSeason20242025!$E$3:$E$1315, $A33)</f>
        <v>6</v>
      </c>
      <c r="DK33">
        <f>SUMIFS(DataRegularSeason20242025!$AA$3:$AA$1315,DataRegularSeason20242025!$B$3:$B$1315, "&lt;=" &amp; DK$1, DataRegularSeason20242025!$D$3:$D$1315, $A33)+SUMIFS(DataRegularSeason20242025!$AB$3:$AB$1315,DataRegularSeason20242025!$B$3:$B$1315, "&lt;=" &amp; DK$1, DataRegularSeason20242025!$E$3:$E$1315, $A33)</f>
        <v>6</v>
      </c>
      <c r="DL33">
        <f>SUMIFS(DataRegularSeason20242025!$AA$3:$AA$1315,DataRegularSeason20242025!$B$3:$B$1315, "&lt;=" &amp; DL$1, DataRegularSeason20242025!$D$3:$D$1315, $A33)+SUMIFS(DataRegularSeason20242025!$AB$3:$AB$1315,DataRegularSeason20242025!$B$3:$B$1315, "&lt;=" &amp; DL$1, DataRegularSeason20242025!$E$3:$E$1315, $A33)</f>
        <v>6</v>
      </c>
      <c r="DM33">
        <f>SUMIFS(DataRegularSeason20242025!$AA$3:$AA$1315,DataRegularSeason20242025!$B$3:$B$1315, "&lt;=" &amp; DM$1, DataRegularSeason20242025!$D$3:$D$1315, $A33)+SUMIFS(DataRegularSeason20242025!$AB$3:$AB$1315,DataRegularSeason20242025!$B$3:$B$1315, "&lt;=" &amp; DM$1, DataRegularSeason20242025!$E$3:$E$1315, $A33)</f>
        <v>6</v>
      </c>
      <c r="DN33">
        <f>SUMIFS(DataRegularSeason20242025!$AA$3:$AA$1315,DataRegularSeason20242025!$B$3:$B$1315, "&lt;=" &amp; DN$1, DataRegularSeason20242025!$D$3:$D$1315, $A33)+SUMIFS(DataRegularSeason20242025!$AB$3:$AB$1315,DataRegularSeason20242025!$B$3:$B$1315, "&lt;=" &amp; DN$1, DataRegularSeason20242025!$E$3:$E$1315, $A33)</f>
        <v>6</v>
      </c>
      <c r="DO33">
        <f>SUMIFS(DataRegularSeason20242025!$AA$3:$AA$1315,DataRegularSeason20242025!$B$3:$B$1315, "&lt;=" &amp; DO$1, DataRegularSeason20242025!$D$3:$D$1315, $A33)+SUMIFS(DataRegularSeason20242025!$AB$3:$AB$1315,DataRegularSeason20242025!$B$3:$B$1315, "&lt;=" &amp; DO$1, DataRegularSeason20242025!$E$3:$E$1315, $A33)</f>
        <v>6</v>
      </c>
      <c r="DP33">
        <f>SUMIFS(DataRegularSeason20242025!$AA$3:$AA$1315,DataRegularSeason20242025!$B$3:$B$1315, "&lt;=" &amp; DP$1, DataRegularSeason20242025!$D$3:$D$1315, $A33)+SUMIFS(DataRegularSeason20242025!$AB$3:$AB$1315,DataRegularSeason20242025!$B$3:$B$1315, "&lt;=" &amp; DP$1, DataRegularSeason20242025!$E$3:$E$1315, $A33)</f>
        <v>6</v>
      </c>
      <c r="DQ33">
        <f>SUMIFS(DataRegularSeason20242025!$AA$3:$AA$1315,DataRegularSeason20242025!$B$3:$B$1315, "&lt;=" &amp; DQ$1, DataRegularSeason20242025!$D$3:$D$1315, $A33)+SUMIFS(DataRegularSeason20242025!$AB$3:$AB$1315,DataRegularSeason20242025!$B$3:$B$1315, "&lt;=" &amp; DQ$1, DataRegularSeason20242025!$E$3:$E$1315, $A33)</f>
        <v>6</v>
      </c>
      <c r="DR33">
        <f>SUMIFS(DataRegularSeason20242025!$AA$3:$AA$1315,DataRegularSeason20242025!$B$3:$B$1315, "&lt;=" &amp; DR$1, DataRegularSeason20242025!$D$3:$D$1315, $A33)+SUMIFS(DataRegularSeason20242025!$AB$3:$AB$1315,DataRegularSeason20242025!$B$3:$B$1315, "&lt;=" &amp; DR$1, DataRegularSeason20242025!$E$3:$E$1315, $A33)</f>
        <v>6</v>
      </c>
      <c r="DS33">
        <f>SUMIFS(DataRegularSeason20242025!$AA$3:$AA$1315,DataRegularSeason20242025!$B$3:$B$1315, "&lt;=" &amp; DS$1, DataRegularSeason20242025!$D$3:$D$1315, $A33)+SUMIFS(DataRegularSeason20242025!$AB$3:$AB$1315,DataRegularSeason20242025!$B$3:$B$1315, "&lt;=" &amp; DS$1, DataRegularSeason20242025!$E$3:$E$1315, $A33)</f>
        <v>6</v>
      </c>
      <c r="DT33">
        <f>SUMIFS(DataRegularSeason20242025!$AA$3:$AA$1315,DataRegularSeason20242025!$B$3:$B$1315, "&lt;=" &amp; DT$1, DataRegularSeason20242025!$D$3:$D$1315, $A33)+SUMIFS(DataRegularSeason20242025!$AB$3:$AB$1315,DataRegularSeason20242025!$B$3:$B$1315, "&lt;=" &amp; DT$1, DataRegularSeason20242025!$E$3:$E$1315, $A33)</f>
        <v>6</v>
      </c>
      <c r="DU33">
        <f>SUMIFS(DataRegularSeason20242025!$AA$3:$AA$1315,DataRegularSeason20242025!$B$3:$B$1315, "&lt;=" &amp; DU$1, DataRegularSeason20242025!$D$3:$D$1315, $A33)+SUMIFS(DataRegularSeason20242025!$AB$3:$AB$1315,DataRegularSeason20242025!$B$3:$B$1315, "&lt;=" &amp; DU$1, DataRegularSeason20242025!$E$3:$E$1315, $A33)</f>
        <v>6</v>
      </c>
      <c r="DV33">
        <f>SUMIFS(DataRegularSeason20242025!$AA$3:$AA$1315,DataRegularSeason20242025!$B$3:$B$1315, "&lt;=" &amp; DV$1, DataRegularSeason20242025!$D$3:$D$1315, $A33)+SUMIFS(DataRegularSeason20242025!$AB$3:$AB$1315,DataRegularSeason20242025!$B$3:$B$1315, "&lt;=" &amp; DV$1, DataRegularSeason20242025!$E$3:$E$1315, $A33)</f>
        <v>6</v>
      </c>
      <c r="DW33">
        <f>SUMIFS(DataRegularSeason20242025!$AA$3:$AA$1315,DataRegularSeason20242025!$B$3:$B$1315, "&lt;=" &amp; DW$1, DataRegularSeason20242025!$D$3:$D$1315, $A33)+SUMIFS(DataRegularSeason20242025!$AB$3:$AB$1315,DataRegularSeason20242025!$B$3:$B$1315, "&lt;=" &amp; DW$1, DataRegularSeason20242025!$E$3:$E$1315, $A33)</f>
        <v>6</v>
      </c>
      <c r="DX33">
        <f>SUMIFS(DataRegularSeason20242025!$AA$3:$AA$1315,DataRegularSeason20242025!$B$3:$B$1315, "&lt;=" &amp; DX$1, DataRegularSeason20242025!$D$3:$D$1315, $A33)+SUMIFS(DataRegularSeason20242025!$AB$3:$AB$1315,DataRegularSeason20242025!$B$3:$B$1315, "&lt;=" &amp; DX$1, DataRegularSeason20242025!$E$3:$E$1315, $A33)</f>
        <v>6</v>
      </c>
      <c r="DY33">
        <f>SUMIFS(DataRegularSeason20242025!$AA$3:$AA$1315,DataRegularSeason20242025!$B$3:$B$1315, "&lt;=" &amp; DY$1, DataRegularSeason20242025!$D$3:$D$1315, $A33)+SUMIFS(DataRegularSeason20242025!$AB$3:$AB$1315,DataRegularSeason20242025!$B$3:$B$1315, "&lt;=" &amp; DY$1, DataRegularSeason20242025!$E$3:$E$1315, $A33)</f>
        <v>6</v>
      </c>
      <c r="DZ33">
        <f>SUMIFS(DataRegularSeason20242025!$AA$3:$AA$1315,DataRegularSeason20242025!$B$3:$B$1315, "&lt;=" &amp; DZ$1, DataRegularSeason20242025!$D$3:$D$1315, $A33)+SUMIFS(DataRegularSeason20242025!$AB$3:$AB$1315,DataRegularSeason20242025!$B$3:$B$1315, "&lt;=" &amp; DZ$1, DataRegularSeason20242025!$E$3:$E$1315, $A33)</f>
        <v>6</v>
      </c>
      <c r="EA33">
        <f>SUMIFS(DataRegularSeason20242025!$AA$3:$AA$1315,DataRegularSeason20242025!$B$3:$B$1315, "&lt;=" &amp; EA$1, DataRegularSeason20242025!$D$3:$D$1315, $A33)+SUMIFS(DataRegularSeason20242025!$AB$3:$AB$1315,DataRegularSeason20242025!$B$3:$B$1315, "&lt;=" &amp; EA$1, DataRegularSeason20242025!$E$3:$E$1315, $A33)</f>
        <v>6</v>
      </c>
      <c r="EB33">
        <f>SUMIFS(DataRegularSeason20242025!$AA$3:$AA$1315,DataRegularSeason20242025!$B$3:$B$1315, "&lt;=" &amp; EB$1, DataRegularSeason20242025!$D$3:$D$1315, $A33)+SUMIFS(DataRegularSeason20242025!$AB$3:$AB$1315,DataRegularSeason20242025!$B$3:$B$1315, "&lt;=" &amp; EB$1, DataRegularSeason20242025!$E$3:$E$1315, $A33)</f>
        <v>6</v>
      </c>
      <c r="EC33">
        <f>SUMIFS(DataRegularSeason20242025!$AA$3:$AA$1315,DataRegularSeason20242025!$B$3:$B$1315, "&lt;=" &amp; EC$1, DataRegularSeason20242025!$D$3:$D$1315, $A33)+SUMIFS(DataRegularSeason20242025!$AB$3:$AB$1315,DataRegularSeason20242025!$B$3:$B$1315, "&lt;=" &amp; EC$1, DataRegularSeason20242025!$E$3:$E$1315, $A33)</f>
        <v>6</v>
      </c>
      <c r="ED33">
        <f>SUMIFS(DataRegularSeason20242025!$AA$3:$AA$1315,DataRegularSeason20242025!$B$3:$B$1315, "&lt;=" &amp; ED$1, DataRegularSeason20242025!$D$3:$D$1315, $A33)+SUMIFS(DataRegularSeason20242025!$AB$3:$AB$1315,DataRegularSeason20242025!$B$3:$B$1315, "&lt;=" &amp; ED$1, DataRegularSeason20242025!$E$3:$E$1315, $A33)</f>
        <v>6</v>
      </c>
      <c r="EE33">
        <f>SUMIFS(DataRegularSeason20242025!$AA$3:$AA$1315,DataRegularSeason20242025!$B$3:$B$1315, "&lt;=" &amp; EE$1, DataRegularSeason20242025!$D$3:$D$1315, $A33)+SUMIFS(DataRegularSeason20242025!$AB$3:$AB$1315,DataRegularSeason20242025!$B$3:$B$1315, "&lt;=" &amp; EE$1, DataRegularSeason20242025!$E$3:$E$1315, $A33)</f>
        <v>6</v>
      </c>
      <c r="EF33">
        <f>SUMIFS(DataRegularSeason20242025!$AA$3:$AA$1315,DataRegularSeason20242025!$B$3:$B$1315, "&lt;=" &amp; EF$1, DataRegularSeason20242025!$D$3:$D$1315, $A33)+SUMIFS(DataRegularSeason20242025!$AB$3:$AB$1315,DataRegularSeason20242025!$B$3:$B$1315, "&lt;=" &amp; EF$1, DataRegularSeason20242025!$E$3:$E$1315, $A33)</f>
        <v>6</v>
      </c>
      <c r="EG33">
        <f>SUMIFS(DataRegularSeason20242025!$AA$3:$AA$1315,DataRegularSeason20242025!$B$3:$B$1315, "&lt;=" &amp; EG$1, DataRegularSeason20242025!$D$3:$D$1315, $A33)+SUMIFS(DataRegularSeason20242025!$AB$3:$AB$1315,DataRegularSeason20242025!$B$3:$B$1315, "&lt;=" &amp; EG$1, DataRegularSeason20242025!$E$3:$E$1315, $A33)</f>
        <v>6</v>
      </c>
      <c r="EH33">
        <f>SUMIFS(DataRegularSeason20242025!$AA$3:$AA$1315,DataRegularSeason20242025!$B$3:$B$1315, "&lt;=" &amp; EH$1, DataRegularSeason20242025!$D$3:$D$1315, $A33)+SUMIFS(DataRegularSeason20242025!$AB$3:$AB$1315,DataRegularSeason20242025!$B$3:$B$1315, "&lt;=" &amp; EH$1, DataRegularSeason20242025!$E$3:$E$1315, $A33)</f>
        <v>6</v>
      </c>
      <c r="EI33">
        <f>SUMIFS(DataRegularSeason20242025!$AA$3:$AA$1315,DataRegularSeason20242025!$B$3:$B$1315, "&lt;=" &amp; EI$1, DataRegularSeason20242025!$D$3:$D$1315, $A33)+SUMIFS(DataRegularSeason20242025!$AB$3:$AB$1315,DataRegularSeason20242025!$B$3:$B$1315, "&lt;=" &amp; EI$1, DataRegularSeason20242025!$E$3:$E$1315, $A33)</f>
        <v>6</v>
      </c>
      <c r="EJ33">
        <f>SUMIFS(DataRegularSeason20242025!$AA$3:$AA$1315,DataRegularSeason20242025!$B$3:$B$1315, "&lt;=" &amp; EJ$1, DataRegularSeason20242025!$D$3:$D$1315, $A33)+SUMIFS(DataRegularSeason20242025!$AB$3:$AB$1315,DataRegularSeason20242025!$B$3:$B$1315, "&lt;=" &amp; EJ$1, DataRegularSeason20242025!$E$3:$E$1315, $A33)</f>
        <v>6</v>
      </c>
      <c r="EK33">
        <f>SUMIFS(DataRegularSeason20242025!$AA$3:$AA$1315,DataRegularSeason20242025!$B$3:$B$1315, "&lt;=" &amp; EK$1, DataRegularSeason20242025!$D$3:$D$1315, $A33)+SUMIFS(DataRegularSeason20242025!$AB$3:$AB$1315,DataRegularSeason20242025!$B$3:$B$1315, "&lt;=" &amp; EK$1, DataRegularSeason20242025!$E$3:$E$1315, $A33)</f>
        <v>6</v>
      </c>
      <c r="EL33">
        <f>SUMIFS(DataRegularSeason20242025!$AA$3:$AA$1315,DataRegularSeason20242025!$B$3:$B$1315, "&lt;=" &amp; EL$1, DataRegularSeason20242025!$D$3:$D$1315, $A33)+SUMIFS(DataRegularSeason20242025!$AB$3:$AB$1315,DataRegularSeason20242025!$B$3:$B$1315, "&lt;=" &amp; EL$1, DataRegularSeason20242025!$E$3:$E$1315, $A33)</f>
        <v>6</v>
      </c>
      <c r="EM33">
        <f>SUMIFS(DataRegularSeason20242025!$AA$3:$AA$1315,DataRegularSeason20242025!$B$3:$B$1315, "&lt;=" &amp; EM$1, DataRegularSeason20242025!$D$3:$D$1315, $A33)+SUMIFS(DataRegularSeason20242025!$AB$3:$AB$1315,DataRegularSeason20242025!$B$3:$B$1315, "&lt;=" &amp; EM$1, DataRegularSeason20242025!$E$3:$E$1315, $A33)</f>
        <v>6</v>
      </c>
      <c r="EN33">
        <f>SUMIFS(DataRegularSeason20242025!$AA$3:$AA$1315,DataRegularSeason20242025!$B$3:$B$1315, "&lt;=" &amp; EN$1, DataRegularSeason20242025!$D$3:$D$1315, $A33)+SUMIFS(DataRegularSeason20242025!$AB$3:$AB$1315,DataRegularSeason20242025!$B$3:$B$1315, "&lt;=" &amp; EN$1, DataRegularSeason20242025!$E$3:$E$1315, $A33)</f>
        <v>6</v>
      </c>
      <c r="EO33">
        <f>SUMIFS(DataRegularSeason20242025!$AA$3:$AA$1315,DataRegularSeason20242025!$B$3:$B$1315, "&lt;=" &amp; EO$1, DataRegularSeason20242025!$D$3:$D$1315, $A33)+SUMIFS(DataRegularSeason20242025!$AB$3:$AB$1315,DataRegularSeason20242025!$B$3:$B$1315, "&lt;=" &amp; EO$1, DataRegularSeason20242025!$E$3:$E$1315, $A33)</f>
        <v>6</v>
      </c>
      <c r="EP33">
        <f>SUMIFS(DataRegularSeason20242025!$AA$3:$AA$1315,DataRegularSeason20242025!$B$3:$B$1315, "&lt;=" &amp; EP$1, DataRegularSeason20242025!$D$3:$D$1315, $A33)+SUMIFS(DataRegularSeason20242025!$AB$3:$AB$1315,DataRegularSeason20242025!$B$3:$B$1315, "&lt;=" &amp; EP$1, DataRegularSeason20242025!$E$3:$E$1315, $A33)</f>
        <v>6</v>
      </c>
      <c r="EQ33">
        <f>SUMIFS(DataRegularSeason20242025!$AA$3:$AA$1315,DataRegularSeason20242025!$B$3:$B$1315, "&lt;=" &amp; EQ$1, DataRegularSeason20242025!$D$3:$D$1315, $A33)+SUMIFS(DataRegularSeason20242025!$AB$3:$AB$1315,DataRegularSeason20242025!$B$3:$B$1315, "&lt;=" &amp; EQ$1, DataRegularSeason20242025!$E$3:$E$1315, $A33)</f>
        <v>6</v>
      </c>
      <c r="ER33">
        <f>SUMIFS(DataRegularSeason20242025!$AA$3:$AA$1315,DataRegularSeason20242025!$B$3:$B$1315, "&lt;=" &amp; ER$1, DataRegularSeason20242025!$D$3:$D$1315, $A33)+SUMIFS(DataRegularSeason20242025!$AB$3:$AB$1315,DataRegularSeason20242025!$B$3:$B$1315, "&lt;=" &amp; ER$1, DataRegularSeason20242025!$E$3:$E$1315, $A33)</f>
        <v>6</v>
      </c>
      <c r="ES33">
        <f>SUMIFS(DataRegularSeason20242025!$AA$3:$AA$1315,DataRegularSeason20242025!$B$3:$B$1315, "&lt;=" &amp; ES$1, DataRegularSeason20242025!$D$3:$D$1315, $A33)+SUMIFS(DataRegularSeason20242025!$AB$3:$AB$1315,DataRegularSeason20242025!$B$3:$B$1315, "&lt;=" &amp; ES$1, DataRegularSeason20242025!$E$3:$E$1315, $A33)</f>
        <v>6</v>
      </c>
      <c r="ET33">
        <f>SUMIFS(DataRegularSeason20242025!$AA$3:$AA$1315,DataRegularSeason20242025!$B$3:$B$1315, "&lt;=" &amp; ET$1, DataRegularSeason20242025!$D$3:$D$1315, $A33)+SUMIFS(DataRegularSeason20242025!$AB$3:$AB$1315,DataRegularSeason20242025!$B$3:$B$1315, "&lt;=" &amp; ET$1, DataRegularSeason20242025!$E$3:$E$1315, $A33)</f>
        <v>6</v>
      </c>
      <c r="EU33">
        <f>SUMIFS(DataRegularSeason20242025!$AA$3:$AA$1315,DataRegularSeason20242025!$B$3:$B$1315, "&lt;=" &amp; EU$1, DataRegularSeason20242025!$D$3:$D$1315, $A33)+SUMIFS(DataRegularSeason20242025!$AB$3:$AB$1315,DataRegularSeason20242025!$B$3:$B$1315, "&lt;=" &amp; EU$1, DataRegularSeason20242025!$E$3:$E$1315, $A33)</f>
        <v>6</v>
      </c>
      <c r="EV33">
        <f>SUMIFS(DataRegularSeason20242025!$AA$3:$AA$1315,DataRegularSeason20242025!$B$3:$B$1315, "&lt;=" &amp; EV$1, DataRegularSeason20242025!$D$3:$D$1315, $A33)+SUMIFS(DataRegularSeason20242025!$AB$3:$AB$1315,DataRegularSeason20242025!$B$3:$B$1315, "&lt;=" &amp; EV$1, DataRegularSeason20242025!$E$3:$E$1315, $A33)</f>
        <v>6</v>
      </c>
      <c r="EW33">
        <f>SUMIFS(DataRegularSeason20242025!$AA$3:$AA$1315,DataRegularSeason20242025!$B$3:$B$1315, "&lt;=" &amp; EW$1, DataRegularSeason20242025!$D$3:$D$1315, $A33)+SUMIFS(DataRegularSeason20242025!$AB$3:$AB$1315,DataRegularSeason20242025!$B$3:$B$1315, "&lt;=" &amp; EW$1, DataRegularSeason20242025!$E$3:$E$1315, $A33)</f>
        <v>6</v>
      </c>
      <c r="EX33">
        <f>SUMIFS(DataRegularSeason20242025!$AA$3:$AA$1315,DataRegularSeason20242025!$B$3:$B$1315, "&lt;=" &amp; EX$1, DataRegularSeason20242025!$D$3:$D$1315, $A33)+SUMIFS(DataRegularSeason20242025!$AB$3:$AB$1315,DataRegularSeason20242025!$B$3:$B$1315, "&lt;=" &amp; EX$1, DataRegularSeason20242025!$E$3:$E$1315, $A33)</f>
        <v>6</v>
      </c>
      <c r="EY33">
        <f>SUMIFS(DataRegularSeason20242025!$AA$3:$AA$1315,DataRegularSeason20242025!$B$3:$B$1315, "&lt;=" &amp; EY$1, DataRegularSeason20242025!$D$3:$D$1315, $A33)+SUMIFS(DataRegularSeason20242025!$AB$3:$AB$1315,DataRegularSeason20242025!$B$3:$B$1315, "&lt;=" &amp; EY$1, DataRegularSeason20242025!$E$3:$E$1315, $A33)</f>
        <v>6</v>
      </c>
      <c r="EZ33">
        <f>SUMIFS(DataRegularSeason20242025!$AA$3:$AA$1315,DataRegularSeason20242025!$B$3:$B$1315, "&lt;=" &amp; EZ$1, DataRegularSeason20242025!$D$3:$D$1315, $A33)+SUMIFS(DataRegularSeason20242025!$AB$3:$AB$1315,DataRegularSeason20242025!$B$3:$B$1315, "&lt;=" &amp; EZ$1, DataRegularSeason20242025!$E$3:$E$1315, $A33)</f>
        <v>6</v>
      </c>
      <c r="FA33">
        <f>SUMIFS(DataRegularSeason20242025!$AA$3:$AA$1315,DataRegularSeason20242025!$B$3:$B$1315, "&lt;=" &amp; FA$1, DataRegularSeason20242025!$D$3:$D$1315, $A33)+SUMIFS(DataRegularSeason20242025!$AB$3:$AB$1315,DataRegularSeason20242025!$B$3:$B$1315, "&lt;=" &amp; FA$1, DataRegularSeason20242025!$E$3:$E$1315, $A33)</f>
        <v>6</v>
      </c>
      <c r="FB33">
        <f>SUMIFS(DataRegularSeason20242025!$AA$3:$AA$1315,DataRegularSeason20242025!$B$3:$B$1315, "&lt;=" &amp; FB$1, DataRegularSeason20242025!$D$3:$D$1315, $A33)+SUMIFS(DataRegularSeason20242025!$AB$3:$AB$1315,DataRegularSeason20242025!$B$3:$B$1315, "&lt;=" &amp; FB$1, DataRegularSeason20242025!$E$3:$E$1315, $A33)</f>
        <v>6</v>
      </c>
      <c r="FC33">
        <f>SUMIFS(DataRegularSeason20242025!$AA$3:$AA$1315,DataRegularSeason20242025!$B$3:$B$1315, "&lt;=" &amp; FC$1, DataRegularSeason20242025!$D$3:$D$1315, $A33)+SUMIFS(DataRegularSeason20242025!$AB$3:$AB$1315,DataRegularSeason20242025!$B$3:$B$1315, "&lt;=" &amp; FC$1, DataRegularSeason20242025!$E$3:$E$1315, $A33)</f>
        <v>6</v>
      </c>
      <c r="FD33">
        <f>SUMIFS(DataRegularSeason20242025!$AA$3:$AA$1315,DataRegularSeason20242025!$B$3:$B$1315, "&lt;=" &amp; FD$1, DataRegularSeason20242025!$D$3:$D$1315, $A33)+SUMIFS(DataRegularSeason20242025!$AB$3:$AB$1315,DataRegularSeason20242025!$B$3:$B$1315, "&lt;=" &amp; FD$1, DataRegularSeason20242025!$E$3:$E$1315, $A33)</f>
        <v>6</v>
      </c>
      <c r="FE33">
        <f>SUMIFS(DataRegularSeason20242025!$AA$3:$AA$1315,DataRegularSeason20242025!$B$3:$B$1315, "&lt;=" &amp; FE$1, DataRegularSeason20242025!$D$3:$D$1315, $A33)+SUMIFS(DataRegularSeason20242025!$AB$3:$AB$1315,DataRegularSeason20242025!$B$3:$B$1315, "&lt;=" &amp; FE$1, DataRegularSeason20242025!$E$3:$E$1315, $A33)</f>
        <v>6</v>
      </c>
      <c r="FF33">
        <f>SUMIFS(DataRegularSeason20242025!$AA$3:$AA$1315,DataRegularSeason20242025!$B$3:$B$1315, "&lt;=" &amp; FF$1, DataRegularSeason20242025!$D$3:$D$1315, $A33)+SUMIFS(DataRegularSeason20242025!$AB$3:$AB$1315,DataRegularSeason20242025!$B$3:$B$1315, "&lt;=" &amp; FF$1, DataRegularSeason20242025!$E$3:$E$1315, $A33)</f>
        <v>6</v>
      </c>
      <c r="FG33">
        <f>SUMIFS(DataRegularSeason20242025!$AA$3:$AA$1315,DataRegularSeason20242025!$B$3:$B$1315, "&lt;=" &amp; FG$1, DataRegularSeason20242025!$D$3:$D$1315, $A33)+SUMIFS(DataRegularSeason20242025!$AB$3:$AB$1315,DataRegularSeason20242025!$B$3:$B$1315, "&lt;=" &amp; FG$1, DataRegularSeason20242025!$E$3:$E$1315, $A33)</f>
        <v>6</v>
      </c>
      <c r="FH33">
        <f>SUMIFS(DataRegularSeason20242025!$AA$3:$AA$1315,DataRegularSeason20242025!$B$3:$B$1315, "&lt;=" &amp; FH$1, DataRegularSeason20242025!$D$3:$D$1315, $A33)+SUMIFS(DataRegularSeason20242025!$AB$3:$AB$1315,DataRegularSeason20242025!$B$3:$B$1315, "&lt;=" &amp; FH$1, DataRegularSeason20242025!$E$3:$E$1315, $A33)</f>
        <v>6</v>
      </c>
      <c r="FI33">
        <f>SUMIFS(DataRegularSeason20242025!$AA$3:$AA$1315,DataRegularSeason20242025!$B$3:$B$1315, "&lt;=" &amp; FI$1, DataRegularSeason20242025!$D$3:$D$1315, $A33)+SUMIFS(DataRegularSeason20242025!$AB$3:$AB$1315,DataRegularSeason20242025!$B$3:$B$1315, "&lt;=" &amp; FI$1, DataRegularSeason20242025!$E$3:$E$1315, $A33)</f>
        <v>6</v>
      </c>
      <c r="FJ33">
        <f>SUMIFS(DataRegularSeason20242025!$AA$3:$AA$1315,DataRegularSeason20242025!$B$3:$B$1315, "&lt;=" &amp; FJ$1, DataRegularSeason20242025!$D$3:$D$1315, $A33)+SUMIFS(DataRegularSeason20242025!$AB$3:$AB$1315,DataRegularSeason20242025!$B$3:$B$1315, "&lt;=" &amp; FJ$1, DataRegularSeason20242025!$E$3:$E$1315, $A33)</f>
        <v>6</v>
      </c>
      <c r="FK33">
        <f>SUMIFS(DataRegularSeason20242025!$AA$3:$AA$1315,DataRegularSeason20242025!$B$3:$B$1315, "&lt;=" &amp; FK$1, DataRegularSeason20242025!$D$3:$D$1315, $A33)+SUMIFS(DataRegularSeason20242025!$AB$3:$AB$1315,DataRegularSeason20242025!$B$3:$B$1315, "&lt;=" &amp; FK$1, DataRegularSeason20242025!$E$3:$E$1315, $A33)</f>
        <v>6</v>
      </c>
      <c r="FL33">
        <f>SUMIFS(DataRegularSeason20242025!$AA$3:$AA$1315,DataRegularSeason20242025!$B$3:$B$1315, "&lt;=" &amp; FL$1, DataRegularSeason20242025!$D$3:$D$1315, $A33)+SUMIFS(DataRegularSeason20242025!$AB$3:$AB$1315,DataRegularSeason20242025!$B$3:$B$1315, "&lt;=" &amp; FL$1, DataRegularSeason20242025!$E$3:$E$1315, $A33)</f>
        <v>6</v>
      </c>
      <c r="FM33">
        <f>SUMIFS(DataRegularSeason20242025!$AA$3:$AA$1315,DataRegularSeason20242025!$B$3:$B$1315, "&lt;=" &amp; FM$1, DataRegularSeason20242025!$D$3:$D$1315, $A33)+SUMIFS(DataRegularSeason20242025!$AB$3:$AB$1315,DataRegularSeason20242025!$B$3:$B$1315, "&lt;=" &amp; FM$1, DataRegularSeason20242025!$E$3:$E$1315, $A33)</f>
        <v>6</v>
      </c>
      <c r="FN33">
        <f>SUMIFS(DataRegularSeason20242025!$AA$3:$AA$1315,DataRegularSeason20242025!$B$3:$B$1315, "&lt;=" &amp; FN$1, DataRegularSeason20242025!$D$3:$D$1315, $A33)+SUMIFS(DataRegularSeason20242025!$AB$3:$AB$1315,DataRegularSeason20242025!$B$3:$B$1315, "&lt;=" &amp; FN$1, DataRegularSeason20242025!$E$3:$E$1315, $A33)</f>
        <v>6</v>
      </c>
      <c r="FO33">
        <f>SUMIFS(DataRegularSeason20242025!$AA$3:$AA$1315,DataRegularSeason20242025!$B$3:$B$1315, "&lt;=" &amp; FO$1, DataRegularSeason20242025!$D$3:$D$1315, $A33)+SUMIFS(DataRegularSeason20242025!$AB$3:$AB$1315,DataRegularSeason20242025!$B$3:$B$1315, "&lt;=" &amp; FO$1, DataRegularSeason20242025!$E$3:$E$1315, $A33)</f>
        <v>6</v>
      </c>
      <c r="FP33">
        <f>SUMIFS(DataRegularSeason20242025!$AA$3:$AA$1315,DataRegularSeason20242025!$B$3:$B$1315, "&lt;=" &amp; FP$1, DataRegularSeason20242025!$D$3:$D$1315, $A33)+SUMIFS(DataRegularSeason20242025!$AB$3:$AB$1315,DataRegularSeason20242025!$B$3:$B$1315, "&lt;=" &amp; FP$1, DataRegularSeason20242025!$E$3:$E$1315, $A33)</f>
        <v>6</v>
      </c>
      <c r="FQ33">
        <f>SUMIFS(DataRegularSeason20242025!$AA$3:$AA$1315,DataRegularSeason20242025!$B$3:$B$1315, "&lt;=" &amp; FQ$1, DataRegularSeason20242025!$D$3:$D$1315, $A33)+SUMIFS(DataRegularSeason20242025!$AB$3:$AB$1315,DataRegularSeason20242025!$B$3:$B$1315, "&lt;=" &amp; FQ$1, DataRegularSeason20242025!$E$3:$E$1315, $A33)</f>
        <v>6</v>
      </c>
      <c r="FR33">
        <f>SUMIFS(DataRegularSeason20242025!$AA$3:$AA$1315,DataRegularSeason20242025!$B$3:$B$1315, "&lt;=" &amp; FR$1, DataRegularSeason20242025!$D$3:$D$1315, $A33)+SUMIFS(DataRegularSeason20242025!$AB$3:$AB$1315,DataRegularSeason20242025!$B$3:$B$1315, "&lt;=" &amp; FR$1, DataRegularSeason20242025!$E$3:$E$1315, $A33)</f>
        <v>6</v>
      </c>
      <c r="FS33">
        <f>SUMIFS(DataRegularSeason20242025!$AA$3:$AA$1315,DataRegularSeason20242025!$B$3:$B$1315, "&lt;=" &amp; FS$1, DataRegularSeason20242025!$D$3:$D$1315, $A33)+SUMIFS(DataRegularSeason20242025!$AB$3:$AB$1315,DataRegularSeason20242025!$B$3:$B$1315, "&lt;=" &amp; FS$1, DataRegularSeason20242025!$E$3:$E$1315, $A33)</f>
        <v>6</v>
      </c>
      <c r="FT33">
        <f>SUMIFS(DataRegularSeason20242025!$AA$3:$AA$1315,DataRegularSeason20242025!$B$3:$B$1315, "&lt;=" &amp; FT$1, DataRegularSeason20242025!$D$3:$D$1315, $A33)+SUMIFS(DataRegularSeason20242025!$AB$3:$AB$1315,DataRegularSeason20242025!$B$3:$B$1315, "&lt;=" &amp; FT$1, DataRegularSeason20242025!$E$3:$E$1315, $A33)</f>
        <v>6</v>
      </c>
      <c r="FU33">
        <f>SUMIFS(DataRegularSeason20242025!$AA$3:$AA$1315,DataRegularSeason20242025!$B$3:$B$1315, "&lt;=" &amp; FU$1, DataRegularSeason20242025!$D$3:$D$1315, $A33)+SUMIFS(DataRegularSeason20242025!$AB$3:$AB$1315,DataRegularSeason20242025!$B$3:$B$1315, "&lt;=" &amp; FU$1, DataRegularSeason20242025!$E$3:$E$1315, $A33)</f>
        <v>6</v>
      </c>
      <c r="FV33">
        <f>SUMIFS(DataRegularSeason20242025!$AA$3:$AA$1315,DataRegularSeason20242025!$B$3:$B$1315, "&lt;=" &amp; FV$1, DataRegularSeason20242025!$D$3:$D$1315, $A33)+SUMIFS(DataRegularSeason20242025!$AB$3:$AB$1315,DataRegularSeason20242025!$B$3:$B$1315, "&lt;=" &amp; FV$1, DataRegularSeason20242025!$E$3:$E$1315, $A33)</f>
        <v>6</v>
      </c>
      <c r="FW33">
        <f>SUMIFS(DataRegularSeason20242025!$AA$3:$AA$1315,DataRegularSeason20242025!$B$3:$B$1315, "&lt;=" &amp; FW$1, DataRegularSeason20242025!$D$3:$D$1315, $A33)+SUMIFS(DataRegularSeason20242025!$AB$3:$AB$1315,DataRegularSeason20242025!$B$3:$B$1315, "&lt;=" &amp; FW$1, DataRegularSeason20242025!$E$3:$E$1315, $A33)</f>
        <v>6</v>
      </c>
      <c r="FX33">
        <f>SUMIFS(DataRegularSeason20242025!$AA$3:$AA$1315,DataRegularSeason20242025!$B$3:$B$1315, "&lt;=" &amp; FX$1, DataRegularSeason20242025!$D$3:$D$1315, $A33)+SUMIFS(DataRegularSeason20242025!$AB$3:$AB$1315,DataRegularSeason20242025!$B$3:$B$1315, "&lt;=" &amp; FX$1, DataRegularSeason20242025!$E$3:$E$1315, $A33)</f>
        <v>6</v>
      </c>
      <c r="FY33">
        <f>SUMIFS(DataRegularSeason20242025!$AA$3:$AA$1315,DataRegularSeason20242025!$B$3:$B$1315, "&lt;=" &amp; FY$1, DataRegularSeason20242025!$D$3:$D$1315, $A33)+SUMIFS(DataRegularSeason20242025!$AB$3:$AB$1315,DataRegularSeason20242025!$B$3:$B$1315, "&lt;=" &amp; FY$1, DataRegularSeason20242025!$E$3:$E$1315, $A33)</f>
        <v>6</v>
      </c>
      <c r="FZ33">
        <f>SUMIFS(DataRegularSeason20242025!$AA$3:$AA$1315,DataRegularSeason20242025!$B$3:$B$1315, "&lt;=" &amp; FZ$1, DataRegularSeason20242025!$D$3:$D$1315, $A33)+SUMIFS(DataRegularSeason20242025!$AB$3:$AB$1315,DataRegularSeason20242025!$B$3:$B$1315, "&lt;=" &amp; FZ$1, DataRegularSeason20242025!$E$3:$E$1315, $A33)</f>
        <v>6</v>
      </c>
      <c r="GA33">
        <f>SUMIFS(DataRegularSeason20242025!$AA$3:$AA$1315,DataRegularSeason20242025!$B$3:$B$1315, "&lt;=" &amp; GA$1, DataRegularSeason20242025!$D$3:$D$1315, $A33)+SUMIFS(DataRegularSeason20242025!$AB$3:$AB$1315,DataRegularSeason20242025!$B$3:$B$1315, "&lt;=" &amp; GA$1, DataRegularSeason20242025!$E$3:$E$1315, $A33)</f>
        <v>6</v>
      </c>
      <c r="GB33">
        <f>SUMIFS(DataRegularSeason20242025!$AA$3:$AA$1315,DataRegularSeason20242025!$B$3:$B$1315, "&lt;=" &amp; GB$1, DataRegularSeason20242025!$D$3:$D$1315, $A33)+SUMIFS(DataRegularSeason20242025!$AB$3:$AB$1315,DataRegularSeason20242025!$B$3:$B$1315, "&lt;=" &amp; GB$1, DataRegularSeason20242025!$E$3:$E$1315, $A33)</f>
        <v>6</v>
      </c>
      <c r="GC33">
        <f>SUMIFS(DataRegularSeason20242025!$AA$3:$AA$1315,DataRegularSeason20242025!$B$3:$B$1315, "&lt;=" &amp; GC$1, DataRegularSeason20242025!$D$3:$D$1315, $A33)+SUMIFS(DataRegularSeason20242025!$AB$3:$AB$1315,DataRegularSeason20242025!$B$3:$B$1315, "&lt;=" &amp; GC$1, DataRegularSeason20242025!$E$3:$E$1315, $A33)</f>
        <v>6</v>
      </c>
      <c r="GD33">
        <f>SUMIFS(DataRegularSeason20242025!$AA$3:$AA$1315,DataRegularSeason20242025!$B$3:$B$1315, "&lt;=" &amp; GD$1, DataRegularSeason20242025!$D$3:$D$1315, $A33)+SUMIFS(DataRegularSeason20242025!$AB$3:$AB$1315,DataRegularSeason20242025!$B$3:$B$1315, "&lt;=" &amp; GD$1, DataRegularSeason20242025!$E$3:$E$1315, $A33)</f>
        <v>6</v>
      </c>
      <c r="GE33">
        <f>SUMIFS(DataRegularSeason20242025!$AA$3:$AA$1315,DataRegularSeason20242025!$B$3:$B$1315, "&lt;=" &amp; GE$1, DataRegularSeason20242025!$D$3:$D$1315, $A33)+SUMIFS(DataRegularSeason20242025!$AB$3:$AB$1315,DataRegularSeason20242025!$B$3:$B$1315, "&lt;=" &amp; GE$1, DataRegularSeason20242025!$E$3:$E$1315, $A33)</f>
        <v>6</v>
      </c>
      <c r="GF33">
        <f>SUMIFS(DataRegularSeason20242025!$AA$3:$AA$1315,DataRegularSeason20242025!$B$3:$B$1315, "&lt;=" &amp; GF$1, DataRegularSeason20242025!$D$3:$D$1315, $A33)+SUMIFS(DataRegularSeason20242025!$AB$3:$AB$1315,DataRegularSeason20242025!$B$3:$B$1315, "&lt;=" &amp; GF$1, DataRegularSeason20242025!$E$3:$E$1315, $A33)</f>
        <v>6</v>
      </c>
      <c r="GG33">
        <f>SUMIFS(DataRegularSeason20242025!$AA$3:$AA$1315,DataRegularSeason20242025!$B$3:$B$1315, "&lt;=" &amp; GG$1, DataRegularSeason20242025!$D$3:$D$1315, $A33)+SUMIFS(DataRegularSeason20242025!$AB$3:$AB$1315,DataRegularSeason20242025!$B$3:$B$1315, "&lt;=" &amp; GG$1, DataRegularSeason20242025!$E$3:$E$1315, $A33)</f>
        <v>6</v>
      </c>
      <c r="GH33">
        <f>SUMIFS(DataRegularSeason20242025!$AA$3:$AA$1315,DataRegularSeason20242025!$B$3:$B$1315, "&lt;=" &amp; GH$1, DataRegularSeason20242025!$D$3:$D$1315, $A33)+SUMIFS(DataRegularSeason20242025!$AB$3:$AB$1315,DataRegularSeason20242025!$B$3:$B$1315, "&lt;=" &amp; GH$1, DataRegularSeason20242025!$E$3:$E$1315, $A33)</f>
        <v>6</v>
      </c>
      <c r="GI33">
        <f>SUMIFS(DataRegularSeason20242025!$AA$3:$AA$1315,DataRegularSeason20242025!$B$3:$B$1315, "&lt;=" &amp; GI$1, DataRegularSeason20242025!$D$3:$D$1315, $A33)+SUMIFS(DataRegularSeason20242025!$AB$3:$AB$1315,DataRegularSeason20242025!$B$3:$B$1315, "&lt;=" &amp; GI$1, DataRegularSeason20242025!$E$3:$E$1315, $A33)</f>
        <v>6</v>
      </c>
      <c r="GJ33">
        <f>SUMIFS(DataRegularSeason20242025!$AA$3:$AA$1315,DataRegularSeason20242025!$B$3:$B$1315, "&lt;=" &amp; GJ$1, DataRegularSeason20242025!$D$3:$D$1315, $A33)+SUMIFS(DataRegularSeason20242025!$AB$3:$AB$1315,DataRegularSeason20242025!$B$3:$B$1315, "&lt;=" &amp; GJ$1, DataRegularSeason20242025!$E$3:$E$1315, $A33)</f>
        <v>6</v>
      </c>
      <c r="GK33">
        <f>SUMIFS(DataRegularSeason20242025!$AA$3:$AA$1315,DataRegularSeason20242025!$B$3:$B$1315, "&lt;=" &amp; GK$1, DataRegularSeason20242025!$D$3:$D$1315, $A33)+SUMIFS(DataRegularSeason20242025!$AB$3:$AB$1315,DataRegularSeason20242025!$B$3:$B$1315, "&lt;=" &amp; GK$1, DataRegularSeason20242025!$E$3:$E$1315, $A33)</f>
        <v>6</v>
      </c>
      <c r="GL33">
        <f>SUMIFS(DataRegularSeason20242025!$AA$3:$AA$1315,DataRegularSeason20242025!$B$3:$B$1315, "&lt;=" &amp; GL$1, DataRegularSeason20242025!$D$3:$D$1315, $A33)+SUMIFS(DataRegularSeason20242025!$AB$3:$AB$1315,DataRegularSeason20242025!$B$3:$B$1315, "&lt;=" &amp; GL$1, DataRegularSeason20242025!$E$3:$E$1315, $A33)</f>
        <v>6</v>
      </c>
      <c r="GM33">
        <f>SUMIFS(DataRegularSeason20242025!$AA$3:$AA$1315,DataRegularSeason20242025!$B$3:$B$1315, "&lt;=" &amp; GM$1, DataRegularSeason20242025!$D$3:$D$1315, $A33)+SUMIFS(DataRegularSeason20242025!$AB$3:$AB$1315,DataRegularSeason20242025!$B$3:$B$1315, "&lt;=" &amp; GM$1, DataRegularSeason20242025!$E$3:$E$1315, $A33)</f>
        <v>6</v>
      </c>
      <c r="GN33">
        <f>SUMIFS(DataRegularSeason20242025!$AA$3:$AA$1315,DataRegularSeason20242025!$B$3:$B$1315, "&lt;=" &amp; GN$1, DataRegularSeason20242025!$D$3:$D$1315, $A33)+SUMIFS(DataRegularSeason20242025!$AB$3:$AB$1315,DataRegularSeason20242025!$B$3:$B$1315, "&lt;=" &amp; GN$1, DataRegularSeason20242025!$E$3:$E$1315, $A33)</f>
        <v>6</v>
      </c>
      <c r="GO33">
        <f>SUMIFS(DataRegularSeason20242025!$AA$3:$AA$1315,DataRegularSeason20242025!$B$3:$B$1315, "&lt;=" &amp; GO$1, DataRegularSeason20242025!$D$3:$D$1315, $A33)+SUMIFS(DataRegularSeason20242025!$AB$3:$AB$1315,DataRegularSeason20242025!$B$3:$B$1315, "&lt;=" &amp; GO$1, DataRegularSeason20242025!$E$3:$E$1315, $A33)</f>
        <v>6</v>
      </c>
      <c r="GP33">
        <f>SUMIFS(DataRegularSeason20242025!$AA$3:$AA$1315,DataRegularSeason20242025!$B$3:$B$1315, "&lt;=" &amp; GP$1, DataRegularSeason20242025!$D$3:$D$1315, $A33)+SUMIFS(DataRegularSeason20242025!$AB$3:$AB$1315,DataRegularSeason20242025!$B$3:$B$1315, "&lt;=" &amp; GP$1, DataRegularSeason20242025!$E$3:$E$1315, $A33)</f>
        <v>6</v>
      </c>
      <c r="GQ33">
        <f>SUMIFS(DataRegularSeason20242025!$AA$3:$AA$1315,DataRegularSeason20242025!$B$3:$B$1315, "&lt;=" &amp; GQ$1, DataRegularSeason20242025!$D$3:$D$1315, $A33)+SUMIFS(DataRegularSeason20242025!$AB$3:$AB$1315,DataRegularSeason20242025!$B$3:$B$1315, "&lt;=" &amp; GQ$1, DataRegularSeason20242025!$E$3:$E$1315, $A33)</f>
        <v>6</v>
      </c>
      <c r="GR33">
        <f>SUMIFS(DataRegularSeason20242025!$AA$3:$AA$1315,DataRegularSeason20242025!$B$3:$B$1315, "&lt;=" &amp; GR$1, DataRegularSeason20242025!$D$3:$D$1315, $A33)+SUMIFS(DataRegularSeason20242025!$AB$3:$AB$1315,DataRegularSeason20242025!$B$3:$B$1315, "&lt;=" &amp; GR$1, DataRegularSeason20242025!$E$3:$E$1315, $A33)</f>
        <v>6</v>
      </c>
      <c r="GS33">
        <f>SUMIFS(DataRegularSeason20242025!$AA$3:$AA$1315,DataRegularSeason20242025!$B$3:$B$1315, "&lt;=" &amp; GS$1, DataRegularSeason20242025!$D$3:$D$1315, $A33)+SUMIFS(DataRegularSeason20242025!$AB$3:$AB$1315,DataRegularSeason20242025!$B$3:$B$1315, "&lt;=" &amp; GS$1, DataRegularSeason20242025!$E$3:$E$1315, $A33)</f>
        <v>6</v>
      </c>
      <c r="GT33">
        <f>SUMIFS(DataRegularSeason20242025!$AA$3:$AA$1315,DataRegularSeason20242025!$B$3:$B$1315, "&lt;=" &amp; GT$1, DataRegularSeason20242025!$D$3:$D$1315, $A33)+SUMIFS(DataRegularSeason20242025!$AB$3:$AB$1315,DataRegularSeason20242025!$B$3:$B$1315, "&lt;=" &amp; GT$1, DataRegularSeason20242025!$E$3:$E$1315, $A33)</f>
        <v>6</v>
      </c>
      <c r="GU33">
        <f>SUMIFS(DataRegularSeason20242025!$AA$3:$AA$1315,DataRegularSeason20242025!$B$3:$B$1315, "&lt;=" &amp; GU$1, DataRegularSeason20242025!$D$3:$D$1315, $A33)+SUMIFS(DataRegularSeason20242025!$AB$3:$AB$1315,DataRegularSeason20242025!$B$3:$B$1315, "&lt;=" &amp; GU$1, DataRegularSeason20242025!$E$3:$E$1315, $A33)</f>
        <v>6</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10.9375</v>
      </c>
      <c r="AG34">
        <f>SUBTOTAL(101,Table4[2024-11-01])</f>
        <v>10.9375</v>
      </c>
      <c r="AH34">
        <f>SUBTOTAL(101,Table4[2024-11-02])</f>
        <v>10.9375</v>
      </c>
      <c r="AI34">
        <f>SUBTOTAL(101,Table4[2024-11-03])</f>
        <v>10.9375</v>
      </c>
      <c r="AJ34">
        <f>SUBTOTAL(101,Table4[2024-11-04])</f>
        <v>10.9375</v>
      </c>
      <c r="AK34">
        <f>SUBTOTAL(101,Table4[2024-11-05])</f>
        <v>10.9375</v>
      </c>
      <c r="AL34">
        <f>SUBTOTAL(101,Table4[2024-11-06])</f>
        <v>10.9375</v>
      </c>
      <c r="AM34">
        <f>SUBTOTAL(101,Table4[2024-11-07])</f>
        <v>10.9375</v>
      </c>
      <c r="AN34">
        <f>SUBTOTAL(101,Table4[2024-11-08])</f>
        <v>10.9375</v>
      </c>
      <c r="AO34">
        <f>SUBTOTAL(101,Table4[2024-11-09])</f>
        <v>10.9375</v>
      </c>
      <c r="AP34">
        <f>SUBTOTAL(101,Table4[2024-11-10])</f>
        <v>10.9375</v>
      </c>
      <c r="AQ34">
        <f>SUBTOTAL(101,Table4[2024-11-11])</f>
        <v>10.9375</v>
      </c>
      <c r="AR34">
        <f>SUBTOTAL(101,Table4[2024-11-12])</f>
        <v>10.9375</v>
      </c>
      <c r="AS34">
        <f>SUBTOTAL(101,Table4[2024-11-13])</f>
        <v>10.9375</v>
      </c>
      <c r="AT34">
        <f>SUBTOTAL(101,Table4[2024-11-14])</f>
        <v>10.9375</v>
      </c>
      <c r="AU34">
        <f>SUBTOTAL(101,Table4[2024-11-15])</f>
        <v>10.9375</v>
      </c>
      <c r="AV34">
        <f>SUBTOTAL(101,Table4[2024-11-16])</f>
        <v>10.9375</v>
      </c>
      <c r="AW34">
        <f>SUBTOTAL(101,Table4[2024-11-17])</f>
        <v>10.9375</v>
      </c>
      <c r="AX34">
        <f>SUBTOTAL(101,Table4[2024-11-18])</f>
        <v>10.9375</v>
      </c>
      <c r="AY34">
        <f>SUBTOTAL(101,Table4[2024-11-19])</f>
        <v>10.9375</v>
      </c>
      <c r="AZ34">
        <f>SUBTOTAL(101,Table4[2024-11-20])</f>
        <v>10.9375</v>
      </c>
      <c r="BA34">
        <f>SUBTOTAL(101,Table4[2024-11-21])</f>
        <v>10.9375</v>
      </c>
      <c r="BB34">
        <f>SUBTOTAL(101,Table4[2024-11-22])</f>
        <v>10.9375</v>
      </c>
      <c r="BC34">
        <f>SUBTOTAL(101,Table4[2024-11-23])</f>
        <v>10.9375</v>
      </c>
      <c r="BD34">
        <f>SUBTOTAL(101,Table4[2024-11-24])</f>
        <v>10.9375</v>
      </c>
      <c r="BE34">
        <f>SUBTOTAL(101,Table4[2024-11-25])</f>
        <v>10.9375</v>
      </c>
      <c r="BF34">
        <f>SUBTOTAL(101,Table4[2024-11-26])</f>
        <v>10.9375</v>
      </c>
      <c r="BG34">
        <f>SUBTOTAL(101,Table4[2024-11-27])</f>
        <v>10.9375</v>
      </c>
      <c r="BH34">
        <f>SUBTOTAL(101,Table4[2024-11-28])</f>
        <v>10.9375</v>
      </c>
      <c r="BI34">
        <f>SUBTOTAL(101,Table4[2024-11-29])</f>
        <v>10.9375</v>
      </c>
      <c r="BJ34">
        <f>SUBTOTAL(101,Table4[2024-11-30])</f>
        <v>10.9375</v>
      </c>
      <c r="BK34">
        <f>SUBTOTAL(101,Table4[2024-12-01])</f>
        <v>10.9375</v>
      </c>
      <c r="BL34">
        <f>SUBTOTAL(101,Table4[2024-12-02])</f>
        <v>10.9375</v>
      </c>
      <c r="BM34">
        <f>SUBTOTAL(101,Table4[2024-12-03])</f>
        <v>10.9375</v>
      </c>
      <c r="BN34">
        <f>SUBTOTAL(101,Table4[2024-12-04])</f>
        <v>10.9375</v>
      </c>
      <c r="BO34">
        <f>SUBTOTAL(101,Table4[2024-12-05])</f>
        <v>10.9375</v>
      </c>
      <c r="BP34">
        <f>SUBTOTAL(101,Table4[2024-12-06])</f>
        <v>10.9375</v>
      </c>
      <c r="BQ34">
        <f>SUBTOTAL(101,Table4[2024-12-07])</f>
        <v>10.9375</v>
      </c>
      <c r="BR34">
        <f>SUBTOTAL(101,Table4[2024-12-08])</f>
        <v>10.9375</v>
      </c>
      <c r="BS34">
        <f>SUBTOTAL(101,Table4[2024-12-09])</f>
        <v>10.9375</v>
      </c>
      <c r="BT34">
        <f>SUBTOTAL(101,Table4[2024-12-10])</f>
        <v>10.9375</v>
      </c>
      <c r="BU34">
        <f>SUBTOTAL(101,Table4[2024-12-11])</f>
        <v>10.9375</v>
      </c>
      <c r="BV34">
        <f>SUBTOTAL(101,Table4[2024-12-12])</f>
        <v>10.9375</v>
      </c>
      <c r="BW34">
        <f>SUBTOTAL(101,Table4[2024-12-13])</f>
        <v>10.9375</v>
      </c>
      <c r="BX34">
        <f>SUBTOTAL(101,Table4[2024-12-14])</f>
        <v>10.9375</v>
      </c>
      <c r="BY34">
        <f>SUBTOTAL(101,Table4[2024-12-15])</f>
        <v>10.9375</v>
      </c>
      <c r="BZ34">
        <f>SUBTOTAL(101,Table4[2024-12-16])</f>
        <v>10.9375</v>
      </c>
      <c r="CA34">
        <f>SUBTOTAL(101,Table4[2024-12-17])</f>
        <v>10.9375</v>
      </c>
      <c r="CB34">
        <f>SUBTOTAL(101,Table4[2024-12-18])</f>
        <v>10.9375</v>
      </c>
      <c r="CC34">
        <f>SUBTOTAL(101,Table4[2024-12-19])</f>
        <v>10.9375</v>
      </c>
      <c r="CD34">
        <f>SUBTOTAL(101,Table4[2024-12-20])</f>
        <v>10.9375</v>
      </c>
      <c r="CE34">
        <f>SUBTOTAL(101,Table4[2024-12-21])</f>
        <v>10.9375</v>
      </c>
      <c r="CF34">
        <f>SUBTOTAL(101,Table4[2024-12-22])</f>
        <v>10.9375</v>
      </c>
      <c r="CG34">
        <f>SUBTOTAL(101,Table4[2024-12-23])</f>
        <v>10.9375</v>
      </c>
      <c r="CH34">
        <f>SUBTOTAL(101,Table4[2024-12-24])</f>
        <v>10.9375</v>
      </c>
      <c r="CI34">
        <f>SUBTOTAL(101,Table4[2024-12-25])</f>
        <v>10.9375</v>
      </c>
      <c r="CJ34">
        <f>SUBTOTAL(101,Table4[2024-12-26])</f>
        <v>10.9375</v>
      </c>
      <c r="CK34">
        <f>SUBTOTAL(101,Table4[2024-12-27])</f>
        <v>10.9375</v>
      </c>
      <c r="CL34">
        <f>SUBTOTAL(101,Table4[2024-12-28])</f>
        <v>10.9375</v>
      </c>
      <c r="CM34">
        <f>SUBTOTAL(101,Table4[2024-12-29])</f>
        <v>10.9375</v>
      </c>
      <c r="CN34">
        <f>SUBTOTAL(101,Table4[2024-12-30])</f>
        <v>10.9375</v>
      </c>
      <c r="CO34">
        <f>SUBTOTAL(101,Table4[2024-12-31])</f>
        <v>10.9375</v>
      </c>
      <c r="CP34">
        <f>SUBTOTAL(101,Table4[2025-01-01])</f>
        <v>10.9375</v>
      </c>
      <c r="CQ34">
        <f>SUBTOTAL(101,Table4[2025-01-02])</f>
        <v>10.9375</v>
      </c>
      <c r="CR34">
        <f>SUBTOTAL(101,Table4[2025-01-03])</f>
        <v>10.9375</v>
      </c>
      <c r="CS34">
        <f>SUBTOTAL(101,Table4[2025-01-04])</f>
        <v>10.9375</v>
      </c>
      <c r="CT34">
        <f>SUBTOTAL(101,Table4[2025-01-05])</f>
        <v>10.9375</v>
      </c>
      <c r="CU34">
        <f>SUBTOTAL(101,Table4[2025-01-06])</f>
        <v>10.9375</v>
      </c>
      <c r="CV34">
        <f>SUBTOTAL(101,Table4[2025-01-07])</f>
        <v>10.9375</v>
      </c>
      <c r="CW34">
        <f>SUBTOTAL(101,Table4[2025-01-08])</f>
        <v>10.9375</v>
      </c>
      <c r="CX34">
        <f>SUBTOTAL(101,Table4[2025-01-09])</f>
        <v>10.9375</v>
      </c>
      <c r="CY34">
        <f>SUBTOTAL(101,Table4[2025-01-10])</f>
        <v>10.9375</v>
      </c>
      <c r="CZ34">
        <f>SUBTOTAL(101,Table4[2025-01-11])</f>
        <v>10.9375</v>
      </c>
      <c r="DA34">
        <f>SUBTOTAL(101,Table4[2025-01-12])</f>
        <v>10.9375</v>
      </c>
      <c r="DB34">
        <f>SUBTOTAL(101,Table4[2025-01-13])</f>
        <v>10.9375</v>
      </c>
      <c r="DC34">
        <f>SUBTOTAL(101,Table4[2025-01-14])</f>
        <v>10.9375</v>
      </c>
      <c r="DD34">
        <f>SUBTOTAL(101,Table4[2025-01-15])</f>
        <v>10.9375</v>
      </c>
      <c r="DE34">
        <f>SUBTOTAL(101,Table4[2025-01-16])</f>
        <v>10.9375</v>
      </c>
      <c r="DF34">
        <f>SUBTOTAL(101,Table4[2025-01-17])</f>
        <v>10.9375</v>
      </c>
      <c r="DG34">
        <f>SUBTOTAL(101,Table4[2025-01-18])</f>
        <v>10.9375</v>
      </c>
      <c r="DH34">
        <f>SUBTOTAL(101,Table4[2025-01-19])</f>
        <v>10.9375</v>
      </c>
      <c r="DI34">
        <f>SUBTOTAL(101,Table4[2025-01-20])</f>
        <v>10.9375</v>
      </c>
      <c r="DJ34">
        <f>SUBTOTAL(101,Table4[2025-01-21])</f>
        <v>10.9375</v>
      </c>
      <c r="DK34">
        <f>SUBTOTAL(101,Table4[2025-01-22])</f>
        <v>10.9375</v>
      </c>
      <c r="DL34">
        <f>SUBTOTAL(101,Table4[2025-01-23])</f>
        <v>10.9375</v>
      </c>
      <c r="DM34">
        <f>SUBTOTAL(101,Table4[2025-01-24])</f>
        <v>10.9375</v>
      </c>
      <c r="DN34">
        <f>SUBTOTAL(101,Table4[2025-01-25])</f>
        <v>10.9375</v>
      </c>
      <c r="DO34">
        <f>SUBTOTAL(101,Table4[2025-01-26])</f>
        <v>10.9375</v>
      </c>
      <c r="DP34">
        <f>SUBTOTAL(101,Table4[2025-01-27])</f>
        <v>10.9375</v>
      </c>
      <c r="DQ34">
        <f>SUBTOTAL(101,Table4[2025-01-28])</f>
        <v>10.9375</v>
      </c>
      <c r="DR34">
        <f>SUBTOTAL(101,Table4[2025-01-29])</f>
        <v>10.9375</v>
      </c>
      <c r="DS34">
        <f>SUBTOTAL(101,Table4[2025-01-30])</f>
        <v>10.9375</v>
      </c>
      <c r="DT34">
        <f>SUBTOTAL(101,Table4[2025-01-31])</f>
        <v>10.9375</v>
      </c>
      <c r="DU34">
        <f>SUBTOTAL(101,Table4[2025-02-01])</f>
        <v>10.9375</v>
      </c>
      <c r="DV34">
        <f>SUBTOTAL(101,Table4[2025-02-02])</f>
        <v>10.9375</v>
      </c>
      <c r="DW34">
        <f>SUBTOTAL(101,Table4[2025-02-03])</f>
        <v>10.9375</v>
      </c>
      <c r="DX34">
        <f>SUBTOTAL(101,Table4[2025-02-04])</f>
        <v>10.9375</v>
      </c>
      <c r="DY34">
        <f>SUBTOTAL(101,Table4[2025-02-05])</f>
        <v>10.9375</v>
      </c>
      <c r="DZ34">
        <f>SUBTOTAL(101,Table4[2025-02-06])</f>
        <v>10.9375</v>
      </c>
      <c r="EA34">
        <f>SUBTOTAL(101,Table4[2025-02-07])</f>
        <v>10.9375</v>
      </c>
      <c r="EB34">
        <f>SUBTOTAL(101,Table4[2025-02-08])</f>
        <v>10.9375</v>
      </c>
      <c r="EC34">
        <f>SUBTOTAL(101,Table4[2025-02-09])</f>
        <v>10.9375</v>
      </c>
      <c r="ED34">
        <f>SUBTOTAL(101,Table4[2025-02-10])</f>
        <v>10.9375</v>
      </c>
      <c r="EE34">
        <f>SUBTOTAL(101,Table4[2025-02-11])</f>
        <v>10.9375</v>
      </c>
      <c r="EF34">
        <f>SUBTOTAL(101,Table4[2025-02-12])</f>
        <v>10.9375</v>
      </c>
      <c r="EG34">
        <f>SUBTOTAL(101,Table4[2025-02-13])</f>
        <v>10.9375</v>
      </c>
      <c r="EH34">
        <f>SUBTOTAL(101,Table4[2025-02-14])</f>
        <v>10.9375</v>
      </c>
      <c r="EI34">
        <f>SUBTOTAL(101,Table4[2025-02-15])</f>
        <v>10.9375</v>
      </c>
      <c r="EJ34">
        <f>SUBTOTAL(101,Table4[2025-02-16])</f>
        <v>10.9375</v>
      </c>
      <c r="EK34">
        <f>SUBTOTAL(101,Table4[2025-02-17])</f>
        <v>10.9375</v>
      </c>
      <c r="EL34">
        <f>SUBTOTAL(101,Table4[2025-02-18])</f>
        <v>10.9375</v>
      </c>
      <c r="EM34">
        <f>SUBTOTAL(101,Table4[2025-02-19])</f>
        <v>10.9375</v>
      </c>
      <c r="EN34">
        <f>SUBTOTAL(101,Table4[2025-02-20])</f>
        <v>10.9375</v>
      </c>
      <c r="EO34">
        <f>SUBTOTAL(101,Table4[2025-02-21])</f>
        <v>10.9375</v>
      </c>
      <c r="EP34">
        <f>SUBTOTAL(101,Table4[2025-02-22])</f>
        <v>10.9375</v>
      </c>
      <c r="EQ34">
        <f>SUBTOTAL(101,Table4[2025-02-23])</f>
        <v>10.9375</v>
      </c>
      <c r="ER34">
        <f>SUBTOTAL(101,Table4[2025-02-24])</f>
        <v>10.9375</v>
      </c>
      <c r="ES34">
        <f>SUBTOTAL(101,Table4[2025-02-25])</f>
        <v>10.9375</v>
      </c>
      <c r="ET34">
        <f>SUBTOTAL(101,Table4[2025-02-26])</f>
        <v>10.9375</v>
      </c>
      <c r="EU34">
        <f>SUBTOTAL(101,Table4[2025-02-27])</f>
        <v>10.9375</v>
      </c>
      <c r="EV34">
        <f>SUBTOTAL(101,Table4[2025-02-28])</f>
        <v>10.9375</v>
      </c>
      <c r="EW34">
        <f>SUBTOTAL(101,Table4[2025-03-01])</f>
        <v>10.9375</v>
      </c>
      <c r="EX34">
        <f>SUBTOTAL(101,Table4[2025-03-02])</f>
        <v>10.9375</v>
      </c>
      <c r="EY34">
        <f>SUBTOTAL(101,Table4[2025-03-03])</f>
        <v>10.9375</v>
      </c>
      <c r="EZ34">
        <f>SUBTOTAL(101,Table4[2025-03-04])</f>
        <v>10.9375</v>
      </c>
      <c r="FA34">
        <f>SUBTOTAL(101,Table4[2025-03-05])</f>
        <v>10.9375</v>
      </c>
      <c r="FB34">
        <f>SUBTOTAL(101,Table4[2025-03-06])</f>
        <v>10.9375</v>
      </c>
      <c r="FC34">
        <f>SUBTOTAL(101,Table4[2025-03-07])</f>
        <v>10.9375</v>
      </c>
      <c r="FD34">
        <f>SUBTOTAL(101,Table4[2025-03-08])</f>
        <v>10.9375</v>
      </c>
      <c r="FE34">
        <f>SUBTOTAL(101,Table4[2025-03-09])</f>
        <v>10.9375</v>
      </c>
      <c r="FF34">
        <f>SUBTOTAL(101,Table4[2025-03-10])</f>
        <v>10.9375</v>
      </c>
      <c r="FG34">
        <f>SUBTOTAL(101,Table4[2025-03-11])</f>
        <v>10.9375</v>
      </c>
      <c r="FH34">
        <f>SUBTOTAL(101,Table4[2025-03-12])</f>
        <v>10.9375</v>
      </c>
      <c r="FI34">
        <f>SUBTOTAL(101,Table4[2025-03-13])</f>
        <v>10.9375</v>
      </c>
      <c r="FJ34">
        <f>SUBTOTAL(101,Table4[2025-03-14])</f>
        <v>10.9375</v>
      </c>
      <c r="FK34">
        <f>SUBTOTAL(101,Table4[2025-03-15])</f>
        <v>10.9375</v>
      </c>
      <c r="FL34">
        <f>SUBTOTAL(101,Table4[2025-03-16])</f>
        <v>10.9375</v>
      </c>
      <c r="FM34">
        <f>SUBTOTAL(101,Table4[2025-03-17])</f>
        <v>10.9375</v>
      </c>
      <c r="FN34">
        <f>SUBTOTAL(101,Table4[2025-03-18])</f>
        <v>10.9375</v>
      </c>
      <c r="FO34">
        <f>SUBTOTAL(101,Table4[2025-03-19])</f>
        <v>10.9375</v>
      </c>
      <c r="FP34">
        <f>SUBTOTAL(101,Table4[2025-03-20])</f>
        <v>10.9375</v>
      </c>
      <c r="FQ34">
        <f>SUBTOTAL(101,Table4[2025-03-21])</f>
        <v>10.9375</v>
      </c>
      <c r="FR34">
        <f>SUBTOTAL(101,Table4[2025-03-22])</f>
        <v>10.9375</v>
      </c>
      <c r="FS34">
        <f>SUBTOTAL(101,Table4[2025-03-23])</f>
        <v>10.9375</v>
      </c>
      <c r="FT34">
        <f>SUBTOTAL(101,Table4[2025-03-24])</f>
        <v>10.9375</v>
      </c>
      <c r="FU34">
        <f>SUBTOTAL(101,Table4[2025-03-25])</f>
        <v>10.9375</v>
      </c>
      <c r="FV34">
        <f>SUBTOTAL(101,Table4[2025-03-26])</f>
        <v>10.9375</v>
      </c>
      <c r="FW34">
        <f>SUBTOTAL(101,Table4[2025-03-27])</f>
        <v>10.9375</v>
      </c>
      <c r="FX34">
        <f>SUBTOTAL(101,Table4[2025-03-28])</f>
        <v>10.9375</v>
      </c>
      <c r="FY34">
        <f>SUBTOTAL(101,Table4[2025-03-29])</f>
        <v>10.9375</v>
      </c>
      <c r="FZ34">
        <f>SUBTOTAL(101,Table4[2025-03-30])</f>
        <v>10.9375</v>
      </c>
      <c r="GA34">
        <f>SUBTOTAL(101,Table4[2025-03-31])</f>
        <v>10.9375</v>
      </c>
      <c r="GB34">
        <f>SUBTOTAL(101,Table4[2025-04-01])</f>
        <v>10.9375</v>
      </c>
      <c r="GC34">
        <f>SUBTOTAL(101,Table4[2025-04-02])</f>
        <v>10.9375</v>
      </c>
      <c r="GD34">
        <f>SUBTOTAL(101,Table4[2025-04-03])</f>
        <v>10.9375</v>
      </c>
      <c r="GE34">
        <f>SUBTOTAL(101,Table4[2025-04-04])</f>
        <v>10.9375</v>
      </c>
      <c r="GF34">
        <f>SUBTOTAL(101,Table4[2025-04-05])</f>
        <v>10.9375</v>
      </c>
      <c r="GG34">
        <f>SUBTOTAL(101,Table4[2025-04-06])</f>
        <v>10.9375</v>
      </c>
      <c r="GH34">
        <f>SUBTOTAL(101,Table4[2025-04-07])</f>
        <v>10.9375</v>
      </c>
      <c r="GI34">
        <f>SUBTOTAL(101,Table4[2025-04-08])</f>
        <v>10.9375</v>
      </c>
      <c r="GJ34">
        <f>SUBTOTAL(101,Table4[2025-04-09])</f>
        <v>10.9375</v>
      </c>
      <c r="GK34">
        <f>SUBTOTAL(101,Table4[2025-04-10])</f>
        <v>10.9375</v>
      </c>
      <c r="GL34">
        <f>SUBTOTAL(101,Table4[2025-04-11])</f>
        <v>10.9375</v>
      </c>
      <c r="GM34">
        <f>SUBTOTAL(101,Table4[2025-04-12])</f>
        <v>10.9375</v>
      </c>
      <c r="GN34">
        <f>SUBTOTAL(101,Table4[2025-04-13])</f>
        <v>10.9375</v>
      </c>
      <c r="GO34">
        <f>SUBTOTAL(101,Table4[2025-04-14])</f>
        <v>10.9375</v>
      </c>
      <c r="GP34">
        <f>SUBTOTAL(101,Table4[2025-04-15])</f>
        <v>10.9375</v>
      </c>
      <c r="GQ34">
        <f>SUBTOTAL(101,Table4[2025-04-16])</f>
        <v>10.9375</v>
      </c>
      <c r="GR34">
        <f>SUBTOTAL(101,Table4[2025-04-17])</f>
        <v>10.9375</v>
      </c>
      <c r="GS34">
        <f>SUBTOTAL(101,Table4[2025-04-18])</f>
        <v>10.9375</v>
      </c>
      <c r="GT34">
        <f>SUBTOTAL(101,Table4[2025-04-19])</f>
        <v>10.9375</v>
      </c>
      <c r="GU34">
        <f>SUBTOTAL(101,Table4[2025-04-20])</f>
        <v>10.9375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7"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6">
        <f>BO3+BO4</f>
        <v>82</v>
      </c>
    </row>
    <row r="4" spans="1:68" x14ac:dyDescent="0.25">
      <c r="A4" s="48"/>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6"/>
    </row>
    <row r="5" spans="1:68" x14ac:dyDescent="0.25">
      <c r="A5" s="47"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6">
        <f t="shared" ref="BP5" si="1">BO5+BO6</f>
        <v>82</v>
      </c>
    </row>
    <row r="6" spans="1:68" x14ac:dyDescent="0.25">
      <c r="A6" s="48"/>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6"/>
    </row>
    <row r="7" spans="1:68" x14ac:dyDescent="0.25">
      <c r="A7" s="47"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6">
        <f t="shared" ref="BP7" si="2">BO7+BO8</f>
        <v>82</v>
      </c>
    </row>
    <row r="8" spans="1:68" x14ac:dyDescent="0.25">
      <c r="A8" s="48"/>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6"/>
    </row>
    <row r="9" spans="1:68" x14ac:dyDescent="0.25">
      <c r="A9" s="47"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6">
        <f t="shared" ref="BP9" si="3">BO9+BO10</f>
        <v>82</v>
      </c>
    </row>
    <row r="10" spans="1:68" x14ac:dyDescent="0.25">
      <c r="A10" s="48"/>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6"/>
    </row>
    <row r="11" spans="1:68" x14ac:dyDescent="0.25">
      <c r="A11" s="47"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6">
        <f t="shared" ref="BP11" si="4">BO11+BO12</f>
        <v>82</v>
      </c>
    </row>
    <row r="12" spans="1:68" x14ac:dyDescent="0.25">
      <c r="A12" s="48"/>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6"/>
    </row>
    <row r="13" spans="1:68" x14ac:dyDescent="0.25">
      <c r="A13" s="47"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6">
        <f t="shared" ref="BP13" si="5">BO13+BO14</f>
        <v>82</v>
      </c>
    </row>
    <row r="14" spans="1:68" x14ac:dyDescent="0.25">
      <c r="A14" s="48"/>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6"/>
    </row>
    <row r="15" spans="1:68" x14ac:dyDescent="0.25">
      <c r="A15" s="47"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6">
        <f t="shared" ref="BP15" si="6">BO15+BO16</f>
        <v>82</v>
      </c>
    </row>
    <row r="16" spans="1:68" x14ac:dyDescent="0.25">
      <c r="A16" s="48"/>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6"/>
    </row>
    <row r="17" spans="1:68" x14ac:dyDescent="0.25">
      <c r="A17" s="47"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6">
        <f t="shared" ref="BP17" si="7">BO17+BO18</f>
        <v>82</v>
      </c>
    </row>
    <row r="18" spans="1:68" x14ac:dyDescent="0.25">
      <c r="A18" s="48"/>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6"/>
    </row>
    <row r="19" spans="1:68" x14ac:dyDescent="0.25">
      <c r="A19" s="47"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6">
        <f t="shared" ref="BP19" si="8">BO19+BO20</f>
        <v>82</v>
      </c>
    </row>
    <row r="20" spans="1:68" x14ac:dyDescent="0.25">
      <c r="A20" s="48"/>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6"/>
    </row>
    <row r="21" spans="1:68" x14ac:dyDescent="0.25">
      <c r="A21" s="47"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6">
        <f t="shared" ref="BP21" si="9">BO21+BO22</f>
        <v>82</v>
      </c>
    </row>
    <row r="22" spans="1:68" x14ac:dyDescent="0.25">
      <c r="A22" s="48"/>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6"/>
    </row>
    <row r="23" spans="1:68" x14ac:dyDescent="0.25">
      <c r="A23" s="47"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6">
        <f t="shared" ref="BP23" si="10">BO23+BO24</f>
        <v>82</v>
      </c>
    </row>
    <row r="24" spans="1:68" x14ac:dyDescent="0.25">
      <c r="A24" s="48"/>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6"/>
    </row>
    <row r="25" spans="1:68" x14ac:dyDescent="0.25">
      <c r="A25" s="47"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6">
        <f t="shared" ref="BP25" si="11">BO25+BO26</f>
        <v>82</v>
      </c>
    </row>
    <row r="26" spans="1:68" x14ac:dyDescent="0.25">
      <c r="A26" s="48"/>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6"/>
    </row>
    <row r="27" spans="1:68" x14ac:dyDescent="0.25">
      <c r="A27" s="47"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6">
        <f t="shared" ref="BP27" si="12">BO27+BO28</f>
        <v>82</v>
      </c>
    </row>
    <row r="28" spans="1:68" x14ac:dyDescent="0.25">
      <c r="A28" s="48"/>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6"/>
    </row>
    <row r="29" spans="1:68" x14ac:dyDescent="0.25">
      <c r="A29" s="47"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6">
        <f t="shared" ref="BP29" si="13">BO29+BO30</f>
        <v>82</v>
      </c>
    </row>
    <row r="30" spans="1:68" x14ac:dyDescent="0.25">
      <c r="A30" s="48"/>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6"/>
    </row>
    <row r="31" spans="1:68" x14ac:dyDescent="0.25">
      <c r="A31" s="47"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6">
        <f t="shared" ref="BP31" si="14">BO31+BO32</f>
        <v>82</v>
      </c>
    </row>
    <row r="32" spans="1:68" x14ac:dyDescent="0.25">
      <c r="A32" s="48"/>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6"/>
    </row>
    <row r="33" spans="1:68" x14ac:dyDescent="0.25">
      <c r="A33" s="47"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6">
        <f t="shared" ref="BP33" si="15">BO33+BO34</f>
        <v>82</v>
      </c>
    </row>
    <row r="34" spans="1:68" x14ac:dyDescent="0.25">
      <c r="A34" s="48"/>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6"/>
    </row>
    <row r="35" spans="1:68" x14ac:dyDescent="0.25">
      <c r="A35" s="47"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6">
        <f t="shared" ref="BP35" si="16">BO35+BO36</f>
        <v>82</v>
      </c>
    </row>
    <row r="36" spans="1:68" x14ac:dyDescent="0.25">
      <c r="A36" s="48"/>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6"/>
    </row>
    <row r="37" spans="1:68" x14ac:dyDescent="0.25">
      <c r="A37" s="47"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6">
        <f t="shared" ref="BP37" si="17">BO37+BO38</f>
        <v>82</v>
      </c>
    </row>
    <row r="38" spans="1:68" x14ac:dyDescent="0.25">
      <c r="A38" s="48"/>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6"/>
    </row>
    <row r="39" spans="1:68" x14ac:dyDescent="0.25">
      <c r="A39" s="47"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6">
        <f t="shared" ref="BP39" si="18">BO39+BO40</f>
        <v>82</v>
      </c>
    </row>
    <row r="40" spans="1:68" x14ac:dyDescent="0.25">
      <c r="A40" s="48"/>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6"/>
    </row>
    <row r="41" spans="1:68" x14ac:dyDescent="0.25">
      <c r="A41" s="47"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6">
        <f t="shared" ref="BP41" si="19">BO41+BO42</f>
        <v>82</v>
      </c>
    </row>
    <row r="42" spans="1:68" x14ac:dyDescent="0.25">
      <c r="A42" s="48"/>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6"/>
    </row>
    <row r="43" spans="1:68" x14ac:dyDescent="0.25">
      <c r="A43" s="47"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6">
        <f t="shared" ref="BP43" si="20">BO43+BO44</f>
        <v>82</v>
      </c>
    </row>
    <row r="44" spans="1:68" x14ac:dyDescent="0.25">
      <c r="A44" s="48"/>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6"/>
    </row>
    <row r="45" spans="1:68" x14ac:dyDescent="0.25">
      <c r="A45" s="47"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6">
        <f t="shared" ref="BP45" si="21">BO45+BO46</f>
        <v>82</v>
      </c>
    </row>
    <row r="46" spans="1:68" x14ac:dyDescent="0.25">
      <c r="A46" s="48"/>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6"/>
    </row>
    <row r="47" spans="1:68" x14ac:dyDescent="0.25">
      <c r="A47" s="47"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6">
        <f t="shared" ref="BP47" si="22">BO47+BO48</f>
        <v>82</v>
      </c>
    </row>
    <row r="48" spans="1:68" x14ac:dyDescent="0.25">
      <c r="A48" s="48"/>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6"/>
    </row>
    <row r="49" spans="1:68" x14ac:dyDescent="0.25">
      <c r="A49" s="47"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6">
        <f t="shared" ref="BP49" si="23">BO49+BO50</f>
        <v>82</v>
      </c>
    </row>
    <row r="50" spans="1:68" x14ac:dyDescent="0.25">
      <c r="A50" s="48"/>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6"/>
    </row>
    <row r="51" spans="1:68" x14ac:dyDescent="0.25">
      <c r="A51" s="47"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6">
        <f t="shared" ref="BP51" si="24">BO51+BO52</f>
        <v>82</v>
      </c>
    </row>
    <row r="52" spans="1:68" x14ac:dyDescent="0.25">
      <c r="A52" s="48"/>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6"/>
    </row>
    <row r="53" spans="1:68" x14ac:dyDescent="0.25">
      <c r="A53" s="47"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6">
        <f t="shared" ref="BP53" si="25">BO53+BO54</f>
        <v>82</v>
      </c>
    </row>
    <row r="54" spans="1:68" x14ac:dyDescent="0.25">
      <c r="A54" s="48"/>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6"/>
    </row>
    <row r="55" spans="1:68" x14ac:dyDescent="0.25">
      <c r="A55" s="47"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6">
        <f t="shared" ref="BP55" si="26">BO55+BO56</f>
        <v>82</v>
      </c>
    </row>
    <row r="56" spans="1:68" x14ac:dyDescent="0.25">
      <c r="A56" s="48"/>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6"/>
    </row>
    <row r="57" spans="1:68" x14ac:dyDescent="0.25">
      <c r="A57" s="47"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6">
        <f t="shared" ref="BP57" si="27">BO57+BO58</f>
        <v>82</v>
      </c>
    </row>
    <row r="58" spans="1:68" x14ac:dyDescent="0.25">
      <c r="A58" s="48"/>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6"/>
    </row>
    <row r="59" spans="1:68" x14ac:dyDescent="0.25">
      <c r="A59" s="47"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6">
        <f t="shared" ref="BP59" si="28">BO59+BO60</f>
        <v>82</v>
      </c>
    </row>
    <row r="60" spans="1:68" x14ac:dyDescent="0.25">
      <c r="A60" s="48"/>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6"/>
    </row>
    <row r="61" spans="1:68" x14ac:dyDescent="0.25">
      <c r="A61" s="47"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6">
        <f t="shared" ref="BP61" si="29">BO61+BO62</f>
        <v>82</v>
      </c>
    </row>
    <row r="62" spans="1:68" x14ac:dyDescent="0.25">
      <c r="A62" s="48"/>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6"/>
    </row>
    <row r="63" spans="1:68" x14ac:dyDescent="0.25">
      <c r="A63" s="47"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6">
        <f t="shared" ref="BP63" si="30">BO63+BO64</f>
        <v>82</v>
      </c>
    </row>
    <row r="64" spans="1:68" x14ac:dyDescent="0.25">
      <c r="A64" s="48"/>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6"/>
    </row>
    <row r="65" spans="1:68" x14ac:dyDescent="0.25">
      <c r="A65" s="47"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6">
        <f t="shared" ref="BP65" si="31">BO65+BO66</f>
        <v>82</v>
      </c>
    </row>
    <row r="66" spans="1:68" x14ac:dyDescent="0.25">
      <c r="A66" s="48"/>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6"/>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34" workbookViewId="0">
      <selection activeCell="AV20" sqref="AV20"/>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1</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6</v>
      </c>
      <c r="BP3" s="46">
        <f>BO3+BO4</f>
        <v>9</v>
      </c>
      <c r="BQ3" s="47">
        <f>82-BP3</f>
        <v>73</v>
      </c>
    </row>
    <row r="4" spans="1:69" x14ac:dyDescent="0.25">
      <c r="A4" s="48"/>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6"/>
      <c r="BQ4" s="47"/>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6">
        <f t="shared" ref="BP5" si="1">BO5+BO6</f>
        <v>10</v>
      </c>
      <c r="BQ5" s="47">
        <f t="shared" ref="BQ5" si="2">82-BP5</f>
        <v>72</v>
      </c>
    </row>
    <row r="6" spans="1:69" x14ac:dyDescent="0.25">
      <c r="A6" s="48"/>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1</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6</v>
      </c>
      <c r="BP6" s="46"/>
      <c r="BQ6" s="47"/>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6">
        <f t="shared" ref="BP7" si="3">BO7+BO8</f>
        <v>10</v>
      </c>
      <c r="BQ7" s="47">
        <f t="shared" ref="BQ7" si="4">82-BP7</f>
        <v>72</v>
      </c>
    </row>
    <row r="8" spans="1:69" x14ac:dyDescent="0.25">
      <c r="A8" s="48"/>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46"/>
      <c r="BQ8" s="47"/>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46">
        <f t="shared" ref="BP9" si="5">BO9+BO10</f>
        <v>8</v>
      </c>
      <c r="BQ9" s="47">
        <f t="shared" ref="BQ9" si="6">82-BP9</f>
        <v>74</v>
      </c>
    </row>
    <row r="10" spans="1:69" x14ac:dyDescent="0.25">
      <c r="A10" s="48"/>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6"/>
      <c r="BQ10" s="47"/>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6">
        <f t="shared" ref="BP11" si="7">BO11+BO12</f>
        <v>9</v>
      </c>
      <c r="BQ11" s="47">
        <f t="shared" ref="BQ11" si="8">82-BP11</f>
        <v>73</v>
      </c>
    </row>
    <row r="12" spans="1:69" x14ac:dyDescent="0.25">
      <c r="A12" s="48"/>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1</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6</v>
      </c>
      <c r="BP12" s="46"/>
      <c r="BQ12" s="47"/>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1</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5</v>
      </c>
      <c r="BP13" s="46">
        <f t="shared" ref="BP13" si="9">BO13+BO14</f>
        <v>10</v>
      </c>
      <c r="BQ13" s="47">
        <f t="shared" ref="BQ13" si="10">82-BP13</f>
        <v>72</v>
      </c>
    </row>
    <row r="14" spans="1:69" x14ac:dyDescent="0.25">
      <c r="A14" s="48"/>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6"/>
      <c r="BQ14" s="47"/>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6</v>
      </c>
      <c r="BP15" s="46">
        <f t="shared" ref="BP15" si="11">BO15+BO16</f>
        <v>10</v>
      </c>
      <c r="BQ15" s="47">
        <f t="shared" ref="BQ15" si="12">82-BP15</f>
        <v>72</v>
      </c>
    </row>
    <row r="16" spans="1:69" x14ac:dyDescent="0.25">
      <c r="A16" s="48"/>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6"/>
      <c r="BQ16" s="47"/>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6">
        <f t="shared" ref="BP17" si="13">BO17+BO18</f>
        <v>11</v>
      </c>
      <c r="BQ17" s="47">
        <f t="shared" ref="BQ17" si="14">82-BP17</f>
        <v>71</v>
      </c>
    </row>
    <row r="18" spans="1:69" x14ac:dyDescent="0.25">
      <c r="A18" s="48"/>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1</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7</v>
      </c>
      <c r="BP18" s="46"/>
      <c r="BQ18" s="47"/>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6">
        <f t="shared" ref="BP19" si="15">BO19+BO20</f>
        <v>9</v>
      </c>
      <c r="BQ19" s="47">
        <f t="shared" ref="BQ19" si="16">82-BP19</f>
        <v>73</v>
      </c>
    </row>
    <row r="20" spans="1:69" x14ac:dyDescent="0.25">
      <c r="A20" s="48"/>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6"/>
      <c r="BQ20" s="47"/>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6">
        <f t="shared" ref="BP21" si="17">BO21+BO22</f>
        <v>10</v>
      </c>
      <c r="BQ21" s="47">
        <f t="shared" ref="BQ21" si="18">82-BP21</f>
        <v>72</v>
      </c>
    </row>
    <row r="22" spans="1:69" x14ac:dyDescent="0.25">
      <c r="A22" s="48"/>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1</v>
      </c>
      <c r="BL22" s="20"/>
      <c r="BM22" s="18">
        <f>COUNTIFS(DataRegularSeason20242025!$D$2:$D$1315,TotalTeamGames20242025!BM$1,DataRegularSeason20242025!$E$2:$E$1315,TotalTeamGames20242025!$A21,DataRegularSeason20242025!$N$2:$N$1315,1)</f>
        <v>0</v>
      </c>
      <c r="BN22" s="20"/>
      <c r="BO22" s="24">
        <f t="shared" si="0"/>
        <v>6</v>
      </c>
      <c r="BP22" s="46"/>
      <c r="BQ22" s="47"/>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46">
        <f t="shared" ref="BP23" si="19">BO23+BO24</f>
        <v>10</v>
      </c>
      <c r="BQ23" s="47">
        <f t="shared" ref="BQ23" si="20">82-BP23</f>
        <v>72</v>
      </c>
    </row>
    <row r="24" spans="1:69" x14ac:dyDescent="0.25">
      <c r="A24" s="48"/>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6"/>
      <c r="BQ24" s="47"/>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46">
        <f t="shared" ref="BP25" si="21">BO25+BO26</f>
        <v>11</v>
      </c>
      <c r="BQ25" s="47">
        <f t="shared" ref="BQ25" si="22">82-BP25</f>
        <v>71</v>
      </c>
    </row>
    <row r="26" spans="1:69" x14ac:dyDescent="0.25">
      <c r="A26" s="48"/>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6"/>
      <c r="BQ26" s="47"/>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1</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8</v>
      </c>
      <c r="BP27" s="46">
        <f t="shared" ref="BP27" si="23">BO27+BO28</f>
        <v>11</v>
      </c>
      <c r="BQ27" s="47">
        <f t="shared" ref="BQ27" si="24">82-BP27</f>
        <v>71</v>
      </c>
    </row>
    <row r="28" spans="1:69" x14ac:dyDescent="0.25">
      <c r="A28" s="48"/>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1</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3</v>
      </c>
      <c r="BP28" s="46"/>
      <c r="BQ28" s="47"/>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1</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7</v>
      </c>
      <c r="BP29" s="46">
        <f t="shared" ref="BP29" si="25">BO29+BO30</f>
        <v>9</v>
      </c>
      <c r="BQ29" s="47">
        <f t="shared" ref="BQ29" si="26">82-BP29</f>
        <v>73</v>
      </c>
    </row>
    <row r="30" spans="1:69" x14ac:dyDescent="0.25">
      <c r="A30" s="48"/>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6"/>
      <c r="BQ30" s="47"/>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6">
        <f t="shared" ref="BP31" si="27">BO31+BO32</f>
        <v>10</v>
      </c>
      <c r="BQ31" s="47">
        <f t="shared" ref="BQ31" si="28">82-BP31</f>
        <v>72</v>
      </c>
    </row>
    <row r="32" spans="1:69" x14ac:dyDescent="0.25">
      <c r="A32" s="48"/>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1</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7</v>
      </c>
      <c r="BP32" s="46"/>
      <c r="BQ32" s="47"/>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1</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6</v>
      </c>
      <c r="BP33" s="46">
        <f t="shared" ref="BP33" si="29">BO33+BO34</f>
        <v>13</v>
      </c>
      <c r="BQ33" s="47">
        <f t="shared" ref="BQ33" si="30">82-BP33</f>
        <v>69</v>
      </c>
    </row>
    <row r="34" spans="1:69" x14ac:dyDescent="0.25">
      <c r="A34" s="48"/>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6"/>
      <c r="BQ34" s="47"/>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46">
        <f t="shared" ref="BP35" si="31">BO35+BO36</f>
        <v>9</v>
      </c>
      <c r="BQ35" s="47">
        <f t="shared" ref="BQ35" si="32">82-BP35</f>
        <v>73</v>
      </c>
    </row>
    <row r="36" spans="1:69" x14ac:dyDescent="0.25">
      <c r="A36" s="48"/>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6"/>
      <c r="BQ36" s="47"/>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1</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5</v>
      </c>
      <c r="BP37" s="46">
        <f t="shared" ref="BP37" si="33">BO37+BO38</f>
        <v>10</v>
      </c>
      <c r="BQ37" s="47">
        <f t="shared" ref="BQ37" si="34">82-BP37</f>
        <v>72</v>
      </c>
    </row>
    <row r="38" spans="1:69" x14ac:dyDescent="0.25">
      <c r="A38" s="48"/>
      <c r="B38" s="17" t="s">
        <v>80</v>
      </c>
      <c r="C38" s="18">
        <f>COUNTIFS(DataRegularSeason20242025!$D$2:$D$1315,TotalTeamGames20242025!C$1,DataRegularSeason20242025!$E$2:$E$1315,TotalTeamGames20242025!$A37,DataRegularSeason20242025!$N$2:$N$1315,1)</f>
        <v>1</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5</v>
      </c>
      <c r="BP38" s="46"/>
      <c r="BQ38" s="47"/>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1</v>
      </c>
      <c r="BO39" s="23">
        <f t="shared" si="0"/>
        <v>5</v>
      </c>
      <c r="BP39" s="46">
        <f t="shared" ref="BP39" si="35">BO39+BO40</f>
        <v>9</v>
      </c>
      <c r="BQ39" s="47">
        <f t="shared" ref="BQ39" si="36">82-BP39</f>
        <v>73</v>
      </c>
    </row>
    <row r="40" spans="1:69" x14ac:dyDescent="0.25">
      <c r="A40" s="48"/>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6"/>
      <c r="BQ40" s="47"/>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6">
        <f t="shared" ref="BP41" si="37">BO41+BO42</f>
        <v>9</v>
      </c>
      <c r="BQ41" s="47">
        <f t="shared" ref="BQ41" si="38">82-BP41</f>
        <v>73</v>
      </c>
    </row>
    <row r="42" spans="1:69" x14ac:dyDescent="0.25">
      <c r="A42" s="48"/>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1</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5</v>
      </c>
      <c r="BP42" s="46"/>
      <c r="BQ42" s="47"/>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1</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6</v>
      </c>
      <c r="BP43" s="46">
        <f t="shared" ref="BP43" si="39">BO43+BO44</f>
        <v>10</v>
      </c>
      <c r="BQ43" s="47">
        <f t="shared" ref="BQ43" si="40">82-BP43</f>
        <v>72</v>
      </c>
    </row>
    <row r="44" spans="1:69" x14ac:dyDescent="0.25">
      <c r="A44" s="48"/>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6"/>
      <c r="BQ44" s="47"/>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6">
        <f t="shared" ref="BP45" si="41">BO45+BO46</f>
        <v>11</v>
      </c>
      <c r="BQ45" s="47">
        <f t="shared" ref="BQ45" si="42">82-BP45</f>
        <v>71</v>
      </c>
    </row>
    <row r="46" spans="1:69" x14ac:dyDescent="0.25">
      <c r="A46" s="48"/>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1</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4</v>
      </c>
      <c r="BP46" s="46"/>
      <c r="BQ46" s="47"/>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1</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4</v>
      </c>
      <c r="BP47" s="46">
        <f t="shared" ref="BP47" si="43">BO47+BO48</f>
        <v>10</v>
      </c>
      <c r="BQ47" s="47">
        <f t="shared" ref="BQ47" si="44">82-BP47</f>
        <v>72</v>
      </c>
    </row>
    <row r="48" spans="1:69" x14ac:dyDescent="0.25">
      <c r="A48" s="48"/>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6"/>
      <c r="BQ48" s="47"/>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46">
        <f t="shared" ref="BP49" si="45">BO49+BO50</f>
        <v>11</v>
      </c>
      <c r="BQ49" s="47">
        <f t="shared" ref="BQ49" si="46">82-BP49</f>
        <v>71</v>
      </c>
    </row>
    <row r="50" spans="1:69" x14ac:dyDescent="0.25">
      <c r="A50" s="48"/>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1</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4</v>
      </c>
      <c r="BP50" s="46"/>
      <c r="BQ50" s="47"/>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1</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6</v>
      </c>
      <c r="BP51" s="46">
        <f t="shared" ref="BP51" si="47">BO51+BO52</f>
        <v>10</v>
      </c>
      <c r="BQ51" s="47">
        <f t="shared" ref="BQ51" si="48">82-BP51</f>
        <v>72</v>
      </c>
    </row>
    <row r="52" spans="1:69" x14ac:dyDescent="0.25">
      <c r="A52" s="48"/>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6"/>
      <c r="BQ52" s="47"/>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1</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5</v>
      </c>
      <c r="BP53" s="46">
        <f t="shared" ref="BP53" si="49">BO53+BO54</f>
        <v>10</v>
      </c>
      <c r="BQ53" s="47">
        <f t="shared" ref="BQ53" si="50">82-BP53</f>
        <v>72</v>
      </c>
    </row>
    <row r="54" spans="1:69" x14ac:dyDescent="0.25">
      <c r="A54" s="48"/>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46"/>
      <c r="BQ54" s="47"/>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46">
        <f t="shared" ref="BP55" si="51">BO55+BO56</f>
        <v>10</v>
      </c>
      <c r="BQ55" s="47">
        <f t="shared" ref="BQ55" si="52">82-BP55</f>
        <v>72</v>
      </c>
    </row>
    <row r="56" spans="1:69" x14ac:dyDescent="0.25">
      <c r="A56" s="48"/>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6"/>
      <c r="BQ56" s="47"/>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6">
        <f t="shared" ref="BP57" si="53">BO57+BO58</f>
        <v>11</v>
      </c>
      <c r="BQ57" s="47">
        <f t="shared" ref="BQ57" si="54">82-BP57</f>
        <v>71</v>
      </c>
    </row>
    <row r="58" spans="1:69" x14ac:dyDescent="0.25">
      <c r="A58" s="48"/>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1</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6</v>
      </c>
      <c r="BP58" s="46"/>
      <c r="BQ58" s="47"/>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6">
        <f t="shared" ref="BP59" si="55">BO59+BO60</f>
        <v>9</v>
      </c>
      <c r="BQ59" s="47">
        <f t="shared" ref="BQ59" si="56">82-BP59</f>
        <v>73</v>
      </c>
    </row>
    <row r="60" spans="1:69" x14ac:dyDescent="0.25">
      <c r="A60" s="48"/>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1</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5</v>
      </c>
      <c r="BP60" s="46"/>
      <c r="BQ60" s="47"/>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1</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4</v>
      </c>
      <c r="BP61" s="46">
        <f t="shared" ref="BP61" si="57">BO61+BO62</f>
        <v>11</v>
      </c>
      <c r="BQ61" s="47">
        <f t="shared" ref="BQ61" si="58">82-BP61</f>
        <v>71</v>
      </c>
    </row>
    <row r="62" spans="1:69" x14ac:dyDescent="0.25">
      <c r="A62" s="48"/>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46"/>
      <c r="BQ62" s="47"/>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1</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5</v>
      </c>
      <c r="BP63" s="46">
        <f t="shared" ref="BP63" si="59">BO63+BO64</f>
        <v>10</v>
      </c>
      <c r="BQ63" s="47">
        <f t="shared" ref="BQ63" si="60">82-BP63</f>
        <v>72</v>
      </c>
    </row>
    <row r="64" spans="1:69" x14ac:dyDescent="0.25">
      <c r="A64" s="48"/>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46"/>
      <c r="BQ64" s="47"/>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6">
        <f t="shared" ref="BP65" si="61">BO65+BO66</f>
        <v>8</v>
      </c>
      <c r="BQ65" s="47">
        <f t="shared" ref="BQ65" si="62">82-BP65</f>
        <v>74</v>
      </c>
    </row>
    <row r="66" spans="1:69" x14ac:dyDescent="0.25">
      <c r="A66" s="48"/>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1</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5</v>
      </c>
      <c r="BP66" s="46"/>
      <c r="BQ66" s="47"/>
    </row>
    <row r="67" spans="1:69" x14ac:dyDescent="0.25">
      <c r="BP67">
        <f>SUM(BP3:BP66)/2</f>
        <v>159</v>
      </c>
      <c r="BQ67">
        <f>SUM(BQ3:BQ66)/2</f>
        <v>1153</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4" workbookViewId="0">
      <selection activeCell="BP13" sqref="BP13:BP1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6">
        <f>BO3+BO4</f>
        <v>3</v>
      </c>
      <c r="BQ3" s="47">
        <f>82-BP3</f>
        <v>79</v>
      </c>
      <c r="BT3" s="1">
        <f>DataRegularSeason20242025!$A$3:$A$8</f>
        <v>45569</v>
      </c>
    </row>
    <row r="4" spans="1:72" x14ac:dyDescent="0.25">
      <c r="A4" s="48"/>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6"/>
      <c r="BQ4" s="47"/>
      <c r="BT4" t="e">
        <f>D</f>
        <v>#NAME?</v>
      </c>
    </row>
    <row r="5" spans="1:72" x14ac:dyDescent="0.25">
      <c r="A5" s="5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6">
        <f t="shared" ref="BP5" si="1">BO5+BO6</f>
        <v>7</v>
      </c>
      <c r="BQ5" s="47">
        <f t="shared" ref="BQ5" si="2">82-BP5</f>
        <v>75</v>
      </c>
    </row>
    <row r="6" spans="1:72" x14ac:dyDescent="0.25">
      <c r="A6" s="48"/>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1</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4</v>
      </c>
      <c r="BP6" s="46"/>
      <c r="BQ6" s="47"/>
    </row>
    <row r="7" spans="1:72" x14ac:dyDescent="0.25">
      <c r="A7" s="5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6">
        <f t="shared" ref="BP7" si="3">BO7+BO8</f>
        <v>4</v>
      </c>
      <c r="BQ7" s="47">
        <f t="shared" ref="BQ7" si="4">82-BP7</f>
        <v>78</v>
      </c>
    </row>
    <row r="8" spans="1:72" x14ac:dyDescent="0.25">
      <c r="A8" s="48"/>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46"/>
      <c r="BQ8" s="47"/>
    </row>
    <row r="9" spans="1:72" x14ac:dyDescent="0.25">
      <c r="A9" s="5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6">
        <f t="shared" ref="BP9" si="5">BO9+BO10</f>
        <v>4</v>
      </c>
      <c r="BQ9" s="47">
        <f t="shared" ref="BQ9" si="6">82-BP9</f>
        <v>78</v>
      </c>
    </row>
    <row r="10" spans="1:72" x14ac:dyDescent="0.25">
      <c r="A10" s="48"/>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6"/>
      <c r="BQ10" s="47"/>
    </row>
    <row r="11" spans="1:72" x14ac:dyDescent="0.25">
      <c r="A11" s="5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6">
        <f t="shared" ref="BP11" si="7">BO11+BO12</f>
        <v>3</v>
      </c>
      <c r="BQ11" s="47">
        <f t="shared" ref="BQ11" si="8">82-BP11</f>
        <v>79</v>
      </c>
    </row>
    <row r="12" spans="1:72" x14ac:dyDescent="0.25">
      <c r="A12" s="48"/>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46"/>
      <c r="BQ12" s="47"/>
    </row>
    <row r="13" spans="1:72" x14ac:dyDescent="0.25">
      <c r="A13" s="5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1</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5</v>
      </c>
      <c r="BP13" s="46">
        <f t="shared" ref="BP13" si="9">BO13+BO14</f>
        <v>10</v>
      </c>
      <c r="BQ13" s="47">
        <f t="shared" ref="BQ13" si="10">82-BP13</f>
        <v>72</v>
      </c>
    </row>
    <row r="14" spans="1:72" x14ac:dyDescent="0.25">
      <c r="A14" s="48"/>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6"/>
      <c r="BQ14" s="47"/>
    </row>
    <row r="15" spans="1:72" x14ac:dyDescent="0.25">
      <c r="A15" s="5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6">
        <f t="shared" ref="BP15" si="11">BO15+BO16</f>
        <v>5</v>
      </c>
      <c r="BQ15" s="47">
        <f t="shared" ref="BQ15" si="12">82-BP15</f>
        <v>77</v>
      </c>
    </row>
    <row r="16" spans="1:72" x14ac:dyDescent="0.25">
      <c r="A16" s="48"/>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6"/>
      <c r="BQ16" s="47"/>
    </row>
    <row r="17" spans="1:69" x14ac:dyDescent="0.25">
      <c r="A17" s="5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6">
        <f t="shared" ref="BP17" si="13">BO17+BO18</f>
        <v>5</v>
      </c>
      <c r="BQ17" s="47">
        <f t="shared" ref="BQ17" si="14">82-BP17</f>
        <v>77</v>
      </c>
    </row>
    <row r="18" spans="1:69" x14ac:dyDescent="0.25">
      <c r="A18" s="48"/>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1</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4</v>
      </c>
      <c r="BP18" s="46"/>
      <c r="BQ18" s="47"/>
    </row>
    <row r="19" spans="1:69" x14ac:dyDescent="0.25">
      <c r="A19" s="5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6">
        <f t="shared" ref="BP19" si="15">BO19+BO20</f>
        <v>1</v>
      </c>
      <c r="BQ19" s="47">
        <f t="shared" ref="BQ19" si="16">82-BP19</f>
        <v>81</v>
      </c>
    </row>
    <row r="20" spans="1:69" x14ac:dyDescent="0.25">
      <c r="A20" s="48"/>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6"/>
      <c r="BQ20" s="47"/>
    </row>
    <row r="21" spans="1:69" x14ac:dyDescent="0.25">
      <c r="A21" s="5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6">
        <f t="shared" ref="BP21" si="17">BO21+BO22</f>
        <v>5</v>
      </c>
      <c r="BQ21" s="47">
        <f t="shared" ref="BQ21" si="18">82-BP21</f>
        <v>77</v>
      </c>
    </row>
    <row r="22" spans="1:69" x14ac:dyDescent="0.25">
      <c r="A22" s="48"/>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1</v>
      </c>
      <c r="BL22" s="20"/>
      <c r="BM22" s="18">
        <f>COUNTIFS(DataRegularSeason20242025!$E$2:$E$1315,WatchedGames20242025!$A21,DataRegularSeason20242025!$D$2:$D$1315,WatchedGames20242025!BM$1,DataRegularSeason20242025!$N$2:$N$1315,1, DataRegularSeason20242025!$R$2:$R$1315,1)</f>
        <v>0</v>
      </c>
      <c r="BN22" s="20"/>
      <c r="BO22" s="24">
        <f t="shared" si="0"/>
        <v>3</v>
      </c>
      <c r="BP22" s="46"/>
      <c r="BQ22" s="47"/>
    </row>
    <row r="23" spans="1:69" x14ac:dyDescent="0.25">
      <c r="A23" s="5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46">
        <f t="shared" ref="BP23" si="19">BO23+BO24</f>
        <v>9</v>
      </c>
      <c r="BQ23" s="47">
        <f t="shared" ref="BQ23" si="20">82-BP23</f>
        <v>73</v>
      </c>
    </row>
    <row r="24" spans="1:69" x14ac:dyDescent="0.25">
      <c r="A24" s="48"/>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6"/>
      <c r="BQ24" s="47"/>
    </row>
    <row r="25" spans="1:69" x14ac:dyDescent="0.25">
      <c r="A25" s="5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46">
        <f t="shared" ref="BP25" si="21">BO25+BO26</f>
        <v>10</v>
      </c>
      <c r="BQ25" s="47">
        <f t="shared" ref="BQ25" si="22">82-BP25</f>
        <v>72</v>
      </c>
    </row>
    <row r="26" spans="1:69" x14ac:dyDescent="0.25">
      <c r="A26" s="48"/>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6"/>
      <c r="BQ26" s="47"/>
    </row>
    <row r="27" spans="1:69" x14ac:dyDescent="0.25">
      <c r="A27" s="5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1</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3</v>
      </c>
      <c r="BP27" s="46">
        <f t="shared" ref="BP27" si="23">BO27+BO28</f>
        <v>4</v>
      </c>
      <c r="BQ27" s="47">
        <f t="shared" ref="BQ27" si="24">82-BP27</f>
        <v>78</v>
      </c>
    </row>
    <row r="28" spans="1:69" x14ac:dyDescent="0.25">
      <c r="A28" s="48"/>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6"/>
      <c r="BQ28" s="47"/>
    </row>
    <row r="29" spans="1:69" x14ac:dyDescent="0.25">
      <c r="A29" s="5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1</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5</v>
      </c>
      <c r="BP29" s="46">
        <f t="shared" ref="BP29" si="25">BO29+BO30</f>
        <v>5</v>
      </c>
      <c r="BQ29" s="47">
        <f t="shared" ref="BQ29" si="26">82-BP29</f>
        <v>77</v>
      </c>
    </row>
    <row r="30" spans="1:69" x14ac:dyDescent="0.25">
      <c r="A30" s="48"/>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6"/>
      <c r="BQ30" s="47"/>
    </row>
    <row r="31" spans="1:69" x14ac:dyDescent="0.25">
      <c r="A31" s="5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6">
        <f t="shared" ref="BP31" si="27">BO31+BO32</f>
        <v>2</v>
      </c>
      <c r="BQ31" s="47">
        <f t="shared" ref="BQ31" si="28">82-BP31</f>
        <v>80</v>
      </c>
    </row>
    <row r="32" spans="1:69" x14ac:dyDescent="0.25">
      <c r="A32" s="48"/>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6"/>
      <c r="BQ32" s="47"/>
    </row>
    <row r="33" spans="1:69" x14ac:dyDescent="0.25">
      <c r="A33" s="5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1</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1</v>
      </c>
      <c r="BP33" s="46">
        <f t="shared" ref="BP33" si="29">BO33+BO34</f>
        <v>7</v>
      </c>
      <c r="BQ33" s="47">
        <f t="shared" ref="BQ33" si="30">82-BP33</f>
        <v>75</v>
      </c>
    </row>
    <row r="34" spans="1:69" x14ac:dyDescent="0.25">
      <c r="A34" s="48"/>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6"/>
      <c r="BQ34" s="47"/>
    </row>
    <row r="35" spans="1:69" x14ac:dyDescent="0.25">
      <c r="A35" s="5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46">
        <f t="shared" ref="BP35" si="31">BO35+BO36</f>
        <v>5</v>
      </c>
      <c r="BQ35" s="47">
        <f t="shared" ref="BQ35" si="32">82-BP35</f>
        <v>77</v>
      </c>
    </row>
    <row r="36" spans="1:69" x14ac:dyDescent="0.25">
      <c r="A36" s="48"/>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6"/>
      <c r="BQ36" s="47"/>
    </row>
    <row r="37" spans="1:69" x14ac:dyDescent="0.25">
      <c r="A37" s="5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6">
        <f t="shared" ref="BP37" si="33">BO37+BO38</f>
        <v>5</v>
      </c>
      <c r="BQ37" s="47">
        <f t="shared" ref="BQ37" si="34">82-BP37</f>
        <v>77</v>
      </c>
    </row>
    <row r="38" spans="1:69" x14ac:dyDescent="0.25">
      <c r="A38" s="48"/>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6"/>
      <c r="BQ38" s="47"/>
    </row>
    <row r="39" spans="1:69" x14ac:dyDescent="0.25">
      <c r="A39" s="5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1</v>
      </c>
      <c r="BO39" s="23">
        <f t="shared" si="0"/>
        <v>2</v>
      </c>
      <c r="BP39" s="46">
        <f t="shared" ref="BP39" si="35">BO39+BO40</f>
        <v>5</v>
      </c>
      <c r="BQ39" s="47">
        <f t="shared" ref="BQ39" si="36">82-BP39</f>
        <v>77</v>
      </c>
    </row>
    <row r="40" spans="1:69" x14ac:dyDescent="0.25">
      <c r="A40" s="48"/>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6"/>
      <c r="BQ40" s="47"/>
    </row>
    <row r="41" spans="1:69" x14ac:dyDescent="0.25">
      <c r="A41" s="5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6">
        <f t="shared" ref="BP41" si="37">BO41+BO42</f>
        <v>1</v>
      </c>
      <c r="BQ41" s="47">
        <f t="shared" ref="BQ41" si="38">82-BP41</f>
        <v>81</v>
      </c>
    </row>
    <row r="42" spans="1:69" x14ac:dyDescent="0.25">
      <c r="A42" s="48"/>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6"/>
      <c r="BQ42" s="47"/>
    </row>
    <row r="43" spans="1:69" x14ac:dyDescent="0.25">
      <c r="A43" s="5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1</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4</v>
      </c>
      <c r="BP43" s="46">
        <f t="shared" ref="BP43" si="39">BO43+BO44</f>
        <v>5</v>
      </c>
      <c r="BQ43" s="47">
        <f t="shared" ref="BQ43" si="40">82-BP43</f>
        <v>77</v>
      </c>
    </row>
    <row r="44" spans="1:69" x14ac:dyDescent="0.25">
      <c r="A44" s="48"/>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6"/>
      <c r="BQ44" s="47"/>
    </row>
    <row r="45" spans="1:69" x14ac:dyDescent="0.25">
      <c r="A45" s="5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6">
        <f t="shared" ref="BP45" si="41">BO45+BO46</f>
        <v>8</v>
      </c>
      <c r="BQ45" s="47">
        <f t="shared" ref="BQ45" si="42">82-BP45</f>
        <v>74</v>
      </c>
    </row>
    <row r="46" spans="1:69" x14ac:dyDescent="0.25">
      <c r="A46" s="48"/>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1</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3</v>
      </c>
      <c r="BP46" s="46"/>
      <c r="BQ46" s="47"/>
    </row>
    <row r="47" spans="1:69" x14ac:dyDescent="0.25">
      <c r="A47" s="5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6">
        <f t="shared" ref="BP47" si="43">BO47+BO48</f>
        <v>3</v>
      </c>
      <c r="BQ47" s="47">
        <f t="shared" ref="BQ47" si="44">82-BP47</f>
        <v>79</v>
      </c>
    </row>
    <row r="48" spans="1:69" x14ac:dyDescent="0.25">
      <c r="A48" s="48"/>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6"/>
      <c r="BQ48" s="47"/>
    </row>
    <row r="49" spans="1:69" x14ac:dyDescent="0.25">
      <c r="A49" s="5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6">
        <f t="shared" ref="BP49" si="45">BO49+BO50</f>
        <v>4</v>
      </c>
      <c r="BQ49" s="47">
        <f t="shared" ref="BQ49" si="46">82-BP49</f>
        <v>78</v>
      </c>
    </row>
    <row r="50" spans="1:69" x14ac:dyDescent="0.25">
      <c r="A50" s="48"/>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1</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2</v>
      </c>
      <c r="BP50" s="46"/>
      <c r="BQ50" s="47"/>
    </row>
    <row r="51" spans="1:69" x14ac:dyDescent="0.25">
      <c r="A51" s="5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6">
        <f t="shared" ref="BP51" si="47">BO51+BO52</f>
        <v>3</v>
      </c>
      <c r="BQ51" s="47">
        <f t="shared" ref="BQ51" si="48">82-BP51</f>
        <v>79</v>
      </c>
    </row>
    <row r="52" spans="1:69" x14ac:dyDescent="0.25">
      <c r="A52" s="48"/>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6"/>
      <c r="BQ52" s="47"/>
    </row>
    <row r="53" spans="1:69" x14ac:dyDescent="0.25">
      <c r="A53" s="5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1</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4</v>
      </c>
      <c r="BP53" s="46">
        <f t="shared" ref="BP53" si="49">BO53+BO54</f>
        <v>7</v>
      </c>
      <c r="BQ53" s="47">
        <f t="shared" ref="BQ53" si="50">82-BP53</f>
        <v>75</v>
      </c>
    </row>
    <row r="54" spans="1:69" x14ac:dyDescent="0.25">
      <c r="A54" s="48"/>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46"/>
      <c r="BQ54" s="47"/>
    </row>
    <row r="55" spans="1:69" x14ac:dyDescent="0.25">
      <c r="A55" s="5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46">
        <f t="shared" ref="BP55" si="51">BO55+BO56</f>
        <v>4</v>
      </c>
      <c r="BQ55" s="47">
        <f t="shared" ref="BQ55" si="52">82-BP55</f>
        <v>78</v>
      </c>
    </row>
    <row r="56" spans="1:69" x14ac:dyDescent="0.25">
      <c r="A56" s="48"/>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6"/>
      <c r="BQ56" s="47"/>
    </row>
    <row r="57" spans="1:69" x14ac:dyDescent="0.25">
      <c r="A57" s="5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6">
        <f t="shared" ref="BP57" si="53">BO57+BO58</f>
        <v>7</v>
      </c>
      <c r="BQ57" s="47">
        <f t="shared" ref="BQ57" si="54">82-BP57</f>
        <v>75</v>
      </c>
    </row>
    <row r="58" spans="1:69" x14ac:dyDescent="0.25">
      <c r="A58" s="48"/>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1</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3</v>
      </c>
      <c r="BP58" s="46"/>
      <c r="BQ58" s="47"/>
    </row>
    <row r="59" spans="1:69" x14ac:dyDescent="0.25">
      <c r="A59" s="5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6">
        <f t="shared" ref="BP59" si="55">BO59+BO60</f>
        <v>5</v>
      </c>
      <c r="BQ59" s="47">
        <f t="shared" ref="BQ59" si="56">82-BP59</f>
        <v>77</v>
      </c>
    </row>
    <row r="60" spans="1:69" x14ac:dyDescent="0.25">
      <c r="A60" s="48"/>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1</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3</v>
      </c>
      <c r="BP60" s="46"/>
      <c r="BQ60" s="47"/>
    </row>
    <row r="61" spans="1:69" x14ac:dyDescent="0.25">
      <c r="A61" s="5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6">
        <f t="shared" ref="BP61" si="57">BO61+BO62</f>
        <v>4</v>
      </c>
      <c r="BQ61" s="47">
        <f t="shared" ref="BQ61" si="58">82-BP61</f>
        <v>78</v>
      </c>
    </row>
    <row r="62" spans="1:69" x14ac:dyDescent="0.25">
      <c r="A62" s="48"/>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46"/>
      <c r="BQ62" s="47"/>
    </row>
    <row r="63" spans="1:69" x14ac:dyDescent="0.25">
      <c r="A63" s="5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1</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4</v>
      </c>
      <c r="BP63" s="46">
        <f t="shared" ref="BP63" si="59">BO63+BO64</f>
        <v>9</v>
      </c>
      <c r="BQ63" s="47">
        <f t="shared" ref="BQ63" si="60">82-BP63</f>
        <v>73</v>
      </c>
    </row>
    <row r="64" spans="1:69" x14ac:dyDescent="0.25">
      <c r="A64" s="48"/>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46"/>
      <c r="BQ64" s="47"/>
    </row>
    <row r="65" spans="1:69" x14ac:dyDescent="0.25">
      <c r="A65" s="5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6">
        <f t="shared" ref="BP65" si="61">BO65+BO66</f>
        <v>3</v>
      </c>
      <c r="BQ65" s="47">
        <f t="shared" ref="BQ65" si="62">82-BP65</f>
        <v>79</v>
      </c>
    </row>
    <row r="66" spans="1:69" x14ac:dyDescent="0.25">
      <c r="A66" s="48"/>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1</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2</v>
      </c>
      <c r="BP66" s="46"/>
      <c r="BQ66" s="47"/>
    </row>
    <row r="67" spans="1:69" x14ac:dyDescent="0.25">
      <c r="BP67">
        <f>SUM(BP3:BP66)/2</f>
        <v>81</v>
      </c>
      <c r="BQ67">
        <f>SUM(BQ3:BQ66)/2</f>
        <v>1231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P16" sqref="AP16"/>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9</v>
      </c>
      <c r="E2" s="26">
        <f>Table3[[#This Row],[Watched]]/Table3[[#This Row],[GP]]</f>
        <v>0.9</v>
      </c>
      <c r="F2">
        <f>COUNTIFS(DataRegularSeason20242025!$N$3:$N$1315,1,DataRegularSeason20242025!$D$3:$D$1315,$A2)</f>
        <v>5</v>
      </c>
      <c r="G2">
        <f>41-Table3[[#This Row],[GP_A]]</f>
        <v>36</v>
      </c>
      <c r="H2">
        <f>COUNTIFS(DataRegularSeason20242025!$E$3:$E$1315,$A2,DataRegularSeason20242025!$N$3:$N$1315,1)</f>
        <v>5</v>
      </c>
      <c r="I2">
        <f>41-Table3[[#This Row],[GP_H]]</f>
        <v>36</v>
      </c>
      <c r="J2">
        <f t="shared" ref="J2:J33" si="0">F2+H2</f>
        <v>10</v>
      </c>
      <c r="K2">
        <f>82-Table3[[#This Row],[GP]]</f>
        <v>72</v>
      </c>
      <c r="L2">
        <f>COUNTIFS(DataRegularSeason20242025!$D$3:$D$1315,$A2, DataRegularSeason20242025!$L$3:$L$1315, $A2,DataRegularSeason20242025!$N$3:$N$1315,1)</f>
        <v>5</v>
      </c>
      <c r="M2">
        <f>COUNTIFS(DataRegularSeason20242025!$D$3:$D$1315,$A2, DataRegularSeason20242025!$L$3:$L$1315, $A2,DataRegularSeason20242025!$N$3:$N$1315,1,DataRegularSeason20242025!$M$3:$M$1315,"REG")</f>
        <v>4</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9</v>
      </c>
      <c r="AC2">
        <f>Table3[[#This Row],[L_A]]+Table3[[#This Row],[L_H]]</f>
        <v>1</v>
      </c>
      <c r="AD2">
        <f>Table3[[#This Row],[RW_A]]+Table3[[#This Row],[RW_H]]</f>
        <v>6</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18</v>
      </c>
      <c r="AK2">
        <f>(3*(Table3[[#This Row],[RW_A]]+Table3[[#This Row],[RW_H]]))+(2*(Table3[[#This Row],[OTW_A]]+Table3[[#This Row],[SOW_A]]+Table3[[#This Row],[OTW_H]]+Table3[[#This Row],[SOW_H]]))+Table3[[#This Row],[OTL_A]]+Table3[[#This Row],[SOL_A]]+Table3[[#This Row],[OTL_H]]+Table3[[#This Row],[SOL_H]]</f>
        <v>24</v>
      </c>
      <c r="AL2" s="26">
        <f>Table3[[#This Row],[PTS]]/(2*Table3[[#This Row],[GP]])</f>
        <v>0.9</v>
      </c>
      <c r="AM2" s="26">
        <f>Table3[[#This Row],[PTS2]]/(3*Table3[[#This Row],[GP]])</f>
        <v>0.8</v>
      </c>
      <c r="AN2">
        <f>(2*Table3[[#This Row],[GR]])+Table3[[#This Row],[PTS]]</f>
        <v>162</v>
      </c>
      <c r="AO2">
        <f>(3*Table3[[#This Row],[GR]])+Table3[[#This Row],[PTS2]]</f>
        <v>240</v>
      </c>
      <c r="AP2" s="31" t="str">
        <f>_xlfn.CONCAT(TEXT(Table3[[#This Row],[W]], "0"), "-", TEXT(Table3[[#This Row],[RL]],"0"), "-", TEXT(Table3[[#This Row],[OTL]]+Table3[[#This Row],[SOL]], "0"))</f>
        <v>9-1-0</v>
      </c>
      <c r="AQ2">
        <f>COUNTIFS(DataRegularSeason20242025!$D$3:$D$1315,Table3[[#This Row],[Teams]],DataRegularSeason20242025!$K$3:$K$1315,0)</f>
        <v>1</v>
      </c>
      <c r="AR2">
        <f>SUMIF(DataRegularSeason20242025!$D$3:$D$1315,$A2, DataRegularSeason20242025!$J$3:$J$1315)</f>
        <v>24</v>
      </c>
      <c r="AS2">
        <f>SUMIF(DataRegularSeason20242025!$D$3:$D$1315,$A2, DataRegularSeason20242025!$K$3:$K$1315)</f>
        <v>10</v>
      </c>
      <c r="AT2">
        <f t="shared" ref="AT2:AT33" si="3">AR2-AS2</f>
        <v>14</v>
      </c>
      <c r="AU2">
        <f>COUNTIFS(DataRegularSeason20242025!$E$3:$E$1315,Table3[[#This Row],[Teams]],DataRegularSeason20242025!$J$3:$J$1315,0)</f>
        <v>0</v>
      </c>
      <c r="AV2">
        <f>SUMIF(DataRegularSeason20242025!$E$3:$E$1315,$A2,DataRegularSeason20242025!$K$3:$K$1315)</f>
        <v>22</v>
      </c>
      <c r="AW2">
        <f>SUMIF(DataRegularSeason20242025!$E$3:$E$1315,$A2,DataRegularSeason20242025!$J$3:$J$1315)</f>
        <v>14</v>
      </c>
      <c r="AX2">
        <f t="shared" ref="AX2:AX33" si="4">AV2-AW2</f>
        <v>8</v>
      </c>
      <c r="AY2">
        <f t="shared" ref="AY2:AY33" si="5">AR2+AV2</f>
        <v>46</v>
      </c>
      <c r="AZ2">
        <f t="shared" ref="AZ2:AZ33" si="6">AS2+AW2</f>
        <v>24</v>
      </c>
      <c r="BA2">
        <f t="shared" ref="BA2:BA33" si="7">AY2-AZ2</f>
        <v>22</v>
      </c>
      <c r="BB2" s="28">
        <f>Table3[[#This Row],[GF]]/Table3[[#This Row],[GP]]</f>
        <v>4.5999999999999996</v>
      </c>
      <c r="BC2" s="28">
        <f>Table3[[#This Row],[GA]]/Table3[[#This Row],[GP]]</f>
        <v>2.4</v>
      </c>
      <c r="BD2" s="28">
        <f>(Table3[[#This Row],[GF]]-Table3[[#This Row],[GA]])/Table3[[#This Row],[GP]]</f>
        <v>2.2000000000000002</v>
      </c>
      <c r="BE2">
        <f>COUNTIFS(DataRegularSeason20242025!$D$3:$D$1315,$A2,DataRegularSeason20242025!$H$3:$H$1315, $A2)</f>
        <v>4</v>
      </c>
      <c r="BF2">
        <f>COUNTIFS(DataRegularSeason20242025!$E$3:$E$1315,$A2,DataRegularSeason20242025!$H$3:$H$1315, $A2)</f>
        <v>5</v>
      </c>
      <c r="BG2">
        <f t="shared" ref="BG2:BG33" si="8">BE2+BF2</f>
        <v>9</v>
      </c>
      <c r="BH2">
        <f t="shared" ref="BH2:BH33" si="9">F2-BE2</f>
        <v>1</v>
      </c>
      <c r="BI2">
        <f t="shared" ref="BI2:BI33" si="10">H2-BF2</f>
        <v>0</v>
      </c>
      <c r="BJ2">
        <f t="shared" ref="BJ2:BJ33" si="11">BH2+BI2</f>
        <v>1</v>
      </c>
      <c r="BO2" t="s">
        <v>1463</v>
      </c>
      <c r="BP2">
        <f>SUM($J$2:$J$33)/2</f>
        <v>159</v>
      </c>
      <c r="BT2" t="s">
        <v>63</v>
      </c>
      <c r="BU2" s="30" t="s">
        <v>1474</v>
      </c>
      <c r="BV2">
        <f>INDEX($J$2:$J$33,MATCH("CGY",$A$2:$A$33,0),1)</f>
        <v>10</v>
      </c>
    </row>
    <row r="3" spans="1:7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5</v>
      </c>
      <c r="E3" s="26">
        <f>Table3[[#This Row],[Watched]]/Table3[[#This Row],[GP]]</f>
        <v>0.55555555555555558</v>
      </c>
      <c r="F3">
        <f>COUNTIFS(DataRegularSeason20242025!$N$3:$N$1315,1,DataRegularSeason20242025!$D$3:$D$1315,$A3)</f>
        <v>7</v>
      </c>
      <c r="G3">
        <f>41-Table3[[#This Row],[GP_A]]</f>
        <v>34</v>
      </c>
      <c r="H3">
        <f>COUNTIFS(DataRegularSeason20242025!$E$3:$E$1315,$A3,DataRegularSeason20242025!$N$3:$N$1315,1)</f>
        <v>2</v>
      </c>
      <c r="I3">
        <f>41-Table3[[#This Row],[GP_H]]</f>
        <v>39</v>
      </c>
      <c r="J3">
        <f t="shared" si="0"/>
        <v>9</v>
      </c>
      <c r="K3">
        <f>82-Table3[[#This Row],[GP]]</f>
        <v>73</v>
      </c>
      <c r="L3">
        <f>COUNTIFS(DataRegularSeason20242025!$D$3:$D$1315,$A3, DataRegularSeason20242025!$L$3:$L$1315, $A3,DataRegularSeason20242025!$N$3:$N$1315,1)</f>
        <v>5</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1</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1</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6</v>
      </c>
      <c r="AC3">
        <f>Table3[[#This Row],[L_A]]+Table3[[#This Row],[L_H]]</f>
        <v>3</v>
      </c>
      <c r="AD3">
        <f>Table3[[#This Row],[RW_A]]+Table3[[#This Row],[RW_H]]</f>
        <v>6</v>
      </c>
      <c r="AE3">
        <f>Table3[[#This Row],[RL_A]]+Table3[[#This Row],[RL_H]]</f>
        <v>1</v>
      </c>
      <c r="AF3">
        <f>Table3[[#This Row],[OTW_A]]+Table3[[#This Row],[OTW_H]]</f>
        <v>0</v>
      </c>
      <c r="AG3">
        <f>Table3[[#This Row],[OTL_A]]+Table3[[#This Row],[OTL_H]]</f>
        <v>1</v>
      </c>
      <c r="AH3">
        <f>Table3[[#This Row],[SOW_A]]+Table3[[#This Row],[SOW_H]]</f>
        <v>0</v>
      </c>
      <c r="AI3">
        <f>Table3[[#This Row],[SOL_A]]+Table3[[#This Row],[SOL_H]]</f>
        <v>1</v>
      </c>
      <c r="AJ3">
        <f>(2*(Table3[[#This Row],[W_A]]+Table3[[#This Row],[W_H]]))+Table3[[#This Row],[OTL_A]]+Table3[[#This Row],[SOL_A]]+Table3[[#This Row],[OTL_H]]+Table3[[#This Row],[SOL_H]]</f>
        <v>14</v>
      </c>
      <c r="AK3">
        <f>(3*(Table3[[#This Row],[RW_A]]+Table3[[#This Row],[RW_H]]))+(2*(Table3[[#This Row],[OTW_A]]+Table3[[#This Row],[SOW_A]]+Table3[[#This Row],[OTW_H]]+Table3[[#This Row],[SOW_H]]))+Table3[[#This Row],[OTL_A]]+Table3[[#This Row],[SOL_A]]+Table3[[#This Row],[OTL_H]]+Table3[[#This Row],[SOL_H]]</f>
        <v>20</v>
      </c>
      <c r="AL3" s="26">
        <f>Table3[[#This Row],[PTS]]/(2*Table3[[#This Row],[GP]])</f>
        <v>0.77777777777777779</v>
      </c>
      <c r="AM3" s="26">
        <f>Table3[[#This Row],[PTS2]]/(3*Table3[[#This Row],[GP]])</f>
        <v>0.7407407407407407</v>
      </c>
      <c r="AN3">
        <f>(2*Table3[[#This Row],[GR]])+Table3[[#This Row],[PTS]]</f>
        <v>160</v>
      </c>
      <c r="AO3">
        <f>(3*Table3[[#This Row],[GR]])+Table3[[#This Row],[PTS2]]</f>
        <v>239</v>
      </c>
      <c r="AP3" s="31" t="str">
        <f>_xlfn.CONCAT(TEXT(Table3[[#This Row],[W]], "0"), "-", TEXT(Table3[[#This Row],[RL]],"0"), "-", TEXT(Table3[[#This Row],[OTL]]+Table3[[#This Row],[SOL]], "0"))</f>
        <v>6-1-2</v>
      </c>
      <c r="AQ3">
        <f>COUNTIFS(DataRegularSeason20242025!$D$3:$D$1315,Table3[[#This Row],[Teams]],DataRegularSeason20242025!$K$3:$K$1315,0)</f>
        <v>0</v>
      </c>
      <c r="AR3">
        <f>SUMIF(DataRegularSeason20242025!$D$3:$D$1315,$A3, DataRegularSeason20242025!$J$3:$J$1315)</f>
        <v>27</v>
      </c>
      <c r="AS3">
        <f>SUMIF(DataRegularSeason20242025!$D$3:$D$1315,$A3, DataRegularSeason20242025!$K$3:$K$1315)</f>
        <v>17</v>
      </c>
      <c r="AT3">
        <f t="shared" si="3"/>
        <v>10</v>
      </c>
      <c r="AU3">
        <f>COUNTIFS(DataRegularSeason20242025!$E$3:$E$1315,Table3[[#This Row],[Teams]],DataRegularSeason20242025!$J$3:$J$1315,0)</f>
        <v>0</v>
      </c>
      <c r="AV3">
        <f>SUMIF(DataRegularSeason20242025!$E$3:$E$1315,$A3,DataRegularSeason20242025!$K$3:$K$1315)</f>
        <v>7</v>
      </c>
      <c r="AW3">
        <f>SUMIF(DataRegularSeason20242025!$E$3:$E$1315,$A3,DataRegularSeason20242025!$J$3:$J$1315)</f>
        <v>7</v>
      </c>
      <c r="AX3">
        <f t="shared" si="4"/>
        <v>0</v>
      </c>
      <c r="AY3">
        <f t="shared" si="5"/>
        <v>34</v>
      </c>
      <c r="AZ3">
        <f t="shared" si="6"/>
        <v>24</v>
      </c>
      <c r="BA3">
        <f t="shared" si="7"/>
        <v>10</v>
      </c>
      <c r="BB3" s="28">
        <f>Table3[[#This Row],[GF]]/Table3[[#This Row],[GP]]</f>
        <v>3.7777777777777777</v>
      </c>
      <c r="BC3" s="28">
        <f>Table3[[#This Row],[GA]]/Table3[[#This Row],[GP]]</f>
        <v>2.6666666666666665</v>
      </c>
      <c r="BD3" s="28">
        <f>(Table3[[#This Row],[GF]]-Table3[[#This Row],[GA]])/Table3[[#This Row],[GP]]</f>
        <v>1.1111111111111112</v>
      </c>
      <c r="BE3">
        <f>COUNTIFS(DataRegularSeason20242025!$D$3:$D$1315,$A3,DataRegularSeason20242025!$H$3:$H$1315, $A3)</f>
        <v>4</v>
      </c>
      <c r="BF3">
        <f>COUNTIFS(DataRegularSeason20242025!$E$3:$E$1315,$A3,DataRegularSeason20242025!$H$3:$H$1315, $A3)</f>
        <v>2</v>
      </c>
      <c r="BG3">
        <f t="shared" si="8"/>
        <v>6</v>
      </c>
      <c r="BH3">
        <f t="shared" si="9"/>
        <v>3</v>
      </c>
      <c r="BI3">
        <f t="shared" si="10"/>
        <v>0</v>
      </c>
      <c r="BJ3">
        <f t="shared" si="11"/>
        <v>3</v>
      </c>
      <c r="BO3" t="s">
        <v>1461</v>
      </c>
      <c r="BP3">
        <f>SUM($D$2:$D$33)/2</f>
        <v>81</v>
      </c>
      <c r="BT3" t="s">
        <v>97</v>
      </c>
      <c r="BU3" s="32">
        <v>2.5</v>
      </c>
      <c r="BV3">
        <f>INDEX($AB$2:$AB$33,MATCH("CGY",$A$2:$A$33,0),1)</f>
        <v>5</v>
      </c>
      <c r="BX3" s="32">
        <f>BU3*BV3</f>
        <v>12.5</v>
      </c>
    </row>
    <row r="4" spans="1:76" x14ac:dyDescent="0.25">
      <c r="A4" t="s">
        <v>34</v>
      </c>
      <c r="B4" t="s">
        <v>97</v>
      </c>
      <c r="C4" t="s">
        <v>95</v>
      </c>
      <c r="D4">
        <f>COUNTIFS(DataRegularSeason20242025!$D$3:$D$1315,$A4,DataRegularSeason20242025!$R$3:$R$1315,1,DataRegularSeason20242025!$N$3:$N$1315,1) + COUNTIFS(DataRegularSeason20242025!$E$3:$E$1315,$A4,DataRegularSeason20242025!$R$3:$R$1315,1,DataRegularSeason20242025!$N$3:$N$1315,1)</f>
        <v>1</v>
      </c>
      <c r="E4" s="26">
        <f>Table3[[#This Row],[Watched]]/Table3[[#This Row],[GP]]</f>
        <v>0.1111111111111111</v>
      </c>
      <c r="F4">
        <f>COUNTIFS(DataRegularSeason20242025!$N$3:$N$1315,1,DataRegularSeason20242025!$D$3:$D$1315,$A4)</f>
        <v>4</v>
      </c>
      <c r="G4">
        <f>41-Table3[[#This Row],[GP_A]]</f>
        <v>37</v>
      </c>
      <c r="H4">
        <f>COUNTIFS(DataRegularSeason20242025!$E$3:$E$1315,$A4,DataRegularSeason20242025!$N$3:$N$1315,1)</f>
        <v>5</v>
      </c>
      <c r="I4">
        <f>41-Table3[[#This Row],[GP_H]]</f>
        <v>36</v>
      </c>
      <c r="J4">
        <f t="shared" si="0"/>
        <v>9</v>
      </c>
      <c r="K4">
        <f>82-Table3[[#This Row],[GP]]</f>
        <v>73</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2</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1</v>
      </c>
      <c r="X4">
        <f t="shared" si="2"/>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2</v>
      </c>
      <c r="AD4">
        <f>Table3[[#This Row],[RW_A]]+Table3[[#This Row],[RW_H]]</f>
        <v>6</v>
      </c>
      <c r="AE4">
        <f>Table3[[#This Row],[RL_A]]+Table3[[#This Row],[RL_H]]</f>
        <v>2</v>
      </c>
      <c r="AF4">
        <f>Table3[[#This Row],[OTW_A]]+Table3[[#This Row],[OTW_H]]</f>
        <v>0</v>
      </c>
      <c r="AG4">
        <f>Table3[[#This Row],[OTL_A]]+Table3[[#This Row],[OTL_H]]</f>
        <v>0</v>
      </c>
      <c r="AH4">
        <f>Table3[[#This Row],[SOW_A]]+Table3[[#This Row],[SOW_H]]</f>
        <v>1</v>
      </c>
      <c r="AI4">
        <f>Table3[[#This Row],[SOL_A]]+Table3[[#This Row],[SOL_H]]</f>
        <v>0</v>
      </c>
      <c r="AJ4">
        <f>(2*(Table3[[#This Row],[W_A]]+Table3[[#This Row],[W_H]]))+Table3[[#This Row],[OTL_A]]+Table3[[#This Row],[SOL_A]]+Table3[[#This Row],[OTL_H]]+Table3[[#This Row],[SOL_H]]</f>
        <v>14</v>
      </c>
      <c r="AK4">
        <f>(3*(Table3[[#This Row],[RW_A]]+Table3[[#This Row],[RW_H]]))+(2*(Table3[[#This Row],[OTW_A]]+Table3[[#This Row],[SOW_A]]+Table3[[#This Row],[OTW_H]]+Table3[[#This Row],[SOW_H]]))+Table3[[#This Row],[OTL_A]]+Table3[[#This Row],[SOL_A]]+Table3[[#This Row],[OTL_H]]+Table3[[#This Row],[SOL_H]]</f>
        <v>20</v>
      </c>
      <c r="AL4" s="26">
        <f>Table3[[#This Row],[PTS]]/(2*Table3[[#This Row],[GP]])</f>
        <v>0.77777777777777779</v>
      </c>
      <c r="AM4" s="26">
        <f>Table3[[#This Row],[PTS2]]/(3*Table3[[#This Row],[GP]])</f>
        <v>0.7407407407407407</v>
      </c>
      <c r="AN4">
        <f>(2*Table3[[#This Row],[GR]])+Table3[[#This Row],[PTS]]</f>
        <v>160</v>
      </c>
      <c r="AO4">
        <f>(3*Table3[[#This Row],[GR]])+Table3[[#This Row],[PTS2]]</f>
        <v>239</v>
      </c>
      <c r="AP4" s="31" t="str">
        <f>_xlfn.CONCAT(TEXT(Table3[[#This Row],[W]], "0"), "-", TEXT(Table3[[#This Row],[RL]],"0"), "-", TEXT(Table3[[#This Row],[OTL]]+Table3[[#This Row],[SOL]], "0"))</f>
        <v>7-2-0</v>
      </c>
      <c r="AQ4">
        <f>COUNTIFS(DataRegularSeason20242025!$D$3:$D$1315,Table3[[#This Row],[Teams]],DataRegularSeason20242025!$K$3:$K$1315,0)</f>
        <v>0</v>
      </c>
      <c r="AR4">
        <f>SUMIF(DataRegularSeason20242025!$D$3:$D$1315,$A4, DataRegularSeason20242025!$J$3:$J$1315)</f>
        <v>13</v>
      </c>
      <c r="AS4">
        <f>SUMIF(DataRegularSeason20242025!$D$3:$D$1315,$A4, DataRegularSeason20242025!$K$3:$K$1315)</f>
        <v>12</v>
      </c>
      <c r="AT4">
        <f t="shared" si="3"/>
        <v>1</v>
      </c>
      <c r="AU4">
        <f>COUNTIFS(DataRegularSeason20242025!$E$3:$E$1315,Table3[[#This Row],[Teams]],DataRegularSeason20242025!$J$3:$J$1315,0)</f>
        <v>2</v>
      </c>
      <c r="AV4">
        <f>SUMIF(DataRegularSeason20242025!$E$3:$E$1315,$A4,DataRegularSeason20242025!$K$3:$K$1315)</f>
        <v>16</v>
      </c>
      <c r="AW4">
        <f>SUMIF(DataRegularSeason20242025!$E$3:$E$1315,$A4,DataRegularSeason20242025!$J$3:$J$1315)</f>
        <v>5</v>
      </c>
      <c r="AX4">
        <f t="shared" si="4"/>
        <v>11</v>
      </c>
      <c r="AY4">
        <f t="shared" si="5"/>
        <v>29</v>
      </c>
      <c r="AZ4">
        <f t="shared" si="6"/>
        <v>17</v>
      </c>
      <c r="BA4">
        <f t="shared" si="7"/>
        <v>12</v>
      </c>
      <c r="BB4" s="28">
        <f>Table3[[#This Row],[GF]]/Table3[[#This Row],[GP]]</f>
        <v>3.2222222222222223</v>
      </c>
      <c r="BC4" s="28">
        <f>Table3[[#This Row],[GA]]/Table3[[#This Row],[GP]]</f>
        <v>1.8888888888888888</v>
      </c>
      <c r="BD4" s="28">
        <f>(Table3[[#This Row],[GF]]-Table3[[#This Row],[GA]])/Table3[[#This Row],[GP]]</f>
        <v>1.3333333333333333</v>
      </c>
      <c r="BE4">
        <f>COUNTIFS(DataRegularSeason20242025!$D$3:$D$1315,$A4,DataRegularSeason20242025!$H$3:$H$1315, $A4)</f>
        <v>1</v>
      </c>
      <c r="BF4">
        <f>COUNTIFS(DataRegularSeason20242025!$E$3:$E$1315,$A4,DataRegularSeason20242025!$H$3:$H$1315, $A4)</f>
        <v>5</v>
      </c>
      <c r="BG4">
        <f t="shared" si="8"/>
        <v>6</v>
      </c>
      <c r="BH4">
        <f t="shared" si="9"/>
        <v>3</v>
      </c>
      <c r="BI4">
        <f t="shared" si="10"/>
        <v>0</v>
      </c>
      <c r="BJ4">
        <f t="shared" si="11"/>
        <v>3</v>
      </c>
      <c r="BO4" t="s">
        <v>1462</v>
      </c>
      <c r="BP4">
        <f>$BP$2-$BP$3</f>
        <v>78</v>
      </c>
      <c r="BT4" t="s">
        <v>1434</v>
      </c>
      <c r="BU4" s="32">
        <v>1</v>
      </c>
      <c r="BV4">
        <f>INDEX($AC$2:$AC$33,MATCH("CGY",$A$2:$A$33,0),1)</f>
        <v>5</v>
      </c>
      <c r="BX4" s="32">
        <f>BU4*BV4</f>
        <v>5</v>
      </c>
    </row>
    <row r="5" spans="1:76"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0.5</v>
      </c>
      <c r="F5">
        <f>COUNTIFS(DataRegularSeason20242025!$N$3:$N$1315,1,DataRegularSeason20242025!$D$3:$D$1315,$A5)</f>
        <v>6</v>
      </c>
      <c r="G5">
        <f>41-Table3[[#This Row],[GP_A]]</f>
        <v>35</v>
      </c>
      <c r="H5">
        <f>COUNTIFS(DataRegularSeason20242025!$E$3:$E$1315,$A5,DataRegularSeason20242025!$N$3:$N$1315,1)</f>
        <v>2</v>
      </c>
      <c r="I5">
        <f>41-Table3[[#This Row],[GP_H]]</f>
        <v>39</v>
      </c>
      <c r="J5">
        <f t="shared" si="0"/>
        <v>8</v>
      </c>
      <c r="K5">
        <f>82-Table3[[#This Row],[GP]]</f>
        <v>74</v>
      </c>
      <c r="L5">
        <f>COUNTIFS(DataRegularSeason20242025!$D$3:$D$1315,$A5, DataRegularSeason20242025!$L$3:$L$1315, $A5,DataRegularSeason20242025!$N$3:$N$1315,1)</f>
        <v>5</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 t="shared" si="1"/>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6</v>
      </c>
      <c r="AC5">
        <f>Table3[[#This Row],[L_A]]+Table3[[#This Row],[L_H]]</f>
        <v>2</v>
      </c>
      <c r="AD5">
        <f>Table3[[#This Row],[RW_A]]+Table3[[#This Row],[RW_H]]</f>
        <v>4</v>
      </c>
      <c r="AE5">
        <f>Table3[[#This Row],[RL_A]]+Table3[[#This Row],[RL_H]]</f>
        <v>2</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12</v>
      </c>
      <c r="AK5">
        <f>(3*(Table3[[#This Row],[RW_A]]+Table3[[#This Row],[RW_H]]))+(2*(Table3[[#This Row],[OTW_A]]+Table3[[#This Row],[SOW_A]]+Table3[[#This Row],[OTW_H]]+Table3[[#This Row],[SOW_H]]))+Table3[[#This Row],[OTL_A]]+Table3[[#This Row],[SOL_A]]+Table3[[#This Row],[OTL_H]]+Table3[[#This Row],[SOL_H]]</f>
        <v>16</v>
      </c>
      <c r="AL5" s="26">
        <f>Table3[[#This Row],[PTS]]/(2*Table3[[#This Row],[GP]])</f>
        <v>0.75</v>
      </c>
      <c r="AM5" s="26">
        <f>Table3[[#This Row],[PTS2]]/(3*Table3[[#This Row],[GP]])</f>
        <v>0.66666666666666663</v>
      </c>
      <c r="AN5">
        <f>(2*Table3[[#This Row],[GR]])+Table3[[#This Row],[PTS]]</f>
        <v>160</v>
      </c>
      <c r="AO5">
        <f>(3*Table3[[#This Row],[GR]])+Table3[[#This Row],[PTS2]]</f>
        <v>238</v>
      </c>
      <c r="AP5" s="31" t="str">
        <f>_xlfn.CONCAT(TEXT(Table3[[#This Row],[W]], "0"), "-", TEXT(Table3[[#This Row],[RL]],"0"), "-", TEXT(Table3[[#This Row],[OTL]]+Table3[[#This Row],[SOL]], "0"))</f>
        <v>6-2-0</v>
      </c>
      <c r="AQ5">
        <f>COUNTIFS(DataRegularSeason20242025!$D$3:$D$1315,Table3[[#This Row],[Teams]],DataRegularSeason20242025!$K$3:$K$1315,0)</f>
        <v>0</v>
      </c>
      <c r="AR5">
        <f>SUMIF(DataRegularSeason20242025!$D$3:$D$1315,$A5, DataRegularSeason20242025!$J$3:$J$1315)</f>
        <v>22</v>
      </c>
      <c r="AS5">
        <f>SUMIF(DataRegularSeason20242025!$D$3:$D$1315,$A5, DataRegularSeason20242025!$K$3:$K$1315)</f>
        <v>13</v>
      </c>
      <c r="AT5">
        <f t="shared" si="3"/>
        <v>9</v>
      </c>
      <c r="AU5">
        <f>COUNTIFS(DataRegularSeason20242025!$E$3:$E$1315,Table3[[#This Row],[Teams]],DataRegularSeason20242025!$J$3:$J$1315,0)</f>
        <v>0</v>
      </c>
      <c r="AV5">
        <f>SUMIF(DataRegularSeason20242025!$E$3:$E$1315,$A5,DataRegularSeason20242025!$K$3:$K$1315)</f>
        <v>5</v>
      </c>
      <c r="AW5">
        <f>SUMIF(DataRegularSeason20242025!$E$3:$E$1315,$A5,DataRegularSeason20242025!$J$3:$J$1315)</f>
        <v>6</v>
      </c>
      <c r="AX5">
        <f t="shared" si="4"/>
        <v>-1</v>
      </c>
      <c r="AY5">
        <f t="shared" si="5"/>
        <v>27</v>
      </c>
      <c r="AZ5">
        <f t="shared" si="6"/>
        <v>19</v>
      </c>
      <c r="BA5">
        <f t="shared" si="7"/>
        <v>8</v>
      </c>
      <c r="BB5" s="28">
        <f>Table3[[#This Row],[GF]]/Table3[[#This Row],[GP]]</f>
        <v>3.375</v>
      </c>
      <c r="BC5" s="28">
        <f>Table3[[#This Row],[GA]]/Table3[[#This Row],[GP]]</f>
        <v>2.375</v>
      </c>
      <c r="BD5" s="28">
        <f>(Table3[[#This Row],[GF]]-Table3[[#This Row],[GA]])/Table3[[#This Row],[GP]]</f>
        <v>1</v>
      </c>
      <c r="BE5">
        <f>COUNTIFS(DataRegularSeason20242025!$D$3:$D$1315,$A5,DataRegularSeason20242025!$H$3:$H$1315, $A5)</f>
        <v>3</v>
      </c>
      <c r="BF5">
        <f>COUNTIFS(DataRegularSeason20242025!$E$3:$E$1315,$A5,DataRegularSeason20242025!$H$3:$H$1315, $A5)</f>
        <v>1</v>
      </c>
      <c r="BG5">
        <f t="shared" si="8"/>
        <v>4</v>
      </c>
      <c r="BH5">
        <f t="shared" si="9"/>
        <v>3</v>
      </c>
      <c r="BI5">
        <f t="shared" si="10"/>
        <v>1</v>
      </c>
      <c r="BJ5">
        <f t="shared" si="11"/>
        <v>4</v>
      </c>
      <c r="BO5" t="s">
        <v>1464</v>
      </c>
      <c r="BP5">
        <f>SUM($AY$2:$AY$33)</f>
        <v>1034</v>
      </c>
      <c r="BT5" t="s">
        <v>73</v>
      </c>
      <c r="BU5" s="32">
        <v>0.5</v>
      </c>
      <c r="BV5">
        <f>INDEX($AY$2:$AY$33,MATCH("CGY",$A$2:$A$33,0),1)</f>
        <v>30</v>
      </c>
      <c r="BW5">
        <f>BV5/BV2</f>
        <v>3</v>
      </c>
      <c r="BX5" s="32">
        <f>BU5*BV5</f>
        <v>15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3</v>
      </c>
      <c r="E6" s="26">
        <f>Table3[[#This Row],[Watched]]/Table3[[#This Row],[GP]]</f>
        <v>0.375</v>
      </c>
      <c r="F6">
        <f>COUNTIFS(DataRegularSeason20242025!$N$3:$N$1315,1,DataRegularSeason20242025!$D$3:$D$1315,$A6)</f>
        <v>3</v>
      </c>
      <c r="G6">
        <f>41-Table3[[#This Row],[GP_A]]</f>
        <v>38</v>
      </c>
      <c r="H6">
        <f>COUNTIFS(DataRegularSeason20242025!$E$3:$E$1315,$A6,DataRegularSeason20242025!$N$3:$N$1315,1)</f>
        <v>5</v>
      </c>
      <c r="I6">
        <f>41-Table3[[#This Row],[GP_H]]</f>
        <v>36</v>
      </c>
      <c r="J6">
        <f t="shared" si="0"/>
        <v>8</v>
      </c>
      <c r="K6">
        <f>82-Table3[[#This Row],[GP]]</f>
        <v>74</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2</v>
      </c>
      <c r="AD6">
        <f>Table3[[#This Row],[RW_A]]+Table3[[#This Row],[RW_H]]</f>
        <v>5</v>
      </c>
      <c r="AE6">
        <f>Table3[[#This Row],[RL_A]]+Table3[[#This Row],[RL_H]]</f>
        <v>2</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12</v>
      </c>
      <c r="AK6">
        <f>(3*(Table3[[#This Row],[RW_A]]+Table3[[#This Row],[RW_H]]))+(2*(Table3[[#This Row],[OTW_A]]+Table3[[#This Row],[SOW_A]]+Table3[[#This Row],[OTW_H]]+Table3[[#This Row],[SOW_H]]))+Table3[[#This Row],[OTL_A]]+Table3[[#This Row],[SOL_A]]+Table3[[#This Row],[OTL_H]]+Table3[[#This Row],[SOL_H]]</f>
        <v>17</v>
      </c>
      <c r="AL6" s="26">
        <f>Table3[[#This Row],[PTS]]/(2*Table3[[#This Row],[GP]])</f>
        <v>0.75</v>
      </c>
      <c r="AM6" s="26">
        <f>Table3[[#This Row],[PTS2]]/(3*Table3[[#This Row],[GP]])</f>
        <v>0.70833333333333337</v>
      </c>
      <c r="AN6">
        <f>(2*Table3[[#This Row],[GR]])+Table3[[#This Row],[PTS]]</f>
        <v>160</v>
      </c>
      <c r="AO6">
        <f>(3*Table3[[#This Row],[GR]])+Table3[[#This Row],[PTS2]]</f>
        <v>239</v>
      </c>
      <c r="AP6" s="31" t="str">
        <f>_xlfn.CONCAT(TEXT(Table3[[#This Row],[W]], "0"), "-", TEXT(Table3[[#This Row],[RL]],"0"), "-", TEXT(Table3[[#This Row],[OTL]]+Table3[[#This Row],[SOL]], "0"))</f>
        <v>6-2-0</v>
      </c>
      <c r="AQ6">
        <f>COUNTIFS(DataRegularSeason20242025!$D$3:$D$1315,Table3[[#This Row],[Teams]],DataRegularSeason20242025!$K$3:$K$1315,0)</f>
        <v>0</v>
      </c>
      <c r="AR6">
        <f>SUMIF(DataRegularSeason20242025!$D$3:$D$1315,$A6, DataRegularSeason20242025!$J$3:$J$1315)</f>
        <v>10</v>
      </c>
      <c r="AS6">
        <f>SUMIF(DataRegularSeason20242025!$D$3:$D$1315,$A6, DataRegularSeason20242025!$K$3:$K$1315)</f>
        <v>9</v>
      </c>
      <c r="AT6">
        <f t="shared" si="3"/>
        <v>1</v>
      </c>
      <c r="AU6">
        <f>COUNTIFS(DataRegularSeason20242025!$E$3:$E$1315,Table3[[#This Row],[Teams]],DataRegularSeason20242025!$J$3:$J$1315,0)</f>
        <v>0</v>
      </c>
      <c r="AV6">
        <f>SUMIF(DataRegularSeason20242025!$E$3:$E$1315,$A6,DataRegularSeason20242025!$K$3:$K$1315)</f>
        <v>21</v>
      </c>
      <c r="AW6">
        <f>SUMIF(DataRegularSeason20242025!$E$3:$E$1315,$A6,DataRegularSeason20242025!$J$3:$J$1315)</f>
        <v>15</v>
      </c>
      <c r="AX6">
        <f t="shared" si="4"/>
        <v>6</v>
      </c>
      <c r="AY6">
        <f t="shared" si="5"/>
        <v>31</v>
      </c>
      <c r="AZ6">
        <f t="shared" si="6"/>
        <v>24</v>
      </c>
      <c r="BA6">
        <f t="shared" si="7"/>
        <v>7</v>
      </c>
      <c r="BB6" s="28">
        <f>Table3[[#This Row],[GF]]/Table3[[#This Row],[GP]]</f>
        <v>3.875</v>
      </c>
      <c r="BC6" s="28">
        <f>Table3[[#This Row],[GA]]/Table3[[#This Row],[GP]]</f>
        <v>3</v>
      </c>
      <c r="BD6" s="28">
        <f>(Table3[[#This Row],[GF]]-Table3[[#This Row],[GA]])/Table3[[#This Row],[GP]]</f>
        <v>0.875</v>
      </c>
      <c r="BE6">
        <f>COUNTIFS(DataRegularSeason20242025!$D$3:$D$1315,$A6,DataRegularSeason20242025!$H$3:$H$1315, $A6)</f>
        <v>1</v>
      </c>
      <c r="BF6">
        <f>COUNTIFS(DataRegularSeason20242025!$E$3:$E$1315,$A6,DataRegularSeason20242025!$H$3:$H$1315, $A6)</f>
        <v>3</v>
      </c>
      <c r="BG6">
        <f t="shared" si="8"/>
        <v>4</v>
      </c>
      <c r="BH6">
        <f t="shared" si="9"/>
        <v>2</v>
      </c>
      <c r="BI6">
        <f t="shared" si="10"/>
        <v>2</v>
      </c>
      <c r="BJ6">
        <f t="shared" si="11"/>
        <v>4</v>
      </c>
      <c r="BO6" t="s">
        <v>1465</v>
      </c>
      <c r="BP6">
        <f>SUM($AQ$2:$AQ$33)+SUM($AU$2:$AU$33)</f>
        <v>19</v>
      </c>
      <c r="BT6" t="s">
        <v>74</v>
      </c>
      <c r="BU6" s="32">
        <v>0.25</v>
      </c>
      <c r="BV6">
        <f>INDEX($AZ$2:$AZ$33,MATCH("CGY",$A$2:$A$33,0),1)</f>
        <v>34</v>
      </c>
      <c r="BW6">
        <f>BV6/BV2</f>
        <v>3.4</v>
      </c>
      <c r="BX6" s="32">
        <f>BU6*BV6</f>
        <v>8.5</v>
      </c>
    </row>
    <row r="7" spans="1:76" ht="15.75" thickBot="1" x14ac:dyDescent="0.3">
      <c r="A7" t="s">
        <v>20</v>
      </c>
      <c r="B7" t="s">
        <v>98</v>
      </c>
      <c r="C7" t="s">
        <v>99</v>
      </c>
      <c r="D7">
        <f>COUNTIFS(DataRegularSeason20242025!$D$3:$D$1315,$A7,DataRegularSeason20242025!$R$3:$R$1315,1,DataRegularSeason20242025!$N$3:$N$1315,1) + COUNTIFS(DataRegularSeason20242025!$E$3:$E$1315,$A7,DataRegularSeason20242025!$R$3:$R$1315,1,DataRegularSeason20242025!$N$3:$N$1315,1)</f>
        <v>5</v>
      </c>
      <c r="E7" s="26">
        <f>Table3[[#This Row],[Watched]]/Table3[[#This Row],[GP]]</f>
        <v>0.55555555555555558</v>
      </c>
      <c r="F7">
        <f>COUNTIFS(DataRegularSeason20242025!$N$3:$N$1315,1,DataRegularSeason20242025!$D$3:$D$1315,$A7)</f>
        <v>5</v>
      </c>
      <c r="G7">
        <f>41-Table3[[#This Row],[GP_A]]</f>
        <v>36</v>
      </c>
      <c r="H7">
        <f>COUNTIFS(DataRegularSeason20242025!$E$3:$E$1315,$A7,DataRegularSeason20242025!$N$3:$N$1315,1)</f>
        <v>4</v>
      </c>
      <c r="I7">
        <f>41-Table3[[#This Row],[GP_H]]</f>
        <v>37</v>
      </c>
      <c r="J7">
        <f t="shared" si="0"/>
        <v>9</v>
      </c>
      <c r="K7">
        <f>82-Table3[[#This Row],[GP]]</f>
        <v>73</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2</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2</v>
      </c>
      <c r="Y7">
        <f>COUNTIFS(DataRegularSeason20242025!$E$3:$E$1315,$A7, DataRegularSeason20242025!$S$3:$S$1315, $A7,DataRegularSeason20242025!$M$3:$M$1315,"REG")</f>
        <v>1</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6</v>
      </c>
      <c r="AC7">
        <f>Table3[[#This Row],[L_A]]+Table3[[#This Row],[L_H]]</f>
        <v>3</v>
      </c>
      <c r="AD7">
        <f>Table3[[#This Row],[RW_A]]+Table3[[#This Row],[RW_H]]</f>
        <v>6</v>
      </c>
      <c r="AE7">
        <f>Table3[[#This Row],[RL_A]]+Table3[[#This Row],[RL_H]]</f>
        <v>2</v>
      </c>
      <c r="AF7">
        <f>Table3[[#This Row],[OTW_A]]+Table3[[#This Row],[OTW_H]]</f>
        <v>0</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13</v>
      </c>
      <c r="AK7">
        <f>(3*(Table3[[#This Row],[RW_A]]+Table3[[#This Row],[RW_H]]))+(2*(Table3[[#This Row],[OTW_A]]+Table3[[#This Row],[SOW_A]]+Table3[[#This Row],[OTW_H]]+Table3[[#This Row],[SOW_H]]))+Table3[[#This Row],[OTL_A]]+Table3[[#This Row],[SOL_A]]+Table3[[#This Row],[OTL_H]]+Table3[[#This Row],[SOL_H]]</f>
        <v>19</v>
      </c>
      <c r="AL7" s="26">
        <f>Table3[[#This Row],[PTS]]/(2*Table3[[#This Row],[GP]])</f>
        <v>0.72222222222222221</v>
      </c>
      <c r="AM7" s="26">
        <f>Table3[[#This Row],[PTS2]]/(3*Table3[[#This Row],[GP]])</f>
        <v>0.70370370370370372</v>
      </c>
      <c r="AN7">
        <f>(2*Table3[[#This Row],[GR]])+Table3[[#This Row],[PTS]]</f>
        <v>159</v>
      </c>
      <c r="AO7">
        <f>(3*Table3[[#This Row],[GR]])+Table3[[#This Row],[PTS2]]</f>
        <v>238</v>
      </c>
      <c r="AP7" s="31" t="str">
        <f>_xlfn.CONCAT(TEXT(Table3[[#This Row],[W]], "0"), "-", TEXT(Table3[[#This Row],[RL]],"0"), "-", TEXT(Table3[[#This Row],[OTL]]+Table3[[#This Row],[SOL]], "0"))</f>
        <v>6-2-1</v>
      </c>
      <c r="AQ7">
        <f>COUNTIFS(DataRegularSeason20242025!$D$3:$D$1315,Table3[[#This Row],[Teams]],DataRegularSeason20242025!$K$3:$K$1315,0)</f>
        <v>1</v>
      </c>
      <c r="AR7">
        <f>SUMIF(DataRegularSeason20242025!$D$3:$D$1315,$A7, DataRegularSeason20242025!$J$3:$J$1315)</f>
        <v>25</v>
      </c>
      <c r="AS7">
        <f>SUMIF(DataRegularSeason20242025!$D$3:$D$1315,$A7, DataRegularSeason20242025!$K$3:$K$1315)</f>
        <v>10</v>
      </c>
      <c r="AT7">
        <f t="shared" si="3"/>
        <v>15</v>
      </c>
      <c r="AU7">
        <f>COUNTIFS(DataRegularSeason20242025!$E$3:$E$1315,Table3[[#This Row],[Teams]],DataRegularSeason20242025!$J$3:$J$1315,0)</f>
        <v>0</v>
      </c>
      <c r="AV7">
        <f>SUMIF(DataRegularSeason20242025!$E$3:$E$1315,$A7,DataRegularSeason20242025!$K$3:$K$1315)</f>
        <v>13</v>
      </c>
      <c r="AW7">
        <f>SUMIF(DataRegularSeason20242025!$E$3:$E$1315,$A7,DataRegularSeason20242025!$J$3:$J$1315)</f>
        <v>11</v>
      </c>
      <c r="AX7">
        <f t="shared" si="4"/>
        <v>2</v>
      </c>
      <c r="AY7">
        <f t="shared" si="5"/>
        <v>38</v>
      </c>
      <c r="AZ7">
        <f t="shared" si="6"/>
        <v>21</v>
      </c>
      <c r="BA7">
        <f t="shared" si="7"/>
        <v>17</v>
      </c>
      <c r="BB7" s="28">
        <f>Table3[[#This Row],[GF]]/Table3[[#This Row],[GP]]</f>
        <v>4.2222222222222223</v>
      </c>
      <c r="BC7" s="28">
        <f>Table3[[#This Row],[GA]]/Table3[[#This Row],[GP]]</f>
        <v>2.3333333333333335</v>
      </c>
      <c r="BD7" s="28">
        <f>(Table3[[#This Row],[GF]]-Table3[[#This Row],[GA]])/Table3[[#This Row],[GP]]</f>
        <v>1.8888888888888888</v>
      </c>
      <c r="BE7">
        <f>COUNTIFS(DataRegularSeason20242025!$D$3:$D$1315,$A7,DataRegularSeason20242025!$H$3:$H$1315, $A7)</f>
        <v>3</v>
      </c>
      <c r="BF7">
        <f>COUNTIFS(DataRegularSeason20242025!$E$3:$E$1315,$A7,DataRegularSeason20242025!$H$3:$H$1315, $A7)</f>
        <v>5</v>
      </c>
      <c r="BG7">
        <f t="shared" si="8"/>
        <v>8</v>
      </c>
      <c r="BH7">
        <f t="shared" si="9"/>
        <v>2</v>
      </c>
      <c r="BI7">
        <f t="shared" si="10"/>
        <v>-1</v>
      </c>
      <c r="BJ7">
        <f t="shared" si="11"/>
        <v>1</v>
      </c>
      <c r="BO7" t="s">
        <v>1466</v>
      </c>
      <c r="BP7">
        <f>SUM($AF$2:$AF$33)</f>
        <v>27</v>
      </c>
      <c r="BW7" s="34">
        <f>MAX(BU4,BU3*INDEX($AL$2:$AL$33,MATCH("CGY",$A$2:$A$33,0),1))+(BU5*BW5)+(BU6*BW6)</f>
        <v>3.7250000000000001</v>
      </c>
      <c r="BX7" s="33">
        <f>SUM(BX3:BX6)</f>
        <v>41</v>
      </c>
    </row>
    <row r="8" spans="1:76" x14ac:dyDescent="0.25">
      <c r="A8" t="s">
        <v>43</v>
      </c>
      <c r="B8" t="s">
        <v>98</v>
      </c>
      <c r="C8" t="s">
        <v>81</v>
      </c>
      <c r="D8">
        <f>COUNTIFS(DataRegularSeason20242025!$D$3:$D$1315,$A8,DataRegularSeason20242025!$R$3:$R$1315,1,DataRegularSeason20242025!$N$3:$N$1315,1) + COUNTIFS(DataRegularSeason20242025!$E$3:$E$1315,$A8,DataRegularSeason20242025!$R$3:$R$1315,1,DataRegularSeason20242025!$N$3:$N$1315,1)</f>
        <v>7</v>
      </c>
      <c r="E8" s="26">
        <f>Table3[[#This Row],[Watched]]/Table3[[#This Row],[GP]]</f>
        <v>0.7</v>
      </c>
      <c r="F8">
        <f>COUNTIFS(DataRegularSeason20242025!$N$3:$N$1315,1,DataRegularSeason20242025!$D$3:$D$1315,$A8)</f>
        <v>5</v>
      </c>
      <c r="G8">
        <f>41-Table3[[#This Row],[GP_A]]</f>
        <v>36</v>
      </c>
      <c r="H8">
        <f>COUNTIFS(DataRegularSeason20242025!$E$3:$E$1315,$A8,DataRegularSeason20242025!$N$3:$N$1315,1)</f>
        <v>5</v>
      </c>
      <c r="I8">
        <f>41-Table3[[#This Row],[GP_H]]</f>
        <v>36</v>
      </c>
      <c r="J8">
        <f t="shared" si="0"/>
        <v>10</v>
      </c>
      <c r="K8">
        <f>82-Table3[[#This Row],[GP]]</f>
        <v>72</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7</v>
      </c>
      <c r="AC8">
        <f>Table3[[#This Row],[L_A]]+Table3[[#This Row],[L_H]]</f>
        <v>3</v>
      </c>
      <c r="AD8">
        <f>Table3[[#This Row],[RW_A]]+Table3[[#This Row],[RW_H]]</f>
        <v>6</v>
      </c>
      <c r="AE8">
        <f>Table3[[#This Row],[RL_A]]+Table3[[#This Row],[RL_H]]</f>
        <v>3</v>
      </c>
      <c r="AF8">
        <f>Table3[[#This Row],[OTW_A]]+Table3[[#This Row],[OTW_H]]</f>
        <v>1</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20</v>
      </c>
      <c r="AL8" s="26">
        <f>Table3[[#This Row],[PTS]]/(2*Table3[[#This Row],[GP]])</f>
        <v>0.7</v>
      </c>
      <c r="AM8" s="26">
        <f>Table3[[#This Row],[PTS2]]/(3*Table3[[#This Row],[GP]])</f>
        <v>0.66666666666666663</v>
      </c>
      <c r="AN8">
        <f>(2*Table3[[#This Row],[GR]])+Table3[[#This Row],[PTS]]</f>
        <v>158</v>
      </c>
      <c r="AO8">
        <f>(3*Table3[[#This Row],[GR]])+Table3[[#This Row],[PTS2]]</f>
        <v>236</v>
      </c>
      <c r="AP8" s="31" t="str">
        <f>_xlfn.CONCAT(TEXT(Table3[[#This Row],[W]], "0"), "-", TEXT(Table3[[#This Row],[RL]],"0"), "-", TEXT(Table3[[#This Row],[OTL]]+Table3[[#This Row],[SOL]], "0"))</f>
        <v>7-3-0</v>
      </c>
      <c r="AQ8">
        <f>COUNTIFS(DataRegularSeason20242025!$D$3:$D$1315,Table3[[#This Row],[Teams]],DataRegularSeason20242025!$K$3:$K$1315,0)</f>
        <v>0</v>
      </c>
      <c r="AR8">
        <f>SUMIF(DataRegularSeason20242025!$D$3:$D$1315,$A8, DataRegularSeason20242025!$J$3:$J$1315)</f>
        <v>23</v>
      </c>
      <c r="AS8">
        <f>SUMIF(DataRegularSeason20242025!$D$3:$D$1315,$A8, DataRegularSeason20242025!$K$3:$K$1315)</f>
        <v>18</v>
      </c>
      <c r="AT8">
        <f t="shared" si="3"/>
        <v>5</v>
      </c>
      <c r="AU8">
        <f>COUNTIFS(DataRegularSeason20242025!$E$3:$E$1315,Table3[[#This Row],[Teams]],DataRegularSeason20242025!$J$3:$J$1315,0)</f>
        <v>1</v>
      </c>
      <c r="AV8">
        <f>SUMIF(DataRegularSeason20242025!$E$3:$E$1315,$A8,DataRegularSeason20242025!$K$3:$K$1315)</f>
        <v>16</v>
      </c>
      <c r="AW8">
        <f>SUMIF(DataRegularSeason20242025!$E$3:$E$1315,$A8,DataRegularSeason20242025!$J$3:$J$1315)</f>
        <v>10</v>
      </c>
      <c r="AX8">
        <f t="shared" si="4"/>
        <v>6</v>
      </c>
      <c r="AY8">
        <f t="shared" si="5"/>
        <v>39</v>
      </c>
      <c r="AZ8">
        <f t="shared" si="6"/>
        <v>28</v>
      </c>
      <c r="BA8">
        <f t="shared" si="7"/>
        <v>11</v>
      </c>
      <c r="BB8" s="28">
        <f>Table3[[#This Row],[GF]]/Table3[[#This Row],[GP]]</f>
        <v>3.9</v>
      </c>
      <c r="BC8" s="28">
        <f>Table3[[#This Row],[GA]]/Table3[[#This Row],[GP]]</f>
        <v>2.8</v>
      </c>
      <c r="BD8" s="28">
        <f>(Table3[[#This Row],[GF]]-Table3[[#This Row],[GA]])/Table3[[#This Row],[GP]]</f>
        <v>1.1000000000000001</v>
      </c>
      <c r="BE8">
        <f>COUNTIFS(DataRegularSeason20242025!$D$3:$D$1315,$A8,DataRegularSeason20242025!$H$3:$H$1315, $A8)</f>
        <v>3</v>
      </c>
      <c r="BF8">
        <f>COUNTIFS(DataRegularSeason20242025!$E$3:$E$1315,$A8,DataRegularSeason20242025!$H$3:$H$1315, $A8)</f>
        <v>4</v>
      </c>
      <c r="BG8">
        <f t="shared" si="8"/>
        <v>7</v>
      </c>
      <c r="BH8">
        <f t="shared" si="9"/>
        <v>2</v>
      </c>
      <c r="BI8">
        <f t="shared" si="10"/>
        <v>1</v>
      </c>
      <c r="BJ8">
        <f t="shared" si="11"/>
        <v>3</v>
      </c>
      <c r="BO8" t="s">
        <v>1467</v>
      </c>
      <c r="BP8">
        <f>SUM($AH$2:$AH$33)</f>
        <v>5</v>
      </c>
      <c r="BV8" t="s">
        <v>1477</v>
      </c>
      <c r="BW8" s="34">
        <f>BW7*82</f>
        <v>305.45</v>
      </c>
      <c r="BX8" s="32">
        <f>BX7+((82-BV2)*BW7)</f>
        <v>309.2</v>
      </c>
    </row>
    <row r="9" spans="1:7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10</v>
      </c>
      <c r="E9" s="26">
        <f>Table3[[#This Row],[Watched]]/Table3[[#This Row],[GP]]</f>
        <v>0.90909090909090906</v>
      </c>
      <c r="F9">
        <f>COUNTIFS(DataRegularSeason20242025!$N$3:$N$1315,1,DataRegularSeason20242025!$D$3:$D$1315,$A9)</f>
        <v>7</v>
      </c>
      <c r="G9">
        <f>41-Table3[[#This Row],[GP_A]]</f>
        <v>34</v>
      </c>
      <c r="H9">
        <f>COUNTIFS(DataRegularSeason20242025!$E$3:$E$1315,$A9,DataRegularSeason20242025!$N$3:$N$1315,1)</f>
        <v>4</v>
      </c>
      <c r="I9">
        <f>41-Table3[[#This Row],[GP_H]]</f>
        <v>37</v>
      </c>
      <c r="J9">
        <f t="shared" si="0"/>
        <v>11</v>
      </c>
      <c r="K9">
        <f>82-Table3[[#This Row],[GP]]</f>
        <v>71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2</v>
      </c>
      <c r="Y9">
        <f>COUNTIFS(DataRegularSeason20242025!$E$3:$E$1315,$A9, DataRegularSeason20242025!$S$3:$S$1315, $A9,DataRegularSeason20242025!$M$3:$M$1315,"REG")</f>
        <v>1</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7</v>
      </c>
      <c r="AC9">
        <f>Table3[[#This Row],[L_A]]+Table3[[#This Row],[L_H]]</f>
        <v>4</v>
      </c>
      <c r="AD9">
        <f>Table3[[#This Row],[RW_A]]+Table3[[#This Row],[RW_H]]</f>
        <v>6</v>
      </c>
      <c r="AE9">
        <f>Table3[[#This Row],[RL_A]]+Table3[[#This Row],[RL_H]]</f>
        <v>3</v>
      </c>
      <c r="AF9">
        <f>Table3[[#This Row],[OTW_A]]+Table3[[#This Row],[OTW_H]]</f>
        <v>1</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15</v>
      </c>
      <c r="AK9">
        <f>(3*(Table3[[#This Row],[RW_A]]+Table3[[#This Row],[RW_H]]))+(2*(Table3[[#This Row],[OTW_A]]+Table3[[#This Row],[SOW_A]]+Table3[[#This Row],[OTW_H]]+Table3[[#This Row],[SOW_H]]))+Table3[[#This Row],[OTL_A]]+Table3[[#This Row],[SOL_A]]+Table3[[#This Row],[OTL_H]]+Table3[[#This Row],[SOL_H]]</f>
        <v>21</v>
      </c>
      <c r="AL9" s="26">
        <f>Table3[[#This Row],[PTS]]/(2*Table3[[#This Row],[GP]])</f>
        <v>0.68181818181818177</v>
      </c>
      <c r="AM9" s="26">
        <f>Table3[[#This Row],[PTS2]]/(3*Table3[[#This Row],[GP]])</f>
        <v>0.63636363636363635</v>
      </c>
      <c r="AN9">
        <f>(2*Table3[[#This Row],[GR]])+Table3[[#This Row],[PTS]]</f>
        <v>157</v>
      </c>
      <c r="AO9">
        <f>(3*Table3[[#This Row],[GR]])+Table3[[#This Row],[PTS2]]</f>
        <v>234</v>
      </c>
      <c r="AP9" s="31" t="str">
        <f>_xlfn.CONCAT(TEXT(Table3[[#This Row],[W]], "0"), "-", TEXT(Table3[[#This Row],[RL]],"0"), "-", TEXT(Table3[[#This Row],[OTL]]+Table3[[#This Row],[SOL]], "0"))</f>
        <v>7-3-1</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21</v>
      </c>
      <c r="AT9">
        <f t="shared" si="3"/>
        <v>4</v>
      </c>
      <c r="AU9">
        <f>COUNTIFS(DataRegularSeason20242025!$E$3:$E$1315,Table3[[#This Row],[Teams]],DataRegularSeason20242025!$J$3:$J$1315,0)</f>
        <v>0</v>
      </c>
      <c r="AV9">
        <f>SUMIF(DataRegularSeason20242025!$E$3:$E$1315,$A9,DataRegularSeason20242025!$K$3:$K$1315)</f>
        <v>13</v>
      </c>
      <c r="AW9">
        <f>SUMIF(DataRegularSeason20242025!$E$3:$E$1315,$A9,DataRegularSeason20242025!$J$3:$J$1315)</f>
        <v>15</v>
      </c>
      <c r="AX9">
        <f t="shared" si="4"/>
        <v>-2</v>
      </c>
      <c r="AY9">
        <f t="shared" si="5"/>
        <v>38</v>
      </c>
      <c r="AZ9">
        <f t="shared" si="6"/>
        <v>36</v>
      </c>
      <c r="BA9">
        <f t="shared" si="7"/>
        <v>2</v>
      </c>
      <c r="BB9" s="28">
        <f>Table3[[#This Row],[GF]]/Table3[[#This Row],[GP]]</f>
        <v>3.4545454545454546</v>
      </c>
      <c r="BC9" s="28">
        <f>Table3[[#This Row],[GA]]/Table3[[#This Row],[GP]]</f>
        <v>3.2727272727272729</v>
      </c>
      <c r="BD9" s="28">
        <f>(Table3[[#This Row],[GF]]-Table3[[#This Row],[GA]])/Table3[[#This Row],[GP]]</f>
        <v>0.18181818181818182</v>
      </c>
      <c r="BE9">
        <f>COUNTIFS(DataRegularSeason20242025!$D$3:$D$1315,$A9,DataRegularSeason20242025!$H$3:$H$1315, $A9)</f>
        <v>5</v>
      </c>
      <c r="BF9">
        <f>COUNTIFS(DataRegularSeason20242025!$E$3:$E$1315,$A9,DataRegularSeason20242025!$H$3:$H$1315, $A9)</f>
        <v>1</v>
      </c>
      <c r="BG9">
        <f t="shared" si="8"/>
        <v>6</v>
      </c>
      <c r="BH9">
        <f t="shared" si="9"/>
        <v>2</v>
      </c>
      <c r="BI9">
        <f t="shared" si="10"/>
        <v>3</v>
      </c>
      <c r="BJ9">
        <f t="shared" si="11"/>
        <v>5</v>
      </c>
      <c r="BO9" t="s">
        <v>1470</v>
      </c>
      <c r="BP9" s="1">
        <f>_xlfn.MINIFS(DataRegularSeason20242025!$B$3:$B$1315,DataRegularSeason20242025!$N$3:$N$1315,1)</f>
        <v>45569</v>
      </c>
    </row>
    <row r="10" spans="1:76" x14ac:dyDescent="0.25">
      <c r="A10" t="s">
        <v>27</v>
      </c>
      <c r="B10" t="s">
        <v>97</v>
      </c>
      <c r="C10" t="s">
        <v>100</v>
      </c>
      <c r="D10">
        <f>COUNTIFS(DataRegularSeason20242025!$D$3:$D$1315,$A10,DataRegularSeason20242025!$R$3:$R$1315,1,DataRegularSeason20242025!$N$3:$N$1315,1) + COUNTIFS(DataRegularSeason20242025!$E$3:$E$1315,$A10,DataRegularSeason20242025!$R$3:$R$1315,1,DataRegularSeason20242025!$N$3:$N$1315,1)</f>
        <v>4</v>
      </c>
      <c r="E10" s="26">
        <f>Table3[[#This Row],[Watched]]/Table3[[#This Row],[GP]]</f>
        <v>0.36363636363636365</v>
      </c>
      <c r="F10">
        <f>COUNTIFS(DataRegularSeason20242025!$N$3:$N$1315,1,DataRegularSeason20242025!$D$3:$D$1315,$A10)</f>
        <v>4</v>
      </c>
      <c r="G10">
        <f>41-Table3[[#This Row],[GP_A]]</f>
        <v>37</v>
      </c>
      <c r="H10">
        <f>COUNTIFS(DataRegularSeason20242025!$E$3:$E$1315,$A10,DataRegularSeason20242025!$N$3:$N$1315,1)</f>
        <v>7</v>
      </c>
      <c r="I10">
        <f>41-Table3[[#This Row],[GP_H]]</f>
        <v>34</v>
      </c>
      <c r="J10">
        <f t="shared" si="0"/>
        <v>11</v>
      </c>
      <c r="K10">
        <f>82-Table3[[#This Row],[GP]]</f>
        <v>71</v>
      </c>
      <c r="L10">
        <f>COUNTIFS(DataRegularSeason20242025!$D$3:$D$1315,$A10, DataRegularSeason20242025!$L$3:$L$1315, $A10,DataRegularSeason20242025!$N$3:$N$1315,1)</f>
        <v>0</v>
      </c>
      <c r="M10">
        <f>COUNTIFS(DataRegularSeason20242025!$D$3:$D$1315,$A10, DataRegularSeason20242025!$L$3:$L$1315, $A10,DataRegularSeason20242025!$N$3:$N$1315,1,DataRegularSeason20242025!$M$3:$M$1315,"REG")</f>
        <v>0</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4</v>
      </c>
      <c r="Q10">
        <f>COUNTIFS(DataRegularSeason20242025!$D$3:$D$1315,$A10, DataRegularSeason20242025!$S$3:$S$1315, $A10,DataRegularSeason20242025!$M$3:$M$1315,"REG")</f>
        <v>3</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7</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0</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7</v>
      </c>
      <c r="AC10">
        <f>Table3[[#This Row],[L_A]]+Table3[[#This Row],[L_H]]</f>
        <v>4</v>
      </c>
      <c r="AD10">
        <f>Table3[[#This Row],[RW_A]]+Table3[[#This Row],[RW_H]]</f>
        <v>7</v>
      </c>
      <c r="AE10">
        <f>Table3[[#This Row],[RL_A]]+Table3[[#This Row],[RL_H]]</f>
        <v>3</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15</v>
      </c>
      <c r="AK10">
        <f>(3*(Table3[[#This Row],[RW_A]]+Table3[[#This Row],[RW_H]]))+(2*(Table3[[#This Row],[OTW_A]]+Table3[[#This Row],[SOW_A]]+Table3[[#This Row],[OTW_H]]+Table3[[#This Row],[SOW_H]]))+Table3[[#This Row],[OTL_A]]+Table3[[#This Row],[SOL_A]]+Table3[[#This Row],[OTL_H]]+Table3[[#This Row],[SOL_H]]</f>
        <v>22</v>
      </c>
      <c r="AL10" s="26">
        <f>Table3[[#This Row],[PTS]]/(2*Table3[[#This Row],[GP]])</f>
        <v>0.68181818181818177</v>
      </c>
      <c r="AM10" s="26">
        <f>Table3[[#This Row],[PTS2]]/(3*Table3[[#This Row],[GP]])</f>
        <v>0.66666666666666663</v>
      </c>
      <c r="AN10">
        <f>(2*Table3[[#This Row],[GR]])+Table3[[#This Row],[PTS]]</f>
        <v>157</v>
      </c>
      <c r="AO10">
        <f>(3*Table3[[#This Row],[GR]])+Table3[[#This Row],[PTS2]]</f>
        <v>235</v>
      </c>
      <c r="AP10" s="31" t="str">
        <f>_xlfn.CONCAT(TEXT(Table3[[#This Row],[W]], "0"), "-", TEXT(Table3[[#This Row],[RL]],"0"), "-", TEXT(Table3[[#This Row],[OTL]]+Table3[[#This Row],[SOL]], "0"))</f>
        <v>7-3-1</v>
      </c>
      <c r="AQ10">
        <f>COUNTIFS(DataRegularSeason20242025!$D$3:$D$1315,Table3[[#This Row],[Teams]],DataRegularSeason20242025!$K$3:$K$1315,0)</f>
        <v>0</v>
      </c>
      <c r="AR10">
        <f>SUMIF(DataRegularSeason20242025!$D$3:$D$1315,$A10, DataRegularSeason20242025!$J$3:$J$1315)</f>
        <v>11</v>
      </c>
      <c r="AS10">
        <f>SUMIF(DataRegularSeason20242025!$D$3:$D$1315,$A10, DataRegularSeason20242025!$K$3:$K$1315)</f>
        <v>18</v>
      </c>
      <c r="AT10">
        <f t="shared" si="3"/>
        <v>-7</v>
      </c>
      <c r="AU10">
        <f>COUNTIFS(DataRegularSeason20242025!$E$3:$E$1315,Table3[[#This Row],[Teams]],DataRegularSeason20242025!$J$3:$J$1315,0)</f>
        <v>1</v>
      </c>
      <c r="AV10">
        <f>SUMIF(DataRegularSeason20242025!$E$3:$E$1315,$A10,DataRegularSeason20242025!$K$3:$K$1315)</f>
        <v>39</v>
      </c>
      <c r="AW10">
        <f>SUMIF(DataRegularSeason20242025!$E$3:$E$1315,$A10,DataRegularSeason20242025!$J$3:$J$1315)</f>
        <v>16</v>
      </c>
      <c r="AX10">
        <f t="shared" si="4"/>
        <v>23</v>
      </c>
      <c r="AY10">
        <f t="shared" si="5"/>
        <v>50</v>
      </c>
      <c r="AZ10">
        <f t="shared" si="6"/>
        <v>34</v>
      </c>
      <c r="BA10">
        <f t="shared" si="7"/>
        <v>16</v>
      </c>
      <c r="BB10" s="28">
        <f>Table3[[#This Row],[GF]]/Table3[[#This Row],[GP]]</f>
        <v>4.5454545454545459</v>
      </c>
      <c r="BC10" s="28">
        <f>Table3[[#This Row],[GA]]/Table3[[#This Row],[GP]]</f>
        <v>3.0909090909090908</v>
      </c>
      <c r="BD10" s="28">
        <f>(Table3[[#This Row],[GF]]-Table3[[#This Row],[GA]])/Table3[[#This Row],[GP]]</f>
        <v>1.4545454545454546</v>
      </c>
      <c r="BE10">
        <f>COUNTIFS(DataRegularSeason20242025!$D$3:$D$1315,$A10,DataRegularSeason20242025!$H$3:$H$1315, $A10)</f>
        <v>3</v>
      </c>
      <c r="BF10">
        <f>COUNTIFS(DataRegularSeason20242025!$E$3:$E$1315,$A10,DataRegularSeason20242025!$H$3:$H$1315, $A10)</f>
        <v>5</v>
      </c>
      <c r="BG10">
        <f t="shared" si="8"/>
        <v>8</v>
      </c>
      <c r="BH10">
        <f t="shared" si="9"/>
        <v>1</v>
      </c>
      <c r="BI10">
        <f t="shared" si="10"/>
        <v>2</v>
      </c>
      <c r="BJ10">
        <f t="shared" si="11"/>
        <v>3</v>
      </c>
      <c r="BO10" t="s">
        <v>1471</v>
      </c>
      <c r="BP10" s="1">
        <f>_xlfn.MAXIFS(DataRegularSeason20242025!$B$3:$B$1315,DataRegularSeason20242025!$N$3:$N$1315,1)</f>
        <v>45595</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4</v>
      </c>
      <c r="E11" s="26">
        <f>Table3[[#This Row],[Watched]]/Table3[[#This Row],[GP]]</f>
        <v>0.36363636363636365</v>
      </c>
      <c r="F11">
        <f>COUNTIFS(DataRegularSeason20242025!$N$3:$N$1315,1,DataRegularSeason20242025!$D$3:$D$1315,$A11)</f>
        <v>8</v>
      </c>
      <c r="G11">
        <f>41-Table3[[#This Row],[GP_A]]</f>
        <v>33</v>
      </c>
      <c r="H11">
        <f>COUNTIFS(DataRegularSeason20242025!$E$3:$E$1315,$A11,DataRegularSeason20242025!$N$3:$N$1315,1)</f>
        <v>3</v>
      </c>
      <c r="I11">
        <f>41-Table3[[#This Row],[GP_H]]</f>
        <v>38</v>
      </c>
      <c r="J11">
        <f t="shared" si="0"/>
        <v>11</v>
      </c>
      <c r="K11">
        <f>82-Table3[[#This Row],[GP]]</f>
        <v>71</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5</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6</v>
      </c>
      <c r="AC11">
        <f>Table3[[#This Row],[L_A]]+Table3[[#This Row],[L_H]]</f>
        <v>5</v>
      </c>
      <c r="AD11">
        <f>Table3[[#This Row],[RW_A]]+Table3[[#This Row],[RW_H]]</f>
        <v>6</v>
      </c>
      <c r="AE11">
        <f>Table3[[#This Row],[RL_A]]+Table3[[#This Row],[RL_H]]</f>
        <v>3</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26">
        <f>Table3[[#This Row],[PTS]]/(2*Table3[[#This Row],[GP]])</f>
        <v>0.63636363636363635</v>
      </c>
      <c r="AM11" s="26">
        <f>Table3[[#This Row],[PTS2]]/(3*Table3[[#This Row],[GP]])</f>
        <v>0.60606060606060608</v>
      </c>
      <c r="AN11">
        <f>(2*Table3[[#This Row],[GR]])+Table3[[#This Row],[PTS]]</f>
        <v>156</v>
      </c>
      <c r="AO11">
        <f>(3*Table3[[#This Row],[GR]])+Table3[[#This Row],[PTS2]]</f>
        <v>233</v>
      </c>
      <c r="AP11" s="31" t="str">
        <f>_xlfn.CONCAT(TEXT(Table3[[#This Row],[W]], "0"), "-", TEXT(Table3[[#This Row],[RL]],"0"), "-", TEXT(Table3[[#This Row],[OTL]]+Table3[[#This Row],[SOL]], "0"))</f>
        <v>6-3-2</v>
      </c>
      <c r="AQ11">
        <f>COUNTIFS(DataRegularSeason20242025!$D$3:$D$1315,Table3[[#This Row],[Teams]],DataRegularSeason20242025!$K$3:$K$1315,0)</f>
        <v>0</v>
      </c>
      <c r="AR11">
        <f>SUMIF(DataRegularSeason20242025!$D$3:$D$1315,$A11, DataRegularSeason20242025!$J$3:$J$1315)</f>
        <v>24</v>
      </c>
      <c r="AS11">
        <f>SUMIF(DataRegularSeason20242025!$D$3:$D$1315,$A11, DataRegularSeason20242025!$K$3:$K$1315)</f>
        <v>29</v>
      </c>
      <c r="AT11">
        <f t="shared" si="3"/>
        <v>-5</v>
      </c>
      <c r="AU11">
        <f>COUNTIFS(DataRegularSeason20242025!$E$3:$E$1315,Table3[[#This Row],[Teams]],DataRegularSeason20242025!$J$3:$J$1315,0)</f>
        <v>0</v>
      </c>
      <c r="AV11">
        <f>SUMIF(DataRegularSeason20242025!$E$3:$E$1315,$A11,DataRegularSeason20242025!$K$3:$K$1315)</f>
        <v>12</v>
      </c>
      <c r="AW11">
        <f>SUMIF(DataRegularSeason20242025!$E$3:$E$1315,$A11,DataRegularSeason20242025!$J$3:$J$1315)</f>
        <v>7</v>
      </c>
      <c r="AX11">
        <f t="shared" si="4"/>
        <v>5</v>
      </c>
      <c r="AY11">
        <f t="shared" si="5"/>
        <v>36</v>
      </c>
      <c r="AZ11">
        <f t="shared" si="6"/>
        <v>36</v>
      </c>
      <c r="BA11">
        <f t="shared" si="7"/>
        <v>0</v>
      </c>
      <c r="BB11" s="28">
        <f>Table3[[#This Row],[GF]]/Table3[[#This Row],[GP]]</f>
        <v>3.2727272727272729</v>
      </c>
      <c r="BC11" s="28">
        <f>Table3[[#This Row],[GA]]/Table3[[#This Row],[GP]]</f>
        <v>3.2727272727272729</v>
      </c>
      <c r="BD11" s="28">
        <f>(Table3[[#This Row],[GF]]-Table3[[#This Row],[GA]])/Table3[[#This Row],[GP]]</f>
        <v>0</v>
      </c>
      <c r="BE11">
        <f>COUNTIFS(DataRegularSeason20242025!$D$3:$D$1315,$A11,DataRegularSeason20242025!$H$3:$H$1315, $A11)</f>
        <v>4</v>
      </c>
      <c r="BF11">
        <f>COUNTIFS(DataRegularSeason20242025!$E$3:$E$1315,$A11,DataRegularSeason20242025!$H$3:$H$1315, $A11)</f>
        <v>1</v>
      </c>
      <c r="BG11">
        <f t="shared" si="8"/>
        <v>5</v>
      </c>
      <c r="BH11">
        <f t="shared" si="9"/>
        <v>4</v>
      </c>
      <c r="BI11">
        <f t="shared" si="10"/>
        <v>2</v>
      </c>
      <c r="BJ11">
        <f t="shared" si="11"/>
        <v>6</v>
      </c>
      <c r="BO11" t="s">
        <v>1472</v>
      </c>
      <c r="BP11">
        <f>$BP$2/($BP$10-$BP$9)</f>
        <v>6.115384615384615</v>
      </c>
    </row>
    <row r="12" spans="1:76" x14ac:dyDescent="0.25">
      <c r="A12" t="s">
        <v>32</v>
      </c>
      <c r="B12" t="s">
        <v>98</v>
      </c>
      <c r="C12" t="s">
        <v>99</v>
      </c>
      <c r="D12">
        <f>COUNTIFS(DataRegularSeason20242025!$D$3:$D$1315,$A12,DataRegularSeason20242025!$R$3:$R$1315,1,DataRegularSeason20242025!$N$3:$N$1315,1) + COUNTIFS(DataRegularSeason20242025!$E$3:$E$1315,$A12,DataRegularSeason20242025!$R$3:$R$1315,1,DataRegularSeason20242025!$N$3:$N$1315,1)</f>
        <v>7</v>
      </c>
      <c r="E12" s="26">
        <f>Table3[[#This Row],[Watched]]/Table3[[#This Row],[GP]]</f>
        <v>0.53846153846153844</v>
      </c>
      <c r="F12">
        <f>COUNTIFS(DataRegularSeason20242025!$N$3:$N$1315,1,DataRegularSeason20242025!$D$3:$D$1315,$A12)</f>
        <v>6</v>
      </c>
      <c r="G12">
        <f>41-Table3[[#This Row],[GP_A]]</f>
        <v>35</v>
      </c>
      <c r="H12">
        <f>COUNTIFS(DataRegularSeason20242025!$E$3:$E$1315,$A12,DataRegularSeason20242025!$N$3:$N$1315,1)</f>
        <v>7</v>
      </c>
      <c r="I12">
        <f>41-Table3[[#This Row],[GP_H]]</f>
        <v>34</v>
      </c>
      <c r="J12">
        <f t="shared" si="0"/>
        <v>13</v>
      </c>
      <c r="K12">
        <f>82-Table3[[#This Row],[GP]]</f>
        <v>69</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4</v>
      </c>
      <c r="Y12">
        <f>COUNTIFS(DataRegularSeason20242025!$E$3:$E$1315,$A12, DataRegularSeason20242025!$S$3:$S$1315, $A12,DataRegularSeason20242025!$M$3:$M$1315,"REG")</f>
        <v>2</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7</v>
      </c>
      <c r="AC12">
        <f>Table3[[#This Row],[L_A]]+Table3[[#This Row],[L_H]]</f>
        <v>6</v>
      </c>
      <c r="AD12">
        <f>Table3[[#This Row],[RW_A]]+Table3[[#This Row],[RW_H]]</f>
        <v>7</v>
      </c>
      <c r="AE12">
        <f>Table3[[#This Row],[RL_A]]+Table3[[#This Row],[RL_H]]</f>
        <v>4</v>
      </c>
      <c r="AF12">
        <f>Table3[[#This Row],[OTW_A]]+Table3[[#This Row],[OTW_H]]</f>
        <v>0</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16</v>
      </c>
      <c r="AK12">
        <f>(3*(Table3[[#This Row],[RW_A]]+Table3[[#This Row],[RW_H]]))+(2*(Table3[[#This Row],[OTW_A]]+Table3[[#This Row],[SOW_A]]+Table3[[#This Row],[OTW_H]]+Table3[[#This Row],[SOW_H]]))+Table3[[#This Row],[OTL_A]]+Table3[[#This Row],[SOL_A]]+Table3[[#This Row],[OTL_H]]+Table3[[#This Row],[SOL_H]]</f>
        <v>23</v>
      </c>
      <c r="AL12" s="26">
        <f>Table3[[#This Row],[PTS]]/(2*Table3[[#This Row],[GP]])</f>
        <v>0.61538461538461542</v>
      </c>
      <c r="AM12" s="26">
        <f>Table3[[#This Row],[PTS2]]/(3*Table3[[#This Row],[GP]])</f>
        <v>0.58974358974358976</v>
      </c>
      <c r="AN12">
        <f>(2*Table3[[#This Row],[GR]])+Table3[[#This Row],[PTS]]</f>
        <v>154</v>
      </c>
      <c r="AO12">
        <f>(3*Table3[[#This Row],[GR]])+Table3[[#This Row],[PTS2]]</f>
        <v>230</v>
      </c>
      <c r="AP12" s="31" t="str">
        <f>_xlfn.CONCAT(TEXT(Table3[[#This Row],[W]], "0"), "-", TEXT(Table3[[#This Row],[RL]],"0"), "-", TEXT(Table3[[#This Row],[OTL]]+Table3[[#This Row],[SOL]], "0"))</f>
        <v>7-4-2</v>
      </c>
      <c r="AQ12">
        <f>COUNTIFS(DataRegularSeason20242025!$D$3:$D$1315,Table3[[#This Row],[Teams]],DataRegularSeason20242025!$K$3:$K$1315,0)</f>
        <v>1</v>
      </c>
      <c r="AR12">
        <f>SUMIF(DataRegularSeason20242025!$D$3:$D$1315,$A12, DataRegularSeason20242025!$J$3:$J$1315)</f>
        <v>23</v>
      </c>
      <c r="AS12">
        <f>SUMIF(DataRegularSeason20242025!$D$3:$D$1315,$A12, DataRegularSeason20242025!$K$3:$K$1315)</f>
        <v>14</v>
      </c>
      <c r="AT12">
        <f t="shared" si="3"/>
        <v>9</v>
      </c>
      <c r="AU12">
        <f>COUNTIFS(DataRegularSeason20242025!$E$3:$E$1315,Table3[[#This Row],[Teams]],DataRegularSeason20242025!$J$3:$J$1315,0)</f>
        <v>1</v>
      </c>
      <c r="AV12">
        <f>SUMIF(DataRegularSeason20242025!$E$3:$E$1315,$A12,DataRegularSeason20242025!$K$3:$K$1315)</f>
        <v>27</v>
      </c>
      <c r="AW12">
        <f>SUMIF(DataRegularSeason20242025!$E$3:$E$1315,$A12,DataRegularSeason20242025!$J$3:$J$1315)</f>
        <v>25</v>
      </c>
      <c r="AX12">
        <f t="shared" si="4"/>
        <v>2</v>
      </c>
      <c r="AY12">
        <f t="shared" si="5"/>
        <v>50</v>
      </c>
      <c r="AZ12">
        <f t="shared" si="6"/>
        <v>39</v>
      </c>
      <c r="BA12">
        <f t="shared" si="7"/>
        <v>11</v>
      </c>
      <c r="BB12" s="28">
        <f>Table3[[#This Row],[GF]]/Table3[[#This Row],[GP]]</f>
        <v>3.8461538461538463</v>
      </c>
      <c r="BC12" s="28">
        <f>Table3[[#This Row],[GA]]/Table3[[#This Row],[GP]]</f>
        <v>3</v>
      </c>
      <c r="BD12" s="28">
        <f>(Table3[[#This Row],[GF]]-Table3[[#This Row],[GA]])/Table3[[#This Row],[GP]]</f>
        <v>0.84615384615384615</v>
      </c>
      <c r="BE12">
        <f>COUNTIFS(DataRegularSeason20242025!$D$3:$D$1315,$A12,DataRegularSeason20242025!$H$3:$H$1315, $A12)</f>
        <v>5</v>
      </c>
      <c r="BF12">
        <f>COUNTIFS(DataRegularSeason20242025!$E$3:$E$1315,$A12,DataRegularSeason20242025!$H$3:$H$1315, $A12)</f>
        <v>4</v>
      </c>
      <c r="BG12">
        <f t="shared" si="8"/>
        <v>9</v>
      </c>
      <c r="BH12">
        <f t="shared" si="9"/>
        <v>1</v>
      </c>
      <c r="BI12">
        <f t="shared" si="10"/>
        <v>3</v>
      </c>
      <c r="BJ12">
        <f t="shared" si="11"/>
        <v>4</v>
      </c>
      <c r="BO12" t="s">
        <v>1473</v>
      </c>
      <c r="BP12">
        <f>$BP$3/($BP$10-$BP$9)</f>
        <v>3.1153846153846154</v>
      </c>
    </row>
    <row r="13" spans="1:7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0.55555555555555558</v>
      </c>
      <c r="F13">
        <f>COUNTIFS(DataRegularSeason20242025!$N$3:$N$1315,1,DataRegularSeason20242025!$D$3:$D$1315,$A13)</f>
        <v>4</v>
      </c>
      <c r="G13">
        <f>41-Table3[[#This Row],[GP_A]]</f>
        <v>37</v>
      </c>
      <c r="H13">
        <f>COUNTIFS(DataRegularSeason20242025!$E$3:$E$1315,$A13,DataRegularSeason20242025!$N$3:$N$1315,1)</f>
        <v>5</v>
      </c>
      <c r="I13">
        <f>41-Table3[[#This Row],[GP_H]]</f>
        <v>36</v>
      </c>
      <c r="J13">
        <f t="shared" si="0"/>
        <v>9</v>
      </c>
      <c r="K13">
        <f>82-Table3[[#This Row],[GP]]</f>
        <v>73</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 t="shared" si="1"/>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4</v>
      </c>
      <c r="Y13">
        <f>COUNTIFS(DataRegularSeason20242025!$E$3:$E$1315,$A13, DataRegularSeason20242025!$S$3:$S$1315, $A13,DataRegularSeason20242025!$M$3:$M$1315,"REG")</f>
        <v>1</v>
      </c>
      <c r="Z13">
        <f>COUNTIFS(DataRegularSeason20242025!$E$3:$E$1315,$A13, DataRegularSeason20242025!$S$3:$S$1315, $A13,DataRegularSeason20242025!$M$3:$M$1315,"OT")</f>
        <v>2</v>
      </c>
      <c r="AA13">
        <f>COUNTIFS(DataRegularSeason20242025!$E$3:$E$1315,$A13, DataRegularSeason20242025!$S$3:$S$1315, $A13,DataRegularSeason20242025!$M$3:$M$1315,"SO")</f>
        <v>1</v>
      </c>
      <c r="AB13">
        <f>Table3[[#This Row],[W_A]]+Table3[[#This Row],[W_H]]</f>
        <v>4</v>
      </c>
      <c r="AC13">
        <f>Table3[[#This Row],[L_A]]+Table3[[#This Row],[L_H]]</f>
        <v>5</v>
      </c>
      <c r="AD13">
        <f>Table3[[#This Row],[RW_A]]+Table3[[#This Row],[RW_H]]</f>
        <v>3</v>
      </c>
      <c r="AE13">
        <f>Table3[[#This Row],[RL_A]]+Table3[[#This Row],[RL_H]]</f>
        <v>2</v>
      </c>
      <c r="AF13">
        <f>Table3[[#This Row],[OTW_A]]+Table3[[#This Row],[OTW_H]]</f>
        <v>1</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11</v>
      </c>
      <c r="AK13">
        <f>(3*(Table3[[#This Row],[RW_A]]+Table3[[#This Row],[RW_H]]))+(2*(Table3[[#This Row],[OTW_A]]+Table3[[#This Row],[SOW_A]]+Table3[[#This Row],[OTW_H]]+Table3[[#This Row],[SOW_H]]))+Table3[[#This Row],[OTL_A]]+Table3[[#This Row],[SOL_A]]+Table3[[#This Row],[OTL_H]]+Table3[[#This Row],[SOL_H]]</f>
        <v>14</v>
      </c>
      <c r="AL13" s="26">
        <f>Table3[[#This Row],[PTS]]/(2*Table3[[#This Row],[GP]])</f>
        <v>0.61111111111111116</v>
      </c>
      <c r="AM13" s="26">
        <f>Table3[[#This Row],[PTS2]]/(3*Table3[[#This Row],[GP]])</f>
        <v>0.51851851851851849</v>
      </c>
      <c r="AN13">
        <f>(2*Table3[[#This Row],[GR]])+Table3[[#This Row],[PTS]]</f>
        <v>157</v>
      </c>
      <c r="AO13">
        <f>(3*Table3[[#This Row],[GR]])+Table3[[#This Row],[PTS2]]</f>
        <v>233</v>
      </c>
      <c r="AP13" s="31" t="str">
        <f>_xlfn.CONCAT(TEXT(Table3[[#This Row],[W]], "0"), "-", TEXT(Table3[[#This Row],[RL]],"0"), "-", TEXT(Table3[[#This Row],[OTL]]+Table3[[#This Row],[SOL]], "0"))</f>
        <v>4-2-3</v>
      </c>
      <c r="AQ13">
        <f>COUNTIFS(DataRegularSeason20242025!$D$3:$D$1315,Table3[[#This Row],[Teams]],DataRegularSeason20242025!$K$3:$K$1315,0)</f>
        <v>1</v>
      </c>
      <c r="AR13">
        <f>SUMIF(DataRegularSeason20242025!$D$3:$D$1315,$A13, DataRegularSeason20242025!$J$3:$J$1315)</f>
        <v>13</v>
      </c>
      <c r="AS13">
        <f>SUMIF(DataRegularSeason20242025!$D$3:$D$1315,$A13, DataRegularSeason20242025!$K$3:$K$1315)</f>
        <v>9</v>
      </c>
      <c r="AT13">
        <f t="shared" si="3"/>
        <v>4</v>
      </c>
      <c r="AU13">
        <f>COUNTIFS(DataRegularSeason20242025!$E$3:$E$1315,Table3[[#This Row],[Teams]],DataRegularSeason20242025!$J$3:$J$1315,0)</f>
        <v>0</v>
      </c>
      <c r="AV13">
        <f>SUMIF(DataRegularSeason20242025!$E$3:$E$1315,$A13,DataRegularSeason20242025!$K$3:$K$1315)</f>
        <v>14</v>
      </c>
      <c r="AW13">
        <f>SUMIF(DataRegularSeason20242025!$E$3:$E$1315,$A13,DataRegularSeason20242025!$J$3:$J$1315)</f>
        <v>22</v>
      </c>
      <c r="AX13">
        <f t="shared" si="4"/>
        <v>-8</v>
      </c>
      <c r="AY13">
        <f t="shared" si="5"/>
        <v>27</v>
      </c>
      <c r="AZ13">
        <f t="shared" si="6"/>
        <v>31</v>
      </c>
      <c r="BA13">
        <f t="shared" si="7"/>
        <v>-4</v>
      </c>
      <c r="BB13" s="28">
        <f>Table3[[#This Row],[GF]]/Table3[[#This Row],[GP]]</f>
        <v>3</v>
      </c>
      <c r="BC13" s="28">
        <f>Table3[[#This Row],[GA]]/Table3[[#This Row],[GP]]</f>
        <v>3.4444444444444446</v>
      </c>
      <c r="BD13" s="28">
        <f>(Table3[[#This Row],[GF]]-Table3[[#This Row],[GA]])/Table3[[#This Row],[GP]]</f>
        <v>-0.44444444444444442</v>
      </c>
      <c r="BE13">
        <f>COUNTIFS(DataRegularSeason20242025!$D$3:$D$1315,$A13,DataRegularSeason20242025!$H$3:$H$1315, $A13)</f>
        <v>3</v>
      </c>
      <c r="BF13">
        <f>COUNTIFS(DataRegularSeason20242025!$E$3:$E$1315,$A13,DataRegularSeason20242025!$H$3:$H$1315, $A13)</f>
        <v>3</v>
      </c>
      <c r="BG13">
        <f t="shared" si="8"/>
        <v>6</v>
      </c>
      <c r="BH13">
        <f t="shared" si="9"/>
        <v>1</v>
      </c>
      <c r="BI13">
        <f t="shared" si="10"/>
        <v>2</v>
      </c>
      <c r="BJ13">
        <f t="shared" si="11"/>
        <v>3</v>
      </c>
      <c r="BO13" t="s">
        <v>1481</v>
      </c>
      <c r="BP13">
        <f>(BP5/BP2)/2</f>
        <v>3.2515723270440251</v>
      </c>
    </row>
    <row r="14" spans="1:76" x14ac:dyDescent="0.25">
      <c r="A14" t="s">
        <v>36</v>
      </c>
      <c r="B14" t="s">
        <v>98</v>
      </c>
      <c r="C14" t="s">
        <v>99</v>
      </c>
      <c r="D14">
        <f>COUNTIFS(DataRegularSeason20242025!$D$3:$D$1315,$A14,DataRegularSeason20242025!$R$3:$R$1315,1,DataRegularSeason20242025!$N$3:$N$1315,1) + COUNTIFS(DataRegularSeason20242025!$E$3:$E$1315,$A14,DataRegularSeason20242025!$R$3:$R$1315,1,DataRegularSeason20242025!$N$3:$N$1315,1)</f>
        <v>3</v>
      </c>
      <c r="E14" s="26">
        <f>Table3[[#This Row],[Watched]]/Table3[[#This Row],[GP]]</f>
        <v>0.33333333333333331</v>
      </c>
      <c r="F14">
        <f>COUNTIFS(DataRegularSeason20242025!$N$3:$N$1315,1,DataRegularSeason20242025!$D$3:$D$1315,$A14)</f>
        <v>3</v>
      </c>
      <c r="G14">
        <f>41-Table3[[#This Row],[GP_A]]</f>
        <v>38</v>
      </c>
      <c r="H14">
        <f>COUNTIFS(DataRegularSeason20242025!$E$3:$E$1315,$A14,DataRegularSeason20242025!$N$3:$N$1315,1)</f>
        <v>6</v>
      </c>
      <c r="I14">
        <f>41-Table3[[#This Row],[GP_H]]</f>
        <v>35</v>
      </c>
      <c r="J14">
        <f t="shared" si="0"/>
        <v>9</v>
      </c>
      <c r="K14">
        <f>82-Table3[[#This Row],[GP]]</f>
        <v>73</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4</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5</v>
      </c>
      <c r="AC14">
        <f>Table3[[#This Row],[L_A]]+Table3[[#This Row],[L_H]]</f>
        <v>4</v>
      </c>
      <c r="AD14">
        <f>Table3[[#This Row],[RW_A]]+Table3[[#This Row],[RW_H]]</f>
        <v>5</v>
      </c>
      <c r="AE14">
        <f>Table3[[#This Row],[RL_A]]+Table3[[#This Row],[RL_H]]</f>
        <v>3</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11</v>
      </c>
      <c r="AK14">
        <f>(3*(Table3[[#This Row],[RW_A]]+Table3[[#This Row],[RW_H]]))+(2*(Table3[[#This Row],[OTW_A]]+Table3[[#This Row],[SOW_A]]+Table3[[#This Row],[OTW_H]]+Table3[[#This Row],[SOW_H]]))+Table3[[#This Row],[OTL_A]]+Table3[[#This Row],[SOL_A]]+Table3[[#This Row],[OTL_H]]+Table3[[#This Row],[SOL_H]]</f>
        <v>16</v>
      </c>
      <c r="AL14" s="26">
        <f>Table3[[#This Row],[PTS]]/(2*Table3[[#This Row],[GP]])</f>
        <v>0.61111111111111116</v>
      </c>
      <c r="AM14" s="26">
        <f>Table3[[#This Row],[PTS2]]/(3*Table3[[#This Row],[GP]])</f>
        <v>0.59259259259259256</v>
      </c>
      <c r="AN14">
        <f>(2*Table3[[#This Row],[GR]])+Table3[[#This Row],[PTS]]</f>
        <v>157</v>
      </c>
      <c r="AO14">
        <f>(3*Table3[[#This Row],[GR]])+Table3[[#This Row],[PTS2]]</f>
        <v>235</v>
      </c>
      <c r="AP14" s="31" t="str">
        <f>_xlfn.CONCAT(TEXT(Table3[[#This Row],[W]], "0"), "-", TEXT(Table3[[#This Row],[RL]],"0"), "-", TEXT(Table3[[#This Row],[OTL]]+Table3[[#This Row],[SOL]], "0"))</f>
        <v>5-3-1</v>
      </c>
      <c r="AQ14">
        <f>COUNTIFS(DataRegularSeason20242025!$D$3:$D$1315,Table3[[#This Row],[Teams]],DataRegularSeason20242025!$K$3:$K$1315,0)</f>
        <v>0</v>
      </c>
      <c r="AR14">
        <f>SUMIF(DataRegularSeason20242025!$D$3:$D$1315,$A14, DataRegularSeason20242025!$J$3:$J$1315)</f>
        <v>11</v>
      </c>
      <c r="AS14">
        <f>SUMIF(DataRegularSeason20242025!$D$3:$D$1315,$A14, DataRegularSeason20242025!$K$3:$K$1315)</f>
        <v>11</v>
      </c>
      <c r="AT14">
        <f t="shared" si="3"/>
        <v>0</v>
      </c>
      <c r="AU14">
        <f>COUNTIFS(DataRegularSeason20242025!$E$3:$E$1315,Table3[[#This Row],[Teams]],DataRegularSeason20242025!$J$3:$J$1315,0)</f>
        <v>1</v>
      </c>
      <c r="AV14">
        <f>SUMIF(DataRegularSeason20242025!$E$3:$E$1315,$A14,DataRegularSeason20242025!$K$3:$K$1315)</f>
        <v>24</v>
      </c>
      <c r="AW14">
        <f>SUMIF(DataRegularSeason20242025!$E$3:$E$1315,$A14,DataRegularSeason20242025!$J$3:$J$1315)</f>
        <v>14</v>
      </c>
      <c r="AX14">
        <f t="shared" si="4"/>
        <v>10</v>
      </c>
      <c r="AY14">
        <f t="shared" si="5"/>
        <v>35</v>
      </c>
      <c r="AZ14">
        <f t="shared" si="6"/>
        <v>25</v>
      </c>
      <c r="BA14">
        <f t="shared" si="7"/>
        <v>10</v>
      </c>
      <c r="BB14" s="28">
        <f>Table3[[#This Row],[GF]]/Table3[[#This Row],[GP]]</f>
        <v>3.8888888888888888</v>
      </c>
      <c r="BC14" s="28">
        <f>Table3[[#This Row],[GA]]/Table3[[#This Row],[GP]]</f>
        <v>2.7777777777777777</v>
      </c>
      <c r="BD14" s="28">
        <f>(Table3[[#This Row],[GF]]-Table3[[#This Row],[GA]])/Table3[[#This Row],[GP]]</f>
        <v>1.1111111111111112</v>
      </c>
      <c r="BE14">
        <f>COUNTIFS(DataRegularSeason20242025!$D$3:$D$1315,$A14,DataRegularSeason20242025!$H$3:$H$1315, $A14)</f>
        <v>1</v>
      </c>
      <c r="BF14">
        <f>COUNTIFS(DataRegularSeason20242025!$E$3:$E$1315,$A14,DataRegularSeason20242025!$H$3:$H$1315, $A14)</f>
        <v>2</v>
      </c>
      <c r="BG14">
        <f t="shared" si="8"/>
        <v>3</v>
      </c>
      <c r="BH14">
        <f t="shared" si="9"/>
        <v>2</v>
      </c>
      <c r="BI14">
        <f t="shared" si="10"/>
        <v>4</v>
      </c>
      <c r="BJ14">
        <f t="shared" si="11"/>
        <v>6</v>
      </c>
    </row>
    <row r="15" spans="1:76" x14ac:dyDescent="0.25">
      <c r="A15" t="s">
        <v>30</v>
      </c>
      <c r="B15" t="s">
        <v>98</v>
      </c>
      <c r="C15" t="s">
        <v>81</v>
      </c>
      <c r="D15">
        <f>COUNTIFS(DataRegularSeason20242025!$D$3:$D$1315,$A15,DataRegularSeason20242025!$R$3:$R$1315,1,DataRegularSeason20242025!$N$3:$N$1315,1) + COUNTIFS(DataRegularSeason20242025!$E$3:$E$1315,$A15,DataRegularSeason20242025!$R$3:$R$1315,1,DataRegularSeason20242025!$N$3:$N$1315,1)</f>
        <v>1</v>
      </c>
      <c r="E15" s="26">
        <f>Table3[[#This Row],[Watched]]/Table3[[#This Row],[GP]]</f>
        <v>0.1111111111111111</v>
      </c>
      <c r="F15">
        <f>COUNTIFS(DataRegularSeason20242025!$N$3:$N$1315,1,DataRegularSeason20242025!$D$3:$D$1315,$A15)</f>
        <v>4</v>
      </c>
      <c r="G15">
        <f>41-Table3[[#This Row],[GP_A]]</f>
        <v>37</v>
      </c>
      <c r="H15">
        <f>COUNTIFS(DataRegularSeason20242025!$E$3:$E$1315,$A15,DataRegularSeason20242025!$N$3:$N$1315,1)</f>
        <v>5</v>
      </c>
      <c r="I15">
        <f>41-Table3[[#This Row],[GP_H]]</f>
        <v>36</v>
      </c>
      <c r="J15">
        <f t="shared" si="0"/>
        <v>9</v>
      </c>
      <c r="K15">
        <f>82-Table3[[#This Row],[GP]]</f>
        <v>73</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3</v>
      </c>
      <c r="Q15">
        <f>COUNTIFS(DataRegularSeason20242025!$D$3:$D$1315,$A15, DataRegularSeason20242025!$S$3:$S$1315, $A15,DataRegularSeason20242025!$M$3:$M$1315,"REG")</f>
        <v>3</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4</v>
      </c>
      <c r="AD15">
        <f>Table3[[#This Row],[RW_A]]+Table3[[#This Row],[RW_H]]</f>
        <v>4</v>
      </c>
      <c r="AE15">
        <f>Table3[[#This Row],[RL_A]]+Table3[[#This Row],[RL_H]]</f>
        <v>4</v>
      </c>
      <c r="AF15">
        <f>Table3[[#This Row],[OTW_A]]+Table3[[#This Row],[OTW_H]]</f>
        <v>1</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10</v>
      </c>
      <c r="AK15">
        <f>(3*(Table3[[#This Row],[RW_A]]+Table3[[#This Row],[RW_H]]))+(2*(Table3[[#This Row],[OTW_A]]+Table3[[#This Row],[SOW_A]]+Table3[[#This Row],[OTW_H]]+Table3[[#This Row],[SOW_H]]))+Table3[[#This Row],[OTL_A]]+Table3[[#This Row],[SOL_A]]+Table3[[#This Row],[OTL_H]]+Table3[[#This Row],[SOL_H]]</f>
        <v>14</v>
      </c>
      <c r="AL15" s="26">
        <f>Table3[[#This Row],[PTS]]/(2*Table3[[#This Row],[GP]])</f>
        <v>0.55555555555555558</v>
      </c>
      <c r="AM15" s="26">
        <f>Table3[[#This Row],[PTS2]]/(3*Table3[[#This Row],[GP]])</f>
        <v>0.51851851851851849</v>
      </c>
      <c r="AN15">
        <f>(2*Table3[[#This Row],[GR]])+Table3[[#This Row],[PTS]]</f>
        <v>156</v>
      </c>
      <c r="AO15">
        <f>(3*Table3[[#This Row],[GR]])+Table3[[#This Row],[PTS2]]</f>
        <v>233</v>
      </c>
      <c r="AP15" s="31" t="str">
        <f>_xlfn.CONCAT(TEXT(Table3[[#This Row],[W]], "0"), "-", TEXT(Table3[[#This Row],[RL]],"0"), "-", TEXT(Table3[[#This Row],[OTL]]+Table3[[#This Row],[SOL]], "0"))</f>
        <v>5-4-0</v>
      </c>
      <c r="AQ15">
        <f>COUNTIFS(DataRegularSeason20242025!$D$3:$D$1315,Table3[[#This Row],[Teams]],DataRegularSeason20242025!$K$3:$K$1315,0)</f>
        <v>1</v>
      </c>
      <c r="AR15">
        <f>SUMIF(DataRegularSeason20242025!$D$3:$D$1315,$A15, DataRegularSeason20242025!$J$3:$J$1315)</f>
        <v>13</v>
      </c>
      <c r="AS15">
        <f>SUMIF(DataRegularSeason20242025!$D$3:$D$1315,$A15, DataRegularSeason20242025!$K$3:$K$1315)</f>
        <v>15</v>
      </c>
      <c r="AT15">
        <f t="shared" si="3"/>
        <v>-2</v>
      </c>
      <c r="AU15">
        <f>COUNTIFS(DataRegularSeason20242025!$E$3:$E$1315,Table3[[#This Row],[Teams]],DataRegularSeason20242025!$J$3:$J$1315,0)</f>
        <v>0</v>
      </c>
      <c r="AV15">
        <f>SUMIF(DataRegularSeason20242025!$E$3:$E$1315,$A15,DataRegularSeason20242025!$K$3:$K$1315)</f>
        <v>25</v>
      </c>
      <c r="AW15">
        <f>SUMIF(DataRegularSeason20242025!$E$3:$E$1315,$A15,DataRegularSeason20242025!$J$3:$J$1315)</f>
        <v>16</v>
      </c>
      <c r="AX15">
        <f t="shared" si="4"/>
        <v>9</v>
      </c>
      <c r="AY15">
        <f t="shared" si="5"/>
        <v>38</v>
      </c>
      <c r="AZ15">
        <f t="shared" si="6"/>
        <v>31</v>
      </c>
      <c r="BA15">
        <f t="shared" si="7"/>
        <v>7</v>
      </c>
      <c r="BB15" s="28">
        <f>Table3[[#This Row],[GF]]/Table3[[#This Row],[GP]]</f>
        <v>4.2222222222222223</v>
      </c>
      <c r="BC15" s="28">
        <f>Table3[[#This Row],[GA]]/Table3[[#This Row],[GP]]</f>
        <v>3.4444444444444446</v>
      </c>
      <c r="BD15" s="28">
        <f>(Table3[[#This Row],[GF]]-Table3[[#This Row],[GA]])/Table3[[#This Row],[GP]]</f>
        <v>0.77777777777777779</v>
      </c>
      <c r="BE15">
        <f>COUNTIFS(DataRegularSeason20242025!$D$3:$D$1315,$A15,DataRegularSeason20242025!$H$3:$H$1315, $A15)</f>
        <v>1</v>
      </c>
      <c r="BF15">
        <f>COUNTIFS(DataRegularSeason20242025!$E$3:$E$1315,$A15,DataRegularSeason20242025!$H$3:$H$1315, $A15)</f>
        <v>2</v>
      </c>
      <c r="BG15">
        <f t="shared" si="8"/>
        <v>3</v>
      </c>
      <c r="BH15">
        <f t="shared" si="9"/>
        <v>3</v>
      </c>
      <c r="BI15">
        <f t="shared" si="10"/>
        <v>3</v>
      </c>
      <c r="BJ15">
        <f t="shared" si="11"/>
        <v>6</v>
      </c>
      <c r="BO15">
        <f>LARGE($AJ$2:$AJ$33,1)</f>
        <v>18</v>
      </c>
    </row>
    <row r="16" spans="1:7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10</v>
      </c>
      <c r="E16" s="26">
        <f>Table3[[#This Row],[Watched]]/Table3[[#This Row],[GP]]</f>
        <v>1</v>
      </c>
      <c r="F16">
        <f>COUNTIFS(DataRegularSeason20242025!$N$3:$N$1315,1,DataRegularSeason20242025!$D$3:$D$1315,$A16)</f>
        <v>5</v>
      </c>
      <c r="G16">
        <f>41-Table3[[#This Row],[GP_A]]</f>
        <v>36</v>
      </c>
      <c r="H16">
        <f>COUNTIFS(DataRegularSeason20242025!$E$3:$E$1315,$A16,DataRegularSeason20242025!$N$3:$N$1315,1)</f>
        <v>5</v>
      </c>
      <c r="I16">
        <f>41-Table3[[#This Row],[GP_H]]</f>
        <v>36</v>
      </c>
      <c r="J16">
        <f t="shared" si="0"/>
        <v>10</v>
      </c>
      <c r="K16">
        <f>82-Table3[[#This Row],[GP]]</f>
        <v>72</v>
      </c>
      <c r="L16">
        <f>COUNTIFS(DataRegularSeason20242025!$D$3:$D$1315,$A16, DataRegularSeason20242025!$L$3:$L$1315, $A16,DataRegularSeason20242025!$N$3:$N$1315,1)</f>
        <v>2</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3</v>
      </c>
      <c r="Q16">
        <f>COUNTIFS(DataRegularSeason20242025!$D$3:$D$1315,$A16, DataRegularSeason20242025!$S$3:$S$1315, $A16,DataRegularSeason20242025!$M$3:$M$1315,"REG")</f>
        <v>2</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2</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1</v>
      </c>
      <c r="X16">
        <f t="shared" si="2"/>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5</v>
      </c>
      <c r="AD16">
        <f>Table3[[#This Row],[RW_A]]+Table3[[#This Row],[RW_H]]</f>
        <v>3</v>
      </c>
      <c r="AE16">
        <f>Table3[[#This Row],[RL_A]]+Table3[[#This Row],[RL_H]]</f>
        <v>4</v>
      </c>
      <c r="AF16">
        <f>Table3[[#This Row],[OTW_A]]+Table3[[#This Row],[OTW_H]]</f>
        <v>1</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11</v>
      </c>
      <c r="AK16">
        <f>(3*(Table3[[#This Row],[RW_A]]+Table3[[#This Row],[RW_H]]))+(2*(Table3[[#This Row],[OTW_A]]+Table3[[#This Row],[SOW_A]]+Table3[[#This Row],[OTW_H]]+Table3[[#This Row],[SOW_H]]))+Table3[[#This Row],[OTL_A]]+Table3[[#This Row],[SOL_A]]+Table3[[#This Row],[OTL_H]]+Table3[[#This Row],[SOL_H]]</f>
        <v>14</v>
      </c>
      <c r="AL16" s="26">
        <f>Table3[[#This Row],[PTS]]/(2*Table3[[#This Row],[GP]])</f>
        <v>0.55000000000000004</v>
      </c>
      <c r="AM16" s="26">
        <f>Table3[[#This Row],[PTS2]]/(3*Table3[[#This Row],[GP]])</f>
        <v>0.46666666666666667</v>
      </c>
      <c r="AN16">
        <f>(2*Table3[[#This Row],[GR]])+Table3[[#This Row],[PTS]]</f>
        <v>155</v>
      </c>
      <c r="AO16">
        <f>(3*Table3[[#This Row],[GR]])+Table3[[#This Row],[PTS2]]</f>
        <v>230</v>
      </c>
      <c r="AP16" s="31" t="str">
        <f>_xlfn.CONCAT(TEXT(Table3[[#This Row],[W]], "0"), "-", TEXT(Table3[[#This Row],[RL]],"0"), "-", TEXT(Table3[[#This Row],[OTL]]+Table3[[#This Row],[SOL]], "0"))</f>
        <v>5-4-1</v>
      </c>
      <c r="AQ16">
        <f>COUNTIFS(DataRegularSeason20242025!$D$3:$D$1315,Table3[[#This Row],[Teams]],DataRegularSeason20242025!$K$3:$K$1315,0)</f>
        <v>0</v>
      </c>
      <c r="AR16">
        <f>SUMIF(DataRegularSeason20242025!$D$3:$D$1315,$A16, DataRegularSeason20242025!$J$3:$J$1315)</f>
        <v>12</v>
      </c>
      <c r="AS16">
        <f>SUMIF(DataRegularSeason20242025!$D$3:$D$1315,$A16, DataRegularSeason20242025!$K$3:$K$1315)</f>
        <v>18</v>
      </c>
      <c r="AT16">
        <f t="shared" si="3"/>
        <v>-6</v>
      </c>
      <c r="AU16">
        <f>COUNTIFS(DataRegularSeason20242025!$E$3:$E$1315,Table3[[#This Row],[Teams]],DataRegularSeason20242025!$J$3:$J$1315,0)</f>
        <v>0</v>
      </c>
      <c r="AV16">
        <f>SUMIF(DataRegularSeason20242025!$E$3:$E$1315,$A16,DataRegularSeason20242025!$K$3:$K$1315)</f>
        <v>18</v>
      </c>
      <c r="AW16">
        <f>SUMIF(DataRegularSeason20242025!$E$3:$E$1315,$A16,DataRegularSeason20242025!$J$3:$J$1315)</f>
        <v>16</v>
      </c>
      <c r="AX16">
        <f t="shared" si="4"/>
        <v>2</v>
      </c>
      <c r="AY16">
        <f t="shared" si="5"/>
        <v>30</v>
      </c>
      <c r="AZ16">
        <f t="shared" si="6"/>
        <v>34</v>
      </c>
      <c r="BA16">
        <f t="shared" si="7"/>
        <v>-4</v>
      </c>
      <c r="BB16" s="28">
        <f>Table3[[#This Row],[GF]]/Table3[[#This Row],[GP]]</f>
        <v>3</v>
      </c>
      <c r="BC16" s="28">
        <f>Table3[[#This Row],[GA]]/Table3[[#This Row],[GP]]</f>
        <v>3.4</v>
      </c>
      <c r="BD16" s="28">
        <f>(Table3[[#This Row],[GF]]-Table3[[#This Row],[GA]])/Table3[[#This Row],[GP]]</f>
        <v>-0.4</v>
      </c>
      <c r="BE16">
        <f>COUNTIFS(DataRegularSeason20242025!$D$3:$D$1315,$A16,DataRegularSeason20242025!$H$3:$H$1315, $A16)</f>
        <v>4</v>
      </c>
      <c r="BF16">
        <f>COUNTIFS(DataRegularSeason20242025!$E$3:$E$1315,$A16,DataRegularSeason20242025!$H$3:$H$1315, $A16)</f>
        <v>6</v>
      </c>
      <c r="BG16">
        <f t="shared" si="8"/>
        <v>10</v>
      </c>
      <c r="BH16">
        <f t="shared" si="9"/>
        <v>1</v>
      </c>
      <c r="BI16">
        <f t="shared" si="10"/>
        <v>-1</v>
      </c>
      <c r="BJ16">
        <f t="shared" si="11"/>
        <v>0</v>
      </c>
    </row>
    <row r="17" spans="1:64" x14ac:dyDescent="0.25">
      <c r="A17" t="s">
        <v>18</v>
      </c>
      <c r="B17" t="s">
        <v>98</v>
      </c>
      <c r="C17" t="s">
        <v>81</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v>
      </c>
      <c r="F17">
        <f>COUNTIFS(DataRegularSeason20242025!$N$3:$N$1315,1,DataRegularSeason20242025!$D$3:$D$1315,$A17)</f>
        <v>5</v>
      </c>
      <c r="G17">
        <f>41-Table3[[#This Row],[GP_A]]</f>
        <v>36</v>
      </c>
      <c r="H17">
        <f>COUNTIFS(DataRegularSeason20242025!$E$3:$E$1315,$A17,DataRegularSeason20242025!$N$3:$N$1315,1)</f>
        <v>5</v>
      </c>
      <c r="I17">
        <f>41-Table3[[#This Row],[GP_H]]</f>
        <v>36</v>
      </c>
      <c r="J17">
        <f t="shared" si="0"/>
        <v>10</v>
      </c>
      <c r="K17">
        <f>82-Table3[[#This Row],[GP]]</f>
        <v>72</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3</v>
      </c>
      <c r="Q17">
        <f>COUNTIFS(DataRegularSeason20242025!$D$3:$D$1315,$A17, DataRegularSeason20242025!$S$3:$S$1315, $A17,DataRegularSeason20242025!$M$3:$M$1315,"REG")</f>
        <v>2</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 t="shared" si="2"/>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5</v>
      </c>
      <c r="AD17">
        <f>Table3[[#This Row],[RW_A]]+Table3[[#This Row],[RW_H]]</f>
        <v>5</v>
      </c>
      <c r="AE17">
        <f>Table3[[#This Row],[RL_A]]+Table3[[#This Row],[RL_H]]</f>
        <v>4</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26">
        <f>Table3[[#This Row],[PTS]]/(2*Table3[[#This Row],[GP]])</f>
        <v>0.55000000000000004</v>
      </c>
      <c r="AM17" s="26">
        <f>Table3[[#This Row],[PTS2]]/(3*Table3[[#This Row],[GP]])</f>
        <v>0.53333333333333333</v>
      </c>
      <c r="AN17">
        <f>(2*Table3[[#This Row],[GR]])+Table3[[#This Row],[PTS]]</f>
        <v>155</v>
      </c>
      <c r="AO17">
        <f>(3*Table3[[#This Row],[GR]])+Table3[[#This Row],[PTS2]]</f>
        <v>232</v>
      </c>
      <c r="AP17" s="31" t="str">
        <f>_xlfn.CONCAT(TEXT(Table3[[#This Row],[W]], "0"), "-", TEXT(Table3[[#This Row],[RL]],"0"), "-", TEXT(Table3[[#This Row],[OTL]]+Table3[[#This Row],[SOL]], "0"))</f>
        <v>5-4-1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17</v>
      </c>
      <c r="AT17">
        <f t="shared" si="3"/>
        <v>-2</v>
      </c>
      <c r="AU17">
        <f>COUNTIFS(DataRegularSeason20242025!$E$3:$E$1315,Table3[[#This Row],[Teams]],DataRegularSeason20242025!$J$3:$J$1315,0)</f>
        <v>0</v>
      </c>
      <c r="AV17">
        <f>SUMIF(DataRegularSeason20242025!$E$3:$E$1315,$A17,DataRegularSeason20242025!$K$3:$K$1315)</f>
        <v>17</v>
      </c>
      <c r="AW17">
        <f>SUMIF(DataRegularSeason20242025!$E$3:$E$1315,$A17,DataRegularSeason20242025!$J$3:$J$1315)</f>
        <v>15</v>
      </c>
      <c r="AX17">
        <f t="shared" si="4"/>
        <v>2</v>
      </c>
      <c r="AY17">
        <f t="shared" si="5"/>
        <v>32</v>
      </c>
      <c r="AZ17">
        <f t="shared" si="6"/>
        <v>32</v>
      </c>
      <c r="BA17">
        <f t="shared" si="7"/>
        <v>0</v>
      </c>
      <c r="BB17" s="28">
        <f>Table3[[#This Row],[GF]]/Table3[[#This Row],[GP]]</f>
        <v>3.2</v>
      </c>
      <c r="BC17" s="28">
        <f>Table3[[#This Row],[GA]]/Table3[[#This Row],[GP]]</f>
        <v>3.2</v>
      </c>
      <c r="BD17" s="28">
        <f>(Table3[[#This Row],[GF]]-Table3[[#This Row],[GA]])/Table3[[#This Row],[GP]]</f>
        <v>0</v>
      </c>
      <c r="BE17">
        <f>COUNTIFS(DataRegularSeason20242025!$D$3:$D$1315,$A17,DataRegularSeason20242025!$H$3:$H$1315, $A17)</f>
        <v>4</v>
      </c>
      <c r="BF17">
        <f>COUNTIFS(DataRegularSeason20242025!$E$3:$E$1315,$A17,DataRegularSeason20242025!$H$3:$H$1315, $A17)</f>
        <v>4</v>
      </c>
      <c r="BG17">
        <f t="shared" si="8"/>
        <v>8</v>
      </c>
      <c r="BH17">
        <f t="shared" si="9"/>
        <v>1</v>
      </c>
      <c r="BI17">
        <f t="shared" si="10"/>
        <v>1</v>
      </c>
      <c r="BJ17">
        <f t="shared" si="11"/>
        <v>2</v>
      </c>
    </row>
    <row r="18" spans="1:64"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3</v>
      </c>
      <c r="E18" s="26">
        <f>Table3[[#This Row],[Watched]]/Table3[[#This Row],[GP]]</f>
        <v>0.3</v>
      </c>
      <c r="F18">
        <f>COUNTIFS(DataRegularSeason20242025!$N$3:$N$1315,1,DataRegularSeason20242025!$D$3:$D$1315,$A18)</f>
        <v>4</v>
      </c>
      <c r="G18">
        <f>41-Table3[[#This Row],[GP_A]]</f>
        <v>37</v>
      </c>
      <c r="H18">
        <f>COUNTIFS(DataRegularSeason20242025!$E$3:$E$1315,$A18,DataRegularSeason20242025!$N$3:$N$1315,1)</f>
        <v>6</v>
      </c>
      <c r="I18">
        <f>41-Table3[[#This Row],[GP_H]]</f>
        <v>35</v>
      </c>
      <c r="J18">
        <f t="shared" si="0"/>
        <v>10</v>
      </c>
      <c r="K18">
        <f>82-Table3[[#This Row],[GP]]</f>
        <v>72</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 t="shared" si="1"/>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 t="shared" si="2"/>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5</v>
      </c>
      <c r="AD18">
        <f>Table3[[#This Row],[RW_A]]+Table3[[#This Row],[RW_H]]</f>
        <v>3</v>
      </c>
      <c r="AE18">
        <f>Table3[[#This Row],[RL_A]]+Table3[[#This Row],[RL_H]]</f>
        <v>4</v>
      </c>
      <c r="AF18">
        <f>Table3[[#This Row],[OTW_A]]+Table3[[#This Row],[OTW_H]]</f>
        <v>1</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14</v>
      </c>
      <c r="AL18" s="26">
        <f>Table3[[#This Row],[PTS]]/(2*Table3[[#This Row],[GP]])</f>
        <v>0.55000000000000004</v>
      </c>
      <c r="AM18" s="26">
        <f>Table3[[#This Row],[PTS2]]/(3*Table3[[#This Row],[GP]])</f>
        <v>0.46666666666666667</v>
      </c>
      <c r="AN18">
        <f>(2*Table3[[#This Row],[GR]])+Table3[[#This Row],[PTS]]</f>
        <v>155</v>
      </c>
      <c r="AO18">
        <f>(3*Table3[[#This Row],[GR]])+Table3[[#This Row],[PTS2]]</f>
        <v>230</v>
      </c>
      <c r="AP18" s="31" t="str">
        <f>_xlfn.CONCAT(TEXT(Table3[[#This Row],[W]], "0"), "-", TEXT(Table3[[#This Row],[RL]],"0"), "-", TEXT(Table3[[#This Row],[OTL]]+Table3[[#This Row],[SOL]], "0"))</f>
        <v>5-4-1</v>
      </c>
      <c r="AQ18">
        <f>COUNTIFS(DataRegularSeason20242025!$D$3:$D$1315,Table3[[#This Row],[Teams]],DataRegularSeason20242025!$K$3:$K$1315,0)</f>
        <v>0</v>
      </c>
      <c r="AR18">
        <f>SUMIF(DataRegularSeason20242025!$D$3:$D$1315,$A18, DataRegularSeason20242025!$J$3:$J$1315)</f>
        <v>20</v>
      </c>
      <c r="AS18">
        <f>SUMIF(DataRegularSeason20242025!$D$3:$D$1315,$A18, DataRegularSeason20242025!$K$3:$K$1315)</f>
        <v>11</v>
      </c>
      <c r="AT18">
        <f t="shared" si="3"/>
        <v>9</v>
      </c>
      <c r="AU18">
        <f>COUNTIFS(DataRegularSeason20242025!$E$3:$E$1315,Table3[[#This Row],[Teams]],DataRegularSeason20242025!$J$3:$J$1315,0)</f>
        <v>0</v>
      </c>
      <c r="AV18">
        <f>SUMIF(DataRegularSeason20242025!$E$3:$E$1315,$A18,DataRegularSeason20242025!$K$3:$K$1315)</f>
        <v>16</v>
      </c>
      <c r="AW18">
        <f>SUMIF(DataRegularSeason20242025!$E$3:$E$1315,$A18,DataRegularSeason20242025!$J$3:$J$1315)</f>
        <v>19</v>
      </c>
      <c r="AX18">
        <f t="shared" si="4"/>
        <v>-3</v>
      </c>
      <c r="AY18">
        <f t="shared" si="5"/>
        <v>36</v>
      </c>
      <c r="AZ18">
        <f t="shared" si="6"/>
        <v>30</v>
      </c>
      <c r="BA18">
        <f t="shared" si="7"/>
        <v>6</v>
      </c>
      <c r="BB18" s="28">
        <f>Table3[[#This Row],[GF]]/Table3[[#This Row],[GP]]</f>
        <v>3.6</v>
      </c>
      <c r="BC18" s="28">
        <f>Table3[[#This Row],[GA]]/Table3[[#This Row],[GP]]</f>
        <v>3</v>
      </c>
      <c r="BD18" s="28">
        <f>(Table3[[#This Row],[GF]]-Table3[[#This Row],[GA]])/Table3[[#This Row],[GP]]</f>
        <v>0.6</v>
      </c>
      <c r="BE18">
        <f>COUNTIFS(DataRegularSeason20242025!$D$3:$D$1315,$A18,DataRegularSeason20242025!$H$3:$H$1315, $A18)</f>
        <v>1</v>
      </c>
      <c r="BF18">
        <f>COUNTIFS(DataRegularSeason20242025!$E$3:$E$1315,$A18,DataRegularSeason20242025!$H$3:$H$1315, $A18)</f>
        <v>1</v>
      </c>
      <c r="BG18">
        <f t="shared" si="8"/>
        <v>2</v>
      </c>
      <c r="BH18">
        <f t="shared" si="9"/>
        <v>3</v>
      </c>
      <c r="BI18">
        <f t="shared" si="10"/>
        <v>5</v>
      </c>
      <c r="BJ18">
        <f t="shared" si="11"/>
        <v>8</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7</v>
      </c>
      <c r="E19" s="26">
        <f>Table3[[#This Row],[Watched]]/Table3[[#This Row],[GP]]</f>
        <v>0.63636363636363635</v>
      </c>
      <c r="F19">
        <f>COUNTIFS(DataRegularSeason20242025!$N$3:$N$1315,1,DataRegularSeason20242025!$D$3:$D$1315,$A19)</f>
        <v>5</v>
      </c>
      <c r="G19">
        <f>41-Table3[[#This Row],[GP_A]]</f>
        <v>36</v>
      </c>
      <c r="H19">
        <f>COUNTIFS(DataRegularSeason20242025!$E$3:$E$1315,$A19,DataRegularSeason20242025!$N$3:$N$1315,1)</f>
        <v>6</v>
      </c>
      <c r="I19">
        <f>41-Table3[[#This Row],[GP_H]]</f>
        <v>35</v>
      </c>
      <c r="J19">
        <f t="shared" si="0"/>
        <v>11</v>
      </c>
      <c r="K19">
        <f>82-Table3[[#This Row],[GP]]</f>
        <v>71</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5</v>
      </c>
      <c r="AC19">
        <f>Table3[[#This Row],[L_A]]+Table3[[#This Row],[L_H]]</f>
        <v>6</v>
      </c>
      <c r="AD19">
        <f>Table3[[#This Row],[RW_A]]+Table3[[#This Row],[RW_H]]</f>
        <v>2</v>
      </c>
      <c r="AE19">
        <f>Table3[[#This Row],[RL_A]]+Table3[[#This Row],[RL_H]]</f>
        <v>4</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14</v>
      </c>
      <c r="AL19" s="26">
        <f>Table3[[#This Row],[PTS]]/(2*Table3[[#This Row],[GP]])</f>
        <v>0.54545454545454541</v>
      </c>
      <c r="AM19" s="26">
        <f>Table3[[#This Row],[PTS2]]/(3*Table3[[#This Row],[GP]])</f>
        <v>0.42424242424242425</v>
      </c>
      <c r="AN19">
        <f>(2*Table3[[#This Row],[GR]])+Table3[[#This Row],[PTS]]</f>
        <v>154</v>
      </c>
      <c r="AO19">
        <f>(3*Table3[[#This Row],[GR]])+Table3[[#This Row],[PTS2]]</f>
        <v>227</v>
      </c>
      <c r="AP19" s="31" t="str">
        <f>_xlfn.CONCAT(TEXT(Table3[[#This Row],[W]], "0"), "-", TEXT(Table3[[#This Row],[RL]],"0"), "-", TEXT(Table3[[#This Row],[OTL]]+Table3[[#This Row],[SOL]], "0"))</f>
        <v>5-4-2</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 t="shared" si="3"/>
        <v>-3</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18</v>
      </c>
      <c r="AX19">
        <f t="shared" si="4"/>
        <v>-1</v>
      </c>
      <c r="AY19">
        <f t="shared" si="5"/>
        <v>34</v>
      </c>
      <c r="AZ19">
        <f t="shared" si="6"/>
        <v>38</v>
      </c>
      <c r="BA19">
        <f t="shared" si="7"/>
        <v>-4</v>
      </c>
      <c r="BB19" s="28">
        <f>Table3[[#This Row],[GF]]/Table3[[#This Row],[GP]]</f>
        <v>3.0909090909090908</v>
      </c>
      <c r="BC19" s="28">
        <f>Table3[[#This Row],[GA]]/Table3[[#This Row],[GP]]</f>
        <v>3.4545454545454546</v>
      </c>
      <c r="BD19" s="28">
        <f>(Table3[[#This Row],[GF]]-Table3[[#This Row],[GA]])/Table3[[#This Row],[GP]]</f>
        <v>-0.36363636363636365</v>
      </c>
      <c r="BE19">
        <f>COUNTIFS(DataRegularSeason20242025!$D$3:$D$1315,$A19,DataRegularSeason20242025!$H$3:$H$1315, $A19)</f>
        <v>2</v>
      </c>
      <c r="BF19">
        <f>COUNTIFS(DataRegularSeason20242025!$E$3:$E$1315,$A19,DataRegularSeason20242025!$H$3:$H$1315, $A19)</f>
        <v>4</v>
      </c>
      <c r="BG19">
        <f t="shared" si="8"/>
        <v>6</v>
      </c>
      <c r="BH19">
        <f t="shared" si="9"/>
        <v>3</v>
      </c>
      <c r="BI19">
        <f t="shared" si="10"/>
        <v>2</v>
      </c>
      <c r="BJ19">
        <f t="shared" si="11"/>
        <v>5</v>
      </c>
    </row>
    <row r="20" spans="1:64"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3</v>
      </c>
      <c r="E20" s="26">
        <f>Table3[[#This Row],[Watched]]/Table3[[#This Row],[GP]]</f>
        <v>0.33333333333333331</v>
      </c>
      <c r="F20">
        <f>COUNTIFS(DataRegularSeason20242025!$N$3:$N$1315,1,DataRegularSeason20242025!$D$3:$D$1315,$A20)</f>
        <v>6</v>
      </c>
      <c r="G20">
        <f>41-Table3[[#This Row],[GP_A]]</f>
        <v>35</v>
      </c>
      <c r="H20">
        <f>COUNTIFS(DataRegularSeason20242025!$E$3:$E$1315,$A20,DataRegularSeason20242025!$N$3:$N$1315,1)</f>
        <v>3</v>
      </c>
      <c r="I20">
        <f>41-Table3[[#This Row],[GP_H]]</f>
        <v>38</v>
      </c>
      <c r="J20">
        <f t="shared" si="0"/>
        <v>9</v>
      </c>
      <c r="K20">
        <f>82-Table3[[#This Row],[GP]]</f>
        <v>73</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4</v>
      </c>
      <c r="Q20">
        <f>COUNTIFS(DataRegularSeason20242025!$D$3:$D$1315,$A20, DataRegularSeason20242025!$S$3:$S$1315, $A20,DataRegularSeason20242025!$M$3:$M$1315,"REG")</f>
        <v>3</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3</v>
      </c>
      <c r="AE20">
        <f>Table3[[#This Row],[RL_A]]+Table3[[#This Row],[RL_H]]</f>
        <v>4</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12</v>
      </c>
      <c r="AL20" s="26">
        <f>Table3[[#This Row],[PTS]]/(2*Table3[[#This Row],[GP]])</f>
        <v>0.5</v>
      </c>
      <c r="AM20" s="26">
        <f>Table3[[#This Row],[PTS2]]/(3*Table3[[#This Row],[GP]])</f>
        <v>0.44444444444444442</v>
      </c>
      <c r="AN20">
        <f>(2*Table3[[#This Row],[GR]])+Table3[[#This Row],[PTS]]</f>
        <v>155</v>
      </c>
      <c r="AO20">
        <f>(3*Table3[[#This Row],[GR]])+Table3[[#This Row],[PTS2]]</f>
        <v>231</v>
      </c>
      <c r="AP20" s="31" t="str">
        <f>_xlfn.CONCAT(TEXT(Table3[[#This Row],[W]], "0"), "-", TEXT(Table3[[#This Row],[RL]],"0"), "-", TEXT(Table3[[#This Row],[OTL]]+Table3[[#This Row],[SOL]], "0"))</f>
        <v>4-4-1</v>
      </c>
      <c r="AQ20">
        <f>COUNTIFS(DataRegularSeason20242025!$D$3:$D$1315,Table3[[#This Row],[Teams]],DataRegularSeason20242025!$K$3:$K$1315,0)</f>
        <v>1</v>
      </c>
      <c r="AR20">
        <f>SUMIF(DataRegularSeason20242025!$D$3:$D$1315,$A20, DataRegularSeason20242025!$J$3:$J$1315)</f>
        <v>12</v>
      </c>
      <c r="AS20">
        <f>SUMIF(DataRegularSeason20242025!$D$3:$D$1315,$A20, DataRegularSeason20242025!$K$3:$K$1315)</f>
        <v>16</v>
      </c>
      <c r="AT20">
        <f t="shared" si="3"/>
        <v>-4</v>
      </c>
      <c r="AU20">
        <f>COUNTIFS(DataRegularSeason20242025!$E$3:$E$1315,Table3[[#This Row],[Teams]],DataRegularSeason20242025!$J$3:$J$1315,0)</f>
        <v>0</v>
      </c>
      <c r="AV20">
        <f>SUMIF(DataRegularSeason20242025!$E$3:$E$1315,$A20,DataRegularSeason20242025!$K$3:$K$1315)</f>
        <v>9</v>
      </c>
      <c r="AW20">
        <f>SUMIF(DataRegularSeason20242025!$E$3:$E$1315,$A20,DataRegularSeason20242025!$J$3:$J$1315)</f>
        <v>9</v>
      </c>
      <c r="AX20">
        <f t="shared" si="4"/>
        <v>0</v>
      </c>
      <c r="AY20">
        <f t="shared" si="5"/>
        <v>21</v>
      </c>
      <c r="AZ20">
        <f t="shared" si="6"/>
        <v>25</v>
      </c>
      <c r="BA20">
        <f t="shared" si="7"/>
        <v>-4</v>
      </c>
      <c r="BB20" s="28">
        <f>Table3[[#This Row],[GF]]/Table3[[#This Row],[GP]]</f>
        <v>2.3333333333333335</v>
      </c>
      <c r="BC20" s="28">
        <f>Table3[[#This Row],[GA]]/Table3[[#This Row],[GP]]</f>
        <v>2.7777777777777777</v>
      </c>
      <c r="BD20" s="28">
        <f>(Table3[[#This Row],[GF]]-Table3[[#This Row],[GA]])/Table3[[#This Row],[GP]]</f>
        <v>-0.44444444444444442</v>
      </c>
      <c r="BE20">
        <f>COUNTIFS(DataRegularSeason20242025!$D$3:$D$1315,$A20,DataRegularSeason20242025!$H$3:$H$1315, $A20)</f>
        <v>3</v>
      </c>
      <c r="BF20">
        <f>COUNTIFS(DataRegularSeason20242025!$E$3:$E$1315,$A20,DataRegularSeason20242025!$H$3:$H$1315, $A20)</f>
        <v>1</v>
      </c>
      <c r="BG20">
        <f t="shared" si="8"/>
        <v>4</v>
      </c>
      <c r="BH20">
        <f t="shared" si="9"/>
        <v>3</v>
      </c>
      <c r="BI20">
        <f t="shared" si="10"/>
        <v>2</v>
      </c>
      <c r="BJ20">
        <f t="shared" si="11"/>
        <v>5</v>
      </c>
      <c r="BK20" s="7">
        <f>(BH20+BE20)</f>
        <v>6</v>
      </c>
      <c r="BL20" s="7"/>
    </row>
    <row r="21" spans="1:64"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3</v>
      </c>
      <c r="E21" s="26">
        <f>Table3[[#This Row],[Watched]]/Table3[[#This Row],[GP]]</f>
        <v>0.3</v>
      </c>
      <c r="F21">
        <f>COUNTIFS(DataRegularSeason20242025!$N$3:$N$1315,1,DataRegularSeason20242025!$D$3:$D$1315,$A21)</f>
        <v>6</v>
      </c>
      <c r="G21">
        <f>41-Table3[[#This Row],[GP_A]]</f>
        <v>35</v>
      </c>
      <c r="H21">
        <f>COUNTIFS(DataRegularSeason20242025!$E$3:$E$1315,$A21,DataRegularSeason20242025!$N$3:$N$1315,1)</f>
        <v>4</v>
      </c>
      <c r="I21">
        <f>41-Table3[[#This Row],[GP_H]]</f>
        <v>37</v>
      </c>
      <c r="J21">
        <f t="shared" si="0"/>
        <v>10</v>
      </c>
      <c r="K21">
        <f>82-Table3[[#This Row],[GP]]</f>
        <v>72</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3</v>
      </c>
      <c r="Q21">
        <f>COUNTIFS(DataRegularSeason20242025!$D$3:$D$1315,$A21, DataRegularSeason20242025!$S$3:$S$1315, $A21,DataRegularSeason20242025!$M$3:$M$1315,"REG")</f>
        <v>3</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 t="shared" si="2"/>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5</v>
      </c>
      <c r="AD21">
        <f>Table3[[#This Row],[RW_A]]+Table3[[#This Row],[RW_H]]</f>
        <v>3</v>
      </c>
      <c r="AE21">
        <f>Table3[[#This Row],[RL_A]]+Table3[[#This Row],[RL_H]]</f>
        <v>5</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10</v>
      </c>
      <c r="AK21">
        <f>(3*(Table3[[#This Row],[RW_A]]+Table3[[#This Row],[RW_H]]))+(2*(Table3[[#This Row],[OTW_A]]+Table3[[#This Row],[SOW_A]]+Table3[[#This Row],[OTW_H]]+Table3[[#This Row],[SOW_H]]))+Table3[[#This Row],[OTL_A]]+Table3[[#This Row],[SOL_A]]+Table3[[#This Row],[OTL_H]]+Table3[[#This Row],[SOL_H]]</f>
        <v>13</v>
      </c>
      <c r="AL21" s="26">
        <f>Table3[[#This Row],[PTS]]/(2*Table3[[#This Row],[GP]])</f>
        <v>0.5</v>
      </c>
      <c r="AM21" s="26">
        <f>Table3[[#This Row],[PTS2]]/(3*Table3[[#This Row],[GP]])</f>
        <v>0.43333333333333335</v>
      </c>
      <c r="AN21">
        <f>(2*Table3[[#This Row],[GR]])+Table3[[#This Row],[PTS]]</f>
        <v>154</v>
      </c>
      <c r="AO21">
        <f>(3*Table3[[#This Row],[GR]])+Table3[[#This Row],[PTS2]]</f>
        <v>229</v>
      </c>
      <c r="AP21" s="31" t="str">
        <f>_xlfn.CONCAT(TEXT(Table3[[#This Row],[W]], "0"), "-", TEXT(Table3[[#This Row],[RL]],"0"), "-", TEXT(Table3[[#This Row],[OTL]]+Table3[[#This Row],[SOL]], "0"))</f>
        <v>5-5-0</v>
      </c>
      <c r="AQ21">
        <f>COUNTIFS(DataRegularSeason20242025!$D$3:$D$1315,Table3[[#This Row],[Teams]],DataRegularSeason20242025!$K$3:$K$1315,0)</f>
        <v>0</v>
      </c>
      <c r="AR21">
        <f>SUMIF(DataRegularSeason20242025!$D$3:$D$1315,$A21, DataRegularSeason20242025!$J$3:$J$1315)</f>
        <v>19</v>
      </c>
      <c r="AS21">
        <f>SUMIF(DataRegularSeason20242025!$D$3:$D$1315,$A21, DataRegularSeason20242025!$K$3:$K$1315)</f>
        <v>24</v>
      </c>
      <c r="AT21">
        <f t="shared" si="3"/>
        <v>-5</v>
      </c>
      <c r="AU21">
        <f>COUNTIFS(DataRegularSeason20242025!$E$3:$E$1315,Table3[[#This Row],[Teams]],DataRegularSeason20242025!$J$3:$J$1315,0)</f>
        <v>1</v>
      </c>
      <c r="AV21">
        <f>SUMIF(DataRegularSeason20242025!$E$3:$E$1315,$A21,DataRegularSeason20242025!$K$3:$K$1315)</f>
        <v>8</v>
      </c>
      <c r="AW21">
        <f>SUMIF(DataRegularSeason20242025!$E$3:$E$1315,$A21,DataRegularSeason20242025!$J$3:$J$1315)</f>
        <v>10</v>
      </c>
      <c r="AX21">
        <f t="shared" si="4"/>
        <v>-2</v>
      </c>
      <c r="AY21">
        <f t="shared" si="5"/>
        <v>27</v>
      </c>
      <c r="AZ21">
        <f t="shared" si="6"/>
        <v>34</v>
      </c>
      <c r="BA21">
        <f t="shared" si="7"/>
        <v>-7</v>
      </c>
      <c r="BB21" s="28">
        <f>Table3[[#This Row],[GF]]/Table3[[#This Row],[GP]]</f>
        <v>2.7</v>
      </c>
      <c r="BC21" s="28">
        <f>Table3[[#This Row],[GA]]/Table3[[#This Row],[GP]]</f>
        <v>3.4</v>
      </c>
      <c r="BD21" s="28">
        <f>(Table3[[#This Row],[GF]]-Table3[[#This Row],[GA]])/Table3[[#This Row],[GP]]</f>
        <v>-0.7</v>
      </c>
      <c r="BE21">
        <f>COUNTIFS(DataRegularSeason20242025!$D$3:$D$1315,$A21,DataRegularSeason20242025!$H$3:$H$1315, $A21)</f>
        <v>6</v>
      </c>
      <c r="BF21">
        <f>COUNTIFS(DataRegularSeason20242025!$E$3:$E$1315,$A21,DataRegularSeason20242025!$H$3:$H$1315, $A21)</f>
        <v>3</v>
      </c>
      <c r="BG21">
        <f t="shared" si="8"/>
        <v>9</v>
      </c>
      <c r="BH21">
        <f t="shared" si="9"/>
        <v>0</v>
      </c>
      <c r="BI21">
        <f t="shared" si="10"/>
        <v>1</v>
      </c>
      <c r="BJ21">
        <f t="shared" si="11"/>
        <v>1</v>
      </c>
    </row>
    <row r="22" spans="1:64" x14ac:dyDescent="0.25">
      <c r="A22" t="s">
        <v>26</v>
      </c>
      <c r="B22" t="s">
        <v>97</v>
      </c>
      <c r="C22" t="s">
        <v>95</v>
      </c>
      <c r="D22">
        <f>COUNTIFS(DataRegularSeason20242025!$D$3:$D$1315,$A22,DataRegularSeason20242025!$R$3:$R$1315,1,DataRegularSeason20242025!$N$3:$N$1315,1) + COUNTIFS(DataRegularSeason20242025!$E$3:$E$1315,$A22,DataRegularSeason20242025!$R$3:$R$1315,1,DataRegularSeason20242025!$N$3:$N$1315,1)</f>
        <v>5</v>
      </c>
      <c r="E22" s="26">
        <f>Table3[[#This Row],[Watched]]/Table3[[#This Row],[GP]]</f>
        <v>0.45454545454545453</v>
      </c>
      <c r="F22">
        <f>COUNTIFS(DataRegularSeason20242025!$N$3:$N$1315,1,DataRegularSeason20242025!$D$3:$D$1315,$A22)</f>
        <v>4</v>
      </c>
      <c r="G22">
        <f>41-Table3[[#This Row],[GP_A]]</f>
        <v>37</v>
      </c>
      <c r="H22">
        <f>COUNTIFS(DataRegularSeason20242025!$E$3:$E$1315,$A22,DataRegularSeason20242025!$N$3:$N$1315,1)</f>
        <v>7</v>
      </c>
      <c r="I22">
        <f>41-Table3[[#This Row],[GP_H]]</f>
        <v>34</v>
      </c>
      <c r="J22">
        <f t="shared" si="0"/>
        <v>11</v>
      </c>
      <c r="K22">
        <f>82-Table3[[#This Row],[GP]]</f>
        <v>71</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6</v>
      </c>
      <c r="AD22">
        <f>Table3[[#This Row],[RW_A]]+Table3[[#This Row],[RW_H]]</f>
        <v>4</v>
      </c>
      <c r="AE22">
        <f>Table3[[#This Row],[RL_A]]+Table3[[#This Row],[RL_H]]</f>
        <v>6</v>
      </c>
      <c r="AF22">
        <f>Table3[[#This Row],[OTW_A]]+Table3[[#This Row],[OTW_H]]</f>
        <v>1</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14</v>
      </c>
      <c r="AL22" s="26">
        <f>Table3[[#This Row],[PTS]]/(2*Table3[[#This Row],[GP]])</f>
        <v>0.45454545454545453</v>
      </c>
      <c r="AM22" s="26">
        <f>Table3[[#This Row],[PTS2]]/(3*Table3[[#This Row],[GP]])</f>
        <v>0.42424242424242425</v>
      </c>
      <c r="AN22">
        <f>(2*Table3[[#This Row],[GR]])+Table3[[#This Row],[PTS]]</f>
        <v>152</v>
      </c>
      <c r="AO22">
        <f>(3*Table3[[#This Row],[GR]])+Table3[[#This Row],[PTS2]]</f>
        <v>227</v>
      </c>
      <c r="AP22" s="31" t="str">
        <f>_xlfn.CONCAT(TEXT(Table3[[#This Row],[W]], "0"), "-", TEXT(Table3[[#This Row],[RL]],"0"), "-", TEXT(Table3[[#This Row],[OTL]]+Table3[[#This Row],[SOL]], "0"))</f>
        <v>5-6-0</v>
      </c>
      <c r="AQ22">
        <f>COUNTIFS(DataRegularSeason20242025!$D$3:$D$1315,Table3[[#This Row],[Teams]],DataRegularSeason20242025!$K$3:$K$1315,0)</f>
        <v>0</v>
      </c>
      <c r="AR22">
        <f>SUMIF(DataRegularSeason20242025!$D$3:$D$1315,$A22, DataRegularSeason20242025!$J$3:$J$1315)</f>
        <v>16</v>
      </c>
      <c r="AS22">
        <f>SUMIF(DataRegularSeason20242025!$D$3:$D$1315,$A22, DataRegularSeason20242025!$K$3:$K$1315)</f>
        <v>12</v>
      </c>
      <c r="AT22">
        <f t="shared" si="3"/>
        <v>4</v>
      </c>
      <c r="AU22">
        <f>COUNTIFS(DataRegularSeason20242025!$E$3:$E$1315,Table3[[#This Row],[Teams]],DataRegularSeason20242025!$J$3:$J$1315,0)</f>
        <v>0</v>
      </c>
      <c r="AV22">
        <f>SUMIF(DataRegularSeason20242025!$E$3:$E$1315,$A22,DataRegularSeason20242025!$K$3:$K$1315)</f>
        <v>22</v>
      </c>
      <c r="AW22">
        <f>SUMIF(DataRegularSeason20242025!$E$3:$E$1315,$A22,DataRegularSeason20242025!$J$3:$J$1315)</f>
        <v>34</v>
      </c>
      <c r="AX22">
        <f t="shared" si="4"/>
        <v>-12</v>
      </c>
      <c r="AY22">
        <f t="shared" si="5"/>
        <v>38</v>
      </c>
      <c r="AZ22">
        <f t="shared" si="6"/>
        <v>46</v>
      </c>
      <c r="BA22">
        <f t="shared" si="7"/>
        <v>-8</v>
      </c>
      <c r="BB22" s="28">
        <f>Table3[[#This Row],[GF]]/Table3[[#This Row],[GP]]</f>
        <v>3.4545454545454546</v>
      </c>
      <c r="BC22" s="28">
        <f>Table3[[#This Row],[GA]]/Table3[[#This Row],[GP]]</f>
        <v>4.1818181818181817</v>
      </c>
      <c r="BD22" s="28">
        <f>(Table3[[#This Row],[GF]]-Table3[[#This Row],[GA]])/Table3[[#This Row],[GP]]</f>
        <v>-0.72727272727272729</v>
      </c>
      <c r="BE22">
        <f>COUNTIFS(DataRegularSeason20242025!$D$3:$D$1315,$A22,DataRegularSeason20242025!$H$3:$H$1315, $A22)</f>
        <v>2</v>
      </c>
      <c r="BF22">
        <f>COUNTIFS(DataRegularSeason20242025!$E$3:$E$1315,$A22,DataRegularSeason20242025!$H$3:$H$1315, $A22)</f>
        <v>6</v>
      </c>
      <c r="BG22">
        <f t="shared" si="8"/>
        <v>8</v>
      </c>
      <c r="BH22">
        <f t="shared" si="9"/>
        <v>2</v>
      </c>
      <c r="BI22">
        <f t="shared" si="10"/>
        <v>1</v>
      </c>
      <c r="BJ22">
        <f t="shared" si="11"/>
        <v>3</v>
      </c>
    </row>
    <row r="23" spans="1:64" x14ac:dyDescent="0.25">
      <c r="A23" t="s">
        <v>23</v>
      </c>
      <c r="B23" t="s">
        <v>97</v>
      </c>
      <c r="C23" t="s">
        <v>100</v>
      </c>
      <c r="D23">
        <f>COUNTIFS(DataRegularSeason20242025!$D$3:$D$1315,$A23,DataRegularSeason20242025!$R$3:$R$1315,1,DataRegularSeason20242025!$N$3:$N$1315,1) + COUNTIFS(DataRegularSeason20242025!$E$3:$E$1315,$A23,DataRegularSeason20242025!$R$3:$R$1315,1,DataRegularSeason20242025!$N$3:$N$1315,1)</f>
        <v>9</v>
      </c>
      <c r="E23" s="26">
        <f>Table3[[#This Row],[Watched]]/Table3[[#This Row],[GP]]</f>
        <v>0.9</v>
      </c>
      <c r="F23">
        <f>COUNTIFS(DataRegularSeason20242025!$N$3:$N$1315,1,DataRegularSeason20242025!$D$3:$D$1315,$A23)</f>
        <v>4</v>
      </c>
      <c r="G23">
        <f>41-Table3[[#This Row],[GP_A]]</f>
        <v>37</v>
      </c>
      <c r="H23">
        <f>COUNTIFS(DataRegularSeason20242025!$E$3:$E$1315,$A23,DataRegularSeason20242025!$N$3:$N$1315,1)</f>
        <v>6</v>
      </c>
      <c r="I23">
        <f>41-Table3[[#This Row],[GP_H]]</f>
        <v>35</v>
      </c>
      <c r="J23">
        <f t="shared" si="0"/>
        <v>10</v>
      </c>
      <c r="K23">
        <f>82-Table3[[#This Row],[GP]]</f>
        <v>72</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2</v>
      </c>
      <c r="Q23">
        <f>COUNTIFS(DataRegularSeason20242025!$D$3:$D$1315,$A23, DataRegularSeason20242025!$S$3:$S$1315, $A23,DataRegularSeason20242025!$M$3:$M$1315,"REG")</f>
        <v>2</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4</v>
      </c>
      <c r="AC23">
        <f>Table3[[#This Row],[L_A]]+Table3[[#This Row],[L_H]]</f>
        <v>6</v>
      </c>
      <c r="AD23">
        <f>Table3[[#This Row],[RW_A]]+Table3[[#This Row],[RW_H]]</f>
        <v>2</v>
      </c>
      <c r="AE23">
        <f>Table3[[#This Row],[RL_A]]+Table3[[#This Row],[RL_H]]</f>
        <v>5</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11</v>
      </c>
      <c r="AL23" s="26">
        <f>Table3[[#This Row],[PTS]]/(2*Table3[[#This Row],[GP]])</f>
        <v>0.45</v>
      </c>
      <c r="AM23" s="26">
        <f>Table3[[#This Row],[PTS2]]/(3*Table3[[#This Row],[GP]])</f>
        <v>0.36666666666666664</v>
      </c>
      <c r="AN23">
        <f>(2*Table3[[#This Row],[GR]])+Table3[[#This Row],[PTS]]</f>
        <v>153</v>
      </c>
      <c r="AO23">
        <f>(3*Table3[[#This Row],[GR]])+Table3[[#This Row],[PTS2]]</f>
        <v>227</v>
      </c>
      <c r="AP23" s="31" t="str">
        <f>_xlfn.CONCAT(TEXT(Table3[[#This Row],[W]], "0"), "-", TEXT(Table3[[#This Row],[RL]],"0"), "-", TEXT(Table3[[#This Row],[OTL]]+Table3[[#This Row],[SOL]], "0"))</f>
        <v>4-5-1</v>
      </c>
      <c r="AQ23">
        <f>COUNTIFS(DataRegularSeason20242025!$D$3:$D$1315,Table3[[#This Row],[Teams]],DataRegularSeason20242025!$K$3:$K$1315,0)</f>
        <v>0</v>
      </c>
      <c r="AR23">
        <f>SUMIF(DataRegularSeason20242025!$D$3:$D$1315,$A23, DataRegularSeason20242025!$J$3:$J$1315)</f>
        <v>9</v>
      </c>
      <c r="AS23">
        <f>SUMIF(DataRegularSeason20242025!$D$3:$D$1315,$A23, DataRegularSeason20242025!$K$3:$K$1315)</f>
        <v>14</v>
      </c>
      <c r="AT23">
        <f t="shared" si="3"/>
        <v>-5</v>
      </c>
      <c r="AU23">
        <f>COUNTIFS(DataRegularSeason20242025!$E$3:$E$1315,Table3[[#This Row],[Teams]],DataRegularSeason20242025!$J$3:$J$1315,0)</f>
        <v>1</v>
      </c>
      <c r="AV23">
        <f>SUMIF(DataRegularSeason20242025!$E$3:$E$1315,$A23,DataRegularSeason20242025!$K$3:$K$1315)</f>
        <v>13</v>
      </c>
      <c r="AW23">
        <f>SUMIF(DataRegularSeason20242025!$E$3:$E$1315,$A23,DataRegularSeason20242025!$J$3:$J$1315)</f>
        <v>21</v>
      </c>
      <c r="AX23">
        <f t="shared" si="4"/>
        <v>-8</v>
      </c>
      <c r="AY23">
        <f t="shared" si="5"/>
        <v>22</v>
      </c>
      <c r="AZ23">
        <f t="shared" si="6"/>
        <v>35</v>
      </c>
      <c r="BA23">
        <f t="shared" si="7"/>
        <v>-13</v>
      </c>
      <c r="BB23" s="28">
        <f>Table3[[#This Row],[GF]]/Table3[[#This Row],[GP]]</f>
        <v>2.2000000000000002</v>
      </c>
      <c r="BC23" s="28">
        <f>Table3[[#This Row],[GA]]/Table3[[#This Row],[GP]]</f>
        <v>3.5</v>
      </c>
      <c r="BD23" s="28">
        <f>(Table3[[#This Row],[GF]]-Table3[[#This Row],[GA]])/Table3[[#This Row],[GP]]</f>
        <v>-1.3</v>
      </c>
      <c r="BE23">
        <f>COUNTIFS(DataRegularSeason20242025!$D$3:$D$1315,$A23,DataRegularSeason20242025!$H$3:$H$1315, $A23)</f>
        <v>3</v>
      </c>
      <c r="BF23">
        <f>COUNTIFS(DataRegularSeason20242025!$E$3:$E$1315,$A23,DataRegularSeason20242025!$H$3:$H$1315, $A23)</f>
        <v>3</v>
      </c>
      <c r="BG23">
        <f t="shared" si="8"/>
        <v>6</v>
      </c>
      <c r="BH23">
        <f t="shared" si="9"/>
        <v>1</v>
      </c>
      <c r="BI23">
        <f t="shared" si="10"/>
        <v>3</v>
      </c>
      <c r="BJ23">
        <f t="shared" si="11"/>
        <v>4</v>
      </c>
    </row>
    <row r="24" spans="1:64" x14ac:dyDescent="0.25">
      <c r="A24" t="s">
        <v>16</v>
      </c>
      <c r="B24" t="s">
        <v>98</v>
      </c>
      <c r="C24" t="s">
        <v>81</v>
      </c>
      <c r="D24">
        <f>COUNTIFS(DataRegularSeason20242025!$D$3:$D$1315,$A24,DataRegularSeason20242025!$R$3:$R$1315,1,DataRegularSeason20242025!$N$3:$N$1315,1) + COUNTIFS(DataRegularSeason20242025!$E$3:$E$1315,$A24,DataRegularSeason20242025!$R$3:$R$1315,1,DataRegularSeason20242025!$N$3:$N$1315,1)</f>
        <v>7</v>
      </c>
      <c r="E24" s="26">
        <f>Table3[[#This Row],[Watched]]/Table3[[#This Row],[GP]]</f>
        <v>0.7</v>
      </c>
      <c r="F24">
        <f>COUNTIFS(DataRegularSeason20242025!$N$3:$N$1315,1,DataRegularSeason20242025!$D$3:$D$1315,$A24)</f>
        <v>4</v>
      </c>
      <c r="G24">
        <f>41-Table3[[#This Row],[GP_A]]</f>
        <v>37</v>
      </c>
      <c r="H24">
        <f>COUNTIFS(DataRegularSeason20242025!$E$3:$E$1315,$A24,DataRegularSeason20242025!$N$3:$N$1315,1)</f>
        <v>6</v>
      </c>
      <c r="I24">
        <f>41-Table3[[#This Row],[GP_H]]</f>
        <v>35</v>
      </c>
      <c r="J24">
        <f t="shared" si="0"/>
        <v>10</v>
      </c>
      <c r="K24">
        <f>82-Table3[[#This Row],[GP]]</f>
        <v>72</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 t="shared" si="2"/>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6</v>
      </c>
      <c r="AD24">
        <f>Table3[[#This Row],[RW_A]]+Table3[[#This Row],[RW_H]]</f>
        <v>2</v>
      </c>
      <c r="AE24">
        <f>Table3[[#This Row],[RL_A]]+Table3[[#This Row],[RL_H]]</f>
        <v>5</v>
      </c>
      <c r="AF24">
        <f>Table3[[#This Row],[OTW_A]]+Table3[[#This Row],[OTW_H]]</f>
        <v>2</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11</v>
      </c>
      <c r="AL24" s="26">
        <f>Table3[[#This Row],[PTS]]/(2*Table3[[#This Row],[GP]])</f>
        <v>0.45</v>
      </c>
      <c r="AM24" s="26">
        <f>Table3[[#This Row],[PTS2]]/(3*Table3[[#This Row],[GP]])</f>
        <v>0.36666666666666664</v>
      </c>
      <c r="AN24">
        <f>(2*Table3[[#This Row],[GR]])+Table3[[#This Row],[PTS]]</f>
        <v>153</v>
      </c>
      <c r="AO24">
        <f>(3*Table3[[#This Row],[GR]])+Table3[[#This Row],[PTS2]]</f>
        <v>227</v>
      </c>
      <c r="AP24" s="31" t="str">
        <f>_xlfn.CONCAT(TEXT(Table3[[#This Row],[W]], "0"), "-", TEXT(Table3[[#This Row],[RL]],"0"), "-", TEXT(Table3[[#This Row],[OTL]]+Table3[[#This Row],[SOL]], "0"))</f>
        <v>4-5-1</v>
      </c>
      <c r="AQ24">
        <f>COUNTIFS(DataRegularSeason20242025!$D$3:$D$1315,Table3[[#This Row],[Teams]],DataRegularSeason20242025!$K$3:$K$1315,0)</f>
        <v>0</v>
      </c>
      <c r="AR24">
        <f>SUMIF(DataRegularSeason20242025!$D$3:$D$1315,$A24, DataRegularSeason20242025!$J$3:$J$1315)</f>
        <v>10</v>
      </c>
      <c r="AS24">
        <f>SUMIF(DataRegularSeason20242025!$D$3:$D$1315,$A24, DataRegularSeason20242025!$K$3:$K$1315)</f>
        <v>15</v>
      </c>
      <c r="AT24">
        <f t="shared" si="3"/>
        <v>-5</v>
      </c>
      <c r="AU24">
        <f>COUNTIFS(DataRegularSeason20242025!$E$3:$E$1315,Table3[[#This Row],[Teams]],DataRegularSeason20242025!$J$3:$J$1315,0)</f>
        <v>0</v>
      </c>
      <c r="AV24">
        <f>SUMIF(DataRegularSeason20242025!$E$3:$E$1315,$A24,DataRegularSeason20242025!$K$3:$K$1315)</f>
        <v>17</v>
      </c>
      <c r="AW24">
        <f>SUMIF(DataRegularSeason20242025!$E$3:$E$1315,$A24,DataRegularSeason20242025!$J$3:$J$1315)</f>
        <v>19</v>
      </c>
      <c r="AX24">
        <f t="shared" si="4"/>
        <v>-2</v>
      </c>
      <c r="AY24">
        <f t="shared" si="5"/>
        <v>27</v>
      </c>
      <c r="AZ24">
        <f t="shared" si="6"/>
        <v>34</v>
      </c>
      <c r="BA24">
        <f t="shared" si="7"/>
        <v>-7</v>
      </c>
      <c r="BB24" s="28">
        <f>Table3[[#This Row],[GF]]/Table3[[#This Row],[GP]]</f>
        <v>2.7</v>
      </c>
      <c r="BC24" s="28">
        <f>Table3[[#This Row],[GA]]/Table3[[#This Row],[GP]]</f>
        <v>3.4</v>
      </c>
      <c r="BD24" s="28">
        <f>(Table3[[#This Row],[GF]]-Table3[[#This Row],[GA]])/Table3[[#This Row],[GP]]</f>
        <v>-0.7</v>
      </c>
      <c r="BE24">
        <f>COUNTIFS(DataRegularSeason20242025!$D$3:$D$1315,$A24,DataRegularSeason20242025!$H$3:$H$1315, $A24)</f>
        <v>3</v>
      </c>
      <c r="BF24">
        <f>COUNTIFS(DataRegularSeason20242025!$E$3:$E$1315,$A24,DataRegularSeason20242025!$H$3:$H$1315, $A24)</f>
        <v>4</v>
      </c>
      <c r="BG24">
        <f t="shared" si="8"/>
        <v>7</v>
      </c>
      <c r="BH24">
        <f t="shared" si="9"/>
        <v>1</v>
      </c>
      <c r="BI24">
        <f t="shared" si="10"/>
        <v>2</v>
      </c>
      <c r="BJ24">
        <f t="shared" si="11"/>
        <v>3</v>
      </c>
    </row>
    <row r="25" spans="1:64"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0.5</v>
      </c>
      <c r="F25">
        <f>COUNTIFS(DataRegularSeason20242025!$N$3:$N$1315,1,DataRegularSeason20242025!$D$3:$D$1315,$A25)</f>
        <v>4</v>
      </c>
      <c r="G25">
        <f>41-Table3[[#This Row],[GP_A]]</f>
        <v>37</v>
      </c>
      <c r="H25">
        <f>COUNTIFS(DataRegularSeason20242025!$E$3:$E$1315,$A25,DataRegularSeason20242025!$N$3:$N$1315,1)</f>
        <v>6</v>
      </c>
      <c r="I25">
        <f>41-Table3[[#This Row],[GP_H]]</f>
        <v>35</v>
      </c>
      <c r="J25">
        <f t="shared" si="0"/>
        <v>10</v>
      </c>
      <c r="K25">
        <f>82-Table3[[#This Row],[GP]]</f>
        <v>72</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 t="shared" si="2"/>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4</v>
      </c>
      <c r="AC25">
        <f>Table3[[#This Row],[L_A]]+Table3[[#This Row],[L_H]]</f>
        <v>6</v>
      </c>
      <c r="AD25">
        <f>Table3[[#This Row],[RW_A]]+Table3[[#This Row],[RW_H]]</f>
        <v>4</v>
      </c>
      <c r="AE25">
        <f>Table3[[#This Row],[RL_A]]+Table3[[#This Row],[RL_H]]</f>
        <v>5</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9</v>
      </c>
      <c r="AK25">
        <f>(3*(Table3[[#This Row],[RW_A]]+Table3[[#This Row],[RW_H]]))+(2*(Table3[[#This Row],[OTW_A]]+Table3[[#This Row],[SOW_A]]+Table3[[#This Row],[OTW_H]]+Table3[[#This Row],[SOW_H]]))+Table3[[#This Row],[OTL_A]]+Table3[[#This Row],[SOL_A]]+Table3[[#This Row],[OTL_H]]+Table3[[#This Row],[SOL_H]]</f>
        <v>13</v>
      </c>
      <c r="AL25" s="26">
        <f>Table3[[#This Row],[PTS]]/(2*Table3[[#This Row],[GP]])</f>
        <v>0.45</v>
      </c>
      <c r="AM25" s="26">
        <f>Table3[[#This Row],[PTS2]]/(3*Table3[[#This Row],[GP]])</f>
        <v>0.43333333333333335</v>
      </c>
      <c r="AN25">
        <f>(2*Table3[[#This Row],[GR]])+Table3[[#This Row],[PTS]]</f>
        <v>153</v>
      </c>
      <c r="AO25">
        <f>(3*Table3[[#This Row],[GR]])+Table3[[#This Row],[PTS2]]</f>
        <v>229</v>
      </c>
      <c r="AP25" s="31" t="str">
        <f>_xlfn.CONCAT(TEXT(Table3[[#This Row],[W]], "0"), "-", TEXT(Table3[[#This Row],[RL]],"0"), "-", TEXT(Table3[[#This Row],[OTL]]+Table3[[#This Row],[SOL]], "0"))</f>
        <v>4-5-1</v>
      </c>
      <c r="AQ25">
        <f>COUNTIFS(DataRegularSeason20242025!$D$3:$D$1315,Table3[[#This Row],[Teams]],DataRegularSeason20242025!$K$3:$K$1315,0)</f>
        <v>1</v>
      </c>
      <c r="AR25">
        <f>SUMIF(DataRegularSeason20242025!$D$3:$D$1315,$A25, DataRegularSeason20242025!$J$3:$J$1315)</f>
        <v>10</v>
      </c>
      <c r="AS25">
        <f>SUMIF(DataRegularSeason20242025!$D$3:$D$1315,$A25, DataRegularSeason20242025!$K$3:$K$1315)</f>
        <v>11</v>
      </c>
      <c r="AT25">
        <f t="shared" si="3"/>
        <v>-1</v>
      </c>
      <c r="AU25">
        <f>COUNTIFS(DataRegularSeason20242025!$E$3:$E$1315,Table3[[#This Row],[Teams]],DataRegularSeason20242025!$J$3:$J$1315,0)</f>
        <v>1</v>
      </c>
      <c r="AV25">
        <f>SUMIF(DataRegularSeason20242025!$E$3:$E$1315,$A25,DataRegularSeason20242025!$K$3:$K$1315)</f>
        <v>17</v>
      </c>
      <c r="AW25">
        <f>SUMIF(DataRegularSeason20242025!$E$3:$E$1315,$A25,DataRegularSeason20242025!$J$3:$J$1315)</f>
        <v>23</v>
      </c>
      <c r="AX25">
        <f t="shared" si="4"/>
        <v>-6</v>
      </c>
      <c r="AY25">
        <f t="shared" si="5"/>
        <v>27</v>
      </c>
      <c r="AZ25">
        <f t="shared" si="6"/>
        <v>34</v>
      </c>
      <c r="BA25">
        <f t="shared" si="7"/>
        <v>-7</v>
      </c>
      <c r="BB25" s="28">
        <f>Table3[[#This Row],[GF]]/Table3[[#This Row],[GP]]</f>
        <v>2.7</v>
      </c>
      <c r="BC25" s="28">
        <f>Table3[[#This Row],[GA]]/Table3[[#This Row],[GP]]</f>
        <v>3.4</v>
      </c>
      <c r="BD25" s="28">
        <f>(Table3[[#This Row],[GF]]-Table3[[#This Row],[GA]])/Table3[[#This Row],[GP]]</f>
        <v>-0.7</v>
      </c>
      <c r="BE25">
        <f>COUNTIFS(DataRegularSeason20242025!$D$3:$D$1315,$A25,DataRegularSeason20242025!$H$3:$H$1315, $A25)</f>
        <v>0</v>
      </c>
      <c r="BF25">
        <f>COUNTIFS(DataRegularSeason20242025!$E$3:$E$1315,$A25,DataRegularSeason20242025!$H$3:$H$1315, $A25)</f>
        <v>1</v>
      </c>
      <c r="BG25">
        <f t="shared" si="8"/>
        <v>1</v>
      </c>
      <c r="BH25">
        <f t="shared" si="9"/>
        <v>4</v>
      </c>
      <c r="BI25">
        <f t="shared" si="10"/>
        <v>5</v>
      </c>
      <c r="BJ25">
        <f t="shared" si="11"/>
        <v>9</v>
      </c>
    </row>
    <row r="26" spans="1:64" x14ac:dyDescent="0.25">
      <c r="A26" t="s">
        <v>29</v>
      </c>
      <c r="B26" t="s">
        <v>98</v>
      </c>
      <c r="C26" t="s">
        <v>81</v>
      </c>
      <c r="D26">
        <f>COUNTIFS(DataRegularSeason20242025!$D$3:$D$1315,$A26,DataRegularSeason20242025!$R$3:$R$1315,1,DataRegularSeason20242025!$N$3:$N$1315,1) + COUNTIFS(DataRegularSeason20242025!$E$3:$E$1315,$A26,DataRegularSeason20242025!$R$3:$R$1315,1,DataRegularSeason20242025!$N$3:$N$1315,1)</f>
        <v>4</v>
      </c>
      <c r="E26" s="26">
        <f>Table3[[#This Row],[Watched]]/Table3[[#This Row],[GP]]</f>
        <v>0.4</v>
      </c>
      <c r="F26">
        <f>COUNTIFS(DataRegularSeason20242025!$N$3:$N$1315,1,DataRegularSeason20242025!$D$3:$D$1315,$A26)</f>
        <v>4</v>
      </c>
      <c r="G26">
        <f>41-Table3[[#This Row],[GP_A]]</f>
        <v>37</v>
      </c>
      <c r="H26">
        <f>COUNTIFS(DataRegularSeason20242025!$E$3:$E$1315,$A26,DataRegularSeason20242025!$N$3:$N$1315,1)</f>
        <v>6</v>
      </c>
      <c r="I26">
        <f>41-Table3[[#This Row],[GP_H]]</f>
        <v>35</v>
      </c>
      <c r="J26">
        <f t="shared" si="0"/>
        <v>10</v>
      </c>
      <c r="K26">
        <f>82-Table3[[#This Row],[GP]]</f>
        <v>72</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3</v>
      </c>
      <c r="Q26">
        <f>COUNTIFS(DataRegularSeason20242025!$D$3:$D$1315,$A26, DataRegularSeason20242025!$S$3:$S$1315, $A26,DataRegularSeason20242025!$M$3:$M$1315,"REG")</f>
        <v>2</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 t="shared" si="2"/>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6</v>
      </c>
      <c r="AD26">
        <f>Table3[[#This Row],[RW_A]]+Table3[[#This Row],[RW_H]]</f>
        <v>4</v>
      </c>
      <c r="AE26">
        <f>Table3[[#This Row],[RL_A]]+Table3[[#This Row],[RL_H]]</f>
        <v>5</v>
      </c>
      <c r="AF26">
        <f>Table3[[#This Row],[OTW_A]]+Table3[[#This Row],[OTW_H]]</f>
        <v>0</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13</v>
      </c>
      <c r="AL26" s="26">
        <f>Table3[[#This Row],[PTS]]/(2*Table3[[#This Row],[GP]])</f>
        <v>0.45</v>
      </c>
      <c r="AM26" s="26">
        <f>Table3[[#This Row],[PTS2]]/(3*Table3[[#This Row],[GP]])</f>
        <v>0.43333333333333335</v>
      </c>
      <c r="AN26">
        <f>(2*Table3[[#This Row],[GR]])+Table3[[#This Row],[PTS]]</f>
        <v>153</v>
      </c>
      <c r="AO26">
        <f>(3*Table3[[#This Row],[GR]])+Table3[[#This Row],[PTS2]]</f>
        <v>229</v>
      </c>
      <c r="AP26" s="31" t="str">
        <f>_xlfn.CONCAT(TEXT(Table3[[#This Row],[W]], "0"), "-", TEXT(Table3[[#This Row],[RL]],"0"), "-", TEXT(Table3[[#This Row],[OTL]]+Table3[[#This Row],[SOL]], "0"))</f>
        <v>4-5-1</v>
      </c>
      <c r="AQ26">
        <f>COUNTIFS(DataRegularSeason20242025!$D$3:$D$1315,Table3[[#This Row],[Teams]],DataRegularSeason20242025!$K$3:$K$1315,0)</f>
        <v>0</v>
      </c>
      <c r="AR26">
        <f>SUMIF(DataRegularSeason20242025!$D$3:$D$1315,$A26, DataRegularSeason20242025!$J$3:$J$1315)</f>
        <v>14</v>
      </c>
      <c r="AS26">
        <f>SUMIF(DataRegularSeason20242025!$D$3:$D$1315,$A26, DataRegularSeason20242025!$K$3:$K$1315)</f>
        <v>17</v>
      </c>
      <c r="AT26">
        <f t="shared" si="3"/>
        <v>-3</v>
      </c>
      <c r="AU26">
        <f>COUNTIFS(DataRegularSeason20242025!$E$3:$E$1315,Table3[[#This Row],[Teams]],DataRegularSeason20242025!$J$3:$J$1315,0)</f>
        <v>0</v>
      </c>
      <c r="AV26">
        <f>SUMIF(DataRegularSeason20242025!$E$3:$E$1315,$A26,DataRegularSeason20242025!$K$3:$K$1315)</f>
        <v>18</v>
      </c>
      <c r="AW26">
        <f>SUMIF(DataRegularSeason20242025!$E$3:$E$1315,$A26,DataRegularSeason20242025!$J$3:$J$1315)</f>
        <v>19</v>
      </c>
      <c r="AX26">
        <f t="shared" si="4"/>
        <v>-1</v>
      </c>
      <c r="AY26">
        <f t="shared" si="5"/>
        <v>32</v>
      </c>
      <c r="AZ26">
        <f t="shared" si="6"/>
        <v>36</v>
      </c>
      <c r="BA26">
        <f t="shared" si="7"/>
        <v>-4</v>
      </c>
      <c r="BB26" s="28">
        <f>Table3[[#This Row],[GF]]/Table3[[#This Row],[GP]]</f>
        <v>3.2</v>
      </c>
      <c r="BC26" s="28">
        <f>Table3[[#This Row],[GA]]/Table3[[#This Row],[GP]]</f>
        <v>3.6</v>
      </c>
      <c r="BD26" s="28">
        <f>(Table3[[#This Row],[GF]]-Table3[[#This Row],[GA]])/Table3[[#This Row],[GP]]</f>
        <v>-0.4</v>
      </c>
      <c r="BE26">
        <f>COUNTIFS(DataRegularSeason20242025!$D$3:$D$1315,$A26,DataRegularSeason20242025!$H$3:$H$1315, $A26)</f>
        <v>1</v>
      </c>
      <c r="BF26">
        <f>COUNTIFS(DataRegularSeason20242025!$E$3:$E$1315,$A26,DataRegularSeason20242025!$H$3:$H$1315, $A26)</f>
        <v>4</v>
      </c>
      <c r="BG26">
        <f t="shared" si="8"/>
        <v>5</v>
      </c>
      <c r="BH26">
        <f t="shared" si="9"/>
        <v>3</v>
      </c>
      <c r="BI26">
        <f t="shared" si="10"/>
        <v>2</v>
      </c>
      <c r="BJ26">
        <f t="shared" si="11"/>
        <v>5</v>
      </c>
    </row>
    <row r="27" spans="1:64" x14ac:dyDescent="0.25">
      <c r="A27" t="s">
        <v>19</v>
      </c>
      <c r="B27" t="s">
        <v>98</v>
      </c>
      <c r="C27" t="s">
        <v>81</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0.2</v>
      </c>
      <c r="F27">
        <f>COUNTIFS(DataRegularSeason20242025!$N$3:$N$1315,1,DataRegularSeason20242025!$D$3:$D$1315,$A27)</f>
        <v>3</v>
      </c>
      <c r="G27">
        <f>41-Table3[[#This Row],[GP_A]]</f>
        <v>38</v>
      </c>
      <c r="H27">
        <f>COUNTIFS(DataRegularSeason20242025!$E$3:$E$1315,$A27,DataRegularSeason20242025!$N$3:$N$1315,1)</f>
        <v>7</v>
      </c>
      <c r="I27">
        <f>41-Table3[[#This Row],[GP_H]]</f>
        <v>34</v>
      </c>
      <c r="J27">
        <f t="shared" si="0"/>
        <v>10</v>
      </c>
      <c r="K27">
        <f>82-Table3[[#This Row],[GP]]</f>
        <v>72</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2</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1</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 t="shared" si="2"/>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4</v>
      </c>
      <c r="AC27">
        <f>Table3[[#This Row],[L_A]]+Table3[[#This Row],[L_H]]</f>
        <v>6</v>
      </c>
      <c r="AD27">
        <f>Table3[[#This Row],[RW_A]]+Table3[[#This Row],[RW_H]]</f>
        <v>4</v>
      </c>
      <c r="AE27">
        <f>Table3[[#This Row],[RL_A]]+Table3[[#This Row],[RL_H]]</f>
        <v>5</v>
      </c>
      <c r="AF27">
        <f>Table3[[#This Row],[OTW_A]]+Table3[[#This Row],[OTW_H]]</f>
        <v>0</v>
      </c>
      <c r="AG27">
        <f>Table3[[#This Row],[OTL_A]]+Table3[[#This Row],[OTL_H]]</f>
        <v>0</v>
      </c>
      <c r="AH27">
        <f>Table3[[#This Row],[SOW_A]]+Table3[[#This Row],[SOW_H]]</f>
        <v>0</v>
      </c>
      <c r="AI27">
        <f>Table3[[#This Row],[SOL_A]]+Table3[[#This Row],[SOL_H]]</f>
        <v>1</v>
      </c>
      <c r="AJ27">
        <f>(2*(Table3[[#This Row],[W_A]]+Table3[[#This Row],[W_H]]))+Table3[[#This Row],[OTL_A]]+Table3[[#This Row],[SOL_A]]+Table3[[#This Row],[OTL_H]]+Table3[[#This Row],[SOL_H]]</f>
        <v>9</v>
      </c>
      <c r="AK27">
        <f>(3*(Table3[[#This Row],[RW_A]]+Table3[[#This Row],[RW_H]]))+(2*(Table3[[#This Row],[OTW_A]]+Table3[[#This Row],[SOW_A]]+Table3[[#This Row],[OTW_H]]+Table3[[#This Row],[SOW_H]]))+Table3[[#This Row],[OTL_A]]+Table3[[#This Row],[SOL_A]]+Table3[[#This Row],[OTL_H]]+Table3[[#This Row],[SOL_H]]</f>
        <v>13</v>
      </c>
      <c r="AL27" s="26">
        <f>Table3[[#This Row],[PTS]]/(2*Table3[[#This Row],[GP]])</f>
        <v>0.45</v>
      </c>
      <c r="AM27" s="26">
        <f>Table3[[#This Row],[PTS2]]/(3*Table3[[#This Row],[GP]])</f>
        <v>0.43333333333333335</v>
      </c>
      <c r="AN27">
        <f>(2*Table3[[#This Row],[GR]])+Table3[[#This Row],[PTS]]</f>
        <v>153</v>
      </c>
      <c r="AO27">
        <f>(3*Table3[[#This Row],[GR]])+Table3[[#This Row],[PTS2]]</f>
        <v>229</v>
      </c>
      <c r="AP27" s="31" t="str">
        <f>_xlfn.CONCAT(TEXT(Table3[[#This Row],[W]], "0"), "-", TEXT(Table3[[#This Row],[RL]],"0"), "-", TEXT(Table3[[#This Row],[OTL]]+Table3[[#This Row],[SOL]], "0"))</f>
        <v>4-5-1</v>
      </c>
      <c r="AQ27">
        <f>COUNTIFS(DataRegularSeason20242025!$D$3:$D$1315,Table3[[#This Row],[Teams]],DataRegularSeason20242025!$K$3:$K$1315,0)</f>
        <v>0</v>
      </c>
      <c r="AR27">
        <f>SUMIF(DataRegularSeason20242025!$D$3:$D$1315,$A27, DataRegularSeason20242025!$J$3:$J$1315)</f>
        <v>11</v>
      </c>
      <c r="AS27">
        <f>SUMIF(DataRegularSeason20242025!$D$3:$D$1315,$A27, DataRegularSeason20242025!$K$3:$K$1315)</f>
        <v>13</v>
      </c>
      <c r="AT27">
        <f t="shared" si="3"/>
        <v>-2</v>
      </c>
      <c r="AU27">
        <f>COUNTIFS(DataRegularSeason20242025!$E$3:$E$1315,Table3[[#This Row],[Teams]],DataRegularSeason20242025!$J$3:$J$1315,0)</f>
        <v>1</v>
      </c>
      <c r="AV27">
        <f>SUMIF(DataRegularSeason20242025!$E$3:$E$1315,$A27,DataRegularSeason20242025!$K$3:$K$1315)</f>
        <v>18</v>
      </c>
      <c r="AW27">
        <f>SUMIF(DataRegularSeason20242025!$E$3:$E$1315,$A27,DataRegularSeason20242025!$J$3:$J$1315)</f>
        <v>28</v>
      </c>
      <c r="AX27">
        <f t="shared" si="4"/>
        <v>-10</v>
      </c>
      <c r="AY27">
        <f t="shared" si="5"/>
        <v>29</v>
      </c>
      <c r="AZ27">
        <f t="shared" si="6"/>
        <v>41</v>
      </c>
      <c r="BA27">
        <f t="shared" si="7"/>
        <v>-12</v>
      </c>
      <c r="BB27" s="28">
        <f>Table3[[#This Row],[GF]]/Table3[[#This Row],[GP]]</f>
        <v>2.9</v>
      </c>
      <c r="BC27" s="28">
        <f>Table3[[#This Row],[GA]]/Table3[[#This Row],[GP]]</f>
        <v>4.0999999999999996</v>
      </c>
      <c r="BD27" s="28">
        <f>(Table3[[#This Row],[GF]]-Table3[[#This Row],[GA]])/Table3[[#This Row],[GP]]</f>
        <v>-1.2</v>
      </c>
      <c r="BE27">
        <f>COUNTIFS(DataRegularSeason20242025!$D$3:$D$1315,$A27,DataRegularSeason20242025!$H$3:$H$1315, $A27)</f>
        <v>1</v>
      </c>
      <c r="BF27">
        <f>COUNTIFS(DataRegularSeason20242025!$E$3:$E$1315,$A27,DataRegularSeason20242025!$H$3:$H$1315, $A27)</f>
        <v>1</v>
      </c>
      <c r="BG27">
        <f t="shared" si="8"/>
        <v>2</v>
      </c>
      <c r="BH27">
        <f t="shared" si="9"/>
        <v>2</v>
      </c>
      <c r="BI27">
        <f t="shared" si="10"/>
        <v>6</v>
      </c>
      <c r="BJ27">
        <f t="shared" si="11"/>
        <v>8</v>
      </c>
    </row>
    <row r="28" spans="1:64" x14ac:dyDescent="0.25">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5</v>
      </c>
      <c r="E28" s="26">
        <f>Table3[[#This Row],[Watched]]/Table3[[#This Row],[GP]]</f>
        <v>0.5</v>
      </c>
      <c r="F28">
        <f>COUNTIFS(DataRegularSeason20242025!$N$3:$N$1315,1,DataRegularSeason20242025!$D$3:$D$1315,$A28)</f>
        <v>5</v>
      </c>
      <c r="G28">
        <f>41-Table3[[#This Row],[GP_A]]</f>
        <v>36</v>
      </c>
      <c r="H28">
        <f>COUNTIFS(DataRegularSeason20242025!$E$3:$E$1315,$A28,DataRegularSeason20242025!$N$3:$N$1315,1)</f>
        <v>5</v>
      </c>
      <c r="I28">
        <f>41-Table3[[#This Row],[GP_H]]</f>
        <v>36</v>
      </c>
      <c r="J28">
        <f t="shared" si="0"/>
        <v>10</v>
      </c>
      <c r="K28">
        <f>82-Table3[[#This Row],[GP]]</f>
        <v>72</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1</v>
      </c>
      <c r="X28">
        <f t="shared" si="2"/>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3</v>
      </c>
      <c r="AC28">
        <f>Table3[[#This Row],[L_A]]+Table3[[#This Row],[L_H]]</f>
        <v>7</v>
      </c>
      <c r="AD28">
        <f>Table3[[#This Row],[RW_A]]+Table3[[#This Row],[RW_H]]</f>
        <v>1</v>
      </c>
      <c r="AE28">
        <f>Table3[[#This Row],[RL_A]]+Table3[[#This Row],[RL_H]]</f>
        <v>5</v>
      </c>
      <c r="AF28">
        <f>Table3[[#This Row],[OTW_A]]+Table3[[#This Row],[OTW_H]]</f>
        <v>1</v>
      </c>
      <c r="AG28">
        <f>Table3[[#This Row],[OTL_A]]+Table3[[#This Row],[OTL_H]]</f>
        <v>2</v>
      </c>
      <c r="AH28">
        <f>Table3[[#This Row],[SOW_A]]+Table3[[#This Row],[SOW_H]]</f>
        <v>1</v>
      </c>
      <c r="AI28">
        <f>Table3[[#This Row],[SOL_A]]+Table3[[#This Row],[SOL_H]]</f>
        <v>0</v>
      </c>
      <c r="AJ28">
        <f>(2*(Table3[[#This Row],[W_A]]+Table3[[#This Row],[W_H]]))+Table3[[#This Row],[OTL_A]]+Table3[[#This Row],[SOL_A]]+Table3[[#This Row],[OTL_H]]+Table3[[#This Row],[SOL_H]]</f>
        <v>8</v>
      </c>
      <c r="AK28">
        <f>(3*(Table3[[#This Row],[RW_A]]+Table3[[#This Row],[RW_H]]))+(2*(Table3[[#This Row],[OTW_A]]+Table3[[#This Row],[SOW_A]]+Table3[[#This Row],[OTW_H]]+Table3[[#This Row],[SOW_H]]))+Table3[[#This Row],[OTL_A]]+Table3[[#This Row],[SOL_A]]+Table3[[#This Row],[OTL_H]]+Table3[[#This Row],[SOL_H]]</f>
        <v>9</v>
      </c>
      <c r="AL28" s="26">
        <f>Table3[[#This Row],[PTS]]/(2*Table3[[#This Row],[GP]])</f>
        <v>0.4</v>
      </c>
      <c r="AM28" s="26">
        <f>Table3[[#This Row],[PTS2]]/(3*Table3[[#This Row],[GP]])</f>
        <v>0.3</v>
      </c>
      <c r="AN28">
        <f>(2*Table3[[#This Row],[GR]])+Table3[[#This Row],[PTS]]</f>
        <v>152</v>
      </c>
      <c r="AO28">
        <f>(3*Table3[[#This Row],[GR]])+Table3[[#This Row],[PTS2]]</f>
        <v>225</v>
      </c>
      <c r="AP28" s="31" t="str">
        <f>_xlfn.CONCAT(TEXT(Table3[[#This Row],[W]], "0"), "-", TEXT(Table3[[#This Row],[RL]],"0"), "-", TEXT(Table3[[#This Row],[OTL]]+Table3[[#This Row],[SOL]], "0"))</f>
        <v>3-5-2</v>
      </c>
      <c r="AQ28">
        <f>COUNTIFS(DataRegularSeason20242025!$D$3:$D$1315,Table3[[#This Row],[Teams]],DataRegularSeason20242025!$K$3:$K$1315,0)</f>
        <v>0</v>
      </c>
      <c r="AR28">
        <f>SUMIF(DataRegularSeason20242025!$D$3:$D$1315,$A28, DataRegularSeason20242025!$J$3:$J$1315)</f>
        <v>10</v>
      </c>
      <c r="AS28">
        <f>SUMIF(DataRegularSeason20242025!$D$3:$D$1315,$A28, DataRegularSeason20242025!$K$3:$K$1315)</f>
        <v>11</v>
      </c>
      <c r="AT28">
        <f t="shared" si="3"/>
        <v>-1</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 t="shared" si="4"/>
        <v>-6</v>
      </c>
      <c r="AY28">
        <f t="shared" si="5"/>
        <v>22</v>
      </c>
      <c r="AZ28">
        <f t="shared" si="6"/>
        <v>29</v>
      </c>
      <c r="BA28">
        <f t="shared" si="7"/>
        <v>-7</v>
      </c>
      <c r="BB28" s="28">
        <f>Table3[[#This Row],[GF]]/Table3[[#This Row],[GP]]</f>
        <v>2.2000000000000002</v>
      </c>
      <c r="BC28" s="28">
        <f>Table3[[#This Row],[GA]]/Table3[[#This Row],[GP]]</f>
        <v>2.9</v>
      </c>
      <c r="BD28" s="28">
        <f>(Table3[[#This Row],[GF]]-Table3[[#This Row],[GA]])/Table3[[#This Row],[GP]]</f>
        <v>-0.7</v>
      </c>
      <c r="BE28">
        <f>COUNTIFS(DataRegularSeason20242025!$D$3:$D$1315,$A28,DataRegularSeason20242025!$H$3:$H$1315, $A28)</f>
        <v>2</v>
      </c>
      <c r="BF28">
        <f>COUNTIFS(DataRegularSeason20242025!$E$3:$E$1315,$A28,DataRegularSeason20242025!$H$3:$H$1315, $A28)</f>
        <v>3</v>
      </c>
      <c r="BG28">
        <f t="shared" si="8"/>
        <v>5</v>
      </c>
      <c r="BH28">
        <f t="shared" si="9"/>
        <v>3</v>
      </c>
      <c r="BI28">
        <f t="shared" si="10"/>
        <v>2</v>
      </c>
      <c r="BJ28">
        <f t="shared" si="11"/>
        <v>5</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0.55555555555555558</v>
      </c>
      <c r="F29">
        <f>COUNTIFS(DataRegularSeason20242025!$N$3:$N$1315,1,DataRegularSeason20242025!$D$3:$D$1315,$A29)</f>
        <v>3</v>
      </c>
      <c r="G29">
        <f>41-Table3[[#This Row],[GP_A]]</f>
        <v>38</v>
      </c>
      <c r="H29">
        <f>COUNTIFS(DataRegularSeason20242025!$E$3:$E$1315,$A29,DataRegularSeason20242025!$N$3:$N$1315,1)</f>
        <v>6</v>
      </c>
      <c r="I29">
        <f>41-Table3[[#This Row],[GP_H]]</f>
        <v>35</v>
      </c>
      <c r="J29">
        <f t="shared" si="0"/>
        <v>9</v>
      </c>
      <c r="K29">
        <f>82-Table3[[#This Row],[GP]]</f>
        <v>73</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2</v>
      </c>
      <c r="Q29">
        <f>COUNTIFS(DataRegularSeason20242025!$D$3:$D$1315,$A29, DataRegularSeason20242025!$S$3:$S$1315, $A29,DataRegularSeason20242025!$M$3:$M$1315,"REG")</f>
        <v>1</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6</v>
      </c>
      <c r="AD29">
        <f>Table3[[#This Row],[RW_A]]+Table3[[#This Row],[RW_H]]</f>
        <v>2</v>
      </c>
      <c r="AE29">
        <f>Table3[[#This Row],[RL_A]]+Table3[[#This Row],[RL_H]]</f>
        <v>5</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7</v>
      </c>
      <c r="AK29">
        <f>(3*(Table3[[#This Row],[RW_A]]+Table3[[#This Row],[RW_H]]))+(2*(Table3[[#This Row],[OTW_A]]+Table3[[#This Row],[SOW_A]]+Table3[[#This Row],[OTW_H]]+Table3[[#This Row],[SOW_H]]))+Table3[[#This Row],[OTL_A]]+Table3[[#This Row],[SOL_A]]+Table3[[#This Row],[OTL_H]]+Table3[[#This Row],[SOL_H]]</f>
        <v>9</v>
      </c>
      <c r="AL29" s="26">
        <f>Table3[[#This Row],[PTS]]/(2*Table3[[#This Row],[GP]])</f>
        <v>0.3888888888888889</v>
      </c>
      <c r="AM29" s="26">
        <f>Table3[[#This Row],[PTS2]]/(3*Table3[[#This Row],[GP]])</f>
        <v>0.33333333333333331</v>
      </c>
      <c r="AN29">
        <f>(2*Table3[[#This Row],[GR]])+Table3[[#This Row],[PTS]]</f>
        <v>153</v>
      </c>
      <c r="AO29">
        <f>(3*Table3[[#This Row],[GR]])+Table3[[#This Row],[PTS2]]</f>
        <v>228</v>
      </c>
      <c r="AP29" s="31" t="str">
        <f>_xlfn.CONCAT(TEXT(Table3[[#This Row],[W]], "0"), "-", TEXT(Table3[[#This Row],[RL]],"0"), "-", TEXT(Table3[[#This Row],[OTL]]+Table3[[#This Row],[SOL]], "0"))</f>
        <v>3-5-1</v>
      </c>
      <c r="AQ29">
        <f>COUNTIFS(DataRegularSeason20242025!$D$3:$D$1315,Table3[[#This Row],[Teams]],DataRegularSeason20242025!$K$3:$K$1315,0)</f>
        <v>0</v>
      </c>
      <c r="AR29">
        <f>SUMIF(DataRegularSeason20242025!$D$3:$D$1315,$A29, DataRegularSeason20242025!$J$3:$J$1315)</f>
        <v>5</v>
      </c>
      <c r="AS29">
        <f>SUMIF(DataRegularSeason20242025!$D$3:$D$1315,$A29, DataRegularSeason20242025!$K$3:$K$1315)</f>
        <v>8</v>
      </c>
      <c r="AT29">
        <f t="shared" si="3"/>
        <v>-3</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 t="shared" si="4"/>
        <v>-5</v>
      </c>
      <c r="AY29">
        <f t="shared" si="5"/>
        <v>23</v>
      </c>
      <c r="AZ29">
        <f t="shared" si="6"/>
        <v>31</v>
      </c>
      <c r="BA29">
        <f t="shared" si="7"/>
        <v>-8</v>
      </c>
      <c r="BB29" s="28">
        <f>Table3[[#This Row],[GF]]/Table3[[#This Row],[GP]]</f>
        <v>2.5555555555555554</v>
      </c>
      <c r="BC29" s="28">
        <f>Table3[[#This Row],[GA]]/Table3[[#This Row],[GP]]</f>
        <v>3.4444444444444446</v>
      </c>
      <c r="BD29" s="28">
        <f>(Table3[[#This Row],[GF]]-Table3[[#This Row],[GA]])/Table3[[#This Row],[GP]]</f>
        <v>-0.88888888888888884</v>
      </c>
      <c r="BE29">
        <f>COUNTIFS(DataRegularSeason20242025!$D$3:$D$1315,$A29,DataRegularSeason20242025!$H$3:$H$1315, $A29)</f>
        <v>3</v>
      </c>
      <c r="BF29">
        <f>COUNTIFS(DataRegularSeason20242025!$E$3:$E$1315,$A29,DataRegularSeason20242025!$H$3:$H$1315, $A29)</f>
        <v>4</v>
      </c>
      <c r="BG29">
        <f t="shared" si="8"/>
        <v>7</v>
      </c>
      <c r="BH29">
        <f t="shared" si="9"/>
        <v>0</v>
      </c>
      <c r="BI29">
        <f t="shared" si="10"/>
        <v>2</v>
      </c>
      <c r="BJ29">
        <f t="shared" si="11"/>
        <v>2</v>
      </c>
    </row>
    <row r="30" spans="1:64" x14ac:dyDescent="0.25">
      <c r="A30" t="s">
        <v>17</v>
      </c>
      <c r="B30" t="s">
        <v>97</v>
      </c>
      <c r="C30" t="s">
        <v>95</v>
      </c>
      <c r="D30">
        <f>COUNTIFS(DataRegularSeason20242025!$D$3:$D$1315,$A30,DataRegularSeason20242025!$R$3:$R$1315,1,DataRegularSeason20242025!$N$3:$N$1315,1) + COUNTIFS(DataRegularSeason20242025!$E$3:$E$1315,$A30,DataRegularSeason20242025!$R$3:$R$1315,1,DataRegularSeason20242025!$N$3:$N$1315,1)</f>
        <v>5</v>
      </c>
      <c r="E30" s="26">
        <f>Table3[[#This Row],[Watched]]/Table3[[#This Row],[GP]]</f>
        <v>0.5</v>
      </c>
      <c r="F30">
        <f>COUNTIFS(DataRegularSeason20242025!$N$3:$N$1315,1,DataRegularSeason20242025!$D$3:$D$1315,$A30)</f>
        <v>6</v>
      </c>
      <c r="G30">
        <f>41-Table3[[#This Row],[GP_A]]</f>
        <v>35</v>
      </c>
      <c r="H30">
        <f>COUNTIFS(DataRegularSeason20242025!$E$3:$E$1315,$A30,DataRegularSeason20242025!$N$3:$N$1315,1)</f>
        <v>4</v>
      </c>
      <c r="I30">
        <f>41-Table3[[#This Row],[GP_H]]</f>
        <v>37</v>
      </c>
      <c r="J30">
        <f t="shared" si="0"/>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4</v>
      </c>
      <c r="Q30">
        <f>COUNTIFS(DataRegularSeason20242025!$D$3:$D$1315,$A30, DataRegularSeason20242025!$S$3:$S$1315, $A30,DataRegularSeason20242025!$M$3:$M$1315,"REG")</f>
        <v>3</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3</v>
      </c>
      <c r="AC30">
        <f>Table3[[#This Row],[L_A]]+Table3[[#This Row],[L_H]]</f>
        <v>7</v>
      </c>
      <c r="AD30">
        <f>Table3[[#This Row],[RW_A]]+Table3[[#This Row],[RW_H]]</f>
        <v>3</v>
      </c>
      <c r="AE30">
        <f>Table3[[#This Row],[RL_A]]+Table3[[#This Row],[RL_H]]</f>
        <v>6</v>
      </c>
      <c r="AF30">
        <f>Table3[[#This Row],[OTW_A]]+Table3[[#This Row],[OTW_H]]</f>
        <v>0</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7</v>
      </c>
      <c r="AK30">
        <f>(3*(Table3[[#This Row],[RW_A]]+Table3[[#This Row],[RW_H]]))+(2*(Table3[[#This Row],[OTW_A]]+Table3[[#This Row],[SOW_A]]+Table3[[#This Row],[OTW_H]]+Table3[[#This Row],[SOW_H]]))+Table3[[#This Row],[OTL_A]]+Table3[[#This Row],[SOL_A]]+Table3[[#This Row],[OTL_H]]+Table3[[#This Row],[SOL_H]]</f>
        <v>10</v>
      </c>
      <c r="AL30" s="26">
        <f>Table3[[#This Row],[PTS]]/(2*Table3[[#This Row],[GP]])</f>
        <v>0.35</v>
      </c>
      <c r="AM30" s="26">
        <f>Table3[[#This Row],[PTS2]]/(3*Table3[[#This Row],[GP]])</f>
        <v>0.33333333333333331</v>
      </c>
      <c r="AN30">
        <f>(2*Table3[[#This Row],[GR]])+Table3[[#This Row],[PTS]]</f>
        <v>151</v>
      </c>
      <c r="AO30">
        <f>(3*Table3[[#This Row],[GR]])+Table3[[#This Row],[PTS2]]</f>
        <v>226</v>
      </c>
      <c r="AP30" s="31" t="str">
        <f>_xlfn.CONCAT(TEXT(Table3[[#This Row],[W]], "0"), "-", TEXT(Table3[[#This Row],[RL]],"0"), "-", TEXT(Table3[[#This Row],[OTL]]+Table3[[#This Row],[SOL]], "0"))</f>
        <v>3-6-1</v>
      </c>
      <c r="AQ30">
        <f>COUNTIFS(DataRegularSeason20242025!$D$3:$D$1315,Table3[[#This Row],[Teams]],DataRegularSeason20242025!$K$3:$K$1315,0)</f>
        <v>0</v>
      </c>
      <c r="AR30">
        <f>SUMIF(DataRegularSeason20242025!$D$3:$D$1315,$A30, DataRegularSeason20242025!$J$3:$J$1315)</f>
        <v>16</v>
      </c>
      <c r="AS30">
        <f>SUMIF(DataRegularSeason20242025!$D$3:$D$1315,$A30, DataRegularSeason20242025!$K$3:$K$1315)</f>
        <v>18</v>
      </c>
      <c r="AT30">
        <f t="shared" si="3"/>
        <v>-2</v>
      </c>
      <c r="AU30">
        <f>COUNTIFS(DataRegularSeason20242025!$E$3:$E$1315,Table3[[#This Row],[Teams]],DataRegularSeason20242025!$J$3:$J$1315,0)</f>
        <v>0</v>
      </c>
      <c r="AV30">
        <f>SUMIF(DataRegularSeason20242025!$E$3:$E$1315,$A30,DataRegularSeason20242025!$K$3:$K$1315)</f>
        <v>11</v>
      </c>
      <c r="AW30">
        <f>SUMIF(DataRegularSeason20242025!$E$3:$E$1315,$A30,DataRegularSeason20242025!$J$3:$J$1315)</f>
        <v>15</v>
      </c>
      <c r="AX30">
        <f t="shared" si="4"/>
        <v>-4</v>
      </c>
      <c r="AY30">
        <f t="shared" si="5"/>
        <v>27</v>
      </c>
      <c r="AZ30">
        <f t="shared" si="6"/>
        <v>33</v>
      </c>
      <c r="BA30">
        <f t="shared" si="7"/>
        <v>-6</v>
      </c>
      <c r="BB30" s="28">
        <f>Table3[[#This Row],[GF]]/Table3[[#This Row],[GP]]</f>
        <v>2.7</v>
      </c>
      <c r="BC30" s="28">
        <f>Table3[[#This Row],[GA]]/Table3[[#This Row],[GP]]</f>
        <v>3.3</v>
      </c>
      <c r="BD30" s="28">
        <f>(Table3[[#This Row],[GF]]-Table3[[#This Row],[GA]])/Table3[[#This Row],[GP]]</f>
        <v>-0.6</v>
      </c>
      <c r="BE30">
        <f>COUNTIFS(DataRegularSeason20242025!$D$3:$D$1315,$A30,DataRegularSeason20242025!$H$3:$H$1315, $A30)</f>
        <v>1</v>
      </c>
      <c r="BF30">
        <f>COUNTIFS(DataRegularSeason20242025!$E$3:$E$1315,$A30,DataRegularSeason20242025!$H$3:$H$1315, $A30)</f>
        <v>2</v>
      </c>
      <c r="BG30">
        <f t="shared" si="8"/>
        <v>3</v>
      </c>
      <c r="BH30">
        <f t="shared" si="9"/>
        <v>5</v>
      </c>
      <c r="BI30">
        <f t="shared" si="10"/>
        <v>2</v>
      </c>
      <c r="BJ30">
        <f t="shared" si="11"/>
        <v>7</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5</v>
      </c>
      <c r="E31" s="26">
        <f>Table3[[#This Row],[Watched]]/Table3[[#This Row],[GP]]</f>
        <v>0.5</v>
      </c>
      <c r="F31">
        <f>COUNTIFS(DataRegularSeason20242025!$N$3:$N$1315,1,DataRegularSeason20242025!$D$3:$D$1315,$A31)</f>
        <v>6</v>
      </c>
      <c r="G31">
        <f>41-Table3[[#This Row],[GP_A]]</f>
        <v>35</v>
      </c>
      <c r="H31">
        <f>COUNTIFS(DataRegularSeason20242025!$E$3:$E$1315,$A31,DataRegularSeason20242025!$N$3:$N$1315,1)</f>
        <v>4</v>
      </c>
      <c r="I31">
        <f>41-Table3[[#This Row],[GP_H]]</f>
        <v>37</v>
      </c>
      <c r="J31">
        <f t="shared" si="0"/>
        <v>10</v>
      </c>
      <c r="K31">
        <f>82-Table3[[#This Row],[GP]]</f>
        <v>72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 t="shared" si="1"/>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1</v>
      </c>
      <c r="AR31">
        <f>SUMIF(DataRegularSeason20242025!$D$3:$D$1315,$A31, DataRegularSeason20242025!$J$3:$J$1315)</f>
        <v>18</v>
      </c>
      <c r="AS31">
        <f>SUMIF(DataRegularSeason20242025!$D$3:$D$1315,$A31, DataRegularSeason20242025!$K$3:$K$1315)</f>
        <v>24</v>
      </c>
      <c r="AT31">
        <f t="shared" si="3"/>
        <v>-6</v>
      </c>
      <c r="AU31">
        <f>COUNTIFS(DataRegularSeason20242025!$E$3:$E$1315,Table3[[#This Row],[Teams]],DataRegularSeason20242025!$J$3:$J$1315,0)</f>
        <v>0</v>
      </c>
      <c r="AV31">
        <f>SUMIF(DataRegularSeason20242025!$E$3:$E$1315,$A31,DataRegularSeason20242025!$K$3:$K$1315)</f>
        <v>11</v>
      </c>
      <c r="AW31">
        <f>SUMIF(DataRegularSeason20242025!$E$3:$E$1315,$A31,DataRegularSeason20242025!$J$3:$J$1315)</f>
        <v>16</v>
      </c>
      <c r="AX31">
        <f t="shared" si="4"/>
        <v>-5</v>
      </c>
      <c r="AY31">
        <f t="shared" si="5"/>
        <v>29</v>
      </c>
      <c r="AZ31">
        <f t="shared" si="6"/>
        <v>40</v>
      </c>
      <c r="BA31">
        <f t="shared" si="7"/>
        <v>-11</v>
      </c>
      <c r="BB31" s="28">
        <f>Table3[[#This Row],[GF]]/Table3[[#This Row],[GP]]</f>
        <v>2.9</v>
      </c>
      <c r="BC31" s="28">
        <f>Table3[[#This Row],[GA]]/Table3[[#This Row],[GP]]</f>
        <v>4</v>
      </c>
      <c r="BD31" s="28">
        <f>(Table3[[#This Row],[GF]]-Table3[[#This Row],[GA]])/Table3[[#This Row],[GP]]</f>
        <v>-1.1000000000000001</v>
      </c>
      <c r="BE31">
        <f>COUNTIFS(DataRegularSeason20242025!$D$3:$D$1315,$A31,DataRegularSeason20242025!$H$3:$H$1315, $A31)</f>
        <v>3</v>
      </c>
      <c r="BF31">
        <f>COUNTIFS(DataRegularSeason20242025!$E$3:$E$1315,$A31,DataRegularSeason20242025!$H$3:$H$1315, $A31)</f>
        <v>0</v>
      </c>
      <c r="BG31">
        <f t="shared" si="8"/>
        <v>3</v>
      </c>
      <c r="BH31">
        <f t="shared" si="9"/>
        <v>3</v>
      </c>
      <c r="BI31">
        <f t="shared" si="10"/>
        <v>4</v>
      </c>
      <c r="BJ31">
        <f t="shared" si="11"/>
        <v>7</v>
      </c>
    </row>
    <row r="32" spans="1:64" x14ac:dyDescent="0.25">
      <c r="A32" t="s">
        <v>21</v>
      </c>
      <c r="B32" t="s">
        <v>98</v>
      </c>
      <c r="C32" t="s">
        <v>99</v>
      </c>
      <c r="D32">
        <f>COUNTIFS(DataRegularSeason20242025!$D$3:$D$1315,$A32,DataRegularSeason20242025!$R$3:$R$1315,1,DataRegularSeason20242025!$N$3:$N$1315,1) + COUNTIFS(DataRegularSeason20242025!$E$3:$E$1315,$A32,DataRegularSeason20242025!$R$3:$R$1315,1,DataRegularSeason20242025!$N$3:$N$1315,1)</f>
        <v>8</v>
      </c>
      <c r="E32" s="26">
        <f>Table3[[#This Row],[Watched]]/Table3[[#This Row],[GP]]</f>
        <v>0.72727272727272729</v>
      </c>
      <c r="F32">
        <f>COUNTIFS(DataRegularSeason20242025!$N$3:$N$1315,1,DataRegularSeason20242025!$D$3:$D$1315,$A32)</f>
        <v>7</v>
      </c>
      <c r="G32">
        <f>41-Table3[[#This Row],[GP_A]]</f>
        <v>34</v>
      </c>
      <c r="H32">
        <f>COUNTIFS(DataRegularSeason20242025!$E$3:$E$1315,$A32,DataRegularSeason20242025!$N$3:$N$1315,1)</f>
        <v>4</v>
      </c>
      <c r="I32">
        <f>41-Table3[[#This Row],[GP_H]]</f>
        <v>37</v>
      </c>
      <c r="J32">
        <f t="shared" si="0"/>
        <v>11</v>
      </c>
      <c r="K32">
        <f>82-Table3[[#This Row],[GP]]</f>
        <v>71</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5</v>
      </c>
      <c r="Q32">
        <f>COUNTIFS(DataRegularSeason20242025!$D$3:$D$1315,$A32, DataRegularSeason20242025!$S$3:$S$1315, $A32,DataRegularSeason20242025!$M$3:$M$1315,"REG")</f>
        <v>4</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3</v>
      </c>
      <c r="AC32">
        <f>Table3[[#This Row],[L_A]]+Table3[[#This Row],[L_H]]</f>
        <v>8</v>
      </c>
      <c r="AD32">
        <f>Table3[[#This Row],[RW_A]]+Table3[[#This Row],[RW_H]]</f>
        <v>2</v>
      </c>
      <c r="AE32">
        <f>Table3[[#This Row],[RL_A]]+Table3[[#This Row],[RL_H]]</f>
        <v>7</v>
      </c>
      <c r="AF32">
        <f>Table3[[#This Row],[OTW_A]]+Table3[[#This Row],[OTW_H]]</f>
        <v>1</v>
      </c>
      <c r="AG32">
        <f>Table3[[#This Row],[OTL_A]]+Table3[[#This Row],[OTL_H]]</f>
        <v>0</v>
      </c>
      <c r="AH32">
        <f>Table3[[#This Row],[SOW_A]]+Table3[[#This Row],[SOW_H]]</f>
        <v>0</v>
      </c>
      <c r="AI32">
        <f>Table3[[#This Row],[SOL_A]]+Table3[[#This Row],[SOL_H]]</f>
        <v>1</v>
      </c>
      <c r="AJ32">
        <f>(2*(Table3[[#This Row],[W_A]]+Table3[[#This Row],[W_H]]))+Table3[[#This Row],[OTL_A]]+Table3[[#This Row],[SOL_A]]+Table3[[#This Row],[OTL_H]]+Table3[[#This Row],[SOL_H]]</f>
        <v>7</v>
      </c>
      <c r="AK32">
        <f>(3*(Table3[[#This Row],[RW_A]]+Table3[[#This Row],[RW_H]]))+(2*(Table3[[#This Row],[OTW_A]]+Table3[[#This Row],[SOW_A]]+Table3[[#This Row],[OTW_H]]+Table3[[#This Row],[SOW_H]]))+Table3[[#This Row],[OTL_A]]+Table3[[#This Row],[SOL_A]]+Table3[[#This Row],[OTL_H]]+Table3[[#This Row],[SOL_H]]</f>
        <v>9</v>
      </c>
      <c r="AL32" s="26">
        <f>Table3[[#This Row],[PTS]]/(2*Table3[[#This Row],[GP]])</f>
        <v>0.31818181818181818</v>
      </c>
      <c r="AM32" s="26">
        <f>Table3[[#This Row],[PTS2]]/(3*Table3[[#This Row],[GP]])</f>
        <v>0.27272727272727271</v>
      </c>
      <c r="AN32">
        <f>(2*Table3[[#This Row],[GR]])+Table3[[#This Row],[PTS]]</f>
        <v>149</v>
      </c>
      <c r="AO32">
        <f>(3*Table3[[#This Row],[GR]])+Table3[[#This Row],[PTS2]]</f>
        <v>222</v>
      </c>
      <c r="AP32" s="31" t="str">
        <f>_xlfn.CONCAT(TEXT(Table3[[#This Row],[W]], "0"), "-", TEXT(Table3[[#This Row],[RL]],"0"), "-", TEXT(Table3[[#This Row],[OTL]]+Table3[[#This Row],[SOL]], "0"))</f>
        <v>3-7-1</v>
      </c>
      <c r="AQ32">
        <f>COUNTIFS(DataRegularSeason20242025!$D$3:$D$1315,Table3[[#This Row],[Teams]],DataRegularSeason20242025!$K$3:$K$1315,0)</f>
        <v>0</v>
      </c>
      <c r="AR32">
        <f>SUMIF(DataRegularSeason20242025!$D$3:$D$1315,$A32, DataRegularSeason20242025!$J$3:$J$1315)</f>
        <v>23</v>
      </c>
      <c r="AS32">
        <f>SUMIF(DataRegularSeason20242025!$D$3:$D$1315,$A32, DataRegularSeason20242025!$K$3:$K$1315)</f>
        <v>28</v>
      </c>
      <c r="AT32">
        <f t="shared" si="3"/>
        <v>-5</v>
      </c>
      <c r="AU32">
        <f>COUNTIFS(DataRegularSeason20242025!$E$3:$E$1315,Table3[[#This Row],[Teams]],DataRegularSeason20242025!$J$3:$J$1315,0)</f>
        <v>0</v>
      </c>
      <c r="AV32">
        <f>SUMIF(DataRegularSeason20242025!$E$3:$E$1315,$A32,DataRegularSeason20242025!$K$3:$K$1315)</f>
        <v>10</v>
      </c>
      <c r="AW32">
        <f>SUMIF(DataRegularSeason20242025!$E$3:$E$1315,$A32,DataRegularSeason20242025!$J$3:$J$1315)</f>
        <v>20</v>
      </c>
      <c r="AX32">
        <f t="shared" si="4"/>
        <v>-10</v>
      </c>
      <c r="AY32">
        <f t="shared" si="5"/>
        <v>33</v>
      </c>
      <c r="AZ32">
        <f t="shared" si="6"/>
        <v>48</v>
      </c>
      <c r="BA32">
        <f t="shared" si="7"/>
        <v>-15</v>
      </c>
      <c r="BB32" s="28">
        <f>Table3[[#This Row],[GF]]/Table3[[#This Row],[GP]]</f>
        <v>3</v>
      </c>
      <c r="BC32" s="28">
        <f>Table3[[#This Row],[GA]]/Table3[[#This Row],[GP]]</f>
        <v>4.3636363636363633</v>
      </c>
      <c r="BD32" s="28">
        <f>(Table3[[#This Row],[GF]]-Table3[[#This Row],[GA]])/Table3[[#This Row],[GP]]</f>
        <v>-1.3636363636363635</v>
      </c>
      <c r="BE32">
        <f>COUNTIFS(DataRegularSeason20242025!$D$3:$D$1315,$A32,DataRegularSeason20242025!$H$3:$H$1315, $A32)</f>
        <v>2</v>
      </c>
      <c r="BF32">
        <f>COUNTIFS(DataRegularSeason20242025!$E$3:$E$1315,$A32,DataRegularSeason20242025!$H$3:$H$1315, $A32)</f>
        <v>1</v>
      </c>
      <c r="BG32">
        <f t="shared" si="8"/>
        <v>3</v>
      </c>
      <c r="BH32">
        <f t="shared" si="9"/>
        <v>5</v>
      </c>
      <c r="BI32">
        <f t="shared" si="10"/>
        <v>3</v>
      </c>
      <c r="BJ32">
        <f t="shared" si="11"/>
        <v>8</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v>
      </c>
      <c r="E33" s="26">
        <f>Table3[[#This Row],[Watched]]/Table3[[#This Row],[GP]]</f>
        <v>0.36363636363636365</v>
      </c>
      <c r="F33">
        <f>COUNTIFS(DataRegularSeason20242025!$N$3:$N$1315,1,DataRegularSeason20242025!$D$3:$D$1315,$A33)</f>
        <v>7</v>
      </c>
      <c r="G33">
        <f>41-Table3[[#This Row],[GP_A]]</f>
        <v>34</v>
      </c>
      <c r="H33">
        <f>COUNTIFS(DataRegularSeason20242025!$E$3:$E$1315,$A33,DataRegularSeason20242025!$N$3:$N$1315,1)</f>
        <v>4</v>
      </c>
      <c r="I33">
        <f>41-Table3[[#This Row],[GP_H]]</f>
        <v>37</v>
      </c>
      <c r="J33">
        <f t="shared" si="0"/>
        <v>11</v>
      </c>
      <c r="K33">
        <f>82-Table3[[#This Row],[GP]]</f>
        <v>71</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 t="shared" si="1"/>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2</v>
      </c>
      <c r="AC33">
        <f>Table3[[#This Row],[L_A]]+Table3[[#This Row],[L_H]]</f>
        <v>9</v>
      </c>
      <c r="AD33">
        <f>Table3[[#This Row],[RW_A]]+Table3[[#This Row],[RW_H]]</f>
        <v>1</v>
      </c>
      <c r="AE33">
        <f>Table3[[#This Row],[RL_A]]+Table3[[#This Row],[RL_H]]</f>
        <v>7</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6</v>
      </c>
      <c r="AK33">
        <f>(3*(Table3[[#This Row],[RW_A]]+Table3[[#This Row],[RW_H]]))+(2*(Table3[[#This Row],[OTW_A]]+Table3[[#This Row],[SOW_A]]+Table3[[#This Row],[OTW_H]]+Table3[[#This Row],[SOW_H]]))+Table3[[#This Row],[OTL_A]]+Table3[[#This Row],[SOL_A]]+Table3[[#This Row],[OTL_H]]+Table3[[#This Row],[SOL_H]]</f>
        <v>7</v>
      </c>
      <c r="AL33" s="26">
        <f>Table3[[#This Row],[PTS]]/(2*Table3[[#This Row],[GP]])</f>
        <v>0.27272727272727271</v>
      </c>
      <c r="AM33" s="26">
        <f>Table3[[#This Row],[PTS2]]/(3*Table3[[#This Row],[GP]])</f>
        <v>0.21212121212121213</v>
      </c>
      <c r="AN33">
        <f>(2*Table3[[#This Row],[GR]])+Table3[[#This Row],[PTS]]</f>
        <v>148</v>
      </c>
      <c r="AO33">
        <f>(3*Table3[[#This Row],[GR]])+Table3[[#This Row],[PTS2]]</f>
        <v>220</v>
      </c>
      <c r="AP33" s="31" t="str">
        <f>_xlfn.CONCAT(TEXT(Table3[[#This Row],[W]], "0"), "-", TEXT(Table3[[#This Row],[RL]],"0"), "-", TEXT(Table3[[#This Row],[OTL]]+Table3[[#This Row],[SOL]], "0"))</f>
        <v>2-7-2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 t="shared" si="3"/>
        <v>-14</v>
      </c>
      <c r="AU33">
        <f>COUNTIFS(DataRegularSeason20242025!$E$3:$E$1315,Table3[[#This Row],[Teams]],DataRegularSeason20242025!$J$3:$J$1315,0)</f>
        <v>0</v>
      </c>
      <c r="AV33">
        <f>SUMIF(DataRegularSeason20242025!$E$3:$E$1315,$A33,DataRegularSeason20242025!$K$3:$K$1315)</f>
        <v>9</v>
      </c>
      <c r="AW33">
        <f>SUMIF(DataRegularSeason20242025!$E$3:$E$1315,$A33,DataRegularSeason20242025!$J$3:$J$1315)</f>
        <v>13</v>
      </c>
      <c r="AX33">
        <f t="shared" si="4"/>
        <v>-4</v>
      </c>
      <c r="AY33">
        <f t="shared" si="5"/>
        <v>27</v>
      </c>
      <c r="AZ33">
        <f t="shared" si="6"/>
        <v>45</v>
      </c>
      <c r="BA33">
        <f t="shared" si="7"/>
        <v>-18</v>
      </c>
      <c r="BB33" s="28">
        <f>Table3[[#This Row],[GF]]/Table3[[#This Row],[GP]]</f>
        <v>2.4545454545454546</v>
      </c>
      <c r="BC33" s="28">
        <f>Table3[[#This Row],[GA]]/Table3[[#This Row],[GP]]</f>
        <v>4.0909090909090908</v>
      </c>
      <c r="BD33" s="28">
        <f>(Table3[[#This Row],[GF]]-Table3[[#This Row],[GA]])/Table3[[#This Row],[GP]]</f>
        <v>-1.6363636363636365</v>
      </c>
      <c r="BE33">
        <f>COUNTIFS(DataRegularSeason20242025!$D$3:$D$1315,$A33,DataRegularSeason20242025!$H$3:$H$1315, $A33)</f>
        <v>0</v>
      </c>
      <c r="BF33">
        <f>COUNTIFS(DataRegularSeason20242025!$E$3:$E$1315,$A33,DataRegularSeason20242025!$H$3:$H$1315, $A33)</f>
        <v>0</v>
      </c>
      <c r="BG33">
        <f t="shared" si="8"/>
        <v>0</v>
      </c>
      <c r="BH33">
        <f t="shared" si="9"/>
        <v>7</v>
      </c>
      <c r="BI33">
        <f t="shared" si="10"/>
        <v>4</v>
      </c>
      <c r="BJ33">
        <f t="shared" si="11"/>
        <v>11</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2024-10-31T23:08:57Z</dcterms:modified>
</cp:coreProperties>
</file>