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BD77C3A-7BE0-455C-ADB0-D197FA129F1C}" xr6:coauthVersionLast="47" xr6:coauthVersionMax="47" xr10:uidLastSave="{00000000-0000-0000-0000-000000000000}"/>
  <bookViews>
    <workbookView xWindow="-120" yWindow="-120" windowWidth="29040" windowHeight="15840" activeTab="2"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3" i="1" l="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2" i="7"/>
  <c r="E2" i="7"/>
  <c r="F2" i="7"/>
  <c r="G2" i="7"/>
  <c r="H2" i="7"/>
  <c r="I2"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2" i="2"/>
  <c r="AW18" i="2"/>
  <c r="AW17" i="2"/>
  <c r="AW33" i="2"/>
  <c r="AW19" i="2"/>
  <c r="AW13" i="2"/>
  <c r="AW14" i="2"/>
  <c r="AW8" i="2"/>
  <c r="AW16" i="2"/>
  <c r="AW25" i="2"/>
  <c r="AW29" i="2"/>
  <c r="AW28" i="2"/>
  <c r="AW24" i="2"/>
  <c r="AW21" i="2"/>
  <c r="AW7" i="2"/>
  <c r="AW27" i="2"/>
  <c r="AW6" i="2"/>
  <c r="AW9" i="2"/>
  <c r="AW3" i="2"/>
  <c r="AW26" i="2"/>
  <c r="AW11" i="2"/>
  <c r="AW5" i="2"/>
  <c r="AW22" i="2"/>
  <c r="AW20" i="2"/>
  <c r="AW23" i="2"/>
  <c r="AW30" i="2"/>
  <c r="AW31" i="2"/>
  <c r="AW32" i="2"/>
  <c r="AW2" i="2"/>
  <c r="AS10" i="2"/>
  <c r="AS4" i="2"/>
  <c r="AS15" i="2"/>
  <c r="AS12" i="2"/>
  <c r="AS18" i="2"/>
  <c r="AS17" i="2"/>
  <c r="AS33" i="2"/>
  <c r="AS19" i="2"/>
  <c r="AS13" i="2"/>
  <c r="AS14" i="2"/>
  <c r="AS8" i="2"/>
  <c r="AS16" i="2"/>
  <c r="AS25" i="2"/>
  <c r="AS29" i="2"/>
  <c r="AS28" i="2"/>
  <c r="AS24" i="2"/>
  <c r="AS21" i="2"/>
  <c r="AS7" i="2"/>
  <c r="AS27" i="2"/>
  <c r="AS6" i="2"/>
  <c r="AS9" i="2"/>
  <c r="AS3" i="2"/>
  <c r="AS26" i="2"/>
  <c r="AS11" i="2"/>
  <c r="AS5" i="2"/>
  <c r="AS22" i="2"/>
  <c r="AS20" i="2"/>
  <c r="AS23" i="2"/>
  <c r="AS30"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29" i="2"/>
  <c r="AU29" i="2"/>
  <c r="AX29" i="2"/>
  <c r="AY29" i="2"/>
  <c r="AT8" i="2"/>
  <c r="AU8" i="2"/>
  <c r="AX8" i="2"/>
  <c r="AY8" i="2"/>
  <c r="AT26" i="2"/>
  <c r="AU26" i="2"/>
  <c r="AX26" i="2"/>
  <c r="AY26" i="2"/>
  <c r="AT15" i="2"/>
  <c r="AU15" i="2"/>
  <c r="AX15" i="2"/>
  <c r="AY15" i="2"/>
  <c r="AT33" i="2"/>
  <c r="AU33" i="2"/>
  <c r="AX33" i="2"/>
  <c r="AY33" i="2"/>
  <c r="AT16" i="2"/>
  <c r="AU16" i="2"/>
  <c r="AX16" i="2"/>
  <c r="AY16" i="2"/>
  <c r="AT11" i="2"/>
  <c r="AU11" i="2"/>
  <c r="AX11" i="2"/>
  <c r="AY11" i="2"/>
  <c r="AT27" i="2"/>
  <c r="AU27" i="2"/>
  <c r="AX27" i="2"/>
  <c r="AY27" i="2"/>
  <c r="AT10" i="2"/>
  <c r="AU10" i="2"/>
  <c r="AX10" i="2"/>
  <c r="AY10" i="2"/>
  <c r="AT12" i="2"/>
  <c r="AU12" i="2"/>
  <c r="AX12" i="2"/>
  <c r="AY12" i="2"/>
  <c r="AT7" i="2"/>
  <c r="AU7" i="2"/>
  <c r="AX7" i="2"/>
  <c r="AY7" i="2"/>
  <c r="AT3" i="2"/>
  <c r="AU3" i="2"/>
  <c r="AX3" i="2"/>
  <c r="AY3" i="2"/>
  <c r="AT30" i="2"/>
  <c r="AU30" i="2"/>
  <c r="AX30" i="2"/>
  <c r="AY30" i="2"/>
  <c r="AT6" i="2"/>
  <c r="AU6" i="2"/>
  <c r="AX6" i="2"/>
  <c r="AY6" i="2"/>
  <c r="AT32" i="2"/>
  <c r="AU32" i="2"/>
  <c r="AX32" i="2"/>
  <c r="AY32" i="2"/>
  <c r="AT24" i="2"/>
  <c r="AU24" i="2"/>
  <c r="AX24" i="2"/>
  <c r="AY24" i="2"/>
  <c r="AT19" i="2"/>
  <c r="AU19" i="2"/>
  <c r="AX19" i="2"/>
  <c r="AY19" i="2"/>
  <c r="AT20" i="2"/>
  <c r="AU20" i="2"/>
  <c r="AX20" i="2"/>
  <c r="AY20" i="2"/>
  <c r="AT21" i="2"/>
  <c r="AU21" i="2"/>
  <c r="AX21" i="2"/>
  <c r="AY21" i="2"/>
  <c r="AT25" i="2"/>
  <c r="AU25" i="2"/>
  <c r="AX25" i="2"/>
  <c r="AY25" i="2"/>
  <c r="AT22" i="2"/>
  <c r="AU22" i="2"/>
  <c r="AX22" i="2"/>
  <c r="AY22" i="2"/>
  <c r="AT31" i="2"/>
  <c r="AU31" i="2"/>
  <c r="AX31" i="2"/>
  <c r="AY31" i="2"/>
  <c r="AT23" i="2"/>
  <c r="AU23" i="2"/>
  <c r="AX23" i="2"/>
  <c r="AY23" i="2"/>
  <c r="AT13" i="2"/>
  <c r="AU13" i="2"/>
  <c r="AX13" i="2"/>
  <c r="AY13" i="2"/>
  <c r="AT9" i="2"/>
  <c r="AU9" i="2"/>
  <c r="AX9" i="2"/>
  <c r="AY9" i="2"/>
  <c r="AT17" i="2"/>
  <c r="AU17" i="2"/>
  <c r="AX17" i="2"/>
  <c r="AY17" i="2"/>
  <c r="AT14" i="2"/>
  <c r="AU14" i="2"/>
  <c r="AX14" i="2"/>
  <c r="AY14"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M494" i="1" l="1"/>
  <c r="AL494" i="1"/>
  <c r="AL493" i="1"/>
  <c r="AM493" i="1"/>
  <c r="AM492" i="1"/>
  <c r="AL492" i="1"/>
  <c r="O483" i="1"/>
  <c r="O467" i="1"/>
  <c r="O451" i="1"/>
  <c r="O435" i="1"/>
  <c r="O419" i="1"/>
  <c r="O481" i="1"/>
  <c r="O465" i="1"/>
  <c r="O486" i="1"/>
  <c r="O469" i="1"/>
  <c r="O489" i="1"/>
  <c r="O471" i="1"/>
  <c r="O487" i="1"/>
  <c r="O479" i="1"/>
  <c r="AC479" i="1" s="1"/>
  <c r="O463" i="1"/>
  <c r="AD463" i="1" s="1"/>
  <c r="O447" i="1"/>
  <c r="AC447" i="1" s="1"/>
  <c r="O431" i="1"/>
  <c r="AD431" i="1" s="1"/>
  <c r="O415" i="1"/>
  <c r="O399" i="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06"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99"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62"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427"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41"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19" i="1"/>
  <c r="AC353"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406"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41" i="1"/>
  <c r="AC435" i="1"/>
  <c r="AC417" i="1"/>
  <c r="AC399"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341"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7" i="1"/>
  <c r="AC451" i="1"/>
  <c r="AC445" i="1"/>
  <c r="AC427" i="1"/>
  <c r="AC415" i="1"/>
  <c r="AC397" i="1"/>
  <c r="AC391"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0" i="1"/>
  <c r="AC432"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0" i="2"/>
  <c r="D10" i="2"/>
  <c r="D32" i="2"/>
  <c r="AT7" i="4"/>
  <c r="D29" i="2"/>
  <c r="D26" i="2"/>
  <c r="D27" i="2"/>
  <c r="BL15" i="4"/>
  <c r="D6" i="2"/>
  <c r="D9" i="2"/>
  <c r="D15" i="2"/>
  <c r="D22" i="2"/>
  <c r="D23"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4" i="2"/>
  <c r="S22" i="1"/>
  <c r="Q13" i="2" s="1"/>
  <c r="S16" i="1"/>
  <c r="S25" i="2" s="1"/>
  <c r="S10" i="1"/>
  <c r="R4" i="2" s="1"/>
  <c r="S31" i="1"/>
  <c r="S8" i="2" s="1"/>
  <c r="C12" i="4"/>
  <c r="C32" i="4"/>
  <c r="BL11" i="4"/>
  <c r="D47" i="4"/>
  <c r="BD61" i="4"/>
  <c r="D21" i="4"/>
  <c r="BN55" i="4"/>
  <c r="BM52" i="4"/>
  <c r="BN35" i="4"/>
  <c r="F47" i="4"/>
  <c r="AZ55" i="4"/>
  <c r="E44" i="4"/>
  <c r="C46" i="4"/>
  <c r="BA18" i="4"/>
  <c r="C38" i="4"/>
  <c r="F19" i="4"/>
  <c r="D31" i="2"/>
  <c r="D19" i="2"/>
  <c r="BN61" i="4"/>
  <c r="C50" i="4"/>
  <c r="D12" i="2"/>
  <c r="S15" i="1"/>
  <c r="R12" i="2" s="1"/>
  <c r="S9" i="1"/>
  <c r="S19" i="2" s="1"/>
  <c r="S30" i="1"/>
  <c r="AO30" i="4"/>
  <c r="BK56" i="4"/>
  <c r="E60" i="4"/>
  <c r="AA38" i="4"/>
  <c r="BG30" i="4"/>
  <c r="F21" i="4"/>
  <c r="F45" i="4"/>
  <c r="BN37" i="4"/>
  <c r="BK30" i="4"/>
  <c r="F57" i="4"/>
  <c r="BH39" i="4"/>
  <c r="BK54" i="4"/>
  <c r="BK40" i="4"/>
  <c r="BL53" i="4"/>
  <c r="AY44" i="4"/>
  <c r="BK22" i="4"/>
  <c r="E36" i="4"/>
  <c r="BI26" i="4"/>
  <c r="D8" i="2"/>
  <c r="D57" i="4"/>
  <c r="BG54" i="4"/>
  <c r="D14" i="2"/>
  <c r="F27" i="4"/>
  <c r="D7" i="2"/>
  <c r="S3" i="1"/>
  <c r="S14" i="1"/>
  <c r="Q7" i="2" s="1"/>
  <c r="S8" i="1"/>
  <c r="Q9" i="2" s="1"/>
  <c r="S71" i="1"/>
  <c r="Q10" i="2" s="1"/>
  <c r="S47" i="1"/>
  <c r="R27" i="2" s="1"/>
  <c r="S35" i="1"/>
  <c r="R22" i="2" s="1"/>
  <c r="S29" i="1"/>
  <c r="R20" i="2" s="1"/>
  <c r="BH27" i="4"/>
  <c r="F23" i="4"/>
  <c r="AZ41" i="4"/>
  <c r="BN29" i="4"/>
  <c r="BM16" i="4"/>
  <c r="BL61" i="4"/>
  <c r="BH51" i="4"/>
  <c r="BH53" i="4"/>
  <c r="E16" i="4"/>
  <c r="E38" i="4"/>
  <c r="BM26" i="4"/>
  <c r="BG42" i="4"/>
  <c r="BD47" i="4"/>
  <c r="BL55" i="4"/>
  <c r="C34" i="4"/>
  <c r="D11" i="2"/>
  <c r="BN19" i="4"/>
  <c r="E18" i="4"/>
  <c r="D16" i="2"/>
  <c r="D24" i="2"/>
  <c r="D5" i="2"/>
  <c r="D28" i="2"/>
  <c r="D21" i="2"/>
  <c r="D33" i="2"/>
  <c r="S13" i="1"/>
  <c r="R30" i="2" s="1"/>
  <c r="S7" i="1"/>
  <c r="Q33" i="2" s="1"/>
  <c r="S82" i="1"/>
  <c r="Q2" i="2" s="1"/>
  <c r="S40" i="1"/>
  <c r="Z4" i="2" s="1"/>
  <c r="S34" i="1"/>
  <c r="Q24" i="2" s="1"/>
  <c r="D30" i="2"/>
  <c r="D25" i="2"/>
  <c r="D17" i="2"/>
  <c r="BJ17" i="4"/>
  <c r="D18"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9" i="2"/>
  <c r="O9" i="2"/>
  <c r="U14" i="2"/>
  <c r="W22" i="2"/>
  <c r="AA28" i="2"/>
  <c r="Z21" i="2"/>
  <c r="O2" i="2"/>
  <c r="U7" i="2"/>
  <c r="Y7" i="2"/>
  <c r="W8" i="2"/>
  <c r="Z7" i="2"/>
  <c r="V21" i="2"/>
  <c r="AA33" i="2"/>
  <c r="AA9" i="2"/>
  <c r="V7" i="2"/>
  <c r="O33" i="2"/>
  <c r="W21" i="2"/>
  <c r="V33" i="2"/>
  <c r="Y33" i="2"/>
  <c r="Z33" i="2"/>
  <c r="U33" i="2"/>
  <c r="W33" i="2"/>
  <c r="AA26" i="2"/>
  <c r="N10" i="2"/>
  <c r="W32" i="2"/>
  <c r="O10" i="2"/>
  <c r="M10" i="2"/>
  <c r="W29" i="2"/>
  <c r="O58" i="1"/>
  <c r="AD58" i="1" s="1"/>
  <c r="O26" i="1"/>
  <c r="AD26" i="1" s="1"/>
  <c r="O42" i="1"/>
  <c r="AD42" i="1" s="1"/>
  <c r="O45" i="1"/>
  <c r="AD45" i="1" s="1"/>
  <c r="O61" i="1"/>
  <c r="AD61" i="1" s="1"/>
  <c r="O29" i="1"/>
  <c r="AD29" i="1" s="1"/>
  <c r="O56" i="1"/>
  <c r="AD56" i="1" s="1"/>
  <c r="N19" i="2"/>
  <c r="W15" i="2"/>
  <c r="O27" i="1"/>
  <c r="AD27" i="1" s="1"/>
  <c r="O43" i="1"/>
  <c r="AD43" i="1" s="1"/>
  <c r="O59" i="1"/>
  <c r="AD59" i="1" s="1"/>
  <c r="U3" i="2"/>
  <c r="O52" i="1"/>
  <c r="AD52" i="1" s="1"/>
  <c r="Z26" i="2"/>
  <c r="O36" i="1"/>
  <c r="AD36" i="1" s="1"/>
  <c r="Z23" i="2"/>
  <c r="V30" i="2"/>
  <c r="AE66" i="4"/>
  <c r="O34" i="1"/>
  <c r="AD34" i="1" s="1"/>
  <c r="AA23" i="2"/>
  <c r="N11" i="2"/>
  <c r="M31" i="2"/>
  <c r="O50" i="1"/>
  <c r="AD50" i="1" s="1"/>
  <c r="N27" i="2"/>
  <c r="J65" i="4"/>
  <c r="W18" i="2"/>
  <c r="N14" i="2"/>
  <c r="V32" i="2"/>
  <c r="O46" i="1"/>
  <c r="AD46" i="1" s="1"/>
  <c r="N31" i="2"/>
  <c r="V26" i="2"/>
  <c r="N9" i="2"/>
  <c r="N22" i="2"/>
  <c r="N20" i="2"/>
  <c r="W31" i="2"/>
  <c r="O30" i="1"/>
  <c r="AD30" i="1" s="1"/>
  <c r="N5" i="2"/>
  <c r="N12" i="2"/>
  <c r="N6" i="2"/>
  <c r="U6" i="2"/>
  <c r="O8" i="2"/>
  <c r="O62" i="1"/>
  <c r="AD62" i="1" s="1"/>
  <c r="M8" i="2"/>
  <c r="U24" i="2"/>
  <c r="N25" i="2"/>
  <c r="V12" i="2"/>
  <c r="AH65" i="4"/>
  <c r="V13" i="2"/>
  <c r="V15" i="2"/>
  <c r="V6" i="2"/>
  <c r="V9" i="2"/>
  <c r="W26" i="2"/>
  <c r="V2" i="2"/>
  <c r="V27" i="2"/>
  <c r="W9" i="2"/>
  <c r="BN3" i="2"/>
  <c r="V8" i="2"/>
  <c r="W23" i="2"/>
  <c r="BM13" i="2"/>
  <c r="Y9" i="2"/>
  <c r="BM10" i="2"/>
  <c r="V5" i="2"/>
  <c r="BN7" i="2"/>
  <c r="V3" i="2"/>
  <c r="V11" i="2"/>
  <c r="BN20" i="2"/>
  <c r="N13" i="2"/>
  <c r="W30" i="2"/>
  <c r="BK62" i="4"/>
  <c r="W2" i="2"/>
  <c r="W4" i="2"/>
  <c r="W5" i="2"/>
  <c r="U12" i="2"/>
  <c r="W13" i="2"/>
  <c r="U13" i="2"/>
  <c r="W25" i="2"/>
  <c r="BN19" i="2"/>
  <c r="BM2" i="2"/>
  <c r="H12" i="2"/>
  <c r="I12" i="2" s="1"/>
  <c r="H21" i="2"/>
  <c r="I21" i="2" s="1"/>
  <c r="H16" i="2"/>
  <c r="I16" i="2" s="1"/>
  <c r="H3" i="2"/>
  <c r="I3" i="2" s="1"/>
  <c r="N16" i="2"/>
  <c r="N4" i="2"/>
  <c r="U26" i="2"/>
  <c r="U4" i="2"/>
  <c r="V29" i="2"/>
  <c r="V17" i="2"/>
  <c r="W24" i="2"/>
  <c r="W12" i="2"/>
  <c r="BM16" i="2"/>
  <c r="BN2" i="2"/>
  <c r="H32" i="2"/>
  <c r="I32" i="2" s="1"/>
  <c r="H29" i="2"/>
  <c r="I29" i="2" s="1"/>
  <c r="O15" i="2"/>
  <c r="M15" i="2"/>
  <c r="U8" i="2"/>
  <c r="U5" i="2"/>
  <c r="W6" i="2"/>
  <c r="BN25" i="2"/>
  <c r="BN6" i="2"/>
  <c r="H24" i="2"/>
  <c r="I24" i="2" s="1"/>
  <c r="U29" i="2"/>
  <c r="U17" i="2"/>
  <c r="V24" i="2"/>
  <c r="W11" i="2"/>
  <c r="Y23" i="2"/>
  <c r="BN10" i="2"/>
  <c r="BN30" i="2"/>
  <c r="BM33" i="2"/>
  <c r="H2" i="2"/>
  <c r="I2" i="2" s="1"/>
  <c r="BM18" i="2"/>
  <c r="H19" i="2"/>
  <c r="I19" i="2" s="1"/>
  <c r="M28" i="2"/>
  <c r="BN31" i="2"/>
  <c r="H13" i="2"/>
  <c r="I13" i="2" s="1"/>
  <c r="H20" i="2"/>
  <c r="I20" i="2" s="1"/>
  <c r="T15" i="2"/>
  <c r="N8" i="2"/>
  <c r="U9" i="2"/>
  <c r="U11" i="2"/>
  <c r="V23" i="2"/>
  <c r="T20" i="2"/>
  <c r="H18" i="2"/>
  <c r="I18" i="2" s="1"/>
  <c r="L23" i="2"/>
  <c r="N28" i="2"/>
  <c r="U15" i="2"/>
  <c r="V22" i="2"/>
  <c r="W10" i="2"/>
  <c r="W20" i="2"/>
  <c r="BM17" i="2"/>
  <c r="H9" i="2"/>
  <c r="I9" i="2" s="1"/>
  <c r="M26" i="2"/>
  <c r="U23" i="2"/>
  <c r="V25" i="2"/>
  <c r="H14" i="2"/>
  <c r="I14" i="2" s="1"/>
  <c r="O11" i="2"/>
  <c r="U22" i="2"/>
  <c r="V10" i="2"/>
  <c r="V20" i="2"/>
  <c r="W14" i="2"/>
  <c r="BM25" i="2"/>
  <c r="BN33" i="2"/>
  <c r="M14" i="2"/>
  <c r="U32" i="2"/>
  <c r="U25" i="2"/>
  <c r="Y26" i="2"/>
  <c r="U10" i="2"/>
  <c r="U20" i="2"/>
  <c r="V14" i="2"/>
  <c r="H11" i="2"/>
  <c r="I11" i="2" s="1"/>
  <c r="BN9" i="2"/>
  <c r="H33" i="2"/>
  <c r="I33" i="2" s="1"/>
  <c r="H30" i="2"/>
  <c r="I30" i="2" s="1"/>
  <c r="U2" i="2"/>
  <c r="U30" i="2"/>
  <c r="V31" i="2"/>
  <c r="V18" i="2"/>
  <c r="BM7" i="2"/>
  <c r="BN18" i="2"/>
  <c r="H7" i="2"/>
  <c r="I7" i="2" s="1"/>
  <c r="H17" i="2"/>
  <c r="I17" i="2" s="1"/>
  <c r="M5" i="2"/>
  <c r="V19" i="2"/>
  <c r="BM5" i="2"/>
  <c r="H8" i="2"/>
  <c r="I8" i="2" s="1"/>
  <c r="Z16" i="2"/>
  <c r="N32" i="2"/>
  <c r="N30" i="2"/>
  <c r="U31" i="2"/>
  <c r="U18" i="2"/>
  <c r="V4" i="2"/>
  <c r="BN21" i="2"/>
  <c r="BN14" i="2"/>
  <c r="BN13" i="2"/>
  <c r="BM3" i="2"/>
  <c r="O51" i="1"/>
  <c r="AD51" i="1" s="1"/>
  <c r="H6" i="2"/>
  <c r="I6" i="2" s="1"/>
  <c r="H23" i="2"/>
  <c r="I23" i="2" s="1"/>
  <c r="H27" i="2"/>
  <c r="I27" i="2" s="1"/>
  <c r="H26" i="2"/>
  <c r="I26" i="2" s="1"/>
  <c r="H31" i="2"/>
  <c r="I31" i="2" s="1"/>
  <c r="H22" i="2"/>
  <c r="I22" i="2" s="1"/>
  <c r="U27" i="2"/>
  <c r="U19" i="2"/>
  <c r="W3" i="2"/>
  <c r="W28" i="2"/>
  <c r="Y28" i="2"/>
  <c r="U28" i="2"/>
  <c r="V28" i="2"/>
  <c r="W16" i="2"/>
  <c r="U16" i="2"/>
  <c r="Y16" i="2"/>
  <c r="V16" i="2"/>
  <c r="Z28" i="2"/>
  <c r="H25" i="2"/>
  <c r="I25" i="2" s="1"/>
  <c r="M18" i="2"/>
  <c r="N18" i="2"/>
  <c r="AA16" i="2"/>
  <c r="Z9" i="2"/>
  <c r="M7" i="2"/>
  <c r="M29" i="2"/>
  <c r="O29" i="2"/>
  <c r="BN22" i="2"/>
  <c r="BM21" i="2"/>
  <c r="BN32" i="2"/>
  <c r="BM6" i="2"/>
  <c r="BN24" i="2"/>
  <c r="BN15" i="2"/>
  <c r="BN29" i="2"/>
  <c r="T29" i="2"/>
  <c r="M9" i="2"/>
  <c r="M11" i="2"/>
  <c r="N15" i="2"/>
  <c r="O23" i="2"/>
  <c r="O28" i="1"/>
  <c r="AD28" i="1" s="1"/>
  <c r="L2" i="2"/>
  <c r="BM9" i="2"/>
  <c r="BM24" i="2"/>
  <c r="BM15" i="2"/>
  <c r="BM29" i="2"/>
  <c r="T19" i="2"/>
  <c r="T18" i="2"/>
  <c r="M13" i="2"/>
  <c r="N23" i="2"/>
  <c r="O32" i="2"/>
  <c r="O22" i="2"/>
  <c r="L14" i="2"/>
  <c r="BM31" i="2"/>
  <c r="L20" i="2"/>
  <c r="BM30" i="2"/>
  <c r="BN12" i="2"/>
  <c r="BN11" i="2"/>
  <c r="L26" i="2"/>
  <c r="T24" i="2"/>
  <c r="T28" i="2"/>
  <c r="M23" i="2"/>
  <c r="O25" i="2"/>
  <c r="BN5" i="2"/>
  <c r="L27" i="2"/>
  <c r="L13" i="2"/>
  <c r="L32" i="2"/>
  <c r="BM12" i="2"/>
  <c r="BM11" i="2"/>
  <c r="L18" i="2"/>
  <c r="T32" i="2"/>
  <c r="M32" i="2"/>
  <c r="M22" i="2"/>
  <c r="O16" i="2"/>
  <c r="O20" i="2"/>
  <c r="L25" i="2"/>
  <c r="L7" i="2"/>
  <c r="BN4" i="2"/>
  <c r="L22" i="2"/>
  <c r="L3" i="2"/>
  <c r="T2" i="2"/>
  <c r="T6" i="2"/>
  <c r="M25" i="2"/>
  <c r="O30" i="2"/>
  <c r="BM4" i="2"/>
  <c r="BN17" i="2"/>
  <c r="L10" i="2"/>
  <c r="L16" i="2"/>
  <c r="BN8" i="2"/>
  <c r="T4" i="2"/>
  <c r="T30" i="2"/>
  <c r="M16" i="2"/>
  <c r="M20" i="2"/>
  <c r="O14" i="2"/>
  <c r="O7" i="2"/>
  <c r="BN23" i="2"/>
  <c r="BM19" i="2"/>
  <c r="BM8" i="2"/>
  <c r="T5" i="2"/>
  <c r="T3" i="2"/>
  <c r="M30" i="2"/>
  <c r="N7" i="2"/>
  <c r="O31" i="2"/>
  <c r="O18" i="2"/>
  <c r="L5" i="2"/>
  <c r="BM23" i="2"/>
  <c r="BN27" i="2"/>
  <c r="T14" i="2"/>
  <c r="T7" i="2"/>
  <c r="O27" i="2"/>
  <c r="O19" i="2"/>
  <c r="H5" i="2"/>
  <c r="I5" i="2" s="1"/>
  <c r="L9" i="2"/>
  <c r="L24" i="2"/>
  <c r="BM27" i="2"/>
  <c r="L15" i="2"/>
  <c r="L29" i="2"/>
  <c r="T17" i="2"/>
  <c r="T12" i="2"/>
  <c r="O26" i="2"/>
  <c r="O4" i="2"/>
  <c r="L31" i="2"/>
  <c r="L30" i="2"/>
  <c r="T9" i="2"/>
  <c r="T27" i="2"/>
  <c r="M27" i="2"/>
  <c r="M19" i="2"/>
  <c r="O5" i="2"/>
  <c r="H10" i="2"/>
  <c r="I10" i="2" s="1"/>
  <c r="L12" i="2"/>
  <c r="L11" i="2"/>
  <c r="BN26" i="2"/>
  <c r="T13" i="2"/>
  <c r="T11" i="2"/>
  <c r="M4" i="2"/>
  <c r="O17" i="2"/>
  <c r="F10" i="2"/>
  <c r="G10" i="2" s="1"/>
  <c r="BM14" i="2"/>
  <c r="BM20" i="2"/>
  <c r="BM26" i="2"/>
  <c r="T23" i="2"/>
  <c r="T16" i="2"/>
  <c r="N29" i="2"/>
  <c r="N17" i="2"/>
  <c r="O28" i="2"/>
  <c r="O3" i="2"/>
  <c r="L4" i="2"/>
  <c r="BM32" i="2"/>
  <c r="T31" i="2"/>
  <c r="T33" i="2"/>
  <c r="M17" i="2"/>
  <c r="N3" i="2"/>
  <c r="O24" i="2"/>
  <c r="O12" i="2"/>
  <c r="H4" i="2"/>
  <c r="L17" i="2"/>
  <c r="BM22" i="2"/>
  <c r="L19" i="2"/>
  <c r="BN16" i="2"/>
  <c r="L8" i="2"/>
  <c r="T22" i="2"/>
  <c r="M3" i="2"/>
  <c r="O6" i="2"/>
  <c r="L6" i="2"/>
  <c r="T25" i="2"/>
  <c r="T26" i="2"/>
  <c r="M24" i="2"/>
  <c r="M12" i="2"/>
  <c r="N33" i="2"/>
  <c r="T21" i="2"/>
  <c r="T8" i="2"/>
  <c r="M33" i="2"/>
  <c r="M6" i="2"/>
  <c r="O13" i="2"/>
  <c r="M21" i="2"/>
  <c r="T10" i="2"/>
  <c r="N21" i="2"/>
  <c r="O21" i="2"/>
  <c r="BB9" i="2"/>
  <c r="L21" i="2"/>
  <c r="BB23" i="2"/>
  <c r="F17" i="2"/>
  <c r="G17" i="2" s="1"/>
  <c r="F25" i="2"/>
  <c r="G25" i="2" s="1"/>
  <c r="F6" i="2"/>
  <c r="F27" i="2"/>
  <c r="F33" i="2"/>
  <c r="G33" i="2" s="1"/>
  <c r="H15" i="2"/>
  <c r="I15" i="2" s="1"/>
  <c r="F9" i="2"/>
  <c r="G9" i="2" s="1"/>
  <c r="F21" i="2"/>
  <c r="G21" i="2" s="1"/>
  <c r="F30" i="2"/>
  <c r="G30" i="2" s="1"/>
  <c r="F11" i="2"/>
  <c r="G11" i="2" s="1"/>
  <c r="F15" i="2"/>
  <c r="G15" i="2" s="1"/>
  <c r="F26" i="2"/>
  <c r="G26" i="2" s="1"/>
  <c r="F2" i="2"/>
  <c r="G2" i="2" s="1"/>
  <c r="F13" i="2"/>
  <c r="G13" i="2" s="1"/>
  <c r="F20" i="2"/>
  <c r="G20" i="2" s="1"/>
  <c r="F3" i="2"/>
  <c r="G3" i="2" s="1"/>
  <c r="F16" i="2"/>
  <c r="G16" i="2" s="1"/>
  <c r="F8" i="2"/>
  <c r="G8" i="2" s="1"/>
  <c r="F4" i="2"/>
  <c r="F23" i="2"/>
  <c r="G23" i="2" s="1"/>
  <c r="F19" i="2"/>
  <c r="G19" i="2" s="1"/>
  <c r="F7" i="2"/>
  <c r="G7" i="2" s="1"/>
  <c r="F29" i="2"/>
  <c r="G29" i="2" s="1"/>
  <c r="F5" i="2"/>
  <c r="G5" i="2" s="1"/>
  <c r="F31" i="2"/>
  <c r="G31" i="2" s="1"/>
  <c r="F24" i="2"/>
  <c r="G24" i="2" s="1"/>
  <c r="F12" i="2"/>
  <c r="G12" i="2" s="1"/>
  <c r="F18" i="2"/>
  <c r="G18" i="2" s="1"/>
  <c r="F14" i="2"/>
  <c r="G14" i="2" s="1"/>
  <c r="F22" i="2"/>
  <c r="G22" i="2" s="1"/>
  <c r="F32" i="2"/>
  <c r="G32" i="2" s="1"/>
  <c r="AZ23" i="2"/>
  <c r="BA24" i="2"/>
  <c r="AZ14" i="2"/>
  <c r="L33" i="2"/>
  <c r="AV31" i="2"/>
  <c r="BB18" i="2"/>
  <c r="AV2" i="2"/>
  <c r="BA17" i="2"/>
  <c r="BB22" i="2"/>
  <c r="AZ2" i="2"/>
  <c r="BA9" i="2"/>
  <c r="BB13" i="2"/>
  <c r="AV24" i="2"/>
  <c r="AV5" i="2"/>
  <c r="BB14" i="2"/>
  <c r="AZ9" i="2"/>
  <c r="BA11" i="2"/>
  <c r="AV15" i="2"/>
  <c r="AV26" i="2"/>
  <c r="BA8" i="2"/>
  <c r="AV22" i="2"/>
  <c r="BA21" i="2"/>
  <c r="BB32" i="2"/>
  <c r="AV7" i="2"/>
  <c r="BA30" i="2"/>
  <c r="BB10" i="2"/>
  <c r="AZ27" i="2"/>
  <c r="AV33" i="2"/>
  <c r="BB17" i="2"/>
  <c r="BB25" i="2"/>
  <c r="BB6" i="2"/>
  <c r="AZ3" i="2"/>
  <c r="AV12" i="2"/>
  <c r="BA10" i="2"/>
  <c r="BA15" i="2"/>
  <c r="BB29" i="2"/>
  <c r="AV10" i="2"/>
  <c r="AZ15" i="2"/>
  <c r="AV25" i="2"/>
  <c r="AV20" i="2"/>
  <c r="BA6" i="2"/>
  <c r="AZ12" i="2"/>
  <c r="BB16" i="2"/>
  <c r="AZ16" i="2"/>
  <c r="AV18" i="2"/>
  <c r="BA5" i="2"/>
  <c r="BB4" i="2"/>
  <c r="AZ5" i="2"/>
  <c r="AV14" i="2"/>
  <c r="BA25" i="2"/>
  <c r="AV21" i="2"/>
  <c r="AV19" i="2"/>
  <c r="AZ29" i="2"/>
  <c r="AZ24" i="2"/>
  <c r="AV32" i="2"/>
  <c r="BA12" i="2"/>
  <c r="AV27" i="2"/>
  <c r="AZ11" i="2"/>
  <c r="AZ26" i="2"/>
  <c r="AV8" i="2"/>
  <c r="AZ13" i="2"/>
  <c r="BA2" i="2"/>
  <c r="AV23" i="2"/>
  <c r="BA31" i="2"/>
  <c r="AZ25" i="2"/>
  <c r="AZ19" i="2"/>
  <c r="BB30" i="2"/>
  <c r="BA3" i="2"/>
  <c r="AZ18" i="2"/>
  <c r="BA14" i="2"/>
  <c r="AZ17" i="2"/>
  <c r="AV9" i="2"/>
  <c r="BA13" i="2"/>
  <c r="AZ31" i="2"/>
  <c r="AZ22" i="2"/>
  <c r="BB19" i="2"/>
  <c r="AZ6" i="2"/>
  <c r="AZ7" i="2"/>
  <c r="BB27" i="2"/>
  <c r="AV11" i="2"/>
  <c r="AV16" i="2"/>
  <c r="AZ33" i="2"/>
  <c r="BB8" i="2"/>
  <c r="BA29" i="2"/>
  <c r="BB2" i="2"/>
  <c r="AZ21" i="2"/>
  <c r="BB20" i="2"/>
  <c r="BB7" i="2"/>
  <c r="BB33" i="2"/>
  <c r="BB26" i="2"/>
  <c r="AZ8" i="2"/>
  <c r="AV29" i="2"/>
  <c r="AV4" i="2"/>
  <c r="AZ4" i="2"/>
  <c r="AV17" i="2"/>
  <c r="AZ20" i="2"/>
  <c r="AZ32" i="2"/>
  <c r="AZ30" i="2"/>
  <c r="BB3" i="2"/>
  <c r="AV13" i="2"/>
  <c r="BB21" i="2"/>
  <c r="AV3" i="2"/>
  <c r="AZ10" i="2"/>
  <c r="BA27" i="2"/>
  <c r="BB11" i="2"/>
  <c r="BA18" i="2"/>
  <c r="BA4" i="2"/>
  <c r="BB5" i="2"/>
  <c r="BA23" i="2"/>
  <c r="BB31" i="2"/>
  <c r="BA19" i="2"/>
  <c r="BB24" i="2"/>
  <c r="BA7" i="2"/>
  <c r="BB12" i="2"/>
  <c r="BA33" i="2"/>
  <c r="BB15" i="2"/>
  <c r="BA20" i="2"/>
  <c r="BA16" i="2"/>
  <c r="AV6" i="2"/>
  <c r="BA22" i="2"/>
  <c r="BA32" i="2"/>
  <c r="AV30"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8"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475" i="1" l="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5"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9"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9" i="2"/>
  <c r="AI19" i="2" s="1"/>
  <c r="AC231" i="1"/>
  <c r="BG21" i="2"/>
  <c r="AD239" i="1"/>
  <c r="AC236" i="1"/>
  <c r="AC150" i="1"/>
  <c r="AC122" i="1"/>
  <c r="AT20" i="1"/>
  <c r="AD123" i="1"/>
  <c r="AC102" i="1"/>
  <c r="BG9"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3"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4" i="2"/>
  <c r="BJ14" i="2" s="1"/>
  <c r="R8" i="2"/>
  <c r="BJ8" i="2" s="1"/>
  <c r="Y25" i="2"/>
  <c r="Q19" i="2"/>
  <c r="S27" i="2"/>
  <c r="BJ27" i="2" s="1"/>
  <c r="AA25" i="2"/>
  <c r="AI25" i="2" s="1"/>
  <c r="S22" i="2"/>
  <c r="BJ22" i="2" s="1"/>
  <c r="Q22" i="2"/>
  <c r="R10" i="2"/>
  <c r="Y17" i="2"/>
  <c r="S10" i="2"/>
  <c r="S33" i="2"/>
  <c r="AI33" i="2" s="1"/>
  <c r="R33" i="2"/>
  <c r="AG33" i="2" s="1"/>
  <c r="R9" i="2"/>
  <c r="AG9" i="2" s="1"/>
  <c r="R19" i="2"/>
  <c r="BJ19" i="2" s="1"/>
  <c r="R6" i="2"/>
  <c r="S31" i="2"/>
  <c r="AI31" i="2" s="1"/>
  <c r="Q31" i="2"/>
  <c r="AA13" i="2"/>
  <c r="S9" i="2"/>
  <c r="AI9" i="2" s="1"/>
  <c r="AA27" i="2"/>
  <c r="R25" i="2"/>
  <c r="BJ25" i="2" s="1"/>
  <c r="Z24" i="2"/>
  <c r="BI24" i="2" s="1"/>
  <c r="AA8" i="2"/>
  <c r="AI8" i="2" s="1"/>
  <c r="Y8" i="2"/>
  <c r="R13" i="2"/>
  <c r="S13" i="2"/>
  <c r="Z8" i="2"/>
  <c r="Y30" i="2"/>
  <c r="AF18" i="2"/>
  <c r="S32" i="2"/>
  <c r="S2" i="2"/>
  <c r="Y11" i="2"/>
  <c r="R32" i="2"/>
  <c r="Q32" i="2"/>
  <c r="BO53" i="5"/>
  <c r="R2" i="2"/>
  <c r="CE6" i="2"/>
  <c r="CE5" i="2"/>
  <c r="AD24" i="2"/>
  <c r="AH7" i="2"/>
  <c r="AH11" i="2"/>
  <c r="Y27" i="2"/>
  <c r="Z13" i="2"/>
  <c r="BO46" i="5"/>
  <c r="AH28" i="2"/>
  <c r="Y29" i="2"/>
  <c r="Z30" i="2"/>
  <c r="AG30" i="2" s="1"/>
  <c r="S24" i="2"/>
  <c r="AI24" i="2" s="1"/>
  <c r="Q25" i="2"/>
  <c r="Z27" i="2"/>
  <c r="Z17" i="2"/>
  <c r="AA17" i="2"/>
  <c r="S17" i="2"/>
  <c r="Q20" i="2"/>
  <c r="AA11" i="2"/>
  <c r="R17" i="2"/>
  <c r="AA30" i="2"/>
  <c r="Q14" i="2"/>
  <c r="S20" i="2"/>
  <c r="BJ20" i="2" s="1"/>
  <c r="R24" i="2"/>
  <c r="Q6" i="2"/>
  <c r="AA29" i="2"/>
  <c r="Q17" i="2"/>
  <c r="AD14" i="2"/>
  <c r="Y13" i="2"/>
  <c r="AE13" i="2" s="1"/>
  <c r="Y24" i="2"/>
  <c r="AE24" i="2" s="1"/>
  <c r="Z11" i="2"/>
  <c r="S3" i="2"/>
  <c r="Z29" i="2"/>
  <c r="BO14" i="5"/>
  <c r="Q3" i="2"/>
  <c r="S6" i="2"/>
  <c r="BO11" i="5"/>
  <c r="AA2" i="2"/>
  <c r="BO8" i="5"/>
  <c r="BY3" i="2"/>
  <c r="BY12" i="2" s="1"/>
  <c r="BO60" i="5"/>
  <c r="BO17" i="5"/>
  <c r="BO3" i="5"/>
  <c r="BO50" i="5"/>
  <c r="BO19" i="5"/>
  <c r="BO33" i="5"/>
  <c r="BO24" i="5"/>
  <c r="AF8" i="2"/>
  <c r="BO10" i="5"/>
  <c r="Z5" i="2"/>
  <c r="Q16" i="2"/>
  <c r="AE16" i="2" s="1"/>
  <c r="Y1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18" i="2"/>
  <c r="AG18" i="2" s="1"/>
  <c r="Z20" i="2"/>
  <c r="AG20" i="2" s="1"/>
  <c r="Y18" i="2"/>
  <c r="Y20" i="2"/>
  <c r="Y2" i="2"/>
  <c r="AE2" i="2" s="1"/>
  <c r="AA4" i="2"/>
  <c r="BI4" i="2" s="1"/>
  <c r="AA20" i="2"/>
  <c r="Y4" i="2"/>
  <c r="Q5" i="2"/>
  <c r="Q30" i="2"/>
  <c r="R3" i="2"/>
  <c r="AA18" i="2"/>
  <c r="S12" i="2"/>
  <c r="BJ12" i="2" s="1"/>
  <c r="BO42" i="5"/>
  <c r="S30" i="2"/>
  <c r="BJ30" i="2" s="1"/>
  <c r="Q12" i="2"/>
  <c r="Z2" i="2"/>
  <c r="R5" i="2"/>
  <c r="BJ5" i="2" s="1"/>
  <c r="BO21" i="5"/>
  <c r="S23" i="2"/>
  <c r="AI23" i="2" s="1"/>
  <c r="AH15" i="2"/>
  <c r="AF21" i="2"/>
  <c r="AH19" i="2"/>
  <c r="AD6" i="2"/>
  <c r="AH27" i="2"/>
  <c r="AH3" i="2"/>
  <c r="AF15" i="2"/>
  <c r="AB29" i="2"/>
  <c r="AB5" i="2"/>
  <c r="AB33" i="2"/>
  <c r="AF7" i="2"/>
  <c r="AH29" i="2"/>
  <c r="AH5" i="2"/>
  <c r="AF29" i="2"/>
  <c r="AB19" i="2"/>
  <c r="AD30" i="2"/>
  <c r="AD13" i="2"/>
  <c r="AH16" i="2"/>
  <c r="AH26" i="2"/>
  <c r="AD32" i="2"/>
  <c r="AB6" i="2"/>
  <c r="AB18" i="2"/>
  <c r="AB12" i="2"/>
  <c r="AD33" i="2"/>
  <c r="AD16" i="2"/>
  <c r="AH17" i="2"/>
  <c r="AE9" i="2"/>
  <c r="AD4" i="2"/>
  <c r="AH14" i="2"/>
  <c r="AD25" i="2"/>
  <c r="AF23" i="2"/>
  <c r="AF3" i="2"/>
  <c r="AD20" i="2"/>
  <c r="AH8" i="2"/>
  <c r="AB28" i="2"/>
  <c r="AD19" i="2"/>
  <c r="AB15" i="2"/>
  <c r="AH4" i="2"/>
  <c r="AF32" i="2"/>
  <c r="AD11" i="2"/>
  <c r="AD21" i="2"/>
  <c r="AD17" i="2"/>
  <c r="AH25" i="2"/>
  <c r="AE7" i="2"/>
  <c r="AD27" i="2"/>
  <c r="AH22" i="2"/>
  <c r="AD26" i="2"/>
  <c r="AB24" i="2"/>
  <c r="AB30" i="2"/>
  <c r="AD29" i="2"/>
  <c r="AD9" i="2"/>
  <c r="AH18" i="2"/>
  <c r="AH20" i="2"/>
  <c r="AD7" i="2"/>
  <c r="AD18" i="2"/>
  <c r="AE33" i="2"/>
  <c r="AB17" i="2"/>
  <c r="AF13" i="2"/>
  <c r="AH23" i="2"/>
  <c r="AH12" i="2"/>
  <c r="AF33" i="2"/>
  <c r="AB21" i="2"/>
  <c r="AH13" i="2"/>
  <c r="AD12" i="2"/>
  <c r="AD3" i="2"/>
  <c r="AF17" i="2"/>
  <c r="AH31" i="2"/>
  <c r="AD23" i="2"/>
  <c r="AD22" i="2"/>
  <c r="AB20" i="2"/>
  <c r="AH32" i="2"/>
  <c r="AH6" i="2"/>
  <c r="AB11" i="2"/>
  <c r="AH30" i="2"/>
  <c r="AD5" i="2"/>
  <c r="AF30" i="2"/>
  <c r="AH24" i="2"/>
  <c r="AB4" i="2"/>
  <c r="AB16" i="2"/>
  <c r="AB25" i="2"/>
  <c r="AB14" i="2"/>
  <c r="AF16" i="2"/>
  <c r="AH33" i="2"/>
  <c r="AH2" i="2"/>
  <c r="AB31" i="2"/>
  <c r="AB10" i="2"/>
  <c r="AB2" i="2"/>
  <c r="AF31" i="2"/>
  <c r="AF27" i="2"/>
  <c r="AH9" i="2"/>
  <c r="AB3" i="2"/>
  <c r="AD28" i="2"/>
  <c r="AF25" i="2"/>
  <c r="AF6" i="2"/>
  <c r="AF20" i="2"/>
  <c r="AB22" i="2"/>
  <c r="AB32" i="2"/>
  <c r="AF28" i="2"/>
  <c r="AD15" i="2"/>
  <c r="AF22" i="2"/>
  <c r="AD31" i="2"/>
  <c r="AF19" i="2"/>
  <c r="AF10" i="2"/>
  <c r="AF26" i="2"/>
  <c r="AB8" i="2"/>
  <c r="AB9" i="2"/>
  <c r="AB13" i="2"/>
  <c r="AB23" i="2"/>
  <c r="AD8" i="2"/>
  <c r="AF12" i="2"/>
  <c r="AF9" i="2"/>
  <c r="AF14" i="2"/>
  <c r="AD10" i="2"/>
  <c r="AG4" i="2"/>
  <c r="AF24" i="2"/>
  <c r="AB7" i="2"/>
  <c r="AB27" i="2"/>
  <c r="AB26" i="2"/>
  <c r="AI16" i="2"/>
  <c r="AF4" i="2"/>
  <c r="AF5" i="2"/>
  <c r="AF11" i="2"/>
  <c r="AH10" i="2"/>
  <c r="AF2" i="2"/>
  <c r="AD2" i="2"/>
  <c r="Z3" i="2"/>
  <c r="R26" i="2"/>
  <c r="AG26" i="2" s="1"/>
  <c r="BQ13" i="2"/>
  <c r="J6" i="2"/>
  <c r="BF6" i="2" s="1"/>
  <c r="G6" i="2"/>
  <c r="J27" i="2"/>
  <c r="BF27" i="2" s="1"/>
  <c r="G27" i="2"/>
  <c r="J24" i="2"/>
  <c r="BF24" i="2" s="1"/>
  <c r="BQ21" i="2"/>
  <c r="J21" i="2"/>
  <c r="E21" i="2" s="1"/>
  <c r="BO20" i="2"/>
  <c r="X21" i="2"/>
  <c r="BQ20" i="2"/>
  <c r="BQ7" i="2"/>
  <c r="J9" i="2"/>
  <c r="BF9" i="2" s="1"/>
  <c r="X9" i="2"/>
  <c r="X27" i="2"/>
  <c r="X3" i="2"/>
  <c r="BO7" i="2"/>
  <c r="J16" i="2"/>
  <c r="E16" i="2" s="1"/>
  <c r="BO3" i="2"/>
  <c r="BQ3" i="2"/>
  <c r="X12" i="2"/>
  <c r="BO32" i="2"/>
  <c r="AA6" i="2"/>
  <c r="Z6" i="2"/>
  <c r="X25" i="2"/>
  <c r="X31" i="2"/>
  <c r="S11" i="2"/>
  <c r="AA32" i="2"/>
  <c r="BQ11" i="2"/>
  <c r="BP13" i="2"/>
  <c r="Z22" i="2"/>
  <c r="AG22" i="2" s="1"/>
  <c r="AA22" i="2"/>
  <c r="AA5" i="2"/>
  <c r="BQ14" i="2"/>
  <c r="X14" i="2"/>
  <c r="BP10" i="2"/>
  <c r="X26" i="2"/>
  <c r="BO10" i="2"/>
  <c r="BQ26" i="2"/>
  <c r="BQ31" i="2"/>
  <c r="BQ32" i="2"/>
  <c r="X6" i="2"/>
  <c r="X2" i="2"/>
  <c r="S18" i="2"/>
  <c r="BJ18" i="2" s="1"/>
  <c r="X23" i="2"/>
  <c r="BQ33" i="2"/>
  <c r="BQ18" i="2"/>
  <c r="BQ10" i="2"/>
  <c r="X29" i="2"/>
  <c r="BQ19" i="2"/>
  <c r="BQ29" i="2"/>
  <c r="BQ6" i="2"/>
  <c r="X18" i="2"/>
  <c r="J7" i="2"/>
  <c r="E7" i="2" s="1"/>
  <c r="X13" i="2"/>
  <c r="X32" i="2"/>
  <c r="BO2" i="2"/>
  <c r="BQ2" i="2"/>
  <c r="BP3" i="2"/>
  <c r="BO25" i="2"/>
  <c r="BO33" i="2"/>
  <c r="BP33" i="2"/>
  <c r="BO14" i="2"/>
  <c r="BO19" i="2"/>
  <c r="BO31" i="2"/>
  <c r="X8" i="2"/>
  <c r="BQ25" i="2"/>
  <c r="BO6" i="2"/>
  <c r="X33" i="2"/>
  <c r="X20" i="2"/>
  <c r="BP18" i="2"/>
  <c r="BQ23" i="2"/>
  <c r="BQ22" i="2"/>
  <c r="BQ9" i="2"/>
  <c r="BO9" i="2"/>
  <c r="BO16" i="2"/>
  <c r="X19" i="2"/>
  <c r="BQ24" i="2"/>
  <c r="X24" i="2"/>
  <c r="BQ27" i="2"/>
  <c r="BQ30" i="2"/>
  <c r="J22" i="2"/>
  <c r="E22" i="2" s="1"/>
  <c r="X15" i="2"/>
  <c r="BO18" i="2"/>
  <c r="Q18" i="2"/>
  <c r="S26" i="2"/>
  <c r="Y3" i="2"/>
  <c r="Q26" i="2"/>
  <c r="AE26" i="2" s="1"/>
  <c r="Y10" i="2"/>
  <c r="AE10" i="2" s="1"/>
  <c r="R29" i="2"/>
  <c r="Y6" i="2"/>
  <c r="Q29" i="2"/>
  <c r="Y5" i="2"/>
  <c r="S21" i="2"/>
  <c r="AI21" i="2" s="1"/>
  <c r="Q21" i="2"/>
  <c r="AE21" i="2" s="1"/>
  <c r="AA15" i="2"/>
  <c r="Y15" i="2"/>
  <c r="Z15" i="2"/>
  <c r="R23" i="2"/>
  <c r="Y22" i="2"/>
  <c r="Q23" i="2"/>
  <c r="AE23" i="2" s="1"/>
  <c r="AA10" i="2"/>
  <c r="Q15" i="2"/>
  <c r="Y14" i="2"/>
  <c r="S15" i="2"/>
  <c r="Z31" i="2"/>
  <c r="BI31" i="2" s="1"/>
  <c r="Q28" i="2"/>
  <c r="AE28" i="2" s="1"/>
  <c r="AA12" i="2"/>
  <c r="Y12" i="2"/>
  <c r="Z12" i="2"/>
  <c r="AG12" i="2" s="1"/>
  <c r="BO13" i="2"/>
  <c r="P23" i="2"/>
  <c r="BO29" i="2"/>
  <c r="Z32" i="2"/>
  <c r="Q11" i="2"/>
  <c r="R11" i="2"/>
  <c r="Y32" i="2"/>
  <c r="BO30" i="2"/>
  <c r="X17" i="2"/>
  <c r="Y31" i="2"/>
  <c r="BQ17" i="2"/>
  <c r="S29" i="2"/>
  <c r="J10" i="2"/>
  <c r="X10" i="2"/>
  <c r="J4" i="2"/>
  <c r="X5" i="2"/>
  <c r="BQ5" i="2"/>
  <c r="X4" i="2"/>
  <c r="P10" i="2"/>
  <c r="BP21" i="2"/>
  <c r="BQ4" i="2"/>
  <c r="P27" i="2"/>
  <c r="X22" i="2"/>
  <c r="P2" i="2"/>
  <c r="X7" i="2"/>
  <c r="P14" i="2"/>
  <c r="P29" i="2"/>
  <c r="P25" i="2"/>
  <c r="X16" i="2"/>
  <c r="P12" i="2"/>
  <c r="P30" i="2"/>
  <c r="X30" i="2"/>
  <c r="P17" i="2"/>
  <c r="P31" i="2"/>
  <c r="BO22" i="2"/>
  <c r="BO21" i="2"/>
  <c r="BO5" i="2"/>
  <c r="BO23" i="2"/>
  <c r="BO4" i="2"/>
  <c r="BO15" i="2"/>
  <c r="BQ16" i="2"/>
  <c r="BP27" i="2"/>
  <c r="BO12" i="2"/>
  <c r="BO24" i="2"/>
  <c r="BO26" i="2"/>
  <c r="BP19" i="2"/>
  <c r="BP20" i="2"/>
  <c r="BO27" i="2"/>
  <c r="BP8" i="2"/>
  <c r="BO8" i="2"/>
  <c r="BO17" i="2"/>
  <c r="BP32" i="2"/>
  <c r="BP26" i="2"/>
  <c r="BP11" i="2"/>
  <c r="BO11" i="2"/>
  <c r="BQ8" i="2"/>
  <c r="Z14" i="2"/>
  <c r="AG14" i="2" s="1"/>
  <c r="AA14" i="2"/>
  <c r="R15" i="2"/>
  <c r="X11" i="2"/>
  <c r="R21" i="2"/>
  <c r="AG21" i="2" s="1"/>
  <c r="P5" i="2"/>
  <c r="BQ12" i="2"/>
  <c r="J25" i="2"/>
  <c r="E25" i="2" s="1"/>
  <c r="AA3" i="2"/>
  <c r="BP23" i="2"/>
  <c r="J3" i="2"/>
  <c r="E3" i="2" s="1"/>
  <c r="P26" i="2"/>
  <c r="BQ15" i="2"/>
  <c r="BP9" i="2"/>
  <c r="P9" i="2"/>
  <c r="J17" i="2"/>
  <c r="E17" i="2" s="1"/>
  <c r="BP17" i="2"/>
  <c r="BP2" i="2"/>
  <c r="J8" i="2"/>
  <c r="E8" i="2" s="1"/>
  <c r="P8" i="2"/>
  <c r="BP24" i="2"/>
  <c r="P24" i="2"/>
  <c r="J26" i="2"/>
  <c r="E26" i="2" s="1"/>
  <c r="J13" i="2"/>
  <c r="E13" i="2" s="1"/>
  <c r="J29" i="2"/>
  <c r="E29" i="2" s="1"/>
  <c r="BP7" i="2"/>
  <c r="J32" i="2"/>
  <c r="E32" i="2" s="1"/>
  <c r="P32" i="2"/>
  <c r="P21" i="2"/>
  <c r="BP30" i="2"/>
  <c r="BP29" i="2"/>
  <c r="J18" i="2"/>
  <c r="E18" i="2" s="1"/>
  <c r="J12" i="2"/>
  <c r="E12" i="2" s="1"/>
  <c r="J2" i="2"/>
  <c r="E2" i="2" s="1"/>
  <c r="P13" i="2"/>
  <c r="P7" i="2"/>
  <c r="BP25" i="2"/>
  <c r="J15" i="2"/>
  <c r="BP5" i="2"/>
  <c r="J14" i="2"/>
  <c r="E14" i="2" s="1"/>
  <c r="P18" i="2"/>
  <c r="BP6" i="2"/>
  <c r="P22" i="2"/>
  <c r="J11" i="2"/>
  <c r="E11" i="2" s="1"/>
  <c r="J5" i="2"/>
  <c r="E5" i="2" s="1"/>
  <c r="J30" i="2"/>
  <c r="E30" i="2" s="1"/>
  <c r="P11" i="2"/>
  <c r="J31" i="2"/>
  <c r="E31" i="2" s="1"/>
  <c r="J33" i="2"/>
  <c r="E33" i="2" s="1"/>
  <c r="J19" i="2"/>
  <c r="E19" i="2" s="1"/>
  <c r="BP22" i="2"/>
  <c r="P3" i="2"/>
  <c r="BP31" i="2"/>
  <c r="P6" i="2"/>
  <c r="J23" i="2"/>
  <c r="E23" i="2" s="1"/>
  <c r="P20" i="2"/>
  <c r="P19" i="2"/>
  <c r="P4" i="2"/>
  <c r="P16" i="2"/>
  <c r="BP16" i="2"/>
  <c r="J20" i="2"/>
  <c r="E20" i="2" s="1"/>
  <c r="BP12" i="2"/>
  <c r="BP4" i="2"/>
  <c r="P15" i="2"/>
  <c r="BP14" i="2"/>
  <c r="BP15" i="2"/>
  <c r="P33" i="2"/>
  <c r="BC6" i="2"/>
  <c r="BC12" i="2"/>
  <c r="BC5" i="2"/>
  <c r="BC10" i="2"/>
  <c r="BC17" i="2"/>
  <c r="BC22" i="2"/>
  <c r="BC11" i="2"/>
  <c r="BC29" i="2"/>
  <c r="BC13" i="2"/>
  <c r="BC24" i="2"/>
  <c r="BC23" i="2"/>
  <c r="BC18" i="2"/>
  <c r="BC8" i="2"/>
  <c r="BC26" i="2"/>
  <c r="BC9" i="2"/>
  <c r="BC16" i="2"/>
  <c r="BC25" i="2"/>
  <c r="BC20" i="2"/>
  <c r="BC19" i="2"/>
  <c r="BC21" i="2"/>
  <c r="BC3" i="2"/>
  <c r="BC31" i="2"/>
  <c r="BC7" i="2"/>
  <c r="BC4" i="2"/>
  <c r="BC27" i="2"/>
  <c r="BC30" i="2"/>
  <c r="BC32" i="2"/>
  <c r="BC14" i="2"/>
  <c r="BC15" i="2"/>
  <c r="BC33" i="2"/>
  <c r="BC2"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5" i="2"/>
  <c r="BI6" i="2"/>
  <c r="BI11" i="2"/>
  <c r="BJ11" i="2"/>
  <c r="BI13" i="2"/>
  <c r="BI8" i="2"/>
  <c r="BI27" i="2"/>
  <c r="BJ3" i="2"/>
  <c r="BI2" i="2"/>
  <c r="BJ24" i="2"/>
  <c r="BI17" i="2"/>
  <c r="BI19" i="2"/>
  <c r="BJ23" i="2"/>
  <c r="BJ32" i="2"/>
  <c r="BI32" i="2"/>
  <c r="BI15" i="2"/>
  <c r="BJ6" i="2"/>
  <c r="BI10" i="2"/>
  <c r="BI3" i="2"/>
  <c r="BI25" i="2"/>
  <c r="BJ13" i="2"/>
  <c r="BJ29" i="2"/>
  <c r="BJ17" i="2"/>
  <c r="BJ10" i="2"/>
  <c r="BI5" i="2"/>
  <c r="BI29" i="2"/>
  <c r="BJ2" i="2"/>
  <c r="BJ31" i="2"/>
  <c r="BI20" i="2"/>
  <c r="BJ21" i="2"/>
  <c r="BJ28" i="2"/>
  <c r="BI18" i="2"/>
  <c r="BJ26" i="2"/>
  <c r="BI30" i="2"/>
  <c r="BI12" i="2"/>
  <c r="BI14"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9" i="2"/>
  <c r="BG19" i="2"/>
  <c r="BH24" i="2"/>
  <c r="BG5" i="2"/>
  <c r="BG22" i="2"/>
  <c r="BH19" i="2"/>
  <c r="BH14" i="2"/>
  <c r="BH5" i="2"/>
  <c r="BG18" i="2"/>
  <c r="BG29" i="2"/>
  <c r="BH32" i="2"/>
  <c r="BG31" i="2"/>
  <c r="BH12" i="2"/>
  <c r="BH30" i="2"/>
  <c r="BG20" i="2"/>
  <c r="BH3" i="2"/>
  <c r="BH31" i="2"/>
  <c r="BH27" i="2"/>
  <c r="BG11" i="2"/>
  <c r="BH18" i="2"/>
  <c r="BH2" i="2"/>
  <c r="BH8" i="2"/>
  <c r="BG32" i="2"/>
  <c r="BH10" i="2"/>
  <c r="BG30" i="2"/>
  <c r="BG17" i="2"/>
  <c r="BG14" i="2"/>
  <c r="BH29" i="2"/>
  <c r="BH6" i="2"/>
  <c r="BH25" i="2"/>
  <c r="BH13" i="2"/>
  <c r="BH22" i="2"/>
  <c r="BG3" i="2"/>
  <c r="BG25" i="2"/>
  <c r="BH11" i="2"/>
  <c r="BG12" i="2"/>
  <c r="BH15" i="2"/>
  <c r="BG15" i="2"/>
  <c r="BG6" i="2"/>
  <c r="BH20" i="2"/>
  <c r="BG27" i="2"/>
  <c r="BG8" i="2"/>
  <c r="BH17" i="2"/>
  <c r="BH23" i="2"/>
  <c r="BH26" i="2"/>
  <c r="BG4" i="2"/>
  <c r="BG10" i="2"/>
  <c r="BH21" i="2"/>
  <c r="BG2" i="2"/>
  <c r="BH7" i="2"/>
  <c r="BH28" i="2"/>
  <c r="BH16" i="2"/>
  <c r="BH9" i="2"/>
  <c r="BG24" i="2"/>
  <c r="BG13"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9" i="2"/>
  <c r="AE27" i="2"/>
  <c r="AG25" i="2"/>
  <c r="AE17" i="2"/>
  <c r="AK9" i="2"/>
  <c r="AG8" i="2"/>
  <c r="AE22" i="2"/>
  <c r="AJ9" i="2"/>
  <c r="AI14" i="2"/>
  <c r="AI22" i="2"/>
  <c r="AK33" i="2"/>
  <c r="AE19" i="2"/>
  <c r="AJ10" i="2"/>
  <c r="AK31" i="2"/>
  <c r="AJ27" i="2"/>
  <c r="AI27" i="2"/>
  <c r="AJ33" i="2"/>
  <c r="AG19" i="2"/>
  <c r="AG6" i="2"/>
  <c r="AE31" i="2"/>
  <c r="AJ25" i="2"/>
  <c r="AJ8" i="2"/>
  <c r="AK8" i="2"/>
  <c r="AK25" i="2"/>
  <c r="AI13" i="2"/>
  <c r="BP47" i="5"/>
  <c r="BQ47" i="5" s="1"/>
  <c r="BP13" i="5"/>
  <c r="BQ13" i="5" s="1"/>
  <c r="AJ13" i="2"/>
  <c r="BP45" i="5"/>
  <c r="BQ45" i="5" s="1"/>
  <c r="BP53" i="5"/>
  <c r="BQ53" i="5" s="1"/>
  <c r="AE32" i="2"/>
  <c r="AE11" i="2"/>
  <c r="AI2" i="2"/>
  <c r="AI32" i="2"/>
  <c r="AR9" i="2"/>
  <c r="AR33" i="2"/>
  <c r="AR7" i="2"/>
  <c r="AR16" i="2"/>
  <c r="AR21" i="2"/>
  <c r="AR28" i="2"/>
  <c r="AG32" i="2"/>
  <c r="AE30" i="2"/>
  <c r="AK24" i="2"/>
  <c r="BP61" i="5"/>
  <c r="BQ61" i="5" s="1"/>
  <c r="BP7" i="5"/>
  <c r="BQ7" i="5" s="1"/>
  <c r="BP19" i="5"/>
  <c r="BQ19" i="5" s="1"/>
  <c r="BP35" i="5"/>
  <c r="BQ35" i="5" s="1"/>
  <c r="BP33" i="5"/>
  <c r="BQ33" i="5" s="1"/>
  <c r="BP29" i="5"/>
  <c r="BQ29" i="5" s="1"/>
  <c r="AJ16" i="2"/>
  <c r="BP15" i="5"/>
  <c r="BQ15" i="5" s="1"/>
  <c r="BP59" i="5"/>
  <c r="BQ59" i="5" s="1"/>
  <c r="AK13" i="2"/>
  <c r="BP57" i="5"/>
  <c r="BQ57" i="5" s="1"/>
  <c r="AG11" i="2"/>
  <c r="AE6" i="2"/>
  <c r="AI4" i="2"/>
  <c r="BP21" i="5"/>
  <c r="BQ21" i="5" s="1"/>
  <c r="E15" i="2"/>
  <c r="CE2" i="2"/>
  <c r="CF5" i="2" s="1"/>
  <c r="AJ4" i="2"/>
  <c r="AG13" i="2"/>
  <c r="AC12" i="2"/>
  <c r="BK12" i="2" s="1"/>
  <c r="AI29" i="2"/>
  <c r="AG27" i="2"/>
  <c r="AK27" i="2"/>
  <c r="AG5" i="2"/>
  <c r="AK2" i="2"/>
  <c r="AI12" i="2"/>
  <c r="CG5" i="2"/>
  <c r="CG6" i="2"/>
  <c r="AE14" i="2"/>
  <c r="AE29" i="2"/>
  <c r="CE3" i="2"/>
  <c r="CG3" i="2" s="1"/>
  <c r="AK16" i="2"/>
  <c r="AI17" i="2"/>
  <c r="AE3" i="2"/>
  <c r="AI20" i="2"/>
  <c r="AE12" i="2"/>
  <c r="AJ30" i="2"/>
  <c r="AJ17" i="2"/>
  <c r="AG17" i="2"/>
  <c r="AK17" i="2"/>
  <c r="AJ20" i="2"/>
  <c r="AG29" i="2"/>
  <c r="AK20" i="2"/>
  <c r="AI30" i="2"/>
  <c r="BP27" i="5"/>
  <c r="BQ27" i="5" s="1"/>
  <c r="BP3" i="5"/>
  <c r="BQ3" i="5" s="1"/>
  <c r="BP11" i="5"/>
  <c r="BQ11" i="5" s="1"/>
  <c r="BP25" i="5"/>
  <c r="BQ25" i="5" s="1"/>
  <c r="AC17" i="2"/>
  <c r="BK17" i="2" s="1"/>
  <c r="AE18" i="2"/>
  <c r="AE5" i="2"/>
  <c r="AJ2" i="2"/>
  <c r="AJ24" i="2"/>
  <c r="AG24" i="2"/>
  <c r="AR24" i="2" s="1"/>
  <c r="BY8" i="2"/>
  <c r="BY7" i="2"/>
  <c r="AE20" i="2"/>
  <c r="AI6" i="2"/>
  <c r="AI11"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30" i="2"/>
  <c r="E10" i="2"/>
  <c r="BF8" i="2"/>
  <c r="BF10" i="2"/>
  <c r="BF26" i="2"/>
  <c r="BF25" i="2"/>
  <c r="BF5" i="2"/>
  <c r="BF21" i="2"/>
  <c r="BF30" i="2"/>
  <c r="BF11" i="2"/>
  <c r="BF12" i="2"/>
  <c r="BF31" i="2"/>
  <c r="BF14" i="2"/>
  <c r="BF13" i="2"/>
  <c r="BF15" i="2"/>
  <c r="BF2" i="2"/>
  <c r="BF18" i="2"/>
  <c r="BF16" i="2"/>
  <c r="BF23" i="2"/>
  <c r="BF3" i="2"/>
  <c r="BF19" i="2"/>
  <c r="BF29" i="2"/>
  <c r="BF33" i="2"/>
  <c r="BF4" i="2"/>
  <c r="BF17" i="2"/>
  <c r="BF20" i="2"/>
  <c r="BF22" i="2"/>
  <c r="BF32" i="2"/>
  <c r="BF7" i="2"/>
  <c r="K6" i="2"/>
  <c r="E6" i="2"/>
  <c r="BD9" i="2"/>
  <c r="E9" i="2"/>
  <c r="K24" i="2"/>
  <c r="E24" i="2"/>
  <c r="K27" i="2"/>
  <c r="E27" i="2"/>
  <c r="BE27" i="2"/>
  <c r="AC24" i="2"/>
  <c r="BK24" i="2" s="1"/>
  <c r="BD6" i="2"/>
  <c r="BE6" i="2"/>
  <c r="AC15" i="2"/>
  <c r="BK15" i="2" s="1"/>
  <c r="AC20" i="2"/>
  <c r="BK20" i="2" s="1"/>
  <c r="AE15" i="2"/>
  <c r="AC33" i="2"/>
  <c r="BK33" i="2" s="1"/>
  <c r="AC32" i="2"/>
  <c r="BK32" i="2" s="1"/>
  <c r="AC19" i="2"/>
  <c r="BK19" i="2" s="1"/>
  <c r="AJ3" i="2"/>
  <c r="AC27" i="2"/>
  <c r="BK27" i="2" s="1"/>
  <c r="AC10" i="2"/>
  <c r="BK10" i="2" s="1"/>
  <c r="AC14" i="2"/>
  <c r="BK14" i="2" s="1"/>
  <c r="AG15" i="2"/>
  <c r="AC25" i="2"/>
  <c r="BK25" i="2" s="1"/>
  <c r="AC9" i="2"/>
  <c r="BK9" i="2" s="1"/>
  <c r="AC22" i="2"/>
  <c r="BK22" i="2" s="1"/>
  <c r="AC8" i="2"/>
  <c r="BK8" i="2" s="1"/>
  <c r="AC2" i="2"/>
  <c r="BK2" i="2" s="1"/>
  <c r="AC6" i="2"/>
  <c r="BK6" i="2" s="1"/>
  <c r="AC7" i="2"/>
  <c r="BK7" i="2" s="1"/>
  <c r="AC16" i="2"/>
  <c r="BK16" i="2" s="1"/>
  <c r="AC11" i="2"/>
  <c r="BK11" i="2" s="1"/>
  <c r="AC13" i="2"/>
  <c r="BK13" i="2" s="1"/>
  <c r="AC26" i="2"/>
  <c r="BK26" i="2" s="1"/>
  <c r="AC31" i="2"/>
  <c r="BK31" i="2" s="1"/>
  <c r="AC29" i="2"/>
  <c r="BK29" i="2" s="1"/>
  <c r="AC18" i="2"/>
  <c r="BK18" i="2" s="1"/>
  <c r="AC21" i="2"/>
  <c r="BK21" i="2" s="1"/>
  <c r="AC3" i="2"/>
  <c r="BK3" i="2" s="1"/>
  <c r="AC23" i="2"/>
  <c r="BK23" i="2" s="1"/>
  <c r="AI15" i="2"/>
  <c r="AK23" i="2"/>
  <c r="AG23" i="2"/>
  <c r="AR23" i="2" s="1"/>
  <c r="AI10" i="2"/>
  <c r="AJ26" i="2"/>
  <c r="AI26" i="2"/>
  <c r="AR26" i="2" s="1"/>
  <c r="AC30" i="2"/>
  <c r="BK30" i="2" s="1"/>
  <c r="AJ18" i="2"/>
  <c r="AI18" i="2"/>
  <c r="AI5" i="2"/>
  <c r="AC5" i="2"/>
  <c r="BK5" i="2" s="1"/>
  <c r="AI3" i="2"/>
  <c r="AC4" i="2"/>
  <c r="BK4" i="2" s="1"/>
  <c r="AG31" i="2"/>
  <c r="BD27" i="2"/>
  <c r="BR21" i="2"/>
  <c r="BR13" i="2"/>
  <c r="BE24" i="2"/>
  <c r="BD24" i="2"/>
  <c r="BD29" i="2"/>
  <c r="K29" i="2"/>
  <c r="BD8" i="2"/>
  <c r="K8" i="2"/>
  <c r="BE30" i="2"/>
  <c r="K30" i="2"/>
  <c r="BE14" i="2"/>
  <c r="K14" i="2"/>
  <c r="BE13" i="2"/>
  <c r="K13" i="2"/>
  <c r="BD4" i="2"/>
  <c r="K4" i="2"/>
  <c r="BD31" i="2"/>
  <c r="K31" i="2"/>
  <c r="BD25" i="2"/>
  <c r="K25" i="2"/>
  <c r="BD21" i="2"/>
  <c r="K21" i="2"/>
  <c r="BE21" i="2"/>
  <c r="BD20" i="2"/>
  <c r="K20" i="2"/>
  <c r="BE19" i="2"/>
  <c r="K19" i="2"/>
  <c r="BD11" i="2"/>
  <c r="K11" i="2"/>
  <c r="BE12" i="2"/>
  <c r="K12" i="2"/>
  <c r="BD32" i="2"/>
  <c r="K32" i="2"/>
  <c r="BE17" i="2"/>
  <c r="K17" i="2"/>
  <c r="BE10" i="2"/>
  <c r="K10" i="2"/>
  <c r="BE7" i="2"/>
  <c r="K7" i="2"/>
  <c r="BE9" i="2"/>
  <c r="K9" i="2"/>
  <c r="BE5" i="2"/>
  <c r="K5" i="2"/>
  <c r="BD2" i="2"/>
  <c r="K2" i="2"/>
  <c r="BE26" i="2"/>
  <c r="K26" i="2"/>
  <c r="BE3" i="2"/>
  <c r="K3" i="2"/>
  <c r="BE23" i="2"/>
  <c r="K23" i="2"/>
  <c r="BD33" i="2"/>
  <c r="K33" i="2"/>
  <c r="BE15" i="2"/>
  <c r="K15" i="2"/>
  <c r="BE18" i="2"/>
  <c r="K18" i="2"/>
  <c r="BD22" i="2"/>
  <c r="K22" i="2"/>
  <c r="BE16" i="2"/>
  <c r="K16" i="2"/>
  <c r="BD16" i="2"/>
  <c r="BR20" i="2"/>
  <c r="BR7" i="2"/>
  <c r="BR3" i="2"/>
  <c r="BD7" i="2"/>
  <c r="BR26" i="2"/>
  <c r="AK11" i="2"/>
  <c r="BR33" i="2"/>
  <c r="BR31" i="2"/>
  <c r="BR11" i="2"/>
  <c r="AK22" i="2"/>
  <c r="AJ22" i="2"/>
  <c r="BR19" i="2"/>
  <c r="AK5" i="2"/>
  <c r="BR14" i="2"/>
  <c r="BE22" i="2"/>
  <c r="AK6" i="2"/>
  <c r="BR30" i="2"/>
  <c r="AJ32" i="2"/>
  <c r="AJ6" i="2"/>
  <c r="BR29" i="2"/>
  <c r="AK26" i="2"/>
  <c r="BR6" i="2"/>
  <c r="BR32" i="2"/>
  <c r="BR10" i="2"/>
  <c r="AK18" i="2"/>
  <c r="BR18" i="2"/>
  <c r="BR2" i="2"/>
  <c r="BR24" i="2"/>
  <c r="BR9" i="2"/>
  <c r="BR25" i="2"/>
  <c r="BR22" i="2"/>
  <c r="BR27" i="2"/>
  <c r="BR23" i="2"/>
  <c r="BD10" i="2"/>
  <c r="BR17" i="2"/>
  <c r="AJ29" i="2"/>
  <c r="AK10" i="2"/>
  <c r="AJ15" i="2"/>
  <c r="AK12" i="2"/>
  <c r="AJ12" i="2"/>
  <c r="AJ21" i="2"/>
  <c r="BR5" i="2"/>
  <c r="AK29" i="2"/>
  <c r="BR4" i="2"/>
  <c r="AK32" i="2"/>
  <c r="AJ31" i="2"/>
  <c r="AJ11" i="2"/>
  <c r="AJ23" i="2"/>
  <c r="AK14" i="2"/>
  <c r="AK28" i="2"/>
  <c r="AK3" i="2"/>
  <c r="AK21" i="2"/>
  <c r="AK15" i="2"/>
  <c r="BE25" i="2"/>
  <c r="BE4" i="2"/>
  <c r="BR16" i="2"/>
  <c r="BE2" i="2"/>
  <c r="AJ14" i="2"/>
  <c r="BR8" i="2"/>
  <c r="BR12" i="2"/>
  <c r="BD3" i="2"/>
  <c r="BD17" i="2"/>
  <c r="BD15" i="2"/>
  <c r="BD12" i="2"/>
  <c r="BE8" i="2"/>
  <c r="BE29" i="2"/>
  <c r="BR15" i="2"/>
  <c r="BD26" i="2"/>
  <c r="AJ28" i="2"/>
  <c r="BD13" i="2"/>
  <c r="BE32" i="2"/>
  <c r="BE31" i="2"/>
  <c r="BD18" i="2"/>
  <c r="BD19" i="2"/>
  <c r="BD14" i="2"/>
  <c r="BE20" i="2"/>
  <c r="BE33" i="2"/>
  <c r="BE11" i="2"/>
  <c r="BD5" i="2"/>
  <c r="BD30"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20" i="2"/>
  <c r="AQ20" i="2" s="1"/>
  <c r="AL8" i="2"/>
  <c r="AL31" i="2"/>
  <c r="AM13" i="2"/>
  <c r="AQ13" i="2" s="1"/>
  <c r="AL25" i="2"/>
  <c r="AM9" i="2"/>
  <c r="AQ9" i="2" s="1"/>
  <c r="AM29" i="2"/>
  <c r="AQ29" i="2" s="1"/>
  <c r="AL22" i="2"/>
  <c r="AL18" i="2"/>
  <c r="AL20" i="2"/>
  <c r="AM2" i="2"/>
  <c r="AQ2" i="2" s="1"/>
  <c r="AL3" i="2"/>
  <c r="AM8" i="2"/>
  <c r="AQ8" i="2" s="1"/>
  <c r="AM32" i="2"/>
  <c r="AQ32" i="2" s="1"/>
  <c r="AM22" i="2"/>
  <c r="AQ22" i="2" s="1"/>
  <c r="AL5" i="2"/>
  <c r="AM17" i="2"/>
  <c r="AQ17" i="2" s="1"/>
  <c r="AM4" i="2"/>
  <c r="AL14" i="2"/>
  <c r="AL21" i="2"/>
  <c r="AM18" i="2"/>
  <c r="AQ18" i="2" s="1"/>
  <c r="AM27" i="2"/>
  <c r="AQ27" i="2" s="1"/>
  <c r="AL16" i="2"/>
  <c r="AL17" i="2"/>
  <c r="AL33" i="2"/>
  <c r="AL19" i="2"/>
  <c r="AL24" i="2"/>
  <c r="AL30" i="2"/>
  <c r="AL26" i="2"/>
  <c r="AL2" i="2"/>
  <c r="AL27" i="2"/>
  <c r="AM7" i="2"/>
  <c r="AQ7" i="2" s="1"/>
  <c r="AM15" i="2"/>
  <c r="AQ15" i="2" s="1"/>
  <c r="AM10" i="2"/>
  <c r="AQ10" i="2" s="1"/>
  <c r="AM26" i="2"/>
  <c r="AQ26" i="2" s="1"/>
  <c r="AM23" i="2"/>
  <c r="AQ23" i="2" s="1"/>
  <c r="AM31" i="2"/>
  <c r="AQ31" i="2" s="1"/>
  <c r="AL15" i="2"/>
  <c r="AL29" i="2"/>
  <c r="AL10" i="2"/>
  <c r="AM3" i="2"/>
  <c r="AQ3" i="2" s="1"/>
  <c r="AL13" i="2"/>
  <c r="AL7" i="2"/>
  <c r="AM16" i="2"/>
  <c r="AQ16" i="2" s="1"/>
  <c r="AM24" i="2"/>
  <c r="AQ24" i="2" s="1"/>
  <c r="AM33" i="2"/>
  <c r="AQ33" i="2" s="1"/>
  <c r="AL12" i="2"/>
  <c r="AM12" i="2"/>
  <c r="AQ12" i="2" s="1"/>
  <c r="AM11" i="2"/>
  <c r="AQ11" i="2" s="1"/>
  <c r="AM21" i="2"/>
  <c r="AQ21" i="2" s="1"/>
  <c r="AL4" i="2"/>
  <c r="BL4" i="2" s="1"/>
  <c r="AL6" i="2"/>
  <c r="AL32" i="2"/>
  <c r="AM14" i="2"/>
  <c r="AQ14" i="2" s="1"/>
  <c r="AM19" i="2"/>
  <c r="AQ19" i="2" s="1"/>
  <c r="AL23" i="2"/>
  <c r="AM6" i="2"/>
  <c r="AQ6" i="2" s="1"/>
  <c r="AL11" i="2"/>
  <c r="AM30" i="2"/>
  <c r="AQ30" i="2" s="1"/>
  <c r="AM25" i="2"/>
  <c r="AQ25" i="2" s="1"/>
  <c r="AL9" i="2"/>
  <c r="AR4" i="2"/>
  <c r="AM28" i="2"/>
  <c r="AR14" i="2"/>
  <c r="AR25" i="2"/>
  <c r="AR8" i="2"/>
  <c r="AR10" i="2"/>
  <c r="AR19" i="2"/>
  <c r="AR27" i="2"/>
  <c r="AR22" i="2"/>
  <c r="AO31" i="2"/>
  <c r="AN27" i="2"/>
  <c r="AR31" i="2"/>
  <c r="AR13" i="2"/>
  <c r="AR2" i="2"/>
  <c r="AR17" i="2"/>
  <c r="AR32" i="2"/>
  <c r="AR11" i="2"/>
  <c r="AR15" i="2"/>
  <c r="AR6" i="2"/>
  <c r="AR30" i="2"/>
  <c r="AR3" i="2"/>
  <c r="AR20" i="2"/>
  <c r="AR5" i="2"/>
  <c r="AR18" i="2"/>
  <c r="AR12" i="2"/>
  <c r="AR29" i="2"/>
  <c r="BX18" i="2"/>
  <c r="CF6" i="2"/>
  <c r="CE4" i="2"/>
  <c r="CG4" i="2" s="1"/>
  <c r="BY4" i="2"/>
  <c r="BY11" i="2"/>
  <c r="AN24" i="2"/>
  <c r="BQ67" i="5"/>
  <c r="BP67" i="5"/>
  <c r="AO6" i="2"/>
  <c r="AO27" i="2"/>
  <c r="BF28" i="2"/>
  <c r="BF36" i="2" s="1"/>
  <c r="AO24" i="2"/>
  <c r="K28" i="2"/>
  <c r="AO28" i="2" s="1"/>
  <c r="E28" i="2"/>
  <c r="E35" i="2" s="1"/>
  <c r="AO23" i="2"/>
  <c r="AC28" i="2"/>
  <c r="BK28" i="2" s="1"/>
  <c r="AN6" i="2"/>
  <c r="AL28" i="2"/>
  <c r="AO12" i="2"/>
  <c r="AO14" i="2"/>
  <c r="AO29" i="2"/>
  <c r="AN13" i="2"/>
  <c r="AO13" i="2"/>
  <c r="AN16" i="2"/>
  <c r="AO16" i="2"/>
  <c r="AN3" i="2"/>
  <c r="AO3" i="2"/>
  <c r="AN10" i="2"/>
  <c r="AO10" i="2"/>
  <c r="AN20" i="2"/>
  <c r="AO20" i="2"/>
  <c r="AN33" i="2"/>
  <c r="AO33" i="2"/>
  <c r="AN9" i="2"/>
  <c r="AO9" i="2"/>
  <c r="AO11" i="2"/>
  <c r="AO21" i="2"/>
  <c r="AN4" i="2"/>
  <c r="AO4" i="2"/>
  <c r="AN30" i="2"/>
  <c r="AO30" i="2"/>
  <c r="AN25" i="2"/>
  <c r="AO25" i="2"/>
  <c r="AN8" i="2"/>
  <c r="AO8" i="2"/>
  <c r="AO15" i="2"/>
  <c r="AN5" i="2"/>
  <c r="AO5" i="2"/>
  <c r="AO22" i="2"/>
  <c r="AN26" i="2"/>
  <c r="AO26" i="2"/>
  <c r="AN17" i="2"/>
  <c r="AO17" i="2"/>
  <c r="AN18" i="2"/>
  <c r="AO18" i="2"/>
  <c r="AN2" i="2"/>
  <c r="AO2" i="2"/>
  <c r="AN7" i="2"/>
  <c r="AO7" i="2"/>
  <c r="AO32" i="2"/>
  <c r="AN19" i="2"/>
  <c r="AO19" i="2"/>
  <c r="AN14" i="2"/>
  <c r="AN29" i="2"/>
  <c r="AN22" i="2"/>
  <c r="AN11" i="2"/>
  <c r="AN21" i="2"/>
  <c r="AN31" i="2"/>
  <c r="AN23" i="2"/>
  <c r="AN32" i="2"/>
  <c r="AN15" i="2"/>
  <c r="AN12" i="2"/>
  <c r="BD28" i="2"/>
  <c r="BD35" i="2" s="1"/>
  <c r="BE28" i="2"/>
  <c r="BE36" i="2" s="1"/>
  <c r="BQ67" i="4"/>
  <c r="BQ68" i="4" s="1"/>
  <c r="BP67" i="4"/>
  <c r="BP68" i="4" s="1"/>
  <c r="BR28" i="2"/>
  <c r="BR37" i="2" s="1"/>
  <c r="BC28" i="2"/>
  <c r="BL28" i="2" l="1"/>
  <c r="AP12" i="2"/>
  <c r="BL12" i="2"/>
  <c r="AP27" i="2"/>
  <c r="BL27" i="2"/>
  <c r="AP9" i="2"/>
  <c r="BL9" i="2"/>
  <c r="AP26" i="2"/>
  <c r="BL26" i="2"/>
  <c r="AP7" i="2"/>
  <c r="BL7" i="2"/>
  <c r="AP24" i="2"/>
  <c r="BL24" i="2"/>
  <c r="AP11" i="2"/>
  <c r="BL11" i="2"/>
  <c r="AP13" i="2"/>
  <c r="BL13" i="2"/>
  <c r="AP19" i="2"/>
  <c r="BL19" i="2"/>
  <c r="AP20" i="2"/>
  <c r="BL20" i="2"/>
  <c r="AP33" i="2"/>
  <c r="BL33" i="2"/>
  <c r="AP18" i="2"/>
  <c r="BL18" i="2"/>
  <c r="AP23" i="2"/>
  <c r="BL23" i="2"/>
  <c r="AP10" i="2"/>
  <c r="BL10" i="2"/>
  <c r="AP17" i="2"/>
  <c r="BL17" i="2"/>
  <c r="AP22" i="2"/>
  <c r="BL22" i="2"/>
  <c r="AP29" i="2"/>
  <c r="BL29" i="2"/>
  <c r="AP16" i="2"/>
  <c r="BL16" i="2"/>
  <c r="AP15" i="2"/>
  <c r="BL15" i="2"/>
  <c r="AP3" i="2"/>
  <c r="BL3" i="2"/>
  <c r="AP32" i="2"/>
  <c r="BL32" i="2"/>
  <c r="AP25" i="2"/>
  <c r="BL25" i="2"/>
  <c r="AP6" i="2"/>
  <c r="BL6" i="2"/>
  <c r="AP21" i="2"/>
  <c r="BL21" i="2"/>
  <c r="AP14" i="2"/>
  <c r="BL14" i="2"/>
  <c r="AP31" i="2"/>
  <c r="BL31" i="2"/>
  <c r="AP30" i="2"/>
  <c r="BL30"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<sst xmlns="http://schemas.openxmlformats.org/spreadsheetml/2006/main" count="6590" uniqueCount="1834">
  <si>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</si>
  <si>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</si>
  <si>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</si>
  <si>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</si>
  <si>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</si>
  <si>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</si>
  <si>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</si>
  <si>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</si>
  <si>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</si>
  <si>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</si>
  <si>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</si>
  <si>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</si>
  <si>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</si>
  <si>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</si>
  <si>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</si>
  <si>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</si>
  <si>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</si>
  <si>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</si>
  <si>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</si>
  <si>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</si>
  <si>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</si>
  <si>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</si>
  <si>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</si>
  <si>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</si>
  <si>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</si>
  <si>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</si>
  <si>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</si>
  <si>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</si>
  <si>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</si>
  <si>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</si>
  <si>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</si>
  <si>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</si>
  <si>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</si>
  <si>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</si>
  <si>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</si>
  <si>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</si>
  <si>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</si>
  <si>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</si>
  <si>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</si>
  <si>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</si>
  <si>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</si>
  <si>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</si>
  <si>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</si>
  <si>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</si>
  <si>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</si>
  <si>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</si>
  <si>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</si>
  <si>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</si>
  <si>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</si>
  <si>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</si>
  <si>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</si>
  <si>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</si>
  <si>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</si>
  <si>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</si>
  <si>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</si>
  <si>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</si>
  <si>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</si>
  <si>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</si>
  <si>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</si>
  <si>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</si>
  <si>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</si>
  <si>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</si>
  <si>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</si>
  <si>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</si>
  <si>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</si>
  <si>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</si>
  <si>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</si>
  <si>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</si>
  <si>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</si>
  <si>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</si>
  <si>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</si>
  <si>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</si>
  <si>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</si>
  <si>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</si>
  <si>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</si>
  <si>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</si>
  <si>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</si>
  <si>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</si>
  <si>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</si>
  <si>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</si>
  <si>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</si>
  <si>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</si>
  <si>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</si>
  <si>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</si>
  <si>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</si>
  <si>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</si>
  <si>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</si>
  <si>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</si>
  <si>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</si>
  <si>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</si>
  <si>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</si>
  <si>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</si>
  <si>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</si>
  <si>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</si>
  <si>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</si>
  <si>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</si>
  <si>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</si>
  <si>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</si>
  <si>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</si>
  <si>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</si>
  <si>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</si>
  <si>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</si>
  <si>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</si>
  <si>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</si>
  <si>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</si>
  <si>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</si>
  <si>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</si>
  <si>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</si>
  <si>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</si>
  <si>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</si>
  <si>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</si>
  <si>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</si>
  <si>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</si>
  <si>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</si>
  <si>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</si>
  <si>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</si>
  <si>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</si>
  <si>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</si>
  <si>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</si>
  <si>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</si>
  <si>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</si>
  <si>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</si>
  <si>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</si>
  <si>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</si>
  <si>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</si>
  <si>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</si>
  <si>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</si>
  <si>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</si>
  <si>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</si>
  <si>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</si>
  <si>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</si>
  <si>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</si>
  <si>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</si>
  <si>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</si>
  <si>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</si>
  <si>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</si>
  <si>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</si>
  <si>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</si>
  <si>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</si>
  <si>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</si>
  <si>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</si>
  <si>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</si>
  <si>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</si>
  <si>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</si>
  <si>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</si>
  <si>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</si>
  <si>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</si>
  <si>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</si>
  <si>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</si>
  <si>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</si>
  <si>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</si>
  <si>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</si>
  <si>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</si>
  <si>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</si>
  <si>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</si>
  <si>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</si>
  <si>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</si>
  <si>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</si>
  <si>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</si>
  <si>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</si>
  <si>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</si>
  <si>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</si>
  <si>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</si>
  <si>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</si>
  <si>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</si>
  <si>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</si>
  <si>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</si>
  <si>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</si>
  <si>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</si>
  <si>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</si>
  <si>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</si>
  <si>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</si>
  <si>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</si>
  <si>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</si>
  <si>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</si>
  <si>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</si>
  <si>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</si>
  <si>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</si>
  <si>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</si>
  <si>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</si>
  <si>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</si>
  <si>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</si>
  <si>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</si>
  <si>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</si>
  <si>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</si>
  <si>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</si>
  <si>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</si>
  <si>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</si>
  <si>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</si>
  <si>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</si>
  <si>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</si>
  <si>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</si>
  <si>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</si>
  <si>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</si>
  <si>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</si>
  <si>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</si>
  <si>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</si>
  <si>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</si>
  <si>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</si>
  <si>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</si>
  <si>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</si>
  <si>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</si>
  <si>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</si>
  <si>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</si>
  <si>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</si>
  <si>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</si>
  <si>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</si>
  <si>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</si>
  <si>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</si>
  <si>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</si>
  <si>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</si>
  <si>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</si>
  <si>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</si>
  <si>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</si>
  <si>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</si>
  <si>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</si>
  <si>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</si>
  <si>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</si>
  <si>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</si>
  <si>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</si>
  <si>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</si>
  <si>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</si>
  <si>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</si>
  <si>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</si>
  <si>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</si>
  <si>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</si>
  <si>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</si>
  <si>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</si>
  <si>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</si>
  <si>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</si>
  <si>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</si>
  <si>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</si>
  <si>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</si>
  <si>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</si>
  <si>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</si>
  <si>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</si>
  <si>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</si>
  <si>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</si>
  <si>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</si>
  <si>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</si>
  <si>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</si>
  <si>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</si>
  <si>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</si>
  <si>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</si>
  <si>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</si>
  <si>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</si>
  <si>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</si>
  <si>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</si>
  <si>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</si>
  <si>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</si>
  <si>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</si>
  <si>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</si>
  <si>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</si>
  <si>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</si>
  <si>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</si>
  <si>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</si>
  <si>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</si>
  <si>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</si>
  <si>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</si>
  <si>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</si>
  <si>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</si>
  <si>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</si>
  <si>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</si>
  <si>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</si>
  <si>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</si>
  <si>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</si>
  <si>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</si>
  <si>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</si>
  <si>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</si>
  <si>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</si>
  <si>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</si>
  <si>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</si>
  <si>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</si>
  <si>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</si>
  <si>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</si>
  <si>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</si>
  <si>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</si>
  <si>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</si>
  <si>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</si>
  <si>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</si>
  <si>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</si>
  <si>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</si>
  <si>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</si>
  <si>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</si>
  <si>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</si>
  <si>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</si>
  <si>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</si>
  <si>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</si>
  <si>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</si>
  <si>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</si>
  <si>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</si>
  <si>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</si>
  <si>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</si>
  <si>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</si>
  <si>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</si>
  <si>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</si>
  <si>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</si>
  <si>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</si>
  <si>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</si>
  <si>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</si>
  <si>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</si>
  <si>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</si>
  <si>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</si>
  <si>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</si>
  <si>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</si>
  <si>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</si>
  <si>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</si>
  <si>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</si>
  <si>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</si>
  <si>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</si>
  <si>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</si>
  <si>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</si>
  <si>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</si>
  <si>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</si>
  <si>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</si>
  <si>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</si>
  <si>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</si>
  <si>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</si>
  <si>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</si>
  <si>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</si>
  <si>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</si>
  <si>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</si>
  <si>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</si>
  <si>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</si>
  <si>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</si>
  <si>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</si>
  <si>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</si>
  <si>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</si>
  <si>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</si>
  <si>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</si>
  <si>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</si>
  <si>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</si>
  <si>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</si>
  <si>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</si>
  <si>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</si>
  <si>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</si>
  <si>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</si>
  <si>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</si>
  <si>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</si>
  <si>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</si>
  <si>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</si>
  <si>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</si>
  <si>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</si>
  <si>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</si>
  <si>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</si>
  <si>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</si>
  <si>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</si>
  <si>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</si>
  <si>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</si>
  <si>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</si>
  <si>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</si>
  <si>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</si>
  <si>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</si>
  <si>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</si>
  <si>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</si>
  <si>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</si>
  <si>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</si>
  <si>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</si>
  <si>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</si>
  <si>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</si>
  <si>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</si>
  <si>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</si>
  <si>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</si>
  <si>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</si>
  <si>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</si>
  <si>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</si>
  <si>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</si>
  <si>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</si>
  <si>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</si>
  <si>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</si>
  <si>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</si>
  <si>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</si>
  <si>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</si>
  <si>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</si>
  <si>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</si>
  <si>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</si>
  <si>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</si>
  <si>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</si>
  <si>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</si>
  <si>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</si>
  <si>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</si>
  <si>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</si>
  <si>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</si>
  <si>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</si>
  <si>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</si>
  <si>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</si>
  <si>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</si>
  <si>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</si>
  <si>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</si>
  <si>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</si>
  <si>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</si>
  <si>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</si>
  <si>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</si>
  <si>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</si>
  <si>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</si>
  <si>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</si>
  <si>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</si>
  <si>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</si>
  <si>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</si>
  <si>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</si>
  <si>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</si>
  <si>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</si>
  <si>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</si>
  <si>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</si>
  <si>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</si>
  <si>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</si>
  <si>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</si>
  <si>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</si>
  <si>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</si>
  <si>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</si>
  <si>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</si>
  <si>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</si>
  <si>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</si>
  <si>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</si>
  <si>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</si>
  <si>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</si>
  <si>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</si>
  <si>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</si>
  <si>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</si>
  <si>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</si>
  <si>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</si>
  <si>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</si>
  <si>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</si>
  <si>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</si>
  <si>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</si>
  <si>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</si>
  <si>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</si>
  <si>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</si>
  <si>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</si>
  <si>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</si>
  <si>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</si>
  <si>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</si>
  <si>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</si>
  <si>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</si>
  <si>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</si>
  <si>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</si>
  <si>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</si>
  <si>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</si>
  <si>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</si>
  <si>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</si>
  <si>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</si>
  <si>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</si>
  <si>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</si>
  <si>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</si>
  <si>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</si>
  <si>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</si>
  <si>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</si>
  <si>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</si>
  <si>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</si>
  <si>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</si>
  <si>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</si>
  <si>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</si>
  <si>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</si>
  <si>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</si>
  <si>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</si>
  <si>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</si>
  <si>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</si>
  <si>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</si>
  <si>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</si>
  <si>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</si>
  <si>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</si>
  <si>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</si>
  <si>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</si>
  <si>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</si>
  <si>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</si>
  <si>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</si>
  <si>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</si>
  <si>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</si>
  <si>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</si>
  <si>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</si>
  <si>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</si>
  <si>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</si>
  <si>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</si>
  <si>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</si>
  <si>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</si>
  <si>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</si>
  <si>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</si>
  <si>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</si>
  <si>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</si>
  <si>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</si>
  <si>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</si>
  <si>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</si>
  <si>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</si>
  <si>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</si>
  <si>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</si>
  <si>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</si>
  <si>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</si>
  <si>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</si>
  <si>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</si>
  <si>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</si>
  <si>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</si>
  <si>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</si>
  <si>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</si>
  <si>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</si>
  <si>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</si>
  <si>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</si>
  <si>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</si>
  <si>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</si>
  <si>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</si>
  <si>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</si>
  <si>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</si>
  <si>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</si>
  <si>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</si>
  <si>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</si>
  <si>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</si>
  <si>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</si>
  <si>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</si>
  <si>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</si>
  <si>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</si>
  <si>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</si>
  <si>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</si>
  <si>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</si>
  <si>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</si>
  <si>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</si>
  <si>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</si>
  <si>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</si>
  <si>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</si>
  <si>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</si>
  <si>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</si>
  <si>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</si>
  <si>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</si>
  <si>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</si>
  <si>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</si>
  <si>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</si>
  <si>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</si>
  <si>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</si>
  <si>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</si>
  <si>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</si>
  <si>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</si>
  <si>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</si>
  <si>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</si>
  <si>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</si>
  <si>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</si>
  <si>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</si>
  <si>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</si>
  <si>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</si>
  <si>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</si>
  <si>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</si>
  <si>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</si>
  <si>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</si>
  <si>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</si>
  <si>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</si>
  <si>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</si>
  <si>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</si>
  <si>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</si>
  <si>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</si>
  <si>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</si>
  <si>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</si>
  <si>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</si>
  <si>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</si>
  <si>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</si>
  <si>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</si>
  <si>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</si>
  <si>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</si>
  <si>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</si>
  <si>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</si>
  <si>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</si>
  <si>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</si>
  <si>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</si>
  <si>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</si>
  <si>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</si>
  <si>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</si>
  <si>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</si>
  <si>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</si>
  <si>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</si>
  <si>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</si>
  <si>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</si>
  <si>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</si>
  <si>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</si>
  <si>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</si>
  <si>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</si>
  <si>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</si>
  <si>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</si>
  <si>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</si>
  <si>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</si>
  <si>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</si>
  <si>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</si>
  <si>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</si>
  <si>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</si>
  <si>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</si>
  <si>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</si>
  <si>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</si>
  <si>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</si>
  <si>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</si>
  <si>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</si>
  <si>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</si>
  <si>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</si>
  <si>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</si>
  <si>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</si>
  <si>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</si>
  <si>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</si>
  <si>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</si>
  <si>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</si>
  <si>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</si>
  <si>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</si>
  <si>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</si>
  <si>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</si>
  <si>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</si>
  <si>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</si>
  <si>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</si>
  <si>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</si>
  <si>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</si>
  <si>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</si>
  <si>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</si>
  <si>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</si>
  <si>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</si>
  <si>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</si>
  <si>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</si>
  <si>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</si>
  <si>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</si>
  <si>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</si>
  <si>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</si>
  <si>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</si>
  <si>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</si>
  <si>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</si>
  <si>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</si>
  <si>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</si>
  <si>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</si>
  <si>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</si>
  <si>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</si>
  <si>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</si>
  <si>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</si>
  <si>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</si>
  <si>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</si>
  <si>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</si>
  <si>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</si>
  <si>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</si>
  <si>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</si>
  <si>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</si>
  <si>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</si>
  <si>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</si>
  <si>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</si>
  <si>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</si>
  <si>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</si>
  <si>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</si>
  <si>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</si>
  <si>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</si>
  <si>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</si>
  <si>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</si>
  <si>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</si>
  <si>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</si>
  <si>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</si>
  <si>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</si>
  <si>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</si>
  <si>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</si>
  <si>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</si>
  <si>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</si>
  <si>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</si>
  <si>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</si>
  <si>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</si>
  <si>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</si>
  <si>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</si>
  <si>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</si>
  <si>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</si>
  <si>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</si>
  <si>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</si>
  <si>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</si>
  <si>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</si>
  <si>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</si>
  <si>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</si>
  <si>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</si>
  <si>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</si>
  <si>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</si>
  <si>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</si>
  <si>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</si>
  <si>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</si>
  <si>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</si>
  <si>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</si>
  <si>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</si>
  <si>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</si>
  <si>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</si>
  <si>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</si>
  <si>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</si>
  <si>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</si>
  <si>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</si>
  <si>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</si>
  <si>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</si>
  <si>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</si>
  <si>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</si>
  <si>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</si>
  <si>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</si>
  <si>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</si>
  <si>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</si>
  <si>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</si>
  <si>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</si>
  <si>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</si>
  <si>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</si>
  <si>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</si>
  <si>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</si>
  <si>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</si>
  <si>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</si>
  <si>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</si>
  <si>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</si>
  <si>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</si>
  <si>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</si>
  <si>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</si>
  <si>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</si>
  <si>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</si>
  <si>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</si>
  <si>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</si>
  <si>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</si>
  <si>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</si>
  <si>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</si>
  <si>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</si>
  <si>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</si>
  <si>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</si>
  <si>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</si>
  <si>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</si>
  <si>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</si>
  <si>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</si>
  <si>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</si>
  <si>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</si>
  <si>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</si>
  <si>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</si>
  <si>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</si>
  <si>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</si>
  <si>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</si>
  <si>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</si>
  <si>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</si>
  <si>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</si>
  <si>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</si>
  <si>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</si>
  <si>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</si>
  <si>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</si>
  <si>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</si>
  <si>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</si>
  <si>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</si>
  <si>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</si>
  <si>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</si>
  <si>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</si>
  <si>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</si>
  <si>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</si>
  <si>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</si>
  <si>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</si>
  <si>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</si>
  <si>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</si>
  <si>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</si>
  <si>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</si>
  <si>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</si>
  <si>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</si>
  <si>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</si>
  <si>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</si>
  <si>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</si>
  <si>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</si>
  <si>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</si>
  <si>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</si>
  <si>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</si>
  <si>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</si>
  <si>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</si>
  <si>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</si>
  <si>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</si>
  <si>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</si>
  <si>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</si>
  <si>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</si>
  <si>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</si>
  <si>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</si>
  <si>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</si>
  <si>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</si>
  <si>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</si>
  <si>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</si>
  <si>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</si>
  <si>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</si>
  <si>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</si>
  <si>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</si>
  <si>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</si>
  <si>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</si>
  <si>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</si>
  <si>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</si>
  <si>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</si>
  <si>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</si>
  <si>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</si>
  <si>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</si>
  <si>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</si>
  <si>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</si>
  <si>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</si>
  <si>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</si>
  <si>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</si>
  <si>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</si>
  <si>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</si>
  <si>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</si>
  <si>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</si>
  <si>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</si>
  <si>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</si>
  <si>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</si>
  <si>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</si>
  <si>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</si>
  <si>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</si>
  <si>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</si>
  <si>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</si>
  <si>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</si>
  <si>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</si>
  <si>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</si>
  <si>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</si>
  <si>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</si>
  <si>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</si>
  <si>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</si>
  <si>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</si>
  <si>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</si>
  <si>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</si>
  <si>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</si>
  <si>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</si>
  <si>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</si>
  <si>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</si>
  <si>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</si>
  <si>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</si>
  <si>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</si>
  <si>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</si>
  <si>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</si>
  <si>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</si>
  <si>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</si>
  <si>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</si>
  <si>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</si>
  <si>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</si>
  <si>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</si>
  <si>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</si>
  <si>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</si>
  <si>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</si>
  <si>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</si>
  <si>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</si>
  <si>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</si>
  <si>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</si>
  <si>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</si>
  <si>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</si>
  <si>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</si>
  <si>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</si>
  <si>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</si>
  <si>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</si>
  <si>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</si>
  <si>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</si>
  <si>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</si>
  <si>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</si>
  <si>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</si>
  <si>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</si>
  <si>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</si>
  <si>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</si>
  <si>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</si>
  <si>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</si>
  <si>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</si>
  <si>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</si>
  <si>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</si>
  <si>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</si>
  <si>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</si>
  <si>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</si>
  <si>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</si>
  <si>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</si>
  <si>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</si>
  <si>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</si>
  <si>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</si>
  <si>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</si>
  <si>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</si>
  <si>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</si>
  <si>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</si>
  <si>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</si>
  <si>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</si>
  <si>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</si>
  <si>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</si>
  <si>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</si>
  <si>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</si>
  <si>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</si>
  <si>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</si>
  <si>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</si>
  <si>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</si>
  <si>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</si>
  <si>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</si>
  <si>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</si>
  <si>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</si>
  <si>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</si>
  <si>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</si>
  <si>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</si>
  <si>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</si>
  <si>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</si>
  <si>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</si>
  <si>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</si>
  <si>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</si>
  <si>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</si>
  <si>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</si>
  <si>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</si>
  <si>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</si>
  <si>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</si>
  <si>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</si>
  <si>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</si>
  <si>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</si>
  <si>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</si>
  <si>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</si>
  <si>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</si>
  <si>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</si>
  <si>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</si>
  <si>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</si>
  <si>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</si>
  <si>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</si>
  <si>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</si>
  <si>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</si>
  <si>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</si>
  <si>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</si>
  <si>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</si>
  <si>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</si>
  <si>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</si>
  <si>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</si>
  <si>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</si>
  <si>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</si>
  <si>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</si>
  <si>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</si>
  <si>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</si>
  <si>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</si>
  <si>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</si>
  <si>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</si>
  <si>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</si>
  <si>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</si>
  <si>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</si>
  <si>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</si>
  <si>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</si>
  <si>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</si>
  <si>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</si>
  <si>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</si>
  <si>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</si>
  <si>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</si>
  <si>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</si>
  <si>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</si>
  <si>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</si>
  <si>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</si>
  <si>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</si>
  <si>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</si>
  <si>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</si>
  <si>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</si>
  <si>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</si>
  <si>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</si>
  <si>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</si>
  <si>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</si>
  <si>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</si>
  <si>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</si>
  <si>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</si>
  <si>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</si>
  <si>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</si>
  <si>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</si>
  <si>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</si>
  <si>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</si>
  <si>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</si>
  <si>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</si>
  <si>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</si>
  <si>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</si>
  <si>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</si>
  <si>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</si>
  <si>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</si>
  <si>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</si>
  <si>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</si>
  <si>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</si>
  <si>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</si>
  <si>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</si>
  <si>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</si>
  <si>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</si>
  <si>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</si>
  <si>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</si>
  <si>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</si>
  <si>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</si>
  <si>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</si>
  <si>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</si>
  <si>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</si>
  <si>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</si>
  <si>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</si>
  <si>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</si>
  <si>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</si>
  <si>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</si>
  <si>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</si>
  <si>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</si>
  <si>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</si>
  <si>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</si>
  <si>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</si>
  <si>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</si>
  <si>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</si>
  <si>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</si>
  <si>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</si>
  <si>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</si>
  <si>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</si>
  <si>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</si>
  <si>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</si>
  <si>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</si>
  <si>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</si>
  <si>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</si>
  <si>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</si>
  <si>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</si>
  <si>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</si>
  <si>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</si>
  <si>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</si>
  <si>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</si>
  <si>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</si>
  <si>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</si>
  <si>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</si>
  <si>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</si>
  <si>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</si>
  <si>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</si>
  <si>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</si>
  <si>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</si>
  <si>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</si>
  <si>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</si>
  <si>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</si>
  <si>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</si>
  <si>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</si>
  <si>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</si>
  <si>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</si>
  <si>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</si>
  <si>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</si>
  <si>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</si>
  <si>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</si>
  <si>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</si>
  <si>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</si>
  <si>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</si>
  <si>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</si>
  <si>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</si>
  <si>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</si>
  <si>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</si>
  <si>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</si>
  <si>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</si>
  <si>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</si>
  <si>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</si>
  <si>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</si>
  <si>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</si>
  <si>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</si>
  <si>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</si>
  <si>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</si>
  <si>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</si>
  <si>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</si>
  <si>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</si>
  <si>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</si>
  <si>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</si>
  <si>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</si>
  <si>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</si>
  <si>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</si>
  <si>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</si>
  <si>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</si>
  <si>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</si>
  <si>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</si>
  <si>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</si>
  <si>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</si>
  <si>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</si>
  <si>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</si>
  <si>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</si>
  <si>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</si>
  <si>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</si>
  <si>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</si>
  <si>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</si>
  <si>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</si>
  <si>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</si>
  <si>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</si>
  <si>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</si>
  <si>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</si>
  <si>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</si>
  <si>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</si>
  <si>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</si>
  <si>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</si>
  <si>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</si>
  <si>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</si>
  <si>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</si>
  <si>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</si>
  <si>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</si>
  <si>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</si>
  <si>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</si>
  <si>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</si>
  <si>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</si>
  <si>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</si>
  <si>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</si>
  <si>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</si>
  <si>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</si>
  <si>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</si>
  <si>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</si>
  <si>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</si>
  <si>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</si>
  <si>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</si>
  <si>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</si>
  <si>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</si>
  <si>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</si>
  <si>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</si>
  <si>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</si>
  <si>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</si>
  <si>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</si>
  <si>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</si>
  <si>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</si>
  <si>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</si>
  <si>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</si>
  <si>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</si>
  <si>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</si>
  <si>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</si>
  <si>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</si>
  <si>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</si>
  <si>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</si>
  <si>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</si>
  <si>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</si>
  <si>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</si>
  <si>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</si>
  <si>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</si>
  <si>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</si>
  <si>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</si>
  <si>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</si>
  <si>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</si>
  <si>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</si>
  <si>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</si>
  <si>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</si>
  <si>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</si>
  <si>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</si>
  <si>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</si>
  <si>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</si>
  <si>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</si>
  <si>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</si>
  <si>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</si>
  <si>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</si>
  <si>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</si>
  <si>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</si>
  <si>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</si>
  <si>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</si>
  <si>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</si>
  <si>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</si>
  <si>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</si>
  <si>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</si>
  <si>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</si>
  <si>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</si>
  <si>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</si>
  <si>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</si>
  <si>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</si>
  <si>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</si>
  <si>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</si>
  <si>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</si>
  <si>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</si>
  <si>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</si>
  <si>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</si>
  <si>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</si>
  <si>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</si>
  <si>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</si>
  <si>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</si>
  <si>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</si>
  <si>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</si>
  <si>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</si>
  <si>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</si>
  <si>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</si>
  <si>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</si>
  <si>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</si>
  <si>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</si>
  <si>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</si>
  <si>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</si>
  <si>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</si>
  <si>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</si>
  <si>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</si>
  <si>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</si>
  <si>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</si>
  <si>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</si>
  <si>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</si>
  <si>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</si>
  <si>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</si>
  <si>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</si>
  <si>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</si>
  <si>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</si>
  <si>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</si>
  <si>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</si>
  <si>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</si>
  <si>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</si>
  <si>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</si>
  <si>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</si>
  <si>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</si>
  <si>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</si>
  <si>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</si>
  <si>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</si>
  <si>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</si>
  <si>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</si>
  <si>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</si>
  <si>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</si>
  <si>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</si>
  <si>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</si>
  <si>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</si>
  <si>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</si>
  <si>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</si>
  <si>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</si>
  <si>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</si>
  <si>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</si>
  <si>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</si>
  <si>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</si>
  <si>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</si>
  <si>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</si>
  <si>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</si>
  <si>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</si>
  <si>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</si>
  <si>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</si>
  <si>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</si>
  <si>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</si>
  <si>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</si>
  <si>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</si>
  <si>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</si>
  <si>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</si>
  <si>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</si>
  <si>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</si>
  <si>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</si>
  <si>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</si>
  <si>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</si>
  <si>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</si>
  <si>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</si>
  <si>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</si>
  <si>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</si>
  <si>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</si>
  <si>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</si>
  <si>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</si>
  <si>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</si>
  <si>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</si>
  <si>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</si>
  <si>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</si>
  <si>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</si>
  <si>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</si>
  <si>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</si>
  <si>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</si>
  <si>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</si>
  <si>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</si>
  <si>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</si>
  <si>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</si>
  <si>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</si>
  <si>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</si>
  <si>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</si>
  <si>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</si>
  <si>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</si>
  <si>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</si>
  <si>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</si>
  <si>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</si>
  <si>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</si>
  <si>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</si>
  <si>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</si>
  <si>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</si>
  <si>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</si>
  <si>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</si>
  <si>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</si>
  <si>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</si>
  <si>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</si>
  <si>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</si>
  <si>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</si>
  <si>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</si>
  <si>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</si>
  <si>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</si>
  <si>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</si>
  <si>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</si>
  <si>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</si>
  <si>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</si>
  <si>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</si>
  <si>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</si>
  <si>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</si>
  <si>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</si>
  <si>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</si>
  <si>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</si>
  <si>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</si>
  <si>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</si>
  <si>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</si>
  <si>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</si>
  <si>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</si>
  <si>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</si>
  <si>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</si>
  <si>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</si>
  <si>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</si>
  <si>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</si>
  <si>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</si>
  <si>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</si>
  <si>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</si>
  <si>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</si>
  <si>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</si>
  <si>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</si>
  <si>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</si>
  <si>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</si>
  <si>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</si>
  <si>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</si>
  <si>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</si>
  <si>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</si>
  <si>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</si>
  <si>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</si>
  <si>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</si>
  <si>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</si>
  <si>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</si>
  <si>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</si>
  <si>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</si>
  <si>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</si>
  <si>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</si>
  <si>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</si>
  <si>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</si>
  <si>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</si>
  <si>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</si>
  <si>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</si>
  <si>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</si>
  <si>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</si>
  <si>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</si>
  <si>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</si>
  <si>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</si>
  <si>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</si>
  <si>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</si>
  <si>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</si>
  <si>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</si>
  <si>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</si>
  <si>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</si>
  <si>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</si>
  <si>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</si>
  <si>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</si>
  <si>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</si>
  <si>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</si>
  <si>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</si>
  <si>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</si>
  <si>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</si>
  <si>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</si>
  <si>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</si>
  <si>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</si>
  <si>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</si>
  <si>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</si>
  <si>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</si>
  <si>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</si>
  <si>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</si>
  <si>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</si>
  <si>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</si>
  <si>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</si>
  <si>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</si>
  <si>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</si>
  <si>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</si>
  <si>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</si>
  <si>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</si>
  <si>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</si>
  <si>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</si>
  <si>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</si>
  <si>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</si>
  <si>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</si>
  <si>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</si>
  <si>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</si>
  <si>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</si>
  <si>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</si>
  <si>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</si>
  <si>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</si>
  <si>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</si>
  <si>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</si>
  <si>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</si>
  <si>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</si>
  <si>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</si>
  <si>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</si>
  <si>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</si>
  <si>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</si>
  <si>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</si>
  <si>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</si>
  <si>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</si>
  <si>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</si>
  <si>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</si>
  <si>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</si>
  <si>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</si>
  <si>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</si>
  <si>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</si>
  <si>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</si>
  <si>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</si>
  <si>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</si>
  <si>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</si>
  <si>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</si>
  <si>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</si>
  <si>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</si>
  <si>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</si>
  <si>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</si>
  <si>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</si>
  <si>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</si>
  <si>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</si>
  <si>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</si>
  <si>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</si>
  <si>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</si>
  <si>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</si>
  <si>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</si>
  <si>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</si>
  <si>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</si>
  <si>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</si>
  <si>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</si>
  <si>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</si>
  <si>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</si>
  <si>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</si>
  <si>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</si>
  <si>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</si>
  <si>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</si>
  <si>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</si>
  <si>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</si>
  <si>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</si>
  <si>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</si>
  <si>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</si>
  <si>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</si>
  <si>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</si>
  <si>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</si>
  <si>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</si>
  <si>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</si>
  <si>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</si>
  <si>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</si>
  <si>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</si>
  <si>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</si>
  <si>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</si>
  <si>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</si>
  <si>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</si>
  <si>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</si>
  <si>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</si>
  <si>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</si>
  <si>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</si>
  <si>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</si>
  <si>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</si>
  <si>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</si>
  <si>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</si>
  <si>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</si>
  <si>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</si>
  <si>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</si>
  <si>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</si>
  <si>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</si>
  <si>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</si>
  <si>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</si>
  <si>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</si>
  <si>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</si>
  <si>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</si>
  <si>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</si>
  <si>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</si>
  <si>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</si>
  <si>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</si>
  <si>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</si>
  <si>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</si>
  <si>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</si>
  <si>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</si>
  <si>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</si>
  <si>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</si>
  <si>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</si>
  <si>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</si>
  <si>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</si>
  <si>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</si>
  <si>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</si>
  <si>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</si>
  <si>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</si>
  <si>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</si>
  <si>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</si>
  <si>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</si>
  <si>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</si>
  <si>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</si>
  <si>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</si>
  <si>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</si>
  <si>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</si>
  <si>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</si>
  <si>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</si>
  <si>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</si>
  <si>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</si>
  <si>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</si>
  <si>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</si>
  <si>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</si>
  <si>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</si>
  <si>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</si>
  <si>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</si>
  <si>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</si>
  <si>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</si>
  <si>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</si>
  <si>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</si>
  <si>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</si>
  <si>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</si>
  <si>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</si>
  <si>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</si>
  <si>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</si>
  <si>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</si>
  <si>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</si>
  <si>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</si>
  <si>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</si>
  <si>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</si>
  <si>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</si>
  <si>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</si>
  <si>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</si>
  <si>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</si>
  <si>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</si>
  <si>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</si>
  <si>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</si>
  <si>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</si>
  <si>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</si>
  <si>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</si>
  <si>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</si>
  <si>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</si>
  <si>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</si>
  <si>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</si>
  <si>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</si>
  <si>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</si>
  <si>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</si>
  <si>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</si>
  <si>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</si>
  <si>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</si>
  <si>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</si>
  <si>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</si>
  <si>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</si>
  <si>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</si>
  <si>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</si>
  <si>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</si>
  <si>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</si>
  <si>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</si>
  <si>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</si>
  <si>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</si>
  <si>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</si>
  <si>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</si>
  <si>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</si>
  <si>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</si>
  <si>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</si>
  <si>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</si>
  <si>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</si>
  <si>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</si>
  <si>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</si>
  <si>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</si>
  <si>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</si>
  <si>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</si>
  <si>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</si>
  <si>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</si>
  <si>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</si>
  <si>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</si>
  <si>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</si>
  <si>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</si>
  <si>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</si>
  <si>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</si>
  <si>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</si>
  <si>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</si>
  <si>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</si>
  <si>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</si>
  <si>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</si>
  <si>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</si>
  <si>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</si>
  <si>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</si>
  <si>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</si>
  <si>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</si>
  <si>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</si>
  <si>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</si>
  <si>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</si>
  <si>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</si>
  <si>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</si>
  <si>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</si>
  <si>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</si>
  <si>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</si>
  <si>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</si>
  <si>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</si>
  <si>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</si>
  <si>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</si>
  <si>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</si>
  <si>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</si>
  <si>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</si>
  <si>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</si>
  <si>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</si>
  <si>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</si>
  <si>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</si>
  <si>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</si>
  <si>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</si>
  <si>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</si>
  <si>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</si>
  <si>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</si>
  <si>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</si>
  <si>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</si>
  <si>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</si>
  <si>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</si>
  <si>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</si>
  <si>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</si>
  <si>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</si>
  <si>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</si>
  <si>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</si>
  <si>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</si>
  <si>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</si>
  <si>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</si>
  <si>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</si>
  <si>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</si>
  <si>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</si>
  <si>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</si>
  <si>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</si>
  <si>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</si>
  <si>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</si>
  <si>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</si>
  <si>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</si>
  <si>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</si>
  <si>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</si>
  <si>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</si>
  <si>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</si>
  <si>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</si>
  <si>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</si>
  <si>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</si>
  <si>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</si>
  <si>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</si>
  <si>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</si>
  <si>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</si>
  <si>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</si>
  <si>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</si>
  <si>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</si>
  <si>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</si>
  <si>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</si>
  <si>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</si>
  <si>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</si>
  <si>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</si>
  <si>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</si>
  <si>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</si>
  <si>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</si>
  <si>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</si>
  <si>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</si>
  <si>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</si>
  <si>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</si>
  <si>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</si>
  <si>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</si>
  <si>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</si>
  <si>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</si>
  <si>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</si>
  <si>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</si>
  <si>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</si>
  <si>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</si>
  <si>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</si>
  <si>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</si>
  <si>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</si>
  <si>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</si>
  <si>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</si>
  <si>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</si>
  <si>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</si>
  <si>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</si>
  <si>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</si>
  <si>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</si>
  <si>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</si>
  <si>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</si>
  <si>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</si>
  <si>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</si>
  <si>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</si>
  <si>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</si>
  <si>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</si>
  <si>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</si>
  <si>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</si>
  <si>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</si>
  <si>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</si>
  <si>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</si>
  <si>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</si>
  <si>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</si>
  <si>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</si>
  <si>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</si>
  <si>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</si>
  <si>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</si>
  <si>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</si>
  <si>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</si>
  <si>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</si>
  <si>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</si>
  <si>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</si>
  <si>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</si>
  <si>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</si>
  <si>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</si>
  <si>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</si>
  <si>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</si>
  <si>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</si>
  <si>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</si>
  <si>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</si>
  <si>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</si>
  <si>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</si>
  <si>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</si>
  <si>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</si>
  <si>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</si>
  <si>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</si>
  <si>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</si>
  <si>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</si>
  <si>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</si>
  <si>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</si>
  <si>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</si>
  <si>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</si>
  <si>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</si>
  <si>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</si>
  <si>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</si>
  <si>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</si>
  <si>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</si>
  <si>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</si>
  <si>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</si>
  <si>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</si>
  <si>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</si>
  <si>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</si>
  <si>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</si>
  <si>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</si>
  <si>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</si>
  <si>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</si>
  <si>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</si>
  <si>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</si>
  <si>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</si>
  <si>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</si>
  <si>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</si>
  <si>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</si>
  <si>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</si>
  <si>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</si>
  <si>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</si>
  <si>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</si>
  <si>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</si>
  <si>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</si>
  <si>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</si>
  <si>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</si>
  <si>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</si>
  <si>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</si>
  <si>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</si>
  <si>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</si>
  <si>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</si>
  <si>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</si>
  <si>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</si>
  <si>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</si>
  <si>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</si>
  <si>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</si>
  <si>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</si>
  <si>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</si>
  <si>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</si>
  <si>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</si>
  <si>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</si>
  <si>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</si>
  <si>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</si>
  <si>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</si>
  <si>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</si>
  <si>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</si>
  <si>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</si>
  <si>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</si>
  <si>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</si>
  <si>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</si>
  <si>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</si>
  <si>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</si>
  <si>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</si>
  <si>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</si>
  <si>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</si>
  <si>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</si>
  <si>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</si>
  <si>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</si>
  <si>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</si>
  <si>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</si>
  <si>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</si>
  <si>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</si>
  <si>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</si>
  <si>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</si>
  <si>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</si>
  <si>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</si>
  <si>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</si>
  <si>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</si>
  <si>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</si>
  <si>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</si>
  <si>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</si>
  <si>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</si>
  <si>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</si>
  <si>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</si>
  <si>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</si>
  <si>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</si>
  <si>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</si>
  <si>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</si>
  <si>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</si>
  <si>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</si>
  <si>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</si>
  <si>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</si>
  <si>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</si>
  <si>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</si>
  <si>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</si>
  <si>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</si>
  <si>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</si>
  <si>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</si>
  <si>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</si>
  <si>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</si>
  <si>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</si>
  <si>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</si>
  <si>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</si>
  <si>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</si>
  <si>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</si>
  <si>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</si>
  <si>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</si>
  <si>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</si>
  <si>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</si>
  <si>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</si>
  <si>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</si>
  <si>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</si>
  <si>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</si>
  <si>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</si>
  <si>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</si>
  <si>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</si>
  <si>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</si>
  <si>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</si>
  <si>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</si>
  <si>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</si>
  <si>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</si>
  <si>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</si>
  <si>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</si>
  <si>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</si>
  <si>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</si>
  <si>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</si>
  <si>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</si>
  <si>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</si>
  <si>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</si>
  <si>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</si>
  <si>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</si>
  <si>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</si>
  <si>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</si>
  <si>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</si>
  <si>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</si>
  <si>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</si>
  <si>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</si>
  <si>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</si>
  <si>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</si>
  <si>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</si>
  <si>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</si>
  <si>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</si>
  <si>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</si>
  <si>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</si>
  <si>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</si>
  <si>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</si>
  <si>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</si>
  <si>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</si>
  <si>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</si>
  <si>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</si>
  <si>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</si>
  <si>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</si>
  <si>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</si>
  <si>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</si>
  <si>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</si>
  <si>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</si>
  <si>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</si>
  <si>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</si>
  <si>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</si>
  <si>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</si>
  <si>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</si>
  <si>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</si>
  <si>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</si>
  <si>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</si>
  <si>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</si>
  <si>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</si>
  <si>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</si>
  <si>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</si>
  <si>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</si>
  <si>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</si>
  <si>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</si>
  <si>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</si>
  <si>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</si>
  <si>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</si>
  <si>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</si>
  <si>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</si>
  <si>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</si>
  <si>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</si>
  <si>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</si>
  <si>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</si>
  <si>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</si>
  <si>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</si>
  <si>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</si>
  <si>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</si>
  <si>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</si>
  <si>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</si>
  <si>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</si>
  <si>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</si>
  <si>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</si>
  <si>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</si>
  <si>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</si>
  <si>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HomeWon</t>
  </si>
  <si>
    <t>AwayWon</t>
  </si>
  <si>
    <t>PointsStolenFromWest</t>
  </si>
  <si>
    <t>PointsStolenFromEast</t>
  </si>
  <si>
    <t>PointsStolenFromPacific</t>
  </si>
  <si>
    <t>PointsStolenFromCentral</t>
  </si>
  <si>
    <t>PointsStolenFromMetro</t>
  </si>
  <si>
    <t>PointsStolenFromAtlantic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</si>
</sst>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-3</c:v>
                </c:pt>
                <c:pt idx="494">
                  <c:v>-4</c:v>
                </c:pt>
                <c:pt idx="495">
                  <c:v>-3</c:v>
                </c:pt>
                <c:pt idx="496">
                  <c:v>-2</c:v>
                </c:pt>
                <c:pt idx="497">
                  <c:v>-4</c:v>
                </c:pt>
                <c:pt idx="498">
                  <c:v>-2</c:v>
                </c:pt>
                <c:pt idx="499">
                  <c:v>-5</c:v>
                </c:pt>
                <c:pt idx="500">
                  <c:v>-3</c:v>
                </c:pt>
                <c:pt idx="501">
                  <c:v>-2</c:v>
                </c:pt>
                <c:pt idx="502">
                  <c:v>-1</c:v>
                </c:pt>
                <c:pt idx="503">
                  <c:v>-5</c:v>
                </c:pt>
                <c:pt idx="504">
                  <c:v>-1</c:v>
                </c:pt>
                <c:pt idx="505">
                  <c:v>-5</c:v>
                </c:pt>
                <c:pt idx="506">
                  <c:v>-5</c:v>
                </c:pt>
                <c:pt idx="507">
                  <c:v>-1</c:v>
                </c:pt>
                <c:pt idx="508">
                  <c:v>-3</c:v>
                </c:pt>
                <c:pt idx="509">
                  <c:v>-3</c:v>
                </c:pt>
                <c:pt idx="510">
                  <c:v>-4</c:v>
                </c:pt>
                <c:pt idx="511">
                  <c:v>-4</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-3</c:v>
                </c:pt>
                <c:pt idx="494">
                  <c:v>-2</c:v>
                </c:pt>
                <c:pt idx="495">
                  <c:v>-6</c:v>
                </c:pt>
                <c:pt idx="496">
                  <c:v>-5</c:v>
                </c:pt>
                <c:pt idx="497">
                  <c:v>-3</c:v>
                </c:pt>
                <c:pt idx="498">
                  <c:v>-3</c:v>
                </c:pt>
                <c:pt idx="499">
                  <c:v>-2</c:v>
                </c:pt>
                <c:pt idx="500">
                  <c:v>-4</c:v>
                </c:pt>
                <c:pt idx="501">
                  <c:v>-5</c:v>
                </c:pt>
                <c:pt idx="502">
                  <c:v>-2</c:v>
                </c:pt>
                <c:pt idx="503">
                  <c:v>-2</c:v>
                </c:pt>
                <c:pt idx="504">
                  <c:v>-3</c:v>
                </c:pt>
                <c:pt idx="505">
                  <c:v>-3</c:v>
                </c:pt>
                <c:pt idx="506">
                  <c:v>-2</c:v>
                </c:pt>
                <c:pt idx="507">
                  <c:v>-2</c:v>
                </c:pt>
                <c:pt idx="508">
                  <c:v>-1</c:v>
                </c:pt>
                <c:pt idx="509">
                  <c:v>-5</c:v>
                </c:pt>
                <c:pt idx="510">
                  <c:v>-3</c:v>
                </c:pt>
                <c:pt idx="511">
                  <c:v>-2</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-2</c:v>
                </c:pt>
                <c:pt idx="490">
                  <c:v>-2</c:v>
                </c:pt>
                <c:pt idx="491">
                  <c:v>-2</c:v>
                </c:pt>
                <c:pt idx="492">
                  <c:v>-2</c:v>
                </c:pt>
                <c:pt idx="493">
                  <c:v>-2</c:v>
                </c:pt>
                <c:pt idx="494">
                  <c:v>-9</c:v>
                </c:pt>
                <c:pt idx="495">
                  <c:v>-9</c:v>
                </c:pt>
                <c:pt idx="496">
                  <c:v>-9</c:v>
                </c:pt>
                <c:pt idx="497">
                  <c:v>-33</c:v>
                </c:pt>
                <c:pt idx="498">
                  <c:v>-33</c:v>
                </c:pt>
                <c:pt idx="499">
                  <c:v>-33</c:v>
                </c:pt>
                <c:pt idx="500">
                  <c:v>-33</c:v>
                </c:pt>
                <c:pt idx="501">
                  <c:v>-33</c:v>
                </c:pt>
                <c:pt idx="502">
                  <c:v>-33</c:v>
                </c:pt>
                <c:pt idx="503">
                  <c:v>-33</c:v>
                </c:pt>
                <c:pt idx="504">
                  <c:v>-33</c:v>
                </c:pt>
                <c:pt idx="505">
                  <c:v>-33</c:v>
                </c:pt>
                <c:pt idx="506">
                  <c:v>-33</c:v>
                </c:pt>
                <c:pt idx="507">
                  <c:v>-15</c:v>
                </c:pt>
                <c:pt idx="508">
                  <c:v>-15</c:v>
                </c:pt>
                <c:pt idx="509">
                  <c:v>-15</c:v>
                </c:pt>
                <c:pt idx="510">
                  <c:v>-15</c:v>
                </c:pt>
                <c:pt idx="511">
                  <c:v>-15</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1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-5</c:v>
                </c:pt>
                <c:pt idx="490">
                  <c:v>-5</c:v>
                </c:pt>
                <c:pt idx="491">
                  <c:v>-5</c:v>
                </c:pt>
                <c:pt idx="492">
                  <c:v>-5</c:v>
                </c:pt>
                <c:pt idx="493">
                  <c:v>-5</c:v>
                </c:pt>
                <c:pt idx="494">
                  <c:v>-13</c:v>
                </c:pt>
                <c:pt idx="495">
                  <c:v>-13</c:v>
                </c:pt>
                <c:pt idx="496">
                  <c:v>-13</c:v>
                </c:pt>
                <c:pt idx="497">
                  <c:v>-29</c:v>
                </c:pt>
                <c:pt idx="498">
                  <c:v>-29</c:v>
                </c:pt>
                <c:pt idx="499">
                  <c:v>-29</c:v>
                </c:pt>
                <c:pt idx="500">
                  <c:v>-29</c:v>
                </c:pt>
                <c:pt idx="501">
                  <c:v>-29</c:v>
                </c:pt>
                <c:pt idx="502">
                  <c:v>-29</c:v>
                </c:pt>
                <c:pt idx="503">
                  <c:v>-29</c:v>
                </c:pt>
                <c:pt idx="504">
                  <c:v>-29</c:v>
                </c:pt>
                <c:pt idx="505">
                  <c:v>-29</c:v>
                </c:pt>
                <c:pt idx="506">
                  <c:v>-29</c:v>
                </c:pt>
                <c:pt idx="507">
                  <c:v>-13</c:v>
                </c:pt>
                <c:pt idx="508">
                  <c:v>-13</c:v>
                </c:pt>
                <c:pt idx="509">
                  <c:v>-13</c:v>
                </c:pt>
                <c:pt idx="510">
                  <c:v>-13</c:v>
                </c:pt>
                <c:pt idx="511">
                  <c:v>-13</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HomeWon" dataDxfId="392" totalsRowDxfId="391">
      <calculatedColumnFormula>IF(Table2[[#This Row],[GameIsOver]]=0,0,IF(Table2[[#This Row],[ActualWinner]]=Table2[[#This Row],[HomeTeam]], 1, 0))</calculatedColumnFormula>
    </tableColumn>
    <tableColumn id="39" xr3:uid="{8C5EB50B-6F82-4CA5-B10D-C226C8E2B357}" name="AwayWon" dataDxfId="390" totalsRowDxfId="389">
      <calculatedColumnFormula>IF(Table2[[#This Row],[GameIsOver]]=0,0,IF(Table2[[#This Row],[ActualWinner]]=Table2[[#This Row],[AwayTeam]],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C2:CC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462" workbookViewId="0">
      <selection activeCell="K494" sqref="K49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1827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Row],[HomeTeam]], 1, 0))</f>
        <v>0</v>
      </c>
      <c r="AM3" s="2">
        <f>IF(Table2[[#This Row],[GameIsOver]]=0,0,IF(Table2[[#This Row],[ActualWinner]]=Table2[[#This Row],[AwayTeam]], 1, 0))</f>
        <v>1</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Row],[HomeTeam]], 1, 0))</f>
        <v>1</v>
      </c>
      <c r="AM4" s="2">
        <f>IF(Table2[[#This Row],[GameIsOver]]=0,0,IF(Table2[[#This Row],[ActualWinner]]=Table2[[#This Row],[AwayTeam]], 1, 0))</f>
        <v>0</v>
      </c>
      <c r="AN4" s="2"/>
      <c r="AS4" t="s">
        <v>87</v>
      </c>
      <c r="AT4">
        <f>COUNTA($M$3:$M$1315)</f>
        <v>491</v>
      </c>
      <c r="AX4" t="s">
        <v>1442</v>
      </c>
      <c r="AY4">
        <v>50</v>
      </c>
      <c r="BA4" s="67"/>
      <c r="BB4" t="s">
        <v>1433</v>
      </c>
      <c r="BC4">
        <f>COUNTIFS($O$3:$O$1315, "Y", $M$3:$M$1315, "REG")</f>
        <v>221</v>
      </c>
      <c r="BF4" s="67"/>
      <c r="BH4" s="54" t="s">
        <v>1807</v>
      </c>
      <c r="BI4" s="79" t="s">
        <v>1805</v>
      </c>
      <c r="BJ4" s="79"/>
      <c r="BK4" s="79" t="s">
        <v>1806</v>
      </c>
      <c r="BL4" s="79"/>
      <c r="BM4" s="2"/>
      <c r="BN4" t="s">
        <v>1811</v>
      </c>
      <c r="BT4" t="s">
        <v>1828</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Row],[HomeTeam]], 1, 0))</f>
        <v>0</v>
      </c>
      <c r="AM5" s="2">
        <f>IF(Table2[[#This Row],[GameIsOver]]=0,0,IF(Table2[[#This Row],[ActualWinner]]=Table2[[#This Row],[AwayTeam]], 1, 0))</f>
        <v>1</v>
      </c>
      <c r="AN5" s="2"/>
      <c r="AS5" t="s">
        <v>86</v>
      </c>
      <c r="AT5">
        <f>COUNTIF($O$3:$O$1315,"Y")</f>
        <v>271</v>
      </c>
      <c r="AX5" t="s">
        <v>1443</v>
      </c>
      <c r="AY5">
        <v>50</v>
      </c>
      <c r="BA5" s="67"/>
      <c r="BB5" t="s">
        <v>1435</v>
      </c>
      <c r="BC5">
        <f>COUNTIFS($O$3:$O$1315, "N", $M$3:$M$1315, "REG")</f>
        <v>170</v>
      </c>
      <c r="BF5" s="67"/>
      <c r="BH5" s="2">
        <v>0</v>
      </c>
      <c r="BI5" s="2" cm="1">
        <f t="array" ref="BI5">SUM(--(ABS($F$3:$F$1315 - $J$3:$J$1315) = 0)) -(((32*82)/2) - $AT$4)</f>
        <v>69</v>
      </c>
      <c r="BJ5" s="2">
        <f>$BI5/$AT$4</f>
        <v>0.14052953156822812</v>
      </c>
      <c r="BK5" s="2" cm="1">
        <f t="array" ref="BK5">SUM(--(ABS($G$3:$G$1315 - $K$3:$K$1315) = 0)) -(((32*82)/2) - $AT$4)</f>
        <v>81</v>
      </c>
      <c r="BL5" s="2">
        <f>$BK5/$AT$4</f>
        <v>0.164969450101833</v>
      </c>
      <c r="BM5" s="2">
        <f t="shared" ref="BM5:BM15" si="5">BI5+BK5</f>
        <v>150</v>
      </c>
      <c r="BN5">
        <f t="shared" ref="BN5:BN15" si="6">(BI5+BK5)/($AT$4*2)</f>
        <v>0.15274949083503056</v>
      </c>
      <c r="BT5" t="s">
        <v>1829</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Row],[HomeTeam]], 1, 0))</f>
        <v>1</v>
      </c>
      <c r="AM6" s="2">
        <f>IF(Table2[[#This Row],[GameIsOver]]=0,0,IF(Table2[[#This Row],[ActualWinner]]=Table2[[#This Row],[AwayTeam]], 1, 0))</f>
        <v>0</v>
      </c>
      <c r="AN6" s="2"/>
      <c r="AS6" t="s">
        <v>88</v>
      </c>
      <c r="AT6">
        <f>AT4-AT5</f>
        <v>220</v>
      </c>
      <c r="AX6" t="s">
        <v>1482</v>
      </c>
      <c r="AY6">
        <v>50</v>
      </c>
      <c r="BA6" s="67"/>
      <c r="BB6" t="s">
        <v>1436</v>
      </c>
      <c r="BC6">
        <f>COUNTIFS($O$3:$O$1315, "Y", $M$3:$M$1315, "OT")</f>
        <v>38</v>
      </c>
      <c r="BF6" s="67"/>
      <c r="BH6" s="2">
        <v>1</v>
      </c>
      <c r="BI6" s="2" cm="1">
        <f t="array" ref="BI6">SUM(--(ABS($F$3:$F$1315 - $J$3:$J$1315) = $BH6))</f>
        <v>164</v>
      </c>
      <c r="BJ6" s="2">
        <f t="shared" ref="BJ6:BJ15" si="7">$BI6/$AT$4</f>
        <v>0.33401221995926678</v>
      </c>
      <c r="BK6" s="2" cm="1">
        <f t="array" ref="BK6">SUM(--(ABS($G$3:$G$1315 - $K$3:$K$1315) = $BH6))</f>
        <v>143</v>
      </c>
      <c r="BL6" s="2">
        <f t="shared" ref="BL6:BL15" si="8">$BK6/$AT$4</f>
        <v>0.29124236252545826</v>
      </c>
      <c r="BM6" s="2">
        <f t="shared" si="5"/>
        <v>307</v>
      </c>
      <c r="BN6">
        <f t="shared" si="6"/>
        <v>0.31262729124236255</v>
      </c>
      <c r="BT6" t="s">
        <v>1830</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Row],[HomeTeam]], 1, 0))</f>
        <v>1</v>
      </c>
      <c r="AM7" s="2">
        <f>IF(Table2[[#This Row],[GameIsOver]]=0,0,IF(Table2[[#This Row],[ActualWinner]]=Table2[[#This Row],[AwayTeam]], 1, 0))</f>
        <v>0</v>
      </c>
      <c r="AN7" s="2"/>
      <c r="AS7" t="s">
        <v>89</v>
      </c>
      <c r="AT7" s="15">
        <f>AT5/AT4</f>
        <v>0.55193482688391038</v>
      </c>
      <c r="AX7" t="s">
        <v>1444</v>
      </c>
      <c r="AY7">
        <v>50</v>
      </c>
      <c r="BA7" s="67"/>
      <c r="BB7" t="s">
        <v>1437</v>
      </c>
      <c r="BC7">
        <f>COUNTIFS($O$3:$O$1315, "N", $M$3:$M$1315, "OT")</f>
        <v>39</v>
      </c>
      <c r="BF7" s="67"/>
      <c r="BH7" s="2">
        <v>2</v>
      </c>
      <c r="BI7" s="2" cm="1">
        <f t="array" ref="BI7">SUM(--(ABS($F$3:$F$1315 - $J$3:$J$1315) = $BH7))</f>
        <v>126</v>
      </c>
      <c r="BJ7" s="2">
        <f t="shared" si="7"/>
        <v>0.25661914460285135</v>
      </c>
      <c r="BK7" s="2" cm="1">
        <f t="array" ref="BK7">SUM(--(ABS($G$3:$G$1315 - $K$3:$K$1315) = $BH7))</f>
        <v>136</v>
      </c>
      <c r="BL7" s="2">
        <f t="shared" si="8"/>
        <v>0.27698574338085541</v>
      </c>
      <c r="BM7" s="2">
        <f t="shared" si="5"/>
        <v>262</v>
      </c>
      <c r="BN7">
        <f t="shared" si="6"/>
        <v>0.26680244399185338</v>
      </c>
      <c r="BT7" t="s">
        <v>1831</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Row],[HomeTeam]], 1, 0))</f>
        <v>1</v>
      </c>
      <c r="AM8" s="2">
        <f>IF(Table2[[#This Row],[GameIsOver]]=0,0,IF(Table2[[#This Row],[ActualWinner]]=Table2[[#This Row],[AwayTeam]], 1, 0))</f>
        <v>0</v>
      </c>
      <c r="AN8" s="2"/>
      <c r="AX8" t="s">
        <v>1456</v>
      </c>
      <c r="AY8">
        <v>55</v>
      </c>
      <c r="BA8" s="67"/>
      <c r="BB8" t="s">
        <v>1438</v>
      </c>
      <c r="BC8">
        <f>COUNTIFS($O$3:$O$1315, "Y", $M$3:$M$1315, "SO")</f>
        <v>12</v>
      </c>
      <c r="BF8" s="67"/>
      <c r="BH8" s="2">
        <v>3</v>
      </c>
      <c r="BI8" s="2" cm="1">
        <f t="array" ref="BI8">SUM(--(ABS($F$3:$F$1315 - $J$3:$J$1315) = $BH8))</f>
        <v>71</v>
      </c>
      <c r="BJ8" s="2">
        <f t="shared" si="7"/>
        <v>0.14460285132382891</v>
      </c>
      <c r="BK8" s="2" cm="1">
        <f t="array" ref="BK8">SUM(--(ABS($G$3:$G$1315 - $K$3:$K$1315) = $BH8))</f>
        <v>69</v>
      </c>
      <c r="BL8" s="2">
        <f t="shared" si="8"/>
        <v>0.14052953156822812</v>
      </c>
      <c r="BM8" s="2">
        <f t="shared" si="5"/>
        <v>140</v>
      </c>
      <c r="BN8">
        <f t="shared" si="6"/>
        <v>0.1425661914460285</v>
      </c>
      <c r="BT8" t="s">
        <v>1832</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Row],[HomeTeam]], 1, 0))</f>
        <v>0</v>
      </c>
      <c r="AM9" s="2">
        <f>IF(Table2[[#This Row],[GameIsOver]]=0,0,IF(Table2[[#This Row],[ActualWinner]]=Table2[[#This Row],[AwayTeam]], 1, 0))</f>
        <v>1</v>
      </c>
      <c r="AN9" s="2"/>
      <c r="AS9" t="s">
        <v>1764</v>
      </c>
      <c r="AT9" s="30">
        <f>SUMIF($N$3:$N$1315,1, $AC$3:$AC$1315)</f>
        <v>235.60000000000068</v>
      </c>
      <c r="AX9" t="s">
        <v>1457</v>
      </c>
      <c r="AY9">
        <v>40</v>
      </c>
      <c r="BA9" s="67"/>
      <c r="BB9" t="s">
        <v>1439</v>
      </c>
      <c r="BC9">
        <f>COUNTIFS($O$3:$O$1315, "N", $M$3:$M$1315, "SO")</f>
        <v>11</v>
      </c>
      <c r="BF9" s="67"/>
      <c r="BH9" s="2">
        <v>4</v>
      </c>
      <c r="BI9" s="2" cm="1">
        <f t="array" ref="BI9">SUM(--(ABS($F$3:$F$1315 - $J$3:$J$1315) = $BH9))</f>
        <v>42</v>
      </c>
      <c r="BJ9" s="2">
        <f t="shared" si="7"/>
        <v>8.5539714867617106E-2</v>
      </c>
      <c r="BK9" s="2" cm="1">
        <f t="array" ref="BK9">SUM(--(ABS($G$3:$G$1315 - $K$3:$K$1315) = $BH9))</f>
        <v>42</v>
      </c>
      <c r="BL9" s="2">
        <f t="shared" si="8"/>
        <v>8.5539714867617106E-2</v>
      </c>
      <c r="BM9" s="2">
        <f t="shared" si="5"/>
        <v>84</v>
      </c>
      <c r="BN9">
        <f t="shared" si="6"/>
        <v>8.5539714867617106E-2</v>
      </c>
      <c r="BT9" t="s">
        <v>1833</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Row],[HomeTeam]], 1, 0))</f>
        <v>0</v>
      </c>
      <c r="AM10" s="2">
        <f>IF(Table2[[#This Row],[GameIsOver]]=0,0,IF(Table2[[#This Row],[ActualWinner]]=Table2[[#This Row],[AwayTeam]], 1, 0))</f>
        <v>1</v>
      </c>
      <c r="AN10" s="2"/>
      <c r="AS10" t="s">
        <v>1765</v>
      </c>
      <c r="AT10" s="30">
        <f>AT9/$AT$4</f>
        <v>0.47983706720977737</v>
      </c>
      <c r="AX10" t="s">
        <v>1459</v>
      </c>
      <c r="AY10">
        <v>75</v>
      </c>
      <c r="BA10" s="67"/>
      <c r="BF10" s="67"/>
      <c r="BH10" s="2">
        <v>5</v>
      </c>
      <c r="BI10" s="2" cm="1">
        <f t="array" ref="BI10">SUM(--(ABS($F$3:$F$1315 - $J$3:$J$1315) = $BH10))</f>
        <v>15</v>
      </c>
      <c r="BJ10" s="2">
        <f t="shared" si="7"/>
        <v>3.0549898167006109E-2</v>
      </c>
      <c r="BK10" s="2" cm="1">
        <f t="array" ref="BK10">SUM(--(ABS($G$3:$G$1315 - $K$3:$K$1315) = $BH10))</f>
        <v>15</v>
      </c>
      <c r="BL10" s="2">
        <f t="shared" si="8"/>
        <v>3.0549898167006109E-2</v>
      </c>
      <c r="BM10" s="2">
        <f t="shared" si="5"/>
        <v>30</v>
      </c>
      <c r="BN10">
        <f t="shared" si="6"/>
        <v>3.0549898167006109E-2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Row],[HomeTeam]], 1, 0))</f>
        <v>0</v>
      </c>
      <c r="AM11" s="2">
        <f>IF(Table2[[#This Row],[GameIsOver]]=0,0,IF(Table2[[#This Row],[ActualWinner]]=Table2[[#This Row],[AwayTeam]], 1, 0))</f>
        <v>1</v>
      </c>
      <c r="AN11" s="2"/>
      <c r="AQ11" t="s">
        <v>1782</v>
      </c>
      <c r="AS11" t="s">
        <v>1766</v>
      </c>
      <c r="AT11" s="30">
        <f>$AV$11*($AT$5)</f>
        <v>216.8</v>
      </c>
      <c r="AV11">
        <f>80/100</f>
        <v>0.8</v>
      </c>
      <c r="AX11" t="s">
        <v>1458</v>
      </c>
      <c r="AY11">
        <v>65</v>
      </c>
      <c r="BA11" s="67"/>
      <c r="BB11" s="86" t="str">
        <f>_xlfn.CONCAT(TEXT(BC4+BC6+BC8, "0"),"-",TEXT(BC5, "0"),"-",TEXT(BC7+BC9, "0"))</f>
        <v>271-170-50</v>
      </c>
      <c r="BC11" s="87"/>
      <c r="BD11" t="s">
        <v>1819</v>
      </c>
      <c r="BF11" s="67"/>
      <c r="BH11" s="2">
        <v>6</v>
      </c>
      <c r="BI11" s="2" cm="1">
        <f t="array" ref="BI11">SUM(--(ABS($F$3:$F$1315 - $J$3:$J$1315) = $BH11))</f>
        <v>5</v>
      </c>
      <c r="BJ11" s="2">
        <f t="shared" si="7"/>
        <v>1.0183299389002037E-2</v>
      </c>
      <c r="BK11" s="2" cm="1">
        <f t="array" ref="BK11">SUM(--(ABS($G$3:$G$1315 - $K$3:$K$1315) = $BH11))</f>
        <v>6</v>
      </c>
      <c r="BL11" s="2">
        <f t="shared" si="8"/>
        <v>1.2219959266802444E-2</v>
      </c>
      <c r="BM11" s="2">
        <f t="shared" si="5"/>
        <v>11</v>
      </c>
      <c r="BN11">
        <f t="shared" si="6"/>
        <v>1.1201629327902239E-2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Row],[HomeTeam]], 1, 0))</f>
        <v>1</v>
      </c>
      <c r="AM12" s="2">
        <f>IF(Table2[[#This Row],[GameIsOver]]=0,0,IF(Table2[[#This Row],[ActualWinner]]=Table2[[#This Row],[AwayTeam]], 1, 0))</f>
        <v>0</v>
      </c>
      <c r="AN12" s="2"/>
      <c r="AS12" t="s">
        <v>1768</v>
      </c>
      <c r="AT12" s="30">
        <f>COUNTIFS($N$3:$N$1315,1, $P$3:$P$1315, "Y")</f>
        <v>88</v>
      </c>
      <c r="AV12">
        <f>10/100</f>
        <v>0.1</v>
      </c>
      <c r="BA12" s="67"/>
      <c r="BB12" s="80" t="str">
        <f>_xlfn.CONCAT(TEXT(BC4, "0"),"-",TEXT(BC5, "0"),"-",TEXT(BC7+BC9+BC6+BC8, "0"))</f>
        <v>221-170-100</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Row],[HomeTeam]], 1, 0))</f>
        <v>1</v>
      </c>
      <c r="AM13" s="2">
        <f>IF(Table2[[#This Row],[GameIsOver]]=0,0,IF(Table2[[#This Row],[ActualWinner]]=Table2[[#This Row],[AwayTeam]], 1, 0))</f>
        <v>0</v>
      </c>
      <c r="AN13" s="2"/>
      <c r="AS13" t="s">
        <v>1767</v>
      </c>
      <c r="AT13" s="30">
        <f>COUNTIFS($N$3:$N$1315,1, $Q$3:$Q$1315, "Y")*$AV$13</f>
        <v>10</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Row],[HomeTeam]], 1, 0))</f>
        <v>0</v>
      </c>
      <c r="AM14" s="2">
        <f>IF(Table2[[#This Row],[GameIsOver]]=0,0,IF(Table2[[#This Row],[ActualWinner]]=Table2[[#This Row],[AwayTeam]], 1, 0))</f>
        <v>1</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Row],[HomeTeam]], 1, 0))</f>
        <v>1</v>
      </c>
      <c r="AM15" s="2">
        <f>IF(Table2[[#This Row],[GameIsOver]]=0,0,IF(Table2[[#This Row],[ActualWinner]]=Table2[[#This Row],[AwayTeam]], 1, 0))</f>
        <v>0</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Row],[HomeTeam]], 1, 0))</f>
        <v>0</v>
      </c>
      <c r="AM16" s="2">
        <f>IF(Table2[[#This Row],[GameIsOver]]=0,0,IF(Table2[[#This Row],[ActualWinner]]=Table2[[#This Row],[AwayTeam]], 1, 0))</f>
        <v>1</v>
      </c>
      <c r="AN16" s="2"/>
      <c r="BH16" t="s">
        <v>1809</v>
      </c>
      <c r="BI16" s="79">
        <f>((BH5*BJ5)+(BJ6*BH6)+(BJ7*BH7)+(BJ8*BH8)+(BJ9*BH9)+(BJ10*BH10)+(BJ11*BH11)+(BJ12*BH12)+(BJ13*BH13)+(BJ14*BH14)+(BJ15*BH15))</f>
        <v>1.8370672097759673</v>
      </c>
      <c r="BJ16" s="79"/>
      <c r="BK16" s="79">
        <f>((BH5*BL5)+(BL6*BH6)+(BL7*BH7)+(BL8*BH8)+(BL9*BH9)+(BL10*BH10)+(BL11*BH11)+(BL12*BH12)+(BL13*BH13)+(BL14*BH14)+(BL15*BH15))</f>
        <v>1.8350305498981669</v>
      </c>
      <c r="BL16" s="79"/>
      <c r="BN16">
        <f>((BH5*BN5)+(BN6*BH6)+(BN7*BH7)+(BN8*BH8)+(BN9*BH9)+(BN10*BH10)+(BN11*BH11)+(BN12*BH12)+(BN13*BH13)+(BN14*BH14)+(BN15*BH15))</f>
        <v>1.8360488798370671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Row],[HomeTeam]], 1, 0))</f>
        <v>0</v>
      </c>
      <c r="AM17" s="2">
        <f>IF(Table2[[#This Row],[GameIsOver]]=0,0,IF(Table2[[#This Row],[ActualWinner]]=Table2[[#This Row],[AwayTeam]], 1, 0))</f>
        <v>1</v>
      </c>
      <c r="AN17" s="2"/>
      <c r="AS17" t="s">
        <v>1764</v>
      </c>
      <c r="AT17" s="30">
        <f>SUMIF($N$3:$N$1315,1, $AD$3:$AD$1315)</f>
        <v>243.92000000000081</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Row],[HomeTeam]], 1, 0))</f>
        <v>0</v>
      </c>
      <c r="AM18" s="2">
        <f>IF(Table2[[#This Row],[GameIsOver]]=0,0,IF(Table2[[#This Row],[ActualWinner]]=Table2[[#This Row],[AwayTeam]], 1, 0))</f>
        <v>1</v>
      </c>
      <c r="AN18" s="2"/>
      <c r="AS18" t="s">
        <v>1765</v>
      </c>
      <c r="AT18" s="30">
        <f>AT17/$AT$4</f>
        <v>0.496782077393077</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Row],[HomeTeam]], 1, 0))</f>
        <v>0</v>
      </c>
      <c r="AM19" s="2">
        <f>IF(Table2[[#This Row],[GameIsOver]]=0,0,IF(Table2[[#This Row],[ActualWinner]]=Table2[[#This Row],[AwayTeam]], 1, 0))</f>
        <v>1</v>
      </c>
      <c r="AN19" s="2"/>
      <c r="AQ19" t="s">
        <v>1783</v>
      </c>
      <c r="AS19" t="s">
        <v>1784</v>
      </c>
      <c r="AT19" s="30">
        <f>COUNTIFS($I$3:$I$1315,"OT",$M$3:$M$1315,"OT",$O$3:$O$1315,"N")</f>
        <v>6</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Row],[HomeTeam]], 1, 0))</f>
        <v>1</v>
      </c>
      <c r="AM20" s="2">
        <f>IF(Table2[[#This Row],[GameIsOver]]=0,0,IF(Table2[[#This Row],[ActualWinner]]=Table2[[#This Row],[AwayTeam]], 1, 0))</f>
        <v>0</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Row],[HomeTeam]], 1, 0))</f>
        <v>0</v>
      </c>
      <c r="AM21" s="2">
        <f>IF(Table2[[#This Row],[GameIsOver]]=0,0,IF(Table2[[#This Row],[ActualWinner]]=Table2[[#This Row],[AwayTeam]], 1, 0))</f>
        <v>1</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Row],[HomeTeam]], 1, 0))</f>
        <v>0</v>
      </c>
      <c r="AM22" s="2">
        <f>IF(Table2[[#This Row],[GameIsOver]]=0,0,IF(Table2[[#This Row],[ActualWinner]]=Table2[[#This Row],[AwayTeam]], 1, 0))</f>
        <v>1</v>
      </c>
      <c r="AN22" s="2"/>
      <c r="AS22" t="s">
        <v>1787</v>
      </c>
      <c r="AT22">
        <f>COUNTIFS($I$3:$I$1315,"SO",$M$3:$M$1315,"OT",$O$3:$O$1315,"N")</f>
        <v>4</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Row],[HomeTeam]], 1, 0))</f>
        <v>1</v>
      </c>
      <c r="AM23" s="2">
        <f>IF(Table2[[#This Row],[GameIsOver]]=0,0,IF(Table2[[#This Row],[ActualWinner]]=Table2[[#This Row],[AwayTeam]], 1, 0))</f>
        <v>0</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Row],[HomeTeam]], 1, 0))</f>
        <v>0</v>
      </c>
      <c r="AM24" s="2">
        <f>IF(Table2[[#This Row],[GameIsOver]]=0,0,IF(Table2[[#This Row],[ActualWinner]]=Table2[[#This Row],[AwayTeam]], 1, 0))</f>
        <v>1</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Row],[HomeTeam]], 1, 0))</f>
        <v>1</v>
      </c>
      <c r="AM25" s="2">
        <f>IF(Table2[[#This Row],[GameIsOver]]=0,0,IF(Table2[[#This Row],[ActualWinner]]=Table2[[#This Row],[AwayTeam]], 1, 0))</f>
        <v>0</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Row],[HomeTeam]], 1, 0))</f>
        <v>1</v>
      </c>
      <c r="AM26" s="2">
        <f>IF(Table2[[#This Row],[GameIsOver]]=0,0,IF(Table2[[#This Row],[ActualWinner]]=Table2[[#This Row],[AwayTeam]], 1, 0))</f>
        <v>0</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Row],[HomeTeam]], 1, 0))</f>
        <v>1</v>
      </c>
      <c r="AM27" s="2">
        <f>IF(Table2[[#This Row],[GameIsOver]]=0,0,IF(Table2[[#This Row],[ActualWinner]]=Table2[[#This Row],[AwayTeam]], 1, 0))</f>
        <v>0</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Row],[HomeTeam]], 1, 0))</f>
        <v>1</v>
      </c>
      <c r="AM28" s="2">
        <f>IF(Table2[[#This Row],[GameIsOver]]=0,0,IF(Table2[[#This Row],[ActualWinner]]=Table2[[#This Row],[AwayTeam]], 1, 0))</f>
        <v>0</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Row],[HomeTeam]], 1, 0))</f>
        <v>1</v>
      </c>
      <c r="AM29" s="2">
        <f>IF(Table2[[#This Row],[GameIsOver]]=0,0,IF(Table2[[#This Row],[ActualWinner]]=Table2[[#This Row],[AwayTeam]], 1, 0))</f>
        <v>0</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Row],[HomeTeam]], 1, 0))</f>
        <v>1</v>
      </c>
      <c r="AM30" s="2">
        <f>IF(Table2[[#This Row],[GameIsOver]]=0,0,IF(Table2[[#This Row],[ActualWinner]]=Table2[[#This Row],[AwayTeam]], 1, 0))</f>
        <v>0</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Row],[HomeTeam]], 1, 0))</f>
        <v>0</v>
      </c>
      <c r="AM31" s="2">
        <f>IF(Table2[[#This Row],[GameIsOver]]=0,0,IF(Table2[[#This Row],[ActualWinner]]=Table2[[#This Row],[AwayTeam]],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Row],[HomeTeam]], 1, 0))</f>
        <v>0</v>
      </c>
      <c r="AM32" s="2">
        <f>IF(Table2[[#This Row],[GameIsOver]]=0,0,IF(Table2[[#This Row],[ActualWinner]]=Table2[[#This Row],[AwayTeam]], 1, 0))</f>
        <v>1</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Row],[HomeTeam]], 1, 0))</f>
        <v>0</v>
      </c>
      <c r="AM33" s="2">
        <f>IF(Table2[[#This Row],[GameIsOver]]=0,0,IF(Table2[[#This Row],[ActualWinner]]=Table2[[#This Row],[AwayTeam]], 1, 0))</f>
        <v>1</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Row],[HomeTeam]], 1, 0))</f>
        <v>1</v>
      </c>
      <c r="AM34" s="2">
        <f>IF(Table2[[#This Row],[GameIsOver]]=0,0,IF(Table2[[#This Row],[ActualWinner]]=Table2[[#This Row],[AwayTeam]], 1, 0))</f>
        <v>0</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Row],[HomeTeam]], 1, 0))</f>
        <v>0</v>
      </c>
      <c r="AM35" s="2">
        <f>IF(Table2[[#This Row],[GameIsOver]]=0,0,IF(Table2[[#This Row],[ActualWinner]]=Table2[[#This Row],[AwayTeam]], 1, 0))</f>
        <v>1</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Row],[HomeTeam]], 1, 0))</f>
        <v>0</v>
      </c>
      <c r="AM36" s="2">
        <f>IF(Table2[[#This Row],[GameIsOver]]=0,0,IF(Table2[[#This Row],[ActualWinner]]=Table2[[#This Row],[AwayTeam]], 1, 0))</f>
        <v>1</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Row],[HomeTeam]], 1, 0))</f>
        <v>1</v>
      </c>
      <c r="AM37" s="2">
        <f>IF(Table2[[#This Row],[GameIsOver]]=0,0,IF(Table2[[#This Row],[ActualWinner]]=Table2[[#This Row],[AwayTeam]], 1, 0))</f>
        <v>0</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Row],[HomeTeam]], 1, 0))</f>
        <v>0</v>
      </c>
      <c r="AM38" s="2">
        <f>IF(Table2[[#This Row],[GameIsOver]]=0,0,IF(Table2[[#This Row],[ActualWinner]]=Table2[[#This Row],[AwayTeam]], 1, 0))</f>
        <v>1</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Row],[HomeTeam]], 1, 0))</f>
        <v>0</v>
      </c>
      <c r="AM39" s="2">
        <f>IF(Table2[[#This Row],[GameIsOver]]=0,0,IF(Table2[[#This Row],[ActualWinner]]=Table2[[#This Row],[AwayTeam]], 1, 0))</f>
        <v>1</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Row],[HomeTeam]], 1, 0))</f>
        <v>1</v>
      </c>
      <c r="AM40" s="2">
        <f>IF(Table2[[#This Row],[GameIsOver]]=0,0,IF(Table2[[#This Row],[ActualWinner]]=Table2[[#This Row],[AwayTeam]], 1, 0))</f>
        <v>0</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Row],[HomeTeam]], 1, 0))</f>
        <v>1</v>
      </c>
      <c r="AM41" s="2">
        <f>IF(Table2[[#This Row],[GameIsOver]]=0,0,IF(Table2[[#This Row],[ActualWinner]]=Table2[[#This Row],[AwayTeam]], 1, 0))</f>
        <v>0</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Row],[HomeTeam]], 1, 0))</f>
        <v>0</v>
      </c>
      <c r="AM42" s="2">
        <f>IF(Table2[[#This Row],[GameIsOver]]=0,0,IF(Table2[[#This Row],[ActualWinner]]=Table2[[#This Row],[AwayTeam]], 1, 0))</f>
        <v>1</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Row],[HomeTeam]], 1, 0))</f>
        <v>1</v>
      </c>
      <c r="AM43" s="2">
        <f>IF(Table2[[#This Row],[GameIsOver]]=0,0,IF(Table2[[#This Row],[ActualWinner]]=Table2[[#This Row],[AwayTeam]], 1, 0))</f>
        <v>0</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Row],[HomeTeam]], 1, 0))</f>
        <v>0</v>
      </c>
      <c r="AM44" s="2">
        <f>IF(Table2[[#This Row],[GameIsOver]]=0,0,IF(Table2[[#This Row],[ActualWinner]]=Table2[[#This Row],[AwayTeam]], 1, 0))</f>
        <v>1</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Row],[HomeTeam]], 1, 0))</f>
        <v>1</v>
      </c>
      <c r="AM45" s="2">
        <f>IF(Table2[[#This Row],[GameIsOver]]=0,0,IF(Table2[[#This Row],[ActualWinner]]=Table2[[#This Row],[AwayTeam]], 1, 0))</f>
        <v>0</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Row],[HomeTeam]], 1, 0))</f>
        <v>1</v>
      </c>
      <c r="AM46" s="2">
        <f>IF(Table2[[#This Row],[GameIsOver]]=0,0,IF(Table2[[#This Row],[ActualWinner]]=Table2[[#This Row],[AwayTeam]], 1, 0))</f>
        <v>0</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Row],[HomeTeam]], 1, 0))</f>
        <v>1</v>
      </c>
      <c r="AM47" s="2">
        <f>IF(Table2[[#This Row],[GameIsOver]]=0,0,IF(Table2[[#This Row],[ActualWinner]]=Table2[[#This Row],[AwayTeam]], 1, 0))</f>
        <v>0</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Row],[HomeTeam]], 1, 0))</f>
        <v>0</v>
      </c>
      <c r="AM48" s="2">
        <f>IF(Table2[[#This Row],[GameIsOver]]=0,0,IF(Table2[[#This Row],[ActualWinner]]=Table2[[#This Row],[AwayTeam]], 1, 0))</f>
        <v>1</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Row],[HomeTeam]], 1, 0))</f>
        <v>0</v>
      </c>
      <c r="AM49" s="2">
        <f>IF(Table2[[#This Row],[GameIsOver]]=0,0,IF(Table2[[#This Row],[ActualWinner]]=Table2[[#This Row],[AwayTeam]], 1, 0))</f>
        <v>1</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Row],[HomeTeam]], 1, 0))</f>
        <v>1</v>
      </c>
      <c r="AM50" s="2">
        <f>IF(Table2[[#This Row],[GameIsOver]]=0,0,IF(Table2[[#This Row],[ActualWinner]]=Table2[[#This Row],[AwayTeam]], 1, 0))</f>
        <v>0</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Row],[HomeTeam]], 1, 0))</f>
        <v>1</v>
      </c>
      <c r="AM51" s="2">
        <f>IF(Table2[[#This Row],[GameIsOver]]=0,0,IF(Table2[[#This Row],[ActualWinner]]=Table2[[#This Row],[AwayTeam]], 1, 0))</f>
        <v>0</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Row],[HomeTeam]], 1, 0))</f>
        <v>1</v>
      </c>
      <c r="AM52" s="2">
        <f>IF(Table2[[#This Row],[GameIsOver]]=0,0,IF(Table2[[#This Row],[ActualWinner]]=Table2[[#This Row],[AwayTeam]], 1, 0))</f>
        <v>0</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Row],[HomeTeam]], 1, 0))</f>
        <v>0</v>
      </c>
      <c r="AM53" s="2">
        <f>IF(Table2[[#This Row],[GameIsOver]]=0,0,IF(Table2[[#This Row],[ActualWinner]]=Table2[[#This Row],[AwayTeam]], 1, 0))</f>
        <v>1</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Row],[HomeTeam]], 1, 0))</f>
        <v>0</v>
      </c>
      <c r="AM54" s="2">
        <f>IF(Table2[[#This Row],[GameIsOver]]=0,0,IF(Table2[[#This Row],[ActualWinner]]=Table2[[#This Row],[AwayTeam]], 1, 0))</f>
        <v>1</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Row],[HomeTeam]], 1, 0))</f>
        <v>0</v>
      </c>
      <c r="AM55" s="2">
        <f>IF(Table2[[#This Row],[GameIsOver]]=0,0,IF(Table2[[#This Row],[ActualWinner]]=Table2[[#This Row],[AwayTeam]], 1, 0))</f>
        <v>1</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Row],[HomeTeam]], 1, 0))</f>
        <v>1</v>
      </c>
      <c r="AM56" s="2">
        <f>IF(Table2[[#This Row],[GameIsOver]]=0,0,IF(Table2[[#This Row],[ActualWinner]]=Table2[[#This Row],[AwayTeam]], 1, 0))</f>
        <v>0</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Row],[HomeTeam]], 1, 0))</f>
        <v>1</v>
      </c>
      <c r="AM57" s="2">
        <f>IF(Table2[[#This Row],[GameIsOver]]=0,0,IF(Table2[[#This Row],[ActualWinner]]=Table2[[#This Row],[AwayTeam]], 1, 0))</f>
        <v>0</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Row],[HomeTeam]], 1, 0))</f>
        <v>1</v>
      </c>
      <c r="AM58" s="2">
        <f>IF(Table2[[#This Row],[GameIsOver]]=0,0,IF(Table2[[#This Row],[ActualWinner]]=Table2[[#This Row],[AwayTeam]], 1, 0))</f>
        <v>0</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Row],[HomeTeam]], 1, 0))</f>
        <v>1</v>
      </c>
      <c r="AM59" s="2">
        <f>IF(Table2[[#This Row],[GameIsOver]]=0,0,IF(Table2[[#This Row],[ActualWinner]]=Table2[[#This Row],[AwayTeam]], 1, 0))</f>
        <v>0</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Row],[HomeTeam]], 1, 0))</f>
        <v>1</v>
      </c>
      <c r="AM60" s="2">
        <f>IF(Table2[[#This Row],[GameIsOver]]=0,0,IF(Table2[[#This Row],[ActualWinner]]=Table2[[#This Row],[AwayTeam]], 1, 0))</f>
        <v>0</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Row],[HomeTeam]], 1, 0))</f>
        <v>0</v>
      </c>
      <c r="AM61" s="2">
        <f>IF(Table2[[#This Row],[GameIsOver]]=0,0,IF(Table2[[#This Row],[ActualWinner]]=Table2[[#This Row],[AwayTeam]], 1, 0))</f>
        <v>1</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Row],[HomeTeam]], 1, 0))</f>
        <v>1</v>
      </c>
      <c r="AM62" s="2">
        <f>IF(Table2[[#This Row],[GameIsOver]]=0,0,IF(Table2[[#This Row],[ActualWinner]]=Table2[[#This Row],[AwayTeam]], 1, 0))</f>
        <v>0</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Row],[HomeTeam]], 1, 0))</f>
        <v>0</v>
      </c>
      <c r="AM63" s="2">
        <f>IF(Table2[[#This Row],[GameIsOver]]=0,0,IF(Table2[[#This Row],[ActualWinner]]=Table2[[#This Row],[AwayTeam]], 1, 0))</f>
        <v>1</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Row],[HomeTeam]], 1, 0))</f>
        <v>0</v>
      </c>
      <c r="AM64" s="2">
        <f>IF(Table2[[#This Row],[GameIsOver]]=0,0,IF(Table2[[#This Row],[ActualWinner]]=Table2[[#This Row],[AwayTeam]], 1, 0))</f>
        <v>1</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Row],[HomeTeam]], 1, 0))</f>
        <v>0</v>
      </c>
      <c r="AM65" s="2">
        <f>IF(Table2[[#This Row],[GameIsOver]]=0,0,IF(Table2[[#This Row],[ActualWinner]]=Table2[[#This Row],[AwayTeam]], 1, 0))</f>
        <v>1</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Row],[HomeTeam]], 1, 0))</f>
        <v>1</v>
      </c>
      <c r="AM66" s="2">
        <f>IF(Table2[[#This Row],[GameIsOver]]=0,0,IF(Table2[[#This Row],[ActualWinner]]=Table2[[#This Row],[AwayTeam]], 1, 0))</f>
        <v>0</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Row],[HomeTeam]], 1, 0))</f>
        <v>0</v>
      </c>
      <c r="AM67" s="2">
        <f>IF(Table2[[#This Row],[GameIsOver]]=0,0,IF(Table2[[#This Row],[ActualWinner]]=Table2[[#This Row],[AwayTeam]], 1, 0))</f>
        <v>1</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Row],[HomeTeam]], 1, 0))</f>
        <v>1</v>
      </c>
      <c r="AM68" s="2">
        <f>IF(Table2[[#This Row],[GameIsOver]]=0,0,IF(Table2[[#This Row],[ActualWinner]]=Table2[[#This Row],[AwayTeam]], 1, 0))</f>
        <v>0</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Row],[HomeTeam]], 1, 0))</f>
        <v>1</v>
      </c>
      <c r="AM69" s="2">
        <f>IF(Table2[[#This Row],[GameIsOver]]=0,0,IF(Table2[[#This Row],[ActualWinner]]=Table2[[#This Row],[AwayTeam]], 1, 0))</f>
        <v>0</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Row],[HomeTeam]], 1, 0))</f>
        <v>1</v>
      </c>
      <c r="AM70" s="2">
        <f>IF(Table2[[#This Row],[GameIsOver]]=0,0,IF(Table2[[#This Row],[ActualWinner]]=Table2[[#This Row],[AwayTeam]], 1, 0))</f>
        <v>0</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Row],[HomeTeam]], 1, 0))</f>
        <v>0</v>
      </c>
      <c r="AM71" s="2">
        <f>IF(Table2[[#This Row],[GameIsOver]]=0,0,IF(Table2[[#This Row],[ActualWinner]]=Table2[[#This Row],[AwayTeam]], 1, 0))</f>
        <v>1</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Row],[HomeTeam]], 1, 0))</f>
        <v>1</v>
      </c>
      <c r="AM72" s="2">
        <f>IF(Table2[[#This Row],[GameIsOver]]=0,0,IF(Table2[[#This Row],[ActualWinner]]=Table2[[#This Row],[AwayTeam]], 1, 0))</f>
        <v>0</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Row],[HomeTeam]], 1, 0))</f>
        <v>1</v>
      </c>
      <c r="AM73" s="2">
        <f>IF(Table2[[#This Row],[GameIsOver]]=0,0,IF(Table2[[#This Row],[ActualWinner]]=Table2[[#This Row],[AwayTeam]], 1, 0))</f>
        <v>0</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Row],[HomeTeam]], 1, 0))</f>
        <v>0</v>
      </c>
      <c r="AM74" s="2">
        <f>IF(Table2[[#This Row],[GameIsOver]]=0,0,IF(Table2[[#This Row],[ActualWinner]]=Table2[[#This Row],[AwayTeam]], 1, 0))</f>
        <v>1</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Row],[HomeTeam]], 1, 0))</f>
        <v>1</v>
      </c>
      <c r="AM75" s="2">
        <f>IF(Table2[[#This Row],[GameIsOver]]=0,0,IF(Table2[[#This Row],[ActualWinner]]=Table2[[#This Row],[AwayTeam]], 1, 0))</f>
        <v>0</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Row],[HomeTeam]], 1, 0))</f>
        <v>1</v>
      </c>
      <c r="AM76" s="2">
        <f>IF(Table2[[#This Row],[GameIsOver]]=0,0,IF(Table2[[#This Row],[ActualWinner]]=Table2[[#This Row],[AwayTeam]], 1, 0))</f>
        <v>0</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Row],[HomeTeam]], 1, 0))</f>
        <v>1</v>
      </c>
      <c r="AM77" s="2">
        <f>IF(Table2[[#This Row],[GameIsOver]]=0,0,IF(Table2[[#This Row],[ActualWinner]]=Table2[[#This Row],[AwayTeam]], 1, 0))</f>
        <v>0</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Row],[HomeTeam]], 1, 0))</f>
        <v>0</v>
      </c>
      <c r="AM78" s="2">
        <f>IF(Table2[[#This Row],[GameIsOver]]=0,0,IF(Table2[[#This Row],[ActualWinner]]=Table2[[#This Row],[AwayTeam]], 1, 0))</f>
        <v>1</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Row],[HomeTeam]], 1, 0))</f>
        <v>1</v>
      </c>
      <c r="AM79" s="2">
        <f>IF(Table2[[#This Row],[GameIsOver]]=0,0,IF(Table2[[#This Row],[ActualWinner]]=Table2[[#This Row],[AwayTeam]], 1, 0))</f>
        <v>0</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Row],[HomeTeam]], 1, 0))</f>
        <v>1</v>
      </c>
      <c r="AM80" s="2">
        <f>IF(Table2[[#This Row],[GameIsOver]]=0,0,IF(Table2[[#This Row],[ActualWinner]]=Table2[[#This Row],[AwayTeam]], 1, 0))</f>
        <v>0</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Row],[HomeTeam]], 1, 0))</f>
        <v>0</v>
      </c>
      <c r="AM81" s="2">
        <f>IF(Table2[[#This Row],[GameIsOver]]=0,0,IF(Table2[[#This Row],[ActualWinner]]=Table2[[#This Row],[AwayTeam]], 1, 0))</f>
        <v>1</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Row],[HomeTeam]], 1, 0))</f>
        <v>0</v>
      </c>
      <c r="AM82" s="2">
        <f>IF(Table2[[#This Row],[GameIsOver]]=0,0,IF(Table2[[#This Row],[ActualWinner]]=Table2[[#This Row],[AwayTeam]], 1, 0))</f>
        <v>1</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Row],[HomeTeam]], 1, 0))</f>
        <v>1</v>
      </c>
      <c r="AM83" s="2">
        <f>IF(Table2[[#This Row],[GameIsOver]]=0,0,IF(Table2[[#This Row],[ActualWinner]]=Table2[[#This Row],[AwayTeam]], 1, 0))</f>
        <v>0</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Row],[HomeTeam]], 1, 0))</f>
        <v>0</v>
      </c>
      <c r="AM84" s="2">
        <f>IF(Table2[[#This Row],[GameIsOver]]=0,0,IF(Table2[[#This Row],[ActualWinner]]=Table2[[#This Row],[AwayTeam]], 1, 0))</f>
        <v>1</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Row],[HomeTeam]], 1, 0))</f>
        <v>0</v>
      </c>
      <c r="AM85" s="2">
        <f>IF(Table2[[#This Row],[GameIsOver]]=0,0,IF(Table2[[#This Row],[ActualWinner]]=Table2[[#This Row],[AwayTeam]], 1, 0))</f>
        <v>1</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Row],[HomeTeam]], 1, 0))</f>
        <v>1</v>
      </c>
      <c r="AM86" s="2">
        <f>IF(Table2[[#This Row],[GameIsOver]]=0,0,IF(Table2[[#This Row],[ActualWinner]]=Table2[[#This Row],[AwayTeam]], 1, 0))</f>
        <v>0</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Row],[HomeTeam]], 1, 0))</f>
        <v>0</v>
      </c>
      <c r="AM87" s="2">
        <f>IF(Table2[[#This Row],[GameIsOver]]=0,0,IF(Table2[[#This Row],[ActualWinner]]=Table2[[#This Row],[AwayTeam]], 1, 0))</f>
        <v>1</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Row],[HomeTeam]], 1, 0))</f>
        <v>1</v>
      </c>
      <c r="AM88" s="2">
        <f>IF(Table2[[#This Row],[GameIsOver]]=0,0,IF(Table2[[#This Row],[ActualWinner]]=Table2[[#This Row],[AwayTeam]], 1, 0))</f>
        <v>0</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Row],[HomeTeam]], 1, 0))</f>
        <v>1</v>
      </c>
      <c r="AM89" s="2">
        <f>IF(Table2[[#This Row],[GameIsOver]]=0,0,IF(Table2[[#This Row],[ActualWinner]]=Table2[[#This Row],[AwayTeam]], 1, 0))</f>
        <v>0</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Row],[HomeTeam]], 1, 0))</f>
        <v>1</v>
      </c>
      <c r="AM90" s="2">
        <f>IF(Table2[[#This Row],[GameIsOver]]=0,0,IF(Table2[[#This Row],[ActualWinner]]=Table2[[#This Row],[AwayTeam]], 1, 0))</f>
        <v>0</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Row],[HomeTeam]], 1, 0))</f>
        <v>0</v>
      </c>
      <c r="AM91" s="2">
        <f>IF(Table2[[#This Row],[GameIsOver]]=0,0,IF(Table2[[#This Row],[ActualWinner]]=Table2[[#This Row],[AwayTeam]], 1, 0))</f>
        <v>1</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Row],[HomeTeam]], 1, 0))</f>
        <v>0</v>
      </c>
      <c r="AM92" s="2">
        <f>IF(Table2[[#This Row],[GameIsOver]]=0,0,IF(Table2[[#This Row],[ActualWinner]]=Table2[[#This Row],[AwayTeam]], 1, 0))</f>
        <v>1</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Row],[HomeTeam]], 1, 0))</f>
        <v>1</v>
      </c>
      <c r="AM93" s="2">
        <f>IF(Table2[[#This Row],[GameIsOver]]=0,0,IF(Table2[[#This Row],[ActualWinner]]=Table2[[#This Row],[AwayTeam]], 1, 0))</f>
        <v>0</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Row],[HomeTeam]], 1, 0))</f>
        <v>0</v>
      </c>
      <c r="AM94" s="2">
        <f>IF(Table2[[#This Row],[GameIsOver]]=0,0,IF(Table2[[#This Row],[ActualWinner]]=Table2[[#This Row],[AwayTeam]], 1, 0))</f>
        <v>1</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Row],[HomeTeam]], 1, 0))</f>
        <v>0</v>
      </c>
      <c r="AM95" s="2">
        <f>IF(Table2[[#This Row],[GameIsOver]]=0,0,IF(Table2[[#This Row],[ActualWinner]]=Table2[[#This Row],[AwayTeam]], 1, 0))</f>
        <v>1</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Row],[HomeTeam]], 1, 0))</f>
        <v>0</v>
      </c>
      <c r="AM96" s="2">
        <f>IF(Table2[[#This Row],[GameIsOver]]=0,0,IF(Table2[[#This Row],[ActualWinner]]=Table2[[#This Row],[AwayTeam]], 1, 0))</f>
        <v>1</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Row],[HomeTeam]], 1, 0))</f>
        <v>1</v>
      </c>
      <c r="AM97" s="2">
        <f>IF(Table2[[#This Row],[GameIsOver]]=0,0,IF(Table2[[#This Row],[ActualWinner]]=Table2[[#This Row],[AwayTeam]], 1, 0))</f>
        <v>0</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Row],[HomeTeam]], 1, 0))</f>
        <v>0</v>
      </c>
      <c r="AM98" s="2">
        <f>IF(Table2[[#This Row],[GameIsOver]]=0,0,IF(Table2[[#This Row],[ActualWinner]]=Table2[[#This Row],[AwayTeam]], 1, 0))</f>
        <v>1</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Row],[HomeTeam]], 1, 0))</f>
        <v>1</v>
      </c>
      <c r="AM99" s="2">
        <f>IF(Table2[[#This Row],[GameIsOver]]=0,0,IF(Table2[[#This Row],[ActualWinner]]=Table2[[#This Row],[AwayTeam]], 1, 0))</f>
        <v>0</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Row],[HomeTeam]], 1, 0))</f>
        <v>0</v>
      </c>
      <c r="AM100" s="2">
        <f>IF(Table2[[#This Row],[GameIsOver]]=0,0,IF(Table2[[#This Row],[ActualWinner]]=Table2[[#This Row],[AwayTeam]], 1, 0))</f>
        <v>1</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Row],[HomeTeam]], 1, 0))</f>
        <v>0</v>
      </c>
      <c r="AM101" s="2">
        <f>IF(Table2[[#This Row],[GameIsOver]]=0,0,IF(Table2[[#This Row],[ActualWinner]]=Table2[[#This Row],[AwayTeam]], 1, 0))</f>
        <v>1</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Row],[HomeTeam]], 1, 0))</f>
        <v>0</v>
      </c>
      <c r="AM102" s="2">
        <f>IF(Table2[[#This Row],[GameIsOver]]=0,0,IF(Table2[[#This Row],[ActualWinner]]=Table2[[#This Row],[AwayTeam]], 1, 0))</f>
        <v>1</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Row],[HomeTeam]], 1, 0))</f>
        <v>1</v>
      </c>
      <c r="AM103" s="2">
        <f>IF(Table2[[#This Row],[GameIsOver]]=0,0,IF(Table2[[#This Row],[ActualWinner]]=Table2[[#This Row],[AwayTeam]], 1, 0))</f>
        <v>0</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Row],[HomeTeam]], 1, 0))</f>
        <v>1</v>
      </c>
      <c r="AM104" s="2">
        <f>IF(Table2[[#This Row],[GameIsOver]]=0,0,IF(Table2[[#This Row],[ActualWinner]]=Table2[[#This Row],[AwayTeam]], 1, 0))</f>
        <v>0</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Row],[HomeTeam]], 1, 0))</f>
        <v>0</v>
      </c>
      <c r="AM105" s="2">
        <f>IF(Table2[[#This Row],[GameIsOver]]=0,0,IF(Table2[[#This Row],[ActualWinner]]=Table2[[#This Row],[AwayTeam]], 1, 0))</f>
        <v>1</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Row],[HomeTeam]], 1, 0))</f>
        <v>0</v>
      </c>
      <c r="AM106" s="2">
        <f>IF(Table2[[#This Row],[GameIsOver]]=0,0,IF(Table2[[#This Row],[ActualWinner]]=Table2[[#This Row],[AwayTeam]], 1, 0))</f>
        <v>1</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Row],[HomeTeam]], 1, 0))</f>
        <v>1</v>
      </c>
      <c r="AM107" s="2">
        <f>IF(Table2[[#This Row],[GameIsOver]]=0,0,IF(Table2[[#This Row],[ActualWinner]]=Table2[[#This Row],[AwayTeam]], 1, 0))</f>
        <v>0</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Row],[HomeTeam]], 1, 0))</f>
        <v>0</v>
      </c>
      <c r="AM108" s="2">
        <f>IF(Table2[[#This Row],[GameIsOver]]=0,0,IF(Table2[[#This Row],[ActualWinner]]=Table2[[#This Row],[AwayTeam]], 1, 0))</f>
        <v>1</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Row],[HomeTeam]], 1, 0))</f>
        <v>1</v>
      </c>
      <c r="AM109" s="2">
        <f>IF(Table2[[#This Row],[GameIsOver]]=0,0,IF(Table2[[#This Row],[ActualWinner]]=Table2[[#This Row],[AwayTeam]], 1, 0))</f>
        <v>0</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Row],[HomeTeam]], 1, 0))</f>
        <v>1</v>
      </c>
      <c r="AM110" s="2">
        <f>IF(Table2[[#This Row],[GameIsOver]]=0,0,IF(Table2[[#This Row],[ActualWinner]]=Table2[[#This Row],[AwayTeam]], 1, 0))</f>
        <v>0</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Row],[HomeTeam]], 1, 0))</f>
        <v>0</v>
      </c>
      <c r="AM111" s="2">
        <f>IF(Table2[[#This Row],[GameIsOver]]=0,0,IF(Table2[[#This Row],[ActualWinner]]=Table2[[#This Row],[AwayTeam]], 1, 0))</f>
        <v>1</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Row],[HomeTeam]], 1, 0))</f>
        <v>0</v>
      </c>
      <c r="AM112" s="2">
        <f>IF(Table2[[#This Row],[GameIsOver]]=0,0,IF(Table2[[#This Row],[ActualWinner]]=Table2[[#This Row],[AwayTeam]], 1, 0))</f>
        <v>1</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Row],[HomeTeam]], 1, 0))</f>
        <v>1</v>
      </c>
      <c r="AM113" s="2">
        <f>IF(Table2[[#This Row],[GameIsOver]]=0,0,IF(Table2[[#This Row],[ActualWinner]]=Table2[[#This Row],[AwayTeam]], 1, 0))</f>
        <v>0</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Row],[HomeTeam]], 1, 0))</f>
        <v>0</v>
      </c>
      <c r="AM114" s="2">
        <f>IF(Table2[[#This Row],[GameIsOver]]=0,0,IF(Table2[[#This Row],[ActualWinner]]=Table2[[#This Row],[AwayTeam]], 1, 0))</f>
        <v>1</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Row],[HomeTeam]], 1, 0))</f>
        <v>0</v>
      </c>
      <c r="AM115" s="2">
        <f>IF(Table2[[#This Row],[GameIsOver]]=0,0,IF(Table2[[#This Row],[ActualWinner]]=Table2[[#This Row],[AwayTeam]], 1, 0))</f>
        <v>1</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Row],[HomeTeam]], 1, 0))</f>
        <v>0</v>
      </c>
      <c r="AM116" s="2">
        <f>IF(Table2[[#This Row],[GameIsOver]]=0,0,IF(Table2[[#This Row],[ActualWinner]]=Table2[[#This Row],[AwayTeam]], 1, 0))</f>
        <v>1</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Row],[HomeTeam]], 1, 0))</f>
        <v>0</v>
      </c>
      <c r="AM117" s="2">
        <f>IF(Table2[[#This Row],[GameIsOver]]=0,0,IF(Table2[[#This Row],[ActualWinner]]=Table2[[#This Row],[AwayTeam]], 1, 0))</f>
        <v>1</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Row],[HomeTeam]], 1, 0))</f>
        <v>0</v>
      </c>
      <c r="AM118" s="2">
        <f>IF(Table2[[#This Row],[GameIsOver]]=0,0,IF(Table2[[#This Row],[ActualWinner]]=Table2[[#This Row],[AwayTeam]], 1, 0))</f>
        <v>1</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Row],[HomeTeam]], 1, 0))</f>
        <v>1</v>
      </c>
      <c r="AM119" s="2">
        <f>IF(Table2[[#This Row],[GameIsOver]]=0,0,IF(Table2[[#This Row],[ActualWinner]]=Table2[[#This Row],[AwayTeam]], 1, 0))</f>
        <v>0</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Row],[HomeTeam]], 1, 0))</f>
        <v>1</v>
      </c>
      <c r="AM120" s="2">
        <f>IF(Table2[[#This Row],[GameIsOver]]=0,0,IF(Table2[[#This Row],[ActualWinner]]=Table2[[#This Row],[AwayTeam]], 1, 0))</f>
        <v>0</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Row],[HomeTeam]], 1, 0))</f>
        <v>0</v>
      </c>
      <c r="AM121" s="2">
        <f>IF(Table2[[#This Row],[GameIsOver]]=0,0,IF(Table2[[#This Row],[ActualWinner]]=Table2[[#This Row],[AwayTeam]], 1, 0))</f>
        <v>1</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Row],[HomeTeam]], 1, 0))</f>
        <v>0</v>
      </c>
      <c r="AM122" s="2">
        <f>IF(Table2[[#This Row],[GameIsOver]]=0,0,IF(Table2[[#This Row],[ActualWinner]]=Table2[[#This Row],[AwayTeam]], 1, 0))</f>
        <v>1</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Row],[HomeTeam]], 1, 0))</f>
        <v>1</v>
      </c>
      <c r="AM123" s="2">
        <f>IF(Table2[[#This Row],[GameIsOver]]=0,0,IF(Table2[[#This Row],[ActualWinner]]=Table2[[#This Row],[AwayTeam]], 1, 0))</f>
        <v>0</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Row],[HomeTeam]], 1, 0))</f>
        <v>1</v>
      </c>
      <c r="AM124" s="2">
        <f>IF(Table2[[#This Row],[GameIsOver]]=0,0,IF(Table2[[#This Row],[ActualWinner]]=Table2[[#This Row],[AwayTeam]], 1, 0))</f>
        <v>0</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Row],[HomeTeam]], 1, 0))</f>
        <v>1</v>
      </c>
      <c r="AM125" s="2">
        <f>IF(Table2[[#This Row],[GameIsOver]]=0,0,IF(Table2[[#This Row],[ActualWinner]]=Table2[[#This Row],[AwayTeam]], 1, 0))</f>
        <v>0</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Row],[HomeTeam]], 1, 0))</f>
        <v>1</v>
      </c>
      <c r="AM126" s="2">
        <f>IF(Table2[[#This Row],[GameIsOver]]=0,0,IF(Table2[[#This Row],[ActualWinner]]=Table2[[#This Row],[AwayTeam]], 1, 0))</f>
        <v>0</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Row],[HomeTeam]], 1, 0))</f>
        <v>1</v>
      </c>
      <c r="AM127" s="2">
        <f>IF(Table2[[#This Row],[GameIsOver]]=0,0,IF(Table2[[#This Row],[ActualWinner]]=Table2[[#This Row],[AwayTeam]], 1, 0))</f>
        <v>0</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Row],[HomeTeam]], 1, 0))</f>
        <v>1</v>
      </c>
      <c r="AM128" s="2">
        <f>IF(Table2[[#This Row],[GameIsOver]]=0,0,IF(Table2[[#This Row],[ActualWinner]]=Table2[[#This Row],[AwayTeam]], 1, 0))</f>
        <v>0</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Row],[HomeTeam]], 1, 0))</f>
        <v>1</v>
      </c>
      <c r="AM129" s="2">
        <f>IF(Table2[[#This Row],[GameIsOver]]=0,0,IF(Table2[[#This Row],[ActualWinner]]=Table2[[#This Row],[AwayTeam]], 1, 0))</f>
        <v>0</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Row],[HomeTeam]], 1, 0))</f>
        <v>1</v>
      </c>
      <c r="AM130" s="2">
        <f>IF(Table2[[#This Row],[GameIsOver]]=0,0,IF(Table2[[#This Row],[ActualWinner]]=Table2[[#This Row],[AwayTeam]], 1, 0))</f>
        <v>0</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Row],[HomeTeam]], 1, 0))</f>
        <v>0</v>
      </c>
      <c r="AM131" s="2">
        <f>IF(Table2[[#This Row],[GameIsOver]]=0,0,IF(Table2[[#This Row],[ActualWinner]]=Table2[[#This Row],[AwayTeam]], 1, 0))</f>
        <v>1</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Row],[HomeTeam]], 1, 0))</f>
        <v>0</v>
      </c>
      <c r="AM132" s="2">
        <f>IF(Table2[[#This Row],[GameIsOver]]=0,0,IF(Table2[[#This Row],[ActualWinner]]=Table2[[#This Row],[AwayTeam]], 1, 0))</f>
        <v>1</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Row],[HomeTeam]], 1, 0))</f>
        <v>1</v>
      </c>
      <c r="AM133" s="2">
        <f>IF(Table2[[#This Row],[GameIsOver]]=0,0,IF(Table2[[#This Row],[ActualWinner]]=Table2[[#This Row],[AwayTeam]], 1, 0))</f>
        <v>0</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Row],[HomeTeam]], 1, 0))</f>
        <v>1</v>
      </c>
      <c r="AM134" s="2">
        <f>IF(Table2[[#This Row],[GameIsOver]]=0,0,IF(Table2[[#This Row],[ActualWinner]]=Table2[[#This Row],[AwayTeam]], 1, 0))</f>
        <v>0</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Row],[HomeTeam]], 1, 0))</f>
        <v>1</v>
      </c>
      <c r="AM135" s="2">
        <f>IF(Table2[[#This Row],[GameIsOver]]=0,0,IF(Table2[[#This Row],[ActualWinner]]=Table2[[#This Row],[AwayTeam]], 1, 0))</f>
        <v>0</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Row],[HomeTeam]], 1, 0))</f>
        <v>1</v>
      </c>
      <c r="AM136" s="2">
        <f>IF(Table2[[#This Row],[GameIsOver]]=0,0,IF(Table2[[#This Row],[ActualWinner]]=Table2[[#This Row],[AwayTeam]], 1, 0))</f>
        <v>0</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Row],[HomeTeam]], 1, 0))</f>
        <v>0</v>
      </c>
      <c r="AM137" s="2">
        <f>IF(Table2[[#This Row],[GameIsOver]]=0,0,IF(Table2[[#This Row],[ActualWinner]]=Table2[[#This Row],[AwayTeam]], 1, 0))</f>
        <v>1</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Row],[HomeTeam]], 1, 0))</f>
        <v>0</v>
      </c>
      <c r="AM138" s="2">
        <f>IF(Table2[[#This Row],[GameIsOver]]=0,0,IF(Table2[[#This Row],[ActualWinner]]=Table2[[#This Row],[AwayTeam]], 1, 0))</f>
        <v>1</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Row],[HomeTeam]], 1, 0))</f>
        <v>1</v>
      </c>
      <c r="AM139" s="2">
        <f>IF(Table2[[#This Row],[GameIsOver]]=0,0,IF(Table2[[#This Row],[ActualWinner]]=Table2[[#This Row],[AwayTeam]], 1, 0))</f>
        <v>0</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Row],[HomeTeam]], 1, 0))</f>
        <v>0</v>
      </c>
      <c r="AM140" s="2">
        <f>IF(Table2[[#This Row],[GameIsOver]]=0,0,IF(Table2[[#This Row],[ActualWinner]]=Table2[[#This Row],[AwayTeam]], 1, 0))</f>
        <v>1</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Row],[HomeTeam]], 1, 0))</f>
        <v>1</v>
      </c>
      <c r="AM141" s="2">
        <f>IF(Table2[[#This Row],[GameIsOver]]=0,0,IF(Table2[[#This Row],[ActualWinner]]=Table2[[#This Row],[AwayTeam]], 1, 0))</f>
        <v>0</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Row],[HomeTeam]], 1, 0))</f>
        <v>0</v>
      </c>
      <c r="AM142" s="2">
        <f>IF(Table2[[#This Row],[GameIsOver]]=0,0,IF(Table2[[#This Row],[ActualWinner]]=Table2[[#This Row],[AwayTeam]], 1, 0))</f>
        <v>1</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Row],[HomeTeam]], 1, 0))</f>
        <v>1</v>
      </c>
      <c r="AM143" s="2">
        <f>IF(Table2[[#This Row],[GameIsOver]]=0,0,IF(Table2[[#This Row],[ActualWinner]]=Table2[[#This Row],[AwayTeam]], 1, 0))</f>
        <v>0</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Row],[HomeTeam]], 1, 0))</f>
        <v>1</v>
      </c>
      <c r="AM144" s="2">
        <f>IF(Table2[[#This Row],[GameIsOver]]=0,0,IF(Table2[[#This Row],[ActualWinner]]=Table2[[#This Row],[AwayTeam]], 1, 0))</f>
        <v>0</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Row],[HomeTeam]], 1, 0))</f>
        <v>0</v>
      </c>
      <c r="AM145" s="2">
        <f>IF(Table2[[#This Row],[GameIsOver]]=0,0,IF(Table2[[#This Row],[ActualWinner]]=Table2[[#This Row],[AwayTeam]], 1, 0))</f>
        <v>1</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Row],[HomeTeam]], 1, 0))</f>
        <v>0</v>
      </c>
      <c r="AM146" s="2">
        <f>IF(Table2[[#This Row],[GameIsOver]]=0,0,IF(Table2[[#This Row],[ActualWinner]]=Table2[[#This Row],[AwayTeam]], 1, 0))</f>
        <v>1</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Row],[HomeTeam]], 1, 0))</f>
        <v>0</v>
      </c>
      <c r="AM147" s="2">
        <f>IF(Table2[[#This Row],[GameIsOver]]=0,0,IF(Table2[[#This Row],[ActualWinner]]=Table2[[#This Row],[AwayTeam]], 1, 0))</f>
        <v>1</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Row],[HomeTeam]], 1, 0))</f>
        <v>0</v>
      </c>
      <c r="AM148" s="2">
        <f>IF(Table2[[#This Row],[GameIsOver]]=0,0,IF(Table2[[#This Row],[ActualWinner]]=Table2[[#This Row],[AwayTeam]], 1, 0))</f>
        <v>1</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Row],[HomeTeam]], 1, 0))</f>
        <v>1</v>
      </c>
      <c r="AM149" s="2">
        <f>IF(Table2[[#This Row],[GameIsOver]]=0,0,IF(Table2[[#This Row],[ActualWinner]]=Table2[[#This Row],[AwayTeam]], 1, 0))</f>
        <v>0</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Row],[HomeTeam]], 1, 0))</f>
        <v>0</v>
      </c>
      <c r="AM150" s="2">
        <f>IF(Table2[[#This Row],[GameIsOver]]=0,0,IF(Table2[[#This Row],[ActualWinner]]=Table2[[#This Row],[AwayTeam]], 1, 0))</f>
        <v>1</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Row],[HomeTeam]], 1, 0))</f>
        <v>0</v>
      </c>
      <c r="AM151" s="2">
        <f>IF(Table2[[#This Row],[GameIsOver]]=0,0,IF(Table2[[#This Row],[ActualWinner]]=Table2[[#This Row],[AwayTeam]], 1, 0))</f>
        <v>1</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Row],[HomeTeam]], 1, 0))</f>
        <v>1</v>
      </c>
      <c r="AM152" s="2">
        <f>IF(Table2[[#This Row],[GameIsOver]]=0,0,IF(Table2[[#This Row],[ActualWinner]]=Table2[[#This Row],[AwayTeam]], 1, 0))</f>
        <v>0</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Row],[HomeTeam]], 1, 0))</f>
        <v>1</v>
      </c>
      <c r="AM153" s="2">
        <f>IF(Table2[[#This Row],[GameIsOver]]=0,0,IF(Table2[[#This Row],[ActualWinner]]=Table2[[#This Row],[AwayTeam]], 1, 0))</f>
        <v>0</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Row],[HomeTeam]], 1, 0))</f>
        <v>0</v>
      </c>
      <c r="AM154" s="2">
        <f>IF(Table2[[#This Row],[GameIsOver]]=0,0,IF(Table2[[#This Row],[ActualWinner]]=Table2[[#This Row],[AwayTeam]], 1, 0))</f>
        <v>1</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Row],[HomeTeam]], 1, 0))</f>
        <v>0</v>
      </c>
      <c r="AM155" s="2">
        <f>IF(Table2[[#This Row],[GameIsOver]]=0,0,IF(Table2[[#This Row],[ActualWinner]]=Table2[[#This Row],[AwayTeam]], 1, 0))</f>
        <v>1</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Row],[HomeTeam]], 1, 0))</f>
        <v>1</v>
      </c>
      <c r="AM156" s="2">
        <f>IF(Table2[[#This Row],[GameIsOver]]=0,0,IF(Table2[[#This Row],[ActualWinner]]=Table2[[#This Row],[AwayTeam]], 1, 0))</f>
        <v>0</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Row],[HomeTeam]], 1, 0))</f>
        <v>1</v>
      </c>
      <c r="AM157" s="2">
        <f>IF(Table2[[#This Row],[GameIsOver]]=0,0,IF(Table2[[#This Row],[ActualWinner]]=Table2[[#This Row],[AwayTeam]], 1, 0))</f>
        <v>0</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Row],[HomeTeam]], 1, 0))</f>
        <v>0</v>
      </c>
      <c r="AM158" s="2">
        <f>IF(Table2[[#This Row],[GameIsOver]]=0,0,IF(Table2[[#This Row],[ActualWinner]]=Table2[[#This Row],[AwayTeam]], 1, 0))</f>
        <v>1</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Row],[HomeTeam]], 1, 0))</f>
        <v>0</v>
      </c>
      <c r="AM159" s="2">
        <f>IF(Table2[[#This Row],[GameIsOver]]=0,0,IF(Table2[[#This Row],[ActualWinner]]=Table2[[#This Row],[AwayTeam]], 1, 0))</f>
        <v>1</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Row],[HomeTeam]], 1, 0))</f>
        <v>1</v>
      </c>
      <c r="AM160" s="2">
        <f>IF(Table2[[#This Row],[GameIsOver]]=0,0,IF(Table2[[#This Row],[ActualWinner]]=Table2[[#This Row],[AwayTeam]], 1, 0))</f>
        <v>0</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Row],[HomeTeam]], 1, 0))</f>
        <v>0</v>
      </c>
      <c r="AM161" s="2">
        <f>IF(Table2[[#This Row],[GameIsOver]]=0,0,IF(Table2[[#This Row],[ActualWinner]]=Table2[[#This Row],[AwayTeam]], 1, 0))</f>
        <v>1</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Row],[HomeTeam]], 1, 0))</f>
        <v>1</v>
      </c>
      <c r="AM162" s="2">
        <f>IF(Table2[[#This Row],[GameIsOver]]=0,0,IF(Table2[[#This Row],[ActualWinner]]=Table2[[#This Row],[AwayTeam]], 1, 0))</f>
        <v>0</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Row],[HomeTeam]], 1, 0))</f>
        <v>1</v>
      </c>
      <c r="AM163" s="2">
        <f>IF(Table2[[#This Row],[GameIsOver]]=0,0,IF(Table2[[#This Row],[ActualWinner]]=Table2[[#This Row],[AwayTeam]], 1, 0))</f>
        <v>0</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Row],[HomeTeam]], 1, 0))</f>
        <v>1</v>
      </c>
      <c r="AM164" s="2">
        <f>IF(Table2[[#This Row],[GameIsOver]]=0,0,IF(Table2[[#This Row],[ActualWinner]]=Table2[[#This Row],[AwayTeam]], 1, 0))</f>
        <v>0</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Row],[HomeTeam]], 1, 0))</f>
        <v>1</v>
      </c>
      <c r="AM165" s="2">
        <f>IF(Table2[[#This Row],[GameIsOver]]=0,0,IF(Table2[[#This Row],[ActualWinner]]=Table2[[#This Row],[AwayTeam]], 1, 0))</f>
        <v>0</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Row],[HomeTeam]], 1, 0))</f>
        <v>1</v>
      </c>
      <c r="AM166" s="2">
        <f>IF(Table2[[#This Row],[GameIsOver]]=0,0,IF(Table2[[#This Row],[ActualWinner]]=Table2[[#This Row],[AwayTeam]], 1, 0))</f>
        <v>0</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Row],[HomeTeam]], 1, 0))</f>
        <v>1</v>
      </c>
      <c r="AM167" s="2">
        <f>IF(Table2[[#This Row],[GameIsOver]]=0,0,IF(Table2[[#This Row],[ActualWinner]]=Table2[[#This Row],[AwayTeam]], 1, 0))</f>
        <v>0</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Row],[HomeTeam]], 1, 0))</f>
        <v>0</v>
      </c>
      <c r="AM168" s="2">
        <f>IF(Table2[[#This Row],[GameIsOver]]=0,0,IF(Table2[[#This Row],[ActualWinner]]=Table2[[#This Row],[AwayTeam]], 1, 0))</f>
        <v>1</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Row],[HomeTeam]], 1, 0))</f>
        <v>1</v>
      </c>
      <c r="AM169" s="2">
        <f>IF(Table2[[#This Row],[GameIsOver]]=0,0,IF(Table2[[#This Row],[ActualWinner]]=Table2[[#This Row],[AwayTeam]], 1, 0))</f>
        <v>0</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Row],[HomeTeam]], 1, 0))</f>
        <v>0</v>
      </c>
      <c r="AM170" s="2">
        <f>IF(Table2[[#This Row],[GameIsOver]]=0,0,IF(Table2[[#This Row],[ActualWinner]]=Table2[[#This Row],[AwayTeam]], 1, 0))</f>
        <v>1</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Row],[HomeTeam]], 1, 0))</f>
        <v>0</v>
      </c>
      <c r="AM171" s="2">
        <f>IF(Table2[[#This Row],[GameIsOver]]=0,0,IF(Table2[[#This Row],[ActualWinner]]=Table2[[#This Row],[AwayTeam]], 1, 0))</f>
        <v>1</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Row],[HomeTeam]], 1, 0))</f>
        <v>1</v>
      </c>
      <c r="AM172" s="2">
        <f>IF(Table2[[#This Row],[GameIsOver]]=0,0,IF(Table2[[#This Row],[ActualWinner]]=Table2[[#This Row],[AwayTeam]], 1, 0))</f>
        <v>0</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Row],[HomeTeam]], 1, 0))</f>
        <v>0</v>
      </c>
      <c r="AM173" s="2">
        <f>IF(Table2[[#This Row],[GameIsOver]]=0,0,IF(Table2[[#This Row],[ActualWinner]]=Table2[[#This Row],[AwayTeam]], 1, 0))</f>
        <v>1</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Row],[HomeTeam]], 1, 0))</f>
        <v>1</v>
      </c>
      <c r="AM174" s="2">
        <f>IF(Table2[[#This Row],[GameIsOver]]=0,0,IF(Table2[[#This Row],[ActualWinner]]=Table2[[#This Row],[AwayTeam]], 1, 0))</f>
        <v>0</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Row],[HomeTeam]], 1, 0))</f>
        <v>1</v>
      </c>
      <c r="AM175" s="2">
        <f>IF(Table2[[#This Row],[GameIsOver]]=0,0,IF(Table2[[#This Row],[ActualWinner]]=Table2[[#This Row],[AwayTeam]], 1, 0))</f>
        <v>0</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Row],[HomeTeam]], 1, 0))</f>
        <v>1</v>
      </c>
      <c r="AM176" s="2">
        <f>IF(Table2[[#This Row],[GameIsOver]]=0,0,IF(Table2[[#This Row],[ActualWinner]]=Table2[[#This Row],[AwayTeam]], 1, 0))</f>
        <v>0</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Row],[HomeTeam]], 1, 0))</f>
        <v>0</v>
      </c>
      <c r="AM177" s="2">
        <f>IF(Table2[[#This Row],[GameIsOver]]=0,0,IF(Table2[[#This Row],[ActualWinner]]=Table2[[#This Row],[AwayTeam]], 1, 0))</f>
        <v>1</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Row],[HomeTeam]], 1, 0))</f>
        <v>0</v>
      </c>
      <c r="AM178" s="2">
        <f>IF(Table2[[#This Row],[GameIsOver]]=0,0,IF(Table2[[#This Row],[ActualWinner]]=Table2[[#This Row],[AwayTeam]], 1, 0))</f>
        <v>1</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Row],[HomeTeam]], 1, 0))</f>
        <v>1</v>
      </c>
      <c r="AM179" s="2">
        <f>IF(Table2[[#This Row],[GameIsOver]]=0,0,IF(Table2[[#This Row],[ActualWinner]]=Table2[[#This Row],[AwayTeam]], 1, 0))</f>
        <v>0</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Row],[HomeTeam]], 1, 0))</f>
        <v>1</v>
      </c>
      <c r="AM180" s="2">
        <f>IF(Table2[[#This Row],[GameIsOver]]=0,0,IF(Table2[[#This Row],[ActualWinner]]=Table2[[#This Row],[AwayTeam]], 1, 0))</f>
        <v>0</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Row],[HomeTeam]], 1, 0))</f>
        <v>1</v>
      </c>
      <c r="AM181" s="2">
        <f>IF(Table2[[#This Row],[GameIsOver]]=0,0,IF(Table2[[#This Row],[ActualWinner]]=Table2[[#This Row],[AwayTeam]], 1, 0))</f>
        <v>0</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Row],[HomeTeam]], 1, 0))</f>
        <v>1</v>
      </c>
      <c r="AM182" s="2">
        <f>IF(Table2[[#This Row],[GameIsOver]]=0,0,IF(Table2[[#This Row],[ActualWinner]]=Table2[[#This Row],[AwayTeam]], 1, 0))</f>
        <v>0</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Row],[HomeTeam]], 1, 0))</f>
        <v>1</v>
      </c>
      <c r="AM183" s="2">
        <f>IF(Table2[[#This Row],[GameIsOver]]=0,0,IF(Table2[[#This Row],[ActualWinner]]=Table2[[#This Row],[AwayTeam]], 1, 0))</f>
        <v>0</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Row],[HomeTeam]], 1, 0))</f>
        <v>1</v>
      </c>
      <c r="AM184" s="2">
        <f>IF(Table2[[#This Row],[GameIsOver]]=0,0,IF(Table2[[#This Row],[ActualWinner]]=Table2[[#This Row],[AwayTeam]], 1, 0))</f>
        <v>0</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Row],[HomeTeam]], 1, 0))</f>
        <v>1</v>
      </c>
      <c r="AM185" s="2">
        <f>IF(Table2[[#This Row],[GameIsOver]]=0,0,IF(Table2[[#This Row],[ActualWinner]]=Table2[[#This Row],[AwayTeam]], 1, 0))</f>
        <v>0</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Row],[HomeTeam]], 1, 0))</f>
        <v>0</v>
      </c>
      <c r="AM186" s="2">
        <f>IF(Table2[[#This Row],[GameIsOver]]=0,0,IF(Table2[[#This Row],[ActualWinner]]=Table2[[#This Row],[AwayTeam]], 1, 0))</f>
        <v>1</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Row],[HomeTeam]], 1, 0))</f>
        <v>1</v>
      </c>
      <c r="AM187" s="2">
        <f>IF(Table2[[#This Row],[GameIsOver]]=0,0,IF(Table2[[#This Row],[ActualWinner]]=Table2[[#This Row],[AwayTeam]], 1, 0))</f>
        <v>0</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Row],[HomeTeam]], 1, 0))</f>
        <v>1</v>
      </c>
      <c r="AM188" s="2">
        <f>IF(Table2[[#This Row],[GameIsOver]]=0,0,IF(Table2[[#This Row],[ActualWinner]]=Table2[[#This Row],[AwayTeam]], 1, 0))</f>
        <v>0</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Row],[HomeTeam]], 1, 0))</f>
        <v>1</v>
      </c>
      <c r="AM189" s="2">
        <f>IF(Table2[[#This Row],[GameIsOver]]=0,0,IF(Table2[[#This Row],[ActualWinner]]=Table2[[#This Row],[AwayTeam]], 1, 0))</f>
        <v>0</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Row],[HomeTeam]], 1, 0))</f>
        <v>1</v>
      </c>
      <c r="AM190" s="2">
        <f>IF(Table2[[#This Row],[GameIsOver]]=0,0,IF(Table2[[#This Row],[ActualWinner]]=Table2[[#This Row],[AwayTeam]], 1, 0))</f>
        <v>0</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Row],[HomeTeam]], 1, 0))</f>
        <v>1</v>
      </c>
      <c r="AM191" s="2">
        <f>IF(Table2[[#This Row],[GameIsOver]]=0,0,IF(Table2[[#This Row],[ActualWinner]]=Table2[[#This Row],[AwayTeam]], 1, 0))</f>
        <v>0</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Row],[HomeTeam]], 1, 0))</f>
        <v>0</v>
      </c>
      <c r="AM192" s="2">
        <f>IF(Table2[[#This Row],[GameIsOver]]=0,0,IF(Table2[[#This Row],[ActualWinner]]=Table2[[#This Row],[AwayTeam]], 1, 0))</f>
        <v>1</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Row],[HomeTeam]], 1, 0))</f>
        <v>0</v>
      </c>
      <c r="AM193" s="2">
        <f>IF(Table2[[#This Row],[GameIsOver]]=0,0,IF(Table2[[#This Row],[ActualWinner]]=Table2[[#This Row],[AwayTeam]], 1, 0))</f>
        <v>1</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Row],[HomeTeam]], 1, 0))</f>
        <v>0</v>
      </c>
      <c r="AM194" s="2">
        <f>IF(Table2[[#This Row],[GameIsOver]]=0,0,IF(Table2[[#This Row],[ActualWinner]]=Table2[[#This Row],[AwayTeam]], 1, 0))</f>
        <v>1</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Row],[HomeTeam]], 1, 0))</f>
        <v>0</v>
      </c>
      <c r="AM195" s="2">
        <f>IF(Table2[[#This Row],[GameIsOver]]=0,0,IF(Table2[[#This Row],[ActualWinner]]=Table2[[#This Row],[AwayTeam]], 1, 0))</f>
        <v>1</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Row],[HomeTeam]], 1, 0))</f>
        <v>1</v>
      </c>
      <c r="AM196" s="2">
        <f>IF(Table2[[#This Row],[GameIsOver]]=0,0,IF(Table2[[#This Row],[ActualWinner]]=Table2[[#This Row],[AwayTeam]], 1, 0))</f>
        <v>0</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Row],[HomeTeam]], 1, 0))</f>
        <v>1</v>
      </c>
      <c r="AM197" s="2">
        <f>IF(Table2[[#This Row],[GameIsOver]]=0,0,IF(Table2[[#This Row],[ActualWinner]]=Table2[[#This Row],[AwayTeam]], 1, 0))</f>
        <v>0</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Row],[HomeTeam]], 1, 0))</f>
        <v>0</v>
      </c>
      <c r="AM198" s="2">
        <f>IF(Table2[[#This Row],[GameIsOver]]=0,0,IF(Table2[[#This Row],[ActualWinner]]=Table2[[#This Row],[AwayTeam]], 1, 0))</f>
        <v>1</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Row],[HomeTeam]], 1, 0))</f>
        <v>1</v>
      </c>
      <c r="AM199" s="2">
        <f>IF(Table2[[#This Row],[GameIsOver]]=0,0,IF(Table2[[#This Row],[ActualWinner]]=Table2[[#This Row],[AwayTeam]], 1, 0))</f>
        <v>0</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Row],[HomeTeam]], 1, 0))</f>
        <v>1</v>
      </c>
      <c r="AM200" s="2">
        <f>IF(Table2[[#This Row],[GameIsOver]]=0,0,IF(Table2[[#This Row],[ActualWinner]]=Table2[[#This Row],[AwayTeam]], 1, 0))</f>
        <v>0</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Row],[HomeTeam]], 1, 0))</f>
        <v>1</v>
      </c>
      <c r="AM201" s="2">
        <f>IF(Table2[[#This Row],[GameIsOver]]=0,0,IF(Table2[[#This Row],[ActualWinner]]=Table2[[#This Row],[AwayTeam]], 1, 0))</f>
        <v>0</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Row],[HomeTeam]], 1, 0))</f>
        <v>0</v>
      </c>
      <c r="AM202" s="2">
        <f>IF(Table2[[#This Row],[GameIsOver]]=0,0,IF(Table2[[#This Row],[ActualWinner]]=Table2[[#This Row],[AwayTeam]], 1, 0))</f>
        <v>1</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Row],[HomeTeam]], 1, 0))</f>
        <v>1</v>
      </c>
      <c r="AM203" s="2">
        <f>IF(Table2[[#This Row],[GameIsOver]]=0,0,IF(Table2[[#This Row],[ActualWinner]]=Table2[[#This Row],[AwayTeam]], 1, 0))</f>
        <v>0</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Row],[HomeTeam]], 1, 0))</f>
        <v>1</v>
      </c>
      <c r="AM204" s="2">
        <f>IF(Table2[[#This Row],[GameIsOver]]=0,0,IF(Table2[[#This Row],[ActualWinner]]=Table2[[#This Row],[AwayTeam]], 1, 0))</f>
        <v>0</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Row],[HomeTeam]], 1, 0))</f>
        <v>0</v>
      </c>
      <c r="AM205" s="2">
        <f>IF(Table2[[#This Row],[GameIsOver]]=0,0,IF(Table2[[#This Row],[ActualWinner]]=Table2[[#This Row],[AwayTeam]], 1, 0))</f>
        <v>1</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Row],[HomeTeam]], 1, 0))</f>
        <v>1</v>
      </c>
      <c r="AM206" s="2">
        <f>IF(Table2[[#This Row],[GameIsOver]]=0,0,IF(Table2[[#This Row],[ActualWinner]]=Table2[[#This Row],[AwayTeam]], 1, 0))</f>
        <v>0</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Row],[HomeTeam]], 1, 0))</f>
        <v>1</v>
      </c>
      <c r="AM207" s="2">
        <f>IF(Table2[[#This Row],[GameIsOver]]=0,0,IF(Table2[[#This Row],[ActualWinner]]=Table2[[#This Row],[AwayTeam]], 1, 0))</f>
        <v>0</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Row],[HomeTeam]], 1, 0))</f>
        <v>0</v>
      </c>
      <c r="AM208" s="2">
        <f>IF(Table2[[#This Row],[GameIsOver]]=0,0,IF(Table2[[#This Row],[ActualWinner]]=Table2[[#This Row],[AwayTeam]], 1, 0))</f>
        <v>1</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Row],[HomeTeam]], 1, 0))</f>
        <v>0</v>
      </c>
      <c r="AM209" s="2">
        <f>IF(Table2[[#This Row],[GameIsOver]]=0,0,IF(Table2[[#This Row],[ActualWinner]]=Table2[[#This Row],[AwayTeam]], 1, 0))</f>
        <v>1</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Row],[HomeTeam]], 1, 0))</f>
        <v>1</v>
      </c>
      <c r="AM210" s="2">
        <f>IF(Table2[[#This Row],[GameIsOver]]=0,0,IF(Table2[[#This Row],[ActualWinner]]=Table2[[#This Row],[AwayTeam]], 1, 0))</f>
        <v>0</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Row],[HomeTeam]], 1, 0))</f>
        <v>0</v>
      </c>
      <c r="AM211" s="2">
        <f>IF(Table2[[#This Row],[GameIsOver]]=0,0,IF(Table2[[#This Row],[ActualWinner]]=Table2[[#This Row],[AwayTeam]], 1, 0))</f>
        <v>1</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Row],[HomeTeam]], 1, 0))</f>
        <v>0</v>
      </c>
      <c r="AM212" s="2">
        <f>IF(Table2[[#This Row],[GameIsOver]]=0,0,IF(Table2[[#This Row],[ActualWinner]]=Table2[[#This Row],[AwayTeam]], 1, 0))</f>
        <v>1</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Row],[HomeTeam]], 1, 0))</f>
        <v>1</v>
      </c>
      <c r="AM213" s="2">
        <f>IF(Table2[[#This Row],[GameIsOver]]=0,0,IF(Table2[[#This Row],[ActualWinner]]=Table2[[#This Row],[AwayTeam]], 1, 0))</f>
        <v>0</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Row],[HomeTeam]], 1, 0))</f>
        <v>1</v>
      </c>
      <c r="AM214" s="2">
        <f>IF(Table2[[#This Row],[GameIsOver]]=0,0,IF(Table2[[#This Row],[ActualWinner]]=Table2[[#This Row],[AwayTeam]], 1, 0))</f>
        <v>0</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Row],[HomeTeam]], 1, 0))</f>
        <v>0</v>
      </c>
      <c r="AM215" s="2">
        <f>IF(Table2[[#This Row],[GameIsOver]]=0,0,IF(Table2[[#This Row],[ActualWinner]]=Table2[[#This Row],[AwayTeam]], 1, 0))</f>
        <v>1</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Row],[HomeTeam]], 1, 0))</f>
        <v>1</v>
      </c>
      <c r="AM216" s="2">
        <f>IF(Table2[[#This Row],[GameIsOver]]=0,0,IF(Table2[[#This Row],[ActualWinner]]=Table2[[#This Row],[AwayTeam]], 1, 0))</f>
        <v>0</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Row],[HomeTeam]], 1, 0))</f>
        <v>0</v>
      </c>
      <c r="AM217" s="2">
        <f>IF(Table2[[#This Row],[GameIsOver]]=0,0,IF(Table2[[#This Row],[ActualWinner]]=Table2[[#This Row],[AwayTeam]], 1, 0))</f>
        <v>1</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Row],[HomeTeam]], 1, 0))</f>
        <v>1</v>
      </c>
      <c r="AM218" s="2">
        <f>IF(Table2[[#This Row],[GameIsOver]]=0,0,IF(Table2[[#This Row],[ActualWinner]]=Table2[[#This Row],[AwayTeam]], 1, 0))</f>
        <v>0</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Row],[HomeTeam]], 1, 0))</f>
        <v>1</v>
      </c>
      <c r="AM219" s="2">
        <f>IF(Table2[[#This Row],[GameIsOver]]=0,0,IF(Table2[[#This Row],[ActualWinner]]=Table2[[#This Row],[AwayTeam]], 1, 0))</f>
        <v>0</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Row],[HomeTeam]], 1, 0))</f>
        <v>0</v>
      </c>
      <c r="AM220" s="2">
        <f>IF(Table2[[#This Row],[GameIsOver]]=0,0,IF(Table2[[#This Row],[ActualWinner]]=Table2[[#This Row],[AwayTeam]], 1, 0))</f>
        <v>1</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Row],[HomeTeam]], 1, 0))</f>
        <v>0</v>
      </c>
      <c r="AM221" s="2">
        <f>IF(Table2[[#This Row],[GameIsOver]]=0,0,IF(Table2[[#This Row],[ActualWinner]]=Table2[[#This Row],[AwayTeam]], 1, 0))</f>
        <v>1</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Row],[HomeTeam]], 1, 0))</f>
        <v>1</v>
      </c>
      <c r="AM222" s="2">
        <f>IF(Table2[[#This Row],[GameIsOver]]=0,0,IF(Table2[[#This Row],[ActualWinner]]=Table2[[#This Row],[AwayTeam]], 1, 0))</f>
        <v>0</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Row],[HomeTeam]], 1, 0))</f>
        <v>0</v>
      </c>
      <c r="AM223" s="2">
        <f>IF(Table2[[#This Row],[GameIsOver]]=0,0,IF(Table2[[#This Row],[ActualWinner]]=Table2[[#This Row],[AwayTeam]], 1, 0))</f>
        <v>1</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Row],[HomeTeam]], 1, 0))</f>
        <v>0</v>
      </c>
      <c r="AM224" s="2">
        <f>IF(Table2[[#This Row],[GameIsOver]]=0,0,IF(Table2[[#This Row],[ActualWinner]]=Table2[[#This Row],[AwayTeam]], 1, 0))</f>
        <v>1</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Row],[HomeTeam]], 1, 0))</f>
        <v>1</v>
      </c>
      <c r="AM225" s="2">
        <f>IF(Table2[[#This Row],[GameIsOver]]=0,0,IF(Table2[[#This Row],[ActualWinner]]=Table2[[#This Row],[AwayTeam]], 1, 0))</f>
        <v>0</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Row],[HomeTeam]], 1, 0))</f>
        <v>1</v>
      </c>
      <c r="AM226" s="2">
        <f>IF(Table2[[#This Row],[GameIsOver]]=0,0,IF(Table2[[#This Row],[ActualWinner]]=Table2[[#This Row],[AwayTeam]], 1, 0))</f>
        <v>0</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Row],[HomeTeam]], 1, 0))</f>
        <v>1</v>
      </c>
      <c r="AM227" s="2">
        <f>IF(Table2[[#This Row],[GameIsOver]]=0,0,IF(Table2[[#This Row],[ActualWinner]]=Table2[[#This Row],[AwayTeam]], 1, 0))</f>
        <v>0</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Row],[HomeTeam]], 1, 0))</f>
        <v>0</v>
      </c>
      <c r="AM228" s="2">
        <f>IF(Table2[[#This Row],[GameIsOver]]=0,0,IF(Table2[[#This Row],[ActualWinner]]=Table2[[#This Row],[AwayTeam]], 1, 0))</f>
        <v>1</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Row],[HomeTeam]], 1, 0))</f>
        <v>1</v>
      </c>
      <c r="AM229" s="2">
        <f>IF(Table2[[#This Row],[GameIsOver]]=0,0,IF(Table2[[#This Row],[ActualWinner]]=Table2[[#This Row],[AwayTeam]], 1, 0))</f>
        <v>0</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Row],[HomeTeam]], 1, 0))</f>
        <v>0</v>
      </c>
      <c r="AM230" s="2">
        <f>IF(Table2[[#This Row],[GameIsOver]]=0,0,IF(Table2[[#This Row],[ActualWinner]]=Table2[[#This Row],[AwayTeam]], 1, 0))</f>
        <v>1</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Row],[HomeTeam]], 1, 0))</f>
        <v>0</v>
      </c>
      <c r="AM231" s="2">
        <f>IF(Table2[[#This Row],[GameIsOver]]=0,0,IF(Table2[[#This Row],[ActualWinner]]=Table2[[#This Row],[AwayTeam]], 1, 0))</f>
        <v>1</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Row],[HomeTeam]], 1, 0))</f>
        <v>1</v>
      </c>
      <c r="AM232" s="2">
        <f>IF(Table2[[#This Row],[GameIsOver]]=0,0,IF(Table2[[#This Row],[ActualWinner]]=Table2[[#This Row],[AwayTeam]], 1, 0))</f>
        <v>0</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Row],[HomeTeam]], 1, 0))</f>
        <v>0</v>
      </c>
      <c r="AM233" s="2">
        <f>IF(Table2[[#This Row],[GameIsOver]]=0,0,IF(Table2[[#This Row],[ActualWinner]]=Table2[[#This Row],[AwayTeam]], 1, 0))</f>
        <v>1</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Row],[HomeTeam]], 1, 0))</f>
        <v>1</v>
      </c>
      <c r="AM234" s="2">
        <f>IF(Table2[[#This Row],[GameIsOver]]=0,0,IF(Table2[[#This Row],[ActualWinner]]=Table2[[#This Row],[AwayTeam]], 1, 0))</f>
        <v>0</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Row],[HomeTeam]], 1, 0))</f>
        <v>1</v>
      </c>
      <c r="AM235" s="2">
        <f>IF(Table2[[#This Row],[GameIsOver]]=0,0,IF(Table2[[#This Row],[ActualWinner]]=Table2[[#This Row],[AwayTeam]], 1, 0))</f>
        <v>0</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Row],[HomeTeam]], 1, 0))</f>
        <v>1</v>
      </c>
      <c r="AM236" s="2">
        <f>IF(Table2[[#This Row],[GameIsOver]]=0,0,IF(Table2[[#This Row],[ActualWinner]]=Table2[[#This Row],[AwayTeam]], 1, 0))</f>
        <v>0</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Row],[HomeTeam]], 1, 0))</f>
        <v>0</v>
      </c>
      <c r="AM237" s="2">
        <f>IF(Table2[[#This Row],[GameIsOver]]=0,0,IF(Table2[[#This Row],[ActualWinner]]=Table2[[#This Row],[AwayTeam]], 1, 0))</f>
        <v>1</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Row],[HomeTeam]], 1, 0))</f>
        <v>0</v>
      </c>
      <c r="AM238" s="2">
        <f>IF(Table2[[#This Row],[GameIsOver]]=0,0,IF(Table2[[#This Row],[ActualWinner]]=Table2[[#This Row],[AwayTeam]], 1, 0))</f>
        <v>1</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Row],[HomeTeam]], 1, 0))</f>
        <v>1</v>
      </c>
      <c r="AM239" s="2">
        <f>IF(Table2[[#This Row],[GameIsOver]]=0,0,IF(Table2[[#This Row],[ActualWinner]]=Table2[[#This Row],[AwayTeam]], 1, 0))</f>
        <v>0</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Row],[HomeTeam]], 1, 0))</f>
        <v>1</v>
      </c>
      <c r="AM240" s="2">
        <f>IF(Table2[[#This Row],[GameIsOver]]=0,0,IF(Table2[[#This Row],[ActualWinner]]=Table2[[#This Row],[AwayTeam]], 1, 0))</f>
        <v>0</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Row],[HomeTeam]], 1, 0))</f>
        <v>0</v>
      </c>
      <c r="AM241" s="2">
        <f>IF(Table2[[#This Row],[GameIsOver]]=0,0,IF(Table2[[#This Row],[ActualWinner]]=Table2[[#This Row],[AwayTeam]], 1, 0))</f>
        <v>1</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Row],[HomeTeam]], 1, 0))</f>
        <v>1</v>
      </c>
      <c r="AM242" s="2">
        <f>IF(Table2[[#This Row],[GameIsOver]]=0,0,IF(Table2[[#This Row],[ActualWinner]]=Table2[[#This Row],[AwayTeam]], 1, 0))</f>
        <v>0</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Row],[HomeTeam]], 1, 0))</f>
        <v>0</v>
      </c>
      <c r="AM243" s="2">
        <f>IF(Table2[[#This Row],[GameIsOver]]=0,0,IF(Table2[[#This Row],[ActualWinner]]=Table2[[#This Row],[AwayTeam]], 1, 0))</f>
        <v>1</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Row],[HomeTeam]], 1, 0))</f>
        <v>1</v>
      </c>
      <c r="AM244" s="2">
        <f>IF(Table2[[#This Row],[GameIsOver]]=0,0,IF(Table2[[#This Row],[ActualWinner]]=Table2[[#This Row],[AwayTeam]], 1, 0))</f>
        <v>0</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Row],[HomeTeam]], 1, 0))</f>
        <v>1</v>
      </c>
      <c r="AM245" s="2">
        <f>IF(Table2[[#This Row],[GameIsOver]]=0,0,IF(Table2[[#This Row],[ActualWinner]]=Table2[[#This Row],[AwayTeam]], 1, 0))</f>
        <v>0</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Row],[HomeTeam]], 1, 0))</f>
        <v>0</v>
      </c>
      <c r="AM246" s="2">
        <f>IF(Table2[[#This Row],[GameIsOver]]=0,0,IF(Table2[[#This Row],[ActualWinner]]=Table2[[#This Row],[AwayTeam]], 1, 0))</f>
        <v>1</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Row],[HomeTeam]], 1, 0))</f>
        <v>0</v>
      </c>
      <c r="AM247" s="2">
        <f>IF(Table2[[#This Row],[GameIsOver]]=0,0,IF(Table2[[#This Row],[ActualWinner]]=Table2[[#This Row],[AwayTeam]], 1, 0))</f>
        <v>1</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Row],[HomeTeam]], 1, 0))</f>
        <v>0</v>
      </c>
      <c r="AM248" s="2">
        <f>IF(Table2[[#This Row],[GameIsOver]]=0,0,IF(Table2[[#This Row],[ActualWinner]]=Table2[[#This Row],[AwayTeam]], 1, 0))</f>
        <v>1</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Row],[HomeTeam]], 1, 0))</f>
        <v>0</v>
      </c>
      <c r="AM249" s="2">
        <f>IF(Table2[[#This Row],[GameIsOver]]=0,0,IF(Table2[[#This Row],[ActualWinner]]=Table2[[#This Row],[AwayTeam]], 1, 0))</f>
        <v>1</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Row],[HomeTeam]], 1, 0))</f>
        <v>0</v>
      </c>
      <c r="AM250" s="2">
        <f>IF(Table2[[#This Row],[GameIsOver]]=0,0,IF(Table2[[#This Row],[ActualWinner]]=Table2[[#This Row],[AwayTeam]], 1, 0))</f>
        <v>1</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Row],[HomeTeam]], 1, 0))</f>
        <v>1</v>
      </c>
      <c r="AM251" s="2">
        <f>IF(Table2[[#This Row],[GameIsOver]]=0,0,IF(Table2[[#This Row],[ActualWinner]]=Table2[[#This Row],[AwayTeam]], 1, 0))</f>
        <v>0</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Row],[HomeTeam]], 1, 0))</f>
        <v>1</v>
      </c>
      <c r="AM252" s="2">
        <f>IF(Table2[[#This Row],[GameIsOver]]=0,0,IF(Table2[[#This Row],[ActualWinner]]=Table2[[#This Row],[AwayTeam]], 1, 0))</f>
        <v>0</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Row],[HomeTeam]], 1, 0))</f>
        <v>1</v>
      </c>
      <c r="AM253" s="2">
        <f>IF(Table2[[#This Row],[GameIsOver]]=0,0,IF(Table2[[#This Row],[ActualWinner]]=Table2[[#This Row],[AwayTeam]], 1, 0))</f>
        <v>0</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Row],[HomeTeam]], 1, 0))</f>
        <v>0</v>
      </c>
      <c r="AM254" s="2">
        <f>IF(Table2[[#This Row],[GameIsOver]]=0,0,IF(Table2[[#This Row],[ActualWinner]]=Table2[[#This Row],[AwayTeam]], 1, 0))</f>
        <v>1</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Row],[HomeTeam]], 1, 0))</f>
        <v>0</v>
      </c>
      <c r="AM255" s="2">
        <f>IF(Table2[[#This Row],[GameIsOver]]=0,0,IF(Table2[[#This Row],[ActualWinner]]=Table2[[#This Row],[AwayTeam]], 1, 0))</f>
        <v>1</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Row],[HomeTeam]], 1, 0))</f>
        <v>1</v>
      </c>
      <c r="AM256" s="2">
        <f>IF(Table2[[#This Row],[GameIsOver]]=0,0,IF(Table2[[#This Row],[ActualWinner]]=Table2[[#This Row],[AwayTeam]], 1, 0))</f>
        <v>0</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Row],[HomeTeam]], 1, 0))</f>
        <v>1</v>
      </c>
      <c r="AM257" s="2">
        <f>IF(Table2[[#This Row],[GameIsOver]]=0,0,IF(Table2[[#This Row],[ActualWinner]]=Table2[[#This Row],[AwayTeam]], 1, 0))</f>
        <v>0</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Row],[HomeTeam]], 1, 0))</f>
        <v>0</v>
      </c>
      <c r="AM258" s="2">
        <f>IF(Table2[[#This Row],[GameIsOver]]=0,0,IF(Table2[[#This Row],[ActualWinner]]=Table2[[#This Row],[AwayTeam]], 1, 0))</f>
        <v>1</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Row],[HomeTeam]], 1, 0))</f>
        <v>1</v>
      </c>
      <c r="AM259" s="2">
        <f>IF(Table2[[#This Row],[GameIsOver]]=0,0,IF(Table2[[#This Row],[ActualWinner]]=Table2[[#This Row],[AwayTeam]], 1, 0))</f>
        <v>0</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Row],[HomeTeam]], 1, 0))</f>
        <v>0</v>
      </c>
      <c r="AM260" s="2">
        <f>IF(Table2[[#This Row],[GameIsOver]]=0,0,IF(Table2[[#This Row],[ActualWinner]]=Table2[[#This Row],[AwayTeam]], 1, 0))</f>
        <v>1</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Row],[HomeTeam]], 1, 0))</f>
        <v>1</v>
      </c>
      <c r="AM261" s="2">
        <f>IF(Table2[[#This Row],[GameIsOver]]=0,0,IF(Table2[[#This Row],[ActualWinner]]=Table2[[#This Row],[AwayTeam]], 1, 0))</f>
        <v>0</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Row],[HomeTeam]], 1, 0))</f>
        <v>0</v>
      </c>
      <c r="AM262" s="2">
        <f>IF(Table2[[#This Row],[GameIsOver]]=0,0,IF(Table2[[#This Row],[ActualWinner]]=Table2[[#This Row],[AwayTeam]], 1, 0))</f>
        <v>1</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Row],[HomeTeam]], 1, 0))</f>
        <v>1</v>
      </c>
      <c r="AM263" s="2">
        <f>IF(Table2[[#This Row],[GameIsOver]]=0,0,IF(Table2[[#This Row],[ActualWinner]]=Table2[[#This Row],[AwayTeam]], 1, 0))</f>
        <v>0</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Row],[HomeTeam]], 1, 0))</f>
        <v>1</v>
      </c>
      <c r="AM264" s="2">
        <f>IF(Table2[[#This Row],[GameIsOver]]=0,0,IF(Table2[[#This Row],[ActualWinner]]=Table2[[#This Row],[AwayTeam]], 1, 0))</f>
        <v>0</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Row],[HomeTeam]], 1, 0))</f>
        <v>1</v>
      </c>
      <c r="AM265" s="2">
        <f>IF(Table2[[#This Row],[GameIsOver]]=0,0,IF(Table2[[#This Row],[ActualWinner]]=Table2[[#This Row],[AwayTeam]], 1, 0))</f>
        <v>0</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Row],[HomeTeam]], 1, 0))</f>
        <v>1</v>
      </c>
      <c r="AM266" s="2">
        <f>IF(Table2[[#This Row],[GameIsOver]]=0,0,IF(Table2[[#This Row],[ActualWinner]]=Table2[[#This Row],[AwayTeam]], 1, 0))</f>
        <v>0</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Row],[HomeTeam]], 1, 0))</f>
        <v>0</v>
      </c>
      <c r="AM267" s="2">
        <f>IF(Table2[[#This Row],[GameIsOver]]=0,0,IF(Table2[[#This Row],[ActualWinner]]=Table2[[#This Row],[AwayTeam]], 1, 0))</f>
        <v>1</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Row],[HomeTeam]], 1, 0))</f>
        <v>1</v>
      </c>
      <c r="AM268" s="2">
        <f>IF(Table2[[#This Row],[GameIsOver]]=0,0,IF(Table2[[#This Row],[ActualWinner]]=Table2[[#This Row],[AwayTeam]], 1, 0))</f>
        <v>0</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Row],[HomeTeam]], 1, 0))</f>
        <v>1</v>
      </c>
      <c r="AM269" s="2">
        <f>IF(Table2[[#This Row],[GameIsOver]]=0,0,IF(Table2[[#This Row],[ActualWinner]]=Table2[[#This Row],[AwayTeam]], 1, 0))</f>
        <v>0</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Row],[HomeTeam]], 1, 0))</f>
        <v>0</v>
      </c>
      <c r="AM270" s="2">
        <f>IF(Table2[[#This Row],[GameIsOver]]=0,0,IF(Table2[[#This Row],[ActualWinner]]=Table2[[#This Row],[AwayTeam]], 1, 0))</f>
        <v>1</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Row],[HomeTeam]], 1, 0))</f>
        <v>1</v>
      </c>
      <c r="AM271" s="2">
        <f>IF(Table2[[#This Row],[GameIsOver]]=0,0,IF(Table2[[#This Row],[ActualWinner]]=Table2[[#This Row],[AwayTeam]], 1, 0))</f>
        <v>0</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Row],[HomeTeam]], 1, 0))</f>
        <v>0</v>
      </c>
      <c r="AM272" s="2">
        <f>IF(Table2[[#This Row],[GameIsOver]]=0,0,IF(Table2[[#This Row],[ActualWinner]]=Table2[[#This Row],[AwayTeam]], 1, 0))</f>
        <v>1</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Row],[HomeTeam]], 1, 0))</f>
        <v>1</v>
      </c>
      <c r="AM273" s="2">
        <f>IF(Table2[[#This Row],[GameIsOver]]=0,0,IF(Table2[[#This Row],[ActualWinner]]=Table2[[#This Row],[AwayTeam]], 1, 0))</f>
        <v>0</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Row],[HomeTeam]], 1, 0))</f>
        <v>0</v>
      </c>
      <c r="AM274" s="2">
        <f>IF(Table2[[#This Row],[GameIsOver]]=0,0,IF(Table2[[#This Row],[ActualWinner]]=Table2[[#This Row],[AwayTeam]], 1, 0))</f>
        <v>1</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Row],[HomeTeam]], 1, 0))</f>
        <v>1</v>
      </c>
      <c r="AM275" s="2">
        <f>IF(Table2[[#This Row],[GameIsOver]]=0,0,IF(Table2[[#This Row],[ActualWinner]]=Table2[[#This Row],[AwayTeam]], 1, 0))</f>
        <v>0</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Row],[HomeTeam]], 1, 0))</f>
        <v>1</v>
      </c>
      <c r="AM276" s="2">
        <f>IF(Table2[[#This Row],[GameIsOver]]=0,0,IF(Table2[[#This Row],[ActualWinner]]=Table2[[#This Row],[AwayTeam]], 1, 0))</f>
        <v>0</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Row],[HomeTeam]], 1, 0))</f>
        <v>1</v>
      </c>
      <c r="AM277" s="2">
        <f>IF(Table2[[#This Row],[GameIsOver]]=0,0,IF(Table2[[#This Row],[ActualWinner]]=Table2[[#This Row],[AwayTeam]], 1, 0))</f>
        <v>0</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Row],[HomeTeam]], 1, 0))</f>
        <v>1</v>
      </c>
      <c r="AM278" s="2">
        <f>IF(Table2[[#This Row],[GameIsOver]]=0,0,IF(Table2[[#This Row],[ActualWinner]]=Table2[[#This Row],[AwayTeam]], 1, 0))</f>
        <v>0</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Row],[HomeTeam]], 1, 0))</f>
        <v>1</v>
      </c>
      <c r="AM279" s="2">
        <f>IF(Table2[[#This Row],[GameIsOver]]=0,0,IF(Table2[[#This Row],[ActualWinner]]=Table2[[#This Row],[AwayTeam]], 1, 0))</f>
        <v>0</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Row],[HomeTeam]], 1, 0))</f>
        <v>1</v>
      </c>
      <c r="AM280" s="2">
        <f>IF(Table2[[#This Row],[GameIsOver]]=0,0,IF(Table2[[#This Row],[ActualWinner]]=Table2[[#This Row],[AwayTeam]], 1, 0))</f>
        <v>0</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Row],[HomeTeam]], 1, 0))</f>
        <v>1</v>
      </c>
      <c r="AM281" s="2">
        <f>IF(Table2[[#This Row],[GameIsOver]]=0,0,IF(Table2[[#This Row],[ActualWinner]]=Table2[[#This Row],[AwayTeam]], 1, 0))</f>
        <v>0</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Row],[HomeTeam]], 1, 0))</f>
        <v>1</v>
      </c>
      <c r="AM282" s="2">
        <f>IF(Table2[[#This Row],[GameIsOver]]=0,0,IF(Table2[[#This Row],[ActualWinner]]=Table2[[#This Row],[AwayTeam]], 1, 0))</f>
        <v>0</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Row],[HomeTeam]], 1, 0))</f>
        <v>0</v>
      </c>
      <c r="AM283" s="2">
        <f>IF(Table2[[#This Row],[GameIsOver]]=0,0,IF(Table2[[#This Row],[ActualWinner]]=Table2[[#This Row],[AwayTeam]], 1, 0))</f>
        <v>1</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Row],[HomeTeam]], 1, 0))</f>
        <v>1</v>
      </c>
      <c r="AM284" s="2">
        <f>IF(Table2[[#This Row],[GameIsOver]]=0,0,IF(Table2[[#This Row],[ActualWinner]]=Table2[[#This Row],[AwayTeam]], 1, 0))</f>
        <v>0</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Row],[HomeTeam]], 1, 0))</f>
        <v>1</v>
      </c>
      <c r="AM285" s="2">
        <f>IF(Table2[[#This Row],[GameIsOver]]=0,0,IF(Table2[[#This Row],[ActualWinner]]=Table2[[#This Row],[AwayTeam]], 1, 0))</f>
        <v>0</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Row],[HomeTeam]], 1, 0))</f>
        <v>1</v>
      </c>
      <c r="AM286" s="2">
        <f>IF(Table2[[#This Row],[GameIsOver]]=0,0,IF(Table2[[#This Row],[ActualWinner]]=Table2[[#This Row],[AwayTeam]], 1, 0))</f>
        <v>0</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Row],[HomeTeam]], 1, 0))</f>
        <v>0</v>
      </c>
      <c r="AM287" s="2">
        <f>IF(Table2[[#This Row],[GameIsOver]]=0,0,IF(Table2[[#This Row],[ActualWinner]]=Table2[[#This Row],[AwayTeam]], 1, 0))</f>
        <v>1</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Row],[HomeTeam]], 1, 0))</f>
        <v>0</v>
      </c>
      <c r="AM288" s="2">
        <f>IF(Table2[[#This Row],[GameIsOver]]=0,0,IF(Table2[[#This Row],[ActualWinner]]=Table2[[#This Row],[AwayTeam]], 1, 0))</f>
        <v>1</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Row],[HomeTeam]], 1, 0))</f>
        <v>0</v>
      </c>
      <c r="AM289" s="2">
        <f>IF(Table2[[#This Row],[GameIsOver]]=0,0,IF(Table2[[#This Row],[ActualWinner]]=Table2[[#This Row],[AwayTeam]], 1, 0))</f>
        <v>1</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Row],[HomeTeam]], 1, 0))</f>
        <v>0</v>
      </c>
      <c r="AM290" s="2">
        <f>IF(Table2[[#This Row],[GameIsOver]]=0,0,IF(Table2[[#This Row],[ActualWinner]]=Table2[[#This Row],[AwayTeam]], 1, 0))</f>
        <v>1</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Row],[HomeTeam]], 1, 0))</f>
        <v>0</v>
      </c>
      <c r="AM291" s="2">
        <f>IF(Table2[[#This Row],[GameIsOver]]=0,0,IF(Table2[[#This Row],[ActualWinner]]=Table2[[#This Row],[AwayTeam]], 1, 0))</f>
        <v>1</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Row],[HomeTeam]], 1, 0))</f>
        <v>1</v>
      </c>
      <c r="AM292" s="2">
        <f>IF(Table2[[#This Row],[GameIsOver]]=0,0,IF(Table2[[#This Row],[ActualWinner]]=Table2[[#This Row],[AwayTeam]], 1, 0))</f>
        <v>0</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Row],[HomeTeam]], 1, 0))</f>
        <v>0</v>
      </c>
      <c r="AM293" s="2">
        <f>IF(Table2[[#This Row],[GameIsOver]]=0,0,IF(Table2[[#This Row],[ActualWinner]]=Table2[[#This Row],[AwayTeam]], 1, 0))</f>
        <v>1</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Row],[HomeTeam]], 1, 0))</f>
        <v>0</v>
      </c>
      <c r="AM294" s="2">
        <f>IF(Table2[[#This Row],[GameIsOver]]=0,0,IF(Table2[[#This Row],[ActualWinner]]=Table2[[#This Row],[AwayTeam]], 1, 0))</f>
        <v>1</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Row],[HomeTeam]], 1, 0))</f>
        <v>1</v>
      </c>
      <c r="AM295" s="2">
        <f>IF(Table2[[#This Row],[GameIsOver]]=0,0,IF(Table2[[#This Row],[ActualWinner]]=Table2[[#This Row],[AwayTeam]], 1, 0))</f>
        <v>0</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Row],[HomeTeam]], 1, 0))</f>
        <v>0</v>
      </c>
      <c r="AM296" s="2">
        <f>IF(Table2[[#This Row],[GameIsOver]]=0,0,IF(Table2[[#This Row],[ActualWinner]]=Table2[[#This Row],[AwayTeam]], 1, 0))</f>
        <v>1</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Row],[HomeTeam]], 1, 0))</f>
        <v>0</v>
      </c>
      <c r="AM297" s="2">
        <f>IF(Table2[[#This Row],[GameIsOver]]=0,0,IF(Table2[[#This Row],[ActualWinner]]=Table2[[#This Row],[AwayTeam]], 1, 0))</f>
        <v>1</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Row],[HomeTeam]], 1, 0))</f>
        <v>0</v>
      </c>
      <c r="AM298" s="2">
        <f>IF(Table2[[#This Row],[GameIsOver]]=0,0,IF(Table2[[#This Row],[ActualWinner]]=Table2[[#This Row],[AwayTeam]], 1, 0))</f>
        <v>1</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Row],[HomeTeam]], 1, 0))</f>
        <v>1</v>
      </c>
      <c r="AM299" s="2">
        <f>IF(Table2[[#This Row],[GameIsOver]]=0,0,IF(Table2[[#This Row],[ActualWinner]]=Table2[[#This Row],[AwayTeam]], 1, 0))</f>
        <v>0</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Row],[HomeTeam]], 1, 0))</f>
        <v>0</v>
      </c>
      <c r="AM300" s="2">
        <f>IF(Table2[[#This Row],[GameIsOver]]=0,0,IF(Table2[[#This Row],[ActualWinner]]=Table2[[#This Row],[AwayTeam]], 1, 0))</f>
        <v>1</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Row],[HomeTeam]], 1, 0))</f>
        <v>1</v>
      </c>
      <c r="AM301" s="2">
        <f>IF(Table2[[#This Row],[GameIsOver]]=0,0,IF(Table2[[#This Row],[ActualWinner]]=Table2[[#This Row],[AwayTeam]], 1, 0))</f>
        <v>0</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Row],[HomeTeam]], 1, 0))</f>
        <v>0</v>
      </c>
      <c r="AM302" s="2">
        <f>IF(Table2[[#This Row],[GameIsOver]]=0,0,IF(Table2[[#This Row],[ActualWinner]]=Table2[[#This Row],[AwayTeam]], 1, 0))</f>
        <v>1</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Row],[HomeTeam]], 1, 0))</f>
        <v>1</v>
      </c>
      <c r="AM303" s="2">
        <f>IF(Table2[[#This Row],[GameIsOver]]=0,0,IF(Table2[[#This Row],[ActualWinner]]=Table2[[#This Row],[AwayTeam]], 1, 0))</f>
        <v>0</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Row],[HomeTeam]], 1, 0))</f>
        <v>0</v>
      </c>
      <c r="AM304" s="2">
        <f>IF(Table2[[#This Row],[GameIsOver]]=0,0,IF(Table2[[#This Row],[ActualWinner]]=Table2[[#This Row],[AwayTeam]], 1, 0))</f>
        <v>1</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Row],[HomeTeam]], 1, 0))</f>
        <v>1</v>
      </c>
      <c r="AM305" s="2">
        <f>IF(Table2[[#This Row],[GameIsOver]]=0,0,IF(Table2[[#This Row],[ActualWinner]]=Table2[[#This Row],[AwayTeam]], 1, 0))</f>
        <v>0</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Row],[HomeTeam]], 1, 0))</f>
        <v>1</v>
      </c>
      <c r="AM306" s="2">
        <f>IF(Table2[[#This Row],[GameIsOver]]=0,0,IF(Table2[[#This Row],[ActualWinner]]=Table2[[#This Row],[AwayTeam]], 1, 0))</f>
        <v>0</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Row],[HomeTeam]], 1, 0))</f>
        <v>0</v>
      </c>
      <c r="AM307" s="2">
        <f>IF(Table2[[#This Row],[GameIsOver]]=0,0,IF(Table2[[#This Row],[ActualWinner]]=Table2[[#This Row],[AwayTeam]], 1, 0))</f>
        <v>1</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Row],[HomeTeam]], 1, 0))</f>
        <v>1</v>
      </c>
      <c r="AM308" s="2">
        <f>IF(Table2[[#This Row],[GameIsOver]]=0,0,IF(Table2[[#This Row],[ActualWinner]]=Table2[[#This Row],[AwayTeam]], 1, 0))</f>
        <v>0</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Row],[HomeTeam]], 1, 0))</f>
        <v>0</v>
      </c>
      <c r="AM309" s="2">
        <f>IF(Table2[[#This Row],[GameIsOver]]=0,0,IF(Table2[[#This Row],[ActualWinner]]=Table2[[#This Row],[AwayTeam]], 1, 0))</f>
        <v>1</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Row],[HomeTeam]], 1, 0))</f>
        <v>1</v>
      </c>
      <c r="AM310" s="2">
        <f>IF(Table2[[#This Row],[GameIsOver]]=0,0,IF(Table2[[#This Row],[ActualWinner]]=Table2[[#This Row],[AwayTeam]], 1, 0))</f>
        <v>0</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Row],[HomeTeam]], 1, 0))</f>
        <v>1</v>
      </c>
      <c r="AM311" s="2">
        <f>IF(Table2[[#This Row],[GameIsOver]]=0,0,IF(Table2[[#This Row],[ActualWinner]]=Table2[[#This Row],[AwayTeam]], 1, 0))</f>
        <v>0</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Row],[HomeTeam]], 1, 0))</f>
        <v>0</v>
      </c>
      <c r="AM312" s="2">
        <f>IF(Table2[[#This Row],[GameIsOver]]=0,0,IF(Table2[[#This Row],[ActualWinner]]=Table2[[#This Row],[AwayTeam]], 1, 0))</f>
        <v>1</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Row],[HomeTeam]], 1, 0))</f>
        <v>1</v>
      </c>
      <c r="AM313" s="2">
        <f>IF(Table2[[#This Row],[GameIsOver]]=0,0,IF(Table2[[#This Row],[ActualWinner]]=Table2[[#This Row],[AwayTeam]], 1, 0))</f>
        <v>0</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Row],[HomeTeam]], 1, 0))</f>
        <v>1</v>
      </c>
      <c r="AM314" s="2">
        <f>IF(Table2[[#This Row],[GameIsOver]]=0,0,IF(Table2[[#This Row],[ActualWinner]]=Table2[[#This Row],[AwayTeam]], 1, 0))</f>
        <v>0</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Row],[HomeTeam]], 1, 0))</f>
        <v>1</v>
      </c>
      <c r="AM315" s="2">
        <f>IF(Table2[[#This Row],[GameIsOver]]=0,0,IF(Table2[[#This Row],[ActualWinner]]=Table2[[#This Row],[AwayTeam]], 1, 0))</f>
        <v>0</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Row],[HomeTeam]], 1, 0))</f>
        <v>1</v>
      </c>
      <c r="AM316" s="2">
        <f>IF(Table2[[#This Row],[GameIsOver]]=0,0,IF(Table2[[#This Row],[ActualWinner]]=Table2[[#This Row],[AwayTeam]], 1, 0))</f>
        <v>0</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Row],[HomeTeam]], 1, 0))</f>
        <v>0</v>
      </c>
      <c r="AM317" s="2">
        <f>IF(Table2[[#This Row],[GameIsOver]]=0,0,IF(Table2[[#This Row],[ActualWinner]]=Table2[[#This Row],[AwayTeam]], 1, 0))</f>
        <v>1</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Row],[HomeTeam]], 1, 0))</f>
        <v>0</v>
      </c>
      <c r="AM318" s="2">
        <f>IF(Table2[[#This Row],[GameIsOver]]=0,0,IF(Table2[[#This Row],[ActualWinner]]=Table2[[#This Row],[AwayTeam]], 1, 0))</f>
        <v>1</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Row],[HomeTeam]], 1, 0))</f>
        <v>0</v>
      </c>
      <c r="AM319" s="2">
        <f>IF(Table2[[#This Row],[GameIsOver]]=0,0,IF(Table2[[#This Row],[ActualWinner]]=Table2[[#This Row],[AwayTeam]], 1, 0))</f>
        <v>1</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Row],[HomeTeam]], 1, 0))</f>
        <v>1</v>
      </c>
      <c r="AM320" s="2">
        <f>IF(Table2[[#This Row],[GameIsOver]]=0,0,IF(Table2[[#This Row],[ActualWinner]]=Table2[[#This Row],[AwayTeam]], 1, 0))</f>
        <v>0</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Row],[HomeTeam]], 1, 0))</f>
        <v>1</v>
      </c>
      <c r="AM321" s="2">
        <f>IF(Table2[[#This Row],[GameIsOver]]=0,0,IF(Table2[[#This Row],[ActualWinner]]=Table2[[#This Row],[AwayTeam]], 1, 0))</f>
        <v>0</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Row],[HomeTeam]], 1, 0))</f>
        <v>1</v>
      </c>
      <c r="AM322" s="2">
        <f>IF(Table2[[#This Row],[GameIsOver]]=0,0,IF(Table2[[#This Row],[ActualWinner]]=Table2[[#This Row],[AwayTeam]], 1, 0))</f>
        <v>0</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Row],[HomeTeam]], 1, 0))</f>
        <v>0</v>
      </c>
      <c r="AM323" s="2">
        <f>IF(Table2[[#This Row],[GameIsOver]]=0,0,IF(Table2[[#This Row],[ActualWinner]]=Table2[[#This Row],[AwayTeam]], 1, 0))</f>
        <v>1</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Row],[HomeTeam]], 1, 0))</f>
        <v>0</v>
      </c>
      <c r="AM324" s="2">
        <f>IF(Table2[[#This Row],[GameIsOver]]=0,0,IF(Table2[[#This Row],[ActualWinner]]=Table2[[#This Row],[AwayTeam]], 1, 0))</f>
        <v>1</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Row],[HomeTeam]], 1, 0))</f>
        <v>0</v>
      </c>
      <c r="AM325" s="2">
        <f>IF(Table2[[#This Row],[GameIsOver]]=0,0,IF(Table2[[#This Row],[ActualWinner]]=Table2[[#This Row],[AwayTeam]], 1, 0))</f>
        <v>1</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Row],[HomeTeam]], 1, 0))</f>
        <v>0</v>
      </c>
      <c r="AM326" s="2">
        <f>IF(Table2[[#This Row],[GameIsOver]]=0,0,IF(Table2[[#This Row],[ActualWinner]]=Table2[[#This Row],[AwayTeam]], 1, 0))</f>
        <v>1</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Row],[HomeTeam]], 1, 0))</f>
        <v>0</v>
      </c>
      <c r="AM327" s="2">
        <f>IF(Table2[[#This Row],[GameIsOver]]=0,0,IF(Table2[[#This Row],[ActualWinner]]=Table2[[#This Row],[AwayTeam]], 1, 0))</f>
        <v>1</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Row],[HomeTeam]], 1, 0))</f>
        <v>0</v>
      </c>
      <c r="AM328" s="2">
        <f>IF(Table2[[#This Row],[GameIsOver]]=0,0,IF(Table2[[#This Row],[ActualWinner]]=Table2[[#This Row],[AwayTeam]], 1, 0))</f>
        <v>1</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Row],[HomeTeam]], 1, 0))</f>
        <v>0</v>
      </c>
      <c r="AM329" s="2">
        <f>IF(Table2[[#This Row],[GameIsOver]]=0,0,IF(Table2[[#This Row],[ActualWinner]]=Table2[[#This Row],[AwayTeam]], 1, 0))</f>
        <v>1</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Row],[HomeTeam]], 1, 0))</f>
        <v>1</v>
      </c>
      <c r="AM330" s="2">
        <f>IF(Table2[[#This Row],[GameIsOver]]=0,0,IF(Table2[[#This Row],[ActualWinner]]=Table2[[#This Row],[AwayTeam]], 1, 0))</f>
        <v>0</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Row],[HomeTeam]], 1, 0))</f>
        <v>1</v>
      </c>
      <c r="AM331" s="2">
        <f>IF(Table2[[#This Row],[GameIsOver]]=0,0,IF(Table2[[#This Row],[ActualWinner]]=Table2[[#This Row],[AwayTeam]], 1, 0))</f>
        <v>0</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Row],[HomeTeam]], 1, 0))</f>
        <v>1</v>
      </c>
      <c r="AM332" s="2">
        <f>IF(Table2[[#This Row],[GameIsOver]]=0,0,IF(Table2[[#This Row],[ActualWinner]]=Table2[[#This Row],[AwayTeam]], 1, 0))</f>
        <v>0</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Row],[HomeTeam]], 1, 0))</f>
        <v>0</v>
      </c>
      <c r="AM333" s="2">
        <f>IF(Table2[[#This Row],[GameIsOver]]=0,0,IF(Table2[[#This Row],[ActualWinner]]=Table2[[#This Row],[AwayTeam]], 1, 0))</f>
        <v>1</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Row],[HomeTeam]], 1, 0))</f>
        <v>1</v>
      </c>
      <c r="AM334" s="2">
        <f>IF(Table2[[#This Row],[GameIsOver]]=0,0,IF(Table2[[#This Row],[ActualWinner]]=Table2[[#This Row],[AwayTeam]], 1, 0))</f>
        <v>0</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Row],[HomeTeam]], 1, 0))</f>
        <v>1</v>
      </c>
      <c r="AM335" s="2">
        <f>IF(Table2[[#This Row],[GameIsOver]]=0,0,IF(Table2[[#This Row],[ActualWinner]]=Table2[[#This Row],[AwayTeam]], 1, 0))</f>
        <v>0</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Row],[HomeTeam]], 1, 0))</f>
        <v>1</v>
      </c>
      <c r="AM336" s="2">
        <f>IF(Table2[[#This Row],[GameIsOver]]=0,0,IF(Table2[[#This Row],[ActualWinner]]=Table2[[#This Row],[AwayTeam]], 1, 0))</f>
        <v>0</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Row],[HomeTeam]], 1, 0))</f>
        <v>0</v>
      </c>
      <c r="AM337" s="2">
        <f>IF(Table2[[#This Row],[GameIsOver]]=0,0,IF(Table2[[#This Row],[ActualWinner]]=Table2[[#This Row],[AwayTeam]], 1, 0))</f>
        <v>1</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Row],[HomeTeam]], 1, 0))</f>
        <v>1</v>
      </c>
      <c r="AM338" s="2">
        <f>IF(Table2[[#This Row],[GameIsOver]]=0,0,IF(Table2[[#This Row],[ActualWinner]]=Table2[[#This Row],[AwayTeam]], 1, 0))</f>
        <v>0</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Row],[HomeTeam]], 1, 0))</f>
        <v>0</v>
      </c>
      <c r="AM339" s="2">
        <f>IF(Table2[[#This Row],[GameIsOver]]=0,0,IF(Table2[[#This Row],[ActualWinner]]=Table2[[#This Row],[AwayTeam]], 1, 0))</f>
        <v>1</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Row],[HomeTeam]], 1, 0))</f>
        <v>0</v>
      </c>
      <c r="AM340" s="2">
        <f>IF(Table2[[#This Row],[GameIsOver]]=0,0,IF(Table2[[#This Row],[ActualWinner]]=Table2[[#This Row],[AwayTeam]], 1, 0))</f>
        <v>1</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Row],[HomeTeam]], 1, 0))</f>
        <v>1</v>
      </c>
      <c r="AM341" s="2">
        <f>IF(Table2[[#This Row],[GameIsOver]]=0,0,IF(Table2[[#This Row],[ActualWinner]]=Table2[[#This Row],[AwayTeam]], 1, 0))</f>
        <v>0</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Row],[HomeTeam]], 1, 0))</f>
        <v>1</v>
      </c>
      <c r="AM342" s="2">
        <f>IF(Table2[[#This Row],[GameIsOver]]=0,0,IF(Table2[[#This Row],[ActualWinner]]=Table2[[#This Row],[AwayTeam]], 1, 0))</f>
        <v>0</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Row],[HomeTeam]], 1, 0))</f>
        <v>0</v>
      </c>
      <c r="AM343" s="2">
        <f>IF(Table2[[#This Row],[GameIsOver]]=0,0,IF(Table2[[#This Row],[ActualWinner]]=Table2[[#This Row],[AwayTeam]], 1, 0))</f>
        <v>1</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Row],[HomeTeam]], 1, 0))</f>
        <v>0</v>
      </c>
      <c r="AM344" s="2">
        <f>IF(Table2[[#This Row],[GameIsOver]]=0,0,IF(Table2[[#This Row],[ActualWinner]]=Table2[[#This Row],[AwayTeam]], 1, 0))</f>
        <v>1</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Row],[HomeTeam]], 1, 0))</f>
        <v>0</v>
      </c>
      <c r="AM345" s="2">
        <f>IF(Table2[[#This Row],[GameIsOver]]=0,0,IF(Table2[[#This Row],[ActualWinner]]=Table2[[#This Row],[AwayTeam]], 1, 0))</f>
        <v>1</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Row],[HomeTeam]], 1, 0))</f>
        <v>1</v>
      </c>
      <c r="AM346" s="2">
        <f>IF(Table2[[#This Row],[GameIsOver]]=0,0,IF(Table2[[#This Row],[ActualWinner]]=Table2[[#This Row],[AwayTeam]], 1, 0))</f>
        <v>0</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Row],[HomeTeam]], 1, 0))</f>
        <v>0</v>
      </c>
      <c r="AM347" s="2">
        <f>IF(Table2[[#This Row],[GameIsOver]]=0,0,IF(Table2[[#This Row],[ActualWinner]]=Table2[[#This Row],[AwayTeam]], 1, 0))</f>
        <v>1</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Row],[HomeTeam]], 1, 0))</f>
        <v>0</v>
      </c>
      <c r="AM348" s="2">
        <f>IF(Table2[[#This Row],[GameIsOver]]=0,0,IF(Table2[[#This Row],[ActualWinner]]=Table2[[#This Row],[AwayTeam]], 1, 0))</f>
        <v>1</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Row],[HomeTeam]], 1, 0))</f>
        <v>0</v>
      </c>
      <c r="AM349" s="2">
        <f>IF(Table2[[#This Row],[GameIsOver]]=0,0,IF(Table2[[#This Row],[ActualWinner]]=Table2[[#This Row],[AwayTeam]], 1, 0))</f>
        <v>1</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Row],[HomeTeam]], 1, 0))</f>
        <v>0</v>
      </c>
      <c r="AM350" s="2">
        <f>IF(Table2[[#This Row],[GameIsOver]]=0,0,IF(Table2[[#This Row],[ActualWinner]]=Table2[[#This Row],[AwayTeam]], 1, 0))</f>
        <v>1</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Row],[HomeTeam]], 1, 0))</f>
        <v>1</v>
      </c>
      <c r="AM351" s="2">
        <f>IF(Table2[[#This Row],[GameIsOver]]=0,0,IF(Table2[[#This Row],[ActualWinner]]=Table2[[#This Row],[AwayTeam]], 1, 0))</f>
        <v>0</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Row],[HomeTeam]], 1, 0))</f>
        <v>1</v>
      </c>
      <c r="AM352" s="2">
        <f>IF(Table2[[#This Row],[GameIsOver]]=0,0,IF(Table2[[#This Row],[ActualWinner]]=Table2[[#This Row],[AwayTeam]], 1, 0))</f>
        <v>0</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Row],[HomeTeam]], 1, 0))</f>
        <v>0</v>
      </c>
      <c r="AM353" s="2">
        <f>IF(Table2[[#This Row],[GameIsOver]]=0,0,IF(Table2[[#This Row],[ActualWinner]]=Table2[[#This Row],[AwayTeam]], 1, 0))</f>
        <v>1</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Row],[HomeTeam]], 1, 0))</f>
        <v>1</v>
      </c>
      <c r="AM354" s="2">
        <f>IF(Table2[[#This Row],[GameIsOver]]=0,0,IF(Table2[[#This Row],[ActualWinner]]=Table2[[#This Row],[AwayTeam]], 1, 0))</f>
        <v>0</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Row],[HomeTeam]], 1, 0))</f>
        <v>0</v>
      </c>
      <c r="AM355" s="2">
        <f>IF(Table2[[#This Row],[GameIsOver]]=0,0,IF(Table2[[#This Row],[ActualWinner]]=Table2[[#This Row],[AwayTeam]], 1, 0))</f>
        <v>1</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Row],[HomeTeam]], 1, 0))</f>
        <v>1</v>
      </c>
      <c r="AM356" s="2">
        <f>IF(Table2[[#This Row],[GameIsOver]]=0,0,IF(Table2[[#This Row],[ActualWinner]]=Table2[[#This Row],[AwayTeam]], 1, 0))</f>
        <v>0</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Row],[HomeTeam]], 1, 0))</f>
        <v>0</v>
      </c>
      <c r="AM357" s="2">
        <f>IF(Table2[[#This Row],[GameIsOver]]=0,0,IF(Table2[[#This Row],[ActualWinner]]=Table2[[#This Row],[AwayTeam]], 1, 0))</f>
        <v>1</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Row],[HomeTeam]], 1, 0))</f>
        <v>0</v>
      </c>
      <c r="AM358" s="2">
        <f>IF(Table2[[#This Row],[GameIsOver]]=0,0,IF(Table2[[#This Row],[ActualWinner]]=Table2[[#This Row],[AwayTeam]], 1, 0))</f>
        <v>1</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Row],[HomeTeam]], 1, 0))</f>
        <v>1</v>
      </c>
      <c r="AM359" s="2">
        <f>IF(Table2[[#This Row],[GameIsOver]]=0,0,IF(Table2[[#This Row],[ActualWinner]]=Table2[[#This Row],[AwayTeam]], 1, 0))</f>
        <v>0</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Row],[HomeTeam]], 1, 0))</f>
        <v>1</v>
      </c>
      <c r="AM360" s="2">
        <f>IF(Table2[[#This Row],[GameIsOver]]=0,0,IF(Table2[[#This Row],[ActualWinner]]=Table2[[#This Row],[AwayTeam]], 1, 0))</f>
        <v>0</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Row],[HomeTeam]], 1, 0))</f>
        <v>1</v>
      </c>
      <c r="AM361" s="2">
        <f>IF(Table2[[#This Row],[GameIsOver]]=0,0,IF(Table2[[#This Row],[ActualWinner]]=Table2[[#This Row],[AwayTeam]], 1, 0))</f>
        <v>0</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Row],[HomeTeam]], 1, 0))</f>
        <v>0</v>
      </c>
      <c r="AM362" s="2">
        <f>IF(Table2[[#This Row],[GameIsOver]]=0,0,IF(Table2[[#This Row],[ActualWinner]]=Table2[[#This Row],[AwayTeam]], 1, 0))</f>
        <v>1</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Row],[HomeTeam]], 1, 0))</f>
        <v>0</v>
      </c>
      <c r="AM363" s="2">
        <f>IF(Table2[[#This Row],[GameIsOver]]=0,0,IF(Table2[[#This Row],[ActualWinner]]=Table2[[#This Row],[AwayTeam]], 1, 0))</f>
        <v>1</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Row],[HomeTeam]], 1, 0))</f>
        <v>1</v>
      </c>
      <c r="AM364" s="2">
        <f>IF(Table2[[#This Row],[GameIsOver]]=0,0,IF(Table2[[#This Row],[ActualWinner]]=Table2[[#This Row],[AwayTeam]], 1, 0))</f>
        <v>0</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Row],[HomeTeam]], 1, 0))</f>
        <v>1</v>
      </c>
      <c r="AM365" s="2">
        <f>IF(Table2[[#This Row],[GameIsOver]]=0,0,IF(Table2[[#This Row],[ActualWinner]]=Table2[[#This Row],[AwayTeam]], 1, 0))</f>
        <v>0</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Row],[HomeTeam]], 1, 0))</f>
        <v>0</v>
      </c>
      <c r="AM366" s="2">
        <f>IF(Table2[[#This Row],[GameIsOver]]=0,0,IF(Table2[[#This Row],[ActualWinner]]=Table2[[#This Row],[AwayTeam]], 1, 0))</f>
        <v>1</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Row],[HomeTeam]], 1, 0))</f>
        <v>0</v>
      </c>
      <c r="AM367" s="2">
        <f>IF(Table2[[#This Row],[GameIsOver]]=0,0,IF(Table2[[#This Row],[ActualWinner]]=Table2[[#This Row],[AwayTeam]], 1, 0))</f>
        <v>1</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Row],[HomeTeam]], 1, 0))</f>
        <v>1</v>
      </c>
      <c r="AM368" s="2">
        <f>IF(Table2[[#This Row],[GameIsOver]]=0,0,IF(Table2[[#This Row],[ActualWinner]]=Table2[[#This Row],[AwayTeam]], 1, 0))</f>
        <v>0</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Row],[HomeTeam]], 1, 0))</f>
        <v>0</v>
      </c>
      <c r="AM369" s="2">
        <f>IF(Table2[[#This Row],[GameIsOver]]=0,0,IF(Table2[[#This Row],[ActualWinner]]=Table2[[#This Row],[AwayTeam]], 1, 0))</f>
        <v>1</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Row],[HomeTeam]], 1, 0))</f>
        <v>1</v>
      </c>
      <c r="AM370" s="2">
        <f>IF(Table2[[#This Row],[GameIsOver]]=0,0,IF(Table2[[#This Row],[ActualWinner]]=Table2[[#This Row],[AwayTeam]], 1, 0))</f>
        <v>0</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Row],[HomeTeam]], 1, 0))</f>
        <v>0</v>
      </c>
      <c r="AM371" s="2">
        <f>IF(Table2[[#This Row],[GameIsOver]]=0,0,IF(Table2[[#This Row],[ActualWinner]]=Table2[[#This Row],[AwayTeam]], 1, 0))</f>
        <v>1</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Row],[HomeTeam]], 1, 0))</f>
        <v>0</v>
      </c>
      <c r="AM372" s="2">
        <f>IF(Table2[[#This Row],[GameIsOver]]=0,0,IF(Table2[[#This Row],[ActualWinner]]=Table2[[#This Row],[AwayTeam]], 1, 0))</f>
        <v>1</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Row],[HomeTeam]], 1, 0))</f>
        <v>1</v>
      </c>
      <c r="AM373" s="2">
        <f>IF(Table2[[#This Row],[GameIsOver]]=0,0,IF(Table2[[#This Row],[ActualWinner]]=Table2[[#This Row],[AwayTeam]], 1, 0))</f>
        <v>0</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Row],[HomeTeam]], 1, 0))</f>
        <v>0</v>
      </c>
      <c r="AM374" s="2">
        <f>IF(Table2[[#This Row],[GameIsOver]]=0,0,IF(Table2[[#This Row],[ActualWinner]]=Table2[[#This Row],[AwayTeam]], 1, 0))</f>
        <v>1</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Row],[HomeTeam]], 1, 0))</f>
        <v>1</v>
      </c>
      <c r="AM375" s="2">
        <f>IF(Table2[[#This Row],[GameIsOver]]=0,0,IF(Table2[[#This Row],[ActualWinner]]=Table2[[#This Row],[AwayTeam]], 1, 0))</f>
        <v>0</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Row],[HomeTeam]], 1, 0))</f>
        <v>1</v>
      </c>
      <c r="AM376" s="2">
        <f>IF(Table2[[#This Row],[GameIsOver]]=0,0,IF(Table2[[#This Row],[ActualWinner]]=Table2[[#This Row],[AwayTeam]], 1, 0))</f>
        <v>0</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Row],[HomeTeam]], 1, 0))</f>
        <v>0</v>
      </c>
      <c r="AM377" s="2">
        <f>IF(Table2[[#This Row],[GameIsOver]]=0,0,IF(Table2[[#This Row],[ActualWinner]]=Table2[[#This Row],[AwayTeam]], 1, 0))</f>
        <v>1</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Row],[HomeTeam]], 1, 0))</f>
        <v>1</v>
      </c>
      <c r="AM378" s="2">
        <f>IF(Table2[[#This Row],[GameIsOver]]=0,0,IF(Table2[[#This Row],[ActualWinner]]=Table2[[#This Row],[AwayTeam]], 1, 0))</f>
        <v>0</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Row],[HomeTeam]], 1, 0))</f>
        <v>1</v>
      </c>
      <c r="AM379" s="2">
        <f>IF(Table2[[#This Row],[GameIsOver]]=0,0,IF(Table2[[#This Row],[ActualWinner]]=Table2[[#This Row],[AwayTeam]], 1, 0))</f>
        <v>0</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Row],[HomeTeam]], 1, 0))</f>
        <v>0</v>
      </c>
      <c r="AM380" s="2">
        <f>IF(Table2[[#This Row],[GameIsOver]]=0,0,IF(Table2[[#This Row],[ActualWinner]]=Table2[[#This Row],[AwayTeam]], 1, 0))</f>
        <v>1</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Row],[HomeTeam]], 1, 0))</f>
        <v>0</v>
      </c>
      <c r="AM381" s="2">
        <f>IF(Table2[[#This Row],[GameIsOver]]=0,0,IF(Table2[[#This Row],[ActualWinner]]=Table2[[#This Row],[AwayTeam]], 1, 0))</f>
        <v>1</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Row],[HomeTeam]], 1, 0))</f>
        <v>1</v>
      </c>
      <c r="AM382" s="2">
        <f>IF(Table2[[#This Row],[GameIsOver]]=0,0,IF(Table2[[#This Row],[ActualWinner]]=Table2[[#This Row],[AwayTeam]], 1, 0))</f>
        <v>0</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Row],[HomeTeam]], 1, 0))</f>
        <v>0</v>
      </c>
      <c r="AM383" s="2">
        <f>IF(Table2[[#This Row],[GameIsOver]]=0,0,IF(Table2[[#This Row],[ActualWinner]]=Table2[[#This Row],[AwayTeam]], 1, 0))</f>
        <v>1</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Row],[HomeTeam]], 1, 0))</f>
        <v>1</v>
      </c>
      <c r="AM384" s="2">
        <f>IF(Table2[[#This Row],[GameIsOver]]=0,0,IF(Table2[[#This Row],[ActualWinner]]=Table2[[#This Row],[AwayTeam]], 1, 0))</f>
        <v>0</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Row],[HomeTeam]], 1, 0))</f>
        <v>1</v>
      </c>
      <c r="AM385" s="2">
        <f>IF(Table2[[#This Row],[GameIsOver]]=0,0,IF(Table2[[#This Row],[ActualWinner]]=Table2[[#This Row],[AwayTeam]], 1, 0))</f>
        <v>0</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Row],[HomeTeam]], 1, 0))</f>
        <v>1</v>
      </c>
      <c r="AM386" s="2">
        <f>IF(Table2[[#This Row],[GameIsOver]]=0,0,IF(Table2[[#This Row],[ActualWinner]]=Table2[[#This Row],[AwayTeam]], 1, 0))</f>
        <v>0</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Row],[HomeTeam]], 1, 0))</f>
        <v>0</v>
      </c>
      <c r="AM387" s="2">
        <f>IF(Table2[[#This Row],[GameIsOver]]=0,0,IF(Table2[[#This Row],[ActualWinner]]=Table2[[#This Row],[AwayTeam]], 1, 0))</f>
        <v>1</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Row],[HomeTeam]], 1, 0))</f>
        <v>0</v>
      </c>
      <c r="AM388" s="2">
        <f>IF(Table2[[#This Row],[GameIsOver]]=0,0,IF(Table2[[#This Row],[ActualWinner]]=Table2[[#This Row],[AwayTeam]], 1, 0))</f>
        <v>1</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Row],[HomeTeam]], 1, 0))</f>
        <v>0</v>
      </c>
      <c r="AM389" s="2">
        <f>IF(Table2[[#This Row],[GameIsOver]]=0,0,IF(Table2[[#This Row],[ActualWinner]]=Table2[[#This Row],[AwayTeam]], 1, 0))</f>
        <v>1</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Row],[HomeTeam]], 1, 0))</f>
        <v>0</v>
      </c>
      <c r="AM390" s="2">
        <f>IF(Table2[[#This Row],[GameIsOver]]=0,0,IF(Table2[[#This Row],[ActualWinner]]=Table2[[#This Row],[AwayTeam]], 1, 0))</f>
        <v>1</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Row],[HomeTeam]], 1, 0))</f>
        <v>1</v>
      </c>
      <c r="AM391" s="2">
        <f>IF(Table2[[#This Row],[GameIsOver]]=0,0,IF(Table2[[#This Row],[ActualWinner]]=Table2[[#This Row],[AwayTeam]], 1, 0))</f>
        <v>0</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Row],[HomeTeam]], 1, 0))</f>
        <v>0</v>
      </c>
      <c r="AM392" s="2">
        <f>IF(Table2[[#This Row],[GameIsOver]]=0,0,IF(Table2[[#This Row],[ActualWinner]]=Table2[[#This Row],[AwayTeam]], 1, 0))</f>
        <v>1</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Row],[HomeTeam]], 1, 0))</f>
        <v>1</v>
      </c>
      <c r="AM393" s="2">
        <f>IF(Table2[[#This Row],[GameIsOver]]=0,0,IF(Table2[[#This Row],[ActualWinner]]=Table2[[#This Row],[AwayTeam]], 1, 0))</f>
        <v>0</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Row],[HomeTeam]], 1, 0))</f>
        <v>1</v>
      </c>
      <c r="AM394" s="2">
        <f>IF(Table2[[#This Row],[GameIsOver]]=0,0,IF(Table2[[#This Row],[ActualWinner]]=Table2[[#This Row],[AwayTeam]], 1, 0))</f>
        <v>0</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Row],[HomeTeam]], 1, 0))</f>
        <v>0</v>
      </c>
      <c r="AM395" s="2">
        <f>IF(Table2[[#This Row],[GameIsOver]]=0,0,IF(Table2[[#This Row],[ActualWinner]]=Table2[[#This Row],[AwayTeam]], 1, 0))</f>
        <v>1</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Row],[HomeTeam]], 1, 0))</f>
        <v>1</v>
      </c>
      <c r="AM396" s="2">
        <f>IF(Table2[[#This Row],[GameIsOver]]=0,0,IF(Table2[[#This Row],[ActualWinner]]=Table2[[#This Row],[AwayTeam]], 1, 0))</f>
        <v>0</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Row],[HomeTeam]], 1, 0))</f>
        <v>0</v>
      </c>
      <c r="AM397" s="2">
        <f>IF(Table2[[#This Row],[GameIsOver]]=0,0,IF(Table2[[#This Row],[ActualWinner]]=Table2[[#This Row],[AwayTeam]], 1, 0))</f>
        <v>1</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Row],[HomeTeam]], 1, 0))</f>
        <v>1</v>
      </c>
      <c r="AM398" s="2">
        <f>IF(Table2[[#This Row],[GameIsOver]]=0,0,IF(Table2[[#This Row],[ActualWinner]]=Table2[[#This Row],[AwayTeam]], 1, 0))</f>
        <v>0</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Row],[HomeTeam]], 1, 0))</f>
        <v>0</v>
      </c>
      <c r="AM399" s="2">
        <f>IF(Table2[[#This Row],[GameIsOver]]=0,0,IF(Table2[[#This Row],[ActualWinner]]=Table2[[#This Row],[AwayTeam]], 1, 0))</f>
        <v>1</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Row],[HomeTeam]], 1, 0))</f>
        <v>1</v>
      </c>
      <c r="AM400" s="2">
        <f>IF(Table2[[#This Row],[GameIsOver]]=0,0,IF(Table2[[#This Row],[ActualWinner]]=Table2[[#This Row],[AwayTeam]], 1, 0))</f>
        <v>0</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Row],[HomeTeam]], 1, 0))</f>
        <v>1</v>
      </c>
      <c r="AM401" s="2">
        <f>IF(Table2[[#This Row],[GameIsOver]]=0,0,IF(Table2[[#This Row],[ActualWinner]]=Table2[[#This Row],[AwayTeam]], 1, 0))</f>
        <v>0</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Row],[HomeTeam]], 1, 0))</f>
        <v>0</v>
      </c>
      <c r="AM402" s="2">
        <f>IF(Table2[[#This Row],[GameIsOver]]=0,0,IF(Table2[[#This Row],[ActualWinner]]=Table2[[#This Row],[AwayTeam]], 1, 0))</f>
        <v>1</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Row],[HomeTeam]], 1, 0))</f>
        <v>0</v>
      </c>
      <c r="AM403" s="2">
        <f>IF(Table2[[#This Row],[GameIsOver]]=0,0,IF(Table2[[#This Row],[ActualWinner]]=Table2[[#This Row],[AwayTeam]], 1, 0))</f>
        <v>1</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Row],[HomeTeam]], 1, 0))</f>
        <v>1</v>
      </c>
      <c r="AM404" s="2">
        <f>IF(Table2[[#This Row],[GameIsOver]]=0,0,IF(Table2[[#This Row],[ActualWinner]]=Table2[[#This Row],[AwayTeam]], 1, 0))</f>
        <v>0</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Row],[HomeTeam]], 1, 0))</f>
        <v>0</v>
      </c>
      <c r="AM405" s="2">
        <f>IF(Table2[[#This Row],[GameIsOver]]=0,0,IF(Table2[[#This Row],[ActualWinner]]=Table2[[#This Row],[AwayTeam]], 1, 0))</f>
        <v>1</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Row],[HomeTeam]], 1, 0))</f>
        <v>1</v>
      </c>
      <c r="AM406" s="2">
        <f>IF(Table2[[#This Row],[GameIsOver]]=0,0,IF(Table2[[#This Row],[ActualWinner]]=Table2[[#This Row],[AwayTeam]], 1, 0))</f>
        <v>0</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Row],[HomeTeam]], 1, 0))</f>
        <v>1</v>
      </c>
      <c r="AM407" s="2">
        <f>IF(Table2[[#This Row],[GameIsOver]]=0,0,IF(Table2[[#This Row],[ActualWinner]]=Table2[[#This Row],[AwayTeam]], 1, 0))</f>
        <v>0</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Row],[HomeTeam]], 1, 0))</f>
        <v>1</v>
      </c>
      <c r="AM408" s="2">
        <f>IF(Table2[[#This Row],[GameIsOver]]=0,0,IF(Table2[[#This Row],[ActualWinner]]=Table2[[#This Row],[AwayTeam]], 1, 0))</f>
        <v>0</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Row],[HomeTeam]], 1, 0))</f>
        <v>0</v>
      </c>
      <c r="AM409" s="2">
        <f>IF(Table2[[#This Row],[GameIsOver]]=0,0,IF(Table2[[#This Row],[ActualWinner]]=Table2[[#This Row],[AwayTeam]], 1, 0))</f>
        <v>1</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Row],[HomeTeam]], 1, 0))</f>
        <v>0</v>
      </c>
      <c r="AM410" s="2">
        <f>IF(Table2[[#This Row],[GameIsOver]]=0,0,IF(Table2[[#This Row],[ActualWinner]]=Table2[[#This Row],[AwayTeam]], 1, 0))</f>
        <v>1</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Row],[HomeTeam]], 1, 0))</f>
        <v>1</v>
      </c>
      <c r="AM411" s="2">
        <f>IF(Table2[[#This Row],[GameIsOver]]=0,0,IF(Table2[[#This Row],[ActualWinner]]=Table2[[#This Row],[AwayTeam]], 1, 0))</f>
        <v>0</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Row],[HomeTeam]], 1, 0))</f>
        <v>0</v>
      </c>
      <c r="AM412" s="2">
        <f>IF(Table2[[#This Row],[GameIsOver]]=0,0,IF(Table2[[#This Row],[ActualWinner]]=Table2[[#This Row],[AwayTeam]], 1, 0))</f>
        <v>1</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Row],[HomeTeam]], 1, 0))</f>
        <v>1</v>
      </c>
      <c r="AM413" s="2">
        <f>IF(Table2[[#This Row],[GameIsOver]]=0,0,IF(Table2[[#This Row],[ActualWinner]]=Table2[[#This Row],[AwayTeam]], 1, 0))</f>
        <v>0</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Row],[HomeTeam]], 1, 0))</f>
        <v>1</v>
      </c>
      <c r="AM414" s="2">
        <f>IF(Table2[[#This Row],[GameIsOver]]=0,0,IF(Table2[[#This Row],[ActualWinner]]=Table2[[#This Row],[AwayTeam]], 1, 0))</f>
        <v>0</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Row],[HomeTeam]], 1, 0))</f>
        <v>1</v>
      </c>
      <c r="AM415" s="2">
        <f>IF(Table2[[#This Row],[GameIsOver]]=0,0,IF(Table2[[#This Row],[ActualWinner]]=Table2[[#This Row],[AwayTeam]], 1, 0))</f>
        <v>0</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Row],[HomeTeam]], 1, 0))</f>
        <v>0</v>
      </c>
      <c r="AM416" s="2">
        <f>IF(Table2[[#This Row],[GameIsOver]]=0,0,IF(Table2[[#This Row],[ActualWinner]]=Table2[[#This Row],[AwayTeam]], 1, 0))</f>
        <v>1</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Row],[HomeTeam]], 1, 0))</f>
        <v>1</v>
      </c>
      <c r="AM417" s="2">
        <f>IF(Table2[[#This Row],[GameIsOver]]=0,0,IF(Table2[[#This Row],[ActualWinner]]=Table2[[#This Row],[AwayTeam]], 1, 0))</f>
        <v>0</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Row],[HomeTeam]], 1, 0))</f>
        <v>0</v>
      </c>
      <c r="AM418" s="2">
        <f>IF(Table2[[#This Row],[GameIsOver]]=0,0,IF(Table2[[#This Row],[ActualWinner]]=Table2[[#This Row],[AwayTeam]], 1, 0))</f>
        <v>1</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Row],[HomeTeam]], 1, 0))</f>
        <v>0</v>
      </c>
      <c r="AM419" s="2">
        <f>IF(Table2[[#This Row],[GameIsOver]]=0,0,IF(Table2[[#This Row],[ActualWinner]]=Table2[[#This Row],[AwayTeam]], 1, 0))</f>
        <v>1</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Row],[HomeTeam]], 1, 0))</f>
        <v>1</v>
      </c>
      <c r="AM420" s="2">
        <f>IF(Table2[[#This Row],[GameIsOver]]=0,0,IF(Table2[[#This Row],[ActualWinner]]=Table2[[#This Row],[AwayTeam]], 1, 0))</f>
        <v>0</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Row],[HomeTeam]], 1, 0))</f>
        <v>0</v>
      </c>
      <c r="AM421" s="2">
        <f>IF(Table2[[#This Row],[GameIsOver]]=0,0,IF(Table2[[#This Row],[ActualWinner]]=Table2[[#This Row],[AwayTeam]], 1, 0))</f>
        <v>1</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Row],[HomeTeam]], 1, 0))</f>
        <v>1</v>
      </c>
      <c r="AM422" s="2">
        <f>IF(Table2[[#This Row],[GameIsOver]]=0,0,IF(Table2[[#This Row],[ActualWinner]]=Table2[[#This Row],[AwayTeam]], 1, 0))</f>
        <v>0</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Row],[HomeTeam]], 1, 0))</f>
        <v>1</v>
      </c>
      <c r="AM423" s="2">
        <f>IF(Table2[[#This Row],[GameIsOver]]=0,0,IF(Table2[[#This Row],[ActualWinner]]=Table2[[#This Row],[AwayTeam]], 1, 0))</f>
        <v>0</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Row],[HomeTeam]], 1, 0))</f>
        <v>1</v>
      </c>
      <c r="AM424" s="2">
        <f>IF(Table2[[#This Row],[GameIsOver]]=0,0,IF(Table2[[#This Row],[ActualWinner]]=Table2[[#This Row],[AwayTeam]], 1, 0))</f>
        <v>0</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Row],[HomeTeam]], 1, 0))</f>
        <v>1</v>
      </c>
      <c r="AM425" s="2">
        <f>IF(Table2[[#This Row],[GameIsOver]]=0,0,IF(Table2[[#This Row],[ActualWinner]]=Table2[[#This Row],[AwayTeam]], 1, 0))</f>
        <v>0</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Row],[HomeTeam]], 1, 0))</f>
        <v>0</v>
      </c>
      <c r="AM426" s="2">
        <f>IF(Table2[[#This Row],[GameIsOver]]=0,0,IF(Table2[[#This Row],[ActualWinner]]=Table2[[#This Row],[AwayTeam]], 1, 0))</f>
        <v>1</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Row],[HomeTeam]], 1, 0))</f>
        <v>1</v>
      </c>
      <c r="AM427" s="2">
        <f>IF(Table2[[#This Row],[GameIsOver]]=0,0,IF(Table2[[#This Row],[ActualWinner]]=Table2[[#This Row],[AwayTeam]], 1, 0))</f>
        <v>0</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Row],[HomeTeam]], 1, 0))</f>
        <v>0</v>
      </c>
      <c r="AM428" s="2">
        <f>IF(Table2[[#This Row],[GameIsOver]]=0,0,IF(Table2[[#This Row],[ActualWinner]]=Table2[[#This Row],[AwayTeam]], 1, 0))</f>
        <v>1</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Row],[HomeTeam]], 1, 0))</f>
        <v>0</v>
      </c>
      <c r="AM429" s="2">
        <f>IF(Table2[[#This Row],[GameIsOver]]=0,0,IF(Table2[[#This Row],[ActualWinner]]=Table2[[#This Row],[AwayTeam]], 1, 0))</f>
        <v>1</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Row],[HomeTeam]], 1, 0))</f>
        <v>1</v>
      </c>
      <c r="AM430" s="2">
        <f>IF(Table2[[#This Row],[GameIsOver]]=0,0,IF(Table2[[#This Row],[ActualWinner]]=Table2[[#This Row],[AwayTeam]], 1, 0))</f>
        <v>0</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Row],[HomeTeam]], 1, 0))</f>
        <v>1</v>
      </c>
      <c r="AM431" s="2">
        <f>IF(Table2[[#This Row],[GameIsOver]]=0,0,IF(Table2[[#This Row],[ActualWinner]]=Table2[[#This Row],[AwayTeam]], 1, 0))</f>
        <v>0</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Row],[HomeTeam]], 1, 0))</f>
        <v>0</v>
      </c>
      <c r="AM432" s="2">
        <f>IF(Table2[[#This Row],[GameIsOver]]=0,0,IF(Table2[[#This Row],[ActualWinner]]=Table2[[#This Row],[AwayTeam]], 1, 0))</f>
        <v>1</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Row],[HomeTeam]], 1, 0))</f>
        <v>1</v>
      </c>
      <c r="AM433" s="2">
        <f>IF(Table2[[#This Row],[GameIsOver]]=0,0,IF(Table2[[#This Row],[ActualWinner]]=Table2[[#This Row],[AwayTeam]], 1, 0))</f>
        <v>0</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Row],[HomeTeam]], 1, 0))</f>
        <v>0</v>
      </c>
      <c r="AM434" s="2">
        <f>IF(Table2[[#This Row],[GameIsOver]]=0,0,IF(Table2[[#This Row],[ActualWinner]]=Table2[[#This Row],[AwayTeam]], 1, 0))</f>
        <v>1</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Row],[HomeTeam]], 1, 0))</f>
        <v>1</v>
      </c>
      <c r="AM435" s="2">
        <f>IF(Table2[[#This Row],[GameIsOver]]=0,0,IF(Table2[[#This Row],[ActualWinner]]=Table2[[#This Row],[AwayTeam]], 1, 0))</f>
        <v>0</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Row],[HomeTeam]], 1, 0))</f>
        <v>1</v>
      </c>
      <c r="AM436" s="2">
        <f>IF(Table2[[#This Row],[GameIsOver]]=0,0,IF(Table2[[#This Row],[ActualWinner]]=Table2[[#This Row],[AwayTeam]], 1, 0))</f>
        <v>0</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Row],[HomeTeam]], 1, 0))</f>
        <v>1</v>
      </c>
      <c r="AM437" s="2">
        <f>IF(Table2[[#This Row],[GameIsOver]]=0,0,IF(Table2[[#This Row],[ActualWinner]]=Table2[[#This Row],[AwayTeam]], 1, 0))</f>
        <v>0</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Row],[HomeTeam]], 1, 0))</f>
        <v>0</v>
      </c>
      <c r="AM438" s="2">
        <f>IF(Table2[[#This Row],[GameIsOver]]=0,0,IF(Table2[[#This Row],[ActualWinner]]=Table2[[#This Row],[AwayTeam]], 1, 0))</f>
        <v>1</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Row],[HomeTeam]], 1, 0))</f>
        <v>0</v>
      </c>
      <c r="AM439" s="2">
        <f>IF(Table2[[#This Row],[GameIsOver]]=0,0,IF(Table2[[#This Row],[ActualWinner]]=Table2[[#This Row],[AwayTeam]], 1, 0))</f>
        <v>1</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Row],[HomeTeam]], 1, 0))</f>
        <v>0</v>
      </c>
      <c r="AM440" s="2">
        <f>IF(Table2[[#This Row],[GameIsOver]]=0,0,IF(Table2[[#This Row],[ActualWinner]]=Table2[[#This Row],[AwayTeam]], 1, 0))</f>
        <v>1</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Row],[HomeTeam]], 1, 0))</f>
        <v>0</v>
      </c>
      <c r="AM441" s="2">
        <f>IF(Table2[[#This Row],[GameIsOver]]=0,0,IF(Table2[[#This Row],[ActualWinner]]=Table2[[#This Row],[AwayTeam]], 1, 0))</f>
        <v>1</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Row],[HomeTeam]], 1, 0))</f>
        <v>0</v>
      </c>
      <c r="AM442" s="2">
        <f>IF(Table2[[#This Row],[GameIsOver]]=0,0,IF(Table2[[#This Row],[ActualWinner]]=Table2[[#This Row],[AwayTeam]], 1, 0))</f>
        <v>1</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Row],[HomeTeam]], 1, 0))</f>
        <v>0</v>
      </c>
      <c r="AM443" s="2">
        <f>IF(Table2[[#This Row],[GameIsOver]]=0,0,IF(Table2[[#This Row],[ActualWinner]]=Table2[[#This Row],[AwayTeam]], 1, 0))</f>
        <v>1</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Row],[HomeTeam]], 1, 0))</f>
        <v>1</v>
      </c>
      <c r="AM444" s="2">
        <f>IF(Table2[[#This Row],[GameIsOver]]=0,0,IF(Table2[[#This Row],[ActualWinner]]=Table2[[#This Row],[AwayTeam]], 1, 0))</f>
        <v>0</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Row],[HomeTeam]], 1, 0))</f>
        <v>0</v>
      </c>
      <c r="AM445" s="2">
        <f>IF(Table2[[#This Row],[GameIsOver]]=0,0,IF(Table2[[#This Row],[ActualWinner]]=Table2[[#This Row],[AwayTeam]], 1, 0))</f>
        <v>1</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Row],[HomeTeam]], 1, 0))</f>
        <v>0</v>
      </c>
      <c r="AM446" s="2">
        <f>IF(Table2[[#This Row],[GameIsOver]]=0,0,IF(Table2[[#This Row],[ActualWinner]]=Table2[[#This Row],[AwayTeam]], 1, 0))</f>
        <v>1</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Row],[HomeTeam]], 1, 0))</f>
        <v>1</v>
      </c>
      <c r="AM447" s="2">
        <f>IF(Table2[[#This Row],[GameIsOver]]=0,0,IF(Table2[[#This Row],[ActualWinner]]=Table2[[#This Row],[AwayTeam]], 1, 0))</f>
        <v>0</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Row],[HomeTeam]], 1, 0))</f>
        <v>0</v>
      </c>
      <c r="AM448" s="2">
        <f>IF(Table2[[#This Row],[GameIsOver]]=0,0,IF(Table2[[#This Row],[ActualWinner]]=Table2[[#This Row],[AwayTeam]], 1, 0))</f>
        <v>1</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Row],[HomeTeam]], 1, 0))</f>
        <v>0</v>
      </c>
      <c r="AM449" s="2">
        <f>IF(Table2[[#This Row],[GameIsOver]]=0,0,IF(Table2[[#This Row],[ActualWinner]]=Table2[[#This Row],[AwayTeam]], 1, 0))</f>
        <v>1</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Row],[HomeTeam]], 1, 0))</f>
        <v>1</v>
      </c>
      <c r="AM450" s="2">
        <f>IF(Table2[[#This Row],[GameIsOver]]=0,0,IF(Table2[[#This Row],[ActualWinner]]=Table2[[#This Row],[AwayTeam]], 1, 0))</f>
        <v>0</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Row],[HomeTeam]], 1, 0))</f>
        <v>0</v>
      </c>
      <c r="AM451" s="2">
        <f>IF(Table2[[#This Row],[GameIsOver]]=0,0,IF(Table2[[#This Row],[ActualWinner]]=Table2[[#This Row],[AwayTeam]], 1, 0))</f>
        <v>1</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Row],[HomeTeam]], 1, 0))</f>
        <v>0</v>
      </c>
      <c r="AM452" s="2">
        <f>IF(Table2[[#This Row],[GameIsOver]]=0,0,IF(Table2[[#This Row],[ActualWinner]]=Table2[[#This Row],[AwayTeam]], 1, 0))</f>
        <v>1</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Row],[HomeTeam]], 1, 0))</f>
        <v>0</v>
      </c>
      <c r="AM453" s="2">
        <f>IF(Table2[[#This Row],[GameIsOver]]=0,0,IF(Table2[[#This Row],[ActualWinner]]=Table2[[#This Row],[AwayTeam]], 1, 0))</f>
        <v>1</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Row],[HomeTeam]], 1, 0))</f>
        <v>1</v>
      </c>
      <c r="AM454" s="2">
        <f>IF(Table2[[#This Row],[GameIsOver]]=0,0,IF(Table2[[#This Row],[ActualWinner]]=Table2[[#This Row],[AwayTeam]], 1, 0))</f>
        <v>0</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Row],[HomeTeam]], 1, 0))</f>
        <v>1</v>
      </c>
      <c r="AM455" s="2">
        <f>IF(Table2[[#This Row],[GameIsOver]]=0,0,IF(Table2[[#This Row],[ActualWinner]]=Table2[[#This Row],[AwayTeam]], 1, 0))</f>
        <v>0</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Row],[HomeTeam]], 1, 0))</f>
        <v>0</v>
      </c>
      <c r="AM456" s="2">
        <f>IF(Table2[[#This Row],[GameIsOver]]=0,0,IF(Table2[[#This Row],[ActualWinner]]=Table2[[#This Row],[AwayTeam]], 1, 0))</f>
        <v>1</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Row],[HomeTeam]], 1, 0))</f>
        <v>0</v>
      </c>
      <c r="AM457" s="2">
        <f>IF(Table2[[#This Row],[GameIsOver]]=0,0,IF(Table2[[#This Row],[ActualWinner]]=Table2[[#This Row],[AwayTeam]], 1, 0))</f>
        <v>1</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Row],[HomeTeam]], 1, 0))</f>
        <v>0</v>
      </c>
      <c r="AM458" s="2">
        <f>IF(Table2[[#This Row],[GameIsOver]]=0,0,IF(Table2[[#This Row],[ActualWinner]]=Table2[[#This Row],[AwayTeam]], 1, 0))</f>
        <v>1</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Row],[HomeTeam]], 1, 0))</f>
        <v>0</v>
      </c>
      <c r="AM459" s="2">
        <f>IF(Table2[[#This Row],[GameIsOver]]=0,0,IF(Table2[[#This Row],[ActualWinner]]=Table2[[#This Row],[AwayTeam]], 1, 0))</f>
        <v>1</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Row],[HomeTeam]], 1, 0))</f>
        <v>1</v>
      </c>
      <c r="AM460" s="2">
        <f>IF(Table2[[#This Row],[GameIsOver]]=0,0,IF(Table2[[#This Row],[ActualWinner]]=Table2[[#This Row],[AwayTeam]], 1, 0))</f>
        <v>0</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Row],[HomeTeam]], 1, 0))</f>
        <v>1</v>
      </c>
      <c r="AM461" s="2">
        <f>IF(Table2[[#This Row],[GameIsOver]]=0,0,IF(Table2[[#This Row],[ActualWinner]]=Table2[[#This Row],[AwayTeam]], 1, 0))</f>
        <v>0</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Row],[HomeTeam]], 1, 0))</f>
        <v>0</v>
      </c>
      <c r="AM462" s="2">
        <f>IF(Table2[[#This Row],[GameIsOver]]=0,0,IF(Table2[[#This Row],[ActualWinner]]=Table2[[#This Row],[AwayTeam]], 1, 0))</f>
        <v>1</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Row],[HomeTeam]], 1, 0))</f>
        <v>1</v>
      </c>
      <c r="AM463" s="2">
        <f>IF(Table2[[#This Row],[GameIsOver]]=0,0,IF(Table2[[#This Row],[ActualWinner]]=Table2[[#This Row],[AwayTeam]], 1, 0))</f>
        <v>0</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Row],[HomeTeam]], 1, 0))</f>
        <v>1</v>
      </c>
      <c r="AM464" s="2">
        <f>IF(Table2[[#This Row],[GameIsOver]]=0,0,IF(Table2[[#This Row],[ActualWinner]]=Table2[[#This Row],[AwayTeam]], 1, 0))</f>
        <v>0</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Row],[HomeTeam]], 1, 0))</f>
        <v>0</v>
      </c>
      <c r="AM465" s="2">
        <f>IF(Table2[[#This Row],[GameIsOver]]=0,0,IF(Table2[[#This Row],[ActualWinner]]=Table2[[#This Row],[AwayTeam]], 1, 0))</f>
        <v>1</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Row],[HomeTeam]], 1, 0))</f>
        <v>1</v>
      </c>
      <c r="AM466" s="2">
        <f>IF(Table2[[#This Row],[GameIsOver]]=0,0,IF(Table2[[#This Row],[ActualWinner]]=Table2[[#This Row],[AwayTeam]], 1, 0))</f>
        <v>0</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Row],[HomeTeam]], 1, 0))</f>
        <v>0</v>
      </c>
      <c r="AM467" s="2">
        <f>IF(Table2[[#This Row],[GameIsOver]]=0,0,IF(Table2[[#This Row],[ActualWinner]]=Table2[[#This Row],[AwayTeam]], 1, 0))</f>
        <v>1</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Row],[HomeTeam]], 1, 0))</f>
        <v>0</v>
      </c>
      <c r="AM468" s="2">
        <f>IF(Table2[[#This Row],[GameIsOver]]=0,0,IF(Table2[[#This Row],[ActualWinner]]=Table2[[#This Row],[AwayTeam]], 1, 0))</f>
        <v>1</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Row],[HomeTeam]], 1, 0))</f>
        <v>0</v>
      </c>
      <c r="AM469" s="2">
        <f>IF(Table2[[#This Row],[GameIsOver]]=0,0,IF(Table2[[#This Row],[ActualWinner]]=Table2[[#This Row],[AwayTeam]], 1, 0))</f>
        <v>1</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Row],[HomeTeam]], 1, 0))</f>
        <v>0</v>
      </c>
      <c r="AM470" s="2">
        <f>IF(Table2[[#This Row],[GameIsOver]]=0,0,IF(Table2[[#This Row],[ActualWinner]]=Table2[[#This Row],[AwayTeam]], 1, 0))</f>
        <v>1</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Row],[HomeTeam]], 1, 0))</f>
        <v>0</v>
      </c>
      <c r="AM471" s="2">
        <f>IF(Table2[[#This Row],[GameIsOver]]=0,0,IF(Table2[[#This Row],[ActualWinner]]=Table2[[#This Row],[AwayTeam]], 1, 0))</f>
        <v>1</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Row],[HomeTeam]], 1, 0))</f>
        <v>0</v>
      </c>
      <c r="AM472" s="2">
        <f>IF(Table2[[#This Row],[GameIsOver]]=0,0,IF(Table2[[#This Row],[ActualWinner]]=Table2[[#This Row],[AwayTeam]], 1, 0))</f>
        <v>1</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Row],[HomeTeam]], 1, 0))</f>
        <v>1</v>
      </c>
      <c r="AM473" s="2">
        <f>IF(Table2[[#This Row],[GameIsOver]]=0,0,IF(Table2[[#This Row],[ActualWinner]]=Table2[[#This Row],[AwayTeam]], 1, 0))</f>
        <v>0</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Row],[HomeTeam]], 1, 0))</f>
        <v>1</v>
      </c>
      <c r="AM474" s="2">
        <f>IF(Table2[[#This Row],[GameIsOver]]=0,0,IF(Table2[[#This Row],[ActualWinner]]=Table2[[#This Row],[AwayTeam]], 1, 0))</f>
        <v>0</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Row],[HomeTeam]], 1, 0))</f>
        <v>0</v>
      </c>
      <c r="AM475" s="2">
        <f>IF(Table2[[#This Row],[GameIsOver]]=0,0,IF(Table2[[#This Row],[ActualWinner]]=Table2[[#This Row],[AwayTeam]], 1, 0))</f>
        <v>1</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Row],[HomeTeam]], 1, 0))</f>
        <v>1</v>
      </c>
      <c r="AM476" s="2">
        <f>IF(Table2[[#This Row],[GameIsOver]]=0,0,IF(Table2[[#This Row],[ActualWinner]]=Table2[[#This Row],[AwayTeam]], 1, 0))</f>
        <v>0</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Row],[HomeTeam]], 1, 0))</f>
        <v>0</v>
      </c>
      <c r="AM477" s="2">
        <f>IF(Table2[[#This Row],[GameIsOver]]=0,0,IF(Table2[[#This Row],[ActualWinner]]=Table2[[#This Row],[AwayTeam]], 1, 0))</f>
        <v>1</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Row],[HomeTeam]], 1, 0))</f>
        <v>1</v>
      </c>
      <c r="AM478" s="2">
        <f>IF(Table2[[#This Row],[GameIsOver]]=0,0,IF(Table2[[#This Row],[ActualWinner]]=Table2[[#This Row],[AwayTeam]], 1, 0))</f>
        <v>0</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Row],[HomeTeam]], 1, 0))</f>
        <v>1</v>
      </c>
      <c r="AM479" s="2">
        <f>IF(Table2[[#This Row],[GameIsOver]]=0,0,IF(Table2[[#This Row],[ActualWinner]]=Table2[[#This Row],[AwayTeam]], 1, 0))</f>
        <v>0</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Row],[HomeTeam]], 1, 0))</f>
        <v>1</v>
      </c>
      <c r="AM480" s="2">
        <f>IF(Table2[[#This Row],[GameIsOver]]=0,0,IF(Table2[[#This Row],[ActualWinner]]=Table2[[#This Row],[AwayTeam]], 1, 0))</f>
        <v>0</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Row],[HomeTeam]], 1, 0))</f>
        <v>1</v>
      </c>
      <c r="AM481" s="2">
        <f>IF(Table2[[#This Row],[GameIsOver]]=0,0,IF(Table2[[#This Row],[ActualWinner]]=Table2[[#This Row],[AwayTeam]], 1, 0))</f>
        <v>0</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Row],[HomeTeam]], 1, 0))</f>
        <v>1</v>
      </c>
      <c r="AM482" s="2">
        <f>IF(Table2[[#This Row],[GameIsOver]]=0,0,IF(Table2[[#This Row],[ActualWinner]]=Table2[[#This Row],[AwayTeam]], 1, 0))</f>
        <v>0</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Row],[HomeTeam]], 1, 0))</f>
        <v>0</v>
      </c>
      <c r="AM483" s="2">
        <f>IF(Table2[[#This Row],[GameIsOver]]=0,0,IF(Table2[[#This Row],[ActualWinner]]=Table2[[#This Row],[AwayTeam]], 1, 0))</f>
        <v>1</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Row],[HomeTeam]], 1, 0))</f>
        <v>1</v>
      </c>
      <c r="AM484" s="2">
        <f>IF(Table2[[#This Row],[GameIsOver]]=0,0,IF(Table2[[#This Row],[ActualWinner]]=Table2[[#This Row],[AwayTeam]], 1, 0))</f>
        <v>0</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Row],[HomeTeam]], 1, 0))</f>
        <v>1</v>
      </c>
      <c r="AM485" s="2">
        <f>IF(Table2[[#This Row],[GameIsOver]]=0,0,IF(Table2[[#This Row],[ActualWinner]]=Table2[[#This Row],[AwayTeam]], 1, 0))</f>
        <v>0</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Row],[HomeTeam]], 1, 0))</f>
        <v>1</v>
      </c>
      <c r="AM486" s="2">
        <f>IF(Table2[[#This Row],[GameIsOver]]=0,0,IF(Table2[[#This Row],[ActualWinner]]=Table2[[#This Row],[AwayTeam]], 1, 0))</f>
        <v>0</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Row],[HomeTeam]], 1, 0))</f>
        <v>1</v>
      </c>
      <c r="AM487" s="2">
        <f>IF(Table2[[#This Row],[GameIsOver]]=0,0,IF(Table2[[#This Row],[ActualWinner]]=Table2[[#This Row],[AwayTeam]], 1, 0))</f>
        <v>0</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Row],[HomeTeam]], 1, 0))</f>
        <v>0</v>
      </c>
      <c r="AM488" s="2">
        <f>IF(Table2[[#This Row],[GameIsOver]]=0,0,IF(Table2[[#This Row],[ActualWinner]]=Table2[[#This Row],[AwayTeam]], 1, 0))</f>
        <v>1</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Row],[HomeTeam]], 1, 0))</f>
        <v>0</v>
      </c>
      <c r="AM489" s="2">
        <f>IF(Table2[[#This Row],[GameIsOver]]=0,0,IF(Table2[[#This Row],[ActualWinner]]=Table2[[#This Row],[AwayTeam]], 1, 0))</f>
        <v>1</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Row],[HomeTeam]], 1, 0))</f>
        <v>0</v>
      </c>
      <c r="AM490" s="2">
        <f>IF(Table2[[#This Row],[GameIsOver]]=0,0,IF(Table2[[#This Row],[ActualWinner]]=Table2[[#This Row],[AwayTeam]], 1, 0))</f>
        <v>1</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-2</v>
      </c>
      <c r="AI491" s="2">
        <f t="shared" si="43"/>
        <v>-5</v>
      </c>
      <c r="AJ491" s="2">
        <v>1</v>
      </c>
      <c r="AK491" s="4">
        <v>45644</v>
      </c>
      <c r="AL491" s="2">
        <f>IF(Table2[[#This Row],[GameIsOver]]=0,0,IF(Table2[[#This Row],[ActualWinner]]=Table2[[#This Row],[HomeTeam]], 1, 0))</f>
        <v>1</v>
      </c>
      <c r="AM491" s="2">
        <f>IF(Table2[[#This Row],[GameIsOver]]=0,0,IF(Table2[[#This Row],[ActualWinner]]=Table2[[#This Row],[AwayTeam]], 1, 0))</f>
        <v>0</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-2</v>
      </c>
      <c r="AI492" s="2">
        <f t="shared" si="43"/>
        <v>-5</v>
      </c>
      <c r="AJ492" s="2">
        <v>2</v>
      </c>
      <c r="AK492" s="4">
        <v>45644</v>
      </c>
      <c r="AL492" s="2">
        <f>IF(Table2[[#This Row],[GameIsOver]]=0,0,IF(Table2[[#This Row],[ActualWinner]]=Table2[[#This Row],[HomeTeam]], 1, 0))</f>
        <v>1</v>
      </c>
      <c r="AM492" s="2">
        <f>IF(Table2[[#This Row],[GameIsOver]]=0,0,IF(Table2[[#This Row],[ActualWinner]]=Table2[[#This Row],[AwayTeam]], 1, 0))</f>
        <v>0</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-2</v>
      </c>
      <c r="AI493" s="2">
        <f t="shared" si="43"/>
        <v>-5</v>
      </c>
      <c r="AJ493" s="2">
        <v>3</v>
      </c>
      <c r="AK493" s="4">
        <v>45644</v>
      </c>
      <c r="AL493" s="2">
        <f>IF(Table2[[#This Row],[GameIsOver]]=0,0,IF(Table2[[#This Row],[ActualWinner]]=Table2[[#This Row],[HomeTeam]], 1, 0))</f>
        <v>1</v>
      </c>
      <c r="AM493" s="2">
        <f>IF(Table2[[#This Row],[GameIsOver]]=0,0,IF(Table2[[#This Row],[ActualWinner]]=Table2[[#This Row],[AwayTeam]], 1, 0))</f>
        <v>0</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-2</v>
      </c>
      <c r="AI494" s="2">
        <f t="shared" si="43"/>
        <v>-5</v>
      </c>
      <c r="AJ494" s="2">
        <v>4</v>
      </c>
      <c r="AK494" s="4">
        <v>45644</v>
      </c>
      <c r="AL494" s="2">
        <f>IF(Table2[[#This Row],[GameIsOver]]=0,0,IF(Table2[[#This Row],[ActualWinner]]=Table2[[#This Row],[HomeTeam]], 1, 0))</f>
        <v>1</v>
      </c>
      <c r="AM494" s="2">
        <f>IF(Table2[[#This Row],[GameIsOver]]=0,0,IF(Table2[[#This Row],[ActualWinner]]=Table2[[#This Row],[AwayTeam]], 1, 0))</f>
        <v>0</v>
      </c>
      <c r="AN494" s="2"/>
    </row>
    <row r="495" spans="1:40" x14ac:dyDescent="0.25">
      <c r="A495" s="4">
        <v>45639</v>
      </c>
      <c r="B495" s="5">
        <v>45641</v>
      </c>
      <c r="C495" s="8" t="s">
        <v>605</v>
      </c>
      <c r="D495" s="3" t="s">
        <v>27</v>
      </c>
      <c r="E495" s="3" t="s">
        <v>37</v>
      </c>
      <c r="F495" s="3">
        <v>3</v>
      </c>
      <c r="G495" s="3">
        <v>4</v>
      </c>
      <c r="H495" s="3" t="str">
        <f t="shared" si="39"/>
        <v>MIN</v>
      </c>
      <c r="I495" s="3" t="s">
        <v>77</v>
      </c>
      <c r="J495" s="3">
        <v>0</v>
      </c>
      <c r="K495" s="3">
        <v>1</v>
      </c>
      <c r="L495" s="2" t="str">
        <f t="shared" si="40"/>
        <v>MIN</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v>1</v>
      </c>
      <c r="S495" s="3" t="str">
        <f t="shared" si="41"/>
        <v>VGK</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-3</v>
      </c>
      <c r="AH495" s="3">
        <f t="shared" si="42"/>
        <v>-2</v>
      </c>
      <c r="AI495" s="3">
        <f t="shared" si="43"/>
        <v>-5</v>
      </c>
      <c r="AJ495" s="3">
        <v>5</v>
      </c>
      <c r="AK495" s="4">
        <v>45645</v>
      </c>
      <c r="AL495" s="2">
        <f>IF(Table2[[#This Row],[GameIsOver]]=0,0,IF(Table2[[#This Row],[ActualWinner]]=Table2[[#This Row],[HomeTeam]], 1, 0))</f>
        <v>0</v>
      </c>
      <c r="AM495" s="2">
        <f>IF(Table2[[#This Row],[GameIsOver]]=0,0,IF(Table2[[#This Row],[ActualWinner]]=Table2[[#This Row],[AwayTeam]],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c r="AK496" s="2"/>
      <c r="AL496" s="2">
        <f>IF(Table2[[#This Row],[GameIsOver]]=0,0,IF(Table2[[#This Row],[ActualWinner]]=Table2[[#This Row],[HomeTeam]], 1, 0))</f>
        <v>0</v>
      </c>
      <c r="AM496" s="2">
        <f>IF(Table2[[#This Row],[GameIsOver]]=0,0,IF(Table2[[#This Row],[ActualWinner]]=Table2[[#This Row],[AwayTeam]], 1, 0))</f>
        <v>0</v>
      </c>
      <c r="AN496" s="2"/>
    </row>
    <row r="497" spans="1:40"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c r="AK497" s="2"/>
      <c r="AL497" s="2">
        <f>IF(Table2[[#This Row],[GameIsOver]]=0,0,IF(Table2[[#This Row],[ActualWinner]]=Table2[[#This Row],[HomeTeam]], 1, 0))</f>
        <v>0</v>
      </c>
      <c r="AM497" s="2">
        <f>IF(Table2[[#This Row],[GameIsOver]]=0,0,IF(Table2[[#This Row],[ActualWinner]]=Table2[[#This Row],[AwayTeam]], 1, 0))</f>
        <v>0</v>
      </c>
      <c r="AN497" s="2"/>
    </row>
    <row r="498" spans="1:40"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(($AV$11)*IF(Table2[[#This Row],[CorrectWinnerPrediction]]="Y", 1, 0))+(($AV$12)*IF(Table2[[#This Row],[CorrectAwayScorePrediction]]="Y", 1, 0))+(($AV$13)*IF(Table2[[#This Row],[CorrectHomeScorePrediction]]="Y", 1, 0))</f>
        <v>0</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c r="AK498" s="2"/>
      <c r="AL498" s="2">
        <f>IF(Table2[[#This Row],[GameIsOver]]=0,0,IF(Table2[[#This Row],[ActualWinner]]=Table2[[#This Row],[HomeTeam]], 1, 0))</f>
        <v>0</v>
      </c>
      <c r="AM498" s="2">
        <f>IF(Table2[[#This Row],[GameIsOver]]=0,0,IF(Table2[[#This Row],[ActualWinner]]=Table2[[#This Row],[AwayTeam]], 1, 0))</f>
        <v>0</v>
      </c>
      <c r="AN498" s="2"/>
    </row>
    <row r="499" spans="1:40" x14ac:dyDescent="0.25">
      <c r="A499" s="4">
        <v>45643</v>
      </c>
      <c r="B499" s="4">
        <v>45643</v>
      </c>
      <c r="C499" s="7" t="s">
        <v>609</v>
      </c>
      <c r="D499" s="2" t="s">
        <v>29</v>
      </c>
      <c r="E499" s="2" t="s">
        <v>19</v>
      </c>
      <c r="F499" s="2">
        <v>4</v>
      </c>
      <c r="G499" s="2">
        <v>3</v>
      </c>
      <c r="H499" s="2" t="str">
        <f t="shared" si="39"/>
        <v>BUF</v>
      </c>
      <c r="I499" s="2" t="s">
        <v>40</v>
      </c>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v>0</v>
      </c>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-4</v>
      </c>
      <c r="AG499" s="2">
        <f>Table2[[#This Row],[ActualHomeScore]]-Table2[[#This Row],[PredictedHomeScore]]</f>
        <v>-3</v>
      </c>
      <c r="AH499" s="2">
        <f t="shared" si="42"/>
        <v>-33</v>
      </c>
      <c r="AI499" s="2">
        <f t="shared" si="43"/>
        <v>-29</v>
      </c>
      <c r="AJ499" s="2"/>
      <c r="AK499" s="2"/>
      <c r="AL499" s="2">
        <f>IF(Table2[[#This Row],[GameIsOver]]=0,0,IF(Table2[[#This Row],[ActualWinner]]=Table2[[#This Row],[HomeTeam]], 1, 0))</f>
        <v>0</v>
      </c>
      <c r="AM499" s="2">
        <f>IF(Table2[[#This Row],[GameIsOver]]=0,0,IF(Table2[[#This Row],[ActualWinner]]=Table2[[#This Row],[AwayTeam]], 1, 0))</f>
        <v>0</v>
      </c>
      <c r="AN499" s="2"/>
    </row>
    <row r="500" spans="1:40" x14ac:dyDescent="0.25">
      <c r="A500" s="4">
        <v>45643</v>
      </c>
      <c r="B500" s="4">
        <v>45643</v>
      </c>
      <c r="C500" s="7" t="s">
        <v>610</v>
      </c>
      <c r="D500" s="2" t="s">
        <v>36</v>
      </c>
      <c r="E500" s="2" t="s">
        <v>43</v>
      </c>
      <c r="F500" s="2">
        <v>2</v>
      </c>
      <c r="G500" s="2">
        <v>3</v>
      </c>
      <c r="H500" s="2" t="str">
        <f t="shared" si="39"/>
        <v>TBL</v>
      </c>
      <c r="I500" s="2" t="s">
        <v>40</v>
      </c>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(($AV$11)*IF(Table2[[#This Row],[CorrectWinnerPrediction]]="Y", 1, 0))+(($AV$12)*IF(Table2[[#This Row],[CorrectAwayScorePrediction]]="Y", 1, 0))+(($AV$13)*IF(Table2[[#This Row],[CorrectHomeScorePrediction]]="Y", 1, 0))</f>
        <v>0</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-2</v>
      </c>
      <c r="AG500" s="2">
        <f>Table2[[#This Row],[ActualHomeScore]]-Table2[[#This Row],[PredictedHomeScore]]</f>
        <v>-3</v>
      </c>
      <c r="AH500" s="2">
        <f t="shared" si="42"/>
        <v>-33</v>
      </c>
      <c r="AI500" s="2">
        <f t="shared" si="43"/>
        <v>-29</v>
      </c>
      <c r="AJ500" s="2"/>
      <c r="AK500" s="2"/>
      <c r="AL500" s="2">
        <f>IF(Table2[[#This Row],[GameIsOver]]=0,0,IF(Table2[[#This Row],[ActualWinner]]=Table2[[#This Row],[HomeTeam]], 1, 0))</f>
        <v>0</v>
      </c>
      <c r="AM500" s="2">
        <f>IF(Table2[[#This Row],[GameIsOver]]=0,0,IF(Table2[[#This Row],[ActualWinner]]=Table2[[#This Row],[AwayTeam]], 1, 0))</f>
        <v>0</v>
      </c>
      <c r="AN500" s="2"/>
    </row>
    <row r="501" spans="1:40" x14ac:dyDescent="0.25">
      <c r="A501" s="4">
        <v>45643</v>
      </c>
      <c r="B501" s="4">
        <v>45643</v>
      </c>
      <c r="C501" s="7" t="s">
        <v>611</v>
      </c>
      <c r="D501" s="2" t="s">
        <v>28</v>
      </c>
      <c r="E501" s="2" t="s">
        <v>21</v>
      </c>
      <c r="F501" s="2">
        <v>5</v>
      </c>
      <c r="G501" s="2">
        <v>2</v>
      </c>
      <c r="H501" s="2" t="str">
        <f t="shared" si="39"/>
        <v>LAK</v>
      </c>
      <c r="I501" s="2" t="s">
        <v>40</v>
      </c>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-5</v>
      </c>
      <c r="AG501" s="2">
        <f>Table2[[#This Row],[ActualHomeScore]]-Table2[[#This Row],[PredictedHomeScore]]</f>
        <v>-2</v>
      </c>
      <c r="AH501" s="2">
        <f t="shared" si="42"/>
        <v>-33</v>
      </c>
      <c r="AI501" s="2">
        <f t="shared" si="43"/>
        <v>-29</v>
      </c>
      <c r="AJ501" s="2"/>
      <c r="AK501" s="2"/>
      <c r="AL501" s="2">
        <f>IF(Table2[[#This Row],[GameIsOver]]=0,0,IF(Table2[[#This Row],[ActualWinner]]=Table2[[#This Row],[HomeTeam]], 1, 0))</f>
        <v>0</v>
      </c>
      <c r="AM501" s="2">
        <f>IF(Table2[[#This Row],[GameIsOver]]=0,0,IF(Table2[[#This Row],[ActualWinner]]=Table2[[#This Row],[AwayTeam]], 1, 0))</f>
        <v>0</v>
      </c>
      <c r="AN501" s="2"/>
    </row>
    <row r="502" spans="1:40" x14ac:dyDescent="0.25">
      <c r="A502" s="4">
        <v>45643</v>
      </c>
      <c r="B502" s="4">
        <v>45643</v>
      </c>
      <c r="C502" s="7" t="s">
        <v>612</v>
      </c>
      <c r="D502" s="2" t="s">
        <v>33</v>
      </c>
      <c r="E502" s="2" t="s">
        <v>44</v>
      </c>
      <c r="F502" s="2">
        <v>3</v>
      </c>
      <c r="G502" s="2">
        <v>4</v>
      </c>
      <c r="H502" s="2" t="str">
        <f t="shared" si="39"/>
        <v>CAR</v>
      </c>
      <c r="I502" s="2" t="s">
        <v>40</v>
      </c>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(($AV$11)*IF(Table2[[#This Row],[CorrectWinnerPrediction]]="Y", 1, 0))+(($AV$12)*IF(Table2[[#This Row],[CorrectAwayScorePrediction]]="Y", 1, 0))+(($AV$13)*IF(Table2[[#This Row],[CorrectHomeScorePrediction]]="Y", 1, 0))</f>
        <v>0</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-4</v>
      </c>
      <c r="AH502" s="2">
        <f t="shared" si="42"/>
        <v>-33</v>
      </c>
      <c r="AI502" s="2">
        <f t="shared" si="43"/>
        <v>-29</v>
      </c>
      <c r="AJ502" s="2"/>
      <c r="AK502" s="2"/>
      <c r="AL502" s="2">
        <f>IF(Table2[[#This Row],[GameIsOver]]=0,0,IF(Table2[[#This Row],[ActualWinner]]=Table2[[#This Row],[HomeTeam]], 1, 0))</f>
        <v>0</v>
      </c>
      <c r="AM502" s="2">
        <f>IF(Table2[[#This Row],[GameIsOver]]=0,0,IF(Table2[[#This Row],[ActualWinner]]=Table2[[#This Row],[AwayTeam]], 1, 0))</f>
        <v>0</v>
      </c>
      <c r="AN502" s="2"/>
    </row>
    <row r="503" spans="1:40" x14ac:dyDescent="0.25">
      <c r="A503" s="4">
        <v>45643</v>
      </c>
      <c r="B503" s="4">
        <v>45643</v>
      </c>
      <c r="C503" s="7" t="s">
        <v>613</v>
      </c>
      <c r="D503" s="2" t="s">
        <v>32</v>
      </c>
      <c r="E503" s="2" t="s">
        <v>13</v>
      </c>
      <c r="F503" s="2">
        <v>2</v>
      </c>
      <c r="G503" s="2">
        <v>5</v>
      </c>
      <c r="H503" s="2" t="str">
        <f t="shared" si="39"/>
        <v>STL</v>
      </c>
      <c r="I503" s="2" t="s">
        <v>40</v>
      </c>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-5</v>
      </c>
      <c r="AH503" s="2">
        <f t="shared" si="42"/>
        <v>-33</v>
      </c>
      <c r="AI503" s="2">
        <f t="shared" si="43"/>
        <v>-29</v>
      </c>
      <c r="AJ503" s="2"/>
      <c r="AK503" s="2"/>
      <c r="AL503" s="2">
        <f>IF(Table2[[#This Row],[GameIsOver]]=0,0,IF(Table2[[#This Row],[ActualWinner]]=Table2[[#This Row],[HomeTeam]], 1, 0))</f>
        <v>0</v>
      </c>
      <c r="AM503" s="2">
        <f>IF(Table2[[#This Row],[GameIsOver]]=0,0,IF(Table2[[#This Row],[ActualWinner]]=Table2[[#This Row],[AwayTeam]], 1, 0))</f>
        <v>0</v>
      </c>
      <c r="AN503" s="2"/>
    </row>
    <row r="504" spans="1:40" x14ac:dyDescent="0.25">
      <c r="A504" s="4">
        <v>45643</v>
      </c>
      <c r="B504" s="4">
        <v>45643</v>
      </c>
      <c r="C504" s="7" t="s">
        <v>614</v>
      </c>
      <c r="D504" s="2" t="s">
        <v>20</v>
      </c>
      <c r="E504" s="2" t="s">
        <v>35</v>
      </c>
      <c r="F504" s="2">
        <v>1</v>
      </c>
      <c r="G504" s="2">
        <v>2</v>
      </c>
      <c r="H504" s="2" t="str">
        <f t="shared" si="39"/>
        <v>NSH</v>
      </c>
      <c r="I504" s="2" t="s">
        <v>40</v>
      </c>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(($AV$11)*IF(Table2[[#This Row],[CorrectWinnerPrediction]]="Y", 1, 0))+(($AV$12)*IF(Table2[[#This Row],[CorrectAwayScorePrediction]]="Y", 1, 0))+(($AV$13)*IF(Table2[[#This Row],[CorrectHomeScorePrediction]]="Y", 1, 0))</f>
        <v>0</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-33</v>
      </c>
      <c r="AI504" s="2">
        <f t="shared" si="43"/>
        <v>-29</v>
      </c>
      <c r="AJ504" s="2"/>
      <c r="AK504" s="2"/>
      <c r="AL504" s="2">
        <f>IF(Table2[[#This Row],[GameIsOver]]=0,0,IF(Table2[[#This Row],[ActualWinner]]=Table2[[#This Row],[HomeTeam]], 1, 0))</f>
        <v>0</v>
      </c>
      <c r="AM504" s="2">
        <f>IF(Table2[[#This Row],[GameIsOver]]=0,0,IF(Table2[[#This Row],[ActualWinner]]=Table2[[#This Row],[AwayTeam]], 1, 0))</f>
        <v>0</v>
      </c>
      <c r="AN504" s="2"/>
    </row>
    <row r="505" spans="1:40"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-33</v>
      </c>
      <c r="AI505" s="2">
        <f t="shared" si="43"/>
        <v>-29</v>
      </c>
      <c r="AJ505" s="2"/>
      <c r="AK505" s="2"/>
      <c r="AL505" s="2">
        <f>IF(Table2[[#This Row],[GameIsOver]]=0,0,IF(Table2[[#This Row],[ActualWinner]]=Table2[[#This Row],[HomeTeam]], 1, 0))</f>
        <v>0</v>
      </c>
      <c r="AM505" s="2">
        <f>IF(Table2[[#This Row],[GameIsOver]]=0,0,IF(Table2[[#This Row],[ActualWinner]]=Table2[[#This Row],[AwayTeam]], 1, 0))</f>
        <v>0</v>
      </c>
      <c r="AN505" s="2"/>
    </row>
    <row r="506" spans="1:40"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(($AV$11)*IF(Table2[[#This Row],[CorrectWinnerPrediction]]="Y", 1, 0))+(($AV$12)*IF(Table2[[#This Row],[CorrectAwayScorePrediction]]="Y", 1, 0))+(($AV$13)*IF(Table2[[#This Row],[CorrectHomeScorePrediction]]="Y", 1, 0))</f>
        <v>0</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-33</v>
      </c>
      <c r="AI506" s="2">
        <f t="shared" si="43"/>
        <v>-29</v>
      </c>
      <c r="AJ506" s="2"/>
      <c r="AK506" s="2"/>
      <c r="AL506" s="2">
        <f>IF(Table2[[#This Row],[GameIsOver]]=0,0,IF(Table2[[#This Row],[ActualWinner]]=Table2[[#This Row],[HomeTeam]], 1, 0))</f>
        <v>0</v>
      </c>
      <c r="AM506" s="2">
        <f>IF(Table2[[#This Row],[GameIsOver]]=0,0,IF(Table2[[#This Row],[ActualWinner]]=Table2[[#This Row],[AwayTeam]], 1, 0))</f>
        <v>0</v>
      </c>
      <c r="AN506" s="2"/>
    </row>
    <row r="507" spans="1:40" x14ac:dyDescent="0.25">
      <c r="A507" s="4">
        <v>45643</v>
      </c>
      <c r="B507" s="4">
        <v>45643</v>
      </c>
      <c r="C507" s="7" t="s">
        <v>617</v>
      </c>
      <c r="D507" s="2" t="s">
        <v>30</v>
      </c>
      <c r="E507" s="2" t="s">
        <v>12</v>
      </c>
      <c r="F507" s="2">
        <v>5</v>
      </c>
      <c r="G507" s="2">
        <v>3</v>
      </c>
      <c r="H507" s="2" t="str">
        <f t="shared" si="39"/>
        <v>OTT</v>
      </c>
      <c r="I507" s="2" t="s">
        <v>40</v>
      </c>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v>0</v>
      </c>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-5</v>
      </c>
      <c r="AG507" s="2">
        <f>Table2[[#This Row],[ActualHomeScore]]-Table2[[#This Row],[PredictedHomeScore]]</f>
        <v>-3</v>
      </c>
      <c r="AH507" s="2">
        <f t="shared" si="42"/>
        <v>-33</v>
      </c>
      <c r="AI507" s="2">
        <f t="shared" si="43"/>
        <v>-29</v>
      </c>
      <c r="AJ507" s="2"/>
      <c r="AK507" s="2"/>
      <c r="AL507" s="2">
        <f>IF(Table2[[#This Row],[GameIsOver]]=0,0,IF(Table2[[#This Row],[ActualWinner]]=Table2[[#This Row],[HomeTeam]], 1, 0))</f>
        <v>0</v>
      </c>
      <c r="AM507" s="2">
        <f>IF(Table2[[#This Row],[GameIsOver]]=0,0,IF(Table2[[#This Row],[ActualWinner]]=Table2[[#This Row],[AwayTeam]], 1, 0))</f>
        <v>0</v>
      </c>
      <c r="AN507" s="2"/>
    </row>
    <row r="508" spans="1:40"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-33</v>
      </c>
      <c r="AI508" s="3">
        <f t="shared" si="43"/>
        <v>-29</v>
      </c>
      <c r="AJ508" s="3"/>
      <c r="AK508" s="2"/>
      <c r="AL508" s="2">
        <f>IF(Table2[[#This Row],[GameIsOver]]=0,0,IF(Table2[[#This Row],[ActualWinner]]=Table2[[#This Row],[HomeTeam]], 1, 0))</f>
        <v>0</v>
      </c>
      <c r="AM508" s="2">
        <f>IF(Table2[[#This Row],[GameIsOver]]=0,0,IF(Table2[[#This Row],[ActualWinner]]=Table2[[#This Row],[AwayTeam]], 1, 0))</f>
        <v>0</v>
      </c>
      <c r="AN508" s="2"/>
    </row>
    <row r="509" spans="1:40" x14ac:dyDescent="0.25">
      <c r="A509" s="4">
        <v>45644</v>
      </c>
      <c r="B509" s="4">
        <v>45644</v>
      </c>
      <c r="C509" s="7" t="s">
        <v>619</v>
      </c>
      <c r="D509" s="2" t="s">
        <v>45</v>
      </c>
      <c r="E509" s="2" t="s">
        <v>31</v>
      </c>
      <c r="F509" s="2">
        <v>1</v>
      </c>
      <c r="G509" s="2">
        <v>2</v>
      </c>
      <c r="H509" s="2" t="str">
        <f t="shared" si="39"/>
        <v>DET</v>
      </c>
      <c r="I509" s="2" t="s">
        <v>40</v>
      </c>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(($AV$11)*IF(Table2[[#This Row],[CorrectWinnerPrediction]]="Y", 1, 0))+(($AV$12)*IF(Table2[[#This Row],[CorrectAwayScorePrediction]]="Y", 1, 0))+(($AV$13)*IF(Table2[[#This Row],[CorrectHomeScorePrediction]]="Y", 1, 0))</f>
        <v>0</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-1</v>
      </c>
      <c r="AG509" s="2">
        <f>Table2[[#This Row],[ActualHomeScore]]-Table2[[#This Row],[PredictedHomeScore]]</f>
        <v>-2</v>
      </c>
      <c r="AH509" s="2">
        <f t="shared" si="42"/>
        <v>-15</v>
      </c>
      <c r="AI509" s="2">
        <f t="shared" si="43"/>
        <v>-13</v>
      </c>
      <c r="AJ509" s="2"/>
      <c r="AK509" s="2"/>
      <c r="AL509" s="2">
        <f>IF(Table2[[#This Row],[GameIsOver]]=0,0,IF(Table2[[#This Row],[ActualWinner]]=Table2[[#This Row],[HomeTeam]], 1, 0))</f>
        <v>0</v>
      </c>
      <c r="AM509" s="2">
        <f>IF(Table2[[#This Row],[GameIsOver]]=0,0,IF(Table2[[#This Row],[ActualWinner]]=Table2[[#This Row],[AwayTeam]], 1, 0))</f>
        <v>0</v>
      </c>
      <c r="AN509" s="2"/>
    </row>
    <row r="510" spans="1:40" x14ac:dyDescent="0.25">
      <c r="A510" s="4">
        <v>45644</v>
      </c>
      <c r="B510" s="4">
        <v>45644</v>
      </c>
      <c r="C510" s="7" t="s">
        <v>620</v>
      </c>
      <c r="D510" s="2" t="s">
        <v>18</v>
      </c>
      <c r="E510" s="2" t="s">
        <v>34</v>
      </c>
      <c r="F510" s="2">
        <v>3</v>
      </c>
      <c r="G510" s="2">
        <v>1</v>
      </c>
      <c r="H510" s="2" t="str">
        <f t="shared" si="39"/>
        <v>TOR</v>
      </c>
      <c r="I510" s="2" t="s">
        <v>40</v>
      </c>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-3</v>
      </c>
      <c r="AG510" s="2">
        <f>Table2[[#This Row],[ActualHomeScore]]-Table2[[#This Row],[PredictedHomeScore]]</f>
        <v>-1</v>
      </c>
      <c r="AH510" s="2">
        <f t="shared" si="42"/>
        <v>-15</v>
      </c>
      <c r="AI510" s="2">
        <f t="shared" si="43"/>
        <v>-13</v>
      </c>
      <c r="AJ510" s="2"/>
      <c r="AK510" s="2"/>
      <c r="AL510" s="2">
        <f>IF(Table2[[#This Row],[GameIsOver]]=0,0,IF(Table2[[#This Row],[ActualWinner]]=Table2[[#This Row],[HomeTeam]], 1, 0))</f>
        <v>0</v>
      </c>
      <c r="AM510" s="2">
        <f>IF(Table2[[#This Row],[GameIsOver]]=0,0,IF(Table2[[#This Row],[ActualWinner]]=Table2[[#This Row],[AwayTeam]], 1, 0))</f>
        <v>0</v>
      </c>
      <c r="AN510" s="2"/>
    </row>
    <row r="511" spans="1:40" x14ac:dyDescent="0.25">
      <c r="A511" s="4">
        <v>45644</v>
      </c>
      <c r="B511" s="4">
        <v>45644</v>
      </c>
      <c r="C511" s="7" t="s">
        <v>621</v>
      </c>
      <c r="D511" s="2" t="s">
        <v>14</v>
      </c>
      <c r="E511" s="2" t="s">
        <v>37</v>
      </c>
      <c r="F511" s="2">
        <v>3</v>
      </c>
      <c r="G511" s="2">
        <v>5</v>
      </c>
      <c r="H511" s="2" t="str">
        <f t="shared" si="39"/>
        <v>MIN</v>
      </c>
      <c r="I511" s="2" t="s">
        <v>40</v>
      </c>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-5</v>
      </c>
      <c r="AH511" s="2">
        <f t="shared" si="42"/>
        <v>-15</v>
      </c>
      <c r="AI511" s="2">
        <f t="shared" si="43"/>
        <v>-13</v>
      </c>
      <c r="AJ511" s="2"/>
      <c r="AK511" s="2"/>
      <c r="AL511" s="2">
        <f>IF(Table2[[#This Row],[GameIsOver]]=0,0,IF(Table2[[#This Row],[ActualWinner]]=Table2[[#This Row],[HomeTeam]], 1, 0))</f>
        <v>0</v>
      </c>
      <c r="AM511" s="2">
        <f>IF(Table2[[#This Row],[GameIsOver]]=0,0,IF(Table2[[#This Row],[ActualWinner]]=Table2[[#This Row],[AwayTeam]], 1, 0))</f>
        <v>0</v>
      </c>
      <c r="AN511" s="2"/>
    </row>
    <row r="512" spans="1:40" x14ac:dyDescent="0.25">
      <c r="A512" s="4">
        <v>45644</v>
      </c>
      <c r="B512" s="4">
        <v>45644</v>
      </c>
      <c r="C512" s="7" t="s">
        <v>622</v>
      </c>
      <c r="D512" s="2" t="s">
        <v>25</v>
      </c>
      <c r="E512" s="2" t="s">
        <v>15</v>
      </c>
      <c r="F512" s="2">
        <v>4</v>
      </c>
      <c r="G512" s="2">
        <v>3</v>
      </c>
      <c r="H512" s="2" t="str">
        <f t="shared" si="39"/>
        <v>VAN</v>
      </c>
      <c r="I512" s="2" t="s">
        <v>39</v>
      </c>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(($AV$11)*IF(Table2[[#This Row],[CorrectWinnerPrediction]]="Y", 1, 0))+(($AV$12)*IF(Table2[[#This Row],[CorrectAwayScorePrediction]]="Y", 1, 0))+(($AV$13)*IF(Table2[[#This Row],[CorrectHomeScorePrediction]]="Y", 1, 0))</f>
        <v>0</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-4</v>
      </c>
      <c r="AG512" s="2">
        <f>Table2[[#This Row],[ActualHomeScore]]-Table2[[#This Row],[PredictedHomeScore]]</f>
        <v>-3</v>
      </c>
      <c r="AH512" s="2">
        <f t="shared" si="42"/>
        <v>-15</v>
      </c>
      <c r="AI512" s="2">
        <f t="shared" si="43"/>
        <v>-13</v>
      </c>
      <c r="AJ512" s="2"/>
      <c r="AK512" s="2"/>
      <c r="AL512" s="2">
        <f>IF(Table2[[#This Row],[GameIsOver]]=0,0,IF(Table2[[#This Row],[ActualWinner]]=Table2[[#This Row],[HomeTeam]], 1, 0))</f>
        <v>0</v>
      </c>
      <c r="AM512" s="2">
        <f>IF(Table2[[#This Row],[GameIsOver]]=0,0,IF(Table2[[#This Row],[ActualWinner]]=Table2[[#This Row],[AwayTeam]], 1, 0))</f>
        <v>0</v>
      </c>
      <c r="AN512" s="2"/>
    </row>
    <row r="513" spans="1:40" x14ac:dyDescent="0.25">
      <c r="A513" s="5">
        <v>45644</v>
      </c>
      <c r="B513" s="5">
        <v>45644</v>
      </c>
      <c r="C513" s="8" t="s">
        <v>623</v>
      </c>
      <c r="D513" s="3" t="s">
        <v>22</v>
      </c>
      <c r="E513" s="3" t="s">
        <v>47</v>
      </c>
      <c r="F513" s="3">
        <v>4</v>
      </c>
      <c r="G513" s="3">
        <v>2</v>
      </c>
      <c r="H513" s="3" t="str">
        <f t="shared" si="39"/>
        <v>WPG</v>
      </c>
      <c r="I513" s="3" t="s">
        <v>40</v>
      </c>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-4</v>
      </c>
      <c r="AG513" s="3">
        <f>Table2[[#This Row],[ActualHomeScore]]-Table2[[#This Row],[PredictedHomeScore]]</f>
        <v>-2</v>
      </c>
      <c r="AH513" s="3">
        <f t="shared" si="42"/>
        <v>-15</v>
      </c>
      <c r="AI513" s="3">
        <f t="shared" si="43"/>
        <v>-13</v>
      </c>
      <c r="AJ513" s="3"/>
      <c r="AK513" s="2"/>
      <c r="AL513" s="2">
        <f>IF(Table2[[#This Row],[GameIsOver]]=0,0,IF(Table2[[#This Row],[ActualWinner]]=Table2[[#This Row],[HomeTeam]], 1, 0))</f>
        <v>0</v>
      </c>
      <c r="AM513" s="2">
        <f>IF(Table2[[#This Row],[GameIsOver]]=0,0,IF(Table2[[#This Row],[ActualWinner]]=Table2[[#This Row],[AwayTeam]], 1, 0))</f>
        <v>0</v>
      </c>
      <c r="AN513" s="2"/>
    </row>
    <row r="514" spans="1:40"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(($AV$11)*IF(Table2[[#This Row],[CorrectWinnerPrediction]]="Y", 1, 0))+(($AV$12)*IF(Table2[[#This Row],[CorrectAwayScorePrediction]]="Y", 1, 0))+(($AV$13)*IF(Table2[[#This Row],[CorrectHomeScorePrediction]]="Y", 1, 0))</f>
        <v>0</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c r="AK514" s="2"/>
      <c r="AL514" s="2">
        <f>IF(Table2[[#This Row],[GameIsOver]]=0,0,IF(Table2[[#This Row],[ActualWinner]]=Table2[[#This Row],[HomeTeam]], 1, 0))</f>
        <v>0</v>
      </c>
      <c r="AM514" s="2">
        <f>IF(Table2[[#This Row],[GameIsOver]]=0,0,IF(Table2[[#This Row],[ActualWinner]]=Table2[[#This Row],[AwayTeam]], 1, 0))</f>
        <v>0</v>
      </c>
      <c r="AN514" s="2"/>
    </row>
    <row r="515" spans="1:40"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c r="AK515" s="2"/>
      <c r="AL515" s="2">
        <f>IF(Table2[[#This Row],[GameIsOver]]=0,0,IF(Table2[[#This Row],[ActualWinner]]=Table2[[#This Row],[HomeTeam]], 1, 0))</f>
        <v>0</v>
      </c>
      <c r="AM515" s="2">
        <f>IF(Table2[[#This Row],[GameIsOver]]=0,0,IF(Table2[[#This Row],[ActualWinner]]=Table2[[#This Row],[AwayTeam]], 1, 0))</f>
        <v>0</v>
      </c>
      <c r="AN515" s="2"/>
    </row>
    <row r="516" spans="1:40"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c r="AK516" s="2"/>
      <c r="AL516" s="2">
        <f>IF(Table2[[#This Row],[GameIsOver]]=0,0,IF(Table2[[#This Row],[ActualWinner]]=Table2[[#This Row],[HomeTeam]], 1, 0))</f>
        <v>0</v>
      </c>
      <c r="AM516" s="2">
        <f>IF(Table2[[#This Row],[GameIsOver]]=0,0,IF(Table2[[#This Row],[ActualWinner]]=Table2[[#This Row],[AwayTeam]], 1, 0))</f>
        <v>0</v>
      </c>
      <c r="AN516" s="2"/>
    </row>
    <row r="517" spans="1:40"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c r="AK517" s="2"/>
      <c r="AL517" s="2">
        <f>IF(Table2[[#This Row],[GameIsOver]]=0,0,IF(Table2[[#This Row],[ActualWinner]]=Table2[[#This Row],[HomeTeam]], 1, 0))</f>
        <v>0</v>
      </c>
      <c r="AM517" s="2">
        <f>IF(Table2[[#This Row],[GameIsOver]]=0,0,IF(Table2[[#This Row],[ActualWinner]]=Table2[[#This Row],[AwayTeam]], 1, 0))</f>
        <v>0</v>
      </c>
      <c r="AN517" s="2"/>
    </row>
    <row r="518" spans="1:40"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c r="AK518" s="2"/>
      <c r="AL518" s="2">
        <f>IF(Table2[[#This Row],[GameIsOver]]=0,0,IF(Table2[[#This Row],[ActualWinner]]=Table2[[#This Row],[HomeTeam]], 1, 0))</f>
        <v>0</v>
      </c>
      <c r="AM518" s="2">
        <f>IF(Table2[[#This Row],[GameIsOver]]=0,0,IF(Table2[[#This Row],[ActualWinner]]=Table2[[#This Row],[AwayTeam]], 1, 0))</f>
        <v>0</v>
      </c>
      <c r="AN518" s="2"/>
    </row>
    <row r="519" spans="1:40"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c r="AK519" s="2"/>
      <c r="AL519" s="2">
        <f>IF(Table2[[#This Row],[GameIsOver]]=0,0,IF(Table2[[#This Row],[ActualWinner]]=Table2[[#This Row],[HomeTeam]], 1, 0))</f>
        <v>0</v>
      </c>
      <c r="AM519" s="2">
        <f>IF(Table2[[#This Row],[GameIsOver]]=0,0,IF(Table2[[#This Row],[ActualWinner]]=Table2[[#This Row],[AwayTeam]], 1, 0))</f>
        <v>0</v>
      </c>
      <c r="AN519" s="2"/>
    </row>
    <row r="520" spans="1:40"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(($AV$11)*IF(Table2[[#This Row],[CorrectWinnerPrediction]]="Y", 1, 0))+(($AV$12)*IF(Table2[[#This Row],[CorrectAwayScorePrediction]]="Y", 1, 0))+(($AV$13)*IF(Table2[[#This Row],[CorrectHomeScorePrediction]]="Y", 1, 0))</f>
        <v>0</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c r="AK520" s="2"/>
      <c r="AL520" s="2">
        <f>IF(Table2[[#This Row],[GameIsOver]]=0,0,IF(Table2[[#This Row],[ActualWinner]]=Table2[[#This Row],[HomeTeam]], 1, 0))</f>
        <v>0</v>
      </c>
      <c r="AM520" s="2">
        <f>IF(Table2[[#This Row],[GameIsOver]]=0,0,IF(Table2[[#This Row],[ActualWinner]]=Table2[[#This Row],[AwayTeam]], 1, 0))</f>
        <v>0</v>
      </c>
      <c r="AN520" s="2"/>
    </row>
    <row r="521" spans="1:40"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(($AV$11)*IF(Table2[[#This Row],[CorrectWinnerPrediction]]="Y", 1, 0))+(($AV$12)*IF(Table2[[#This Row],[CorrectAwayScorePrediction]]="Y", 1, 0))+(($AV$13)*IF(Table2[[#This Row],[CorrectHomeScorePrediction]]="Y", 1, 0))</f>
        <v>0</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c r="AK521" s="2"/>
      <c r="AL521" s="2">
        <f>IF(Table2[[#This Row],[GameIsOver]]=0,0,IF(Table2[[#This Row],[ActualWinner]]=Table2[[#This Row],[HomeTeam]], 1, 0))</f>
        <v>0</v>
      </c>
      <c r="AM521" s="2">
        <f>IF(Table2[[#This Row],[GameIsOver]]=0,0,IF(Table2[[#This Row],[ActualWinner]]=Table2[[#This Row],[AwayTeam]], 1, 0))</f>
        <v>0</v>
      </c>
      <c r="AN521" s="2"/>
    </row>
    <row r="522" spans="1:40"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c r="AK522" s="2"/>
      <c r="AL522" s="2">
        <f>IF(Table2[[#This Row],[GameIsOver]]=0,0,IF(Table2[[#This Row],[ActualWinner]]=Table2[[#This Row],[HomeTeam]], 1, 0))</f>
        <v>0</v>
      </c>
      <c r="AM522" s="2">
        <f>IF(Table2[[#This Row],[GameIsOver]]=0,0,IF(Table2[[#This Row],[ActualWinner]]=Table2[[#This Row],[AwayTeam]], 1, 0))</f>
        <v>0</v>
      </c>
      <c r="AN522" s="2"/>
    </row>
    <row r="523" spans="1:40"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c r="AK523" s="2"/>
      <c r="AL523" s="2">
        <f>IF(Table2[[#This Row],[GameIsOver]]=0,0,IF(Table2[[#This Row],[ActualWinner]]=Table2[[#This Row],[HomeTeam]], 1, 0))</f>
        <v>0</v>
      </c>
      <c r="AM523" s="2">
        <f>IF(Table2[[#This Row],[GameIsOver]]=0,0,IF(Table2[[#This Row],[ActualWinner]]=Table2[[#This Row],[AwayTeam]], 1, 0))</f>
        <v>0</v>
      </c>
      <c r="AN523" s="2"/>
    </row>
    <row r="524" spans="1:40"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c r="AK524" s="2"/>
      <c r="AL524" s="2">
        <f>IF(Table2[[#This Row],[GameIsOver]]=0,0,IF(Table2[[#This Row],[ActualWinner]]=Table2[[#This Row],[HomeTeam]], 1, 0))</f>
        <v>0</v>
      </c>
      <c r="AM524" s="2">
        <f>IF(Table2[[#This Row],[GameIsOver]]=0,0,IF(Table2[[#This Row],[ActualWinner]]=Table2[[#This Row],[AwayTeam]], 1, 0))</f>
        <v>0</v>
      </c>
      <c r="AN524" s="2"/>
    </row>
    <row r="525" spans="1:40"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(($AV$11)*IF(Table2[[#This Row],[CorrectWinnerPrediction]]="Y", 1, 0))+(($AV$12)*IF(Table2[[#This Row],[CorrectAwayScorePrediction]]="Y", 1, 0))+(($AV$13)*IF(Table2[[#This Row],[CorrectHomeScorePrediction]]="Y", 1, 0))</f>
        <v>0</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c r="AK525" s="2"/>
      <c r="AL525" s="2">
        <f>IF(Table2[[#This Row],[GameIsOver]]=0,0,IF(Table2[[#This Row],[ActualWinner]]=Table2[[#This Row],[HomeTeam]], 1, 0))</f>
        <v>0</v>
      </c>
      <c r="AM525" s="2">
        <f>IF(Table2[[#This Row],[GameIsOver]]=0,0,IF(Table2[[#This Row],[ActualWinner]]=Table2[[#This Row],[AwayTeam]], 1, 0))</f>
        <v>0</v>
      </c>
      <c r="AN525" s="2"/>
    </row>
    <row r="526" spans="1:40"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(($AV$11)*IF(Table2[[#This Row],[CorrectWinnerPrediction]]="Y", 1, 0))+(($AV$12)*IF(Table2[[#This Row],[CorrectAwayScorePrediction]]="Y", 1, 0))+(($AV$13)*IF(Table2[[#This Row],[CorrectHomeScorePrediction]]="Y", 1, 0))</f>
        <v>0</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c r="AK526" s="2"/>
      <c r="AL526" s="2">
        <f>IF(Table2[[#This Row],[GameIsOver]]=0,0,IF(Table2[[#This Row],[ActualWinner]]=Table2[[#This Row],[HomeTeam]], 1, 0))</f>
        <v>0</v>
      </c>
      <c r="AM526" s="2">
        <f>IF(Table2[[#This Row],[GameIsOver]]=0,0,IF(Table2[[#This Row],[ActualWinner]]=Table2[[#This Row],[AwayTeam]], 1, 0))</f>
        <v>0</v>
      </c>
      <c r="AN526" s="2"/>
    </row>
    <row r="527" spans="1:40"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c r="AK527" s="2"/>
      <c r="AL527" s="2">
        <f>IF(Table2[[#This Row],[GameIsOver]]=0,0,IF(Table2[[#This Row],[ActualWinner]]=Table2[[#This Row],[HomeTeam]], 1, 0))</f>
        <v>0</v>
      </c>
      <c r="AM527" s="2">
        <f>IF(Table2[[#This Row],[GameIsOver]]=0,0,IF(Table2[[#This Row],[ActualWinner]]=Table2[[#This Row],[AwayTeam]], 1, 0))</f>
        <v>0</v>
      </c>
      <c r="AN527" s="2"/>
    </row>
    <row r="528" spans="1:40"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c r="AK528" s="2"/>
      <c r="AL528" s="2">
        <f>IF(Table2[[#This Row],[GameIsOver]]=0,0,IF(Table2[[#This Row],[ActualWinner]]=Table2[[#This Row],[HomeTeam]], 1, 0))</f>
        <v>0</v>
      </c>
      <c r="AM528" s="2">
        <f>IF(Table2[[#This Row],[GameIsOver]]=0,0,IF(Table2[[#This Row],[ActualWinner]]=Table2[[#This Row],[AwayTeam]], 1, 0))</f>
        <v>0</v>
      </c>
      <c r="AN528" s="2"/>
    </row>
    <row r="529" spans="1:40"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c r="AK529" s="2"/>
      <c r="AL529" s="2">
        <f>IF(Table2[[#This Row],[GameIsOver]]=0,0,IF(Table2[[#This Row],[ActualWinner]]=Table2[[#This Row],[HomeTeam]], 1, 0))</f>
        <v>0</v>
      </c>
      <c r="AM529" s="2">
        <f>IF(Table2[[#This Row],[GameIsOver]]=0,0,IF(Table2[[#This Row],[ActualWinner]]=Table2[[#This Row],[AwayTeam]], 1, 0))</f>
        <v>0</v>
      </c>
      <c r="AN529" s="2"/>
    </row>
    <row r="530" spans="1:40"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c r="AK530" s="2"/>
      <c r="AL530" s="2">
        <f>IF(Table2[[#This Row],[GameIsOver]]=0,0,IF(Table2[[#This Row],[ActualWinner]]=Table2[[#This Row],[HomeTeam]], 1, 0))</f>
        <v>0</v>
      </c>
      <c r="AM530" s="2">
        <f>IF(Table2[[#This Row],[GameIsOver]]=0,0,IF(Table2[[#This Row],[ActualWinner]]=Table2[[#This Row],[AwayTeam]], 1, 0))</f>
        <v>0</v>
      </c>
      <c r="AN530" s="2"/>
    </row>
    <row r="531" spans="1:40"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(($AV$11)*IF(Table2[[#This Row],[CorrectWinnerPrediction]]="Y", 1, 0))+(($AV$12)*IF(Table2[[#This Row],[CorrectAwayScorePrediction]]="Y", 1, 0))+(($AV$13)*IF(Table2[[#This Row],[CorrectHomeScorePrediction]]="Y", 1, 0))</f>
        <v>0</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c r="AK531" s="2"/>
      <c r="AL531" s="2">
        <f>IF(Table2[[#This Row],[GameIsOver]]=0,0,IF(Table2[[#This Row],[ActualWinner]]=Table2[[#This Row],[HomeTeam]], 1, 0))</f>
        <v>0</v>
      </c>
      <c r="AM531" s="2">
        <f>IF(Table2[[#This Row],[GameIsOver]]=0,0,IF(Table2[[#This Row],[ActualWinner]]=Table2[[#This Row],[AwayTeam]], 1, 0))</f>
        <v>0</v>
      </c>
      <c r="AN531" s="2"/>
    </row>
    <row r="532" spans="1:40"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(($AV$11)*IF(Table2[[#This Row],[CorrectWinnerPrediction]]="Y", 1, 0))+(($AV$12)*IF(Table2[[#This Row],[CorrectAwayScorePrediction]]="Y", 1, 0))+(($AV$13)*IF(Table2[[#This Row],[CorrectHomeScorePrediction]]="Y", 1, 0))</f>
        <v>0</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c r="AK532" s="2"/>
      <c r="AL532" s="2">
        <f>IF(Table2[[#This Row],[GameIsOver]]=0,0,IF(Table2[[#This Row],[ActualWinner]]=Table2[[#This Row],[HomeTeam]], 1, 0))</f>
        <v>0</v>
      </c>
      <c r="AM532" s="2">
        <f>IF(Table2[[#This Row],[GameIsOver]]=0,0,IF(Table2[[#This Row],[ActualWinner]]=Table2[[#This Row],[AwayTeam]], 1, 0))</f>
        <v>0</v>
      </c>
      <c r="AN532" s="2"/>
    </row>
    <row r="533" spans="1:40"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(($AV$11)*IF(Table2[[#This Row],[CorrectWinnerPrediction]]="Y", 1, 0))+(($AV$12)*IF(Table2[[#This Row],[CorrectAwayScorePrediction]]="Y", 1, 0))+(($AV$13)*IF(Table2[[#This Row],[CorrectHomeScorePrediction]]="Y", 1, 0))</f>
        <v>0</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c r="AK533" s="2"/>
      <c r="AL533" s="2">
        <f>IF(Table2[[#This Row],[GameIsOver]]=0,0,IF(Table2[[#This Row],[ActualWinner]]=Table2[[#This Row],[HomeTeam]], 1, 0))</f>
        <v>0</v>
      </c>
      <c r="AM533" s="2">
        <f>IF(Table2[[#This Row],[GameIsOver]]=0,0,IF(Table2[[#This Row],[ActualWinner]]=Table2[[#This Row],[AwayTeam]], 1, 0))</f>
        <v>0</v>
      </c>
      <c r="AN533" s="2"/>
    </row>
    <row r="534" spans="1:40"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c r="AK534" s="2"/>
      <c r="AL534" s="2">
        <f>IF(Table2[[#This Row],[GameIsOver]]=0,0,IF(Table2[[#This Row],[ActualWinner]]=Table2[[#This Row],[HomeTeam]], 1, 0))</f>
        <v>0</v>
      </c>
      <c r="AM534" s="2">
        <f>IF(Table2[[#This Row],[GameIsOver]]=0,0,IF(Table2[[#This Row],[ActualWinner]]=Table2[[#This Row],[AwayTeam]], 1, 0))</f>
        <v>0</v>
      </c>
      <c r="AN534" s="2"/>
    </row>
    <row r="535" spans="1:40"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(($AV$11)*IF(Table2[[#This Row],[CorrectWinnerPrediction]]="Y", 1, 0))+(($AV$12)*IF(Table2[[#This Row],[CorrectAwayScorePrediction]]="Y", 1, 0))+(($AV$13)*IF(Table2[[#This Row],[CorrectHomeScorePrediction]]="Y", 1, 0))</f>
        <v>0</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c r="AK535" s="2"/>
      <c r="AL535" s="2">
        <f>IF(Table2[[#This Row],[GameIsOver]]=0,0,IF(Table2[[#This Row],[ActualWinner]]=Table2[[#This Row],[HomeTeam]], 1, 0))</f>
        <v>0</v>
      </c>
      <c r="AM535" s="2">
        <f>IF(Table2[[#This Row],[GameIsOver]]=0,0,IF(Table2[[#This Row],[ActualWinner]]=Table2[[#This Row],[AwayTeam]], 1, 0))</f>
        <v>0</v>
      </c>
      <c r="AN535" s="2"/>
    </row>
    <row r="536" spans="1:40"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(($AV$11)*IF(Table2[[#This Row],[CorrectWinnerPrediction]]="Y", 1, 0))+(($AV$12)*IF(Table2[[#This Row],[CorrectAwayScorePrediction]]="Y", 1, 0))+(($AV$13)*IF(Table2[[#This Row],[CorrectHomeScorePrediction]]="Y", 1, 0))</f>
        <v>0</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c r="AK536" s="2"/>
      <c r="AL536" s="2">
        <f>IF(Table2[[#This Row],[GameIsOver]]=0,0,IF(Table2[[#This Row],[ActualWinner]]=Table2[[#This Row],[HomeTeam]], 1, 0))</f>
        <v>0</v>
      </c>
      <c r="AM536" s="2">
        <f>IF(Table2[[#This Row],[GameIsOver]]=0,0,IF(Table2[[#This Row],[ActualWinner]]=Table2[[#This Row],[AwayTeam]], 1, 0))</f>
        <v>0</v>
      </c>
      <c r="AN536" s="2"/>
    </row>
    <row r="537" spans="1:40"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c r="AK537" s="2"/>
      <c r="AL537" s="2">
        <f>IF(Table2[[#This Row],[GameIsOver]]=0,0,IF(Table2[[#This Row],[ActualWinner]]=Table2[[#This Row],[HomeTeam]], 1, 0))</f>
        <v>0</v>
      </c>
      <c r="AM537" s="2">
        <f>IF(Table2[[#This Row],[GameIsOver]]=0,0,IF(Table2[[#This Row],[ActualWinner]]=Table2[[#This Row],[AwayTeam]], 1, 0))</f>
        <v>0</v>
      </c>
      <c r="AN537" s="2"/>
    </row>
    <row r="538" spans="1:40"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c r="AK538" s="2"/>
      <c r="AL538" s="2">
        <f>IF(Table2[[#This Row],[GameIsOver]]=0,0,IF(Table2[[#This Row],[ActualWinner]]=Table2[[#This Row],[HomeTeam]], 1, 0))</f>
        <v>0</v>
      </c>
      <c r="AM538" s="2">
        <f>IF(Table2[[#This Row],[GameIsOver]]=0,0,IF(Table2[[#This Row],[ActualWinner]]=Table2[[#This Row],[AwayTeam]], 1, 0))</f>
        <v>0</v>
      </c>
      <c r="AN538" s="2"/>
    </row>
    <row r="539" spans="1:40"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(($AV$11)*IF(Table2[[#This Row],[CorrectWinnerPrediction]]="Y", 1, 0))+(($AV$12)*IF(Table2[[#This Row],[CorrectAwayScorePrediction]]="Y", 1, 0))+(($AV$13)*IF(Table2[[#This Row],[CorrectHomeScorePrediction]]="Y", 1, 0))</f>
        <v>0</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c r="AK539" s="2"/>
      <c r="AL539" s="2">
        <f>IF(Table2[[#This Row],[GameIsOver]]=0,0,IF(Table2[[#This Row],[ActualWinner]]=Table2[[#This Row],[HomeTeam]], 1, 0))</f>
        <v>0</v>
      </c>
      <c r="AM539" s="2">
        <f>IF(Table2[[#This Row],[GameIsOver]]=0,0,IF(Table2[[#This Row],[ActualWinner]]=Table2[[#This Row],[AwayTeam]], 1, 0))</f>
        <v>0</v>
      </c>
      <c r="AN539" s="2"/>
    </row>
    <row r="540" spans="1:40"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c r="AK540" s="2"/>
      <c r="AL540" s="2">
        <f>IF(Table2[[#This Row],[GameIsOver]]=0,0,IF(Table2[[#This Row],[ActualWinner]]=Table2[[#This Row],[HomeTeam]], 1, 0))</f>
        <v>0</v>
      </c>
      <c r="AM540" s="2">
        <f>IF(Table2[[#This Row],[GameIsOver]]=0,0,IF(Table2[[#This Row],[ActualWinner]]=Table2[[#This Row],[AwayTeam]], 1, 0))</f>
        <v>0</v>
      </c>
      <c r="AN540" s="2"/>
    </row>
    <row r="541" spans="1:40"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c r="AK541" s="2"/>
      <c r="AL541" s="2">
        <f>IF(Table2[[#This Row],[GameIsOver]]=0,0,IF(Table2[[#This Row],[ActualWinner]]=Table2[[#This Row],[HomeTeam]], 1, 0))</f>
        <v>0</v>
      </c>
      <c r="AM541" s="2">
        <f>IF(Table2[[#This Row],[GameIsOver]]=0,0,IF(Table2[[#This Row],[ActualWinner]]=Table2[[#This Row],[AwayTeam]], 1, 0))</f>
        <v>0</v>
      </c>
      <c r="AN541" s="2"/>
    </row>
    <row r="542" spans="1:40"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c r="AK542" s="2"/>
      <c r="AL542" s="2">
        <f>IF(Table2[[#This Row],[GameIsOver]]=0,0,IF(Table2[[#This Row],[ActualWinner]]=Table2[[#This Row],[HomeTeam]], 1, 0))</f>
        <v>0</v>
      </c>
      <c r="AM542" s="2">
        <f>IF(Table2[[#This Row],[GameIsOver]]=0,0,IF(Table2[[#This Row],[ActualWinner]]=Table2[[#This Row],[AwayTeam]], 1, 0))</f>
        <v>0</v>
      </c>
      <c r="AN542" s="2"/>
    </row>
    <row r="543" spans="1:40"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c r="AK543" s="2"/>
      <c r="AL543" s="2">
        <f>IF(Table2[[#This Row],[GameIsOver]]=0,0,IF(Table2[[#This Row],[ActualWinner]]=Table2[[#This Row],[HomeTeam]], 1, 0))</f>
        <v>0</v>
      </c>
      <c r="AM543" s="2">
        <f>IF(Table2[[#This Row],[GameIsOver]]=0,0,IF(Table2[[#This Row],[ActualWinner]]=Table2[[#This Row],[AwayTeam]], 1, 0))</f>
        <v>0</v>
      </c>
      <c r="AN543" s="2"/>
    </row>
    <row r="544" spans="1:40"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c r="AK544" s="2"/>
      <c r="AL544" s="2">
        <f>IF(Table2[[#This Row],[GameIsOver]]=0,0,IF(Table2[[#This Row],[ActualWinner]]=Table2[[#This Row],[HomeTeam]], 1, 0))</f>
        <v>0</v>
      </c>
      <c r="AM544" s="2">
        <f>IF(Table2[[#This Row],[GameIsOver]]=0,0,IF(Table2[[#This Row],[ActualWinner]]=Table2[[#This Row],[AwayTeam]], 1, 0))</f>
        <v>0</v>
      </c>
      <c r="AN544" s="2"/>
    </row>
    <row r="545" spans="1:40"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c r="AK545" s="2"/>
      <c r="AL545" s="2">
        <f>IF(Table2[[#This Row],[GameIsOver]]=0,0,IF(Table2[[#This Row],[ActualWinner]]=Table2[[#This Row],[HomeTeam]], 1, 0))</f>
        <v>0</v>
      </c>
      <c r="AM545" s="2">
        <f>IF(Table2[[#This Row],[GameIsOver]]=0,0,IF(Table2[[#This Row],[ActualWinner]]=Table2[[#This Row],[AwayTeam]], 1, 0))</f>
        <v>0</v>
      </c>
      <c r="AN545" s="2"/>
    </row>
    <row r="546" spans="1:40"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c r="AK546" s="2"/>
      <c r="AL546" s="2">
        <f>IF(Table2[[#This Row],[GameIsOver]]=0,0,IF(Table2[[#This Row],[ActualWinner]]=Table2[[#This Row],[HomeTeam]], 1, 0))</f>
        <v>0</v>
      </c>
      <c r="AM546" s="2">
        <f>IF(Table2[[#This Row],[GameIsOver]]=0,0,IF(Table2[[#This Row],[ActualWinner]]=Table2[[#This Row],[AwayTeam]], 1, 0))</f>
        <v>0</v>
      </c>
      <c r="AN546" s="2"/>
    </row>
    <row r="547" spans="1:40"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c r="AK547" s="2"/>
      <c r="AL547" s="2">
        <f>IF(Table2[[#This Row],[GameIsOver]]=0,0,IF(Table2[[#This Row],[ActualWinner]]=Table2[[#This Row],[HomeTeam]], 1, 0))</f>
        <v>0</v>
      </c>
      <c r="AM547" s="2">
        <f>IF(Table2[[#This Row],[GameIsOver]]=0,0,IF(Table2[[#This Row],[ActualWinner]]=Table2[[#This Row],[AwayTeam]], 1, 0))</f>
        <v>0</v>
      </c>
      <c r="AN547" s="2"/>
    </row>
    <row r="548" spans="1:40"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c r="AK548" s="2"/>
      <c r="AL548" s="2">
        <f>IF(Table2[[#This Row],[GameIsOver]]=0,0,IF(Table2[[#This Row],[ActualWinner]]=Table2[[#This Row],[HomeTeam]], 1, 0))</f>
        <v>0</v>
      </c>
      <c r="AM548" s="2">
        <f>IF(Table2[[#This Row],[GameIsOver]]=0,0,IF(Table2[[#This Row],[ActualWinner]]=Table2[[#This Row],[AwayTeam]], 1, 0))</f>
        <v>0</v>
      </c>
      <c r="AN548" s="2"/>
    </row>
    <row r="549" spans="1:40"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c r="AK549" s="2"/>
      <c r="AL549" s="2">
        <f>IF(Table2[[#This Row],[GameIsOver]]=0,0,IF(Table2[[#This Row],[ActualWinner]]=Table2[[#This Row],[HomeTeam]], 1, 0))</f>
        <v>0</v>
      </c>
      <c r="AM549" s="2">
        <f>IF(Table2[[#This Row],[GameIsOver]]=0,0,IF(Table2[[#This Row],[ActualWinner]]=Table2[[#This Row],[AwayTeam]], 1, 0))</f>
        <v>0</v>
      </c>
      <c r="AN549" s="2"/>
    </row>
    <row r="550" spans="1:40"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c r="AK550" s="2"/>
      <c r="AL550" s="2">
        <f>IF(Table2[[#This Row],[GameIsOver]]=0,0,IF(Table2[[#This Row],[ActualWinner]]=Table2[[#This Row],[HomeTeam]], 1, 0))</f>
        <v>0</v>
      </c>
      <c r="AM550" s="2">
        <f>IF(Table2[[#This Row],[GameIsOver]]=0,0,IF(Table2[[#This Row],[ActualWinner]]=Table2[[#This Row],[AwayTeam]], 1, 0))</f>
        <v>0</v>
      </c>
      <c r="AN550" s="2"/>
    </row>
    <row r="551" spans="1:40"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c r="AK551" s="2"/>
      <c r="AL551" s="2">
        <f>IF(Table2[[#This Row],[GameIsOver]]=0,0,IF(Table2[[#This Row],[ActualWinner]]=Table2[[#This Row],[HomeTeam]], 1, 0))</f>
        <v>0</v>
      </c>
      <c r="AM551" s="2">
        <f>IF(Table2[[#This Row],[GameIsOver]]=0,0,IF(Table2[[#This Row],[ActualWinner]]=Table2[[#This Row],[AwayTeam]], 1, 0))</f>
        <v>0</v>
      </c>
      <c r="AN551" s="2"/>
    </row>
    <row r="552" spans="1:40"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c r="AK552" s="2"/>
      <c r="AL552" s="2">
        <f>IF(Table2[[#This Row],[GameIsOver]]=0,0,IF(Table2[[#This Row],[ActualWinner]]=Table2[[#This Row],[HomeTeam]], 1, 0))</f>
        <v>0</v>
      </c>
      <c r="AM552" s="2">
        <f>IF(Table2[[#This Row],[GameIsOver]]=0,0,IF(Table2[[#This Row],[ActualWinner]]=Table2[[#This Row],[AwayTeam]], 1, 0))</f>
        <v>0</v>
      </c>
      <c r="AN552" s="2"/>
    </row>
    <row r="553" spans="1:40"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c r="AK553" s="2"/>
      <c r="AL553" s="2">
        <f>IF(Table2[[#This Row],[GameIsOver]]=0,0,IF(Table2[[#This Row],[ActualWinner]]=Table2[[#This Row],[HomeTeam]], 1, 0))</f>
        <v>0</v>
      </c>
      <c r="AM553" s="2">
        <f>IF(Table2[[#This Row],[GameIsOver]]=0,0,IF(Table2[[#This Row],[ActualWinner]]=Table2[[#This Row],[AwayTeam]], 1, 0))</f>
        <v>0</v>
      </c>
      <c r="AN553" s="2"/>
    </row>
    <row r="554" spans="1:40"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c r="AK554" s="2"/>
      <c r="AL554" s="2">
        <f>IF(Table2[[#This Row],[GameIsOver]]=0,0,IF(Table2[[#This Row],[ActualWinner]]=Table2[[#This Row],[HomeTeam]], 1, 0))</f>
        <v>0</v>
      </c>
      <c r="AM554" s="2">
        <f>IF(Table2[[#This Row],[GameIsOver]]=0,0,IF(Table2[[#This Row],[ActualWinner]]=Table2[[#This Row],[AwayTeam]], 1, 0))</f>
        <v>0</v>
      </c>
      <c r="AN554" s="2"/>
    </row>
    <row r="555" spans="1:40"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c r="AK555" s="2"/>
      <c r="AL555" s="2">
        <f>IF(Table2[[#This Row],[GameIsOver]]=0,0,IF(Table2[[#This Row],[ActualWinner]]=Table2[[#This Row],[HomeTeam]], 1, 0))</f>
        <v>0</v>
      </c>
      <c r="AM555" s="2">
        <f>IF(Table2[[#This Row],[GameIsOver]]=0,0,IF(Table2[[#This Row],[ActualWinner]]=Table2[[#This Row],[AwayTeam]], 1, 0))</f>
        <v>0</v>
      </c>
      <c r="AN555" s="2"/>
    </row>
    <row r="556" spans="1:40"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c r="AK556" s="2"/>
      <c r="AL556" s="2">
        <f>IF(Table2[[#This Row],[GameIsOver]]=0,0,IF(Table2[[#This Row],[ActualWinner]]=Table2[[#This Row],[HomeTeam]], 1, 0))</f>
        <v>0</v>
      </c>
      <c r="AM556" s="2">
        <f>IF(Table2[[#This Row],[GameIsOver]]=0,0,IF(Table2[[#This Row],[ActualWinner]]=Table2[[#This Row],[AwayTeam]], 1, 0))</f>
        <v>0</v>
      </c>
      <c r="AN556" s="2"/>
    </row>
    <row r="557" spans="1:40"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c r="AK557" s="2"/>
      <c r="AL557" s="2">
        <f>IF(Table2[[#This Row],[GameIsOver]]=0,0,IF(Table2[[#This Row],[ActualWinner]]=Table2[[#This Row],[HomeTeam]], 1, 0))</f>
        <v>0</v>
      </c>
      <c r="AM557" s="2">
        <f>IF(Table2[[#This Row],[GameIsOver]]=0,0,IF(Table2[[#This Row],[ActualWinner]]=Table2[[#This Row],[AwayTeam]], 1, 0))</f>
        <v>0</v>
      </c>
      <c r="AN557" s="2"/>
    </row>
    <row r="558" spans="1:40"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c r="AK558" s="2"/>
      <c r="AL558" s="2">
        <f>IF(Table2[[#This Row],[GameIsOver]]=0,0,IF(Table2[[#This Row],[ActualWinner]]=Table2[[#This Row],[HomeTeam]], 1, 0))</f>
        <v>0</v>
      </c>
      <c r="AM558" s="2">
        <f>IF(Table2[[#This Row],[GameIsOver]]=0,0,IF(Table2[[#This Row],[ActualWinner]]=Table2[[#This Row],[AwayTeam]], 1, 0))</f>
        <v>0</v>
      </c>
      <c r="AN558" s="2"/>
    </row>
    <row r="559" spans="1:40"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c r="AK559" s="2"/>
      <c r="AL559" s="2">
        <f>IF(Table2[[#This Row],[GameIsOver]]=0,0,IF(Table2[[#This Row],[ActualWinner]]=Table2[[#This Row],[HomeTeam]], 1, 0))</f>
        <v>0</v>
      </c>
      <c r="AM559" s="2">
        <f>IF(Table2[[#This Row],[GameIsOver]]=0,0,IF(Table2[[#This Row],[ActualWinner]]=Table2[[#This Row],[AwayTeam]], 1, 0))</f>
        <v>0</v>
      </c>
      <c r="AN559" s="2"/>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Row],[HomeTeam]], 1, 0))</f>
        <v>0</v>
      </c>
      <c r="AM560" s="2">
        <f>IF(Table2[[#This Row],[GameIsOver]]=0,0,IF(Table2[[#This Row],[ActualWinner]]=Table2[[#This Row],[AwayTeam]],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Row],[HomeTeam]], 1, 0))</f>
        <v>0</v>
      </c>
      <c r="AM561" s="2">
        <f>IF(Table2[[#This Row],[GameIsOver]]=0,0,IF(Table2[[#This Row],[ActualWinner]]=Table2[[#This Row],[AwayTeam]],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Row],[HomeTeam]], 1, 0))</f>
        <v>0</v>
      </c>
      <c r="AM562" s="2">
        <f>IF(Table2[[#This Row],[GameIsOver]]=0,0,IF(Table2[[#This Row],[ActualWinner]]=Table2[[#This Row],[AwayTeam]],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Row],[HomeTeam]], 1, 0))</f>
        <v>0</v>
      </c>
      <c r="AM563" s="2">
        <f>IF(Table2[[#This Row],[GameIsOver]]=0,0,IF(Table2[[#This Row],[ActualWinner]]=Table2[[#This Row],[AwayTeam]],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Row],[HomeTeam]], 1, 0))</f>
        <v>0</v>
      </c>
      <c r="AM564" s="2">
        <f>IF(Table2[[#This Row],[GameIsOver]]=0,0,IF(Table2[[#This Row],[ActualWinner]]=Table2[[#This Row],[AwayTeam]],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Row],[HomeTeam]], 1, 0))</f>
        <v>0</v>
      </c>
      <c r="AM565" s="2">
        <f>IF(Table2[[#This Row],[GameIsOver]]=0,0,IF(Table2[[#This Row],[ActualWinner]]=Table2[[#This Row],[AwayTeam]],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Row],[HomeTeam]], 1, 0))</f>
        <v>0</v>
      </c>
      <c r="AM566" s="2">
        <f>IF(Table2[[#This Row],[GameIsOver]]=0,0,IF(Table2[[#This Row],[ActualWinner]]=Table2[[#This Row],[AwayTeam]],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Row],[HomeTeam]], 1, 0))</f>
        <v>0</v>
      </c>
      <c r="AM567" s="2">
        <f>IF(Table2[[#This Row],[GameIsOver]]=0,0,IF(Table2[[#This Row],[ActualWinner]]=Table2[[#This Row],[AwayTeam]],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Row],[HomeTeam]], 1, 0))</f>
        <v>0</v>
      </c>
      <c r="AM568" s="2">
        <f>IF(Table2[[#This Row],[GameIsOver]]=0,0,IF(Table2[[#This Row],[ActualWinner]]=Table2[[#This Row],[AwayTeam]],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Row],[HomeTeam]], 1, 0))</f>
        <v>0</v>
      </c>
      <c r="AM569" s="2">
        <f>IF(Table2[[#This Row],[GameIsOver]]=0,0,IF(Table2[[#This Row],[ActualWinner]]=Table2[[#This Row],[AwayTeam]],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Row],[HomeTeam]], 1, 0))</f>
        <v>0</v>
      </c>
      <c r="AM570" s="2">
        <f>IF(Table2[[#This Row],[GameIsOver]]=0,0,IF(Table2[[#This Row],[ActualWinner]]=Table2[[#This Row],[AwayTeam]],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Row],[HomeTeam]], 1, 0))</f>
        <v>0</v>
      </c>
      <c r="AM571" s="2">
        <f>IF(Table2[[#This Row],[GameIsOver]]=0,0,IF(Table2[[#This Row],[ActualWinner]]=Table2[[#This Row],[AwayTeam]],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Row],[HomeTeam]], 1, 0))</f>
        <v>0</v>
      </c>
      <c r="AM572" s="2">
        <f>IF(Table2[[#This Row],[GameIsOver]]=0,0,IF(Table2[[#This Row],[ActualWinner]]=Table2[[#This Row],[AwayTeam]],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Row],[HomeTeam]], 1, 0))</f>
        <v>0</v>
      </c>
      <c r="AM573" s="2">
        <f>IF(Table2[[#This Row],[GameIsOver]]=0,0,IF(Table2[[#This Row],[ActualWinner]]=Table2[[#This Row],[AwayTeam]],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Row],[HomeTeam]], 1, 0))</f>
        <v>0</v>
      </c>
      <c r="AM574" s="2">
        <f>IF(Table2[[#This Row],[GameIsOver]]=0,0,IF(Table2[[#This Row],[ActualWinner]]=Table2[[#This Row],[AwayTeam]],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Row],[HomeTeam]], 1, 0))</f>
        <v>0</v>
      </c>
      <c r="AM575" s="2">
        <f>IF(Table2[[#This Row],[GameIsOver]]=0,0,IF(Table2[[#This Row],[ActualWinner]]=Table2[[#This Row],[AwayTeam]],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Row],[HomeTeam]], 1, 0))</f>
        <v>0</v>
      </c>
      <c r="AM576" s="2">
        <f>IF(Table2[[#This Row],[GameIsOver]]=0,0,IF(Table2[[#This Row],[ActualWinner]]=Table2[[#This Row],[AwayTeam]],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Row],[HomeTeam]], 1, 0))</f>
        <v>0</v>
      </c>
      <c r="AM577" s="2">
        <f>IF(Table2[[#This Row],[GameIsOver]]=0,0,IF(Table2[[#This Row],[ActualWinner]]=Table2[[#This Row],[AwayTeam]],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Row],[HomeTeam]], 1, 0))</f>
        <v>0</v>
      </c>
      <c r="AM578" s="2">
        <f>IF(Table2[[#This Row],[GameIsOver]]=0,0,IF(Table2[[#This Row],[ActualWinner]]=Table2[[#This Row],[AwayTeam]],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Row],[HomeTeam]], 1, 0))</f>
        <v>0</v>
      </c>
      <c r="AM579" s="2">
        <f>IF(Table2[[#This Row],[GameIsOver]]=0,0,IF(Table2[[#This Row],[ActualWinner]]=Table2[[#This Row],[AwayTeam]],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Row],[HomeTeam]], 1, 0))</f>
        <v>0</v>
      </c>
      <c r="AM580" s="2">
        <f>IF(Table2[[#This Row],[GameIsOver]]=0,0,IF(Table2[[#This Row],[ActualWinner]]=Table2[[#This Row],[AwayTeam]],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Row],[HomeTeam]], 1, 0))</f>
        <v>0</v>
      </c>
      <c r="AM581" s="2">
        <f>IF(Table2[[#This Row],[GameIsOver]]=0,0,IF(Table2[[#This Row],[ActualWinner]]=Table2[[#This Row],[AwayTeam]],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Row],[HomeTeam]], 1, 0))</f>
        <v>0</v>
      </c>
      <c r="AM582" s="2">
        <f>IF(Table2[[#This Row],[GameIsOver]]=0,0,IF(Table2[[#This Row],[ActualWinner]]=Table2[[#This Row],[AwayTeam]],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Row],[HomeTeam]], 1, 0))</f>
        <v>0</v>
      </c>
      <c r="AM583" s="2">
        <f>IF(Table2[[#This Row],[GameIsOver]]=0,0,IF(Table2[[#This Row],[ActualWinner]]=Table2[[#This Row],[AwayTeam]],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Row],[HomeTeam]], 1, 0))</f>
        <v>0</v>
      </c>
      <c r="AM584" s="2">
        <f>IF(Table2[[#This Row],[GameIsOver]]=0,0,IF(Table2[[#This Row],[ActualWinner]]=Table2[[#This Row],[AwayTeam]],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Row],[HomeTeam]], 1, 0))</f>
        <v>0</v>
      </c>
      <c r="AM585" s="2">
        <f>IF(Table2[[#This Row],[GameIsOver]]=0,0,IF(Table2[[#This Row],[ActualWinner]]=Table2[[#This Row],[AwayTeam]],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Row],[HomeTeam]], 1, 0))</f>
        <v>0</v>
      </c>
      <c r="AM586" s="2">
        <f>IF(Table2[[#This Row],[GameIsOver]]=0,0,IF(Table2[[#This Row],[ActualWinner]]=Table2[[#This Row],[AwayTeam]],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Row],[HomeTeam]], 1, 0))</f>
        <v>0</v>
      </c>
      <c r="AM587" s="2">
        <f>IF(Table2[[#This Row],[GameIsOver]]=0,0,IF(Table2[[#This Row],[ActualWinner]]=Table2[[#This Row],[AwayTeam]],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Row],[HomeTeam]], 1, 0))</f>
        <v>0</v>
      </c>
      <c r="AM588" s="2">
        <f>IF(Table2[[#This Row],[GameIsOver]]=0,0,IF(Table2[[#This Row],[ActualWinner]]=Table2[[#This Row],[AwayTeam]],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Row],[HomeTeam]], 1, 0))</f>
        <v>0</v>
      </c>
      <c r="AM589" s="2">
        <f>IF(Table2[[#This Row],[GameIsOver]]=0,0,IF(Table2[[#This Row],[ActualWinner]]=Table2[[#This Row],[AwayTeam]],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Row],[HomeTeam]], 1, 0))</f>
        <v>0</v>
      </c>
      <c r="AM590" s="2">
        <f>IF(Table2[[#This Row],[GameIsOver]]=0,0,IF(Table2[[#This Row],[ActualWinner]]=Table2[[#This Row],[AwayTeam]],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Row],[HomeTeam]], 1, 0))</f>
        <v>0</v>
      </c>
      <c r="AM591" s="2">
        <f>IF(Table2[[#This Row],[GameIsOver]]=0,0,IF(Table2[[#This Row],[ActualWinner]]=Table2[[#This Row],[AwayTeam]],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Row],[HomeTeam]], 1, 0))</f>
        <v>0</v>
      </c>
      <c r="AM592" s="2">
        <f>IF(Table2[[#This Row],[GameIsOver]]=0,0,IF(Table2[[#This Row],[ActualWinner]]=Table2[[#This Row],[AwayTeam]],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Row],[HomeTeam]], 1, 0))</f>
        <v>0</v>
      </c>
      <c r="AM593" s="2">
        <f>IF(Table2[[#This Row],[GameIsOver]]=0,0,IF(Table2[[#This Row],[ActualWinner]]=Table2[[#This Row],[AwayTeam]],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Row],[HomeTeam]], 1, 0))</f>
        <v>0</v>
      </c>
      <c r="AM594" s="2">
        <f>IF(Table2[[#This Row],[GameIsOver]]=0,0,IF(Table2[[#This Row],[ActualWinner]]=Table2[[#This Row],[AwayTeam]],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Row],[HomeTeam]], 1, 0))</f>
        <v>0</v>
      </c>
      <c r="AM595" s="2">
        <f>IF(Table2[[#This Row],[GameIsOver]]=0,0,IF(Table2[[#This Row],[ActualWinner]]=Table2[[#This Row],[AwayTeam]],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Row],[HomeTeam]], 1, 0))</f>
        <v>0</v>
      </c>
      <c r="AM596" s="2">
        <f>IF(Table2[[#This Row],[GameIsOver]]=0,0,IF(Table2[[#This Row],[ActualWinner]]=Table2[[#This Row],[AwayTeam]],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Row],[HomeTeam]], 1, 0))</f>
        <v>0</v>
      </c>
      <c r="AM597" s="2">
        <f>IF(Table2[[#This Row],[GameIsOver]]=0,0,IF(Table2[[#This Row],[ActualWinner]]=Table2[[#This Row],[AwayTeam]],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Row],[HomeTeam]], 1, 0))</f>
        <v>0</v>
      </c>
      <c r="AM598" s="2">
        <f>IF(Table2[[#This Row],[GameIsOver]]=0,0,IF(Table2[[#This Row],[ActualWinner]]=Table2[[#This Row],[AwayTeam]],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Row],[HomeTeam]], 1, 0))</f>
        <v>0</v>
      </c>
      <c r="AM599" s="2">
        <f>IF(Table2[[#This Row],[GameIsOver]]=0,0,IF(Table2[[#This Row],[ActualWinner]]=Table2[[#This Row],[AwayTeam]],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Row],[HomeTeam]], 1, 0))</f>
        <v>0</v>
      </c>
      <c r="AM600" s="2">
        <f>IF(Table2[[#This Row],[GameIsOver]]=0,0,IF(Table2[[#This Row],[ActualWinner]]=Table2[[#This Row],[AwayTeam]],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Row],[HomeTeam]], 1, 0))</f>
        <v>0</v>
      </c>
      <c r="AM601" s="2">
        <f>IF(Table2[[#This Row],[GameIsOver]]=0,0,IF(Table2[[#This Row],[ActualWinner]]=Table2[[#This Row],[AwayTeam]],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Row],[HomeTeam]], 1, 0))</f>
        <v>0</v>
      </c>
      <c r="AM602" s="2">
        <f>IF(Table2[[#This Row],[GameIsOver]]=0,0,IF(Table2[[#This Row],[ActualWinner]]=Table2[[#This Row],[AwayTeam]],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Row],[HomeTeam]], 1, 0))</f>
        <v>0</v>
      </c>
      <c r="AM603" s="2">
        <f>IF(Table2[[#This Row],[GameIsOver]]=0,0,IF(Table2[[#This Row],[ActualWinner]]=Table2[[#This Row],[AwayTeam]],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Row],[HomeTeam]], 1, 0))</f>
        <v>0</v>
      </c>
      <c r="AM604" s="2">
        <f>IF(Table2[[#This Row],[GameIsOver]]=0,0,IF(Table2[[#This Row],[ActualWinner]]=Table2[[#This Row],[AwayTeam]],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Row],[HomeTeam]], 1, 0))</f>
        <v>0</v>
      </c>
      <c r="AM605" s="2">
        <f>IF(Table2[[#This Row],[GameIsOver]]=0,0,IF(Table2[[#This Row],[ActualWinner]]=Table2[[#This Row],[AwayTeam]],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Row],[HomeTeam]], 1, 0))</f>
        <v>0</v>
      </c>
      <c r="AM606" s="2">
        <f>IF(Table2[[#This Row],[GameIsOver]]=0,0,IF(Table2[[#This Row],[ActualWinner]]=Table2[[#This Row],[AwayTeam]],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Row],[HomeTeam]], 1, 0))</f>
        <v>0</v>
      </c>
      <c r="AM607" s="2">
        <f>IF(Table2[[#This Row],[GameIsOver]]=0,0,IF(Table2[[#This Row],[ActualWinner]]=Table2[[#This Row],[AwayTeam]],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Row],[HomeTeam]], 1, 0))</f>
        <v>0</v>
      </c>
      <c r="AM608" s="2">
        <f>IF(Table2[[#This Row],[GameIsOver]]=0,0,IF(Table2[[#This Row],[ActualWinner]]=Table2[[#This Row],[AwayTeam]],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Row],[HomeTeam]], 1, 0))</f>
        <v>0</v>
      </c>
      <c r="AM609" s="2">
        <f>IF(Table2[[#This Row],[GameIsOver]]=0,0,IF(Table2[[#This Row],[ActualWinner]]=Table2[[#This Row],[AwayTeam]],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Row],[HomeTeam]], 1, 0))</f>
        <v>0</v>
      </c>
      <c r="AM610" s="2">
        <f>IF(Table2[[#This Row],[GameIsOver]]=0,0,IF(Table2[[#This Row],[ActualWinner]]=Table2[[#This Row],[AwayTeam]],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Row],[HomeTeam]], 1, 0))</f>
        <v>0</v>
      </c>
      <c r="AM611" s="2">
        <f>IF(Table2[[#This Row],[GameIsOver]]=0,0,IF(Table2[[#This Row],[ActualWinner]]=Table2[[#This Row],[AwayTeam]],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Row],[HomeTeam]], 1, 0))</f>
        <v>0</v>
      </c>
      <c r="AM612" s="2">
        <f>IF(Table2[[#This Row],[GameIsOver]]=0,0,IF(Table2[[#This Row],[ActualWinner]]=Table2[[#This Row],[AwayTeam]],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Row],[HomeTeam]], 1, 0))</f>
        <v>0</v>
      </c>
      <c r="AM613" s="2">
        <f>IF(Table2[[#This Row],[GameIsOver]]=0,0,IF(Table2[[#This Row],[ActualWinner]]=Table2[[#This Row],[AwayTeam]],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Row],[HomeTeam]], 1, 0))</f>
        <v>0</v>
      </c>
      <c r="AM614" s="2">
        <f>IF(Table2[[#This Row],[GameIsOver]]=0,0,IF(Table2[[#This Row],[ActualWinner]]=Table2[[#This Row],[AwayTeam]],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Row],[HomeTeam]], 1, 0))</f>
        <v>0</v>
      </c>
      <c r="AM615" s="2">
        <f>IF(Table2[[#This Row],[GameIsOver]]=0,0,IF(Table2[[#This Row],[ActualWinner]]=Table2[[#This Row],[AwayTeam]],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Row],[HomeTeam]], 1, 0))</f>
        <v>0</v>
      </c>
      <c r="AM616" s="2">
        <f>IF(Table2[[#This Row],[GameIsOver]]=0,0,IF(Table2[[#This Row],[ActualWinner]]=Table2[[#This Row],[AwayTeam]],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Row],[HomeTeam]], 1, 0))</f>
        <v>0</v>
      </c>
      <c r="AM617" s="2">
        <f>IF(Table2[[#This Row],[GameIsOver]]=0,0,IF(Table2[[#This Row],[ActualWinner]]=Table2[[#This Row],[AwayTeam]],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Row],[HomeTeam]], 1, 0))</f>
        <v>0</v>
      </c>
      <c r="AM618" s="2">
        <f>IF(Table2[[#This Row],[GameIsOver]]=0,0,IF(Table2[[#This Row],[ActualWinner]]=Table2[[#This Row],[AwayTeam]],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Row],[HomeTeam]], 1, 0))</f>
        <v>0</v>
      </c>
      <c r="AM619" s="2">
        <f>IF(Table2[[#This Row],[GameIsOver]]=0,0,IF(Table2[[#This Row],[ActualWinner]]=Table2[[#This Row],[AwayTeam]],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Row],[HomeTeam]], 1, 0))</f>
        <v>0</v>
      </c>
      <c r="AM620" s="2">
        <f>IF(Table2[[#This Row],[GameIsOver]]=0,0,IF(Table2[[#This Row],[ActualWinner]]=Table2[[#This Row],[AwayTeam]],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Row],[HomeTeam]], 1, 0))</f>
        <v>0</v>
      </c>
      <c r="AM621" s="2">
        <f>IF(Table2[[#This Row],[GameIsOver]]=0,0,IF(Table2[[#This Row],[ActualWinner]]=Table2[[#This Row],[AwayTeam]],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Row],[HomeTeam]], 1, 0))</f>
        <v>0</v>
      </c>
      <c r="AM622" s="2">
        <f>IF(Table2[[#This Row],[GameIsOver]]=0,0,IF(Table2[[#This Row],[ActualWinner]]=Table2[[#This Row],[AwayTeam]],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Row],[HomeTeam]], 1, 0))</f>
        <v>0</v>
      </c>
      <c r="AM623" s="2">
        <f>IF(Table2[[#This Row],[GameIsOver]]=0,0,IF(Table2[[#This Row],[ActualWinner]]=Table2[[#This Row],[AwayTeam]],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Row],[HomeTeam]], 1, 0))</f>
        <v>0</v>
      </c>
      <c r="AM624" s="2">
        <f>IF(Table2[[#This Row],[GameIsOver]]=0,0,IF(Table2[[#This Row],[ActualWinner]]=Table2[[#This Row],[AwayTeam]],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Row],[HomeTeam]], 1, 0))</f>
        <v>0</v>
      </c>
      <c r="AM625" s="2">
        <f>IF(Table2[[#This Row],[GameIsOver]]=0,0,IF(Table2[[#This Row],[ActualWinner]]=Table2[[#This Row],[AwayTeam]],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Row],[HomeTeam]], 1, 0))</f>
        <v>0</v>
      </c>
      <c r="AM626" s="2">
        <f>IF(Table2[[#This Row],[GameIsOver]]=0,0,IF(Table2[[#This Row],[ActualWinner]]=Table2[[#This Row],[AwayTeam]],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Row],[HomeTeam]], 1, 0))</f>
        <v>0</v>
      </c>
      <c r="AM627" s="2">
        <f>IF(Table2[[#This Row],[GameIsOver]]=0,0,IF(Table2[[#This Row],[ActualWinner]]=Table2[[#This Row],[AwayTeam]],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Row],[HomeTeam]], 1, 0))</f>
        <v>0</v>
      </c>
      <c r="AM628" s="2">
        <f>IF(Table2[[#This Row],[GameIsOver]]=0,0,IF(Table2[[#This Row],[ActualWinner]]=Table2[[#This Row],[AwayTeam]],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Row],[HomeTeam]], 1, 0))</f>
        <v>0</v>
      </c>
      <c r="AM629" s="2">
        <f>IF(Table2[[#This Row],[GameIsOver]]=0,0,IF(Table2[[#This Row],[ActualWinner]]=Table2[[#This Row],[AwayTeam]],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Row],[HomeTeam]], 1, 0))</f>
        <v>0</v>
      </c>
      <c r="AM630" s="2">
        <f>IF(Table2[[#This Row],[GameIsOver]]=0,0,IF(Table2[[#This Row],[ActualWinner]]=Table2[[#This Row],[AwayTeam]],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Row],[HomeTeam]], 1, 0))</f>
        <v>0</v>
      </c>
      <c r="AM631" s="2">
        <f>IF(Table2[[#This Row],[GameIsOver]]=0,0,IF(Table2[[#This Row],[ActualWinner]]=Table2[[#This Row],[AwayTeam]],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Row],[HomeTeam]], 1, 0))</f>
        <v>0</v>
      </c>
      <c r="AM632" s="2">
        <f>IF(Table2[[#This Row],[GameIsOver]]=0,0,IF(Table2[[#This Row],[ActualWinner]]=Table2[[#This Row],[AwayTeam]],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Row],[HomeTeam]], 1, 0))</f>
        <v>0</v>
      </c>
      <c r="AM633" s="2">
        <f>IF(Table2[[#This Row],[GameIsOver]]=0,0,IF(Table2[[#This Row],[ActualWinner]]=Table2[[#This Row],[AwayTeam]],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Row],[HomeTeam]], 1, 0))</f>
        <v>0</v>
      </c>
      <c r="AM634" s="2">
        <f>IF(Table2[[#This Row],[GameIsOver]]=0,0,IF(Table2[[#This Row],[ActualWinner]]=Table2[[#This Row],[AwayTeam]],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Row],[HomeTeam]], 1, 0))</f>
        <v>0</v>
      </c>
      <c r="AM635" s="2">
        <f>IF(Table2[[#This Row],[GameIsOver]]=0,0,IF(Table2[[#This Row],[ActualWinner]]=Table2[[#This Row],[AwayTeam]],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Row],[HomeTeam]], 1, 0))</f>
        <v>0</v>
      </c>
      <c r="AM636" s="2">
        <f>IF(Table2[[#This Row],[GameIsOver]]=0,0,IF(Table2[[#This Row],[ActualWinner]]=Table2[[#This Row],[AwayTeam]],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Row],[HomeTeam]], 1, 0))</f>
        <v>0</v>
      </c>
      <c r="AM637" s="2">
        <f>IF(Table2[[#This Row],[GameIsOver]]=0,0,IF(Table2[[#This Row],[ActualWinner]]=Table2[[#This Row],[AwayTeam]],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Row],[HomeTeam]], 1, 0))</f>
        <v>0</v>
      </c>
      <c r="AM638" s="2">
        <f>IF(Table2[[#This Row],[GameIsOver]]=0,0,IF(Table2[[#This Row],[ActualWinner]]=Table2[[#This Row],[AwayTeam]],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Row],[HomeTeam]], 1, 0))</f>
        <v>0</v>
      </c>
      <c r="AM639" s="2">
        <f>IF(Table2[[#This Row],[GameIsOver]]=0,0,IF(Table2[[#This Row],[ActualWinner]]=Table2[[#This Row],[AwayTeam]],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Row],[HomeTeam]], 1, 0))</f>
        <v>0</v>
      </c>
      <c r="AM640" s="2">
        <f>IF(Table2[[#This Row],[GameIsOver]]=0,0,IF(Table2[[#This Row],[ActualWinner]]=Table2[[#This Row],[AwayTeam]],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Row],[HomeTeam]], 1, 0))</f>
        <v>0</v>
      </c>
      <c r="AM641" s="2">
        <f>IF(Table2[[#This Row],[GameIsOver]]=0,0,IF(Table2[[#This Row],[ActualWinner]]=Table2[[#This Row],[AwayTeam]],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Row],[HomeTeam]], 1, 0))</f>
        <v>0</v>
      </c>
      <c r="AM642" s="2">
        <f>IF(Table2[[#This Row],[GameIsOver]]=0,0,IF(Table2[[#This Row],[ActualWinner]]=Table2[[#This Row],[AwayTeam]],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Row],[HomeTeam]], 1, 0))</f>
        <v>0</v>
      </c>
      <c r="AM643" s="2">
        <f>IF(Table2[[#This Row],[GameIsOver]]=0,0,IF(Table2[[#This Row],[ActualWinner]]=Table2[[#This Row],[AwayTeam]],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Row],[HomeTeam]], 1, 0))</f>
        <v>0</v>
      </c>
      <c r="AM644" s="2">
        <f>IF(Table2[[#This Row],[GameIsOver]]=0,0,IF(Table2[[#This Row],[ActualWinner]]=Table2[[#This Row],[AwayTeam]],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Row],[HomeTeam]], 1, 0))</f>
        <v>0</v>
      </c>
      <c r="AM645" s="2">
        <f>IF(Table2[[#This Row],[GameIsOver]]=0,0,IF(Table2[[#This Row],[ActualWinner]]=Table2[[#This Row],[AwayTeam]],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Row],[HomeTeam]], 1, 0))</f>
        <v>0</v>
      </c>
      <c r="AM646" s="2">
        <f>IF(Table2[[#This Row],[GameIsOver]]=0,0,IF(Table2[[#This Row],[ActualWinner]]=Table2[[#This Row],[AwayTeam]],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Row],[HomeTeam]], 1, 0))</f>
        <v>0</v>
      </c>
      <c r="AM647" s="2">
        <f>IF(Table2[[#This Row],[GameIsOver]]=0,0,IF(Table2[[#This Row],[ActualWinner]]=Table2[[#This Row],[AwayTeam]],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Row],[HomeTeam]], 1, 0))</f>
        <v>0</v>
      </c>
      <c r="AM648" s="2">
        <f>IF(Table2[[#This Row],[GameIsOver]]=0,0,IF(Table2[[#This Row],[ActualWinner]]=Table2[[#This Row],[AwayTeam]],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Row],[HomeTeam]], 1, 0))</f>
        <v>0</v>
      </c>
      <c r="AM649" s="2">
        <f>IF(Table2[[#This Row],[GameIsOver]]=0,0,IF(Table2[[#This Row],[ActualWinner]]=Table2[[#This Row],[AwayTeam]],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Row],[HomeTeam]], 1, 0))</f>
        <v>0</v>
      </c>
      <c r="AM650" s="2">
        <f>IF(Table2[[#This Row],[GameIsOver]]=0,0,IF(Table2[[#This Row],[ActualWinner]]=Table2[[#This Row],[AwayTeam]],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Row],[HomeTeam]], 1, 0))</f>
        <v>0</v>
      </c>
      <c r="AM651" s="2">
        <f>IF(Table2[[#This Row],[GameIsOver]]=0,0,IF(Table2[[#This Row],[ActualWinner]]=Table2[[#This Row],[AwayTeam]],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Row],[HomeTeam]], 1, 0))</f>
        <v>0</v>
      </c>
      <c r="AM652" s="2">
        <f>IF(Table2[[#This Row],[GameIsOver]]=0,0,IF(Table2[[#This Row],[ActualWinner]]=Table2[[#This Row],[AwayTeam]],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Row],[HomeTeam]], 1, 0))</f>
        <v>0</v>
      </c>
      <c r="AM653" s="2">
        <f>IF(Table2[[#This Row],[GameIsOver]]=0,0,IF(Table2[[#This Row],[ActualWinner]]=Table2[[#This Row],[AwayTeam]],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Row],[HomeTeam]], 1, 0))</f>
        <v>0</v>
      </c>
      <c r="AM654" s="2">
        <f>IF(Table2[[#This Row],[GameIsOver]]=0,0,IF(Table2[[#This Row],[ActualWinner]]=Table2[[#This Row],[AwayTeam]],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Row],[HomeTeam]], 1, 0))</f>
        <v>0</v>
      </c>
      <c r="AM655" s="2">
        <f>IF(Table2[[#This Row],[GameIsOver]]=0,0,IF(Table2[[#This Row],[ActualWinner]]=Table2[[#This Row],[AwayTeam]],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Row],[HomeTeam]], 1, 0))</f>
        <v>0</v>
      </c>
      <c r="AM656" s="2">
        <f>IF(Table2[[#This Row],[GameIsOver]]=0,0,IF(Table2[[#This Row],[ActualWinner]]=Table2[[#This Row],[AwayTeam]],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Row],[HomeTeam]], 1, 0))</f>
        <v>0</v>
      </c>
      <c r="AM657" s="2">
        <f>IF(Table2[[#This Row],[GameIsOver]]=0,0,IF(Table2[[#This Row],[ActualWinner]]=Table2[[#This Row],[AwayTeam]],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Row],[HomeTeam]], 1, 0))</f>
        <v>0</v>
      </c>
      <c r="AM658" s="2">
        <f>IF(Table2[[#This Row],[GameIsOver]]=0,0,IF(Table2[[#This Row],[ActualWinner]]=Table2[[#This Row],[AwayTeam]],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Row],[HomeTeam]], 1, 0))</f>
        <v>0</v>
      </c>
      <c r="AM659" s="2">
        <f>IF(Table2[[#This Row],[GameIsOver]]=0,0,IF(Table2[[#This Row],[ActualWinner]]=Table2[[#This Row],[AwayTeam]],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Row],[HomeTeam]], 1, 0))</f>
        <v>0</v>
      </c>
      <c r="AM660" s="2">
        <f>IF(Table2[[#This Row],[GameIsOver]]=0,0,IF(Table2[[#This Row],[ActualWinner]]=Table2[[#This Row],[AwayTeam]],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Row],[HomeTeam]], 1, 0))</f>
        <v>0</v>
      </c>
      <c r="AM661" s="2">
        <f>IF(Table2[[#This Row],[GameIsOver]]=0,0,IF(Table2[[#This Row],[ActualWinner]]=Table2[[#This Row],[AwayTeam]],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Row],[HomeTeam]], 1, 0))</f>
        <v>0</v>
      </c>
      <c r="AM662" s="2">
        <f>IF(Table2[[#This Row],[GameIsOver]]=0,0,IF(Table2[[#This Row],[ActualWinner]]=Table2[[#This Row],[AwayTeam]],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Row],[HomeTeam]], 1, 0))</f>
        <v>0</v>
      </c>
      <c r="AM663" s="2">
        <f>IF(Table2[[#This Row],[GameIsOver]]=0,0,IF(Table2[[#This Row],[ActualWinner]]=Table2[[#This Row],[AwayTeam]],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Row],[HomeTeam]], 1, 0))</f>
        <v>0</v>
      </c>
      <c r="AM664" s="2">
        <f>IF(Table2[[#This Row],[GameIsOver]]=0,0,IF(Table2[[#This Row],[ActualWinner]]=Table2[[#This Row],[AwayTeam]],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Row],[HomeTeam]], 1, 0))</f>
        <v>0</v>
      </c>
      <c r="AM665" s="2">
        <f>IF(Table2[[#This Row],[GameIsOver]]=0,0,IF(Table2[[#This Row],[ActualWinner]]=Table2[[#This Row],[AwayTeam]],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Row],[HomeTeam]], 1, 0))</f>
        <v>0</v>
      </c>
      <c r="AM666" s="2">
        <f>IF(Table2[[#This Row],[GameIsOver]]=0,0,IF(Table2[[#This Row],[ActualWinner]]=Table2[[#This Row],[AwayTeam]],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Row],[HomeTeam]], 1, 0))</f>
        <v>0</v>
      </c>
      <c r="AM667" s="2">
        <f>IF(Table2[[#This Row],[GameIsOver]]=0,0,IF(Table2[[#This Row],[ActualWinner]]=Table2[[#This Row],[AwayTeam]],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Row],[HomeTeam]], 1, 0))</f>
        <v>0</v>
      </c>
      <c r="AM668" s="2">
        <f>IF(Table2[[#This Row],[GameIsOver]]=0,0,IF(Table2[[#This Row],[ActualWinner]]=Table2[[#This Row],[AwayTeam]],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Row],[HomeTeam]], 1, 0))</f>
        <v>0</v>
      </c>
      <c r="AM669" s="2">
        <f>IF(Table2[[#This Row],[GameIsOver]]=0,0,IF(Table2[[#This Row],[ActualWinner]]=Table2[[#This Row],[AwayTeam]],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Row],[HomeTeam]], 1, 0))</f>
        <v>0</v>
      </c>
      <c r="AM670" s="2">
        <f>IF(Table2[[#This Row],[GameIsOver]]=0,0,IF(Table2[[#This Row],[ActualWinner]]=Table2[[#This Row],[AwayTeam]],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Row],[HomeTeam]], 1, 0))</f>
        <v>0</v>
      </c>
      <c r="AM671" s="2">
        <f>IF(Table2[[#This Row],[GameIsOver]]=0,0,IF(Table2[[#This Row],[ActualWinner]]=Table2[[#This Row],[AwayTeam]],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Row],[HomeTeam]], 1, 0))</f>
        <v>0</v>
      </c>
      <c r="AM672" s="2">
        <f>IF(Table2[[#This Row],[GameIsOver]]=0,0,IF(Table2[[#This Row],[ActualWinner]]=Table2[[#This Row],[AwayTeam]],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Row],[HomeTeam]], 1, 0))</f>
        <v>0</v>
      </c>
      <c r="AM673" s="2">
        <f>IF(Table2[[#This Row],[GameIsOver]]=0,0,IF(Table2[[#This Row],[ActualWinner]]=Table2[[#This Row],[AwayTeam]],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Row],[HomeTeam]], 1, 0))</f>
        <v>0</v>
      </c>
      <c r="AM674" s="2">
        <f>IF(Table2[[#This Row],[GameIsOver]]=0,0,IF(Table2[[#This Row],[ActualWinner]]=Table2[[#This Row],[AwayTeam]],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Row],[HomeTeam]], 1, 0))</f>
        <v>0</v>
      </c>
      <c r="AM675" s="2">
        <f>IF(Table2[[#This Row],[GameIsOver]]=0,0,IF(Table2[[#This Row],[ActualWinner]]=Table2[[#This Row],[AwayTeam]],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Row],[HomeTeam]], 1, 0))</f>
        <v>0</v>
      </c>
      <c r="AM676" s="2">
        <f>IF(Table2[[#This Row],[GameIsOver]]=0,0,IF(Table2[[#This Row],[ActualWinner]]=Table2[[#This Row],[AwayTeam]],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Row],[HomeTeam]], 1, 0))</f>
        <v>0</v>
      </c>
      <c r="AM677" s="2">
        <f>IF(Table2[[#This Row],[GameIsOver]]=0,0,IF(Table2[[#This Row],[ActualWinner]]=Table2[[#This Row],[AwayTeam]],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Row],[HomeTeam]], 1, 0))</f>
        <v>0</v>
      </c>
      <c r="AM678" s="2">
        <f>IF(Table2[[#This Row],[GameIsOver]]=0,0,IF(Table2[[#This Row],[ActualWinner]]=Table2[[#This Row],[AwayTeam]],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Row],[HomeTeam]], 1, 0))</f>
        <v>0</v>
      </c>
      <c r="AM679" s="2">
        <f>IF(Table2[[#This Row],[GameIsOver]]=0,0,IF(Table2[[#This Row],[ActualWinner]]=Table2[[#This Row],[AwayTeam]],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Row],[HomeTeam]], 1, 0))</f>
        <v>0</v>
      </c>
      <c r="AM680" s="2">
        <f>IF(Table2[[#This Row],[GameIsOver]]=0,0,IF(Table2[[#This Row],[ActualWinner]]=Table2[[#This Row],[AwayTeam]],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Row],[HomeTeam]], 1, 0))</f>
        <v>0</v>
      </c>
      <c r="AM681" s="2">
        <f>IF(Table2[[#This Row],[GameIsOver]]=0,0,IF(Table2[[#This Row],[ActualWinner]]=Table2[[#This Row],[AwayTeam]],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Row],[HomeTeam]], 1, 0))</f>
        <v>0</v>
      </c>
      <c r="AM682" s="2">
        <f>IF(Table2[[#This Row],[GameIsOver]]=0,0,IF(Table2[[#This Row],[ActualWinner]]=Table2[[#This Row],[AwayTeam]],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Row],[HomeTeam]], 1, 0))</f>
        <v>0</v>
      </c>
      <c r="AM683" s="2">
        <f>IF(Table2[[#This Row],[GameIsOver]]=0,0,IF(Table2[[#This Row],[ActualWinner]]=Table2[[#This Row],[AwayTeam]],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Row],[HomeTeam]], 1, 0))</f>
        <v>0</v>
      </c>
      <c r="AM684" s="2">
        <f>IF(Table2[[#This Row],[GameIsOver]]=0,0,IF(Table2[[#This Row],[ActualWinner]]=Table2[[#This Row],[AwayTeam]],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Row],[HomeTeam]], 1, 0))</f>
        <v>0</v>
      </c>
      <c r="AM685" s="2">
        <f>IF(Table2[[#This Row],[GameIsOver]]=0,0,IF(Table2[[#This Row],[ActualWinner]]=Table2[[#This Row],[AwayTeam]],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Row],[HomeTeam]], 1, 0))</f>
        <v>0</v>
      </c>
      <c r="AM686" s="2">
        <f>IF(Table2[[#This Row],[GameIsOver]]=0,0,IF(Table2[[#This Row],[ActualWinner]]=Table2[[#This Row],[AwayTeam]],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Row],[HomeTeam]], 1, 0))</f>
        <v>0</v>
      </c>
      <c r="AM687" s="2">
        <f>IF(Table2[[#This Row],[GameIsOver]]=0,0,IF(Table2[[#This Row],[ActualWinner]]=Table2[[#This Row],[AwayTeam]],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Row],[HomeTeam]], 1, 0))</f>
        <v>0</v>
      </c>
      <c r="AM688" s="2">
        <f>IF(Table2[[#This Row],[GameIsOver]]=0,0,IF(Table2[[#This Row],[ActualWinner]]=Table2[[#This Row],[AwayTeam]],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Row],[HomeTeam]], 1, 0))</f>
        <v>0</v>
      </c>
      <c r="AM689" s="2">
        <f>IF(Table2[[#This Row],[GameIsOver]]=0,0,IF(Table2[[#This Row],[ActualWinner]]=Table2[[#This Row],[AwayTeam]],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Row],[HomeTeam]], 1, 0))</f>
        <v>0</v>
      </c>
      <c r="AM690" s="2">
        <f>IF(Table2[[#This Row],[GameIsOver]]=0,0,IF(Table2[[#This Row],[ActualWinner]]=Table2[[#This Row],[AwayTeam]],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Row],[HomeTeam]], 1, 0))</f>
        <v>0</v>
      </c>
      <c r="AM691" s="2">
        <f>IF(Table2[[#This Row],[GameIsOver]]=0,0,IF(Table2[[#This Row],[ActualWinner]]=Table2[[#This Row],[AwayTeam]],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Row],[HomeTeam]], 1, 0))</f>
        <v>0</v>
      </c>
      <c r="AM692" s="2">
        <f>IF(Table2[[#This Row],[GameIsOver]]=0,0,IF(Table2[[#This Row],[ActualWinner]]=Table2[[#This Row],[AwayTeam]],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Row],[HomeTeam]], 1, 0))</f>
        <v>0</v>
      </c>
      <c r="AM693" s="2">
        <f>IF(Table2[[#This Row],[GameIsOver]]=0,0,IF(Table2[[#This Row],[ActualWinner]]=Table2[[#This Row],[AwayTeam]],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Row],[HomeTeam]], 1, 0))</f>
        <v>0</v>
      </c>
      <c r="AM694" s="2">
        <f>IF(Table2[[#This Row],[GameIsOver]]=0,0,IF(Table2[[#This Row],[ActualWinner]]=Table2[[#This Row],[AwayTeam]],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Row],[HomeTeam]], 1, 0))</f>
        <v>0</v>
      </c>
      <c r="AM695" s="2">
        <f>IF(Table2[[#This Row],[GameIsOver]]=0,0,IF(Table2[[#This Row],[ActualWinner]]=Table2[[#This Row],[AwayTeam]],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Row],[HomeTeam]], 1, 0))</f>
        <v>0</v>
      </c>
      <c r="AM696" s="2">
        <f>IF(Table2[[#This Row],[GameIsOver]]=0,0,IF(Table2[[#This Row],[ActualWinner]]=Table2[[#This Row],[AwayTeam]],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Row],[HomeTeam]], 1, 0))</f>
        <v>0</v>
      </c>
      <c r="AM697" s="2">
        <f>IF(Table2[[#This Row],[GameIsOver]]=0,0,IF(Table2[[#This Row],[ActualWinner]]=Table2[[#This Row],[AwayTeam]],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Row],[HomeTeam]], 1, 0))</f>
        <v>0</v>
      </c>
      <c r="AM698" s="2">
        <f>IF(Table2[[#This Row],[GameIsOver]]=0,0,IF(Table2[[#This Row],[ActualWinner]]=Table2[[#This Row],[AwayTeam]],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Row],[HomeTeam]], 1, 0))</f>
        <v>0</v>
      </c>
      <c r="AM699" s="2">
        <f>IF(Table2[[#This Row],[GameIsOver]]=0,0,IF(Table2[[#This Row],[ActualWinner]]=Table2[[#This Row],[AwayTeam]],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Row],[HomeTeam]], 1, 0))</f>
        <v>0</v>
      </c>
      <c r="AM700" s="2">
        <f>IF(Table2[[#This Row],[GameIsOver]]=0,0,IF(Table2[[#This Row],[ActualWinner]]=Table2[[#This Row],[AwayTeam]],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Row],[HomeTeam]], 1, 0))</f>
        <v>0</v>
      </c>
      <c r="AM701" s="2">
        <f>IF(Table2[[#This Row],[GameIsOver]]=0,0,IF(Table2[[#This Row],[ActualWinner]]=Table2[[#This Row],[AwayTeam]],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Row],[HomeTeam]], 1, 0))</f>
        <v>0</v>
      </c>
      <c r="AM702" s="2">
        <f>IF(Table2[[#This Row],[GameIsOver]]=0,0,IF(Table2[[#This Row],[ActualWinner]]=Table2[[#This Row],[AwayTeam]],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Row],[HomeTeam]], 1, 0))</f>
        <v>0</v>
      </c>
      <c r="AM703" s="2">
        <f>IF(Table2[[#This Row],[GameIsOver]]=0,0,IF(Table2[[#This Row],[ActualWinner]]=Table2[[#This Row],[AwayTeam]],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Row],[HomeTeam]], 1, 0))</f>
        <v>0</v>
      </c>
      <c r="AM704" s="2">
        <f>IF(Table2[[#This Row],[GameIsOver]]=0,0,IF(Table2[[#This Row],[ActualWinner]]=Table2[[#This Row],[AwayTeam]],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Row],[HomeTeam]], 1, 0))</f>
        <v>0</v>
      </c>
      <c r="AM705" s="2">
        <f>IF(Table2[[#This Row],[GameIsOver]]=0,0,IF(Table2[[#This Row],[ActualWinner]]=Table2[[#This Row],[AwayTeam]],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Row],[HomeTeam]], 1, 0))</f>
        <v>0</v>
      </c>
      <c r="AM706" s="2">
        <f>IF(Table2[[#This Row],[GameIsOver]]=0,0,IF(Table2[[#This Row],[ActualWinner]]=Table2[[#This Row],[AwayTeam]],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Row],[HomeTeam]], 1, 0))</f>
        <v>0</v>
      </c>
      <c r="AM707" s="2">
        <f>IF(Table2[[#This Row],[GameIsOver]]=0,0,IF(Table2[[#This Row],[ActualWinner]]=Table2[[#This Row],[AwayTeam]],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Row],[HomeTeam]], 1, 0))</f>
        <v>0</v>
      </c>
      <c r="AM708" s="2">
        <f>IF(Table2[[#This Row],[GameIsOver]]=0,0,IF(Table2[[#This Row],[ActualWinner]]=Table2[[#This Row],[AwayTeam]],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Row],[HomeTeam]], 1, 0))</f>
        <v>0</v>
      </c>
      <c r="AM709" s="2">
        <f>IF(Table2[[#This Row],[GameIsOver]]=0,0,IF(Table2[[#This Row],[ActualWinner]]=Table2[[#This Row],[AwayTeam]],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Row],[HomeTeam]], 1, 0))</f>
        <v>0</v>
      </c>
      <c r="AM710" s="2">
        <f>IF(Table2[[#This Row],[GameIsOver]]=0,0,IF(Table2[[#This Row],[ActualWinner]]=Table2[[#This Row],[AwayTeam]],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Row],[HomeTeam]], 1, 0))</f>
        <v>0</v>
      </c>
      <c r="AM711" s="2">
        <f>IF(Table2[[#This Row],[GameIsOver]]=0,0,IF(Table2[[#This Row],[ActualWinner]]=Table2[[#This Row],[AwayTeam]],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Row],[HomeTeam]], 1, 0))</f>
        <v>0</v>
      </c>
      <c r="AM712" s="2">
        <f>IF(Table2[[#This Row],[GameIsOver]]=0,0,IF(Table2[[#This Row],[ActualWinner]]=Table2[[#This Row],[AwayTeam]],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Row],[HomeTeam]], 1, 0))</f>
        <v>0</v>
      </c>
      <c r="AM713" s="2">
        <f>IF(Table2[[#This Row],[GameIsOver]]=0,0,IF(Table2[[#This Row],[ActualWinner]]=Table2[[#This Row],[AwayTeam]],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Row],[HomeTeam]], 1, 0))</f>
        <v>0</v>
      </c>
      <c r="AM714" s="2">
        <f>IF(Table2[[#This Row],[GameIsOver]]=0,0,IF(Table2[[#This Row],[ActualWinner]]=Table2[[#This Row],[AwayTeam]],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Row],[HomeTeam]], 1, 0))</f>
        <v>0</v>
      </c>
      <c r="AM715" s="2">
        <f>IF(Table2[[#This Row],[GameIsOver]]=0,0,IF(Table2[[#This Row],[ActualWinner]]=Table2[[#This Row],[AwayTeam]],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Row],[HomeTeam]], 1, 0))</f>
        <v>0</v>
      </c>
      <c r="AM716" s="2">
        <f>IF(Table2[[#This Row],[GameIsOver]]=0,0,IF(Table2[[#This Row],[ActualWinner]]=Table2[[#This Row],[AwayTeam]],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Row],[HomeTeam]], 1, 0))</f>
        <v>0</v>
      </c>
      <c r="AM717" s="2">
        <f>IF(Table2[[#This Row],[GameIsOver]]=0,0,IF(Table2[[#This Row],[ActualWinner]]=Table2[[#This Row],[AwayTeam]],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Row],[HomeTeam]], 1, 0))</f>
        <v>0</v>
      </c>
      <c r="AM718" s="2">
        <f>IF(Table2[[#This Row],[GameIsOver]]=0,0,IF(Table2[[#This Row],[ActualWinner]]=Table2[[#This Row],[AwayTeam]],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Row],[HomeTeam]], 1, 0))</f>
        <v>0</v>
      </c>
      <c r="AM719" s="2">
        <f>IF(Table2[[#This Row],[GameIsOver]]=0,0,IF(Table2[[#This Row],[ActualWinner]]=Table2[[#This Row],[AwayTeam]],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Row],[HomeTeam]], 1, 0))</f>
        <v>0</v>
      </c>
      <c r="AM720" s="2">
        <f>IF(Table2[[#This Row],[GameIsOver]]=0,0,IF(Table2[[#This Row],[ActualWinner]]=Table2[[#This Row],[AwayTeam]],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Row],[HomeTeam]], 1, 0))</f>
        <v>0</v>
      </c>
      <c r="AM721" s="2">
        <f>IF(Table2[[#This Row],[GameIsOver]]=0,0,IF(Table2[[#This Row],[ActualWinner]]=Table2[[#This Row],[AwayTeam]],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Row],[HomeTeam]], 1, 0))</f>
        <v>0</v>
      </c>
      <c r="AM722" s="2">
        <f>IF(Table2[[#This Row],[GameIsOver]]=0,0,IF(Table2[[#This Row],[ActualWinner]]=Table2[[#This Row],[AwayTeam]],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Row],[HomeTeam]], 1, 0))</f>
        <v>0</v>
      </c>
      <c r="AM723" s="2">
        <f>IF(Table2[[#This Row],[GameIsOver]]=0,0,IF(Table2[[#This Row],[ActualWinner]]=Table2[[#This Row],[AwayTeam]],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Row],[HomeTeam]], 1, 0))</f>
        <v>0</v>
      </c>
      <c r="AM724" s="2">
        <f>IF(Table2[[#This Row],[GameIsOver]]=0,0,IF(Table2[[#This Row],[ActualWinner]]=Table2[[#This Row],[AwayTeam]],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Row],[HomeTeam]], 1, 0))</f>
        <v>0</v>
      </c>
      <c r="AM725" s="2">
        <f>IF(Table2[[#This Row],[GameIsOver]]=0,0,IF(Table2[[#This Row],[ActualWinner]]=Table2[[#This Row],[AwayTeam]],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Row],[HomeTeam]], 1, 0))</f>
        <v>0</v>
      </c>
      <c r="AM726" s="2">
        <f>IF(Table2[[#This Row],[GameIsOver]]=0,0,IF(Table2[[#This Row],[ActualWinner]]=Table2[[#This Row],[AwayTeam]],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Row],[HomeTeam]], 1, 0))</f>
        <v>0</v>
      </c>
      <c r="AM727" s="2">
        <f>IF(Table2[[#This Row],[GameIsOver]]=0,0,IF(Table2[[#This Row],[ActualWinner]]=Table2[[#This Row],[AwayTeam]],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Row],[HomeTeam]], 1, 0))</f>
        <v>0</v>
      </c>
      <c r="AM728" s="2">
        <f>IF(Table2[[#This Row],[GameIsOver]]=0,0,IF(Table2[[#This Row],[ActualWinner]]=Table2[[#This Row],[AwayTeam]],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Row],[HomeTeam]], 1, 0))</f>
        <v>0</v>
      </c>
      <c r="AM729" s="2">
        <f>IF(Table2[[#This Row],[GameIsOver]]=0,0,IF(Table2[[#This Row],[ActualWinner]]=Table2[[#This Row],[AwayTeam]],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Row],[HomeTeam]], 1, 0))</f>
        <v>0</v>
      </c>
      <c r="AM730" s="2">
        <f>IF(Table2[[#This Row],[GameIsOver]]=0,0,IF(Table2[[#This Row],[ActualWinner]]=Table2[[#This Row],[AwayTeam]],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Row],[HomeTeam]], 1, 0))</f>
        <v>0</v>
      </c>
      <c r="AM731" s="2">
        <f>IF(Table2[[#This Row],[GameIsOver]]=0,0,IF(Table2[[#This Row],[ActualWinner]]=Table2[[#This Row],[AwayTeam]],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Row],[HomeTeam]], 1, 0))</f>
        <v>0</v>
      </c>
      <c r="AM732" s="2">
        <f>IF(Table2[[#This Row],[GameIsOver]]=0,0,IF(Table2[[#This Row],[ActualWinner]]=Table2[[#This Row],[AwayTeam]],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Row],[HomeTeam]], 1, 0))</f>
        <v>0</v>
      </c>
      <c r="AM733" s="2">
        <f>IF(Table2[[#This Row],[GameIsOver]]=0,0,IF(Table2[[#This Row],[ActualWinner]]=Table2[[#This Row],[AwayTeam]],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Row],[HomeTeam]], 1, 0))</f>
        <v>0</v>
      </c>
      <c r="AM734" s="2">
        <f>IF(Table2[[#This Row],[GameIsOver]]=0,0,IF(Table2[[#This Row],[ActualWinner]]=Table2[[#This Row],[AwayTeam]],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Row],[HomeTeam]], 1, 0))</f>
        <v>0</v>
      </c>
      <c r="AM735" s="2">
        <f>IF(Table2[[#This Row],[GameIsOver]]=0,0,IF(Table2[[#This Row],[ActualWinner]]=Table2[[#This Row],[AwayTeam]],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Row],[HomeTeam]], 1, 0))</f>
        <v>0</v>
      </c>
      <c r="AM736" s="2">
        <f>IF(Table2[[#This Row],[GameIsOver]]=0,0,IF(Table2[[#This Row],[ActualWinner]]=Table2[[#This Row],[AwayTeam]],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Row],[HomeTeam]], 1, 0))</f>
        <v>0</v>
      </c>
      <c r="AM737" s="2">
        <f>IF(Table2[[#This Row],[GameIsOver]]=0,0,IF(Table2[[#This Row],[ActualWinner]]=Table2[[#This Row],[AwayTeam]],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Row],[HomeTeam]], 1, 0))</f>
        <v>0</v>
      </c>
      <c r="AM738" s="2">
        <f>IF(Table2[[#This Row],[GameIsOver]]=0,0,IF(Table2[[#This Row],[ActualWinner]]=Table2[[#This Row],[AwayTeam]],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Row],[HomeTeam]], 1, 0))</f>
        <v>0</v>
      </c>
      <c r="AM739" s="2">
        <f>IF(Table2[[#This Row],[GameIsOver]]=0,0,IF(Table2[[#This Row],[ActualWinner]]=Table2[[#This Row],[AwayTeam]],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Row],[HomeTeam]], 1, 0))</f>
        <v>0</v>
      </c>
      <c r="AM740" s="2">
        <f>IF(Table2[[#This Row],[GameIsOver]]=0,0,IF(Table2[[#This Row],[ActualWinner]]=Table2[[#This Row],[AwayTeam]],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Row],[HomeTeam]], 1, 0))</f>
        <v>0</v>
      </c>
      <c r="AM741" s="2">
        <f>IF(Table2[[#This Row],[GameIsOver]]=0,0,IF(Table2[[#This Row],[ActualWinner]]=Table2[[#This Row],[AwayTeam]],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Row],[HomeTeam]], 1, 0))</f>
        <v>0</v>
      </c>
      <c r="AM742" s="2">
        <f>IF(Table2[[#This Row],[GameIsOver]]=0,0,IF(Table2[[#This Row],[ActualWinner]]=Table2[[#This Row],[AwayTeam]],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Row],[HomeTeam]], 1, 0))</f>
        <v>0</v>
      </c>
      <c r="AM743" s="2">
        <f>IF(Table2[[#This Row],[GameIsOver]]=0,0,IF(Table2[[#This Row],[ActualWinner]]=Table2[[#This Row],[AwayTeam]],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Row],[HomeTeam]], 1, 0))</f>
        <v>0</v>
      </c>
      <c r="AM744" s="2">
        <f>IF(Table2[[#This Row],[GameIsOver]]=0,0,IF(Table2[[#This Row],[ActualWinner]]=Table2[[#This Row],[AwayTeam]],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Row],[HomeTeam]], 1, 0))</f>
        <v>0</v>
      </c>
      <c r="AM745" s="2">
        <f>IF(Table2[[#This Row],[GameIsOver]]=0,0,IF(Table2[[#This Row],[ActualWinner]]=Table2[[#This Row],[AwayTeam]],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Row],[HomeTeam]], 1, 0))</f>
        <v>0</v>
      </c>
      <c r="AM746" s="2">
        <f>IF(Table2[[#This Row],[GameIsOver]]=0,0,IF(Table2[[#This Row],[ActualWinner]]=Table2[[#This Row],[AwayTeam]],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Row],[HomeTeam]], 1, 0))</f>
        <v>0</v>
      </c>
      <c r="AM747" s="2">
        <f>IF(Table2[[#This Row],[GameIsOver]]=0,0,IF(Table2[[#This Row],[ActualWinner]]=Table2[[#This Row],[AwayTeam]],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Row],[HomeTeam]], 1, 0))</f>
        <v>0</v>
      </c>
      <c r="AM748" s="2">
        <f>IF(Table2[[#This Row],[GameIsOver]]=0,0,IF(Table2[[#This Row],[ActualWinner]]=Table2[[#This Row],[AwayTeam]],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Row],[HomeTeam]], 1, 0))</f>
        <v>0</v>
      </c>
      <c r="AM749" s="2">
        <f>IF(Table2[[#This Row],[GameIsOver]]=0,0,IF(Table2[[#This Row],[ActualWinner]]=Table2[[#This Row],[AwayTeam]],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Row],[HomeTeam]], 1, 0))</f>
        <v>0</v>
      </c>
      <c r="AM750" s="2">
        <f>IF(Table2[[#This Row],[GameIsOver]]=0,0,IF(Table2[[#This Row],[ActualWinner]]=Table2[[#This Row],[AwayTeam]],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Row],[HomeTeam]], 1, 0))</f>
        <v>0</v>
      </c>
      <c r="AM751" s="2">
        <f>IF(Table2[[#This Row],[GameIsOver]]=0,0,IF(Table2[[#This Row],[ActualWinner]]=Table2[[#This Row],[AwayTeam]],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Row],[HomeTeam]], 1, 0))</f>
        <v>0</v>
      </c>
      <c r="AM752" s="2">
        <f>IF(Table2[[#This Row],[GameIsOver]]=0,0,IF(Table2[[#This Row],[ActualWinner]]=Table2[[#This Row],[AwayTeam]],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Row],[HomeTeam]], 1, 0))</f>
        <v>0</v>
      </c>
      <c r="AM753" s="2">
        <f>IF(Table2[[#This Row],[GameIsOver]]=0,0,IF(Table2[[#This Row],[ActualWinner]]=Table2[[#This Row],[AwayTeam]],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Row],[HomeTeam]], 1, 0))</f>
        <v>0</v>
      </c>
      <c r="AM754" s="2">
        <f>IF(Table2[[#This Row],[GameIsOver]]=0,0,IF(Table2[[#This Row],[ActualWinner]]=Table2[[#This Row],[AwayTeam]],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Row],[HomeTeam]], 1, 0))</f>
        <v>0</v>
      </c>
      <c r="AM755" s="2">
        <f>IF(Table2[[#This Row],[GameIsOver]]=0,0,IF(Table2[[#This Row],[ActualWinner]]=Table2[[#This Row],[AwayTeam]],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Row],[HomeTeam]], 1, 0))</f>
        <v>0</v>
      </c>
      <c r="AM756" s="2">
        <f>IF(Table2[[#This Row],[GameIsOver]]=0,0,IF(Table2[[#This Row],[ActualWinner]]=Table2[[#This Row],[AwayTeam]],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Row],[HomeTeam]], 1, 0))</f>
        <v>0</v>
      </c>
      <c r="AM757" s="2">
        <f>IF(Table2[[#This Row],[GameIsOver]]=0,0,IF(Table2[[#This Row],[ActualWinner]]=Table2[[#This Row],[AwayTeam]],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Row],[HomeTeam]], 1, 0))</f>
        <v>0</v>
      </c>
      <c r="AM758" s="2">
        <f>IF(Table2[[#This Row],[GameIsOver]]=0,0,IF(Table2[[#This Row],[ActualWinner]]=Table2[[#This Row],[AwayTeam]],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Row],[HomeTeam]], 1, 0))</f>
        <v>0</v>
      </c>
      <c r="AM759" s="2">
        <f>IF(Table2[[#This Row],[GameIsOver]]=0,0,IF(Table2[[#This Row],[ActualWinner]]=Table2[[#This Row],[AwayTeam]],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Row],[HomeTeam]], 1, 0))</f>
        <v>0</v>
      </c>
      <c r="AM760" s="2">
        <f>IF(Table2[[#This Row],[GameIsOver]]=0,0,IF(Table2[[#This Row],[ActualWinner]]=Table2[[#This Row],[AwayTeam]],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Row],[HomeTeam]], 1, 0))</f>
        <v>0</v>
      </c>
      <c r="AM761" s="2">
        <f>IF(Table2[[#This Row],[GameIsOver]]=0,0,IF(Table2[[#This Row],[ActualWinner]]=Table2[[#This Row],[AwayTeam]],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Row],[HomeTeam]], 1, 0))</f>
        <v>0</v>
      </c>
      <c r="AM762" s="2">
        <f>IF(Table2[[#This Row],[GameIsOver]]=0,0,IF(Table2[[#This Row],[ActualWinner]]=Table2[[#This Row],[AwayTeam]],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Row],[HomeTeam]], 1, 0))</f>
        <v>0</v>
      </c>
      <c r="AM763" s="2">
        <f>IF(Table2[[#This Row],[GameIsOver]]=0,0,IF(Table2[[#This Row],[ActualWinner]]=Table2[[#This Row],[AwayTeam]],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Row],[HomeTeam]], 1, 0))</f>
        <v>0</v>
      </c>
      <c r="AM764" s="2">
        <f>IF(Table2[[#This Row],[GameIsOver]]=0,0,IF(Table2[[#This Row],[ActualWinner]]=Table2[[#This Row],[AwayTeam]],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Row],[HomeTeam]], 1, 0))</f>
        <v>0</v>
      </c>
      <c r="AM765" s="2">
        <f>IF(Table2[[#This Row],[GameIsOver]]=0,0,IF(Table2[[#This Row],[ActualWinner]]=Table2[[#This Row],[AwayTeam]],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Row],[HomeTeam]], 1, 0))</f>
        <v>0</v>
      </c>
      <c r="AM766" s="2">
        <f>IF(Table2[[#This Row],[GameIsOver]]=0,0,IF(Table2[[#This Row],[ActualWinner]]=Table2[[#This Row],[AwayTeam]],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Row],[HomeTeam]], 1, 0))</f>
        <v>0</v>
      </c>
      <c r="AM767" s="2">
        <f>IF(Table2[[#This Row],[GameIsOver]]=0,0,IF(Table2[[#This Row],[ActualWinner]]=Table2[[#This Row],[AwayTeam]],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Row],[HomeTeam]], 1, 0))</f>
        <v>0</v>
      </c>
      <c r="AM768" s="2">
        <f>IF(Table2[[#This Row],[GameIsOver]]=0,0,IF(Table2[[#This Row],[ActualWinner]]=Table2[[#This Row],[AwayTeam]],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Row],[HomeTeam]], 1, 0))</f>
        <v>0</v>
      </c>
      <c r="AM769" s="2">
        <f>IF(Table2[[#This Row],[GameIsOver]]=0,0,IF(Table2[[#This Row],[ActualWinner]]=Table2[[#This Row],[AwayTeam]],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Row],[HomeTeam]], 1, 0))</f>
        <v>0</v>
      </c>
      <c r="AM770" s="2">
        <f>IF(Table2[[#This Row],[GameIsOver]]=0,0,IF(Table2[[#This Row],[ActualWinner]]=Table2[[#This Row],[AwayTeam]],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Row],[HomeTeam]], 1, 0))</f>
        <v>0</v>
      </c>
      <c r="AM771" s="2">
        <f>IF(Table2[[#This Row],[GameIsOver]]=0,0,IF(Table2[[#This Row],[ActualWinner]]=Table2[[#This Row],[AwayTeam]],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Row],[HomeTeam]], 1, 0))</f>
        <v>0</v>
      </c>
      <c r="AM772" s="2">
        <f>IF(Table2[[#This Row],[GameIsOver]]=0,0,IF(Table2[[#This Row],[ActualWinner]]=Table2[[#This Row],[AwayTeam]],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Row],[HomeTeam]], 1, 0))</f>
        <v>0</v>
      </c>
      <c r="AM773" s="2">
        <f>IF(Table2[[#This Row],[GameIsOver]]=0,0,IF(Table2[[#This Row],[ActualWinner]]=Table2[[#This Row],[AwayTeam]],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Row],[HomeTeam]], 1, 0))</f>
        <v>0</v>
      </c>
      <c r="AM774" s="2">
        <f>IF(Table2[[#This Row],[GameIsOver]]=0,0,IF(Table2[[#This Row],[ActualWinner]]=Table2[[#This Row],[AwayTeam]],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Row],[HomeTeam]], 1, 0))</f>
        <v>0</v>
      </c>
      <c r="AM775" s="2">
        <f>IF(Table2[[#This Row],[GameIsOver]]=0,0,IF(Table2[[#This Row],[ActualWinner]]=Table2[[#This Row],[AwayTeam]],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Row],[HomeTeam]], 1, 0))</f>
        <v>0</v>
      </c>
      <c r="AM776" s="2">
        <f>IF(Table2[[#This Row],[GameIsOver]]=0,0,IF(Table2[[#This Row],[ActualWinner]]=Table2[[#This Row],[AwayTeam]],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Row],[HomeTeam]], 1, 0))</f>
        <v>0</v>
      </c>
      <c r="AM777" s="2">
        <f>IF(Table2[[#This Row],[GameIsOver]]=0,0,IF(Table2[[#This Row],[ActualWinner]]=Table2[[#This Row],[AwayTeam]],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Row],[HomeTeam]], 1, 0))</f>
        <v>0</v>
      </c>
      <c r="AM778" s="2">
        <f>IF(Table2[[#This Row],[GameIsOver]]=0,0,IF(Table2[[#This Row],[ActualWinner]]=Table2[[#This Row],[AwayTeam]],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Row],[HomeTeam]], 1, 0))</f>
        <v>0</v>
      </c>
      <c r="AM779" s="2">
        <f>IF(Table2[[#This Row],[GameIsOver]]=0,0,IF(Table2[[#This Row],[ActualWinner]]=Table2[[#This Row],[AwayTeam]],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Row],[HomeTeam]], 1, 0))</f>
        <v>0</v>
      </c>
      <c r="AM780" s="2">
        <f>IF(Table2[[#This Row],[GameIsOver]]=0,0,IF(Table2[[#This Row],[ActualWinner]]=Table2[[#This Row],[AwayTeam]],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Row],[HomeTeam]], 1, 0))</f>
        <v>0</v>
      </c>
      <c r="AM781" s="2">
        <f>IF(Table2[[#This Row],[GameIsOver]]=0,0,IF(Table2[[#This Row],[ActualWinner]]=Table2[[#This Row],[AwayTeam]],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Row],[HomeTeam]], 1, 0))</f>
        <v>0</v>
      </c>
      <c r="AM782" s="2">
        <f>IF(Table2[[#This Row],[GameIsOver]]=0,0,IF(Table2[[#This Row],[ActualWinner]]=Table2[[#This Row],[AwayTeam]],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Row],[HomeTeam]], 1, 0))</f>
        <v>0</v>
      </c>
      <c r="AM783" s="2">
        <f>IF(Table2[[#This Row],[GameIsOver]]=0,0,IF(Table2[[#This Row],[ActualWinner]]=Table2[[#This Row],[AwayTeam]],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Row],[HomeTeam]], 1, 0))</f>
        <v>0</v>
      </c>
      <c r="AM784" s="2">
        <f>IF(Table2[[#This Row],[GameIsOver]]=0,0,IF(Table2[[#This Row],[ActualWinner]]=Table2[[#This Row],[AwayTeam]],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Row],[HomeTeam]], 1, 0))</f>
        <v>0</v>
      </c>
      <c r="AM785" s="2">
        <f>IF(Table2[[#This Row],[GameIsOver]]=0,0,IF(Table2[[#This Row],[ActualWinner]]=Table2[[#This Row],[AwayTeam]],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Row],[HomeTeam]], 1, 0))</f>
        <v>0</v>
      </c>
      <c r="AM786" s="2">
        <f>IF(Table2[[#This Row],[GameIsOver]]=0,0,IF(Table2[[#This Row],[ActualWinner]]=Table2[[#This Row],[AwayTeam]],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Row],[HomeTeam]], 1, 0))</f>
        <v>0</v>
      </c>
      <c r="AM787" s="2">
        <f>IF(Table2[[#This Row],[GameIsOver]]=0,0,IF(Table2[[#This Row],[ActualWinner]]=Table2[[#This Row],[AwayTeam]],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Row],[HomeTeam]], 1, 0))</f>
        <v>0</v>
      </c>
      <c r="AM788" s="2">
        <f>IF(Table2[[#This Row],[GameIsOver]]=0,0,IF(Table2[[#This Row],[ActualWinner]]=Table2[[#This Row],[AwayTeam]],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Row],[HomeTeam]], 1, 0))</f>
        <v>0</v>
      </c>
      <c r="AM789" s="2">
        <f>IF(Table2[[#This Row],[GameIsOver]]=0,0,IF(Table2[[#This Row],[ActualWinner]]=Table2[[#This Row],[AwayTeam]],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Row],[HomeTeam]], 1, 0))</f>
        <v>0</v>
      </c>
      <c r="AM790" s="2">
        <f>IF(Table2[[#This Row],[GameIsOver]]=0,0,IF(Table2[[#This Row],[ActualWinner]]=Table2[[#This Row],[AwayTeam]],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Row],[HomeTeam]], 1, 0))</f>
        <v>0</v>
      </c>
      <c r="AM791" s="2">
        <f>IF(Table2[[#This Row],[GameIsOver]]=0,0,IF(Table2[[#This Row],[ActualWinner]]=Table2[[#This Row],[AwayTeam]],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Row],[HomeTeam]], 1, 0))</f>
        <v>0</v>
      </c>
      <c r="AM792" s="2">
        <f>IF(Table2[[#This Row],[GameIsOver]]=0,0,IF(Table2[[#This Row],[ActualWinner]]=Table2[[#This Row],[AwayTeam]],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Row],[HomeTeam]], 1, 0))</f>
        <v>0</v>
      </c>
      <c r="AM793" s="2">
        <f>IF(Table2[[#This Row],[GameIsOver]]=0,0,IF(Table2[[#This Row],[ActualWinner]]=Table2[[#This Row],[AwayTeam]],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Row],[HomeTeam]], 1, 0))</f>
        <v>0</v>
      </c>
      <c r="AM794" s="2">
        <f>IF(Table2[[#This Row],[GameIsOver]]=0,0,IF(Table2[[#This Row],[ActualWinner]]=Table2[[#This Row],[AwayTeam]],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Row],[HomeTeam]], 1, 0))</f>
        <v>0</v>
      </c>
      <c r="AM795" s="2">
        <f>IF(Table2[[#This Row],[GameIsOver]]=0,0,IF(Table2[[#This Row],[ActualWinner]]=Table2[[#This Row],[AwayTeam]],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Row],[HomeTeam]], 1, 0))</f>
        <v>0</v>
      </c>
      <c r="AM796" s="2">
        <f>IF(Table2[[#This Row],[GameIsOver]]=0,0,IF(Table2[[#This Row],[ActualWinner]]=Table2[[#This Row],[AwayTeam]],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Row],[HomeTeam]], 1, 0))</f>
        <v>0</v>
      </c>
      <c r="AM797" s="2">
        <f>IF(Table2[[#This Row],[GameIsOver]]=0,0,IF(Table2[[#This Row],[ActualWinner]]=Table2[[#This Row],[AwayTeam]],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Row],[HomeTeam]], 1, 0))</f>
        <v>0</v>
      </c>
      <c r="AM798" s="2">
        <f>IF(Table2[[#This Row],[GameIsOver]]=0,0,IF(Table2[[#This Row],[ActualWinner]]=Table2[[#This Row],[AwayTeam]],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Row],[HomeTeam]], 1, 0))</f>
        <v>0</v>
      </c>
      <c r="AM799" s="2">
        <f>IF(Table2[[#This Row],[GameIsOver]]=0,0,IF(Table2[[#This Row],[ActualWinner]]=Table2[[#This Row],[AwayTeam]],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Row],[HomeTeam]], 1, 0))</f>
        <v>0</v>
      </c>
      <c r="AM800" s="2">
        <f>IF(Table2[[#This Row],[GameIsOver]]=0,0,IF(Table2[[#This Row],[ActualWinner]]=Table2[[#This Row],[AwayTeam]],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Row],[HomeTeam]], 1, 0))</f>
        <v>0</v>
      </c>
      <c r="AM801" s="2">
        <f>IF(Table2[[#This Row],[GameIsOver]]=0,0,IF(Table2[[#This Row],[ActualWinner]]=Table2[[#This Row],[AwayTeam]],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Row],[HomeTeam]], 1, 0))</f>
        <v>0</v>
      </c>
      <c r="AM802" s="2">
        <f>IF(Table2[[#This Row],[GameIsOver]]=0,0,IF(Table2[[#This Row],[ActualWinner]]=Table2[[#This Row],[AwayTeam]],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Row],[HomeTeam]], 1, 0))</f>
        <v>0</v>
      </c>
      <c r="AM803" s="2">
        <f>IF(Table2[[#This Row],[GameIsOver]]=0,0,IF(Table2[[#This Row],[ActualWinner]]=Table2[[#This Row],[AwayTeam]],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Row],[HomeTeam]], 1, 0))</f>
        <v>0</v>
      </c>
      <c r="AM804" s="2">
        <f>IF(Table2[[#This Row],[GameIsOver]]=0,0,IF(Table2[[#This Row],[ActualWinner]]=Table2[[#This Row],[AwayTeam]],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Row],[HomeTeam]], 1, 0))</f>
        <v>0</v>
      </c>
      <c r="AM805" s="2">
        <f>IF(Table2[[#This Row],[GameIsOver]]=0,0,IF(Table2[[#This Row],[ActualWinner]]=Table2[[#This Row],[AwayTeam]],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Row],[HomeTeam]], 1, 0))</f>
        <v>0</v>
      </c>
      <c r="AM806" s="2">
        <f>IF(Table2[[#This Row],[GameIsOver]]=0,0,IF(Table2[[#This Row],[ActualWinner]]=Table2[[#This Row],[AwayTeam]],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Row],[HomeTeam]], 1, 0))</f>
        <v>0</v>
      </c>
      <c r="AM807" s="2">
        <f>IF(Table2[[#This Row],[GameIsOver]]=0,0,IF(Table2[[#This Row],[ActualWinner]]=Table2[[#This Row],[AwayTeam]],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Row],[HomeTeam]], 1, 0))</f>
        <v>0</v>
      </c>
      <c r="AM808" s="2">
        <f>IF(Table2[[#This Row],[GameIsOver]]=0,0,IF(Table2[[#This Row],[ActualWinner]]=Table2[[#This Row],[AwayTeam]],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Row],[HomeTeam]], 1, 0))</f>
        <v>0</v>
      </c>
      <c r="AM809" s="2">
        <f>IF(Table2[[#This Row],[GameIsOver]]=0,0,IF(Table2[[#This Row],[ActualWinner]]=Table2[[#This Row],[AwayTeam]],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Row],[HomeTeam]], 1, 0))</f>
        <v>0</v>
      </c>
      <c r="AM810" s="2">
        <f>IF(Table2[[#This Row],[GameIsOver]]=0,0,IF(Table2[[#This Row],[ActualWinner]]=Table2[[#This Row],[AwayTeam]],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Row],[HomeTeam]], 1, 0))</f>
        <v>0</v>
      </c>
      <c r="AM811" s="2">
        <f>IF(Table2[[#This Row],[GameIsOver]]=0,0,IF(Table2[[#This Row],[ActualWinner]]=Table2[[#This Row],[AwayTeam]],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Row],[HomeTeam]], 1, 0))</f>
        <v>0</v>
      </c>
      <c r="AM812" s="2">
        <f>IF(Table2[[#This Row],[GameIsOver]]=0,0,IF(Table2[[#This Row],[ActualWinner]]=Table2[[#This Row],[AwayTeam]],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Row],[HomeTeam]], 1, 0))</f>
        <v>0</v>
      </c>
      <c r="AM813" s="2">
        <f>IF(Table2[[#This Row],[GameIsOver]]=0,0,IF(Table2[[#This Row],[ActualWinner]]=Table2[[#This Row],[AwayTeam]],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Row],[HomeTeam]], 1, 0))</f>
        <v>0</v>
      </c>
      <c r="AM814" s="2">
        <f>IF(Table2[[#This Row],[GameIsOver]]=0,0,IF(Table2[[#This Row],[ActualWinner]]=Table2[[#This Row],[AwayTeam]],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Row],[HomeTeam]], 1, 0))</f>
        <v>0</v>
      </c>
      <c r="AM815" s="2">
        <f>IF(Table2[[#This Row],[GameIsOver]]=0,0,IF(Table2[[#This Row],[ActualWinner]]=Table2[[#This Row],[AwayTeam]],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Row],[HomeTeam]], 1, 0))</f>
        <v>0</v>
      </c>
      <c r="AM816" s="2">
        <f>IF(Table2[[#This Row],[GameIsOver]]=0,0,IF(Table2[[#This Row],[ActualWinner]]=Table2[[#This Row],[AwayTeam]],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Row],[HomeTeam]], 1, 0))</f>
        <v>0</v>
      </c>
      <c r="AM817" s="2">
        <f>IF(Table2[[#This Row],[GameIsOver]]=0,0,IF(Table2[[#This Row],[ActualWinner]]=Table2[[#This Row],[AwayTeam]],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Row],[HomeTeam]], 1, 0))</f>
        <v>0</v>
      </c>
      <c r="AM818" s="2">
        <f>IF(Table2[[#This Row],[GameIsOver]]=0,0,IF(Table2[[#This Row],[ActualWinner]]=Table2[[#This Row],[AwayTeam]],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Row],[HomeTeam]], 1, 0))</f>
        <v>0</v>
      </c>
      <c r="AM819" s="2">
        <f>IF(Table2[[#This Row],[GameIsOver]]=0,0,IF(Table2[[#This Row],[ActualWinner]]=Table2[[#This Row],[AwayTeam]],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Row],[HomeTeam]], 1, 0))</f>
        <v>0</v>
      </c>
      <c r="AM820" s="2">
        <f>IF(Table2[[#This Row],[GameIsOver]]=0,0,IF(Table2[[#This Row],[ActualWinner]]=Table2[[#This Row],[AwayTeam]],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Row],[HomeTeam]], 1, 0))</f>
        <v>0</v>
      </c>
      <c r="AM821" s="2">
        <f>IF(Table2[[#This Row],[GameIsOver]]=0,0,IF(Table2[[#This Row],[ActualWinner]]=Table2[[#This Row],[AwayTeam]],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Row],[HomeTeam]], 1, 0))</f>
        <v>0</v>
      </c>
      <c r="AM822" s="2">
        <f>IF(Table2[[#This Row],[GameIsOver]]=0,0,IF(Table2[[#This Row],[ActualWinner]]=Table2[[#This Row],[AwayTeam]],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Row],[HomeTeam]], 1, 0))</f>
        <v>0</v>
      </c>
      <c r="AM823" s="2">
        <f>IF(Table2[[#This Row],[GameIsOver]]=0,0,IF(Table2[[#This Row],[ActualWinner]]=Table2[[#This Row],[AwayTeam]],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Row],[HomeTeam]], 1, 0))</f>
        <v>0</v>
      </c>
      <c r="AM824" s="2">
        <f>IF(Table2[[#This Row],[GameIsOver]]=0,0,IF(Table2[[#This Row],[ActualWinner]]=Table2[[#This Row],[AwayTeam]],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Row],[HomeTeam]], 1, 0))</f>
        <v>0</v>
      </c>
      <c r="AM825" s="2">
        <f>IF(Table2[[#This Row],[GameIsOver]]=0,0,IF(Table2[[#This Row],[ActualWinner]]=Table2[[#This Row],[AwayTeam]],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Row],[HomeTeam]], 1, 0))</f>
        <v>0</v>
      </c>
      <c r="AM826" s="2">
        <f>IF(Table2[[#This Row],[GameIsOver]]=0,0,IF(Table2[[#This Row],[ActualWinner]]=Table2[[#This Row],[AwayTeam]],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Row],[HomeTeam]], 1, 0))</f>
        <v>0</v>
      </c>
      <c r="AM827" s="2">
        <f>IF(Table2[[#This Row],[GameIsOver]]=0,0,IF(Table2[[#This Row],[ActualWinner]]=Table2[[#This Row],[AwayTeam]],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Row],[HomeTeam]], 1, 0))</f>
        <v>0</v>
      </c>
      <c r="AM828" s="2">
        <f>IF(Table2[[#This Row],[GameIsOver]]=0,0,IF(Table2[[#This Row],[ActualWinner]]=Table2[[#This Row],[AwayTeam]],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Row],[HomeTeam]], 1, 0))</f>
        <v>0</v>
      </c>
      <c r="AM829" s="2">
        <f>IF(Table2[[#This Row],[GameIsOver]]=0,0,IF(Table2[[#This Row],[ActualWinner]]=Table2[[#This Row],[AwayTeam]],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Row],[HomeTeam]], 1, 0))</f>
        <v>0</v>
      </c>
      <c r="AM830" s="2">
        <f>IF(Table2[[#This Row],[GameIsOver]]=0,0,IF(Table2[[#This Row],[ActualWinner]]=Table2[[#This Row],[AwayTeam]],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Row],[HomeTeam]], 1, 0))</f>
        <v>0</v>
      </c>
      <c r="AM831" s="2">
        <f>IF(Table2[[#This Row],[GameIsOver]]=0,0,IF(Table2[[#This Row],[ActualWinner]]=Table2[[#This Row],[AwayTeam]],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Row],[HomeTeam]], 1, 0))</f>
        <v>0</v>
      </c>
      <c r="AM832" s="2">
        <f>IF(Table2[[#This Row],[GameIsOver]]=0,0,IF(Table2[[#This Row],[ActualWinner]]=Table2[[#This Row],[AwayTeam]],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Row],[HomeTeam]], 1, 0))</f>
        <v>0</v>
      </c>
      <c r="AM833" s="2">
        <f>IF(Table2[[#This Row],[GameIsOver]]=0,0,IF(Table2[[#This Row],[ActualWinner]]=Table2[[#This Row],[AwayTeam]],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Row],[HomeTeam]], 1, 0))</f>
        <v>0</v>
      </c>
      <c r="AM834" s="2">
        <f>IF(Table2[[#This Row],[GameIsOver]]=0,0,IF(Table2[[#This Row],[ActualWinner]]=Table2[[#This Row],[AwayTeam]],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Row],[HomeTeam]], 1, 0))</f>
        <v>0</v>
      </c>
      <c r="AM835" s="2">
        <f>IF(Table2[[#This Row],[GameIsOver]]=0,0,IF(Table2[[#This Row],[ActualWinner]]=Table2[[#This Row],[AwayTeam]],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Row],[HomeTeam]], 1, 0))</f>
        <v>0</v>
      </c>
      <c r="AM836" s="2">
        <f>IF(Table2[[#This Row],[GameIsOver]]=0,0,IF(Table2[[#This Row],[ActualWinner]]=Table2[[#This Row],[AwayTeam]],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Row],[HomeTeam]], 1, 0))</f>
        <v>0</v>
      </c>
      <c r="AM837" s="2">
        <f>IF(Table2[[#This Row],[GameIsOver]]=0,0,IF(Table2[[#This Row],[ActualWinner]]=Table2[[#This Row],[AwayTeam]],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Row],[HomeTeam]], 1, 0))</f>
        <v>0</v>
      </c>
      <c r="AM838" s="2">
        <f>IF(Table2[[#This Row],[GameIsOver]]=0,0,IF(Table2[[#This Row],[ActualWinner]]=Table2[[#This Row],[AwayTeam]],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Row],[HomeTeam]], 1, 0))</f>
        <v>0</v>
      </c>
      <c r="AM839" s="2">
        <f>IF(Table2[[#This Row],[GameIsOver]]=0,0,IF(Table2[[#This Row],[ActualWinner]]=Table2[[#This Row],[AwayTeam]],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Row],[HomeTeam]], 1, 0))</f>
        <v>0</v>
      </c>
      <c r="AM840" s="2">
        <f>IF(Table2[[#This Row],[GameIsOver]]=0,0,IF(Table2[[#This Row],[ActualWinner]]=Table2[[#This Row],[AwayTeam]],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Row],[HomeTeam]], 1, 0))</f>
        <v>0</v>
      </c>
      <c r="AM841" s="2">
        <f>IF(Table2[[#This Row],[GameIsOver]]=0,0,IF(Table2[[#This Row],[ActualWinner]]=Table2[[#This Row],[AwayTeam]],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Row],[HomeTeam]], 1, 0))</f>
        <v>0</v>
      </c>
      <c r="AM842" s="2">
        <f>IF(Table2[[#This Row],[GameIsOver]]=0,0,IF(Table2[[#This Row],[ActualWinner]]=Table2[[#This Row],[AwayTeam]],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Row],[HomeTeam]], 1, 0))</f>
        <v>0</v>
      </c>
      <c r="AM843" s="2">
        <f>IF(Table2[[#This Row],[GameIsOver]]=0,0,IF(Table2[[#This Row],[ActualWinner]]=Table2[[#This Row],[AwayTeam]],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Row],[HomeTeam]], 1, 0))</f>
        <v>0</v>
      </c>
      <c r="AM844" s="2">
        <f>IF(Table2[[#This Row],[GameIsOver]]=0,0,IF(Table2[[#This Row],[ActualWinner]]=Table2[[#This Row],[AwayTeam]],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Row],[HomeTeam]], 1, 0))</f>
        <v>0</v>
      </c>
      <c r="AM845" s="2">
        <f>IF(Table2[[#This Row],[GameIsOver]]=0,0,IF(Table2[[#This Row],[ActualWinner]]=Table2[[#This Row],[AwayTeam]],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Row],[HomeTeam]], 1, 0))</f>
        <v>0</v>
      </c>
      <c r="AM846" s="2">
        <f>IF(Table2[[#This Row],[GameIsOver]]=0,0,IF(Table2[[#This Row],[ActualWinner]]=Table2[[#This Row],[AwayTeam]],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Row],[HomeTeam]], 1, 0))</f>
        <v>0</v>
      </c>
      <c r="AM847" s="2">
        <f>IF(Table2[[#This Row],[GameIsOver]]=0,0,IF(Table2[[#This Row],[ActualWinner]]=Table2[[#This Row],[AwayTeam]],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Row],[HomeTeam]], 1, 0))</f>
        <v>0</v>
      </c>
      <c r="AM848" s="2">
        <f>IF(Table2[[#This Row],[GameIsOver]]=0,0,IF(Table2[[#This Row],[ActualWinner]]=Table2[[#This Row],[AwayTeam]],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Row],[HomeTeam]], 1, 0))</f>
        <v>0</v>
      </c>
      <c r="AM849" s="2">
        <f>IF(Table2[[#This Row],[GameIsOver]]=0,0,IF(Table2[[#This Row],[ActualWinner]]=Table2[[#This Row],[AwayTeam]],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Row],[HomeTeam]], 1, 0))</f>
        <v>0</v>
      </c>
      <c r="AM850" s="2">
        <f>IF(Table2[[#This Row],[GameIsOver]]=0,0,IF(Table2[[#This Row],[ActualWinner]]=Table2[[#This Row],[AwayTeam]],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Row],[HomeTeam]], 1, 0))</f>
        <v>0</v>
      </c>
      <c r="AM851" s="2">
        <f>IF(Table2[[#This Row],[GameIsOver]]=0,0,IF(Table2[[#This Row],[ActualWinner]]=Table2[[#This Row],[AwayTeam]],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Row],[HomeTeam]], 1, 0))</f>
        <v>0</v>
      </c>
      <c r="AM852" s="2">
        <f>IF(Table2[[#This Row],[GameIsOver]]=0,0,IF(Table2[[#This Row],[ActualWinner]]=Table2[[#This Row],[AwayTeam]],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Row],[HomeTeam]], 1, 0))</f>
        <v>0</v>
      </c>
      <c r="AM853" s="2">
        <f>IF(Table2[[#This Row],[GameIsOver]]=0,0,IF(Table2[[#This Row],[ActualWinner]]=Table2[[#This Row],[AwayTeam]],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Row],[HomeTeam]], 1, 0))</f>
        <v>0</v>
      </c>
      <c r="AM854" s="2">
        <f>IF(Table2[[#This Row],[GameIsOver]]=0,0,IF(Table2[[#This Row],[ActualWinner]]=Table2[[#This Row],[AwayTeam]],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Row],[HomeTeam]], 1, 0))</f>
        <v>0</v>
      </c>
      <c r="AM855" s="2">
        <f>IF(Table2[[#This Row],[GameIsOver]]=0,0,IF(Table2[[#This Row],[ActualWinner]]=Table2[[#This Row],[AwayTeam]],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Row],[HomeTeam]], 1, 0))</f>
        <v>0</v>
      </c>
      <c r="AM856" s="2">
        <f>IF(Table2[[#This Row],[GameIsOver]]=0,0,IF(Table2[[#This Row],[ActualWinner]]=Table2[[#This Row],[AwayTeam]],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Row],[HomeTeam]], 1, 0))</f>
        <v>0</v>
      </c>
      <c r="AM857" s="2">
        <f>IF(Table2[[#This Row],[GameIsOver]]=0,0,IF(Table2[[#This Row],[ActualWinner]]=Table2[[#This Row],[AwayTeam]],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Row],[HomeTeam]], 1, 0))</f>
        <v>0</v>
      </c>
      <c r="AM858" s="2">
        <f>IF(Table2[[#This Row],[GameIsOver]]=0,0,IF(Table2[[#This Row],[ActualWinner]]=Table2[[#This Row],[AwayTeam]],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Row],[HomeTeam]], 1, 0))</f>
        <v>0</v>
      </c>
      <c r="AM859" s="2">
        <f>IF(Table2[[#This Row],[GameIsOver]]=0,0,IF(Table2[[#This Row],[ActualWinner]]=Table2[[#This Row],[AwayTeam]],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Row],[HomeTeam]], 1, 0))</f>
        <v>0</v>
      </c>
      <c r="AM860" s="2">
        <f>IF(Table2[[#This Row],[GameIsOver]]=0,0,IF(Table2[[#This Row],[ActualWinner]]=Table2[[#This Row],[AwayTeam]],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Row],[HomeTeam]], 1, 0))</f>
        <v>0</v>
      </c>
      <c r="AM861" s="2">
        <f>IF(Table2[[#This Row],[GameIsOver]]=0,0,IF(Table2[[#This Row],[ActualWinner]]=Table2[[#This Row],[AwayTeam]],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Row],[HomeTeam]], 1, 0))</f>
        <v>0</v>
      </c>
      <c r="AM862" s="2">
        <f>IF(Table2[[#This Row],[GameIsOver]]=0,0,IF(Table2[[#This Row],[ActualWinner]]=Table2[[#This Row],[AwayTeam]],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Row],[HomeTeam]], 1, 0))</f>
        <v>0</v>
      </c>
      <c r="AM863" s="2">
        <f>IF(Table2[[#This Row],[GameIsOver]]=0,0,IF(Table2[[#This Row],[ActualWinner]]=Table2[[#This Row],[AwayTeam]],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Row],[HomeTeam]], 1, 0))</f>
        <v>0</v>
      </c>
      <c r="AM864" s="2">
        <f>IF(Table2[[#This Row],[GameIsOver]]=0,0,IF(Table2[[#This Row],[ActualWinner]]=Table2[[#This Row],[AwayTeam]],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Row],[HomeTeam]], 1, 0))</f>
        <v>0</v>
      </c>
      <c r="AM865" s="2">
        <f>IF(Table2[[#This Row],[GameIsOver]]=0,0,IF(Table2[[#This Row],[ActualWinner]]=Table2[[#This Row],[AwayTeam]],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Row],[HomeTeam]], 1, 0))</f>
        <v>0</v>
      </c>
      <c r="AM866" s="2">
        <f>IF(Table2[[#This Row],[GameIsOver]]=0,0,IF(Table2[[#This Row],[ActualWinner]]=Table2[[#This Row],[AwayTeam]],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Row],[HomeTeam]], 1, 0))</f>
        <v>0</v>
      </c>
      <c r="AM867" s="2">
        <f>IF(Table2[[#This Row],[GameIsOver]]=0,0,IF(Table2[[#This Row],[ActualWinner]]=Table2[[#This Row],[AwayTeam]],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Row],[HomeTeam]], 1, 0))</f>
        <v>0</v>
      </c>
      <c r="AM868" s="2">
        <f>IF(Table2[[#This Row],[GameIsOver]]=0,0,IF(Table2[[#This Row],[ActualWinner]]=Table2[[#This Row],[AwayTeam]],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Row],[HomeTeam]], 1, 0))</f>
        <v>0</v>
      </c>
      <c r="AM869" s="2">
        <f>IF(Table2[[#This Row],[GameIsOver]]=0,0,IF(Table2[[#This Row],[ActualWinner]]=Table2[[#This Row],[AwayTeam]],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Row],[HomeTeam]], 1, 0))</f>
        <v>0</v>
      </c>
      <c r="AM870" s="2">
        <f>IF(Table2[[#This Row],[GameIsOver]]=0,0,IF(Table2[[#This Row],[ActualWinner]]=Table2[[#This Row],[AwayTeam]],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Row],[HomeTeam]], 1, 0))</f>
        <v>0</v>
      </c>
      <c r="AM871" s="2">
        <f>IF(Table2[[#This Row],[GameIsOver]]=0,0,IF(Table2[[#This Row],[ActualWinner]]=Table2[[#This Row],[AwayTeam]],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Row],[HomeTeam]], 1, 0))</f>
        <v>0</v>
      </c>
      <c r="AM872" s="2">
        <f>IF(Table2[[#This Row],[GameIsOver]]=0,0,IF(Table2[[#This Row],[ActualWinner]]=Table2[[#This Row],[AwayTeam]],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Row],[HomeTeam]], 1, 0))</f>
        <v>0</v>
      </c>
      <c r="AM873" s="2">
        <f>IF(Table2[[#This Row],[GameIsOver]]=0,0,IF(Table2[[#This Row],[ActualWinner]]=Table2[[#This Row],[AwayTeam]],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Row],[HomeTeam]], 1, 0))</f>
        <v>0</v>
      </c>
      <c r="AM874" s="2">
        <f>IF(Table2[[#This Row],[GameIsOver]]=0,0,IF(Table2[[#This Row],[ActualWinner]]=Table2[[#This Row],[AwayTeam]],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Row],[HomeTeam]], 1, 0))</f>
        <v>0</v>
      </c>
      <c r="AM875" s="2">
        <f>IF(Table2[[#This Row],[GameIsOver]]=0,0,IF(Table2[[#This Row],[ActualWinner]]=Table2[[#This Row],[AwayTeam]],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Row],[HomeTeam]], 1, 0))</f>
        <v>0</v>
      </c>
      <c r="AM876" s="2">
        <f>IF(Table2[[#This Row],[GameIsOver]]=0,0,IF(Table2[[#This Row],[ActualWinner]]=Table2[[#This Row],[AwayTeam]],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Row],[HomeTeam]], 1, 0))</f>
        <v>0</v>
      </c>
      <c r="AM877" s="2">
        <f>IF(Table2[[#This Row],[GameIsOver]]=0,0,IF(Table2[[#This Row],[ActualWinner]]=Table2[[#This Row],[AwayTeam]],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Row],[HomeTeam]], 1, 0))</f>
        <v>0</v>
      </c>
      <c r="AM878" s="2">
        <f>IF(Table2[[#This Row],[GameIsOver]]=0,0,IF(Table2[[#This Row],[ActualWinner]]=Table2[[#This Row],[AwayTeam]],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Row],[HomeTeam]], 1, 0))</f>
        <v>0</v>
      </c>
      <c r="AM879" s="2">
        <f>IF(Table2[[#This Row],[GameIsOver]]=0,0,IF(Table2[[#This Row],[ActualWinner]]=Table2[[#This Row],[AwayTeam]],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Row],[HomeTeam]], 1, 0))</f>
        <v>0</v>
      </c>
      <c r="AM880" s="2">
        <f>IF(Table2[[#This Row],[GameIsOver]]=0,0,IF(Table2[[#This Row],[ActualWinner]]=Table2[[#This Row],[AwayTeam]],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Row],[HomeTeam]], 1, 0))</f>
        <v>0</v>
      </c>
      <c r="AM881" s="2">
        <f>IF(Table2[[#This Row],[GameIsOver]]=0,0,IF(Table2[[#This Row],[ActualWinner]]=Table2[[#This Row],[AwayTeam]],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Row],[HomeTeam]], 1, 0))</f>
        <v>0</v>
      </c>
      <c r="AM882" s="2">
        <f>IF(Table2[[#This Row],[GameIsOver]]=0,0,IF(Table2[[#This Row],[ActualWinner]]=Table2[[#This Row],[AwayTeam]],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Row],[HomeTeam]], 1, 0))</f>
        <v>0</v>
      </c>
      <c r="AM883" s="2">
        <f>IF(Table2[[#This Row],[GameIsOver]]=0,0,IF(Table2[[#This Row],[ActualWinner]]=Table2[[#This Row],[AwayTeam]],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Row],[HomeTeam]], 1, 0))</f>
        <v>0</v>
      </c>
      <c r="AM884" s="2">
        <f>IF(Table2[[#This Row],[GameIsOver]]=0,0,IF(Table2[[#This Row],[ActualWinner]]=Table2[[#This Row],[AwayTeam]],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Row],[HomeTeam]], 1, 0))</f>
        <v>0</v>
      </c>
      <c r="AM885" s="2">
        <f>IF(Table2[[#This Row],[GameIsOver]]=0,0,IF(Table2[[#This Row],[ActualWinner]]=Table2[[#This Row],[AwayTeam]],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Row],[HomeTeam]], 1, 0))</f>
        <v>0</v>
      </c>
      <c r="AM886" s="2">
        <f>IF(Table2[[#This Row],[GameIsOver]]=0,0,IF(Table2[[#This Row],[ActualWinner]]=Table2[[#This Row],[AwayTeam]],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Row],[HomeTeam]], 1, 0))</f>
        <v>0</v>
      </c>
      <c r="AM887" s="2">
        <f>IF(Table2[[#This Row],[GameIsOver]]=0,0,IF(Table2[[#This Row],[ActualWinner]]=Table2[[#This Row],[AwayTeam]],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Row],[HomeTeam]], 1, 0))</f>
        <v>0</v>
      </c>
      <c r="AM888" s="2">
        <f>IF(Table2[[#This Row],[GameIsOver]]=0,0,IF(Table2[[#This Row],[ActualWinner]]=Table2[[#This Row],[AwayTeam]],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Row],[HomeTeam]], 1, 0))</f>
        <v>0</v>
      </c>
      <c r="AM889" s="2">
        <f>IF(Table2[[#This Row],[GameIsOver]]=0,0,IF(Table2[[#This Row],[ActualWinner]]=Table2[[#This Row],[AwayTeam]],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Row],[HomeTeam]], 1, 0))</f>
        <v>0</v>
      </c>
      <c r="AM890" s="2">
        <f>IF(Table2[[#This Row],[GameIsOver]]=0,0,IF(Table2[[#This Row],[ActualWinner]]=Table2[[#This Row],[AwayTeam]],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Row],[HomeTeam]], 1, 0))</f>
        <v>0</v>
      </c>
      <c r="AM891" s="2">
        <f>IF(Table2[[#This Row],[GameIsOver]]=0,0,IF(Table2[[#This Row],[ActualWinner]]=Table2[[#This Row],[AwayTeam]],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Row],[HomeTeam]], 1, 0))</f>
        <v>0</v>
      </c>
      <c r="AM892" s="2">
        <f>IF(Table2[[#This Row],[GameIsOver]]=0,0,IF(Table2[[#This Row],[ActualWinner]]=Table2[[#This Row],[AwayTeam]],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Row],[HomeTeam]], 1, 0))</f>
        <v>0</v>
      </c>
      <c r="AM893" s="2">
        <f>IF(Table2[[#This Row],[GameIsOver]]=0,0,IF(Table2[[#This Row],[ActualWinner]]=Table2[[#This Row],[AwayTeam]],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Row],[HomeTeam]], 1, 0))</f>
        <v>0</v>
      </c>
      <c r="AM894" s="2">
        <f>IF(Table2[[#This Row],[GameIsOver]]=0,0,IF(Table2[[#This Row],[ActualWinner]]=Table2[[#This Row],[AwayTeam]],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Row],[HomeTeam]], 1, 0))</f>
        <v>0</v>
      </c>
      <c r="AM895" s="2">
        <f>IF(Table2[[#This Row],[GameIsOver]]=0,0,IF(Table2[[#This Row],[ActualWinner]]=Table2[[#This Row],[AwayTeam]],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Row],[HomeTeam]], 1, 0))</f>
        <v>0</v>
      </c>
      <c r="AM896" s="2">
        <f>IF(Table2[[#This Row],[GameIsOver]]=0,0,IF(Table2[[#This Row],[ActualWinner]]=Table2[[#This Row],[AwayTeam]],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Row],[HomeTeam]], 1, 0))</f>
        <v>0</v>
      </c>
      <c r="AM897" s="2">
        <f>IF(Table2[[#This Row],[GameIsOver]]=0,0,IF(Table2[[#This Row],[ActualWinner]]=Table2[[#This Row],[AwayTeam]],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Row],[HomeTeam]], 1, 0))</f>
        <v>0</v>
      </c>
      <c r="AM898" s="2">
        <f>IF(Table2[[#This Row],[GameIsOver]]=0,0,IF(Table2[[#This Row],[ActualWinner]]=Table2[[#This Row],[AwayTeam]],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Row],[HomeTeam]], 1, 0))</f>
        <v>0</v>
      </c>
      <c r="AM899" s="2">
        <f>IF(Table2[[#This Row],[GameIsOver]]=0,0,IF(Table2[[#This Row],[ActualWinner]]=Table2[[#This Row],[AwayTeam]],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Row],[HomeTeam]], 1, 0))</f>
        <v>0</v>
      </c>
      <c r="AM900" s="2">
        <f>IF(Table2[[#This Row],[GameIsOver]]=0,0,IF(Table2[[#This Row],[ActualWinner]]=Table2[[#This Row],[AwayTeam]],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Row],[HomeTeam]], 1, 0))</f>
        <v>0</v>
      </c>
      <c r="AM901" s="2">
        <f>IF(Table2[[#This Row],[GameIsOver]]=0,0,IF(Table2[[#This Row],[ActualWinner]]=Table2[[#This Row],[AwayTeam]],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Row],[HomeTeam]], 1, 0))</f>
        <v>0</v>
      </c>
      <c r="AM902" s="2">
        <f>IF(Table2[[#This Row],[GameIsOver]]=0,0,IF(Table2[[#This Row],[ActualWinner]]=Table2[[#This Row],[AwayTeam]],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Row],[HomeTeam]], 1, 0))</f>
        <v>0</v>
      </c>
      <c r="AM903" s="2">
        <f>IF(Table2[[#This Row],[GameIsOver]]=0,0,IF(Table2[[#This Row],[ActualWinner]]=Table2[[#This Row],[AwayTeam]],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Row],[HomeTeam]], 1, 0))</f>
        <v>0</v>
      </c>
      <c r="AM904" s="2">
        <f>IF(Table2[[#This Row],[GameIsOver]]=0,0,IF(Table2[[#This Row],[ActualWinner]]=Table2[[#This Row],[AwayTeam]],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Row],[HomeTeam]], 1, 0))</f>
        <v>0</v>
      </c>
      <c r="AM905" s="2">
        <f>IF(Table2[[#This Row],[GameIsOver]]=0,0,IF(Table2[[#This Row],[ActualWinner]]=Table2[[#This Row],[AwayTeam]],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Row],[HomeTeam]], 1, 0))</f>
        <v>0</v>
      </c>
      <c r="AM906" s="2">
        <f>IF(Table2[[#This Row],[GameIsOver]]=0,0,IF(Table2[[#This Row],[ActualWinner]]=Table2[[#This Row],[AwayTeam]],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Row],[HomeTeam]], 1, 0))</f>
        <v>0</v>
      </c>
      <c r="AM907" s="2">
        <f>IF(Table2[[#This Row],[GameIsOver]]=0,0,IF(Table2[[#This Row],[ActualWinner]]=Table2[[#This Row],[AwayTeam]],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Row],[HomeTeam]], 1, 0))</f>
        <v>0</v>
      </c>
      <c r="AM908" s="2">
        <f>IF(Table2[[#This Row],[GameIsOver]]=0,0,IF(Table2[[#This Row],[ActualWinner]]=Table2[[#This Row],[AwayTeam]],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Row],[HomeTeam]], 1, 0))</f>
        <v>0</v>
      </c>
      <c r="AM909" s="2">
        <f>IF(Table2[[#This Row],[GameIsOver]]=0,0,IF(Table2[[#This Row],[ActualWinner]]=Table2[[#This Row],[AwayTeam]],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Row],[HomeTeam]], 1, 0))</f>
        <v>0</v>
      </c>
      <c r="AM910" s="2">
        <f>IF(Table2[[#This Row],[GameIsOver]]=0,0,IF(Table2[[#This Row],[ActualWinner]]=Table2[[#This Row],[AwayTeam]],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Row],[HomeTeam]], 1, 0))</f>
        <v>0</v>
      </c>
      <c r="AM911" s="2">
        <f>IF(Table2[[#This Row],[GameIsOver]]=0,0,IF(Table2[[#This Row],[ActualWinner]]=Table2[[#This Row],[AwayTeam]],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Row],[HomeTeam]], 1, 0))</f>
        <v>0</v>
      </c>
      <c r="AM912" s="2">
        <f>IF(Table2[[#This Row],[GameIsOver]]=0,0,IF(Table2[[#This Row],[ActualWinner]]=Table2[[#This Row],[AwayTeam]],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Row],[HomeTeam]], 1, 0))</f>
        <v>0</v>
      </c>
      <c r="AM913" s="2">
        <f>IF(Table2[[#This Row],[GameIsOver]]=0,0,IF(Table2[[#This Row],[ActualWinner]]=Table2[[#This Row],[AwayTeam]],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Row],[HomeTeam]], 1, 0))</f>
        <v>0</v>
      </c>
      <c r="AM914" s="2">
        <f>IF(Table2[[#This Row],[GameIsOver]]=0,0,IF(Table2[[#This Row],[ActualWinner]]=Table2[[#This Row],[AwayTeam]],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Row],[HomeTeam]], 1, 0))</f>
        <v>0</v>
      </c>
      <c r="AM915" s="2">
        <f>IF(Table2[[#This Row],[GameIsOver]]=0,0,IF(Table2[[#This Row],[ActualWinner]]=Table2[[#This Row],[AwayTeam]],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Row],[HomeTeam]], 1, 0))</f>
        <v>0</v>
      </c>
      <c r="AM916" s="2">
        <f>IF(Table2[[#This Row],[GameIsOver]]=0,0,IF(Table2[[#This Row],[ActualWinner]]=Table2[[#This Row],[AwayTeam]],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Row],[HomeTeam]], 1, 0))</f>
        <v>0</v>
      </c>
      <c r="AM917" s="2">
        <f>IF(Table2[[#This Row],[GameIsOver]]=0,0,IF(Table2[[#This Row],[ActualWinner]]=Table2[[#This Row],[AwayTeam]],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Row],[HomeTeam]], 1, 0))</f>
        <v>0</v>
      </c>
      <c r="AM918" s="2">
        <f>IF(Table2[[#This Row],[GameIsOver]]=0,0,IF(Table2[[#This Row],[ActualWinner]]=Table2[[#This Row],[AwayTeam]],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Row],[HomeTeam]], 1, 0))</f>
        <v>0</v>
      </c>
      <c r="AM919" s="2">
        <f>IF(Table2[[#This Row],[GameIsOver]]=0,0,IF(Table2[[#This Row],[ActualWinner]]=Table2[[#This Row],[AwayTeam]],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Row],[HomeTeam]], 1, 0))</f>
        <v>0</v>
      </c>
      <c r="AM920" s="2">
        <f>IF(Table2[[#This Row],[GameIsOver]]=0,0,IF(Table2[[#This Row],[ActualWinner]]=Table2[[#This Row],[AwayTeam]],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Row],[HomeTeam]], 1, 0))</f>
        <v>0</v>
      </c>
      <c r="AM921" s="2">
        <f>IF(Table2[[#This Row],[GameIsOver]]=0,0,IF(Table2[[#This Row],[ActualWinner]]=Table2[[#This Row],[AwayTeam]],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Row],[HomeTeam]], 1, 0))</f>
        <v>0</v>
      </c>
      <c r="AM922" s="2">
        <f>IF(Table2[[#This Row],[GameIsOver]]=0,0,IF(Table2[[#This Row],[ActualWinner]]=Table2[[#This Row],[AwayTeam]],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Row],[HomeTeam]], 1, 0))</f>
        <v>0</v>
      </c>
      <c r="AM923" s="2">
        <f>IF(Table2[[#This Row],[GameIsOver]]=0,0,IF(Table2[[#This Row],[ActualWinner]]=Table2[[#This Row],[AwayTeam]],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Row],[HomeTeam]], 1, 0))</f>
        <v>0</v>
      </c>
      <c r="AM924" s="2">
        <f>IF(Table2[[#This Row],[GameIsOver]]=0,0,IF(Table2[[#This Row],[ActualWinner]]=Table2[[#This Row],[AwayTeam]],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Row],[HomeTeam]], 1, 0))</f>
        <v>0</v>
      </c>
      <c r="AM925" s="2">
        <f>IF(Table2[[#This Row],[GameIsOver]]=0,0,IF(Table2[[#This Row],[ActualWinner]]=Table2[[#This Row],[AwayTeam]],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Row],[HomeTeam]], 1, 0))</f>
        <v>0</v>
      </c>
      <c r="AM926" s="2">
        <f>IF(Table2[[#This Row],[GameIsOver]]=0,0,IF(Table2[[#This Row],[ActualWinner]]=Table2[[#This Row],[AwayTeam]],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Row],[HomeTeam]], 1, 0))</f>
        <v>0</v>
      </c>
      <c r="AM927" s="2">
        <f>IF(Table2[[#This Row],[GameIsOver]]=0,0,IF(Table2[[#This Row],[ActualWinner]]=Table2[[#This Row],[AwayTeam]],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Row],[HomeTeam]], 1, 0))</f>
        <v>0</v>
      </c>
      <c r="AM928" s="2">
        <f>IF(Table2[[#This Row],[GameIsOver]]=0,0,IF(Table2[[#This Row],[ActualWinner]]=Table2[[#This Row],[AwayTeam]],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Row],[HomeTeam]], 1, 0))</f>
        <v>0</v>
      </c>
      <c r="AM929" s="2">
        <f>IF(Table2[[#This Row],[GameIsOver]]=0,0,IF(Table2[[#This Row],[ActualWinner]]=Table2[[#This Row],[AwayTeam]],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Row],[HomeTeam]], 1, 0))</f>
        <v>0</v>
      </c>
      <c r="AM930" s="2">
        <f>IF(Table2[[#This Row],[GameIsOver]]=0,0,IF(Table2[[#This Row],[ActualWinner]]=Table2[[#This Row],[AwayTeam]],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Row],[HomeTeam]], 1, 0))</f>
        <v>0</v>
      </c>
      <c r="AM931" s="2">
        <f>IF(Table2[[#This Row],[GameIsOver]]=0,0,IF(Table2[[#This Row],[ActualWinner]]=Table2[[#This Row],[AwayTeam]],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Row],[HomeTeam]], 1, 0))</f>
        <v>0</v>
      </c>
      <c r="AM932" s="2">
        <f>IF(Table2[[#This Row],[GameIsOver]]=0,0,IF(Table2[[#This Row],[ActualWinner]]=Table2[[#This Row],[AwayTeam]],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Row],[HomeTeam]], 1, 0))</f>
        <v>0</v>
      </c>
      <c r="AM933" s="2">
        <f>IF(Table2[[#This Row],[GameIsOver]]=0,0,IF(Table2[[#This Row],[ActualWinner]]=Table2[[#This Row],[AwayTeam]],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Row],[HomeTeam]], 1, 0))</f>
        <v>0</v>
      </c>
      <c r="AM934" s="2">
        <f>IF(Table2[[#This Row],[GameIsOver]]=0,0,IF(Table2[[#This Row],[ActualWinner]]=Table2[[#This Row],[AwayTeam]],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Row],[HomeTeam]], 1, 0))</f>
        <v>0</v>
      </c>
      <c r="AM935" s="2">
        <f>IF(Table2[[#This Row],[GameIsOver]]=0,0,IF(Table2[[#This Row],[ActualWinner]]=Table2[[#This Row],[AwayTeam]],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Row],[HomeTeam]], 1, 0))</f>
        <v>0</v>
      </c>
      <c r="AM936" s="2">
        <f>IF(Table2[[#This Row],[GameIsOver]]=0,0,IF(Table2[[#This Row],[ActualWinner]]=Table2[[#This Row],[AwayTeam]],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Row],[HomeTeam]], 1, 0))</f>
        <v>0</v>
      </c>
      <c r="AM937" s="2">
        <f>IF(Table2[[#This Row],[GameIsOver]]=0,0,IF(Table2[[#This Row],[ActualWinner]]=Table2[[#This Row],[AwayTeam]],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Row],[HomeTeam]], 1, 0))</f>
        <v>0</v>
      </c>
      <c r="AM938" s="2">
        <f>IF(Table2[[#This Row],[GameIsOver]]=0,0,IF(Table2[[#This Row],[ActualWinner]]=Table2[[#This Row],[AwayTeam]],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Row],[HomeTeam]], 1, 0))</f>
        <v>0</v>
      </c>
      <c r="AM939" s="2">
        <f>IF(Table2[[#This Row],[GameIsOver]]=0,0,IF(Table2[[#This Row],[ActualWinner]]=Table2[[#This Row],[AwayTeam]],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Row],[HomeTeam]], 1, 0))</f>
        <v>0</v>
      </c>
      <c r="AM940" s="2">
        <f>IF(Table2[[#This Row],[GameIsOver]]=0,0,IF(Table2[[#This Row],[ActualWinner]]=Table2[[#This Row],[AwayTeam]],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Row],[HomeTeam]], 1, 0))</f>
        <v>0</v>
      </c>
      <c r="AM941" s="2">
        <f>IF(Table2[[#This Row],[GameIsOver]]=0,0,IF(Table2[[#This Row],[ActualWinner]]=Table2[[#This Row],[AwayTeam]],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Row],[HomeTeam]], 1, 0))</f>
        <v>0</v>
      </c>
      <c r="AM942" s="2">
        <f>IF(Table2[[#This Row],[GameIsOver]]=0,0,IF(Table2[[#This Row],[ActualWinner]]=Table2[[#This Row],[AwayTeam]],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Row],[HomeTeam]], 1, 0))</f>
        <v>0</v>
      </c>
      <c r="AM943" s="2">
        <f>IF(Table2[[#This Row],[GameIsOver]]=0,0,IF(Table2[[#This Row],[ActualWinner]]=Table2[[#This Row],[AwayTeam]],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Row],[HomeTeam]], 1, 0))</f>
        <v>0</v>
      </c>
      <c r="AM944" s="2">
        <f>IF(Table2[[#This Row],[GameIsOver]]=0,0,IF(Table2[[#This Row],[ActualWinner]]=Table2[[#This Row],[AwayTeam]],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Row],[HomeTeam]], 1, 0))</f>
        <v>0</v>
      </c>
      <c r="AM945" s="2">
        <f>IF(Table2[[#This Row],[GameIsOver]]=0,0,IF(Table2[[#This Row],[ActualWinner]]=Table2[[#This Row],[AwayTeam]],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Row],[HomeTeam]], 1, 0))</f>
        <v>0</v>
      </c>
      <c r="AM946" s="2">
        <f>IF(Table2[[#This Row],[GameIsOver]]=0,0,IF(Table2[[#This Row],[ActualWinner]]=Table2[[#This Row],[AwayTeam]],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Row],[HomeTeam]], 1, 0))</f>
        <v>0</v>
      </c>
      <c r="AM947" s="2">
        <f>IF(Table2[[#This Row],[GameIsOver]]=0,0,IF(Table2[[#This Row],[ActualWinner]]=Table2[[#This Row],[AwayTeam]],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Row],[HomeTeam]], 1, 0))</f>
        <v>0</v>
      </c>
      <c r="AM948" s="2">
        <f>IF(Table2[[#This Row],[GameIsOver]]=0,0,IF(Table2[[#This Row],[ActualWinner]]=Table2[[#This Row],[AwayTeam]],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Row],[HomeTeam]], 1, 0))</f>
        <v>0</v>
      </c>
      <c r="AM949" s="2">
        <f>IF(Table2[[#This Row],[GameIsOver]]=0,0,IF(Table2[[#This Row],[ActualWinner]]=Table2[[#This Row],[AwayTeam]],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Row],[HomeTeam]], 1, 0))</f>
        <v>0</v>
      </c>
      <c r="AM950" s="2">
        <f>IF(Table2[[#This Row],[GameIsOver]]=0,0,IF(Table2[[#This Row],[ActualWinner]]=Table2[[#This Row],[AwayTeam]],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Row],[HomeTeam]], 1, 0))</f>
        <v>0</v>
      </c>
      <c r="AM951" s="2">
        <f>IF(Table2[[#This Row],[GameIsOver]]=0,0,IF(Table2[[#This Row],[ActualWinner]]=Table2[[#This Row],[AwayTeam]],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Row],[HomeTeam]], 1, 0))</f>
        <v>0</v>
      </c>
      <c r="AM952" s="2">
        <f>IF(Table2[[#This Row],[GameIsOver]]=0,0,IF(Table2[[#This Row],[ActualWinner]]=Table2[[#This Row],[AwayTeam]],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Row],[HomeTeam]], 1, 0))</f>
        <v>0</v>
      </c>
      <c r="AM953" s="2">
        <f>IF(Table2[[#This Row],[GameIsOver]]=0,0,IF(Table2[[#This Row],[ActualWinner]]=Table2[[#This Row],[AwayTeam]],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Row],[HomeTeam]], 1, 0))</f>
        <v>0</v>
      </c>
      <c r="AM954" s="2">
        <f>IF(Table2[[#This Row],[GameIsOver]]=0,0,IF(Table2[[#This Row],[ActualWinner]]=Table2[[#This Row],[AwayTeam]],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Row],[HomeTeam]], 1, 0))</f>
        <v>0</v>
      </c>
      <c r="AM955" s="2">
        <f>IF(Table2[[#This Row],[GameIsOver]]=0,0,IF(Table2[[#This Row],[ActualWinner]]=Table2[[#This Row],[AwayTeam]],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Row],[HomeTeam]], 1, 0))</f>
        <v>0</v>
      </c>
      <c r="AM956" s="2">
        <f>IF(Table2[[#This Row],[GameIsOver]]=0,0,IF(Table2[[#This Row],[ActualWinner]]=Table2[[#This Row],[AwayTeam]],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Row],[HomeTeam]], 1, 0))</f>
        <v>0</v>
      </c>
      <c r="AM957" s="2">
        <f>IF(Table2[[#This Row],[GameIsOver]]=0,0,IF(Table2[[#This Row],[ActualWinner]]=Table2[[#This Row],[AwayTeam]],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Row],[HomeTeam]], 1, 0))</f>
        <v>0</v>
      </c>
      <c r="AM958" s="2">
        <f>IF(Table2[[#This Row],[GameIsOver]]=0,0,IF(Table2[[#This Row],[ActualWinner]]=Table2[[#This Row],[AwayTeam]],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Row],[HomeTeam]], 1, 0))</f>
        <v>0</v>
      </c>
      <c r="AM959" s="2">
        <f>IF(Table2[[#This Row],[GameIsOver]]=0,0,IF(Table2[[#This Row],[ActualWinner]]=Table2[[#This Row],[AwayTeam]],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Row],[HomeTeam]], 1, 0))</f>
        <v>0</v>
      </c>
      <c r="AM960" s="2">
        <f>IF(Table2[[#This Row],[GameIsOver]]=0,0,IF(Table2[[#This Row],[ActualWinner]]=Table2[[#This Row],[AwayTeam]],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Row],[HomeTeam]], 1, 0))</f>
        <v>0</v>
      </c>
      <c r="AM961" s="2">
        <f>IF(Table2[[#This Row],[GameIsOver]]=0,0,IF(Table2[[#This Row],[ActualWinner]]=Table2[[#This Row],[AwayTeam]],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Row],[HomeTeam]], 1, 0))</f>
        <v>0</v>
      </c>
      <c r="AM962" s="2">
        <f>IF(Table2[[#This Row],[GameIsOver]]=0,0,IF(Table2[[#This Row],[ActualWinner]]=Table2[[#This Row],[AwayTeam]],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Row],[HomeTeam]], 1, 0))</f>
        <v>0</v>
      </c>
      <c r="AM963" s="2">
        <f>IF(Table2[[#This Row],[GameIsOver]]=0,0,IF(Table2[[#This Row],[ActualWinner]]=Table2[[#This Row],[AwayTeam]],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Row],[HomeTeam]], 1, 0))</f>
        <v>0</v>
      </c>
      <c r="AM964" s="2">
        <f>IF(Table2[[#This Row],[GameIsOver]]=0,0,IF(Table2[[#This Row],[ActualWinner]]=Table2[[#This Row],[AwayTeam]],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Row],[HomeTeam]], 1, 0))</f>
        <v>0</v>
      </c>
      <c r="AM965" s="2">
        <f>IF(Table2[[#This Row],[GameIsOver]]=0,0,IF(Table2[[#This Row],[ActualWinner]]=Table2[[#This Row],[AwayTeam]],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Row],[HomeTeam]], 1, 0))</f>
        <v>0</v>
      </c>
      <c r="AM966" s="2">
        <f>IF(Table2[[#This Row],[GameIsOver]]=0,0,IF(Table2[[#This Row],[ActualWinner]]=Table2[[#This Row],[AwayTeam]],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Row],[HomeTeam]], 1, 0))</f>
        <v>0</v>
      </c>
      <c r="AM967" s="2">
        <f>IF(Table2[[#This Row],[GameIsOver]]=0,0,IF(Table2[[#This Row],[ActualWinner]]=Table2[[#This Row],[AwayTeam]],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Row],[HomeTeam]], 1, 0))</f>
        <v>0</v>
      </c>
      <c r="AM968" s="2">
        <f>IF(Table2[[#This Row],[GameIsOver]]=0,0,IF(Table2[[#This Row],[ActualWinner]]=Table2[[#This Row],[AwayTeam]],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Row],[HomeTeam]], 1, 0))</f>
        <v>0</v>
      </c>
      <c r="AM969" s="2">
        <f>IF(Table2[[#This Row],[GameIsOver]]=0,0,IF(Table2[[#This Row],[ActualWinner]]=Table2[[#This Row],[AwayTeam]],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Row],[HomeTeam]], 1, 0))</f>
        <v>0</v>
      </c>
      <c r="AM970" s="2">
        <f>IF(Table2[[#This Row],[GameIsOver]]=0,0,IF(Table2[[#This Row],[ActualWinner]]=Table2[[#This Row],[AwayTeam]],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Row],[HomeTeam]], 1, 0))</f>
        <v>0</v>
      </c>
      <c r="AM971" s="2">
        <f>IF(Table2[[#This Row],[GameIsOver]]=0,0,IF(Table2[[#This Row],[ActualWinner]]=Table2[[#This Row],[AwayTeam]],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Row],[HomeTeam]], 1, 0))</f>
        <v>0</v>
      </c>
      <c r="AM972" s="2">
        <f>IF(Table2[[#This Row],[GameIsOver]]=0,0,IF(Table2[[#This Row],[ActualWinner]]=Table2[[#This Row],[AwayTeam]],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Row],[HomeTeam]], 1, 0))</f>
        <v>0</v>
      </c>
      <c r="AM973" s="2">
        <f>IF(Table2[[#This Row],[GameIsOver]]=0,0,IF(Table2[[#This Row],[ActualWinner]]=Table2[[#This Row],[AwayTeam]],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Row],[HomeTeam]], 1, 0))</f>
        <v>0</v>
      </c>
      <c r="AM974" s="2">
        <f>IF(Table2[[#This Row],[GameIsOver]]=0,0,IF(Table2[[#This Row],[ActualWinner]]=Table2[[#This Row],[AwayTeam]],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Row],[HomeTeam]], 1, 0))</f>
        <v>0</v>
      </c>
      <c r="AM975" s="2">
        <f>IF(Table2[[#This Row],[GameIsOver]]=0,0,IF(Table2[[#This Row],[ActualWinner]]=Table2[[#This Row],[AwayTeam]],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Row],[HomeTeam]], 1, 0))</f>
        <v>0</v>
      </c>
      <c r="AM976" s="2">
        <f>IF(Table2[[#This Row],[GameIsOver]]=0,0,IF(Table2[[#This Row],[ActualWinner]]=Table2[[#This Row],[AwayTeam]],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Row],[HomeTeam]], 1, 0))</f>
        <v>0</v>
      </c>
      <c r="AM977" s="2">
        <f>IF(Table2[[#This Row],[GameIsOver]]=0,0,IF(Table2[[#This Row],[ActualWinner]]=Table2[[#This Row],[AwayTeam]],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Row],[HomeTeam]], 1, 0))</f>
        <v>0</v>
      </c>
      <c r="AM978" s="2">
        <f>IF(Table2[[#This Row],[GameIsOver]]=0,0,IF(Table2[[#This Row],[ActualWinner]]=Table2[[#This Row],[AwayTeam]],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Row],[HomeTeam]], 1, 0))</f>
        <v>0</v>
      </c>
      <c r="AM979" s="2">
        <f>IF(Table2[[#This Row],[GameIsOver]]=0,0,IF(Table2[[#This Row],[ActualWinner]]=Table2[[#This Row],[AwayTeam]],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Row],[HomeTeam]], 1, 0))</f>
        <v>0</v>
      </c>
      <c r="AM980" s="2">
        <f>IF(Table2[[#This Row],[GameIsOver]]=0,0,IF(Table2[[#This Row],[ActualWinner]]=Table2[[#This Row],[AwayTeam]],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Row],[HomeTeam]], 1, 0))</f>
        <v>0</v>
      </c>
      <c r="AM981" s="2">
        <f>IF(Table2[[#This Row],[GameIsOver]]=0,0,IF(Table2[[#This Row],[ActualWinner]]=Table2[[#This Row],[AwayTeam]],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Row],[HomeTeam]], 1, 0))</f>
        <v>0</v>
      </c>
      <c r="AM982" s="2">
        <f>IF(Table2[[#This Row],[GameIsOver]]=0,0,IF(Table2[[#This Row],[ActualWinner]]=Table2[[#This Row],[AwayTeam]],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Row],[HomeTeam]], 1, 0))</f>
        <v>0</v>
      </c>
      <c r="AM983" s="2">
        <f>IF(Table2[[#This Row],[GameIsOver]]=0,0,IF(Table2[[#This Row],[ActualWinner]]=Table2[[#This Row],[AwayTeam]],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Row],[HomeTeam]], 1, 0))</f>
        <v>0</v>
      </c>
      <c r="AM984" s="2">
        <f>IF(Table2[[#This Row],[GameIsOver]]=0,0,IF(Table2[[#This Row],[ActualWinner]]=Table2[[#This Row],[AwayTeam]],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Row],[HomeTeam]], 1, 0))</f>
        <v>0</v>
      </c>
      <c r="AM985" s="2">
        <f>IF(Table2[[#This Row],[GameIsOver]]=0,0,IF(Table2[[#This Row],[ActualWinner]]=Table2[[#This Row],[AwayTeam]],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Row],[HomeTeam]], 1, 0))</f>
        <v>0</v>
      </c>
      <c r="AM986" s="2">
        <f>IF(Table2[[#This Row],[GameIsOver]]=0,0,IF(Table2[[#This Row],[ActualWinner]]=Table2[[#This Row],[AwayTeam]],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Row],[HomeTeam]], 1, 0))</f>
        <v>0</v>
      </c>
      <c r="AM987" s="2">
        <f>IF(Table2[[#This Row],[GameIsOver]]=0,0,IF(Table2[[#This Row],[ActualWinner]]=Table2[[#This Row],[AwayTeam]],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Row],[HomeTeam]], 1, 0))</f>
        <v>0</v>
      </c>
      <c r="AM988" s="2">
        <f>IF(Table2[[#This Row],[GameIsOver]]=0,0,IF(Table2[[#This Row],[ActualWinner]]=Table2[[#This Row],[AwayTeam]],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Row],[HomeTeam]], 1, 0))</f>
        <v>0</v>
      </c>
      <c r="AM989" s="2">
        <f>IF(Table2[[#This Row],[GameIsOver]]=0,0,IF(Table2[[#This Row],[ActualWinner]]=Table2[[#This Row],[AwayTeam]],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Row],[HomeTeam]], 1, 0))</f>
        <v>0</v>
      </c>
      <c r="AM990" s="2">
        <f>IF(Table2[[#This Row],[GameIsOver]]=0,0,IF(Table2[[#This Row],[ActualWinner]]=Table2[[#This Row],[AwayTeam]],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Row],[HomeTeam]], 1, 0))</f>
        <v>0</v>
      </c>
      <c r="AM991" s="2">
        <f>IF(Table2[[#This Row],[GameIsOver]]=0,0,IF(Table2[[#This Row],[ActualWinner]]=Table2[[#This Row],[AwayTeam]],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Row],[HomeTeam]], 1, 0))</f>
        <v>0</v>
      </c>
      <c r="AM992" s="2">
        <f>IF(Table2[[#This Row],[GameIsOver]]=0,0,IF(Table2[[#This Row],[ActualWinner]]=Table2[[#This Row],[AwayTeam]],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Row],[HomeTeam]], 1, 0))</f>
        <v>0</v>
      </c>
      <c r="AM993" s="2">
        <f>IF(Table2[[#This Row],[GameIsOver]]=0,0,IF(Table2[[#This Row],[ActualWinner]]=Table2[[#This Row],[AwayTeam]],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Row],[HomeTeam]], 1, 0))</f>
        <v>0</v>
      </c>
      <c r="AM994" s="2">
        <f>IF(Table2[[#This Row],[GameIsOver]]=0,0,IF(Table2[[#This Row],[ActualWinner]]=Table2[[#This Row],[AwayTeam]],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Row],[HomeTeam]], 1, 0))</f>
        <v>0</v>
      </c>
      <c r="AM995" s="2">
        <f>IF(Table2[[#This Row],[GameIsOver]]=0,0,IF(Table2[[#This Row],[ActualWinner]]=Table2[[#This Row],[AwayTeam]],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Row],[HomeTeam]], 1, 0))</f>
        <v>0</v>
      </c>
      <c r="AM996" s="2">
        <f>IF(Table2[[#This Row],[GameIsOver]]=0,0,IF(Table2[[#This Row],[ActualWinner]]=Table2[[#This Row],[AwayTeam]],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Row],[HomeTeam]], 1, 0))</f>
        <v>0</v>
      </c>
      <c r="AM997" s="2">
        <f>IF(Table2[[#This Row],[GameIsOver]]=0,0,IF(Table2[[#This Row],[ActualWinner]]=Table2[[#This Row],[AwayTeam]],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Row],[HomeTeam]], 1, 0))</f>
        <v>0</v>
      </c>
      <c r="AM998" s="2">
        <f>IF(Table2[[#This Row],[GameIsOver]]=0,0,IF(Table2[[#This Row],[ActualWinner]]=Table2[[#This Row],[AwayTeam]],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Row],[HomeTeam]], 1, 0))</f>
        <v>0</v>
      </c>
      <c r="AM999" s="2">
        <f>IF(Table2[[#This Row],[GameIsOver]]=0,0,IF(Table2[[#This Row],[ActualWinner]]=Table2[[#This Row],[AwayTeam]],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Row],[HomeTeam]], 1, 0))</f>
        <v>0</v>
      </c>
      <c r="AM1000" s="2">
        <f>IF(Table2[[#This Row],[GameIsOver]]=0,0,IF(Table2[[#This Row],[ActualWinner]]=Table2[[#This Row],[AwayTeam]],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Row],[HomeTeam]], 1, 0))</f>
        <v>0</v>
      </c>
      <c r="AM1001" s="2">
        <f>IF(Table2[[#This Row],[GameIsOver]]=0,0,IF(Table2[[#This Row],[ActualWinner]]=Table2[[#This Row],[AwayTeam]],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Row],[HomeTeam]], 1, 0))</f>
        <v>0</v>
      </c>
      <c r="AM1002" s="2">
        <f>IF(Table2[[#This Row],[GameIsOver]]=0,0,IF(Table2[[#This Row],[ActualWinner]]=Table2[[#This Row],[AwayTeam]],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Row],[HomeTeam]], 1, 0))</f>
        <v>0</v>
      </c>
      <c r="AM1003" s="2">
        <f>IF(Table2[[#This Row],[GameIsOver]]=0,0,IF(Table2[[#This Row],[ActualWinner]]=Table2[[#This Row],[AwayTeam]],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Row],[HomeTeam]], 1, 0))</f>
        <v>0</v>
      </c>
      <c r="AM1004" s="2">
        <f>IF(Table2[[#This Row],[GameIsOver]]=0,0,IF(Table2[[#This Row],[ActualWinner]]=Table2[[#This Row],[AwayTeam]],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Row],[HomeTeam]], 1, 0))</f>
        <v>0</v>
      </c>
      <c r="AM1005" s="2">
        <f>IF(Table2[[#This Row],[GameIsOver]]=0,0,IF(Table2[[#This Row],[ActualWinner]]=Table2[[#This Row],[AwayTeam]],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Row],[HomeTeam]], 1, 0))</f>
        <v>0</v>
      </c>
      <c r="AM1006" s="2">
        <f>IF(Table2[[#This Row],[GameIsOver]]=0,0,IF(Table2[[#This Row],[ActualWinner]]=Table2[[#This Row],[AwayTeam]],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Row],[HomeTeam]], 1, 0))</f>
        <v>0</v>
      </c>
      <c r="AM1007" s="2">
        <f>IF(Table2[[#This Row],[GameIsOver]]=0,0,IF(Table2[[#This Row],[ActualWinner]]=Table2[[#This Row],[AwayTeam]],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Row],[HomeTeam]], 1, 0))</f>
        <v>0</v>
      </c>
      <c r="AM1008" s="2">
        <f>IF(Table2[[#This Row],[GameIsOver]]=0,0,IF(Table2[[#This Row],[ActualWinner]]=Table2[[#This Row],[AwayTeam]],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Row],[HomeTeam]], 1, 0))</f>
        <v>0</v>
      </c>
      <c r="AM1009" s="2">
        <f>IF(Table2[[#This Row],[GameIsOver]]=0,0,IF(Table2[[#This Row],[ActualWinner]]=Table2[[#This Row],[AwayTeam]],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Row],[HomeTeam]], 1, 0))</f>
        <v>0</v>
      </c>
      <c r="AM1010" s="2">
        <f>IF(Table2[[#This Row],[GameIsOver]]=0,0,IF(Table2[[#This Row],[ActualWinner]]=Table2[[#This Row],[AwayTeam]],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Row],[HomeTeam]], 1, 0))</f>
        <v>0</v>
      </c>
      <c r="AM1011" s="2">
        <f>IF(Table2[[#This Row],[GameIsOver]]=0,0,IF(Table2[[#This Row],[ActualWinner]]=Table2[[#This Row],[AwayTeam]],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Row],[HomeTeam]], 1, 0))</f>
        <v>0</v>
      </c>
      <c r="AM1012" s="2">
        <f>IF(Table2[[#This Row],[GameIsOver]]=0,0,IF(Table2[[#This Row],[ActualWinner]]=Table2[[#This Row],[AwayTeam]],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Row],[HomeTeam]], 1, 0))</f>
        <v>0</v>
      </c>
      <c r="AM1013" s="2">
        <f>IF(Table2[[#This Row],[GameIsOver]]=0,0,IF(Table2[[#This Row],[ActualWinner]]=Table2[[#This Row],[AwayTeam]],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Row],[HomeTeam]], 1, 0))</f>
        <v>0</v>
      </c>
      <c r="AM1014" s="2">
        <f>IF(Table2[[#This Row],[GameIsOver]]=0,0,IF(Table2[[#This Row],[ActualWinner]]=Table2[[#This Row],[AwayTeam]],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Row],[HomeTeam]], 1, 0))</f>
        <v>0</v>
      </c>
      <c r="AM1015" s="2">
        <f>IF(Table2[[#This Row],[GameIsOver]]=0,0,IF(Table2[[#This Row],[ActualWinner]]=Table2[[#This Row],[AwayTeam]],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Row],[HomeTeam]], 1, 0))</f>
        <v>0</v>
      </c>
      <c r="AM1016" s="2">
        <f>IF(Table2[[#This Row],[GameIsOver]]=0,0,IF(Table2[[#This Row],[ActualWinner]]=Table2[[#This Row],[AwayTeam]],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Row],[HomeTeam]], 1, 0))</f>
        <v>0</v>
      </c>
      <c r="AM1017" s="2">
        <f>IF(Table2[[#This Row],[GameIsOver]]=0,0,IF(Table2[[#This Row],[ActualWinner]]=Table2[[#This Row],[AwayTeam]],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Row],[HomeTeam]], 1, 0))</f>
        <v>0</v>
      </c>
      <c r="AM1018" s="2">
        <f>IF(Table2[[#This Row],[GameIsOver]]=0,0,IF(Table2[[#This Row],[ActualWinner]]=Table2[[#This Row],[AwayTeam]],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Row],[HomeTeam]], 1, 0))</f>
        <v>0</v>
      </c>
      <c r="AM1019" s="2">
        <f>IF(Table2[[#This Row],[GameIsOver]]=0,0,IF(Table2[[#This Row],[ActualWinner]]=Table2[[#This Row],[AwayTeam]],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Row],[HomeTeam]], 1, 0))</f>
        <v>0</v>
      </c>
      <c r="AM1020" s="2">
        <f>IF(Table2[[#This Row],[GameIsOver]]=0,0,IF(Table2[[#This Row],[ActualWinner]]=Table2[[#This Row],[AwayTeam]],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Row],[HomeTeam]], 1, 0))</f>
        <v>0</v>
      </c>
      <c r="AM1021" s="2">
        <f>IF(Table2[[#This Row],[GameIsOver]]=0,0,IF(Table2[[#This Row],[ActualWinner]]=Table2[[#This Row],[AwayTeam]],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Row],[HomeTeam]], 1, 0))</f>
        <v>0</v>
      </c>
      <c r="AM1022" s="2">
        <f>IF(Table2[[#This Row],[GameIsOver]]=0,0,IF(Table2[[#This Row],[ActualWinner]]=Table2[[#This Row],[AwayTeam]],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Row],[HomeTeam]], 1, 0))</f>
        <v>0</v>
      </c>
      <c r="AM1023" s="2">
        <f>IF(Table2[[#This Row],[GameIsOver]]=0,0,IF(Table2[[#This Row],[ActualWinner]]=Table2[[#This Row],[AwayTeam]],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Row],[HomeTeam]], 1, 0))</f>
        <v>0</v>
      </c>
      <c r="AM1024" s="2">
        <f>IF(Table2[[#This Row],[GameIsOver]]=0,0,IF(Table2[[#This Row],[ActualWinner]]=Table2[[#This Row],[AwayTeam]],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Row],[HomeTeam]], 1, 0))</f>
        <v>0</v>
      </c>
      <c r="AM1025" s="2">
        <f>IF(Table2[[#This Row],[GameIsOver]]=0,0,IF(Table2[[#This Row],[ActualWinner]]=Table2[[#This Row],[AwayTeam]],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Row],[HomeTeam]], 1, 0))</f>
        <v>0</v>
      </c>
      <c r="AM1026" s="2">
        <f>IF(Table2[[#This Row],[GameIsOver]]=0,0,IF(Table2[[#This Row],[ActualWinner]]=Table2[[#This Row],[AwayTeam]],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Row],[HomeTeam]], 1, 0))</f>
        <v>0</v>
      </c>
      <c r="AM1027" s="2">
        <f>IF(Table2[[#This Row],[GameIsOver]]=0,0,IF(Table2[[#This Row],[ActualWinner]]=Table2[[#This Row],[AwayTeam]],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Row],[HomeTeam]], 1, 0))</f>
        <v>0</v>
      </c>
      <c r="AM1028" s="2">
        <f>IF(Table2[[#This Row],[GameIsOver]]=0,0,IF(Table2[[#This Row],[ActualWinner]]=Table2[[#This Row],[AwayTeam]],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Row],[HomeTeam]], 1, 0))</f>
        <v>0</v>
      </c>
      <c r="AM1029" s="2">
        <f>IF(Table2[[#This Row],[GameIsOver]]=0,0,IF(Table2[[#This Row],[ActualWinner]]=Table2[[#This Row],[AwayTeam]],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Row],[HomeTeam]], 1, 0))</f>
        <v>0</v>
      </c>
      <c r="AM1030" s="2">
        <f>IF(Table2[[#This Row],[GameIsOver]]=0,0,IF(Table2[[#This Row],[ActualWinner]]=Table2[[#This Row],[AwayTeam]],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Row],[HomeTeam]], 1, 0))</f>
        <v>0</v>
      </c>
      <c r="AM1031" s="2">
        <f>IF(Table2[[#This Row],[GameIsOver]]=0,0,IF(Table2[[#This Row],[ActualWinner]]=Table2[[#This Row],[AwayTeam]],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Row],[HomeTeam]], 1, 0))</f>
        <v>0</v>
      </c>
      <c r="AM1032" s="2">
        <f>IF(Table2[[#This Row],[GameIsOver]]=0,0,IF(Table2[[#This Row],[ActualWinner]]=Table2[[#This Row],[AwayTeam]],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Row],[HomeTeam]], 1, 0))</f>
        <v>0</v>
      </c>
      <c r="AM1033" s="2">
        <f>IF(Table2[[#This Row],[GameIsOver]]=0,0,IF(Table2[[#This Row],[ActualWinner]]=Table2[[#This Row],[AwayTeam]],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Row],[HomeTeam]], 1, 0))</f>
        <v>0</v>
      </c>
      <c r="AM1034" s="2">
        <f>IF(Table2[[#This Row],[GameIsOver]]=0,0,IF(Table2[[#This Row],[ActualWinner]]=Table2[[#This Row],[AwayTeam]],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Row],[HomeTeam]], 1, 0))</f>
        <v>0</v>
      </c>
      <c r="AM1035" s="2">
        <f>IF(Table2[[#This Row],[GameIsOver]]=0,0,IF(Table2[[#This Row],[ActualWinner]]=Table2[[#This Row],[AwayTeam]],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Row],[HomeTeam]], 1, 0))</f>
        <v>0</v>
      </c>
      <c r="AM1036" s="2">
        <f>IF(Table2[[#This Row],[GameIsOver]]=0,0,IF(Table2[[#This Row],[ActualWinner]]=Table2[[#This Row],[AwayTeam]],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Row],[HomeTeam]], 1, 0))</f>
        <v>0</v>
      </c>
      <c r="AM1037" s="2">
        <f>IF(Table2[[#This Row],[GameIsOver]]=0,0,IF(Table2[[#This Row],[ActualWinner]]=Table2[[#This Row],[AwayTeam]],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Row],[HomeTeam]], 1, 0))</f>
        <v>0</v>
      </c>
      <c r="AM1038" s="2">
        <f>IF(Table2[[#This Row],[GameIsOver]]=0,0,IF(Table2[[#This Row],[ActualWinner]]=Table2[[#This Row],[AwayTeam]],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Row],[HomeTeam]], 1, 0))</f>
        <v>0</v>
      </c>
      <c r="AM1039" s="2">
        <f>IF(Table2[[#This Row],[GameIsOver]]=0,0,IF(Table2[[#This Row],[ActualWinner]]=Table2[[#This Row],[AwayTeam]],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Row],[HomeTeam]], 1, 0))</f>
        <v>0</v>
      </c>
      <c r="AM1040" s="2">
        <f>IF(Table2[[#This Row],[GameIsOver]]=0,0,IF(Table2[[#This Row],[ActualWinner]]=Table2[[#This Row],[AwayTeam]],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Row],[HomeTeam]], 1, 0))</f>
        <v>0</v>
      </c>
      <c r="AM1041" s="2">
        <f>IF(Table2[[#This Row],[GameIsOver]]=0,0,IF(Table2[[#This Row],[ActualWinner]]=Table2[[#This Row],[AwayTeam]],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Row],[HomeTeam]], 1, 0))</f>
        <v>0</v>
      </c>
      <c r="AM1042" s="2">
        <f>IF(Table2[[#This Row],[GameIsOver]]=0,0,IF(Table2[[#This Row],[ActualWinner]]=Table2[[#This Row],[AwayTeam]],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Row],[HomeTeam]], 1, 0))</f>
        <v>0</v>
      </c>
      <c r="AM1043" s="2">
        <f>IF(Table2[[#This Row],[GameIsOver]]=0,0,IF(Table2[[#This Row],[ActualWinner]]=Table2[[#This Row],[AwayTeam]],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Row],[HomeTeam]], 1, 0))</f>
        <v>0</v>
      </c>
      <c r="AM1044" s="2">
        <f>IF(Table2[[#This Row],[GameIsOver]]=0,0,IF(Table2[[#This Row],[ActualWinner]]=Table2[[#This Row],[AwayTeam]],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Row],[HomeTeam]], 1, 0))</f>
        <v>0</v>
      </c>
      <c r="AM1045" s="2">
        <f>IF(Table2[[#This Row],[GameIsOver]]=0,0,IF(Table2[[#This Row],[ActualWinner]]=Table2[[#This Row],[AwayTeam]],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Row],[HomeTeam]], 1, 0))</f>
        <v>0</v>
      </c>
      <c r="AM1046" s="2">
        <f>IF(Table2[[#This Row],[GameIsOver]]=0,0,IF(Table2[[#This Row],[ActualWinner]]=Table2[[#This Row],[AwayTeam]],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Row],[HomeTeam]], 1, 0))</f>
        <v>0</v>
      </c>
      <c r="AM1047" s="2">
        <f>IF(Table2[[#This Row],[GameIsOver]]=0,0,IF(Table2[[#This Row],[ActualWinner]]=Table2[[#This Row],[AwayTeam]],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Row],[HomeTeam]], 1, 0))</f>
        <v>0</v>
      </c>
      <c r="AM1048" s="2">
        <f>IF(Table2[[#This Row],[GameIsOver]]=0,0,IF(Table2[[#This Row],[ActualWinner]]=Table2[[#This Row],[AwayTeam]],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Row],[HomeTeam]], 1, 0))</f>
        <v>0</v>
      </c>
      <c r="AM1049" s="2">
        <f>IF(Table2[[#This Row],[GameIsOver]]=0,0,IF(Table2[[#This Row],[ActualWinner]]=Table2[[#This Row],[AwayTeam]],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Row],[HomeTeam]], 1, 0))</f>
        <v>0</v>
      </c>
      <c r="AM1050" s="2">
        <f>IF(Table2[[#This Row],[GameIsOver]]=0,0,IF(Table2[[#This Row],[ActualWinner]]=Table2[[#This Row],[AwayTeam]],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Row],[HomeTeam]], 1, 0))</f>
        <v>0</v>
      </c>
      <c r="AM1051" s="2">
        <f>IF(Table2[[#This Row],[GameIsOver]]=0,0,IF(Table2[[#This Row],[ActualWinner]]=Table2[[#This Row],[AwayTeam]],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Row],[HomeTeam]], 1, 0))</f>
        <v>0</v>
      </c>
      <c r="AM1052" s="2">
        <f>IF(Table2[[#This Row],[GameIsOver]]=0,0,IF(Table2[[#This Row],[ActualWinner]]=Table2[[#This Row],[AwayTeam]],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Row],[HomeTeam]], 1, 0))</f>
        <v>0</v>
      </c>
      <c r="AM1053" s="2">
        <f>IF(Table2[[#This Row],[GameIsOver]]=0,0,IF(Table2[[#This Row],[ActualWinner]]=Table2[[#This Row],[AwayTeam]],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Row],[HomeTeam]], 1, 0))</f>
        <v>0</v>
      </c>
      <c r="AM1054" s="2">
        <f>IF(Table2[[#This Row],[GameIsOver]]=0,0,IF(Table2[[#This Row],[ActualWinner]]=Table2[[#This Row],[AwayTeam]],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Row],[HomeTeam]], 1, 0))</f>
        <v>0</v>
      </c>
      <c r="AM1055" s="2">
        <f>IF(Table2[[#This Row],[GameIsOver]]=0,0,IF(Table2[[#This Row],[ActualWinner]]=Table2[[#This Row],[AwayTeam]],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Row],[HomeTeam]], 1, 0))</f>
        <v>0</v>
      </c>
      <c r="AM1056" s="2">
        <f>IF(Table2[[#This Row],[GameIsOver]]=0,0,IF(Table2[[#This Row],[ActualWinner]]=Table2[[#This Row],[AwayTeam]],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Row],[HomeTeam]], 1, 0))</f>
        <v>0</v>
      </c>
      <c r="AM1057" s="2">
        <f>IF(Table2[[#This Row],[GameIsOver]]=0,0,IF(Table2[[#This Row],[ActualWinner]]=Table2[[#This Row],[AwayTeam]],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Row],[HomeTeam]], 1, 0))</f>
        <v>0</v>
      </c>
      <c r="AM1058" s="2">
        <f>IF(Table2[[#This Row],[GameIsOver]]=0,0,IF(Table2[[#This Row],[ActualWinner]]=Table2[[#This Row],[AwayTeam]],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Row],[HomeTeam]], 1, 0))</f>
        <v>0</v>
      </c>
      <c r="AM1059" s="2">
        <f>IF(Table2[[#This Row],[GameIsOver]]=0,0,IF(Table2[[#This Row],[ActualWinner]]=Table2[[#This Row],[AwayTeam]],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Row],[HomeTeam]], 1, 0))</f>
        <v>0</v>
      </c>
      <c r="AM1060" s="2">
        <f>IF(Table2[[#This Row],[GameIsOver]]=0,0,IF(Table2[[#This Row],[ActualWinner]]=Table2[[#This Row],[AwayTeam]],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Row],[HomeTeam]], 1, 0))</f>
        <v>0</v>
      </c>
      <c r="AM1061" s="2">
        <f>IF(Table2[[#This Row],[GameIsOver]]=0,0,IF(Table2[[#This Row],[ActualWinner]]=Table2[[#This Row],[AwayTeam]],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Row],[HomeTeam]], 1, 0))</f>
        <v>0</v>
      </c>
      <c r="AM1062" s="2">
        <f>IF(Table2[[#This Row],[GameIsOver]]=0,0,IF(Table2[[#This Row],[ActualWinner]]=Table2[[#This Row],[AwayTeam]],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Row],[HomeTeam]], 1, 0))</f>
        <v>0</v>
      </c>
      <c r="AM1063" s="2">
        <f>IF(Table2[[#This Row],[GameIsOver]]=0,0,IF(Table2[[#This Row],[ActualWinner]]=Table2[[#This Row],[AwayTeam]],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Row],[HomeTeam]], 1, 0))</f>
        <v>0</v>
      </c>
      <c r="AM1064" s="2">
        <f>IF(Table2[[#This Row],[GameIsOver]]=0,0,IF(Table2[[#This Row],[ActualWinner]]=Table2[[#This Row],[AwayTeam]],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Row],[HomeTeam]], 1, 0))</f>
        <v>0</v>
      </c>
      <c r="AM1065" s="2">
        <f>IF(Table2[[#This Row],[GameIsOver]]=0,0,IF(Table2[[#This Row],[ActualWinner]]=Table2[[#This Row],[AwayTeam]],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Row],[HomeTeam]], 1, 0))</f>
        <v>0</v>
      </c>
      <c r="AM1066" s="2">
        <f>IF(Table2[[#This Row],[GameIsOver]]=0,0,IF(Table2[[#This Row],[ActualWinner]]=Table2[[#This Row],[AwayTeam]],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Row],[HomeTeam]], 1, 0))</f>
        <v>0</v>
      </c>
      <c r="AM1067" s="2">
        <f>IF(Table2[[#This Row],[GameIsOver]]=0,0,IF(Table2[[#This Row],[ActualWinner]]=Table2[[#This Row],[AwayTeam]],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Row],[HomeTeam]], 1, 0))</f>
        <v>0</v>
      </c>
      <c r="AM1068" s="2">
        <f>IF(Table2[[#This Row],[GameIsOver]]=0,0,IF(Table2[[#This Row],[ActualWinner]]=Table2[[#This Row],[AwayTeam]],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Row],[HomeTeam]], 1, 0))</f>
        <v>0</v>
      </c>
      <c r="AM1069" s="2">
        <f>IF(Table2[[#This Row],[GameIsOver]]=0,0,IF(Table2[[#This Row],[ActualWinner]]=Table2[[#This Row],[AwayTeam]],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Row],[HomeTeam]], 1, 0))</f>
        <v>0</v>
      </c>
      <c r="AM1070" s="2">
        <f>IF(Table2[[#This Row],[GameIsOver]]=0,0,IF(Table2[[#This Row],[ActualWinner]]=Table2[[#This Row],[AwayTeam]],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Row],[HomeTeam]], 1, 0))</f>
        <v>0</v>
      </c>
      <c r="AM1071" s="2">
        <f>IF(Table2[[#This Row],[GameIsOver]]=0,0,IF(Table2[[#This Row],[ActualWinner]]=Table2[[#This Row],[AwayTeam]],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Row],[HomeTeam]], 1, 0))</f>
        <v>0</v>
      </c>
      <c r="AM1072" s="2">
        <f>IF(Table2[[#This Row],[GameIsOver]]=0,0,IF(Table2[[#This Row],[ActualWinner]]=Table2[[#This Row],[AwayTeam]],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Row],[HomeTeam]], 1, 0))</f>
        <v>0</v>
      </c>
      <c r="AM1073" s="2">
        <f>IF(Table2[[#This Row],[GameIsOver]]=0,0,IF(Table2[[#This Row],[ActualWinner]]=Table2[[#This Row],[AwayTeam]],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Row],[HomeTeam]], 1, 0))</f>
        <v>0</v>
      </c>
      <c r="AM1074" s="2">
        <f>IF(Table2[[#This Row],[GameIsOver]]=0,0,IF(Table2[[#This Row],[ActualWinner]]=Table2[[#This Row],[AwayTeam]],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Row],[HomeTeam]], 1, 0))</f>
        <v>0</v>
      </c>
      <c r="AM1075" s="2">
        <f>IF(Table2[[#This Row],[GameIsOver]]=0,0,IF(Table2[[#This Row],[ActualWinner]]=Table2[[#This Row],[AwayTeam]],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Row],[HomeTeam]], 1, 0))</f>
        <v>0</v>
      </c>
      <c r="AM1076" s="2">
        <f>IF(Table2[[#This Row],[GameIsOver]]=0,0,IF(Table2[[#This Row],[ActualWinner]]=Table2[[#This Row],[AwayTeam]],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Row],[HomeTeam]], 1, 0))</f>
        <v>0</v>
      </c>
      <c r="AM1077" s="2">
        <f>IF(Table2[[#This Row],[GameIsOver]]=0,0,IF(Table2[[#This Row],[ActualWinner]]=Table2[[#This Row],[AwayTeam]],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Row],[HomeTeam]], 1, 0))</f>
        <v>0</v>
      </c>
      <c r="AM1078" s="2">
        <f>IF(Table2[[#This Row],[GameIsOver]]=0,0,IF(Table2[[#This Row],[ActualWinner]]=Table2[[#This Row],[AwayTeam]],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Row],[HomeTeam]], 1, 0))</f>
        <v>0</v>
      </c>
      <c r="AM1079" s="2">
        <f>IF(Table2[[#This Row],[GameIsOver]]=0,0,IF(Table2[[#This Row],[ActualWinner]]=Table2[[#This Row],[AwayTeam]],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Row],[HomeTeam]], 1, 0))</f>
        <v>0</v>
      </c>
      <c r="AM1080" s="2">
        <f>IF(Table2[[#This Row],[GameIsOver]]=0,0,IF(Table2[[#This Row],[ActualWinner]]=Table2[[#This Row],[AwayTeam]],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Row],[HomeTeam]], 1, 0))</f>
        <v>0</v>
      </c>
      <c r="AM1081" s="2">
        <f>IF(Table2[[#This Row],[GameIsOver]]=0,0,IF(Table2[[#This Row],[ActualWinner]]=Table2[[#This Row],[AwayTeam]],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Row],[HomeTeam]], 1, 0))</f>
        <v>0</v>
      </c>
      <c r="AM1082" s="2">
        <f>IF(Table2[[#This Row],[GameIsOver]]=0,0,IF(Table2[[#This Row],[ActualWinner]]=Table2[[#This Row],[AwayTeam]],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Row],[HomeTeam]], 1, 0))</f>
        <v>0</v>
      </c>
      <c r="AM1083" s="2">
        <f>IF(Table2[[#This Row],[GameIsOver]]=0,0,IF(Table2[[#This Row],[ActualWinner]]=Table2[[#This Row],[AwayTeam]],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Row],[HomeTeam]], 1, 0))</f>
        <v>0</v>
      </c>
      <c r="AM1084" s="2">
        <f>IF(Table2[[#This Row],[GameIsOver]]=0,0,IF(Table2[[#This Row],[ActualWinner]]=Table2[[#This Row],[AwayTeam]],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Row],[HomeTeam]], 1, 0))</f>
        <v>0</v>
      </c>
      <c r="AM1085" s="2">
        <f>IF(Table2[[#This Row],[GameIsOver]]=0,0,IF(Table2[[#This Row],[ActualWinner]]=Table2[[#This Row],[AwayTeam]],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Row],[HomeTeam]], 1, 0))</f>
        <v>0</v>
      </c>
      <c r="AM1086" s="2">
        <f>IF(Table2[[#This Row],[GameIsOver]]=0,0,IF(Table2[[#This Row],[ActualWinner]]=Table2[[#This Row],[AwayTeam]],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Row],[HomeTeam]], 1, 0))</f>
        <v>0</v>
      </c>
      <c r="AM1087" s="2">
        <f>IF(Table2[[#This Row],[GameIsOver]]=0,0,IF(Table2[[#This Row],[ActualWinner]]=Table2[[#This Row],[AwayTeam]],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Row],[HomeTeam]], 1, 0))</f>
        <v>0</v>
      </c>
      <c r="AM1088" s="2">
        <f>IF(Table2[[#This Row],[GameIsOver]]=0,0,IF(Table2[[#This Row],[ActualWinner]]=Table2[[#This Row],[AwayTeam]],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Row],[HomeTeam]], 1, 0))</f>
        <v>0</v>
      </c>
      <c r="AM1089" s="2">
        <f>IF(Table2[[#This Row],[GameIsOver]]=0,0,IF(Table2[[#This Row],[ActualWinner]]=Table2[[#This Row],[AwayTeam]],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Row],[HomeTeam]], 1, 0))</f>
        <v>0</v>
      </c>
      <c r="AM1090" s="2">
        <f>IF(Table2[[#This Row],[GameIsOver]]=0,0,IF(Table2[[#This Row],[ActualWinner]]=Table2[[#This Row],[AwayTeam]],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Row],[HomeTeam]], 1, 0))</f>
        <v>0</v>
      </c>
      <c r="AM1091" s="2">
        <f>IF(Table2[[#This Row],[GameIsOver]]=0,0,IF(Table2[[#This Row],[ActualWinner]]=Table2[[#This Row],[AwayTeam]],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Row],[HomeTeam]], 1, 0))</f>
        <v>0</v>
      </c>
      <c r="AM1092" s="2">
        <f>IF(Table2[[#This Row],[GameIsOver]]=0,0,IF(Table2[[#This Row],[ActualWinner]]=Table2[[#This Row],[AwayTeam]],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Row],[HomeTeam]], 1, 0))</f>
        <v>0</v>
      </c>
      <c r="AM1093" s="2">
        <f>IF(Table2[[#This Row],[GameIsOver]]=0,0,IF(Table2[[#This Row],[ActualWinner]]=Table2[[#This Row],[AwayTeam]],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Row],[HomeTeam]], 1, 0))</f>
        <v>0</v>
      </c>
      <c r="AM1094" s="2">
        <f>IF(Table2[[#This Row],[GameIsOver]]=0,0,IF(Table2[[#This Row],[ActualWinner]]=Table2[[#This Row],[AwayTeam]],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Row],[HomeTeam]], 1, 0))</f>
        <v>0</v>
      </c>
      <c r="AM1095" s="2">
        <f>IF(Table2[[#This Row],[GameIsOver]]=0,0,IF(Table2[[#This Row],[ActualWinner]]=Table2[[#This Row],[AwayTeam]],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Row],[HomeTeam]], 1, 0))</f>
        <v>0</v>
      </c>
      <c r="AM1096" s="2">
        <f>IF(Table2[[#This Row],[GameIsOver]]=0,0,IF(Table2[[#This Row],[ActualWinner]]=Table2[[#This Row],[AwayTeam]],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Row],[HomeTeam]], 1, 0))</f>
        <v>0</v>
      </c>
      <c r="AM1097" s="2">
        <f>IF(Table2[[#This Row],[GameIsOver]]=0,0,IF(Table2[[#This Row],[ActualWinner]]=Table2[[#This Row],[AwayTeam]],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Row],[HomeTeam]], 1, 0))</f>
        <v>0</v>
      </c>
      <c r="AM1098" s="2">
        <f>IF(Table2[[#This Row],[GameIsOver]]=0,0,IF(Table2[[#This Row],[ActualWinner]]=Table2[[#This Row],[AwayTeam]],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Row],[HomeTeam]], 1, 0))</f>
        <v>0</v>
      </c>
      <c r="AM1099" s="2">
        <f>IF(Table2[[#This Row],[GameIsOver]]=0,0,IF(Table2[[#This Row],[ActualWinner]]=Table2[[#This Row],[AwayTeam]],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Row],[HomeTeam]], 1, 0))</f>
        <v>0</v>
      </c>
      <c r="AM1100" s="2">
        <f>IF(Table2[[#This Row],[GameIsOver]]=0,0,IF(Table2[[#This Row],[ActualWinner]]=Table2[[#This Row],[AwayTeam]],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Row],[HomeTeam]], 1, 0))</f>
        <v>0</v>
      </c>
      <c r="AM1101" s="2">
        <f>IF(Table2[[#This Row],[GameIsOver]]=0,0,IF(Table2[[#This Row],[ActualWinner]]=Table2[[#This Row],[AwayTeam]],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Row],[HomeTeam]], 1, 0))</f>
        <v>0</v>
      </c>
      <c r="AM1102" s="2">
        <f>IF(Table2[[#This Row],[GameIsOver]]=0,0,IF(Table2[[#This Row],[ActualWinner]]=Table2[[#This Row],[AwayTeam]],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Row],[HomeTeam]], 1, 0))</f>
        <v>0</v>
      </c>
      <c r="AM1103" s="2">
        <f>IF(Table2[[#This Row],[GameIsOver]]=0,0,IF(Table2[[#This Row],[ActualWinner]]=Table2[[#This Row],[AwayTeam]],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Row],[HomeTeam]], 1, 0))</f>
        <v>0</v>
      </c>
      <c r="AM1104" s="2">
        <f>IF(Table2[[#This Row],[GameIsOver]]=0,0,IF(Table2[[#This Row],[ActualWinner]]=Table2[[#This Row],[AwayTeam]],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Row],[HomeTeam]], 1, 0))</f>
        <v>0</v>
      </c>
      <c r="AM1105" s="2">
        <f>IF(Table2[[#This Row],[GameIsOver]]=0,0,IF(Table2[[#This Row],[ActualWinner]]=Table2[[#This Row],[AwayTeam]],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Row],[HomeTeam]], 1, 0))</f>
        <v>0</v>
      </c>
      <c r="AM1106" s="2">
        <f>IF(Table2[[#This Row],[GameIsOver]]=0,0,IF(Table2[[#This Row],[ActualWinner]]=Table2[[#This Row],[AwayTeam]],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Row],[HomeTeam]], 1, 0))</f>
        <v>0</v>
      </c>
      <c r="AM1107" s="2">
        <f>IF(Table2[[#This Row],[GameIsOver]]=0,0,IF(Table2[[#This Row],[ActualWinner]]=Table2[[#This Row],[AwayTeam]],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Row],[HomeTeam]], 1, 0))</f>
        <v>0</v>
      </c>
      <c r="AM1108" s="2">
        <f>IF(Table2[[#This Row],[GameIsOver]]=0,0,IF(Table2[[#This Row],[ActualWinner]]=Table2[[#This Row],[AwayTeam]],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Row],[HomeTeam]], 1, 0))</f>
        <v>0</v>
      </c>
      <c r="AM1109" s="2">
        <f>IF(Table2[[#This Row],[GameIsOver]]=0,0,IF(Table2[[#This Row],[ActualWinner]]=Table2[[#This Row],[AwayTeam]],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Row],[HomeTeam]], 1, 0))</f>
        <v>0</v>
      </c>
      <c r="AM1110" s="2">
        <f>IF(Table2[[#This Row],[GameIsOver]]=0,0,IF(Table2[[#This Row],[ActualWinner]]=Table2[[#This Row],[AwayTeam]],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Row],[HomeTeam]], 1, 0))</f>
        <v>0</v>
      </c>
      <c r="AM1111" s="2">
        <f>IF(Table2[[#This Row],[GameIsOver]]=0,0,IF(Table2[[#This Row],[ActualWinner]]=Table2[[#This Row],[AwayTeam]],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Row],[HomeTeam]], 1, 0))</f>
        <v>0</v>
      </c>
      <c r="AM1112" s="2">
        <f>IF(Table2[[#This Row],[GameIsOver]]=0,0,IF(Table2[[#This Row],[ActualWinner]]=Table2[[#This Row],[AwayTeam]],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Row],[HomeTeam]], 1, 0))</f>
        <v>0</v>
      </c>
      <c r="AM1113" s="2">
        <f>IF(Table2[[#This Row],[GameIsOver]]=0,0,IF(Table2[[#This Row],[ActualWinner]]=Table2[[#This Row],[AwayTeam]],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Row],[HomeTeam]], 1, 0))</f>
        <v>0</v>
      </c>
      <c r="AM1114" s="2">
        <f>IF(Table2[[#This Row],[GameIsOver]]=0,0,IF(Table2[[#This Row],[ActualWinner]]=Table2[[#This Row],[AwayTeam]],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Row],[HomeTeam]], 1, 0))</f>
        <v>0</v>
      </c>
      <c r="AM1115" s="2">
        <f>IF(Table2[[#This Row],[GameIsOver]]=0,0,IF(Table2[[#This Row],[ActualWinner]]=Table2[[#This Row],[AwayTeam]],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Row],[HomeTeam]], 1, 0))</f>
        <v>0</v>
      </c>
      <c r="AM1116" s="2">
        <f>IF(Table2[[#This Row],[GameIsOver]]=0,0,IF(Table2[[#This Row],[ActualWinner]]=Table2[[#This Row],[AwayTeam]],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Row],[HomeTeam]], 1, 0))</f>
        <v>0</v>
      </c>
      <c r="AM1117" s="2">
        <f>IF(Table2[[#This Row],[GameIsOver]]=0,0,IF(Table2[[#This Row],[ActualWinner]]=Table2[[#This Row],[AwayTeam]],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Row],[HomeTeam]], 1, 0))</f>
        <v>0</v>
      </c>
      <c r="AM1118" s="2">
        <f>IF(Table2[[#This Row],[GameIsOver]]=0,0,IF(Table2[[#This Row],[ActualWinner]]=Table2[[#This Row],[AwayTeam]],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Row],[HomeTeam]], 1, 0))</f>
        <v>0</v>
      </c>
      <c r="AM1119" s="2">
        <f>IF(Table2[[#This Row],[GameIsOver]]=0,0,IF(Table2[[#This Row],[ActualWinner]]=Table2[[#This Row],[AwayTeam]],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Row],[HomeTeam]], 1, 0))</f>
        <v>0</v>
      </c>
      <c r="AM1120" s="2">
        <f>IF(Table2[[#This Row],[GameIsOver]]=0,0,IF(Table2[[#This Row],[ActualWinner]]=Table2[[#This Row],[AwayTeam]],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Row],[HomeTeam]], 1, 0))</f>
        <v>0</v>
      </c>
      <c r="AM1121" s="2">
        <f>IF(Table2[[#This Row],[GameIsOver]]=0,0,IF(Table2[[#This Row],[ActualWinner]]=Table2[[#This Row],[AwayTeam]],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Row],[HomeTeam]], 1, 0))</f>
        <v>0</v>
      </c>
      <c r="AM1122" s="2">
        <f>IF(Table2[[#This Row],[GameIsOver]]=0,0,IF(Table2[[#This Row],[ActualWinner]]=Table2[[#This Row],[AwayTeam]],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Row],[HomeTeam]], 1, 0))</f>
        <v>0</v>
      </c>
      <c r="AM1123" s="2">
        <f>IF(Table2[[#This Row],[GameIsOver]]=0,0,IF(Table2[[#This Row],[ActualWinner]]=Table2[[#This Row],[AwayTeam]],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Row],[HomeTeam]], 1, 0))</f>
        <v>0</v>
      </c>
      <c r="AM1124" s="2">
        <f>IF(Table2[[#This Row],[GameIsOver]]=0,0,IF(Table2[[#This Row],[ActualWinner]]=Table2[[#This Row],[AwayTeam]],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Row],[HomeTeam]], 1, 0))</f>
        <v>0</v>
      </c>
      <c r="AM1125" s="2">
        <f>IF(Table2[[#This Row],[GameIsOver]]=0,0,IF(Table2[[#This Row],[ActualWinner]]=Table2[[#This Row],[AwayTeam]],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Row],[HomeTeam]], 1, 0))</f>
        <v>0</v>
      </c>
      <c r="AM1126" s="2">
        <f>IF(Table2[[#This Row],[GameIsOver]]=0,0,IF(Table2[[#This Row],[ActualWinner]]=Table2[[#This Row],[AwayTeam]],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Row],[HomeTeam]], 1, 0))</f>
        <v>0</v>
      </c>
      <c r="AM1127" s="2">
        <f>IF(Table2[[#This Row],[GameIsOver]]=0,0,IF(Table2[[#This Row],[ActualWinner]]=Table2[[#This Row],[AwayTeam]],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Row],[HomeTeam]], 1, 0))</f>
        <v>0</v>
      </c>
      <c r="AM1128" s="2">
        <f>IF(Table2[[#This Row],[GameIsOver]]=0,0,IF(Table2[[#This Row],[ActualWinner]]=Table2[[#This Row],[AwayTeam]],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Row],[HomeTeam]], 1, 0))</f>
        <v>0</v>
      </c>
      <c r="AM1129" s="2">
        <f>IF(Table2[[#This Row],[GameIsOver]]=0,0,IF(Table2[[#This Row],[ActualWinner]]=Table2[[#This Row],[AwayTeam]],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Row],[HomeTeam]], 1, 0))</f>
        <v>0</v>
      </c>
      <c r="AM1130" s="2">
        <f>IF(Table2[[#This Row],[GameIsOver]]=0,0,IF(Table2[[#This Row],[ActualWinner]]=Table2[[#This Row],[AwayTeam]],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Row],[HomeTeam]], 1, 0))</f>
        <v>0</v>
      </c>
      <c r="AM1131" s="2">
        <f>IF(Table2[[#This Row],[GameIsOver]]=0,0,IF(Table2[[#This Row],[ActualWinner]]=Table2[[#This Row],[AwayTeam]],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Row],[HomeTeam]], 1, 0))</f>
        <v>0</v>
      </c>
      <c r="AM1132" s="2">
        <f>IF(Table2[[#This Row],[GameIsOver]]=0,0,IF(Table2[[#This Row],[ActualWinner]]=Table2[[#This Row],[AwayTeam]],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Row],[HomeTeam]], 1, 0))</f>
        <v>0</v>
      </c>
      <c r="AM1133" s="2">
        <f>IF(Table2[[#This Row],[GameIsOver]]=0,0,IF(Table2[[#This Row],[ActualWinner]]=Table2[[#This Row],[AwayTeam]],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Row],[HomeTeam]], 1, 0))</f>
        <v>0</v>
      </c>
      <c r="AM1134" s="2">
        <f>IF(Table2[[#This Row],[GameIsOver]]=0,0,IF(Table2[[#This Row],[ActualWinner]]=Table2[[#This Row],[AwayTeam]],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Row],[HomeTeam]], 1, 0))</f>
        <v>0</v>
      </c>
      <c r="AM1135" s="2">
        <f>IF(Table2[[#This Row],[GameIsOver]]=0,0,IF(Table2[[#This Row],[ActualWinner]]=Table2[[#This Row],[AwayTeam]],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Row],[HomeTeam]], 1, 0))</f>
        <v>0</v>
      </c>
      <c r="AM1136" s="2">
        <f>IF(Table2[[#This Row],[GameIsOver]]=0,0,IF(Table2[[#This Row],[ActualWinner]]=Table2[[#This Row],[AwayTeam]],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Row],[HomeTeam]], 1, 0))</f>
        <v>0</v>
      </c>
      <c r="AM1137" s="2">
        <f>IF(Table2[[#This Row],[GameIsOver]]=0,0,IF(Table2[[#This Row],[ActualWinner]]=Table2[[#This Row],[AwayTeam]],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Row],[HomeTeam]], 1, 0))</f>
        <v>0</v>
      </c>
      <c r="AM1138" s="2">
        <f>IF(Table2[[#This Row],[GameIsOver]]=0,0,IF(Table2[[#This Row],[ActualWinner]]=Table2[[#This Row],[AwayTeam]],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Row],[HomeTeam]], 1, 0))</f>
        <v>0</v>
      </c>
      <c r="AM1139" s="2">
        <f>IF(Table2[[#This Row],[GameIsOver]]=0,0,IF(Table2[[#This Row],[ActualWinner]]=Table2[[#This Row],[AwayTeam]],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Row],[HomeTeam]], 1, 0))</f>
        <v>0</v>
      </c>
      <c r="AM1140" s="2">
        <f>IF(Table2[[#This Row],[GameIsOver]]=0,0,IF(Table2[[#This Row],[ActualWinner]]=Table2[[#This Row],[AwayTeam]],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Row],[HomeTeam]], 1, 0))</f>
        <v>0</v>
      </c>
      <c r="AM1141" s="2">
        <f>IF(Table2[[#This Row],[GameIsOver]]=0,0,IF(Table2[[#This Row],[ActualWinner]]=Table2[[#This Row],[AwayTeam]],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Row],[HomeTeam]], 1, 0))</f>
        <v>0</v>
      </c>
      <c r="AM1142" s="2">
        <f>IF(Table2[[#This Row],[GameIsOver]]=0,0,IF(Table2[[#This Row],[ActualWinner]]=Table2[[#This Row],[AwayTeam]],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Row],[HomeTeam]], 1, 0))</f>
        <v>0</v>
      </c>
      <c r="AM1143" s="2">
        <f>IF(Table2[[#This Row],[GameIsOver]]=0,0,IF(Table2[[#This Row],[ActualWinner]]=Table2[[#This Row],[AwayTeam]],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Row],[HomeTeam]], 1, 0))</f>
        <v>0</v>
      </c>
      <c r="AM1144" s="2">
        <f>IF(Table2[[#This Row],[GameIsOver]]=0,0,IF(Table2[[#This Row],[ActualWinner]]=Table2[[#This Row],[AwayTeam]],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Row],[HomeTeam]], 1, 0))</f>
        <v>0</v>
      </c>
      <c r="AM1145" s="2">
        <f>IF(Table2[[#This Row],[GameIsOver]]=0,0,IF(Table2[[#This Row],[ActualWinner]]=Table2[[#This Row],[AwayTeam]],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Row],[HomeTeam]], 1, 0))</f>
        <v>0</v>
      </c>
      <c r="AM1146" s="2">
        <f>IF(Table2[[#This Row],[GameIsOver]]=0,0,IF(Table2[[#This Row],[ActualWinner]]=Table2[[#This Row],[AwayTeam]],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Row],[HomeTeam]], 1, 0))</f>
        <v>0</v>
      </c>
      <c r="AM1147" s="2">
        <f>IF(Table2[[#This Row],[GameIsOver]]=0,0,IF(Table2[[#This Row],[ActualWinner]]=Table2[[#This Row],[AwayTeam]],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Row],[HomeTeam]], 1, 0))</f>
        <v>0</v>
      </c>
      <c r="AM1148" s="2">
        <f>IF(Table2[[#This Row],[GameIsOver]]=0,0,IF(Table2[[#This Row],[ActualWinner]]=Table2[[#This Row],[AwayTeam]],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Row],[HomeTeam]], 1, 0))</f>
        <v>0</v>
      </c>
      <c r="AM1149" s="2">
        <f>IF(Table2[[#This Row],[GameIsOver]]=0,0,IF(Table2[[#This Row],[ActualWinner]]=Table2[[#This Row],[AwayTeam]],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Row],[HomeTeam]], 1, 0))</f>
        <v>0</v>
      </c>
      <c r="AM1150" s="2">
        <f>IF(Table2[[#This Row],[GameIsOver]]=0,0,IF(Table2[[#This Row],[ActualWinner]]=Table2[[#This Row],[AwayTeam]],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Row],[HomeTeam]], 1, 0))</f>
        <v>0</v>
      </c>
      <c r="AM1151" s="2">
        <f>IF(Table2[[#This Row],[GameIsOver]]=0,0,IF(Table2[[#This Row],[ActualWinner]]=Table2[[#This Row],[AwayTeam]],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Row],[HomeTeam]], 1, 0))</f>
        <v>0</v>
      </c>
      <c r="AM1152" s="2">
        <f>IF(Table2[[#This Row],[GameIsOver]]=0,0,IF(Table2[[#This Row],[ActualWinner]]=Table2[[#This Row],[AwayTeam]],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Row],[HomeTeam]], 1, 0))</f>
        <v>0</v>
      </c>
      <c r="AM1153" s="2">
        <f>IF(Table2[[#This Row],[GameIsOver]]=0,0,IF(Table2[[#This Row],[ActualWinner]]=Table2[[#This Row],[AwayTeam]],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Row],[HomeTeam]], 1, 0))</f>
        <v>0</v>
      </c>
      <c r="AM1154" s="2">
        <f>IF(Table2[[#This Row],[GameIsOver]]=0,0,IF(Table2[[#This Row],[ActualWinner]]=Table2[[#This Row],[AwayTeam]],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Row],[HomeTeam]], 1, 0))</f>
        <v>0</v>
      </c>
      <c r="AM1155" s="2">
        <f>IF(Table2[[#This Row],[GameIsOver]]=0,0,IF(Table2[[#This Row],[ActualWinner]]=Table2[[#This Row],[AwayTeam]],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Row],[HomeTeam]], 1, 0))</f>
        <v>0</v>
      </c>
      <c r="AM1156" s="2">
        <f>IF(Table2[[#This Row],[GameIsOver]]=0,0,IF(Table2[[#This Row],[ActualWinner]]=Table2[[#This Row],[AwayTeam]],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Row],[HomeTeam]], 1, 0))</f>
        <v>0</v>
      </c>
      <c r="AM1157" s="2">
        <f>IF(Table2[[#This Row],[GameIsOver]]=0,0,IF(Table2[[#This Row],[ActualWinner]]=Table2[[#This Row],[AwayTeam]],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Row],[HomeTeam]], 1, 0))</f>
        <v>0</v>
      </c>
      <c r="AM1158" s="2">
        <f>IF(Table2[[#This Row],[GameIsOver]]=0,0,IF(Table2[[#This Row],[ActualWinner]]=Table2[[#This Row],[AwayTeam]],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Row],[HomeTeam]], 1, 0))</f>
        <v>0</v>
      </c>
      <c r="AM1159" s="2">
        <f>IF(Table2[[#This Row],[GameIsOver]]=0,0,IF(Table2[[#This Row],[ActualWinner]]=Table2[[#This Row],[AwayTeam]],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Row],[HomeTeam]], 1, 0))</f>
        <v>0</v>
      </c>
      <c r="AM1160" s="2">
        <f>IF(Table2[[#This Row],[GameIsOver]]=0,0,IF(Table2[[#This Row],[ActualWinner]]=Table2[[#This Row],[AwayTeam]],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Row],[HomeTeam]], 1, 0))</f>
        <v>0</v>
      </c>
      <c r="AM1161" s="2">
        <f>IF(Table2[[#This Row],[GameIsOver]]=0,0,IF(Table2[[#This Row],[ActualWinner]]=Table2[[#This Row],[AwayTeam]],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Row],[HomeTeam]], 1, 0))</f>
        <v>0</v>
      </c>
      <c r="AM1162" s="2">
        <f>IF(Table2[[#This Row],[GameIsOver]]=0,0,IF(Table2[[#This Row],[ActualWinner]]=Table2[[#This Row],[AwayTeam]],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Row],[HomeTeam]], 1, 0))</f>
        <v>0</v>
      </c>
      <c r="AM1163" s="2">
        <f>IF(Table2[[#This Row],[GameIsOver]]=0,0,IF(Table2[[#This Row],[ActualWinner]]=Table2[[#This Row],[AwayTeam]],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Row],[HomeTeam]], 1, 0))</f>
        <v>0</v>
      </c>
      <c r="AM1164" s="2">
        <f>IF(Table2[[#This Row],[GameIsOver]]=0,0,IF(Table2[[#This Row],[ActualWinner]]=Table2[[#This Row],[AwayTeam]],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Row],[HomeTeam]], 1, 0))</f>
        <v>0</v>
      </c>
      <c r="AM1165" s="2">
        <f>IF(Table2[[#This Row],[GameIsOver]]=0,0,IF(Table2[[#This Row],[ActualWinner]]=Table2[[#This Row],[AwayTeam]],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Row],[HomeTeam]], 1, 0))</f>
        <v>0</v>
      </c>
      <c r="AM1166" s="2">
        <f>IF(Table2[[#This Row],[GameIsOver]]=0,0,IF(Table2[[#This Row],[ActualWinner]]=Table2[[#This Row],[AwayTeam]],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Row],[HomeTeam]], 1, 0))</f>
        <v>0</v>
      </c>
      <c r="AM1167" s="2">
        <f>IF(Table2[[#This Row],[GameIsOver]]=0,0,IF(Table2[[#This Row],[ActualWinner]]=Table2[[#This Row],[AwayTeam]],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Row],[HomeTeam]], 1, 0))</f>
        <v>0</v>
      </c>
      <c r="AM1168" s="2">
        <f>IF(Table2[[#This Row],[GameIsOver]]=0,0,IF(Table2[[#This Row],[ActualWinner]]=Table2[[#This Row],[AwayTeam]],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Row],[HomeTeam]], 1, 0))</f>
        <v>0</v>
      </c>
      <c r="AM1169" s="2">
        <f>IF(Table2[[#This Row],[GameIsOver]]=0,0,IF(Table2[[#This Row],[ActualWinner]]=Table2[[#This Row],[AwayTeam]],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Row],[HomeTeam]], 1, 0))</f>
        <v>0</v>
      </c>
      <c r="AM1170" s="2">
        <f>IF(Table2[[#This Row],[GameIsOver]]=0,0,IF(Table2[[#This Row],[ActualWinner]]=Table2[[#This Row],[AwayTeam]],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Row],[HomeTeam]], 1, 0))</f>
        <v>0</v>
      </c>
      <c r="AM1171" s="2">
        <f>IF(Table2[[#This Row],[GameIsOver]]=0,0,IF(Table2[[#This Row],[ActualWinner]]=Table2[[#This Row],[AwayTeam]],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Row],[HomeTeam]], 1, 0))</f>
        <v>0</v>
      </c>
      <c r="AM1172" s="2">
        <f>IF(Table2[[#This Row],[GameIsOver]]=0,0,IF(Table2[[#This Row],[ActualWinner]]=Table2[[#This Row],[AwayTeam]],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Row],[HomeTeam]], 1, 0))</f>
        <v>0</v>
      </c>
      <c r="AM1173" s="2">
        <f>IF(Table2[[#This Row],[GameIsOver]]=0,0,IF(Table2[[#This Row],[ActualWinner]]=Table2[[#This Row],[AwayTeam]],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Row],[HomeTeam]], 1, 0))</f>
        <v>0</v>
      </c>
      <c r="AM1174" s="2">
        <f>IF(Table2[[#This Row],[GameIsOver]]=0,0,IF(Table2[[#This Row],[ActualWinner]]=Table2[[#This Row],[AwayTeam]],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Row],[HomeTeam]], 1, 0))</f>
        <v>0</v>
      </c>
      <c r="AM1175" s="2">
        <f>IF(Table2[[#This Row],[GameIsOver]]=0,0,IF(Table2[[#This Row],[ActualWinner]]=Table2[[#This Row],[AwayTeam]],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Row],[HomeTeam]], 1, 0))</f>
        <v>0</v>
      </c>
      <c r="AM1176" s="2">
        <f>IF(Table2[[#This Row],[GameIsOver]]=0,0,IF(Table2[[#This Row],[ActualWinner]]=Table2[[#This Row],[AwayTeam]],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Row],[HomeTeam]], 1, 0))</f>
        <v>0</v>
      </c>
      <c r="AM1177" s="2">
        <f>IF(Table2[[#This Row],[GameIsOver]]=0,0,IF(Table2[[#This Row],[ActualWinner]]=Table2[[#This Row],[AwayTeam]],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Row],[HomeTeam]], 1, 0))</f>
        <v>0</v>
      </c>
      <c r="AM1178" s="2">
        <f>IF(Table2[[#This Row],[GameIsOver]]=0,0,IF(Table2[[#This Row],[ActualWinner]]=Table2[[#This Row],[AwayTeam]],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Row],[HomeTeam]], 1, 0))</f>
        <v>0</v>
      </c>
      <c r="AM1179" s="2">
        <f>IF(Table2[[#This Row],[GameIsOver]]=0,0,IF(Table2[[#This Row],[ActualWinner]]=Table2[[#This Row],[AwayTeam]],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Row],[HomeTeam]], 1, 0))</f>
        <v>0</v>
      </c>
      <c r="AM1180" s="2">
        <f>IF(Table2[[#This Row],[GameIsOver]]=0,0,IF(Table2[[#This Row],[ActualWinner]]=Table2[[#This Row],[AwayTeam]],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Row],[HomeTeam]], 1, 0))</f>
        <v>0</v>
      </c>
      <c r="AM1181" s="2">
        <f>IF(Table2[[#This Row],[GameIsOver]]=0,0,IF(Table2[[#This Row],[ActualWinner]]=Table2[[#This Row],[AwayTeam]],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Row],[HomeTeam]], 1, 0))</f>
        <v>0</v>
      </c>
      <c r="AM1182" s="2">
        <f>IF(Table2[[#This Row],[GameIsOver]]=0,0,IF(Table2[[#This Row],[ActualWinner]]=Table2[[#This Row],[AwayTeam]],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Row],[HomeTeam]], 1, 0))</f>
        <v>0</v>
      </c>
      <c r="AM1183" s="2">
        <f>IF(Table2[[#This Row],[GameIsOver]]=0,0,IF(Table2[[#This Row],[ActualWinner]]=Table2[[#This Row],[AwayTeam]],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Row],[HomeTeam]], 1, 0))</f>
        <v>0</v>
      </c>
      <c r="AM1184" s="2">
        <f>IF(Table2[[#This Row],[GameIsOver]]=0,0,IF(Table2[[#This Row],[ActualWinner]]=Table2[[#This Row],[AwayTeam]],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Row],[HomeTeam]], 1, 0))</f>
        <v>0</v>
      </c>
      <c r="AM1185" s="2">
        <f>IF(Table2[[#This Row],[GameIsOver]]=0,0,IF(Table2[[#This Row],[ActualWinner]]=Table2[[#This Row],[AwayTeam]],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Row],[HomeTeam]], 1, 0))</f>
        <v>0</v>
      </c>
      <c r="AM1186" s="2">
        <f>IF(Table2[[#This Row],[GameIsOver]]=0,0,IF(Table2[[#This Row],[ActualWinner]]=Table2[[#This Row],[AwayTeam]],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Row],[HomeTeam]], 1, 0))</f>
        <v>0</v>
      </c>
      <c r="AM1187" s="2">
        <f>IF(Table2[[#This Row],[GameIsOver]]=0,0,IF(Table2[[#This Row],[ActualWinner]]=Table2[[#This Row],[AwayTeam]],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Row],[HomeTeam]], 1, 0))</f>
        <v>0</v>
      </c>
      <c r="AM1188" s="2">
        <f>IF(Table2[[#This Row],[GameIsOver]]=0,0,IF(Table2[[#This Row],[ActualWinner]]=Table2[[#This Row],[AwayTeam]],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Row],[HomeTeam]], 1, 0))</f>
        <v>0</v>
      </c>
      <c r="AM1189" s="2">
        <f>IF(Table2[[#This Row],[GameIsOver]]=0,0,IF(Table2[[#This Row],[ActualWinner]]=Table2[[#This Row],[AwayTeam]],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Row],[HomeTeam]], 1, 0))</f>
        <v>0</v>
      </c>
      <c r="AM1190" s="2">
        <f>IF(Table2[[#This Row],[GameIsOver]]=0,0,IF(Table2[[#This Row],[ActualWinner]]=Table2[[#This Row],[AwayTeam]],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Row],[HomeTeam]], 1, 0))</f>
        <v>0</v>
      </c>
      <c r="AM1191" s="2">
        <f>IF(Table2[[#This Row],[GameIsOver]]=0,0,IF(Table2[[#This Row],[ActualWinner]]=Table2[[#This Row],[AwayTeam]],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Row],[HomeTeam]], 1, 0))</f>
        <v>0</v>
      </c>
      <c r="AM1192" s="2">
        <f>IF(Table2[[#This Row],[GameIsOver]]=0,0,IF(Table2[[#This Row],[ActualWinner]]=Table2[[#This Row],[AwayTeam]],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Row],[HomeTeam]], 1, 0))</f>
        <v>0</v>
      </c>
      <c r="AM1193" s="2">
        <f>IF(Table2[[#This Row],[GameIsOver]]=0,0,IF(Table2[[#This Row],[ActualWinner]]=Table2[[#This Row],[AwayTeam]],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Row],[HomeTeam]], 1, 0))</f>
        <v>0</v>
      </c>
      <c r="AM1194" s="2">
        <f>IF(Table2[[#This Row],[GameIsOver]]=0,0,IF(Table2[[#This Row],[ActualWinner]]=Table2[[#This Row],[AwayTeam]],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Row],[HomeTeam]], 1, 0))</f>
        <v>0</v>
      </c>
      <c r="AM1195" s="2">
        <f>IF(Table2[[#This Row],[GameIsOver]]=0,0,IF(Table2[[#This Row],[ActualWinner]]=Table2[[#This Row],[AwayTeam]],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Row],[HomeTeam]], 1, 0))</f>
        <v>0</v>
      </c>
      <c r="AM1196" s="2">
        <f>IF(Table2[[#This Row],[GameIsOver]]=0,0,IF(Table2[[#This Row],[ActualWinner]]=Table2[[#This Row],[AwayTeam]],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Row],[HomeTeam]], 1, 0))</f>
        <v>0</v>
      </c>
      <c r="AM1197" s="2">
        <f>IF(Table2[[#This Row],[GameIsOver]]=0,0,IF(Table2[[#This Row],[ActualWinner]]=Table2[[#This Row],[AwayTeam]],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Row],[HomeTeam]], 1, 0))</f>
        <v>0</v>
      </c>
      <c r="AM1198" s="2">
        <f>IF(Table2[[#This Row],[GameIsOver]]=0,0,IF(Table2[[#This Row],[ActualWinner]]=Table2[[#This Row],[AwayTeam]],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Row],[HomeTeam]], 1, 0))</f>
        <v>0</v>
      </c>
      <c r="AM1199" s="2">
        <f>IF(Table2[[#This Row],[GameIsOver]]=0,0,IF(Table2[[#This Row],[ActualWinner]]=Table2[[#This Row],[AwayTeam]],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Row],[HomeTeam]], 1, 0))</f>
        <v>0</v>
      </c>
      <c r="AM1200" s="2">
        <f>IF(Table2[[#This Row],[GameIsOver]]=0,0,IF(Table2[[#This Row],[ActualWinner]]=Table2[[#This Row],[AwayTeam]],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Row],[HomeTeam]], 1, 0))</f>
        <v>0</v>
      </c>
      <c r="AM1201" s="2">
        <f>IF(Table2[[#This Row],[GameIsOver]]=0,0,IF(Table2[[#This Row],[ActualWinner]]=Table2[[#This Row],[AwayTeam]],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Row],[HomeTeam]], 1, 0))</f>
        <v>0</v>
      </c>
      <c r="AM1202" s="2">
        <f>IF(Table2[[#This Row],[GameIsOver]]=0,0,IF(Table2[[#This Row],[ActualWinner]]=Table2[[#This Row],[AwayTeam]],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Row],[HomeTeam]], 1, 0))</f>
        <v>0</v>
      </c>
      <c r="AM1203" s="2">
        <f>IF(Table2[[#This Row],[GameIsOver]]=0,0,IF(Table2[[#This Row],[ActualWinner]]=Table2[[#This Row],[AwayTeam]],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Row],[HomeTeam]], 1, 0))</f>
        <v>0</v>
      </c>
      <c r="AM1204" s="2">
        <f>IF(Table2[[#This Row],[GameIsOver]]=0,0,IF(Table2[[#This Row],[ActualWinner]]=Table2[[#This Row],[AwayTeam]],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Row],[HomeTeam]], 1, 0))</f>
        <v>0</v>
      </c>
      <c r="AM1205" s="2">
        <f>IF(Table2[[#This Row],[GameIsOver]]=0,0,IF(Table2[[#This Row],[ActualWinner]]=Table2[[#This Row],[AwayTeam]],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Row],[HomeTeam]], 1, 0))</f>
        <v>0</v>
      </c>
      <c r="AM1206" s="2">
        <f>IF(Table2[[#This Row],[GameIsOver]]=0,0,IF(Table2[[#This Row],[ActualWinner]]=Table2[[#This Row],[AwayTeam]],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Row],[HomeTeam]], 1, 0))</f>
        <v>0</v>
      </c>
      <c r="AM1207" s="2">
        <f>IF(Table2[[#This Row],[GameIsOver]]=0,0,IF(Table2[[#This Row],[ActualWinner]]=Table2[[#This Row],[AwayTeam]],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Row],[HomeTeam]], 1, 0))</f>
        <v>0</v>
      </c>
      <c r="AM1208" s="2">
        <f>IF(Table2[[#This Row],[GameIsOver]]=0,0,IF(Table2[[#This Row],[ActualWinner]]=Table2[[#This Row],[AwayTeam]],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Row],[HomeTeam]], 1, 0))</f>
        <v>0</v>
      </c>
      <c r="AM1209" s="2">
        <f>IF(Table2[[#This Row],[GameIsOver]]=0,0,IF(Table2[[#This Row],[ActualWinner]]=Table2[[#This Row],[AwayTeam]],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Row],[HomeTeam]], 1, 0))</f>
        <v>0</v>
      </c>
      <c r="AM1210" s="2">
        <f>IF(Table2[[#This Row],[GameIsOver]]=0,0,IF(Table2[[#This Row],[ActualWinner]]=Table2[[#This Row],[AwayTeam]],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Row],[HomeTeam]], 1, 0))</f>
        <v>0</v>
      </c>
      <c r="AM1211" s="2">
        <f>IF(Table2[[#This Row],[GameIsOver]]=0,0,IF(Table2[[#This Row],[ActualWinner]]=Table2[[#This Row],[AwayTeam]],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Row],[HomeTeam]], 1, 0))</f>
        <v>0</v>
      </c>
      <c r="AM1212" s="2">
        <f>IF(Table2[[#This Row],[GameIsOver]]=0,0,IF(Table2[[#This Row],[ActualWinner]]=Table2[[#This Row],[AwayTeam]],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Row],[HomeTeam]], 1, 0))</f>
        <v>0</v>
      </c>
      <c r="AM1213" s="2">
        <f>IF(Table2[[#This Row],[GameIsOver]]=0,0,IF(Table2[[#This Row],[ActualWinner]]=Table2[[#This Row],[AwayTeam]],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Row],[HomeTeam]], 1, 0))</f>
        <v>0</v>
      </c>
      <c r="AM1214" s="2">
        <f>IF(Table2[[#This Row],[GameIsOver]]=0,0,IF(Table2[[#This Row],[ActualWinner]]=Table2[[#This Row],[AwayTeam]],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Row],[HomeTeam]], 1, 0))</f>
        <v>0</v>
      </c>
      <c r="AM1215" s="2">
        <f>IF(Table2[[#This Row],[GameIsOver]]=0,0,IF(Table2[[#This Row],[ActualWinner]]=Table2[[#This Row],[AwayTeam]],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Row],[HomeTeam]], 1, 0))</f>
        <v>0</v>
      </c>
      <c r="AM1216" s="2">
        <f>IF(Table2[[#This Row],[GameIsOver]]=0,0,IF(Table2[[#This Row],[ActualWinner]]=Table2[[#This Row],[AwayTeam]],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Row],[HomeTeam]], 1, 0))</f>
        <v>0</v>
      </c>
      <c r="AM1217" s="2">
        <f>IF(Table2[[#This Row],[GameIsOver]]=0,0,IF(Table2[[#This Row],[ActualWinner]]=Table2[[#This Row],[AwayTeam]],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Row],[HomeTeam]], 1, 0))</f>
        <v>0</v>
      </c>
      <c r="AM1218" s="2">
        <f>IF(Table2[[#This Row],[GameIsOver]]=0,0,IF(Table2[[#This Row],[ActualWinner]]=Table2[[#This Row],[AwayTeam]],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Row],[HomeTeam]], 1, 0))</f>
        <v>0</v>
      </c>
      <c r="AM1219" s="2">
        <f>IF(Table2[[#This Row],[GameIsOver]]=0,0,IF(Table2[[#This Row],[ActualWinner]]=Table2[[#This Row],[AwayTeam]],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Row],[HomeTeam]], 1, 0))</f>
        <v>0</v>
      </c>
      <c r="AM1220" s="2">
        <f>IF(Table2[[#This Row],[GameIsOver]]=0,0,IF(Table2[[#This Row],[ActualWinner]]=Table2[[#This Row],[AwayTeam]],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Row],[HomeTeam]], 1, 0))</f>
        <v>0</v>
      </c>
      <c r="AM1221" s="2">
        <f>IF(Table2[[#This Row],[GameIsOver]]=0,0,IF(Table2[[#This Row],[ActualWinner]]=Table2[[#This Row],[AwayTeam]],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Row],[HomeTeam]], 1, 0))</f>
        <v>0</v>
      </c>
      <c r="AM1222" s="2">
        <f>IF(Table2[[#This Row],[GameIsOver]]=0,0,IF(Table2[[#This Row],[ActualWinner]]=Table2[[#This Row],[AwayTeam]],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Row],[HomeTeam]], 1, 0))</f>
        <v>0</v>
      </c>
      <c r="AM1223" s="2">
        <f>IF(Table2[[#This Row],[GameIsOver]]=0,0,IF(Table2[[#This Row],[ActualWinner]]=Table2[[#This Row],[AwayTeam]],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Row],[HomeTeam]], 1, 0))</f>
        <v>0</v>
      </c>
      <c r="AM1224" s="2">
        <f>IF(Table2[[#This Row],[GameIsOver]]=0,0,IF(Table2[[#This Row],[ActualWinner]]=Table2[[#This Row],[AwayTeam]],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Row],[HomeTeam]], 1, 0))</f>
        <v>0</v>
      </c>
      <c r="AM1225" s="2">
        <f>IF(Table2[[#This Row],[GameIsOver]]=0,0,IF(Table2[[#This Row],[ActualWinner]]=Table2[[#This Row],[AwayTeam]],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Row],[HomeTeam]], 1, 0))</f>
        <v>0</v>
      </c>
      <c r="AM1226" s="2">
        <f>IF(Table2[[#This Row],[GameIsOver]]=0,0,IF(Table2[[#This Row],[ActualWinner]]=Table2[[#This Row],[AwayTeam]],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Row],[HomeTeam]], 1, 0))</f>
        <v>0</v>
      </c>
      <c r="AM1227" s="2">
        <f>IF(Table2[[#This Row],[GameIsOver]]=0,0,IF(Table2[[#This Row],[ActualWinner]]=Table2[[#This Row],[AwayTeam]],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Row],[HomeTeam]], 1, 0))</f>
        <v>0</v>
      </c>
      <c r="AM1228" s="2">
        <f>IF(Table2[[#This Row],[GameIsOver]]=0,0,IF(Table2[[#This Row],[ActualWinner]]=Table2[[#This Row],[AwayTeam]],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Row],[HomeTeam]], 1, 0))</f>
        <v>0</v>
      </c>
      <c r="AM1229" s="2">
        <f>IF(Table2[[#This Row],[GameIsOver]]=0,0,IF(Table2[[#This Row],[ActualWinner]]=Table2[[#This Row],[AwayTeam]],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Row],[HomeTeam]], 1, 0))</f>
        <v>0</v>
      </c>
      <c r="AM1230" s="2">
        <f>IF(Table2[[#This Row],[GameIsOver]]=0,0,IF(Table2[[#This Row],[ActualWinner]]=Table2[[#This Row],[AwayTeam]],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Row],[HomeTeam]], 1, 0))</f>
        <v>0</v>
      </c>
      <c r="AM1231" s="2">
        <f>IF(Table2[[#This Row],[GameIsOver]]=0,0,IF(Table2[[#This Row],[ActualWinner]]=Table2[[#This Row],[AwayTeam]],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Row],[HomeTeam]], 1, 0))</f>
        <v>0</v>
      </c>
      <c r="AM1232" s="2">
        <f>IF(Table2[[#This Row],[GameIsOver]]=0,0,IF(Table2[[#This Row],[ActualWinner]]=Table2[[#This Row],[AwayTeam]],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Row],[HomeTeam]], 1, 0))</f>
        <v>0</v>
      </c>
      <c r="AM1233" s="2">
        <f>IF(Table2[[#This Row],[GameIsOver]]=0,0,IF(Table2[[#This Row],[ActualWinner]]=Table2[[#This Row],[AwayTeam]],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Row],[HomeTeam]], 1, 0))</f>
        <v>0</v>
      </c>
      <c r="AM1234" s="2">
        <f>IF(Table2[[#This Row],[GameIsOver]]=0,0,IF(Table2[[#This Row],[ActualWinner]]=Table2[[#This Row],[AwayTeam]],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Row],[HomeTeam]], 1, 0))</f>
        <v>0</v>
      </c>
      <c r="AM1235" s="2">
        <f>IF(Table2[[#This Row],[GameIsOver]]=0,0,IF(Table2[[#This Row],[ActualWinner]]=Table2[[#This Row],[AwayTeam]],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Row],[HomeTeam]], 1, 0))</f>
        <v>0</v>
      </c>
      <c r="AM1236" s="2">
        <f>IF(Table2[[#This Row],[GameIsOver]]=0,0,IF(Table2[[#This Row],[ActualWinner]]=Table2[[#This Row],[AwayTeam]],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Row],[HomeTeam]], 1, 0))</f>
        <v>0</v>
      </c>
      <c r="AM1237" s="2">
        <f>IF(Table2[[#This Row],[GameIsOver]]=0,0,IF(Table2[[#This Row],[ActualWinner]]=Table2[[#This Row],[AwayTeam]],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Row],[HomeTeam]], 1, 0))</f>
        <v>0</v>
      </c>
      <c r="AM1238" s="2">
        <f>IF(Table2[[#This Row],[GameIsOver]]=0,0,IF(Table2[[#This Row],[ActualWinner]]=Table2[[#This Row],[AwayTeam]],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Row],[HomeTeam]], 1, 0))</f>
        <v>0</v>
      </c>
      <c r="AM1239" s="2">
        <f>IF(Table2[[#This Row],[GameIsOver]]=0,0,IF(Table2[[#This Row],[ActualWinner]]=Table2[[#This Row],[AwayTeam]],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Row],[HomeTeam]], 1, 0))</f>
        <v>0</v>
      </c>
      <c r="AM1240" s="2">
        <f>IF(Table2[[#This Row],[GameIsOver]]=0,0,IF(Table2[[#This Row],[ActualWinner]]=Table2[[#This Row],[AwayTeam]],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Row],[HomeTeam]], 1, 0))</f>
        <v>0</v>
      </c>
      <c r="AM1241" s="2">
        <f>IF(Table2[[#This Row],[GameIsOver]]=0,0,IF(Table2[[#This Row],[ActualWinner]]=Table2[[#This Row],[AwayTeam]],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Row],[HomeTeam]], 1, 0))</f>
        <v>0</v>
      </c>
      <c r="AM1242" s="2">
        <f>IF(Table2[[#This Row],[GameIsOver]]=0,0,IF(Table2[[#This Row],[ActualWinner]]=Table2[[#This Row],[AwayTeam]],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Row],[HomeTeam]], 1, 0))</f>
        <v>0</v>
      </c>
      <c r="AM1243" s="2">
        <f>IF(Table2[[#This Row],[GameIsOver]]=0,0,IF(Table2[[#This Row],[ActualWinner]]=Table2[[#This Row],[AwayTeam]],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Row],[HomeTeam]], 1, 0))</f>
        <v>0</v>
      </c>
      <c r="AM1244" s="2">
        <f>IF(Table2[[#This Row],[GameIsOver]]=0,0,IF(Table2[[#This Row],[ActualWinner]]=Table2[[#This Row],[AwayTeam]],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Row],[HomeTeam]], 1, 0))</f>
        <v>0</v>
      </c>
      <c r="AM1245" s="2">
        <f>IF(Table2[[#This Row],[GameIsOver]]=0,0,IF(Table2[[#This Row],[ActualWinner]]=Table2[[#This Row],[AwayTeam]],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Row],[HomeTeam]], 1, 0))</f>
        <v>0</v>
      </c>
      <c r="AM1246" s="2">
        <f>IF(Table2[[#This Row],[GameIsOver]]=0,0,IF(Table2[[#This Row],[ActualWinner]]=Table2[[#This Row],[AwayTeam]],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Row],[HomeTeam]], 1, 0))</f>
        <v>0</v>
      </c>
      <c r="AM1247" s="2">
        <f>IF(Table2[[#This Row],[GameIsOver]]=0,0,IF(Table2[[#This Row],[ActualWinner]]=Table2[[#This Row],[AwayTeam]],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Row],[HomeTeam]], 1, 0))</f>
        <v>0</v>
      </c>
      <c r="AM1248" s="2">
        <f>IF(Table2[[#This Row],[GameIsOver]]=0,0,IF(Table2[[#This Row],[ActualWinner]]=Table2[[#This Row],[AwayTeam]],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Row],[HomeTeam]], 1, 0))</f>
        <v>0</v>
      </c>
      <c r="AM1249" s="2">
        <f>IF(Table2[[#This Row],[GameIsOver]]=0,0,IF(Table2[[#This Row],[ActualWinner]]=Table2[[#This Row],[AwayTeam]],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Row],[HomeTeam]], 1, 0))</f>
        <v>0</v>
      </c>
      <c r="AM1250" s="2">
        <f>IF(Table2[[#This Row],[GameIsOver]]=0,0,IF(Table2[[#This Row],[ActualWinner]]=Table2[[#This Row],[AwayTeam]],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Row],[HomeTeam]], 1, 0))</f>
        <v>0</v>
      </c>
      <c r="AM1251" s="2">
        <f>IF(Table2[[#This Row],[GameIsOver]]=0,0,IF(Table2[[#This Row],[ActualWinner]]=Table2[[#This Row],[AwayTeam]],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Row],[HomeTeam]], 1, 0))</f>
        <v>0</v>
      </c>
      <c r="AM1252" s="2">
        <f>IF(Table2[[#This Row],[GameIsOver]]=0,0,IF(Table2[[#This Row],[ActualWinner]]=Table2[[#This Row],[AwayTeam]],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Row],[HomeTeam]], 1, 0))</f>
        <v>0</v>
      </c>
      <c r="AM1253" s="2">
        <f>IF(Table2[[#This Row],[GameIsOver]]=0,0,IF(Table2[[#This Row],[ActualWinner]]=Table2[[#This Row],[AwayTeam]],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Row],[HomeTeam]], 1, 0))</f>
        <v>0</v>
      </c>
      <c r="AM1254" s="2">
        <f>IF(Table2[[#This Row],[GameIsOver]]=0,0,IF(Table2[[#This Row],[ActualWinner]]=Table2[[#This Row],[AwayTeam]],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Row],[HomeTeam]], 1, 0))</f>
        <v>0</v>
      </c>
      <c r="AM1255" s="2">
        <f>IF(Table2[[#This Row],[GameIsOver]]=0,0,IF(Table2[[#This Row],[ActualWinner]]=Table2[[#This Row],[AwayTeam]],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Row],[HomeTeam]], 1, 0))</f>
        <v>0</v>
      </c>
      <c r="AM1256" s="2">
        <f>IF(Table2[[#This Row],[GameIsOver]]=0,0,IF(Table2[[#This Row],[ActualWinner]]=Table2[[#This Row],[AwayTeam]],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Row],[HomeTeam]], 1, 0))</f>
        <v>0</v>
      </c>
      <c r="AM1257" s="2">
        <f>IF(Table2[[#This Row],[GameIsOver]]=0,0,IF(Table2[[#This Row],[ActualWinner]]=Table2[[#This Row],[AwayTeam]],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Row],[HomeTeam]], 1, 0))</f>
        <v>0</v>
      </c>
      <c r="AM1258" s="2">
        <f>IF(Table2[[#This Row],[GameIsOver]]=0,0,IF(Table2[[#This Row],[ActualWinner]]=Table2[[#This Row],[AwayTeam]],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Row],[HomeTeam]], 1, 0))</f>
        <v>0</v>
      </c>
      <c r="AM1259" s="2">
        <f>IF(Table2[[#This Row],[GameIsOver]]=0,0,IF(Table2[[#This Row],[ActualWinner]]=Table2[[#This Row],[AwayTeam]],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Row],[HomeTeam]], 1, 0))</f>
        <v>0</v>
      </c>
      <c r="AM1260" s="2">
        <f>IF(Table2[[#This Row],[GameIsOver]]=0,0,IF(Table2[[#This Row],[ActualWinner]]=Table2[[#This Row],[AwayTeam]],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Row],[HomeTeam]], 1, 0))</f>
        <v>0</v>
      </c>
      <c r="AM1261" s="2">
        <f>IF(Table2[[#This Row],[GameIsOver]]=0,0,IF(Table2[[#This Row],[ActualWinner]]=Table2[[#This Row],[AwayTeam]],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Row],[HomeTeam]], 1, 0))</f>
        <v>0</v>
      </c>
      <c r="AM1262" s="2">
        <f>IF(Table2[[#This Row],[GameIsOver]]=0,0,IF(Table2[[#This Row],[ActualWinner]]=Table2[[#This Row],[AwayTeam]],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Row],[HomeTeam]], 1, 0))</f>
        <v>0</v>
      </c>
      <c r="AM1263" s="2">
        <f>IF(Table2[[#This Row],[GameIsOver]]=0,0,IF(Table2[[#This Row],[ActualWinner]]=Table2[[#This Row],[AwayTeam]],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Row],[HomeTeam]], 1, 0))</f>
        <v>0</v>
      </c>
      <c r="AM1264" s="2">
        <f>IF(Table2[[#This Row],[GameIsOver]]=0,0,IF(Table2[[#This Row],[ActualWinner]]=Table2[[#This Row],[AwayTeam]],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Row],[HomeTeam]], 1, 0))</f>
        <v>0</v>
      </c>
      <c r="AM1265" s="2">
        <f>IF(Table2[[#This Row],[GameIsOver]]=0,0,IF(Table2[[#This Row],[ActualWinner]]=Table2[[#This Row],[AwayTeam]],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Row],[HomeTeam]], 1, 0))</f>
        <v>0</v>
      </c>
      <c r="AM1266" s="2">
        <f>IF(Table2[[#This Row],[GameIsOver]]=0,0,IF(Table2[[#This Row],[ActualWinner]]=Table2[[#This Row],[AwayTeam]],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Row],[HomeTeam]], 1, 0))</f>
        <v>0</v>
      </c>
      <c r="AM1267" s="2">
        <f>IF(Table2[[#This Row],[GameIsOver]]=0,0,IF(Table2[[#This Row],[ActualWinner]]=Table2[[#This Row],[AwayTeam]],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Row],[HomeTeam]], 1, 0))</f>
        <v>0</v>
      </c>
      <c r="AM1268" s="2">
        <f>IF(Table2[[#This Row],[GameIsOver]]=0,0,IF(Table2[[#This Row],[ActualWinner]]=Table2[[#This Row],[AwayTeam]],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Row],[HomeTeam]], 1, 0))</f>
        <v>0</v>
      </c>
      <c r="AM1269" s="2">
        <f>IF(Table2[[#This Row],[GameIsOver]]=0,0,IF(Table2[[#This Row],[ActualWinner]]=Table2[[#This Row],[AwayTeam]],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Row],[HomeTeam]], 1, 0))</f>
        <v>0</v>
      </c>
      <c r="AM1270" s="2">
        <f>IF(Table2[[#This Row],[GameIsOver]]=0,0,IF(Table2[[#This Row],[ActualWinner]]=Table2[[#This Row],[AwayTeam]],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Row],[HomeTeam]], 1, 0))</f>
        <v>0</v>
      </c>
      <c r="AM1271" s="2">
        <f>IF(Table2[[#This Row],[GameIsOver]]=0,0,IF(Table2[[#This Row],[ActualWinner]]=Table2[[#This Row],[AwayTeam]],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Row],[HomeTeam]], 1, 0))</f>
        <v>0</v>
      </c>
      <c r="AM1272" s="2">
        <f>IF(Table2[[#This Row],[GameIsOver]]=0,0,IF(Table2[[#This Row],[ActualWinner]]=Table2[[#This Row],[AwayTeam]],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Row],[HomeTeam]], 1, 0))</f>
        <v>0</v>
      </c>
      <c r="AM1273" s="2">
        <f>IF(Table2[[#This Row],[GameIsOver]]=0,0,IF(Table2[[#This Row],[ActualWinner]]=Table2[[#This Row],[AwayTeam]],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Row],[HomeTeam]], 1, 0))</f>
        <v>0</v>
      </c>
      <c r="AM1274" s="2">
        <f>IF(Table2[[#This Row],[GameIsOver]]=0,0,IF(Table2[[#This Row],[ActualWinner]]=Table2[[#This Row],[AwayTeam]],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Row],[HomeTeam]], 1, 0))</f>
        <v>0</v>
      </c>
      <c r="AM1275" s="2">
        <f>IF(Table2[[#This Row],[GameIsOver]]=0,0,IF(Table2[[#This Row],[ActualWinner]]=Table2[[#This Row],[AwayTeam]],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Row],[HomeTeam]], 1, 0))</f>
        <v>0</v>
      </c>
      <c r="AM1276" s="2">
        <f>IF(Table2[[#This Row],[GameIsOver]]=0,0,IF(Table2[[#This Row],[ActualWinner]]=Table2[[#This Row],[AwayTeam]],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Row],[HomeTeam]], 1, 0))</f>
        <v>0</v>
      </c>
      <c r="AM1277" s="2">
        <f>IF(Table2[[#This Row],[GameIsOver]]=0,0,IF(Table2[[#This Row],[ActualWinner]]=Table2[[#This Row],[AwayTeam]],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Row],[HomeTeam]], 1, 0))</f>
        <v>0</v>
      </c>
      <c r="AM1278" s="2">
        <f>IF(Table2[[#This Row],[GameIsOver]]=0,0,IF(Table2[[#This Row],[ActualWinner]]=Table2[[#This Row],[AwayTeam]],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Row],[HomeTeam]], 1, 0))</f>
        <v>0</v>
      </c>
      <c r="AM1279" s="2">
        <f>IF(Table2[[#This Row],[GameIsOver]]=0,0,IF(Table2[[#This Row],[ActualWinner]]=Table2[[#This Row],[AwayTeam]],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Row],[HomeTeam]], 1, 0))</f>
        <v>0</v>
      </c>
      <c r="AM1280" s="2">
        <f>IF(Table2[[#This Row],[GameIsOver]]=0,0,IF(Table2[[#This Row],[ActualWinner]]=Table2[[#This Row],[AwayTeam]],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Row],[HomeTeam]], 1, 0))</f>
        <v>0</v>
      </c>
      <c r="AM1281" s="2">
        <f>IF(Table2[[#This Row],[GameIsOver]]=0,0,IF(Table2[[#This Row],[ActualWinner]]=Table2[[#This Row],[AwayTeam]],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Row],[HomeTeam]], 1, 0))</f>
        <v>0</v>
      </c>
      <c r="AM1282" s="2">
        <f>IF(Table2[[#This Row],[GameIsOver]]=0,0,IF(Table2[[#This Row],[ActualWinner]]=Table2[[#This Row],[AwayTeam]],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Row],[HomeTeam]], 1, 0))</f>
        <v>0</v>
      </c>
      <c r="AM1283" s="2">
        <f>IF(Table2[[#This Row],[GameIsOver]]=0,0,IF(Table2[[#This Row],[ActualWinner]]=Table2[[#This Row],[AwayTeam]],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Row],[HomeTeam]], 1, 0))</f>
        <v>0</v>
      </c>
      <c r="AM1284" s="2">
        <f>IF(Table2[[#This Row],[GameIsOver]]=0,0,IF(Table2[[#This Row],[ActualWinner]]=Table2[[#This Row],[AwayTeam]],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Row],[HomeTeam]], 1, 0))</f>
        <v>0</v>
      </c>
      <c r="AM1285" s="2">
        <f>IF(Table2[[#This Row],[GameIsOver]]=0,0,IF(Table2[[#This Row],[ActualWinner]]=Table2[[#This Row],[AwayTeam]],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Row],[HomeTeam]], 1, 0))</f>
        <v>0</v>
      </c>
      <c r="AM1286" s="2">
        <f>IF(Table2[[#This Row],[GameIsOver]]=0,0,IF(Table2[[#This Row],[ActualWinner]]=Table2[[#This Row],[AwayTeam]],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Row],[HomeTeam]], 1, 0))</f>
        <v>0</v>
      </c>
      <c r="AM1287" s="2">
        <f>IF(Table2[[#This Row],[GameIsOver]]=0,0,IF(Table2[[#This Row],[ActualWinner]]=Table2[[#This Row],[AwayTeam]],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Row],[HomeTeam]], 1, 0))</f>
        <v>0</v>
      </c>
      <c r="AM1288" s="2">
        <f>IF(Table2[[#This Row],[GameIsOver]]=0,0,IF(Table2[[#This Row],[ActualWinner]]=Table2[[#This Row],[AwayTeam]],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Row],[HomeTeam]], 1, 0))</f>
        <v>0</v>
      </c>
      <c r="AM1289" s="2">
        <f>IF(Table2[[#This Row],[GameIsOver]]=0,0,IF(Table2[[#This Row],[ActualWinner]]=Table2[[#This Row],[AwayTeam]],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Row],[HomeTeam]], 1, 0))</f>
        <v>0</v>
      </c>
      <c r="AM1290" s="2">
        <f>IF(Table2[[#This Row],[GameIsOver]]=0,0,IF(Table2[[#This Row],[ActualWinner]]=Table2[[#This Row],[AwayTeam]],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Row],[HomeTeam]], 1, 0))</f>
        <v>0</v>
      </c>
      <c r="AM1291" s="2">
        <f>IF(Table2[[#This Row],[GameIsOver]]=0,0,IF(Table2[[#This Row],[ActualWinner]]=Table2[[#This Row],[AwayTeam]],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Row],[HomeTeam]], 1, 0))</f>
        <v>0</v>
      </c>
      <c r="AM1292" s="2">
        <f>IF(Table2[[#This Row],[GameIsOver]]=0,0,IF(Table2[[#This Row],[ActualWinner]]=Table2[[#This Row],[AwayTeam]],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Row],[HomeTeam]], 1, 0))</f>
        <v>0</v>
      </c>
      <c r="AM1293" s="2">
        <f>IF(Table2[[#This Row],[GameIsOver]]=0,0,IF(Table2[[#This Row],[ActualWinner]]=Table2[[#This Row],[AwayTeam]],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Row],[HomeTeam]], 1, 0))</f>
        <v>0</v>
      </c>
      <c r="AM1294" s="2">
        <f>IF(Table2[[#This Row],[GameIsOver]]=0,0,IF(Table2[[#This Row],[ActualWinner]]=Table2[[#This Row],[AwayTeam]],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Row],[HomeTeam]], 1, 0))</f>
        <v>0</v>
      </c>
      <c r="AM1295" s="2">
        <f>IF(Table2[[#This Row],[GameIsOver]]=0,0,IF(Table2[[#This Row],[ActualWinner]]=Table2[[#This Row],[AwayTeam]],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Row],[HomeTeam]], 1, 0))</f>
        <v>0</v>
      </c>
      <c r="AM1296" s="2">
        <f>IF(Table2[[#This Row],[GameIsOver]]=0,0,IF(Table2[[#This Row],[ActualWinner]]=Table2[[#This Row],[AwayTeam]],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Row],[HomeTeam]], 1, 0))</f>
        <v>0</v>
      </c>
      <c r="AM1297" s="2">
        <f>IF(Table2[[#This Row],[GameIsOver]]=0,0,IF(Table2[[#This Row],[ActualWinner]]=Table2[[#This Row],[AwayTeam]],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Row],[HomeTeam]], 1, 0))</f>
        <v>0</v>
      </c>
      <c r="AM1298" s="2">
        <f>IF(Table2[[#This Row],[GameIsOver]]=0,0,IF(Table2[[#This Row],[ActualWinner]]=Table2[[#This Row],[AwayTeam]],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Row],[HomeTeam]], 1, 0))</f>
        <v>0</v>
      </c>
      <c r="AM1299" s="2">
        <f>IF(Table2[[#This Row],[GameIsOver]]=0,0,IF(Table2[[#This Row],[ActualWinner]]=Table2[[#This Row],[AwayTeam]],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Row],[HomeTeam]], 1, 0))</f>
        <v>0</v>
      </c>
      <c r="AM1300" s="2">
        <f>IF(Table2[[#This Row],[GameIsOver]]=0,0,IF(Table2[[#This Row],[ActualWinner]]=Table2[[#This Row],[AwayTeam]],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Row],[HomeTeam]], 1, 0))</f>
        <v>0</v>
      </c>
      <c r="AM1301" s="2">
        <f>IF(Table2[[#This Row],[GameIsOver]]=0,0,IF(Table2[[#This Row],[ActualWinner]]=Table2[[#This Row],[AwayTeam]],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Row],[HomeTeam]], 1, 0))</f>
        <v>0</v>
      </c>
      <c r="AM1302" s="2">
        <f>IF(Table2[[#This Row],[GameIsOver]]=0,0,IF(Table2[[#This Row],[ActualWinner]]=Table2[[#This Row],[AwayTeam]],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Row],[HomeTeam]], 1, 0))</f>
        <v>0</v>
      </c>
      <c r="AM1303" s="2">
        <f>IF(Table2[[#This Row],[GameIsOver]]=0,0,IF(Table2[[#This Row],[ActualWinner]]=Table2[[#This Row],[AwayTeam]],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Row],[HomeTeam]], 1, 0))</f>
        <v>0</v>
      </c>
      <c r="AM1304" s="2">
        <f>IF(Table2[[#This Row],[GameIsOver]]=0,0,IF(Table2[[#This Row],[ActualWinner]]=Table2[[#This Row],[AwayTeam]],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Row],[HomeTeam]], 1, 0))</f>
        <v>0</v>
      </c>
      <c r="AM1305" s="2">
        <f>IF(Table2[[#This Row],[GameIsOver]]=0,0,IF(Table2[[#This Row],[ActualWinner]]=Table2[[#This Row],[AwayTeam]],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Row],[HomeTeam]], 1, 0))</f>
        <v>0</v>
      </c>
      <c r="AM1306" s="2">
        <f>IF(Table2[[#This Row],[GameIsOver]]=0,0,IF(Table2[[#This Row],[ActualWinner]]=Table2[[#This Row],[AwayTeam]],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Row],[HomeTeam]], 1, 0))</f>
        <v>0</v>
      </c>
      <c r="AM1307" s="2">
        <f>IF(Table2[[#This Row],[GameIsOver]]=0,0,IF(Table2[[#This Row],[ActualWinner]]=Table2[[#This Row],[AwayTeam]],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Row],[HomeTeam]], 1, 0))</f>
        <v>0</v>
      </c>
      <c r="AM1308" s="2">
        <f>IF(Table2[[#This Row],[GameIsOver]]=0,0,IF(Table2[[#This Row],[ActualWinner]]=Table2[[#This Row],[AwayTeam]],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Row],[HomeTeam]], 1, 0))</f>
        <v>0</v>
      </c>
      <c r="AM1309" s="2">
        <f>IF(Table2[[#This Row],[GameIsOver]]=0,0,IF(Table2[[#This Row],[ActualWinner]]=Table2[[#This Row],[AwayTeam]],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Row],[HomeTeam]], 1, 0))</f>
        <v>0</v>
      </c>
      <c r="AM1310" s="2">
        <f>IF(Table2[[#This Row],[GameIsOver]]=0,0,IF(Table2[[#This Row],[ActualWinner]]=Table2[[#This Row],[AwayTeam]],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Row],[HomeTeam]], 1, 0))</f>
        <v>0</v>
      </c>
      <c r="AM1311" s="2">
        <f>IF(Table2[[#This Row],[GameIsOver]]=0,0,IF(Table2[[#This Row],[ActualWinner]]=Table2[[#This Row],[AwayTeam]],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Row],[HomeTeam]], 1, 0))</f>
        <v>0</v>
      </c>
      <c r="AM1312" s="2">
        <f>IF(Table2[[#This Row],[GameIsOver]]=0,0,IF(Table2[[#This Row],[ActualWinner]]=Table2[[#This Row],[AwayTeam]],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Row],[HomeTeam]], 1, 0))</f>
        <v>0</v>
      </c>
      <c r="AM1313" s="2">
        <f>IF(Table2[[#This Row],[GameIsOver]]=0,0,IF(Table2[[#This Row],[ActualWinner]]=Table2[[#This Row],[AwayTeam]],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Row],[HomeTeam]], 1, 0))</f>
        <v>0</v>
      </c>
      <c r="AM1314" s="2">
        <f>IF(Table2[[#This Row],[GameIsOver]]=0,0,IF(Table2[[#This Row],[ActualWinner]]=Table2[[#This Row],[AwayTeam]],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36</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35</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39</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22</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36</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34</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35</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39</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22</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36</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34</v>
      </c>
      <c r="AB78" s="2">
        <f>SUMIFS(DataRegularSeason20242025!$AA$3:$AA$1315,DataRegularSeason20242025!$B$3:$B$1315, "&lt;=" &amp; $A78, DataRegularSeason20242025!$D$3:$D$1315, AB$1)+SUMIFS(DataRegularSeason20242025!$AB$3:$AB$1315,DataRegularSeason20242025!$B$3:$B$1315, "&lt;=" &amp; $A78, DataRegularSeason20242025!$E$3:$E$1315, AB$1)</f>
        <v>40</v>
      </c>
      <c r="AC78" s="2">
        <f>SUMIFS(DataRegularSeason20242025!$AA$3:$AA$1315,DataRegularSeason20242025!$B$3:$B$1315, "&lt;=" &amp; $A78, DataRegularSeason20242025!$D$3:$D$1315, AC$1)+SUMIFS(DataRegularSeason20242025!$AB$3:$AB$1315,DataRegularSeason20242025!$B$3:$B$1315, "&lt;=" &amp; $A78, DataRegularSeason20242025!$E$3:$E$1315, AC$1)</f>
        <v>33</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35</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39</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22</v>
      </c>
      <c r="I79" s="2">
        <f>SUMIFS(DataRegularSeason20242025!$AA$3:$AA$1315,DataRegularSeason20242025!$B$3:$B$1315, "&lt;=" &amp; $A79, DataRegularSeason20242025!$D$3:$D$1315, I$1)+SUMIFS(DataRegularSeason20242025!$AB$3:$AB$1315,DataRegularSeason20242025!$B$3:$B$1315, "&lt;=" &amp; $A79, DataRegularSeason20242025!$E$3:$E$1315, I$1)</f>
        <v>36</v>
      </c>
      <c r="J79" s="2">
        <f>SUMIFS(DataRegularSeason20242025!$AA$3:$AA$1315,DataRegularSeason20242025!$B$3:$B$1315, "&lt;=" &amp; $A79, DataRegularSeason20242025!$D$3:$D$1315, J$1)+SUMIFS(DataRegularSeason20242025!$AB$3:$AB$1315,DataRegularSeason20242025!$B$3:$B$1315, "&lt;=" &amp; $A79, DataRegularSeason20242025!$E$3:$E$1315, J$1)</f>
        <v>36</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34</v>
      </c>
      <c r="AB79" s="2">
        <f>SUMIFS(DataRegularSeason20242025!$AA$3:$AA$1315,DataRegularSeason20242025!$B$3:$B$1315, "&lt;=" &amp; $A79, DataRegularSeason20242025!$D$3:$D$1315, AB$1)+SUMIFS(DataRegularSeason20242025!$AB$3:$AB$1315,DataRegularSeason20242025!$B$3:$B$1315, "&lt;=" &amp; $A79, DataRegularSeason20242025!$E$3:$E$1315, AB$1)</f>
        <v>40</v>
      </c>
      <c r="AC79" s="2">
        <f>SUMIFS(DataRegularSeason20242025!$AA$3:$AA$1315,DataRegularSeason20242025!$B$3:$B$1315, "&lt;=" &amp; $A79, DataRegularSeason20242025!$D$3:$D$1315, AC$1)+SUMIFS(DataRegularSeason20242025!$AB$3:$AB$1315,DataRegularSeason20242025!$B$3:$B$1315, "&lt;=" &amp; $A79, DataRegularSeason20242025!$E$3:$E$1315, AC$1)</f>
        <v>33</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35</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39</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22</v>
      </c>
      <c r="I80" s="2">
        <f>SUMIFS(DataRegularSeason20242025!$AA$3:$AA$1315,DataRegularSeason20242025!$B$3:$B$1315, "&lt;=" &amp; $A80, DataRegularSeason20242025!$D$3:$D$1315, I$1)+SUMIFS(DataRegularSeason20242025!$AB$3:$AB$1315,DataRegularSeason20242025!$B$3:$B$1315, "&lt;=" &amp; $A80, DataRegularSeason20242025!$E$3:$E$1315, I$1)</f>
        <v>36</v>
      </c>
      <c r="J80" s="2">
        <f>SUMIFS(DataRegularSeason20242025!$AA$3:$AA$1315,DataRegularSeason20242025!$B$3:$B$1315, "&lt;=" &amp; $A80, DataRegularSeason20242025!$D$3:$D$1315, J$1)+SUMIFS(DataRegularSeason20242025!$AB$3:$AB$1315,DataRegularSeason20242025!$B$3:$B$1315, "&lt;=" &amp; $A80, DataRegularSeason20242025!$E$3:$E$1315, J$1)</f>
        <v>36</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33</v>
      </c>
      <c r="AA80" s="2">
        <f>SUMIFS(DataRegularSeason20242025!$AA$3:$AA$1315,DataRegularSeason20242025!$B$3:$B$1315, "&lt;=" &amp; $A80, DataRegularSeason20242025!$D$3:$D$1315, AA$1)+SUMIFS(DataRegularSeason20242025!$AB$3:$AB$1315,DataRegularSeason20242025!$B$3:$B$1315, "&lt;=" &amp; $A80, DataRegularSeason20242025!$E$3:$E$1315, AA$1)</f>
        <v>34</v>
      </c>
      <c r="AB80" s="2">
        <f>SUMIFS(DataRegularSeason20242025!$AA$3:$AA$1315,DataRegularSeason20242025!$B$3:$B$1315, "&lt;=" &amp; $A80, DataRegularSeason20242025!$D$3:$D$1315, AB$1)+SUMIFS(DataRegularSeason20242025!$AB$3:$AB$1315,DataRegularSeason20242025!$B$3:$B$1315, "&lt;=" &amp; $A80, DataRegularSeason20242025!$E$3:$E$1315, AB$1)</f>
        <v>40</v>
      </c>
      <c r="AC80" s="2">
        <f>SUMIFS(DataRegularSeason20242025!$AA$3:$AA$1315,DataRegularSeason20242025!$B$3:$B$1315, "&lt;=" &amp; $A80, DataRegularSeason20242025!$D$3:$D$1315, AC$1)+SUMIFS(DataRegularSeason20242025!$AB$3:$AB$1315,DataRegularSeason20242025!$B$3:$B$1315, "&lt;=" &amp; $A80, DataRegularSeason20242025!$E$3:$E$1315, AC$1)</f>
        <v>33</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35</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39</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22</v>
      </c>
      <c r="I81" s="2">
        <f>SUMIFS(DataRegularSeason20242025!$AA$3:$AA$1315,DataRegularSeason20242025!$B$3:$B$1315, "&lt;=" &amp; $A81, DataRegularSeason20242025!$D$3:$D$1315, I$1)+SUMIFS(DataRegularSeason20242025!$AB$3:$AB$1315,DataRegularSeason20242025!$B$3:$B$1315, "&lt;=" &amp; $A81, DataRegularSeason20242025!$E$3:$E$1315, I$1)</f>
        <v>36</v>
      </c>
      <c r="J81" s="2">
        <f>SUMIFS(DataRegularSeason20242025!$AA$3:$AA$1315,DataRegularSeason20242025!$B$3:$B$1315, "&lt;=" &amp; $A81, DataRegularSeason20242025!$D$3:$D$1315, J$1)+SUMIFS(DataRegularSeason20242025!$AB$3:$AB$1315,DataRegularSeason20242025!$B$3:$B$1315, "&lt;=" &amp; $A81, DataRegularSeason20242025!$E$3:$E$1315, J$1)</f>
        <v>36</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33</v>
      </c>
      <c r="AA81" s="2">
        <f>SUMIFS(DataRegularSeason20242025!$AA$3:$AA$1315,DataRegularSeason20242025!$B$3:$B$1315, "&lt;=" &amp; $A81, DataRegularSeason20242025!$D$3:$D$1315, AA$1)+SUMIFS(DataRegularSeason20242025!$AB$3:$AB$1315,DataRegularSeason20242025!$B$3:$B$1315, "&lt;=" &amp; $A81, DataRegularSeason20242025!$E$3:$E$1315, AA$1)</f>
        <v>34</v>
      </c>
      <c r="AB81" s="2">
        <f>SUMIFS(DataRegularSeason20242025!$AA$3:$AA$1315,DataRegularSeason20242025!$B$3:$B$1315, "&lt;=" &amp; $A81, DataRegularSeason20242025!$D$3:$D$1315, AB$1)+SUMIFS(DataRegularSeason20242025!$AB$3:$AB$1315,DataRegularSeason20242025!$B$3:$B$1315, "&lt;=" &amp; $A81, DataRegularSeason20242025!$E$3:$E$1315, AB$1)</f>
        <v>40</v>
      </c>
      <c r="AC81" s="2">
        <f>SUMIFS(DataRegularSeason20242025!$AA$3:$AA$1315,DataRegularSeason20242025!$B$3:$B$1315, "&lt;=" &amp; $A81, DataRegularSeason20242025!$D$3:$D$1315, AC$1)+SUMIFS(DataRegularSeason20242025!$AB$3:$AB$1315,DataRegularSeason20242025!$B$3:$B$1315, "&lt;=" &amp; $A81, DataRegularSeason20242025!$E$3:$E$1315, AC$1)</f>
        <v>33</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35</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39</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22</v>
      </c>
      <c r="I82" s="2">
        <f>SUMIFS(DataRegularSeason20242025!$AA$3:$AA$1315,DataRegularSeason20242025!$B$3:$B$1315, "&lt;=" &amp; $A82, DataRegularSeason20242025!$D$3:$D$1315, I$1)+SUMIFS(DataRegularSeason20242025!$AB$3:$AB$1315,DataRegularSeason20242025!$B$3:$B$1315, "&lt;=" &amp; $A82, DataRegularSeason20242025!$E$3:$E$1315, I$1)</f>
        <v>36</v>
      </c>
      <c r="J82" s="2">
        <f>SUMIFS(DataRegularSeason20242025!$AA$3:$AA$1315,DataRegularSeason20242025!$B$3:$B$1315, "&lt;=" &amp; $A82, DataRegularSeason20242025!$D$3:$D$1315, J$1)+SUMIFS(DataRegularSeason20242025!$AB$3:$AB$1315,DataRegularSeason20242025!$B$3:$B$1315, "&lt;=" &amp; $A82, DataRegularSeason20242025!$E$3:$E$1315, J$1)</f>
        <v>36</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33</v>
      </c>
      <c r="AA82" s="2">
        <f>SUMIFS(DataRegularSeason20242025!$AA$3:$AA$1315,DataRegularSeason20242025!$B$3:$B$1315, "&lt;=" &amp; $A82, DataRegularSeason20242025!$D$3:$D$1315, AA$1)+SUMIFS(DataRegularSeason20242025!$AB$3:$AB$1315,DataRegularSeason20242025!$B$3:$B$1315, "&lt;=" &amp; $A82, DataRegularSeason20242025!$E$3:$E$1315, AA$1)</f>
        <v>34</v>
      </c>
      <c r="AB82" s="2">
        <f>SUMIFS(DataRegularSeason20242025!$AA$3:$AA$1315,DataRegularSeason20242025!$B$3:$B$1315, "&lt;=" &amp; $A82, DataRegularSeason20242025!$D$3:$D$1315, AB$1)+SUMIFS(DataRegularSeason20242025!$AB$3:$AB$1315,DataRegularSeason20242025!$B$3:$B$1315, "&lt;=" &amp; $A82, DataRegularSeason20242025!$E$3:$E$1315, AB$1)</f>
        <v>40</v>
      </c>
      <c r="AC82" s="2">
        <f>SUMIFS(DataRegularSeason20242025!$AA$3:$AA$1315,DataRegularSeason20242025!$B$3:$B$1315, "&lt;=" &amp; $A82, DataRegularSeason20242025!$D$3:$D$1315, AC$1)+SUMIFS(DataRegularSeason20242025!$AB$3:$AB$1315,DataRegularSeason20242025!$B$3:$B$1315, "&lt;=" &amp; $A82, DataRegularSeason20242025!$E$3:$E$1315, AC$1)</f>
        <v>33</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35</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39</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22</v>
      </c>
      <c r="I83" s="2">
        <f>SUMIFS(DataRegularSeason20242025!$AA$3:$AA$1315,DataRegularSeason20242025!$B$3:$B$1315, "&lt;=" &amp; $A83, DataRegularSeason20242025!$D$3:$D$1315, I$1)+SUMIFS(DataRegularSeason20242025!$AB$3:$AB$1315,DataRegularSeason20242025!$B$3:$B$1315, "&lt;=" &amp; $A83, DataRegularSeason20242025!$E$3:$E$1315, I$1)</f>
        <v>36</v>
      </c>
      <c r="J83" s="2">
        <f>SUMIFS(DataRegularSeason20242025!$AA$3:$AA$1315,DataRegularSeason20242025!$B$3:$B$1315, "&lt;=" &amp; $A83, DataRegularSeason20242025!$D$3:$D$1315, J$1)+SUMIFS(DataRegularSeason20242025!$AB$3:$AB$1315,DataRegularSeason20242025!$B$3:$B$1315, "&lt;=" &amp; $A83, DataRegularSeason20242025!$E$3:$E$1315, J$1)</f>
        <v>36</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33</v>
      </c>
      <c r="AA83" s="2">
        <f>SUMIFS(DataRegularSeason20242025!$AA$3:$AA$1315,DataRegularSeason20242025!$B$3:$B$1315, "&lt;=" &amp; $A83, DataRegularSeason20242025!$D$3:$D$1315, AA$1)+SUMIFS(DataRegularSeason20242025!$AB$3:$AB$1315,DataRegularSeason20242025!$B$3:$B$1315, "&lt;=" &amp; $A83, DataRegularSeason20242025!$E$3:$E$1315, AA$1)</f>
        <v>34</v>
      </c>
      <c r="AB83" s="2">
        <f>SUMIFS(DataRegularSeason20242025!$AA$3:$AA$1315,DataRegularSeason20242025!$B$3:$B$1315, "&lt;=" &amp; $A83, DataRegularSeason20242025!$D$3:$D$1315, AB$1)+SUMIFS(DataRegularSeason20242025!$AB$3:$AB$1315,DataRegularSeason20242025!$B$3:$B$1315, "&lt;=" &amp; $A83, DataRegularSeason20242025!$E$3:$E$1315, AB$1)</f>
        <v>40</v>
      </c>
      <c r="AC83" s="2">
        <f>SUMIFS(DataRegularSeason20242025!$AA$3:$AA$1315,DataRegularSeason20242025!$B$3:$B$1315, "&lt;=" &amp; $A83, DataRegularSeason20242025!$D$3:$D$1315, AC$1)+SUMIFS(DataRegularSeason20242025!$AB$3:$AB$1315,DataRegularSeason20242025!$B$3:$B$1315, "&lt;=" &amp; $A83, DataRegularSeason20242025!$E$3:$E$1315, AC$1)</f>
        <v>33</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35</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39</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22</v>
      </c>
      <c r="I84" s="2">
        <f>SUMIFS(DataRegularSeason20242025!$AA$3:$AA$1315,DataRegularSeason20242025!$B$3:$B$1315, "&lt;=" &amp; $A84, DataRegularSeason20242025!$D$3:$D$1315, I$1)+SUMIFS(DataRegularSeason20242025!$AB$3:$AB$1315,DataRegularSeason20242025!$B$3:$B$1315, "&lt;=" &amp; $A84, DataRegularSeason20242025!$E$3:$E$1315, I$1)</f>
        <v>36</v>
      </c>
      <c r="J84" s="2">
        <f>SUMIFS(DataRegularSeason20242025!$AA$3:$AA$1315,DataRegularSeason20242025!$B$3:$B$1315, "&lt;=" &amp; $A84, DataRegularSeason20242025!$D$3:$D$1315, J$1)+SUMIFS(DataRegularSeason20242025!$AB$3:$AB$1315,DataRegularSeason20242025!$B$3:$B$1315, "&lt;=" &amp; $A84, DataRegularSeason20242025!$E$3:$E$1315, J$1)</f>
        <v>36</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33</v>
      </c>
      <c r="AA84" s="2">
        <f>SUMIFS(DataRegularSeason20242025!$AA$3:$AA$1315,DataRegularSeason20242025!$B$3:$B$1315, "&lt;=" &amp; $A84, DataRegularSeason20242025!$D$3:$D$1315, AA$1)+SUMIFS(DataRegularSeason20242025!$AB$3:$AB$1315,DataRegularSeason20242025!$B$3:$B$1315, "&lt;=" &amp; $A84, DataRegularSeason20242025!$E$3:$E$1315, AA$1)</f>
        <v>34</v>
      </c>
      <c r="AB84" s="2">
        <f>SUMIFS(DataRegularSeason20242025!$AA$3:$AA$1315,DataRegularSeason20242025!$B$3:$B$1315, "&lt;=" &amp; $A84, DataRegularSeason20242025!$D$3:$D$1315, AB$1)+SUMIFS(DataRegularSeason20242025!$AB$3:$AB$1315,DataRegularSeason20242025!$B$3:$B$1315, "&lt;=" &amp; $A84, DataRegularSeason20242025!$E$3:$E$1315, AB$1)</f>
        <v>40</v>
      </c>
      <c r="AC84" s="2">
        <f>SUMIFS(DataRegularSeason20242025!$AA$3:$AA$1315,DataRegularSeason20242025!$B$3:$B$1315, "&lt;=" &amp; $A84, DataRegularSeason20242025!$D$3:$D$1315, AC$1)+SUMIFS(DataRegularSeason20242025!$AB$3:$AB$1315,DataRegularSeason20242025!$B$3:$B$1315, "&lt;=" &amp; $A84, DataRegularSeason20242025!$E$3:$E$1315, AC$1)</f>
        <v>33</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35</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39</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22</v>
      </c>
      <c r="I85" s="2">
        <f>SUMIFS(DataRegularSeason20242025!$AA$3:$AA$1315,DataRegularSeason20242025!$B$3:$B$1315, "&lt;=" &amp; $A85, DataRegularSeason20242025!$D$3:$D$1315, I$1)+SUMIFS(DataRegularSeason20242025!$AB$3:$AB$1315,DataRegularSeason20242025!$B$3:$B$1315, "&lt;=" &amp; $A85, DataRegularSeason20242025!$E$3:$E$1315, I$1)</f>
        <v>36</v>
      </c>
      <c r="J85" s="2">
        <f>SUMIFS(DataRegularSeason20242025!$AA$3:$AA$1315,DataRegularSeason20242025!$B$3:$B$1315, "&lt;=" &amp; $A85, DataRegularSeason20242025!$D$3:$D$1315, J$1)+SUMIFS(DataRegularSeason20242025!$AB$3:$AB$1315,DataRegularSeason20242025!$B$3:$B$1315, "&lt;=" &amp; $A85, DataRegularSeason20242025!$E$3:$E$1315, J$1)</f>
        <v>36</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33</v>
      </c>
      <c r="AA85" s="2">
        <f>SUMIFS(DataRegularSeason20242025!$AA$3:$AA$1315,DataRegularSeason20242025!$B$3:$B$1315, "&lt;=" &amp; $A85, DataRegularSeason20242025!$D$3:$D$1315, AA$1)+SUMIFS(DataRegularSeason20242025!$AB$3:$AB$1315,DataRegularSeason20242025!$B$3:$B$1315, "&lt;=" &amp; $A85, DataRegularSeason20242025!$E$3:$E$1315, AA$1)</f>
        <v>34</v>
      </c>
      <c r="AB85" s="2">
        <f>SUMIFS(DataRegularSeason20242025!$AA$3:$AA$1315,DataRegularSeason20242025!$B$3:$B$1315, "&lt;=" &amp; $A85, DataRegularSeason20242025!$D$3:$D$1315, AB$1)+SUMIFS(DataRegularSeason20242025!$AB$3:$AB$1315,DataRegularSeason20242025!$B$3:$B$1315, "&lt;=" &amp; $A85, DataRegularSeason20242025!$E$3:$E$1315, AB$1)</f>
        <v>40</v>
      </c>
      <c r="AC85" s="2">
        <f>SUMIFS(DataRegularSeason20242025!$AA$3:$AA$1315,DataRegularSeason20242025!$B$3:$B$1315, "&lt;=" &amp; $A85, DataRegularSeason20242025!$D$3:$D$1315, AC$1)+SUMIFS(DataRegularSeason20242025!$AB$3:$AB$1315,DataRegularSeason20242025!$B$3:$B$1315, "&lt;=" &amp; $A85, DataRegularSeason20242025!$E$3:$E$1315, AC$1)</f>
        <v>33</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35</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39</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22</v>
      </c>
      <c r="I86" s="2">
        <f>SUMIFS(DataRegularSeason20242025!$AA$3:$AA$1315,DataRegularSeason20242025!$B$3:$B$1315, "&lt;=" &amp; $A86, DataRegularSeason20242025!$D$3:$D$1315, I$1)+SUMIFS(DataRegularSeason20242025!$AB$3:$AB$1315,DataRegularSeason20242025!$B$3:$B$1315, "&lt;=" &amp; $A86, DataRegularSeason20242025!$E$3:$E$1315, I$1)</f>
        <v>36</v>
      </c>
      <c r="J86" s="2">
        <f>SUMIFS(DataRegularSeason20242025!$AA$3:$AA$1315,DataRegularSeason20242025!$B$3:$B$1315, "&lt;=" &amp; $A86, DataRegularSeason20242025!$D$3:$D$1315, J$1)+SUMIFS(DataRegularSeason20242025!$AB$3:$AB$1315,DataRegularSeason20242025!$B$3:$B$1315, "&lt;=" &amp; $A86, DataRegularSeason20242025!$E$3:$E$1315, J$1)</f>
        <v>36</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33</v>
      </c>
      <c r="AA86" s="2">
        <f>SUMIFS(DataRegularSeason20242025!$AA$3:$AA$1315,DataRegularSeason20242025!$B$3:$B$1315, "&lt;=" &amp; $A86, DataRegularSeason20242025!$D$3:$D$1315, AA$1)+SUMIFS(DataRegularSeason20242025!$AB$3:$AB$1315,DataRegularSeason20242025!$B$3:$B$1315, "&lt;=" &amp; $A86, DataRegularSeason20242025!$E$3:$E$1315, AA$1)</f>
        <v>34</v>
      </c>
      <c r="AB86" s="2">
        <f>SUMIFS(DataRegularSeason20242025!$AA$3:$AA$1315,DataRegularSeason20242025!$B$3:$B$1315, "&lt;=" &amp; $A86, DataRegularSeason20242025!$D$3:$D$1315, AB$1)+SUMIFS(DataRegularSeason20242025!$AB$3:$AB$1315,DataRegularSeason20242025!$B$3:$B$1315, "&lt;=" &amp; $A86, DataRegularSeason20242025!$E$3:$E$1315, AB$1)</f>
        <v>40</v>
      </c>
      <c r="AC86" s="2">
        <f>SUMIFS(DataRegularSeason20242025!$AA$3:$AA$1315,DataRegularSeason20242025!$B$3:$B$1315, "&lt;=" &amp; $A86, DataRegularSeason20242025!$D$3:$D$1315, AC$1)+SUMIFS(DataRegularSeason20242025!$AB$3:$AB$1315,DataRegularSeason20242025!$B$3:$B$1315, "&lt;=" &amp; $A86, DataRegularSeason20242025!$E$3:$E$1315, AC$1)</f>
        <v>33</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35</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39</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22</v>
      </c>
      <c r="I87" s="2">
        <f>SUMIFS(DataRegularSeason20242025!$AA$3:$AA$1315,DataRegularSeason20242025!$B$3:$B$1315, "&lt;=" &amp; $A87, DataRegularSeason20242025!$D$3:$D$1315, I$1)+SUMIFS(DataRegularSeason20242025!$AB$3:$AB$1315,DataRegularSeason20242025!$B$3:$B$1315, "&lt;=" &amp; $A87, DataRegularSeason20242025!$E$3:$E$1315, I$1)</f>
        <v>36</v>
      </c>
      <c r="J87" s="2">
        <f>SUMIFS(DataRegularSeason20242025!$AA$3:$AA$1315,DataRegularSeason20242025!$B$3:$B$1315, "&lt;=" &amp; $A87, DataRegularSeason20242025!$D$3:$D$1315, J$1)+SUMIFS(DataRegularSeason20242025!$AB$3:$AB$1315,DataRegularSeason20242025!$B$3:$B$1315, "&lt;=" &amp; $A87, DataRegularSeason20242025!$E$3:$E$1315, J$1)</f>
        <v>36</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33</v>
      </c>
      <c r="AA87" s="2">
        <f>SUMIFS(DataRegularSeason20242025!$AA$3:$AA$1315,DataRegularSeason20242025!$B$3:$B$1315, "&lt;=" &amp; $A87, DataRegularSeason20242025!$D$3:$D$1315, AA$1)+SUMIFS(DataRegularSeason20242025!$AB$3:$AB$1315,DataRegularSeason20242025!$B$3:$B$1315, "&lt;=" &amp; $A87, DataRegularSeason20242025!$E$3:$E$1315, AA$1)</f>
        <v>34</v>
      </c>
      <c r="AB87" s="2">
        <f>SUMIFS(DataRegularSeason20242025!$AA$3:$AA$1315,DataRegularSeason20242025!$B$3:$B$1315, "&lt;=" &amp; $A87, DataRegularSeason20242025!$D$3:$D$1315, AB$1)+SUMIFS(DataRegularSeason20242025!$AB$3:$AB$1315,DataRegularSeason20242025!$B$3:$B$1315, "&lt;=" &amp; $A87, DataRegularSeason20242025!$E$3:$E$1315, AB$1)</f>
        <v>40</v>
      </c>
      <c r="AC87" s="2">
        <f>SUMIFS(DataRegularSeason20242025!$AA$3:$AA$1315,DataRegularSeason20242025!$B$3:$B$1315, "&lt;=" &amp; $A87, DataRegularSeason20242025!$D$3:$D$1315, AC$1)+SUMIFS(DataRegularSeason20242025!$AB$3:$AB$1315,DataRegularSeason20242025!$B$3:$B$1315, "&lt;=" &amp; $A87, DataRegularSeason20242025!$E$3:$E$1315, AC$1)</f>
        <v>33</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35</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39</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22</v>
      </c>
      <c r="I88" s="2">
        <f>SUMIFS(DataRegularSeason20242025!$AA$3:$AA$1315,DataRegularSeason20242025!$B$3:$B$1315, "&lt;=" &amp; $A88, DataRegularSeason20242025!$D$3:$D$1315, I$1)+SUMIFS(DataRegularSeason20242025!$AB$3:$AB$1315,DataRegularSeason20242025!$B$3:$B$1315, "&lt;=" &amp; $A88, DataRegularSeason20242025!$E$3:$E$1315, I$1)</f>
        <v>36</v>
      </c>
      <c r="J88" s="2">
        <f>SUMIFS(DataRegularSeason20242025!$AA$3:$AA$1315,DataRegularSeason20242025!$B$3:$B$1315, "&lt;=" &amp; $A88, DataRegularSeason20242025!$D$3:$D$1315, J$1)+SUMIFS(DataRegularSeason20242025!$AB$3:$AB$1315,DataRegularSeason20242025!$B$3:$B$1315, "&lt;=" &amp; $A88, DataRegularSeason20242025!$E$3:$E$1315, J$1)</f>
        <v>36</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33</v>
      </c>
      <c r="AA88" s="2">
        <f>SUMIFS(DataRegularSeason20242025!$AA$3:$AA$1315,DataRegularSeason20242025!$B$3:$B$1315, "&lt;=" &amp; $A88, DataRegularSeason20242025!$D$3:$D$1315, AA$1)+SUMIFS(DataRegularSeason20242025!$AB$3:$AB$1315,DataRegularSeason20242025!$B$3:$B$1315, "&lt;=" &amp; $A88, DataRegularSeason20242025!$E$3:$E$1315, AA$1)</f>
        <v>34</v>
      </c>
      <c r="AB88" s="2">
        <f>SUMIFS(DataRegularSeason20242025!$AA$3:$AA$1315,DataRegularSeason20242025!$B$3:$B$1315, "&lt;=" &amp; $A88, DataRegularSeason20242025!$D$3:$D$1315, AB$1)+SUMIFS(DataRegularSeason20242025!$AB$3:$AB$1315,DataRegularSeason20242025!$B$3:$B$1315, "&lt;=" &amp; $A88, DataRegularSeason20242025!$E$3:$E$1315, AB$1)</f>
        <v>40</v>
      </c>
      <c r="AC88" s="2">
        <f>SUMIFS(DataRegularSeason20242025!$AA$3:$AA$1315,DataRegularSeason20242025!$B$3:$B$1315, "&lt;=" &amp; $A88, DataRegularSeason20242025!$D$3:$D$1315, AC$1)+SUMIFS(DataRegularSeason20242025!$AB$3:$AB$1315,DataRegularSeason20242025!$B$3:$B$1315, "&lt;=" &amp; $A88, DataRegularSeason20242025!$E$3:$E$1315, AC$1)</f>
        <v>33</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35</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39</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22</v>
      </c>
      <c r="I89" s="2">
        <f>SUMIFS(DataRegularSeason20242025!$AA$3:$AA$1315,DataRegularSeason20242025!$B$3:$B$1315, "&lt;=" &amp; $A89, DataRegularSeason20242025!$D$3:$D$1315, I$1)+SUMIFS(DataRegularSeason20242025!$AB$3:$AB$1315,DataRegularSeason20242025!$B$3:$B$1315, "&lt;=" &amp; $A89, DataRegularSeason20242025!$E$3:$E$1315, I$1)</f>
        <v>36</v>
      </c>
      <c r="J89" s="2">
        <f>SUMIFS(DataRegularSeason20242025!$AA$3:$AA$1315,DataRegularSeason20242025!$B$3:$B$1315, "&lt;=" &amp; $A89, DataRegularSeason20242025!$D$3:$D$1315, J$1)+SUMIFS(DataRegularSeason20242025!$AB$3:$AB$1315,DataRegularSeason20242025!$B$3:$B$1315, "&lt;=" &amp; $A89, DataRegularSeason20242025!$E$3:$E$1315, J$1)</f>
        <v>36</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33</v>
      </c>
      <c r="AA89" s="2">
        <f>SUMIFS(DataRegularSeason20242025!$AA$3:$AA$1315,DataRegularSeason20242025!$B$3:$B$1315, "&lt;=" &amp; $A89, DataRegularSeason20242025!$D$3:$D$1315, AA$1)+SUMIFS(DataRegularSeason20242025!$AB$3:$AB$1315,DataRegularSeason20242025!$B$3:$B$1315, "&lt;=" &amp; $A89, DataRegularSeason20242025!$E$3:$E$1315, AA$1)</f>
        <v>34</v>
      </c>
      <c r="AB89" s="2">
        <f>SUMIFS(DataRegularSeason20242025!$AA$3:$AA$1315,DataRegularSeason20242025!$B$3:$B$1315, "&lt;=" &amp; $A89, DataRegularSeason20242025!$D$3:$D$1315, AB$1)+SUMIFS(DataRegularSeason20242025!$AB$3:$AB$1315,DataRegularSeason20242025!$B$3:$B$1315, "&lt;=" &amp; $A89, DataRegularSeason20242025!$E$3:$E$1315, AB$1)</f>
        <v>40</v>
      </c>
      <c r="AC89" s="2">
        <f>SUMIFS(DataRegularSeason20242025!$AA$3:$AA$1315,DataRegularSeason20242025!$B$3:$B$1315, "&lt;=" &amp; $A89, DataRegularSeason20242025!$D$3:$D$1315, AC$1)+SUMIFS(DataRegularSeason20242025!$AB$3:$AB$1315,DataRegularSeason20242025!$B$3:$B$1315, "&lt;=" &amp; $A89, DataRegularSeason20242025!$E$3:$E$1315, AC$1)</f>
        <v>33</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35</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39</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22</v>
      </c>
      <c r="I90" s="2">
        <f>SUMIFS(DataRegularSeason20242025!$AA$3:$AA$1315,DataRegularSeason20242025!$B$3:$B$1315, "&lt;=" &amp; $A90, DataRegularSeason20242025!$D$3:$D$1315, I$1)+SUMIFS(DataRegularSeason20242025!$AB$3:$AB$1315,DataRegularSeason20242025!$B$3:$B$1315, "&lt;=" &amp; $A90, DataRegularSeason20242025!$E$3:$E$1315, I$1)</f>
        <v>36</v>
      </c>
      <c r="J90" s="2">
        <f>SUMIFS(DataRegularSeason20242025!$AA$3:$AA$1315,DataRegularSeason20242025!$B$3:$B$1315, "&lt;=" &amp; $A90, DataRegularSeason20242025!$D$3:$D$1315, J$1)+SUMIFS(DataRegularSeason20242025!$AB$3:$AB$1315,DataRegularSeason20242025!$B$3:$B$1315, "&lt;=" &amp; $A90, DataRegularSeason20242025!$E$3:$E$1315, J$1)</f>
        <v>36</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33</v>
      </c>
      <c r="AA90" s="2">
        <f>SUMIFS(DataRegularSeason20242025!$AA$3:$AA$1315,DataRegularSeason20242025!$B$3:$B$1315, "&lt;=" &amp; $A90, DataRegularSeason20242025!$D$3:$D$1315, AA$1)+SUMIFS(DataRegularSeason20242025!$AB$3:$AB$1315,DataRegularSeason20242025!$B$3:$B$1315, "&lt;=" &amp; $A90, DataRegularSeason20242025!$E$3:$E$1315, AA$1)</f>
        <v>34</v>
      </c>
      <c r="AB90" s="2">
        <f>SUMIFS(DataRegularSeason20242025!$AA$3:$AA$1315,DataRegularSeason20242025!$B$3:$B$1315, "&lt;=" &amp; $A90, DataRegularSeason20242025!$D$3:$D$1315, AB$1)+SUMIFS(DataRegularSeason20242025!$AB$3:$AB$1315,DataRegularSeason20242025!$B$3:$B$1315, "&lt;=" &amp; $A90, DataRegularSeason20242025!$E$3:$E$1315, AB$1)</f>
        <v>40</v>
      </c>
      <c r="AC90" s="2">
        <f>SUMIFS(DataRegularSeason20242025!$AA$3:$AA$1315,DataRegularSeason20242025!$B$3:$B$1315, "&lt;=" &amp; $A90, DataRegularSeason20242025!$D$3:$D$1315, AC$1)+SUMIFS(DataRegularSeason20242025!$AB$3:$AB$1315,DataRegularSeason20242025!$B$3:$B$1315, "&lt;=" &amp; $A90, DataRegularSeason20242025!$E$3:$E$1315, AC$1)</f>
        <v>33</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35</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39</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22</v>
      </c>
      <c r="I91" s="2">
        <f>SUMIFS(DataRegularSeason20242025!$AA$3:$AA$1315,DataRegularSeason20242025!$B$3:$B$1315, "&lt;=" &amp; $A91, DataRegularSeason20242025!$D$3:$D$1315, I$1)+SUMIFS(DataRegularSeason20242025!$AB$3:$AB$1315,DataRegularSeason20242025!$B$3:$B$1315, "&lt;=" &amp; $A91, DataRegularSeason20242025!$E$3:$E$1315, I$1)</f>
        <v>36</v>
      </c>
      <c r="J91" s="2">
        <f>SUMIFS(DataRegularSeason20242025!$AA$3:$AA$1315,DataRegularSeason20242025!$B$3:$B$1315, "&lt;=" &amp; $A91, DataRegularSeason20242025!$D$3:$D$1315, J$1)+SUMIFS(DataRegularSeason20242025!$AB$3:$AB$1315,DataRegularSeason20242025!$B$3:$B$1315, "&lt;=" &amp; $A91, DataRegularSeason20242025!$E$3:$E$1315, J$1)</f>
        <v>36</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33</v>
      </c>
      <c r="AA91" s="2">
        <f>SUMIFS(DataRegularSeason20242025!$AA$3:$AA$1315,DataRegularSeason20242025!$B$3:$B$1315, "&lt;=" &amp; $A91, DataRegularSeason20242025!$D$3:$D$1315, AA$1)+SUMIFS(DataRegularSeason20242025!$AB$3:$AB$1315,DataRegularSeason20242025!$B$3:$B$1315, "&lt;=" &amp; $A91, DataRegularSeason20242025!$E$3:$E$1315, AA$1)</f>
        <v>34</v>
      </c>
      <c r="AB91" s="2">
        <f>SUMIFS(DataRegularSeason20242025!$AA$3:$AA$1315,DataRegularSeason20242025!$B$3:$B$1315, "&lt;=" &amp; $A91, DataRegularSeason20242025!$D$3:$D$1315, AB$1)+SUMIFS(DataRegularSeason20242025!$AB$3:$AB$1315,DataRegularSeason20242025!$B$3:$B$1315, "&lt;=" &amp; $A91, DataRegularSeason20242025!$E$3:$E$1315, AB$1)</f>
        <v>40</v>
      </c>
      <c r="AC91" s="2">
        <f>SUMIFS(DataRegularSeason20242025!$AA$3:$AA$1315,DataRegularSeason20242025!$B$3:$B$1315, "&lt;=" &amp; $A91, DataRegularSeason20242025!$D$3:$D$1315, AC$1)+SUMIFS(DataRegularSeason20242025!$AB$3:$AB$1315,DataRegularSeason20242025!$B$3:$B$1315, "&lt;=" &amp; $A91, DataRegularSeason20242025!$E$3:$E$1315, AC$1)</f>
        <v>33</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35</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39</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22</v>
      </c>
      <c r="I92" s="2">
        <f>SUMIFS(DataRegularSeason20242025!$AA$3:$AA$1315,DataRegularSeason20242025!$B$3:$B$1315, "&lt;=" &amp; $A92, DataRegularSeason20242025!$D$3:$D$1315, I$1)+SUMIFS(DataRegularSeason20242025!$AB$3:$AB$1315,DataRegularSeason20242025!$B$3:$B$1315, "&lt;=" &amp; $A92, DataRegularSeason20242025!$E$3:$E$1315, I$1)</f>
        <v>36</v>
      </c>
      <c r="J92" s="2">
        <f>SUMIFS(DataRegularSeason20242025!$AA$3:$AA$1315,DataRegularSeason20242025!$B$3:$B$1315, "&lt;=" &amp; $A92, DataRegularSeason20242025!$D$3:$D$1315, J$1)+SUMIFS(DataRegularSeason20242025!$AB$3:$AB$1315,DataRegularSeason20242025!$B$3:$B$1315, "&lt;=" &amp; $A92, DataRegularSeason20242025!$E$3:$E$1315, J$1)</f>
        <v>36</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33</v>
      </c>
      <c r="AA92" s="2">
        <f>SUMIFS(DataRegularSeason20242025!$AA$3:$AA$1315,DataRegularSeason20242025!$B$3:$B$1315, "&lt;=" &amp; $A92, DataRegularSeason20242025!$D$3:$D$1315, AA$1)+SUMIFS(DataRegularSeason20242025!$AB$3:$AB$1315,DataRegularSeason20242025!$B$3:$B$1315, "&lt;=" &amp; $A92, DataRegularSeason20242025!$E$3:$E$1315, AA$1)</f>
        <v>34</v>
      </c>
      <c r="AB92" s="2">
        <f>SUMIFS(DataRegularSeason20242025!$AA$3:$AA$1315,DataRegularSeason20242025!$B$3:$B$1315, "&lt;=" &amp; $A92, DataRegularSeason20242025!$D$3:$D$1315, AB$1)+SUMIFS(DataRegularSeason20242025!$AB$3:$AB$1315,DataRegularSeason20242025!$B$3:$B$1315, "&lt;=" &amp; $A92, DataRegularSeason20242025!$E$3:$E$1315, AB$1)</f>
        <v>40</v>
      </c>
      <c r="AC92" s="2">
        <f>SUMIFS(DataRegularSeason20242025!$AA$3:$AA$1315,DataRegularSeason20242025!$B$3:$B$1315, "&lt;=" &amp; $A92, DataRegularSeason20242025!$D$3:$D$1315, AC$1)+SUMIFS(DataRegularSeason20242025!$AB$3:$AB$1315,DataRegularSeason20242025!$B$3:$B$1315, "&lt;=" &amp; $A92, DataRegularSeason20242025!$E$3:$E$1315, AC$1)</f>
        <v>33</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35</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39</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22</v>
      </c>
      <c r="I93" s="2">
        <f>SUMIFS(DataRegularSeason20242025!$AA$3:$AA$1315,DataRegularSeason20242025!$B$3:$B$1315, "&lt;=" &amp; $A93, DataRegularSeason20242025!$D$3:$D$1315, I$1)+SUMIFS(DataRegularSeason20242025!$AB$3:$AB$1315,DataRegularSeason20242025!$B$3:$B$1315, "&lt;=" &amp; $A93, DataRegularSeason20242025!$E$3:$E$1315, I$1)</f>
        <v>36</v>
      </c>
      <c r="J93" s="2">
        <f>SUMIFS(DataRegularSeason20242025!$AA$3:$AA$1315,DataRegularSeason20242025!$B$3:$B$1315, "&lt;=" &amp; $A93, DataRegularSeason20242025!$D$3:$D$1315, J$1)+SUMIFS(DataRegularSeason20242025!$AB$3:$AB$1315,DataRegularSeason20242025!$B$3:$B$1315, "&lt;=" &amp; $A93, DataRegularSeason20242025!$E$3:$E$1315, J$1)</f>
        <v>36</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33</v>
      </c>
      <c r="AA93" s="2">
        <f>SUMIFS(DataRegularSeason20242025!$AA$3:$AA$1315,DataRegularSeason20242025!$B$3:$B$1315, "&lt;=" &amp; $A93, DataRegularSeason20242025!$D$3:$D$1315, AA$1)+SUMIFS(DataRegularSeason20242025!$AB$3:$AB$1315,DataRegularSeason20242025!$B$3:$B$1315, "&lt;=" &amp; $A93, DataRegularSeason20242025!$E$3:$E$1315, AA$1)</f>
        <v>34</v>
      </c>
      <c r="AB93" s="2">
        <f>SUMIFS(DataRegularSeason20242025!$AA$3:$AA$1315,DataRegularSeason20242025!$B$3:$B$1315, "&lt;=" &amp; $A93, DataRegularSeason20242025!$D$3:$D$1315, AB$1)+SUMIFS(DataRegularSeason20242025!$AB$3:$AB$1315,DataRegularSeason20242025!$B$3:$B$1315, "&lt;=" &amp; $A93, DataRegularSeason20242025!$E$3:$E$1315, AB$1)</f>
        <v>40</v>
      </c>
      <c r="AC93" s="2">
        <f>SUMIFS(DataRegularSeason20242025!$AA$3:$AA$1315,DataRegularSeason20242025!$B$3:$B$1315, "&lt;=" &amp; $A93, DataRegularSeason20242025!$D$3:$D$1315, AC$1)+SUMIFS(DataRegularSeason20242025!$AB$3:$AB$1315,DataRegularSeason20242025!$B$3:$B$1315, "&lt;=" &amp; $A93, DataRegularSeason20242025!$E$3:$E$1315, AC$1)</f>
        <v>33</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35</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39</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22</v>
      </c>
      <c r="I94" s="2">
        <f>SUMIFS(DataRegularSeason20242025!$AA$3:$AA$1315,DataRegularSeason20242025!$B$3:$B$1315, "&lt;=" &amp; $A94, DataRegularSeason20242025!$D$3:$D$1315, I$1)+SUMIFS(DataRegularSeason20242025!$AB$3:$AB$1315,DataRegularSeason20242025!$B$3:$B$1315, "&lt;=" &amp; $A94, DataRegularSeason20242025!$E$3:$E$1315, I$1)</f>
        <v>36</v>
      </c>
      <c r="J94" s="2">
        <f>SUMIFS(DataRegularSeason20242025!$AA$3:$AA$1315,DataRegularSeason20242025!$B$3:$B$1315, "&lt;=" &amp; $A94, DataRegularSeason20242025!$D$3:$D$1315, J$1)+SUMIFS(DataRegularSeason20242025!$AB$3:$AB$1315,DataRegularSeason20242025!$B$3:$B$1315, "&lt;=" &amp; $A94, DataRegularSeason20242025!$E$3:$E$1315, J$1)</f>
        <v>36</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33</v>
      </c>
      <c r="AA94" s="2">
        <f>SUMIFS(DataRegularSeason20242025!$AA$3:$AA$1315,DataRegularSeason20242025!$B$3:$B$1315, "&lt;=" &amp; $A94, DataRegularSeason20242025!$D$3:$D$1315, AA$1)+SUMIFS(DataRegularSeason20242025!$AB$3:$AB$1315,DataRegularSeason20242025!$B$3:$B$1315, "&lt;=" &amp; $A94, DataRegularSeason20242025!$E$3:$E$1315, AA$1)</f>
        <v>34</v>
      </c>
      <c r="AB94" s="2">
        <f>SUMIFS(DataRegularSeason20242025!$AA$3:$AA$1315,DataRegularSeason20242025!$B$3:$B$1315, "&lt;=" &amp; $A94, DataRegularSeason20242025!$D$3:$D$1315, AB$1)+SUMIFS(DataRegularSeason20242025!$AB$3:$AB$1315,DataRegularSeason20242025!$B$3:$B$1315, "&lt;=" &amp; $A94, DataRegularSeason20242025!$E$3:$E$1315, AB$1)</f>
        <v>40</v>
      </c>
      <c r="AC94" s="2">
        <f>SUMIFS(DataRegularSeason20242025!$AA$3:$AA$1315,DataRegularSeason20242025!$B$3:$B$1315, "&lt;=" &amp; $A94, DataRegularSeason20242025!$D$3:$D$1315, AC$1)+SUMIFS(DataRegularSeason20242025!$AB$3:$AB$1315,DataRegularSeason20242025!$B$3:$B$1315, "&lt;=" &amp; $A94, DataRegularSeason20242025!$E$3:$E$1315, AC$1)</f>
        <v>33</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35</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39</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22</v>
      </c>
      <c r="I95" s="2">
        <f>SUMIFS(DataRegularSeason20242025!$AA$3:$AA$1315,DataRegularSeason20242025!$B$3:$B$1315, "&lt;=" &amp; $A95, DataRegularSeason20242025!$D$3:$D$1315, I$1)+SUMIFS(DataRegularSeason20242025!$AB$3:$AB$1315,DataRegularSeason20242025!$B$3:$B$1315, "&lt;=" &amp; $A95, DataRegularSeason20242025!$E$3:$E$1315, I$1)</f>
        <v>36</v>
      </c>
      <c r="J95" s="2">
        <f>SUMIFS(DataRegularSeason20242025!$AA$3:$AA$1315,DataRegularSeason20242025!$B$3:$B$1315, "&lt;=" &amp; $A95, DataRegularSeason20242025!$D$3:$D$1315, J$1)+SUMIFS(DataRegularSeason20242025!$AB$3:$AB$1315,DataRegularSeason20242025!$B$3:$B$1315, "&lt;=" &amp; $A95, DataRegularSeason20242025!$E$3:$E$1315, J$1)</f>
        <v>36</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33</v>
      </c>
      <c r="AA95" s="2">
        <f>SUMIFS(DataRegularSeason20242025!$AA$3:$AA$1315,DataRegularSeason20242025!$B$3:$B$1315, "&lt;=" &amp; $A95, DataRegularSeason20242025!$D$3:$D$1315, AA$1)+SUMIFS(DataRegularSeason20242025!$AB$3:$AB$1315,DataRegularSeason20242025!$B$3:$B$1315, "&lt;=" &amp; $A95, DataRegularSeason20242025!$E$3:$E$1315, AA$1)</f>
        <v>34</v>
      </c>
      <c r="AB95" s="2">
        <f>SUMIFS(DataRegularSeason20242025!$AA$3:$AA$1315,DataRegularSeason20242025!$B$3:$B$1315, "&lt;=" &amp; $A95, DataRegularSeason20242025!$D$3:$D$1315, AB$1)+SUMIFS(DataRegularSeason20242025!$AB$3:$AB$1315,DataRegularSeason20242025!$B$3:$B$1315, "&lt;=" &amp; $A95, DataRegularSeason20242025!$E$3:$E$1315, AB$1)</f>
        <v>40</v>
      </c>
      <c r="AC95" s="2">
        <f>SUMIFS(DataRegularSeason20242025!$AA$3:$AA$1315,DataRegularSeason20242025!$B$3:$B$1315, "&lt;=" &amp; $A95, DataRegularSeason20242025!$D$3:$D$1315, AC$1)+SUMIFS(DataRegularSeason20242025!$AB$3:$AB$1315,DataRegularSeason20242025!$B$3:$B$1315, "&lt;=" &amp; $A95, DataRegularSeason20242025!$E$3:$E$1315, AC$1)</f>
        <v>33</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35</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39</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22</v>
      </c>
      <c r="I96" s="2">
        <f>SUMIFS(DataRegularSeason20242025!$AA$3:$AA$1315,DataRegularSeason20242025!$B$3:$B$1315, "&lt;=" &amp; $A96, DataRegularSeason20242025!$D$3:$D$1315, I$1)+SUMIFS(DataRegularSeason20242025!$AB$3:$AB$1315,DataRegularSeason20242025!$B$3:$B$1315, "&lt;=" &amp; $A96, DataRegularSeason20242025!$E$3:$E$1315, I$1)</f>
        <v>36</v>
      </c>
      <c r="J96" s="2">
        <f>SUMIFS(DataRegularSeason20242025!$AA$3:$AA$1315,DataRegularSeason20242025!$B$3:$B$1315, "&lt;=" &amp; $A96, DataRegularSeason20242025!$D$3:$D$1315, J$1)+SUMIFS(DataRegularSeason20242025!$AB$3:$AB$1315,DataRegularSeason20242025!$B$3:$B$1315, "&lt;=" &amp; $A96, DataRegularSeason20242025!$E$3:$E$1315, J$1)</f>
        <v>36</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33</v>
      </c>
      <c r="AA96" s="2">
        <f>SUMIFS(DataRegularSeason20242025!$AA$3:$AA$1315,DataRegularSeason20242025!$B$3:$B$1315, "&lt;=" &amp; $A96, DataRegularSeason20242025!$D$3:$D$1315, AA$1)+SUMIFS(DataRegularSeason20242025!$AB$3:$AB$1315,DataRegularSeason20242025!$B$3:$B$1315, "&lt;=" &amp; $A96, DataRegularSeason20242025!$E$3:$E$1315, AA$1)</f>
        <v>34</v>
      </c>
      <c r="AB96" s="2">
        <f>SUMIFS(DataRegularSeason20242025!$AA$3:$AA$1315,DataRegularSeason20242025!$B$3:$B$1315, "&lt;=" &amp; $A96, DataRegularSeason20242025!$D$3:$D$1315, AB$1)+SUMIFS(DataRegularSeason20242025!$AB$3:$AB$1315,DataRegularSeason20242025!$B$3:$B$1315, "&lt;=" &amp; $A96, DataRegularSeason20242025!$E$3:$E$1315, AB$1)</f>
        <v>40</v>
      </c>
      <c r="AC96" s="2">
        <f>SUMIFS(DataRegularSeason20242025!$AA$3:$AA$1315,DataRegularSeason20242025!$B$3:$B$1315, "&lt;=" &amp; $A96, DataRegularSeason20242025!$D$3:$D$1315, AC$1)+SUMIFS(DataRegularSeason20242025!$AB$3:$AB$1315,DataRegularSeason20242025!$B$3:$B$1315, "&lt;=" &amp; $A96, DataRegularSeason20242025!$E$3:$E$1315, AC$1)</f>
        <v>33</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35</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39</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22</v>
      </c>
      <c r="I97" s="2">
        <f>SUMIFS(DataRegularSeason20242025!$AA$3:$AA$1315,DataRegularSeason20242025!$B$3:$B$1315, "&lt;=" &amp; $A97, DataRegularSeason20242025!$D$3:$D$1315, I$1)+SUMIFS(DataRegularSeason20242025!$AB$3:$AB$1315,DataRegularSeason20242025!$B$3:$B$1315, "&lt;=" &amp; $A97, DataRegularSeason20242025!$E$3:$E$1315, I$1)</f>
        <v>36</v>
      </c>
      <c r="J97" s="2">
        <f>SUMIFS(DataRegularSeason20242025!$AA$3:$AA$1315,DataRegularSeason20242025!$B$3:$B$1315, "&lt;=" &amp; $A97, DataRegularSeason20242025!$D$3:$D$1315, J$1)+SUMIFS(DataRegularSeason20242025!$AB$3:$AB$1315,DataRegularSeason20242025!$B$3:$B$1315, "&lt;=" &amp; $A97, DataRegularSeason20242025!$E$3:$E$1315, J$1)</f>
        <v>36</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33</v>
      </c>
      <c r="AA97" s="2">
        <f>SUMIFS(DataRegularSeason20242025!$AA$3:$AA$1315,DataRegularSeason20242025!$B$3:$B$1315, "&lt;=" &amp; $A97, DataRegularSeason20242025!$D$3:$D$1315, AA$1)+SUMIFS(DataRegularSeason20242025!$AB$3:$AB$1315,DataRegularSeason20242025!$B$3:$B$1315, "&lt;=" &amp; $A97, DataRegularSeason20242025!$E$3:$E$1315, AA$1)</f>
        <v>34</v>
      </c>
      <c r="AB97" s="2">
        <f>SUMIFS(DataRegularSeason20242025!$AA$3:$AA$1315,DataRegularSeason20242025!$B$3:$B$1315, "&lt;=" &amp; $A97, DataRegularSeason20242025!$D$3:$D$1315, AB$1)+SUMIFS(DataRegularSeason20242025!$AB$3:$AB$1315,DataRegularSeason20242025!$B$3:$B$1315, "&lt;=" &amp; $A97, DataRegularSeason20242025!$E$3:$E$1315, AB$1)</f>
        <v>40</v>
      </c>
      <c r="AC97" s="2">
        <f>SUMIFS(DataRegularSeason20242025!$AA$3:$AA$1315,DataRegularSeason20242025!$B$3:$B$1315, "&lt;=" &amp; $A97, DataRegularSeason20242025!$D$3:$D$1315, AC$1)+SUMIFS(DataRegularSeason20242025!$AB$3:$AB$1315,DataRegularSeason20242025!$B$3:$B$1315, "&lt;=" &amp; $A97, DataRegularSeason20242025!$E$3:$E$1315, AC$1)</f>
        <v>33</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35</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39</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22</v>
      </c>
      <c r="I98" s="2">
        <f>SUMIFS(DataRegularSeason20242025!$AA$3:$AA$1315,DataRegularSeason20242025!$B$3:$B$1315, "&lt;=" &amp; $A98, DataRegularSeason20242025!$D$3:$D$1315, I$1)+SUMIFS(DataRegularSeason20242025!$AB$3:$AB$1315,DataRegularSeason20242025!$B$3:$B$1315, "&lt;=" &amp; $A98, DataRegularSeason20242025!$E$3:$E$1315, I$1)</f>
        <v>36</v>
      </c>
      <c r="J98" s="2">
        <f>SUMIFS(DataRegularSeason20242025!$AA$3:$AA$1315,DataRegularSeason20242025!$B$3:$B$1315, "&lt;=" &amp; $A98, DataRegularSeason20242025!$D$3:$D$1315, J$1)+SUMIFS(DataRegularSeason20242025!$AB$3:$AB$1315,DataRegularSeason20242025!$B$3:$B$1315, "&lt;=" &amp; $A98, DataRegularSeason20242025!$E$3:$E$1315, J$1)</f>
        <v>36</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33</v>
      </c>
      <c r="AA98" s="2">
        <f>SUMIFS(DataRegularSeason20242025!$AA$3:$AA$1315,DataRegularSeason20242025!$B$3:$B$1315, "&lt;=" &amp; $A98, DataRegularSeason20242025!$D$3:$D$1315, AA$1)+SUMIFS(DataRegularSeason20242025!$AB$3:$AB$1315,DataRegularSeason20242025!$B$3:$B$1315, "&lt;=" &amp; $A98, DataRegularSeason20242025!$E$3:$E$1315, AA$1)</f>
        <v>34</v>
      </c>
      <c r="AB98" s="2">
        <f>SUMIFS(DataRegularSeason20242025!$AA$3:$AA$1315,DataRegularSeason20242025!$B$3:$B$1315, "&lt;=" &amp; $A98, DataRegularSeason20242025!$D$3:$D$1315, AB$1)+SUMIFS(DataRegularSeason20242025!$AB$3:$AB$1315,DataRegularSeason20242025!$B$3:$B$1315, "&lt;=" &amp; $A98, DataRegularSeason20242025!$E$3:$E$1315, AB$1)</f>
        <v>40</v>
      </c>
      <c r="AC98" s="2">
        <f>SUMIFS(DataRegularSeason20242025!$AA$3:$AA$1315,DataRegularSeason20242025!$B$3:$B$1315, "&lt;=" &amp; $A98, DataRegularSeason20242025!$D$3:$D$1315, AC$1)+SUMIFS(DataRegularSeason20242025!$AB$3:$AB$1315,DataRegularSeason20242025!$B$3:$B$1315, "&lt;=" &amp; $A98, DataRegularSeason20242025!$E$3:$E$1315, AC$1)</f>
        <v>33</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35</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39</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22</v>
      </c>
      <c r="I99" s="2">
        <f>SUMIFS(DataRegularSeason20242025!$AA$3:$AA$1315,DataRegularSeason20242025!$B$3:$B$1315, "&lt;=" &amp; $A99, DataRegularSeason20242025!$D$3:$D$1315, I$1)+SUMIFS(DataRegularSeason20242025!$AB$3:$AB$1315,DataRegularSeason20242025!$B$3:$B$1315, "&lt;=" &amp; $A99, DataRegularSeason20242025!$E$3:$E$1315, I$1)</f>
        <v>36</v>
      </c>
      <c r="J99" s="2">
        <f>SUMIFS(DataRegularSeason20242025!$AA$3:$AA$1315,DataRegularSeason20242025!$B$3:$B$1315, "&lt;=" &amp; $A99, DataRegularSeason20242025!$D$3:$D$1315, J$1)+SUMIFS(DataRegularSeason20242025!$AB$3:$AB$1315,DataRegularSeason20242025!$B$3:$B$1315, "&lt;=" &amp; $A99, DataRegularSeason20242025!$E$3:$E$1315, J$1)</f>
        <v>36</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33</v>
      </c>
      <c r="AA99" s="2">
        <f>SUMIFS(DataRegularSeason20242025!$AA$3:$AA$1315,DataRegularSeason20242025!$B$3:$B$1315, "&lt;=" &amp; $A99, DataRegularSeason20242025!$D$3:$D$1315, AA$1)+SUMIFS(DataRegularSeason20242025!$AB$3:$AB$1315,DataRegularSeason20242025!$B$3:$B$1315, "&lt;=" &amp; $A99, DataRegularSeason20242025!$E$3:$E$1315, AA$1)</f>
        <v>34</v>
      </c>
      <c r="AB99" s="2">
        <f>SUMIFS(DataRegularSeason20242025!$AA$3:$AA$1315,DataRegularSeason20242025!$B$3:$B$1315, "&lt;=" &amp; $A99, DataRegularSeason20242025!$D$3:$D$1315, AB$1)+SUMIFS(DataRegularSeason20242025!$AB$3:$AB$1315,DataRegularSeason20242025!$B$3:$B$1315, "&lt;=" &amp; $A99, DataRegularSeason20242025!$E$3:$E$1315, AB$1)</f>
        <v>40</v>
      </c>
      <c r="AC99" s="2">
        <f>SUMIFS(DataRegularSeason20242025!$AA$3:$AA$1315,DataRegularSeason20242025!$B$3:$B$1315, "&lt;=" &amp; $A99, DataRegularSeason20242025!$D$3:$D$1315, AC$1)+SUMIFS(DataRegularSeason20242025!$AB$3:$AB$1315,DataRegularSeason20242025!$B$3:$B$1315, "&lt;=" &amp; $A99, DataRegularSeason20242025!$E$3:$E$1315, AC$1)</f>
        <v>33</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35</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39</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22</v>
      </c>
      <c r="I100" s="2">
        <f>SUMIFS(DataRegularSeason20242025!$AA$3:$AA$1315,DataRegularSeason20242025!$B$3:$B$1315, "&lt;=" &amp; $A100, DataRegularSeason20242025!$D$3:$D$1315, I$1)+SUMIFS(DataRegularSeason20242025!$AB$3:$AB$1315,DataRegularSeason20242025!$B$3:$B$1315, "&lt;=" &amp; $A100, DataRegularSeason20242025!$E$3:$E$1315, I$1)</f>
        <v>36</v>
      </c>
      <c r="J100" s="2">
        <f>SUMIFS(DataRegularSeason20242025!$AA$3:$AA$1315,DataRegularSeason20242025!$B$3:$B$1315, "&lt;=" &amp; $A100, DataRegularSeason20242025!$D$3:$D$1315, J$1)+SUMIFS(DataRegularSeason20242025!$AB$3:$AB$1315,DataRegularSeason20242025!$B$3:$B$1315, "&lt;=" &amp; $A100, DataRegularSeason20242025!$E$3:$E$1315, J$1)</f>
        <v>36</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33</v>
      </c>
      <c r="AA100" s="2">
        <f>SUMIFS(DataRegularSeason20242025!$AA$3:$AA$1315,DataRegularSeason20242025!$B$3:$B$1315, "&lt;=" &amp; $A100, DataRegularSeason20242025!$D$3:$D$1315, AA$1)+SUMIFS(DataRegularSeason20242025!$AB$3:$AB$1315,DataRegularSeason20242025!$B$3:$B$1315, "&lt;=" &amp; $A100, DataRegularSeason20242025!$E$3:$E$1315, AA$1)</f>
        <v>34</v>
      </c>
      <c r="AB100" s="2">
        <f>SUMIFS(DataRegularSeason20242025!$AA$3:$AA$1315,DataRegularSeason20242025!$B$3:$B$1315, "&lt;=" &amp; $A100, DataRegularSeason20242025!$D$3:$D$1315, AB$1)+SUMIFS(DataRegularSeason20242025!$AB$3:$AB$1315,DataRegularSeason20242025!$B$3:$B$1315, "&lt;=" &amp; $A100, DataRegularSeason20242025!$E$3:$E$1315, AB$1)</f>
        <v>40</v>
      </c>
      <c r="AC100" s="2">
        <f>SUMIFS(DataRegularSeason20242025!$AA$3:$AA$1315,DataRegularSeason20242025!$B$3:$B$1315, "&lt;=" &amp; $A100, DataRegularSeason20242025!$D$3:$D$1315, AC$1)+SUMIFS(DataRegularSeason20242025!$AB$3:$AB$1315,DataRegularSeason20242025!$B$3:$B$1315, "&lt;=" &amp; $A100, DataRegularSeason20242025!$E$3:$E$1315, AC$1)</f>
        <v>33</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35</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39</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22</v>
      </c>
      <c r="I101" s="2">
        <f>SUMIFS(DataRegularSeason20242025!$AA$3:$AA$1315,DataRegularSeason20242025!$B$3:$B$1315, "&lt;=" &amp; $A101, DataRegularSeason20242025!$D$3:$D$1315, I$1)+SUMIFS(DataRegularSeason20242025!$AB$3:$AB$1315,DataRegularSeason20242025!$B$3:$B$1315, "&lt;=" &amp; $A101, DataRegularSeason20242025!$E$3:$E$1315, I$1)</f>
        <v>36</v>
      </c>
      <c r="J101" s="2">
        <f>SUMIFS(DataRegularSeason20242025!$AA$3:$AA$1315,DataRegularSeason20242025!$B$3:$B$1315, "&lt;=" &amp; $A101, DataRegularSeason20242025!$D$3:$D$1315, J$1)+SUMIFS(DataRegularSeason20242025!$AB$3:$AB$1315,DataRegularSeason20242025!$B$3:$B$1315, "&lt;=" &amp; $A101, DataRegularSeason20242025!$E$3:$E$1315, J$1)</f>
        <v>36</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33</v>
      </c>
      <c r="AA101" s="2">
        <f>SUMIFS(DataRegularSeason20242025!$AA$3:$AA$1315,DataRegularSeason20242025!$B$3:$B$1315, "&lt;=" &amp; $A101, DataRegularSeason20242025!$D$3:$D$1315, AA$1)+SUMIFS(DataRegularSeason20242025!$AB$3:$AB$1315,DataRegularSeason20242025!$B$3:$B$1315, "&lt;=" &amp; $A101, DataRegularSeason20242025!$E$3:$E$1315, AA$1)</f>
        <v>34</v>
      </c>
      <c r="AB101" s="2">
        <f>SUMIFS(DataRegularSeason20242025!$AA$3:$AA$1315,DataRegularSeason20242025!$B$3:$B$1315, "&lt;=" &amp; $A101, DataRegularSeason20242025!$D$3:$D$1315, AB$1)+SUMIFS(DataRegularSeason20242025!$AB$3:$AB$1315,DataRegularSeason20242025!$B$3:$B$1315, "&lt;=" &amp; $A101, DataRegularSeason20242025!$E$3:$E$1315, AB$1)</f>
        <v>40</v>
      </c>
      <c r="AC101" s="2">
        <f>SUMIFS(DataRegularSeason20242025!$AA$3:$AA$1315,DataRegularSeason20242025!$B$3:$B$1315, "&lt;=" &amp; $A101, DataRegularSeason20242025!$D$3:$D$1315, AC$1)+SUMIFS(DataRegularSeason20242025!$AB$3:$AB$1315,DataRegularSeason20242025!$B$3:$B$1315, "&lt;=" &amp; $A101, DataRegularSeason20242025!$E$3:$E$1315, AC$1)</f>
        <v>33</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35</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39</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22</v>
      </c>
      <c r="I102" s="2">
        <f>SUMIFS(DataRegularSeason20242025!$AA$3:$AA$1315,DataRegularSeason20242025!$B$3:$B$1315, "&lt;=" &amp; $A102, DataRegularSeason20242025!$D$3:$D$1315, I$1)+SUMIFS(DataRegularSeason20242025!$AB$3:$AB$1315,DataRegularSeason20242025!$B$3:$B$1315, "&lt;=" &amp; $A102, DataRegularSeason20242025!$E$3:$E$1315, I$1)</f>
        <v>36</v>
      </c>
      <c r="J102" s="2">
        <f>SUMIFS(DataRegularSeason20242025!$AA$3:$AA$1315,DataRegularSeason20242025!$B$3:$B$1315, "&lt;=" &amp; $A102, DataRegularSeason20242025!$D$3:$D$1315, J$1)+SUMIFS(DataRegularSeason20242025!$AB$3:$AB$1315,DataRegularSeason20242025!$B$3:$B$1315, "&lt;=" &amp; $A102, DataRegularSeason20242025!$E$3:$E$1315, J$1)</f>
        <v>36</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33</v>
      </c>
      <c r="AA102" s="2">
        <f>SUMIFS(DataRegularSeason20242025!$AA$3:$AA$1315,DataRegularSeason20242025!$B$3:$B$1315, "&lt;=" &amp; $A102, DataRegularSeason20242025!$D$3:$D$1315, AA$1)+SUMIFS(DataRegularSeason20242025!$AB$3:$AB$1315,DataRegularSeason20242025!$B$3:$B$1315, "&lt;=" &amp; $A102, DataRegularSeason20242025!$E$3:$E$1315, AA$1)</f>
        <v>34</v>
      </c>
      <c r="AB102" s="2">
        <f>SUMIFS(DataRegularSeason20242025!$AA$3:$AA$1315,DataRegularSeason20242025!$B$3:$B$1315, "&lt;=" &amp; $A102, DataRegularSeason20242025!$D$3:$D$1315, AB$1)+SUMIFS(DataRegularSeason20242025!$AB$3:$AB$1315,DataRegularSeason20242025!$B$3:$B$1315, "&lt;=" &amp; $A102, DataRegularSeason20242025!$E$3:$E$1315, AB$1)</f>
        <v>40</v>
      </c>
      <c r="AC102" s="2">
        <f>SUMIFS(DataRegularSeason20242025!$AA$3:$AA$1315,DataRegularSeason20242025!$B$3:$B$1315, "&lt;=" &amp; $A102, DataRegularSeason20242025!$D$3:$D$1315, AC$1)+SUMIFS(DataRegularSeason20242025!$AB$3:$AB$1315,DataRegularSeason20242025!$B$3:$B$1315, "&lt;=" &amp; $A102, DataRegularSeason20242025!$E$3:$E$1315, AC$1)</f>
        <v>33</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35</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39</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22</v>
      </c>
      <c r="I103" s="2">
        <f>SUMIFS(DataRegularSeason20242025!$AA$3:$AA$1315,DataRegularSeason20242025!$B$3:$B$1315, "&lt;=" &amp; $A103, DataRegularSeason20242025!$D$3:$D$1315, I$1)+SUMIFS(DataRegularSeason20242025!$AB$3:$AB$1315,DataRegularSeason20242025!$B$3:$B$1315, "&lt;=" &amp; $A103, DataRegularSeason20242025!$E$3:$E$1315, I$1)</f>
        <v>36</v>
      </c>
      <c r="J103" s="2">
        <f>SUMIFS(DataRegularSeason20242025!$AA$3:$AA$1315,DataRegularSeason20242025!$B$3:$B$1315, "&lt;=" &amp; $A103, DataRegularSeason20242025!$D$3:$D$1315, J$1)+SUMIFS(DataRegularSeason20242025!$AB$3:$AB$1315,DataRegularSeason20242025!$B$3:$B$1315, "&lt;=" &amp; $A103, DataRegularSeason20242025!$E$3:$E$1315, J$1)</f>
        <v>36</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33</v>
      </c>
      <c r="AA103" s="2">
        <f>SUMIFS(DataRegularSeason20242025!$AA$3:$AA$1315,DataRegularSeason20242025!$B$3:$B$1315, "&lt;=" &amp; $A103, DataRegularSeason20242025!$D$3:$D$1315, AA$1)+SUMIFS(DataRegularSeason20242025!$AB$3:$AB$1315,DataRegularSeason20242025!$B$3:$B$1315, "&lt;=" &amp; $A103, DataRegularSeason20242025!$E$3:$E$1315, AA$1)</f>
        <v>34</v>
      </c>
      <c r="AB103" s="2">
        <f>SUMIFS(DataRegularSeason20242025!$AA$3:$AA$1315,DataRegularSeason20242025!$B$3:$B$1315, "&lt;=" &amp; $A103, DataRegularSeason20242025!$D$3:$D$1315, AB$1)+SUMIFS(DataRegularSeason20242025!$AB$3:$AB$1315,DataRegularSeason20242025!$B$3:$B$1315, "&lt;=" &amp; $A103, DataRegularSeason20242025!$E$3:$E$1315, AB$1)</f>
        <v>40</v>
      </c>
      <c r="AC103" s="2">
        <f>SUMIFS(DataRegularSeason20242025!$AA$3:$AA$1315,DataRegularSeason20242025!$B$3:$B$1315, "&lt;=" &amp; $A103, DataRegularSeason20242025!$D$3:$D$1315, AC$1)+SUMIFS(DataRegularSeason20242025!$AB$3:$AB$1315,DataRegularSeason20242025!$B$3:$B$1315, "&lt;=" &amp; $A103, DataRegularSeason20242025!$E$3:$E$1315, AC$1)</f>
        <v>33</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35</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39</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22</v>
      </c>
      <c r="I104" s="2">
        <f>SUMIFS(DataRegularSeason20242025!$AA$3:$AA$1315,DataRegularSeason20242025!$B$3:$B$1315, "&lt;=" &amp; $A104, DataRegularSeason20242025!$D$3:$D$1315, I$1)+SUMIFS(DataRegularSeason20242025!$AB$3:$AB$1315,DataRegularSeason20242025!$B$3:$B$1315, "&lt;=" &amp; $A104, DataRegularSeason20242025!$E$3:$E$1315, I$1)</f>
        <v>36</v>
      </c>
      <c r="J104" s="2">
        <f>SUMIFS(DataRegularSeason20242025!$AA$3:$AA$1315,DataRegularSeason20242025!$B$3:$B$1315, "&lt;=" &amp; $A104, DataRegularSeason20242025!$D$3:$D$1315, J$1)+SUMIFS(DataRegularSeason20242025!$AB$3:$AB$1315,DataRegularSeason20242025!$B$3:$B$1315, "&lt;=" &amp; $A104, DataRegularSeason20242025!$E$3:$E$1315, J$1)</f>
        <v>36</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33</v>
      </c>
      <c r="AA104" s="2">
        <f>SUMIFS(DataRegularSeason20242025!$AA$3:$AA$1315,DataRegularSeason20242025!$B$3:$B$1315, "&lt;=" &amp; $A104, DataRegularSeason20242025!$D$3:$D$1315, AA$1)+SUMIFS(DataRegularSeason20242025!$AB$3:$AB$1315,DataRegularSeason20242025!$B$3:$B$1315, "&lt;=" &amp; $A104, DataRegularSeason20242025!$E$3:$E$1315, AA$1)</f>
        <v>34</v>
      </c>
      <c r="AB104" s="2">
        <f>SUMIFS(DataRegularSeason20242025!$AA$3:$AA$1315,DataRegularSeason20242025!$B$3:$B$1315, "&lt;=" &amp; $A104, DataRegularSeason20242025!$D$3:$D$1315, AB$1)+SUMIFS(DataRegularSeason20242025!$AB$3:$AB$1315,DataRegularSeason20242025!$B$3:$B$1315, "&lt;=" &amp; $A104, DataRegularSeason20242025!$E$3:$E$1315, AB$1)</f>
        <v>40</v>
      </c>
      <c r="AC104" s="2">
        <f>SUMIFS(DataRegularSeason20242025!$AA$3:$AA$1315,DataRegularSeason20242025!$B$3:$B$1315, "&lt;=" &amp; $A104, DataRegularSeason20242025!$D$3:$D$1315, AC$1)+SUMIFS(DataRegularSeason20242025!$AB$3:$AB$1315,DataRegularSeason20242025!$B$3:$B$1315, "&lt;=" &amp; $A104, DataRegularSeason20242025!$E$3:$E$1315, AC$1)</f>
        <v>33</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35</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39</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22</v>
      </c>
      <c r="I105" s="2">
        <f>SUMIFS(DataRegularSeason20242025!$AA$3:$AA$1315,DataRegularSeason20242025!$B$3:$B$1315, "&lt;=" &amp; $A105, DataRegularSeason20242025!$D$3:$D$1315, I$1)+SUMIFS(DataRegularSeason20242025!$AB$3:$AB$1315,DataRegularSeason20242025!$B$3:$B$1315, "&lt;=" &amp; $A105, DataRegularSeason20242025!$E$3:$E$1315, I$1)</f>
        <v>36</v>
      </c>
      <c r="J105" s="2">
        <f>SUMIFS(DataRegularSeason20242025!$AA$3:$AA$1315,DataRegularSeason20242025!$B$3:$B$1315, "&lt;=" &amp; $A105, DataRegularSeason20242025!$D$3:$D$1315, J$1)+SUMIFS(DataRegularSeason20242025!$AB$3:$AB$1315,DataRegularSeason20242025!$B$3:$B$1315, "&lt;=" &amp; $A105, DataRegularSeason20242025!$E$3:$E$1315, J$1)</f>
        <v>36</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33</v>
      </c>
      <c r="AA105" s="2">
        <f>SUMIFS(DataRegularSeason20242025!$AA$3:$AA$1315,DataRegularSeason20242025!$B$3:$B$1315, "&lt;=" &amp; $A105, DataRegularSeason20242025!$D$3:$D$1315, AA$1)+SUMIFS(DataRegularSeason20242025!$AB$3:$AB$1315,DataRegularSeason20242025!$B$3:$B$1315, "&lt;=" &amp; $A105, DataRegularSeason20242025!$E$3:$E$1315, AA$1)</f>
        <v>34</v>
      </c>
      <c r="AB105" s="2">
        <f>SUMIFS(DataRegularSeason20242025!$AA$3:$AA$1315,DataRegularSeason20242025!$B$3:$B$1315, "&lt;=" &amp; $A105, DataRegularSeason20242025!$D$3:$D$1315, AB$1)+SUMIFS(DataRegularSeason20242025!$AB$3:$AB$1315,DataRegularSeason20242025!$B$3:$B$1315, "&lt;=" &amp; $A105, DataRegularSeason20242025!$E$3:$E$1315, AB$1)</f>
        <v>40</v>
      </c>
      <c r="AC105" s="2">
        <f>SUMIFS(DataRegularSeason20242025!$AA$3:$AA$1315,DataRegularSeason20242025!$B$3:$B$1315, "&lt;=" &amp; $A105, DataRegularSeason20242025!$D$3:$D$1315, AC$1)+SUMIFS(DataRegularSeason20242025!$AB$3:$AB$1315,DataRegularSeason20242025!$B$3:$B$1315, "&lt;=" &amp; $A105, DataRegularSeason20242025!$E$3:$E$1315, AC$1)</f>
        <v>33</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35</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39</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22</v>
      </c>
      <c r="I106" s="2">
        <f>SUMIFS(DataRegularSeason20242025!$AA$3:$AA$1315,DataRegularSeason20242025!$B$3:$B$1315, "&lt;=" &amp; $A106, DataRegularSeason20242025!$D$3:$D$1315, I$1)+SUMIFS(DataRegularSeason20242025!$AB$3:$AB$1315,DataRegularSeason20242025!$B$3:$B$1315, "&lt;=" &amp; $A106, DataRegularSeason20242025!$E$3:$E$1315, I$1)</f>
        <v>36</v>
      </c>
      <c r="J106" s="2">
        <f>SUMIFS(DataRegularSeason20242025!$AA$3:$AA$1315,DataRegularSeason20242025!$B$3:$B$1315, "&lt;=" &amp; $A106, DataRegularSeason20242025!$D$3:$D$1315, J$1)+SUMIFS(DataRegularSeason20242025!$AB$3:$AB$1315,DataRegularSeason20242025!$B$3:$B$1315, "&lt;=" &amp; $A106, DataRegularSeason20242025!$E$3:$E$1315, J$1)</f>
        <v>36</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33</v>
      </c>
      <c r="AA106" s="2">
        <f>SUMIFS(DataRegularSeason20242025!$AA$3:$AA$1315,DataRegularSeason20242025!$B$3:$B$1315, "&lt;=" &amp; $A106, DataRegularSeason20242025!$D$3:$D$1315, AA$1)+SUMIFS(DataRegularSeason20242025!$AB$3:$AB$1315,DataRegularSeason20242025!$B$3:$B$1315, "&lt;=" &amp; $A106, DataRegularSeason20242025!$E$3:$E$1315, AA$1)</f>
        <v>34</v>
      </c>
      <c r="AB106" s="2">
        <f>SUMIFS(DataRegularSeason20242025!$AA$3:$AA$1315,DataRegularSeason20242025!$B$3:$B$1315, "&lt;=" &amp; $A106, DataRegularSeason20242025!$D$3:$D$1315, AB$1)+SUMIFS(DataRegularSeason20242025!$AB$3:$AB$1315,DataRegularSeason20242025!$B$3:$B$1315, "&lt;=" &amp; $A106, DataRegularSeason20242025!$E$3:$E$1315, AB$1)</f>
        <v>40</v>
      </c>
      <c r="AC106" s="2">
        <f>SUMIFS(DataRegularSeason20242025!$AA$3:$AA$1315,DataRegularSeason20242025!$B$3:$B$1315, "&lt;=" &amp; $A106, DataRegularSeason20242025!$D$3:$D$1315, AC$1)+SUMIFS(DataRegularSeason20242025!$AB$3:$AB$1315,DataRegularSeason20242025!$B$3:$B$1315, "&lt;=" &amp; $A106, DataRegularSeason20242025!$E$3:$E$1315, AC$1)</f>
        <v>33</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35</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39</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22</v>
      </c>
      <c r="I107" s="2">
        <f>SUMIFS(DataRegularSeason20242025!$AA$3:$AA$1315,DataRegularSeason20242025!$B$3:$B$1315, "&lt;=" &amp; $A107, DataRegularSeason20242025!$D$3:$D$1315, I$1)+SUMIFS(DataRegularSeason20242025!$AB$3:$AB$1315,DataRegularSeason20242025!$B$3:$B$1315, "&lt;=" &amp; $A107, DataRegularSeason20242025!$E$3:$E$1315, I$1)</f>
        <v>36</v>
      </c>
      <c r="J107" s="2">
        <f>SUMIFS(DataRegularSeason20242025!$AA$3:$AA$1315,DataRegularSeason20242025!$B$3:$B$1315, "&lt;=" &amp; $A107, DataRegularSeason20242025!$D$3:$D$1315, J$1)+SUMIFS(DataRegularSeason20242025!$AB$3:$AB$1315,DataRegularSeason20242025!$B$3:$B$1315, "&lt;=" &amp; $A107, DataRegularSeason20242025!$E$3:$E$1315, J$1)</f>
        <v>36</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33</v>
      </c>
      <c r="AA107" s="2">
        <f>SUMIFS(DataRegularSeason20242025!$AA$3:$AA$1315,DataRegularSeason20242025!$B$3:$B$1315, "&lt;=" &amp; $A107, DataRegularSeason20242025!$D$3:$D$1315, AA$1)+SUMIFS(DataRegularSeason20242025!$AB$3:$AB$1315,DataRegularSeason20242025!$B$3:$B$1315, "&lt;=" &amp; $A107, DataRegularSeason20242025!$E$3:$E$1315, AA$1)</f>
        <v>34</v>
      </c>
      <c r="AB107" s="2">
        <f>SUMIFS(DataRegularSeason20242025!$AA$3:$AA$1315,DataRegularSeason20242025!$B$3:$B$1315, "&lt;=" &amp; $A107, DataRegularSeason20242025!$D$3:$D$1315, AB$1)+SUMIFS(DataRegularSeason20242025!$AB$3:$AB$1315,DataRegularSeason20242025!$B$3:$B$1315, "&lt;=" &amp; $A107, DataRegularSeason20242025!$E$3:$E$1315, AB$1)</f>
        <v>40</v>
      </c>
      <c r="AC107" s="2">
        <f>SUMIFS(DataRegularSeason20242025!$AA$3:$AA$1315,DataRegularSeason20242025!$B$3:$B$1315, "&lt;=" &amp; $A107, DataRegularSeason20242025!$D$3:$D$1315, AC$1)+SUMIFS(DataRegularSeason20242025!$AB$3:$AB$1315,DataRegularSeason20242025!$B$3:$B$1315, "&lt;=" &amp; $A107, DataRegularSeason20242025!$E$3:$E$1315, AC$1)</f>
        <v>33</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35</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39</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22</v>
      </c>
      <c r="I108" s="2">
        <f>SUMIFS(DataRegularSeason20242025!$AA$3:$AA$1315,DataRegularSeason20242025!$B$3:$B$1315, "&lt;=" &amp; $A108, DataRegularSeason20242025!$D$3:$D$1315, I$1)+SUMIFS(DataRegularSeason20242025!$AB$3:$AB$1315,DataRegularSeason20242025!$B$3:$B$1315, "&lt;=" &amp; $A108, DataRegularSeason20242025!$E$3:$E$1315, I$1)</f>
        <v>36</v>
      </c>
      <c r="J108" s="2">
        <f>SUMIFS(DataRegularSeason20242025!$AA$3:$AA$1315,DataRegularSeason20242025!$B$3:$B$1315, "&lt;=" &amp; $A108, DataRegularSeason20242025!$D$3:$D$1315, J$1)+SUMIFS(DataRegularSeason20242025!$AB$3:$AB$1315,DataRegularSeason20242025!$B$3:$B$1315, "&lt;=" &amp; $A108, DataRegularSeason20242025!$E$3:$E$1315, J$1)</f>
        <v>36</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33</v>
      </c>
      <c r="AA108" s="2">
        <f>SUMIFS(DataRegularSeason20242025!$AA$3:$AA$1315,DataRegularSeason20242025!$B$3:$B$1315, "&lt;=" &amp; $A108, DataRegularSeason20242025!$D$3:$D$1315, AA$1)+SUMIFS(DataRegularSeason20242025!$AB$3:$AB$1315,DataRegularSeason20242025!$B$3:$B$1315, "&lt;=" &amp; $A108, DataRegularSeason20242025!$E$3:$E$1315, AA$1)</f>
        <v>34</v>
      </c>
      <c r="AB108" s="2">
        <f>SUMIFS(DataRegularSeason20242025!$AA$3:$AA$1315,DataRegularSeason20242025!$B$3:$B$1315, "&lt;=" &amp; $A108, DataRegularSeason20242025!$D$3:$D$1315, AB$1)+SUMIFS(DataRegularSeason20242025!$AB$3:$AB$1315,DataRegularSeason20242025!$B$3:$B$1315, "&lt;=" &amp; $A108, DataRegularSeason20242025!$E$3:$E$1315, AB$1)</f>
        <v>40</v>
      </c>
      <c r="AC108" s="2">
        <f>SUMIFS(DataRegularSeason20242025!$AA$3:$AA$1315,DataRegularSeason20242025!$B$3:$B$1315, "&lt;=" &amp; $A108, DataRegularSeason20242025!$D$3:$D$1315, AC$1)+SUMIFS(DataRegularSeason20242025!$AB$3:$AB$1315,DataRegularSeason20242025!$B$3:$B$1315, "&lt;=" &amp; $A108, DataRegularSeason20242025!$E$3:$E$1315, AC$1)</f>
        <v>33</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35</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39</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22</v>
      </c>
      <c r="I109" s="2">
        <f>SUMIFS(DataRegularSeason20242025!$AA$3:$AA$1315,DataRegularSeason20242025!$B$3:$B$1315, "&lt;=" &amp; $A109, DataRegularSeason20242025!$D$3:$D$1315, I$1)+SUMIFS(DataRegularSeason20242025!$AB$3:$AB$1315,DataRegularSeason20242025!$B$3:$B$1315, "&lt;=" &amp; $A109, DataRegularSeason20242025!$E$3:$E$1315, I$1)</f>
        <v>36</v>
      </c>
      <c r="J109" s="2">
        <f>SUMIFS(DataRegularSeason20242025!$AA$3:$AA$1315,DataRegularSeason20242025!$B$3:$B$1315, "&lt;=" &amp; $A109, DataRegularSeason20242025!$D$3:$D$1315, J$1)+SUMIFS(DataRegularSeason20242025!$AB$3:$AB$1315,DataRegularSeason20242025!$B$3:$B$1315, "&lt;=" &amp; $A109, DataRegularSeason20242025!$E$3:$E$1315, J$1)</f>
        <v>36</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33</v>
      </c>
      <c r="AA109" s="2">
        <f>SUMIFS(DataRegularSeason20242025!$AA$3:$AA$1315,DataRegularSeason20242025!$B$3:$B$1315, "&lt;=" &amp; $A109, DataRegularSeason20242025!$D$3:$D$1315, AA$1)+SUMIFS(DataRegularSeason20242025!$AB$3:$AB$1315,DataRegularSeason20242025!$B$3:$B$1315, "&lt;=" &amp; $A109, DataRegularSeason20242025!$E$3:$E$1315, AA$1)</f>
        <v>34</v>
      </c>
      <c r="AB109" s="2">
        <f>SUMIFS(DataRegularSeason20242025!$AA$3:$AA$1315,DataRegularSeason20242025!$B$3:$B$1315, "&lt;=" &amp; $A109, DataRegularSeason20242025!$D$3:$D$1315, AB$1)+SUMIFS(DataRegularSeason20242025!$AB$3:$AB$1315,DataRegularSeason20242025!$B$3:$B$1315, "&lt;=" &amp; $A109, DataRegularSeason20242025!$E$3:$E$1315, AB$1)</f>
        <v>40</v>
      </c>
      <c r="AC109" s="2">
        <f>SUMIFS(DataRegularSeason20242025!$AA$3:$AA$1315,DataRegularSeason20242025!$B$3:$B$1315, "&lt;=" &amp; $A109, DataRegularSeason20242025!$D$3:$D$1315, AC$1)+SUMIFS(DataRegularSeason20242025!$AB$3:$AB$1315,DataRegularSeason20242025!$B$3:$B$1315, "&lt;=" &amp; $A109, DataRegularSeason20242025!$E$3:$E$1315, AC$1)</f>
        <v>33</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35</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39</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22</v>
      </c>
      <c r="I110" s="2">
        <f>SUMIFS(DataRegularSeason20242025!$AA$3:$AA$1315,DataRegularSeason20242025!$B$3:$B$1315, "&lt;=" &amp; $A110, DataRegularSeason20242025!$D$3:$D$1315, I$1)+SUMIFS(DataRegularSeason20242025!$AB$3:$AB$1315,DataRegularSeason20242025!$B$3:$B$1315, "&lt;=" &amp; $A110, DataRegularSeason20242025!$E$3:$E$1315, I$1)</f>
        <v>36</v>
      </c>
      <c r="J110" s="2">
        <f>SUMIFS(DataRegularSeason20242025!$AA$3:$AA$1315,DataRegularSeason20242025!$B$3:$B$1315, "&lt;=" &amp; $A110, DataRegularSeason20242025!$D$3:$D$1315, J$1)+SUMIFS(DataRegularSeason20242025!$AB$3:$AB$1315,DataRegularSeason20242025!$B$3:$B$1315, "&lt;=" &amp; $A110, DataRegularSeason20242025!$E$3:$E$1315, J$1)</f>
        <v>36</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33</v>
      </c>
      <c r="AA110" s="2">
        <f>SUMIFS(DataRegularSeason20242025!$AA$3:$AA$1315,DataRegularSeason20242025!$B$3:$B$1315, "&lt;=" &amp; $A110, DataRegularSeason20242025!$D$3:$D$1315, AA$1)+SUMIFS(DataRegularSeason20242025!$AB$3:$AB$1315,DataRegularSeason20242025!$B$3:$B$1315, "&lt;=" &amp; $A110, DataRegularSeason20242025!$E$3:$E$1315, AA$1)</f>
        <v>34</v>
      </c>
      <c r="AB110" s="2">
        <f>SUMIFS(DataRegularSeason20242025!$AA$3:$AA$1315,DataRegularSeason20242025!$B$3:$B$1315, "&lt;=" &amp; $A110, DataRegularSeason20242025!$D$3:$D$1315, AB$1)+SUMIFS(DataRegularSeason20242025!$AB$3:$AB$1315,DataRegularSeason20242025!$B$3:$B$1315, "&lt;=" &amp; $A110, DataRegularSeason20242025!$E$3:$E$1315, AB$1)</f>
        <v>40</v>
      </c>
      <c r="AC110" s="2">
        <f>SUMIFS(DataRegularSeason20242025!$AA$3:$AA$1315,DataRegularSeason20242025!$B$3:$B$1315, "&lt;=" &amp; $A110, DataRegularSeason20242025!$D$3:$D$1315, AC$1)+SUMIFS(DataRegularSeason20242025!$AB$3:$AB$1315,DataRegularSeason20242025!$B$3:$B$1315, "&lt;=" &amp; $A110, DataRegularSeason20242025!$E$3:$E$1315, AC$1)</f>
        <v>33</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35</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39</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22</v>
      </c>
      <c r="I111" s="2">
        <f>SUMIFS(DataRegularSeason20242025!$AA$3:$AA$1315,DataRegularSeason20242025!$B$3:$B$1315, "&lt;=" &amp; $A111, DataRegularSeason20242025!$D$3:$D$1315, I$1)+SUMIFS(DataRegularSeason20242025!$AB$3:$AB$1315,DataRegularSeason20242025!$B$3:$B$1315, "&lt;=" &amp; $A111, DataRegularSeason20242025!$E$3:$E$1315, I$1)</f>
        <v>36</v>
      </c>
      <c r="J111" s="2">
        <f>SUMIFS(DataRegularSeason20242025!$AA$3:$AA$1315,DataRegularSeason20242025!$B$3:$B$1315, "&lt;=" &amp; $A111, DataRegularSeason20242025!$D$3:$D$1315, J$1)+SUMIFS(DataRegularSeason20242025!$AB$3:$AB$1315,DataRegularSeason20242025!$B$3:$B$1315, "&lt;=" &amp; $A111, DataRegularSeason20242025!$E$3:$E$1315, J$1)</f>
        <v>36</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33</v>
      </c>
      <c r="AA111" s="2">
        <f>SUMIFS(DataRegularSeason20242025!$AA$3:$AA$1315,DataRegularSeason20242025!$B$3:$B$1315, "&lt;=" &amp; $A111, DataRegularSeason20242025!$D$3:$D$1315, AA$1)+SUMIFS(DataRegularSeason20242025!$AB$3:$AB$1315,DataRegularSeason20242025!$B$3:$B$1315, "&lt;=" &amp; $A111, DataRegularSeason20242025!$E$3:$E$1315, AA$1)</f>
        <v>34</v>
      </c>
      <c r="AB111" s="2">
        <f>SUMIFS(DataRegularSeason20242025!$AA$3:$AA$1315,DataRegularSeason20242025!$B$3:$B$1315, "&lt;=" &amp; $A111, DataRegularSeason20242025!$D$3:$D$1315, AB$1)+SUMIFS(DataRegularSeason20242025!$AB$3:$AB$1315,DataRegularSeason20242025!$B$3:$B$1315, "&lt;=" &amp; $A111, DataRegularSeason20242025!$E$3:$E$1315, AB$1)</f>
        <v>40</v>
      </c>
      <c r="AC111" s="2">
        <f>SUMIFS(DataRegularSeason20242025!$AA$3:$AA$1315,DataRegularSeason20242025!$B$3:$B$1315, "&lt;=" &amp; $A111, DataRegularSeason20242025!$D$3:$D$1315, AC$1)+SUMIFS(DataRegularSeason20242025!$AB$3:$AB$1315,DataRegularSeason20242025!$B$3:$B$1315, "&lt;=" &amp; $A111, DataRegularSeason20242025!$E$3:$E$1315, AC$1)</f>
        <v>33</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35</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39</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22</v>
      </c>
      <c r="I112" s="2">
        <f>SUMIFS(DataRegularSeason20242025!$AA$3:$AA$1315,DataRegularSeason20242025!$B$3:$B$1315, "&lt;=" &amp; $A112, DataRegularSeason20242025!$D$3:$D$1315, I$1)+SUMIFS(DataRegularSeason20242025!$AB$3:$AB$1315,DataRegularSeason20242025!$B$3:$B$1315, "&lt;=" &amp; $A112, DataRegularSeason20242025!$E$3:$E$1315, I$1)</f>
        <v>36</v>
      </c>
      <c r="J112" s="2">
        <f>SUMIFS(DataRegularSeason20242025!$AA$3:$AA$1315,DataRegularSeason20242025!$B$3:$B$1315, "&lt;=" &amp; $A112, DataRegularSeason20242025!$D$3:$D$1315, J$1)+SUMIFS(DataRegularSeason20242025!$AB$3:$AB$1315,DataRegularSeason20242025!$B$3:$B$1315, "&lt;=" &amp; $A112, DataRegularSeason20242025!$E$3:$E$1315, J$1)</f>
        <v>36</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33</v>
      </c>
      <c r="AA112" s="2">
        <f>SUMIFS(DataRegularSeason20242025!$AA$3:$AA$1315,DataRegularSeason20242025!$B$3:$B$1315, "&lt;=" &amp; $A112, DataRegularSeason20242025!$D$3:$D$1315, AA$1)+SUMIFS(DataRegularSeason20242025!$AB$3:$AB$1315,DataRegularSeason20242025!$B$3:$B$1315, "&lt;=" &amp; $A112, DataRegularSeason20242025!$E$3:$E$1315, AA$1)</f>
        <v>34</v>
      </c>
      <c r="AB112" s="2">
        <f>SUMIFS(DataRegularSeason20242025!$AA$3:$AA$1315,DataRegularSeason20242025!$B$3:$B$1315, "&lt;=" &amp; $A112, DataRegularSeason20242025!$D$3:$D$1315, AB$1)+SUMIFS(DataRegularSeason20242025!$AB$3:$AB$1315,DataRegularSeason20242025!$B$3:$B$1315, "&lt;=" &amp; $A112, DataRegularSeason20242025!$E$3:$E$1315, AB$1)</f>
        <v>40</v>
      </c>
      <c r="AC112" s="2">
        <f>SUMIFS(DataRegularSeason20242025!$AA$3:$AA$1315,DataRegularSeason20242025!$B$3:$B$1315, "&lt;=" &amp; $A112, DataRegularSeason20242025!$D$3:$D$1315, AC$1)+SUMIFS(DataRegularSeason20242025!$AB$3:$AB$1315,DataRegularSeason20242025!$B$3:$B$1315, "&lt;=" &amp; $A112, DataRegularSeason20242025!$E$3:$E$1315, AC$1)</f>
        <v>33</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35</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39</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22</v>
      </c>
      <c r="I113" s="2">
        <f>SUMIFS(DataRegularSeason20242025!$AA$3:$AA$1315,DataRegularSeason20242025!$B$3:$B$1315, "&lt;=" &amp; $A113, DataRegularSeason20242025!$D$3:$D$1315, I$1)+SUMIFS(DataRegularSeason20242025!$AB$3:$AB$1315,DataRegularSeason20242025!$B$3:$B$1315, "&lt;=" &amp; $A113, DataRegularSeason20242025!$E$3:$E$1315, I$1)</f>
        <v>36</v>
      </c>
      <c r="J113" s="2">
        <f>SUMIFS(DataRegularSeason20242025!$AA$3:$AA$1315,DataRegularSeason20242025!$B$3:$B$1315, "&lt;=" &amp; $A113, DataRegularSeason20242025!$D$3:$D$1315, J$1)+SUMIFS(DataRegularSeason20242025!$AB$3:$AB$1315,DataRegularSeason20242025!$B$3:$B$1315, "&lt;=" &amp; $A113, DataRegularSeason20242025!$E$3:$E$1315, J$1)</f>
        <v>36</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33</v>
      </c>
      <c r="AA113" s="2">
        <f>SUMIFS(DataRegularSeason20242025!$AA$3:$AA$1315,DataRegularSeason20242025!$B$3:$B$1315, "&lt;=" &amp; $A113, DataRegularSeason20242025!$D$3:$D$1315, AA$1)+SUMIFS(DataRegularSeason20242025!$AB$3:$AB$1315,DataRegularSeason20242025!$B$3:$B$1315, "&lt;=" &amp; $A113, DataRegularSeason20242025!$E$3:$E$1315, AA$1)</f>
        <v>34</v>
      </c>
      <c r="AB113" s="2">
        <f>SUMIFS(DataRegularSeason20242025!$AA$3:$AA$1315,DataRegularSeason20242025!$B$3:$B$1315, "&lt;=" &amp; $A113, DataRegularSeason20242025!$D$3:$D$1315, AB$1)+SUMIFS(DataRegularSeason20242025!$AB$3:$AB$1315,DataRegularSeason20242025!$B$3:$B$1315, "&lt;=" &amp; $A113, DataRegularSeason20242025!$E$3:$E$1315, AB$1)</f>
        <v>40</v>
      </c>
      <c r="AC113" s="2">
        <f>SUMIFS(DataRegularSeason20242025!$AA$3:$AA$1315,DataRegularSeason20242025!$B$3:$B$1315, "&lt;=" &amp; $A113, DataRegularSeason20242025!$D$3:$D$1315, AC$1)+SUMIFS(DataRegularSeason20242025!$AB$3:$AB$1315,DataRegularSeason20242025!$B$3:$B$1315, "&lt;=" &amp; $A113, DataRegularSeason20242025!$E$3:$E$1315, AC$1)</f>
        <v>33</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35</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39</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22</v>
      </c>
      <c r="I114" s="2">
        <f>SUMIFS(DataRegularSeason20242025!$AA$3:$AA$1315,DataRegularSeason20242025!$B$3:$B$1315, "&lt;=" &amp; $A114, DataRegularSeason20242025!$D$3:$D$1315, I$1)+SUMIFS(DataRegularSeason20242025!$AB$3:$AB$1315,DataRegularSeason20242025!$B$3:$B$1315, "&lt;=" &amp; $A114, DataRegularSeason20242025!$E$3:$E$1315, I$1)</f>
        <v>36</v>
      </c>
      <c r="J114" s="2">
        <f>SUMIFS(DataRegularSeason20242025!$AA$3:$AA$1315,DataRegularSeason20242025!$B$3:$B$1315, "&lt;=" &amp; $A114, DataRegularSeason20242025!$D$3:$D$1315, J$1)+SUMIFS(DataRegularSeason20242025!$AB$3:$AB$1315,DataRegularSeason20242025!$B$3:$B$1315, "&lt;=" &amp; $A114, DataRegularSeason20242025!$E$3:$E$1315, J$1)</f>
        <v>36</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33</v>
      </c>
      <c r="AA114" s="2">
        <f>SUMIFS(DataRegularSeason20242025!$AA$3:$AA$1315,DataRegularSeason20242025!$B$3:$B$1315, "&lt;=" &amp; $A114, DataRegularSeason20242025!$D$3:$D$1315, AA$1)+SUMIFS(DataRegularSeason20242025!$AB$3:$AB$1315,DataRegularSeason20242025!$B$3:$B$1315, "&lt;=" &amp; $A114, DataRegularSeason20242025!$E$3:$E$1315, AA$1)</f>
        <v>34</v>
      </c>
      <c r="AB114" s="2">
        <f>SUMIFS(DataRegularSeason20242025!$AA$3:$AA$1315,DataRegularSeason20242025!$B$3:$B$1315, "&lt;=" &amp; $A114, DataRegularSeason20242025!$D$3:$D$1315, AB$1)+SUMIFS(DataRegularSeason20242025!$AB$3:$AB$1315,DataRegularSeason20242025!$B$3:$B$1315, "&lt;=" &amp; $A114, DataRegularSeason20242025!$E$3:$E$1315, AB$1)</f>
        <v>40</v>
      </c>
      <c r="AC114" s="2">
        <f>SUMIFS(DataRegularSeason20242025!$AA$3:$AA$1315,DataRegularSeason20242025!$B$3:$B$1315, "&lt;=" &amp; $A114, DataRegularSeason20242025!$D$3:$D$1315, AC$1)+SUMIFS(DataRegularSeason20242025!$AB$3:$AB$1315,DataRegularSeason20242025!$B$3:$B$1315, "&lt;=" &amp; $A114, DataRegularSeason20242025!$E$3:$E$1315, AC$1)</f>
        <v>33</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35</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39</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22</v>
      </c>
      <c r="I115" s="2">
        <f>SUMIFS(DataRegularSeason20242025!$AA$3:$AA$1315,DataRegularSeason20242025!$B$3:$B$1315, "&lt;=" &amp; $A115, DataRegularSeason20242025!$D$3:$D$1315, I$1)+SUMIFS(DataRegularSeason20242025!$AB$3:$AB$1315,DataRegularSeason20242025!$B$3:$B$1315, "&lt;=" &amp; $A115, DataRegularSeason20242025!$E$3:$E$1315, I$1)</f>
        <v>36</v>
      </c>
      <c r="J115" s="2">
        <f>SUMIFS(DataRegularSeason20242025!$AA$3:$AA$1315,DataRegularSeason20242025!$B$3:$B$1315, "&lt;=" &amp; $A115, DataRegularSeason20242025!$D$3:$D$1315, J$1)+SUMIFS(DataRegularSeason20242025!$AB$3:$AB$1315,DataRegularSeason20242025!$B$3:$B$1315, "&lt;=" &amp; $A115, DataRegularSeason20242025!$E$3:$E$1315, J$1)</f>
        <v>36</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33</v>
      </c>
      <c r="AA115" s="2">
        <f>SUMIFS(DataRegularSeason20242025!$AA$3:$AA$1315,DataRegularSeason20242025!$B$3:$B$1315, "&lt;=" &amp; $A115, DataRegularSeason20242025!$D$3:$D$1315, AA$1)+SUMIFS(DataRegularSeason20242025!$AB$3:$AB$1315,DataRegularSeason20242025!$B$3:$B$1315, "&lt;=" &amp; $A115, DataRegularSeason20242025!$E$3:$E$1315, AA$1)</f>
        <v>34</v>
      </c>
      <c r="AB115" s="2">
        <f>SUMIFS(DataRegularSeason20242025!$AA$3:$AA$1315,DataRegularSeason20242025!$B$3:$B$1315, "&lt;=" &amp; $A115, DataRegularSeason20242025!$D$3:$D$1315, AB$1)+SUMIFS(DataRegularSeason20242025!$AB$3:$AB$1315,DataRegularSeason20242025!$B$3:$B$1315, "&lt;=" &amp; $A115, DataRegularSeason20242025!$E$3:$E$1315, AB$1)</f>
        <v>40</v>
      </c>
      <c r="AC115" s="2">
        <f>SUMIFS(DataRegularSeason20242025!$AA$3:$AA$1315,DataRegularSeason20242025!$B$3:$B$1315, "&lt;=" &amp; $A115, DataRegularSeason20242025!$D$3:$D$1315, AC$1)+SUMIFS(DataRegularSeason20242025!$AB$3:$AB$1315,DataRegularSeason20242025!$B$3:$B$1315, "&lt;=" &amp; $A115, DataRegularSeason20242025!$E$3:$E$1315, AC$1)</f>
        <v>33</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35</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39</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22</v>
      </c>
      <c r="I116" s="2">
        <f>SUMIFS(DataRegularSeason20242025!$AA$3:$AA$1315,DataRegularSeason20242025!$B$3:$B$1315, "&lt;=" &amp; $A116, DataRegularSeason20242025!$D$3:$D$1315, I$1)+SUMIFS(DataRegularSeason20242025!$AB$3:$AB$1315,DataRegularSeason20242025!$B$3:$B$1315, "&lt;=" &amp; $A116, DataRegularSeason20242025!$E$3:$E$1315, I$1)</f>
        <v>36</v>
      </c>
      <c r="J116" s="2">
        <f>SUMIFS(DataRegularSeason20242025!$AA$3:$AA$1315,DataRegularSeason20242025!$B$3:$B$1315, "&lt;=" &amp; $A116, DataRegularSeason20242025!$D$3:$D$1315, J$1)+SUMIFS(DataRegularSeason20242025!$AB$3:$AB$1315,DataRegularSeason20242025!$B$3:$B$1315, "&lt;=" &amp; $A116, DataRegularSeason20242025!$E$3:$E$1315, J$1)</f>
        <v>36</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33</v>
      </c>
      <c r="AA116" s="2">
        <f>SUMIFS(DataRegularSeason20242025!$AA$3:$AA$1315,DataRegularSeason20242025!$B$3:$B$1315, "&lt;=" &amp; $A116, DataRegularSeason20242025!$D$3:$D$1315, AA$1)+SUMIFS(DataRegularSeason20242025!$AB$3:$AB$1315,DataRegularSeason20242025!$B$3:$B$1315, "&lt;=" &amp; $A116, DataRegularSeason20242025!$E$3:$E$1315, AA$1)</f>
        <v>34</v>
      </c>
      <c r="AB116" s="2">
        <f>SUMIFS(DataRegularSeason20242025!$AA$3:$AA$1315,DataRegularSeason20242025!$B$3:$B$1315, "&lt;=" &amp; $A116, DataRegularSeason20242025!$D$3:$D$1315, AB$1)+SUMIFS(DataRegularSeason20242025!$AB$3:$AB$1315,DataRegularSeason20242025!$B$3:$B$1315, "&lt;=" &amp; $A116, DataRegularSeason20242025!$E$3:$E$1315, AB$1)</f>
        <v>40</v>
      </c>
      <c r="AC116" s="2">
        <f>SUMIFS(DataRegularSeason20242025!$AA$3:$AA$1315,DataRegularSeason20242025!$B$3:$B$1315, "&lt;=" &amp; $A116, DataRegularSeason20242025!$D$3:$D$1315, AC$1)+SUMIFS(DataRegularSeason20242025!$AB$3:$AB$1315,DataRegularSeason20242025!$B$3:$B$1315, "&lt;=" &amp; $A116, DataRegularSeason20242025!$E$3:$E$1315, AC$1)</f>
        <v>33</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35</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39</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22</v>
      </c>
      <c r="I117" s="2">
        <f>SUMIFS(DataRegularSeason20242025!$AA$3:$AA$1315,DataRegularSeason20242025!$B$3:$B$1315, "&lt;=" &amp; $A117, DataRegularSeason20242025!$D$3:$D$1315, I$1)+SUMIFS(DataRegularSeason20242025!$AB$3:$AB$1315,DataRegularSeason20242025!$B$3:$B$1315, "&lt;=" &amp; $A117, DataRegularSeason20242025!$E$3:$E$1315, I$1)</f>
        <v>36</v>
      </c>
      <c r="J117" s="2">
        <f>SUMIFS(DataRegularSeason20242025!$AA$3:$AA$1315,DataRegularSeason20242025!$B$3:$B$1315, "&lt;=" &amp; $A117, DataRegularSeason20242025!$D$3:$D$1315, J$1)+SUMIFS(DataRegularSeason20242025!$AB$3:$AB$1315,DataRegularSeason20242025!$B$3:$B$1315, "&lt;=" &amp; $A117, DataRegularSeason20242025!$E$3:$E$1315, J$1)</f>
        <v>36</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33</v>
      </c>
      <c r="AA117" s="2">
        <f>SUMIFS(DataRegularSeason20242025!$AA$3:$AA$1315,DataRegularSeason20242025!$B$3:$B$1315, "&lt;=" &amp; $A117, DataRegularSeason20242025!$D$3:$D$1315, AA$1)+SUMIFS(DataRegularSeason20242025!$AB$3:$AB$1315,DataRegularSeason20242025!$B$3:$B$1315, "&lt;=" &amp; $A117, DataRegularSeason20242025!$E$3:$E$1315, AA$1)</f>
        <v>34</v>
      </c>
      <c r="AB117" s="2">
        <f>SUMIFS(DataRegularSeason20242025!$AA$3:$AA$1315,DataRegularSeason20242025!$B$3:$B$1315, "&lt;=" &amp; $A117, DataRegularSeason20242025!$D$3:$D$1315, AB$1)+SUMIFS(DataRegularSeason20242025!$AB$3:$AB$1315,DataRegularSeason20242025!$B$3:$B$1315, "&lt;=" &amp; $A117, DataRegularSeason20242025!$E$3:$E$1315, AB$1)</f>
        <v>40</v>
      </c>
      <c r="AC117" s="2">
        <f>SUMIFS(DataRegularSeason20242025!$AA$3:$AA$1315,DataRegularSeason20242025!$B$3:$B$1315, "&lt;=" &amp; $A117, DataRegularSeason20242025!$D$3:$D$1315, AC$1)+SUMIFS(DataRegularSeason20242025!$AB$3:$AB$1315,DataRegularSeason20242025!$B$3:$B$1315, "&lt;=" &amp; $A117, DataRegularSeason20242025!$E$3:$E$1315, AC$1)</f>
        <v>33</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35</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39</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22</v>
      </c>
      <c r="I118" s="2">
        <f>SUMIFS(DataRegularSeason20242025!$AA$3:$AA$1315,DataRegularSeason20242025!$B$3:$B$1315, "&lt;=" &amp; $A118, DataRegularSeason20242025!$D$3:$D$1315, I$1)+SUMIFS(DataRegularSeason20242025!$AB$3:$AB$1315,DataRegularSeason20242025!$B$3:$B$1315, "&lt;=" &amp; $A118, DataRegularSeason20242025!$E$3:$E$1315, I$1)</f>
        <v>36</v>
      </c>
      <c r="J118" s="2">
        <f>SUMIFS(DataRegularSeason20242025!$AA$3:$AA$1315,DataRegularSeason20242025!$B$3:$B$1315, "&lt;=" &amp; $A118, DataRegularSeason20242025!$D$3:$D$1315, J$1)+SUMIFS(DataRegularSeason20242025!$AB$3:$AB$1315,DataRegularSeason20242025!$B$3:$B$1315, "&lt;=" &amp; $A118, DataRegularSeason20242025!$E$3:$E$1315, J$1)</f>
        <v>36</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33</v>
      </c>
      <c r="AA118" s="2">
        <f>SUMIFS(DataRegularSeason20242025!$AA$3:$AA$1315,DataRegularSeason20242025!$B$3:$B$1315, "&lt;=" &amp; $A118, DataRegularSeason20242025!$D$3:$D$1315, AA$1)+SUMIFS(DataRegularSeason20242025!$AB$3:$AB$1315,DataRegularSeason20242025!$B$3:$B$1315, "&lt;=" &amp; $A118, DataRegularSeason20242025!$E$3:$E$1315, AA$1)</f>
        <v>34</v>
      </c>
      <c r="AB118" s="2">
        <f>SUMIFS(DataRegularSeason20242025!$AA$3:$AA$1315,DataRegularSeason20242025!$B$3:$B$1315, "&lt;=" &amp; $A118, DataRegularSeason20242025!$D$3:$D$1315, AB$1)+SUMIFS(DataRegularSeason20242025!$AB$3:$AB$1315,DataRegularSeason20242025!$B$3:$B$1315, "&lt;=" &amp; $A118, DataRegularSeason20242025!$E$3:$E$1315, AB$1)</f>
        <v>40</v>
      </c>
      <c r="AC118" s="2">
        <f>SUMIFS(DataRegularSeason20242025!$AA$3:$AA$1315,DataRegularSeason20242025!$B$3:$B$1315, "&lt;=" &amp; $A118, DataRegularSeason20242025!$D$3:$D$1315, AC$1)+SUMIFS(DataRegularSeason20242025!$AB$3:$AB$1315,DataRegularSeason20242025!$B$3:$B$1315, "&lt;=" &amp; $A118, DataRegularSeason20242025!$E$3:$E$1315, AC$1)</f>
        <v>33</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35</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39</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22</v>
      </c>
      <c r="I119" s="2">
        <f>SUMIFS(DataRegularSeason20242025!$AA$3:$AA$1315,DataRegularSeason20242025!$B$3:$B$1315, "&lt;=" &amp; $A119, DataRegularSeason20242025!$D$3:$D$1315, I$1)+SUMIFS(DataRegularSeason20242025!$AB$3:$AB$1315,DataRegularSeason20242025!$B$3:$B$1315, "&lt;=" &amp; $A119, DataRegularSeason20242025!$E$3:$E$1315, I$1)</f>
        <v>36</v>
      </c>
      <c r="J119" s="2">
        <f>SUMIFS(DataRegularSeason20242025!$AA$3:$AA$1315,DataRegularSeason20242025!$B$3:$B$1315, "&lt;=" &amp; $A119, DataRegularSeason20242025!$D$3:$D$1315, J$1)+SUMIFS(DataRegularSeason20242025!$AB$3:$AB$1315,DataRegularSeason20242025!$B$3:$B$1315, "&lt;=" &amp; $A119, DataRegularSeason20242025!$E$3:$E$1315, J$1)</f>
        <v>36</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33</v>
      </c>
      <c r="AA119" s="2">
        <f>SUMIFS(DataRegularSeason20242025!$AA$3:$AA$1315,DataRegularSeason20242025!$B$3:$B$1315, "&lt;=" &amp; $A119, DataRegularSeason20242025!$D$3:$D$1315, AA$1)+SUMIFS(DataRegularSeason20242025!$AB$3:$AB$1315,DataRegularSeason20242025!$B$3:$B$1315, "&lt;=" &amp; $A119, DataRegularSeason20242025!$E$3:$E$1315, AA$1)</f>
        <v>34</v>
      </c>
      <c r="AB119" s="2">
        <f>SUMIFS(DataRegularSeason20242025!$AA$3:$AA$1315,DataRegularSeason20242025!$B$3:$B$1315, "&lt;=" &amp; $A119, DataRegularSeason20242025!$D$3:$D$1315, AB$1)+SUMIFS(DataRegularSeason20242025!$AB$3:$AB$1315,DataRegularSeason20242025!$B$3:$B$1315, "&lt;=" &amp; $A119, DataRegularSeason20242025!$E$3:$E$1315, AB$1)</f>
        <v>40</v>
      </c>
      <c r="AC119" s="2">
        <f>SUMIFS(DataRegularSeason20242025!$AA$3:$AA$1315,DataRegularSeason20242025!$B$3:$B$1315, "&lt;=" &amp; $A119, DataRegularSeason20242025!$D$3:$D$1315, AC$1)+SUMIFS(DataRegularSeason20242025!$AB$3:$AB$1315,DataRegularSeason20242025!$B$3:$B$1315, "&lt;=" &amp; $A119, DataRegularSeason20242025!$E$3:$E$1315, AC$1)</f>
        <v>33</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35</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39</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22</v>
      </c>
      <c r="I120" s="2">
        <f>SUMIFS(DataRegularSeason20242025!$AA$3:$AA$1315,DataRegularSeason20242025!$B$3:$B$1315, "&lt;=" &amp; $A120, DataRegularSeason20242025!$D$3:$D$1315, I$1)+SUMIFS(DataRegularSeason20242025!$AB$3:$AB$1315,DataRegularSeason20242025!$B$3:$B$1315, "&lt;=" &amp; $A120, DataRegularSeason20242025!$E$3:$E$1315, I$1)</f>
        <v>36</v>
      </c>
      <c r="J120" s="2">
        <f>SUMIFS(DataRegularSeason20242025!$AA$3:$AA$1315,DataRegularSeason20242025!$B$3:$B$1315, "&lt;=" &amp; $A120, DataRegularSeason20242025!$D$3:$D$1315, J$1)+SUMIFS(DataRegularSeason20242025!$AB$3:$AB$1315,DataRegularSeason20242025!$B$3:$B$1315, "&lt;=" &amp; $A120, DataRegularSeason20242025!$E$3:$E$1315, J$1)</f>
        <v>36</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33</v>
      </c>
      <c r="AA120" s="2">
        <f>SUMIFS(DataRegularSeason20242025!$AA$3:$AA$1315,DataRegularSeason20242025!$B$3:$B$1315, "&lt;=" &amp; $A120, DataRegularSeason20242025!$D$3:$D$1315, AA$1)+SUMIFS(DataRegularSeason20242025!$AB$3:$AB$1315,DataRegularSeason20242025!$B$3:$B$1315, "&lt;=" &amp; $A120, DataRegularSeason20242025!$E$3:$E$1315, AA$1)</f>
        <v>34</v>
      </c>
      <c r="AB120" s="2">
        <f>SUMIFS(DataRegularSeason20242025!$AA$3:$AA$1315,DataRegularSeason20242025!$B$3:$B$1315, "&lt;=" &amp; $A120, DataRegularSeason20242025!$D$3:$D$1315, AB$1)+SUMIFS(DataRegularSeason20242025!$AB$3:$AB$1315,DataRegularSeason20242025!$B$3:$B$1315, "&lt;=" &amp; $A120, DataRegularSeason20242025!$E$3:$E$1315, AB$1)</f>
        <v>40</v>
      </c>
      <c r="AC120" s="2">
        <f>SUMIFS(DataRegularSeason20242025!$AA$3:$AA$1315,DataRegularSeason20242025!$B$3:$B$1315, "&lt;=" &amp; $A120, DataRegularSeason20242025!$D$3:$D$1315, AC$1)+SUMIFS(DataRegularSeason20242025!$AB$3:$AB$1315,DataRegularSeason20242025!$B$3:$B$1315, "&lt;=" &amp; $A120, DataRegularSeason20242025!$E$3:$E$1315, AC$1)</f>
        <v>33</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35</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39</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22</v>
      </c>
      <c r="I121" s="2">
        <f>SUMIFS(DataRegularSeason20242025!$AA$3:$AA$1315,DataRegularSeason20242025!$B$3:$B$1315, "&lt;=" &amp; $A121, DataRegularSeason20242025!$D$3:$D$1315, I$1)+SUMIFS(DataRegularSeason20242025!$AB$3:$AB$1315,DataRegularSeason20242025!$B$3:$B$1315, "&lt;=" &amp; $A121, DataRegularSeason20242025!$E$3:$E$1315, I$1)</f>
        <v>36</v>
      </c>
      <c r="J121" s="2">
        <f>SUMIFS(DataRegularSeason20242025!$AA$3:$AA$1315,DataRegularSeason20242025!$B$3:$B$1315, "&lt;=" &amp; $A121, DataRegularSeason20242025!$D$3:$D$1315, J$1)+SUMIFS(DataRegularSeason20242025!$AB$3:$AB$1315,DataRegularSeason20242025!$B$3:$B$1315, "&lt;=" &amp; $A121, DataRegularSeason20242025!$E$3:$E$1315, J$1)</f>
        <v>36</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33</v>
      </c>
      <c r="AA121" s="2">
        <f>SUMIFS(DataRegularSeason20242025!$AA$3:$AA$1315,DataRegularSeason20242025!$B$3:$B$1315, "&lt;=" &amp; $A121, DataRegularSeason20242025!$D$3:$D$1315, AA$1)+SUMIFS(DataRegularSeason20242025!$AB$3:$AB$1315,DataRegularSeason20242025!$B$3:$B$1315, "&lt;=" &amp; $A121, DataRegularSeason20242025!$E$3:$E$1315, AA$1)</f>
        <v>34</v>
      </c>
      <c r="AB121" s="2">
        <f>SUMIFS(DataRegularSeason20242025!$AA$3:$AA$1315,DataRegularSeason20242025!$B$3:$B$1315, "&lt;=" &amp; $A121, DataRegularSeason20242025!$D$3:$D$1315, AB$1)+SUMIFS(DataRegularSeason20242025!$AB$3:$AB$1315,DataRegularSeason20242025!$B$3:$B$1315, "&lt;=" &amp; $A121, DataRegularSeason20242025!$E$3:$E$1315, AB$1)</f>
        <v>40</v>
      </c>
      <c r="AC121" s="2">
        <f>SUMIFS(DataRegularSeason20242025!$AA$3:$AA$1315,DataRegularSeason20242025!$B$3:$B$1315, "&lt;=" &amp; $A121, DataRegularSeason20242025!$D$3:$D$1315, AC$1)+SUMIFS(DataRegularSeason20242025!$AB$3:$AB$1315,DataRegularSeason20242025!$B$3:$B$1315, "&lt;=" &amp; $A121, DataRegularSeason20242025!$E$3:$E$1315, AC$1)</f>
        <v>33</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35</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39</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22</v>
      </c>
      <c r="I122" s="2">
        <f>SUMIFS(DataRegularSeason20242025!$AA$3:$AA$1315,DataRegularSeason20242025!$B$3:$B$1315, "&lt;=" &amp; $A122, DataRegularSeason20242025!$D$3:$D$1315, I$1)+SUMIFS(DataRegularSeason20242025!$AB$3:$AB$1315,DataRegularSeason20242025!$B$3:$B$1315, "&lt;=" &amp; $A122, DataRegularSeason20242025!$E$3:$E$1315, I$1)</f>
        <v>36</v>
      </c>
      <c r="J122" s="2">
        <f>SUMIFS(DataRegularSeason20242025!$AA$3:$AA$1315,DataRegularSeason20242025!$B$3:$B$1315, "&lt;=" &amp; $A122, DataRegularSeason20242025!$D$3:$D$1315, J$1)+SUMIFS(DataRegularSeason20242025!$AB$3:$AB$1315,DataRegularSeason20242025!$B$3:$B$1315, "&lt;=" &amp; $A122, DataRegularSeason20242025!$E$3:$E$1315, J$1)</f>
        <v>36</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33</v>
      </c>
      <c r="AA122" s="2">
        <f>SUMIFS(DataRegularSeason20242025!$AA$3:$AA$1315,DataRegularSeason20242025!$B$3:$B$1315, "&lt;=" &amp; $A122, DataRegularSeason20242025!$D$3:$D$1315, AA$1)+SUMIFS(DataRegularSeason20242025!$AB$3:$AB$1315,DataRegularSeason20242025!$B$3:$B$1315, "&lt;=" &amp; $A122, DataRegularSeason20242025!$E$3:$E$1315, AA$1)</f>
        <v>34</v>
      </c>
      <c r="AB122" s="2">
        <f>SUMIFS(DataRegularSeason20242025!$AA$3:$AA$1315,DataRegularSeason20242025!$B$3:$B$1315, "&lt;=" &amp; $A122, DataRegularSeason20242025!$D$3:$D$1315, AB$1)+SUMIFS(DataRegularSeason20242025!$AB$3:$AB$1315,DataRegularSeason20242025!$B$3:$B$1315, "&lt;=" &amp; $A122, DataRegularSeason20242025!$E$3:$E$1315, AB$1)</f>
        <v>40</v>
      </c>
      <c r="AC122" s="2">
        <f>SUMIFS(DataRegularSeason20242025!$AA$3:$AA$1315,DataRegularSeason20242025!$B$3:$B$1315, "&lt;=" &amp; $A122, DataRegularSeason20242025!$D$3:$D$1315, AC$1)+SUMIFS(DataRegularSeason20242025!$AB$3:$AB$1315,DataRegularSeason20242025!$B$3:$B$1315, "&lt;=" &amp; $A122, DataRegularSeason20242025!$E$3:$E$1315, AC$1)</f>
        <v>33</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35</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39</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22</v>
      </c>
      <c r="I123" s="2">
        <f>SUMIFS(DataRegularSeason20242025!$AA$3:$AA$1315,DataRegularSeason20242025!$B$3:$B$1315, "&lt;=" &amp; $A123, DataRegularSeason20242025!$D$3:$D$1315, I$1)+SUMIFS(DataRegularSeason20242025!$AB$3:$AB$1315,DataRegularSeason20242025!$B$3:$B$1315, "&lt;=" &amp; $A123, DataRegularSeason20242025!$E$3:$E$1315, I$1)</f>
        <v>36</v>
      </c>
      <c r="J123" s="2">
        <f>SUMIFS(DataRegularSeason20242025!$AA$3:$AA$1315,DataRegularSeason20242025!$B$3:$B$1315, "&lt;=" &amp; $A123, DataRegularSeason20242025!$D$3:$D$1315, J$1)+SUMIFS(DataRegularSeason20242025!$AB$3:$AB$1315,DataRegularSeason20242025!$B$3:$B$1315, "&lt;=" &amp; $A123, DataRegularSeason20242025!$E$3:$E$1315, J$1)</f>
        <v>36</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33</v>
      </c>
      <c r="AA123" s="2">
        <f>SUMIFS(DataRegularSeason20242025!$AA$3:$AA$1315,DataRegularSeason20242025!$B$3:$B$1315, "&lt;=" &amp; $A123, DataRegularSeason20242025!$D$3:$D$1315, AA$1)+SUMIFS(DataRegularSeason20242025!$AB$3:$AB$1315,DataRegularSeason20242025!$B$3:$B$1315, "&lt;=" &amp; $A123, DataRegularSeason20242025!$E$3:$E$1315, AA$1)</f>
        <v>34</v>
      </c>
      <c r="AB123" s="2">
        <f>SUMIFS(DataRegularSeason20242025!$AA$3:$AA$1315,DataRegularSeason20242025!$B$3:$B$1315, "&lt;=" &amp; $A123, DataRegularSeason20242025!$D$3:$D$1315, AB$1)+SUMIFS(DataRegularSeason20242025!$AB$3:$AB$1315,DataRegularSeason20242025!$B$3:$B$1315, "&lt;=" &amp; $A123, DataRegularSeason20242025!$E$3:$E$1315, AB$1)</f>
        <v>40</v>
      </c>
      <c r="AC123" s="2">
        <f>SUMIFS(DataRegularSeason20242025!$AA$3:$AA$1315,DataRegularSeason20242025!$B$3:$B$1315, "&lt;=" &amp; $A123, DataRegularSeason20242025!$D$3:$D$1315, AC$1)+SUMIFS(DataRegularSeason20242025!$AB$3:$AB$1315,DataRegularSeason20242025!$B$3:$B$1315, "&lt;=" &amp; $A123, DataRegularSeason20242025!$E$3:$E$1315, AC$1)</f>
        <v>33</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35</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39</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22</v>
      </c>
      <c r="I124" s="2">
        <f>SUMIFS(DataRegularSeason20242025!$AA$3:$AA$1315,DataRegularSeason20242025!$B$3:$B$1315, "&lt;=" &amp; $A124, DataRegularSeason20242025!$D$3:$D$1315, I$1)+SUMIFS(DataRegularSeason20242025!$AB$3:$AB$1315,DataRegularSeason20242025!$B$3:$B$1315, "&lt;=" &amp; $A124, DataRegularSeason20242025!$E$3:$E$1315, I$1)</f>
        <v>36</v>
      </c>
      <c r="J124" s="2">
        <f>SUMIFS(DataRegularSeason20242025!$AA$3:$AA$1315,DataRegularSeason20242025!$B$3:$B$1315, "&lt;=" &amp; $A124, DataRegularSeason20242025!$D$3:$D$1315, J$1)+SUMIFS(DataRegularSeason20242025!$AB$3:$AB$1315,DataRegularSeason20242025!$B$3:$B$1315, "&lt;=" &amp; $A124, DataRegularSeason20242025!$E$3:$E$1315, J$1)</f>
        <v>36</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33</v>
      </c>
      <c r="AA124" s="2">
        <f>SUMIFS(DataRegularSeason20242025!$AA$3:$AA$1315,DataRegularSeason20242025!$B$3:$B$1315, "&lt;=" &amp; $A124, DataRegularSeason20242025!$D$3:$D$1315, AA$1)+SUMIFS(DataRegularSeason20242025!$AB$3:$AB$1315,DataRegularSeason20242025!$B$3:$B$1315, "&lt;=" &amp; $A124, DataRegularSeason20242025!$E$3:$E$1315, AA$1)</f>
        <v>34</v>
      </c>
      <c r="AB124" s="2">
        <f>SUMIFS(DataRegularSeason20242025!$AA$3:$AA$1315,DataRegularSeason20242025!$B$3:$B$1315, "&lt;=" &amp; $A124, DataRegularSeason20242025!$D$3:$D$1315, AB$1)+SUMIFS(DataRegularSeason20242025!$AB$3:$AB$1315,DataRegularSeason20242025!$B$3:$B$1315, "&lt;=" &amp; $A124, DataRegularSeason20242025!$E$3:$E$1315, AB$1)</f>
        <v>40</v>
      </c>
      <c r="AC124" s="2">
        <f>SUMIFS(DataRegularSeason20242025!$AA$3:$AA$1315,DataRegularSeason20242025!$B$3:$B$1315, "&lt;=" &amp; $A124, DataRegularSeason20242025!$D$3:$D$1315, AC$1)+SUMIFS(DataRegularSeason20242025!$AB$3:$AB$1315,DataRegularSeason20242025!$B$3:$B$1315, "&lt;=" &amp; $A124, DataRegularSeason20242025!$E$3:$E$1315, AC$1)</f>
        <v>33</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35</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39</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22</v>
      </c>
      <c r="I125" s="2">
        <f>SUMIFS(DataRegularSeason20242025!$AA$3:$AA$1315,DataRegularSeason20242025!$B$3:$B$1315, "&lt;=" &amp; $A125, DataRegularSeason20242025!$D$3:$D$1315, I$1)+SUMIFS(DataRegularSeason20242025!$AB$3:$AB$1315,DataRegularSeason20242025!$B$3:$B$1315, "&lt;=" &amp; $A125, DataRegularSeason20242025!$E$3:$E$1315, I$1)</f>
        <v>36</v>
      </c>
      <c r="J125" s="2">
        <f>SUMIFS(DataRegularSeason20242025!$AA$3:$AA$1315,DataRegularSeason20242025!$B$3:$B$1315, "&lt;=" &amp; $A125, DataRegularSeason20242025!$D$3:$D$1315, J$1)+SUMIFS(DataRegularSeason20242025!$AB$3:$AB$1315,DataRegularSeason20242025!$B$3:$B$1315, "&lt;=" &amp; $A125, DataRegularSeason20242025!$E$3:$E$1315, J$1)</f>
        <v>36</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33</v>
      </c>
      <c r="AA125" s="2">
        <f>SUMIFS(DataRegularSeason20242025!$AA$3:$AA$1315,DataRegularSeason20242025!$B$3:$B$1315, "&lt;=" &amp; $A125, DataRegularSeason20242025!$D$3:$D$1315, AA$1)+SUMIFS(DataRegularSeason20242025!$AB$3:$AB$1315,DataRegularSeason20242025!$B$3:$B$1315, "&lt;=" &amp; $A125, DataRegularSeason20242025!$E$3:$E$1315, AA$1)</f>
        <v>34</v>
      </c>
      <c r="AB125" s="2">
        <f>SUMIFS(DataRegularSeason20242025!$AA$3:$AA$1315,DataRegularSeason20242025!$B$3:$B$1315, "&lt;=" &amp; $A125, DataRegularSeason20242025!$D$3:$D$1315, AB$1)+SUMIFS(DataRegularSeason20242025!$AB$3:$AB$1315,DataRegularSeason20242025!$B$3:$B$1315, "&lt;=" &amp; $A125, DataRegularSeason20242025!$E$3:$E$1315, AB$1)</f>
        <v>40</v>
      </c>
      <c r="AC125" s="2">
        <f>SUMIFS(DataRegularSeason20242025!$AA$3:$AA$1315,DataRegularSeason20242025!$B$3:$B$1315, "&lt;=" &amp; $A125, DataRegularSeason20242025!$D$3:$D$1315, AC$1)+SUMIFS(DataRegularSeason20242025!$AB$3:$AB$1315,DataRegularSeason20242025!$B$3:$B$1315, "&lt;=" &amp; $A125, DataRegularSeason20242025!$E$3:$E$1315, AC$1)</f>
        <v>33</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35</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39</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22</v>
      </c>
      <c r="I126" s="2">
        <f>SUMIFS(DataRegularSeason20242025!$AA$3:$AA$1315,DataRegularSeason20242025!$B$3:$B$1315, "&lt;=" &amp; $A126, DataRegularSeason20242025!$D$3:$D$1315, I$1)+SUMIFS(DataRegularSeason20242025!$AB$3:$AB$1315,DataRegularSeason20242025!$B$3:$B$1315, "&lt;=" &amp; $A126, DataRegularSeason20242025!$E$3:$E$1315, I$1)</f>
        <v>36</v>
      </c>
      <c r="J126" s="2">
        <f>SUMIFS(DataRegularSeason20242025!$AA$3:$AA$1315,DataRegularSeason20242025!$B$3:$B$1315, "&lt;=" &amp; $A126, DataRegularSeason20242025!$D$3:$D$1315, J$1)+SUMIFS(DataRegularSeason20242025!$AB$3:$AB$1315,DataRegularSeason20242025!$B$3:$B$1315, "&lt;=" &amp; $A126, DataRegularSeason20242025!$E$3:$E$1315, J$1)</f>
        <v>36</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33</v>
      </c>
      <c r="AA126" s="2">
        <f>SUMIFS(DataRegularSeason20242025!$AA$3:$AA$1315,DataRegularSeason20242025!$B$3:$B$1315, "&lt;=" &amp; $A126, DataRegularSeason20242025!$D$3:$D$1315, AA$1)+SUMIFS(DataRegularSeason20242025!$AB$3:$AB$1315,DataRegularSeason20242025!$B$3:$B$1315, "&lt;=" &amp; $A126, DataRegularSeason20242025!$E$3:$E$1315, AA$1)</f>
        <v>34</v>
      </c>
      <c r="AB126" s="2">
        <f>SUMIFS(DataRegularSeason20242025!$AA$3:$AA$1315,DataRegularSeason20242025!$B$3:$B$1315, "&lt;=" &amp; $A126, DataRegularSeason20242025!$D$3:$D$1315, AB$1)+SUMIFS(DataRegularSeason20242025!$AB$3:$AB$1315,DataRegularSeason20242025!$B$3:$B$1315, "&lt;=" &amp; $A126, DataRegularSeason20242025!$E$3:$E$1315, AB$1)</f>
        <v>40</v>
      </c>
      <c r="AC126" s="2">
        <f>SUMIFS(DataRegularSeason20242025!$AA$3:$AA$1315,DataRegularSeason20242025!$B$3:$B$1315, "&lt;=" &amp; $A126, DataRegularSeason20242025!$D$3:$D$1315, AC$1)+SUMIFS(DataRegularSeason20242025!$AB$3:$AB$1315,DataRegularSeason20242025!$B$3:$B$1315, "&lt;=" &amp; $A126, DataRegularSeason20242025!$E$3:$E$1315, AC$1)</f>
        <v>33</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35</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39</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22</v>
      </c>
      <c r="I127" s="2">
        <f>SUMIFS(DataRegularSeason20242025!$AA$3:$AA$1315,DataRegularSeason20242025!$B$3:$B$1315, "&lt;=" &amp; $A127, DataRegularSeason20242025!$D$3:$D$1315, I$1)+SUMIFS(DataRegularSeason20242025!$AB$3:$AB$1315,DataRegularSeason20242025!$B$3:$B$1315, "&lt;=" &amp; $A127, DataRegularSeason20242025!$E$3:$E$1315, I$1)</f>
        <v>36</v>
      </c>
      <c r="J127" s="2">
        <f>SUMIFS(DataRegularSeason20242025!$AA$3:$AA$1315,DataRegularSeason20242025!$B$3:$B$1315, "&lt;=" &amp; $A127, DataRegularSeason20242025!$D$3:$D$1315, J$1)+SUMIFS(DataRegularSeason20242025!$AB$3:$AB$1315,DataRegularSeason20242025!$B$3:$B$1315, "&lt;=" &amp; $A127, DataRegularSeason20242025!$E$3:$E$1315, J$1)</f>
        <v>36</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33</v>
      </c>
      <c r="AA127" s="2">
        <f>SUMIFS(DataRegularSeason20242025!$AA$3:$AA$1315,DataRegularSeason20242025!$B$3:$B$1315, "&lt;=" &amp; $A127, DataRegularSeason20242025!$D$3:$D$1315, AA$1)+SUMIFS(DataRegularSeason20242025!$AB$3:$AB$1315,DataRegularSeason20242025!$B$3:$B$1315, "&lt;=" &amp; $A127, DataRegularSeason20242025!$E$3:$E$1315, AA$1)</f>
        <v>34</v>
      </c>
      <c r="AB127" s="2">
        <f>SUMIFS(DataRegularSeason20242025!$AA$3:$AA$1315,DataRegularSeason20242025!$B$3:$B$1315, "&lt;=" &amp; $A127, DataRegularSeason20242025!$D$3:$D$1315, AB$1)+SUMIFS(DataRegularSeason20242025!$AB$3:$AB$1315,DataRegularSeason20242025!$B$3:$B$1315, "&lt;=" &amp; $A127, DataRegularSeason20242025!$E$3:$E$1315, AB$1)</f>
        <v>40</v>
      </c>
      <c r="AC127" s="2">
        <f>SUMIFS(DataRegularSeason20242025!$AA$3:$AA$1315,DataRegularSeason20242025!$B$3:$B$1315, "&lt;=" &amp; $A127, DataRegularSeason20242025!$D$3:$D$1315, AC$1)+SUMIFS(DataRegularSeason20242025!$AB$3:$AB$1315,DataRegularSeason20242025!$B$3:$B$1315, "&lt;=" &amp; $A127, DataRegularSeason20242025!$E$3:$E$1315, AC$1)</f>
        <v>33</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35</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39</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22</v>
      </c>
      <c r="I128" s="2">
        <f>SUMIFS(DataRegularSeason20242025!$AA$3:$AA$1315,DataRegularSeason20242025!$B$3:$B$1315, "&lt;=" &amp; $A128, DataRegularSeason20242025!$D$3:$D$1315, I$1)+SUMIFS(DataRegularSeason20242025!$AB$3:$AB$1315,DataRegularSeason20242025!$B$3:$B$1315, "&lt;=" &amp; $A128, DataRegularSeason20242025!$E$3:$E$1315, I$1)</f>
        <v>36</v>
      </c>
      <c r="J128" s="2">
        <f>SUMIFS(DataRegularSeason20242025!$AA$3:$AA$1315,DataRegularSeason20242025!$B$3:$B$1315, "&lt;=" &amp; $A128, DataRegularSeason20242025!$D$3:$D$1315, J$1)+SUMIFS(DataRegularSeason20242025!$AB$3:$AB$1315,DataRegularSeason20242025!$B$3:$B$1315, "&lt;=" &amp; $A128, DataRegularSeason20242025!$E$3:$E$1315, J$1)</f>
        <v>36</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33</v>
      </c>
      <c r="AA128" s="2">
        <f>SUMIFS(DataRegularSeason20242025!$AA$3:$AA$1315,DataRegularSeason20242025!$B$3:$B$1315, "&lt;=" &amp; $A128, DataRegularSeason20242025!$D$3:$D$1315, AA$1)+SUMIFS(DataRegularSeason20242025!$AB$3:$AB$1315,DataRegularSeason20242025!$B$3:$B$1315, "&lt;=" &amp; $A128, DataRegularSeason20242025!$E$3:$E$1315, AA$1)</f>
        <v>34</v>
      </c>
      <c r="AB128" s="2">
        <f>SUMIFS(DataRegularSeason20242025!$AA$3:$AA$1315,DataRegularSeason20242025!$B$3:$B$1315, "&lt;=" &amp; $A128, DataRegularSeason20242025!$D$3:$D$1315, AB$1)+SUMIFS(DataRegularSeason20242025!$AB$3:$AB$1315,DataRegularSeason20242025!$B$3:$B$1315, "&lt;=" &amp; $A128, DataRegularSeason20242025!$E$3:$E$1315, AB$1)</f>
        <v>40</v>
      </c>
      <c r="AC128" s="2">
        <f>SUMIFS(DataRegularSeason20242025!$AA$3:$AA$1315,DataRegularSeason20242025!$B$3:$B$1315, "&lt;=" &amp; $A128, DataRegularSeason20242025!$D$3:$D$1315, AC$1)+SUMIFS(DataRegularSeason20242025!$AB$3:$AB$1315,DataRegularSeason20242025!$B$3:$B$1315, "&lt;=" &amp; $A128, DataRegularSeason20242025!$E$3:$E$1315, AC$1)</f>
        <v>33</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35</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39</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22</v>
      </c>
      <c r="I129" s="2">
        <f>SUMIFS(DataRegularSeason20242025!$AA$3:$AA$1315,DataRegularSeason20242025!$B$3:$B$1315, "&lt;=" &amp; $A129, DataRegularSeason20242025!$D$3:$D$1315, I$1)+SUMIFS(DataRegularSeason20242025!$AB$3:$AB$1315,DataRegularSeason20242025!$B$3:$B$1315, "&lt;=" &amp; $A129, DataRegularSeason20242025!$E$3:$E$1315, I$1)</f>
        <v>36</v>
      </c>
      <c r="J129" s="2">
        <f>SUMIFS(DataRegularSeason20242025!$AA$3:$AA$1315,DataRegularSeason20242025!$B$3:$B$1315, "&lt;=" &amp; $A129, DataRegularSeason20242025!$D$3:$D$1315, J$1)+SUMIFS(DataRegularSeason20242025!$AB$3:$AB$1315,DataRegularSeason20242025!$B$3:$B$1315, "&lt;=" &amp; $A129, DataRegularSeason20242025!$E$3:$E$1315, J$1)</f>
        <v>36</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33</v>
      </c>
      <c r="AA129" s="2">
        <f>SUMIFS(DataRegularSeason20242025!$AA$3:$AA$1315,DataRegularSeason20242025!$B$3:$B$1315, "&lt;=" &amp; $A129, DataRegularSeason20242025!$D$3:$D$1315, AA$1)+SUMIFS(DataRegularSeason20242025!$AB$3:$AB$1315,DataRegularSeason20242025!$B$3:$B$1315, "&lt;=" &amp; $A129, DataRegularSeason20242025!$E$3:$E$1315, AA$1)</f>
        <v>34</v>
      </c>
      <c r="AB129" s="2">
        <f>SUMIFS(DataRegularSeason20242025!$AA$3:$AA$1315,DataRegularSeason20242025!$B$3:$B$1315, "&lt;=" &amp; $A129, DataRegularSeason20242025!$D$3:$D$1315, AB$1)+SUMIFS(DataRegularSeason20242025!$AB$3:$AB$1315,DataRegularSeason20242025!$B$3:$B$1315, "&lt;=" &amp; $A129, DataRegularSeason20242025!$E$3:$E$1315, AB$1)</f>
        <v>40</v>
      </c>
      <c r="AC129" s="2">
        <f>SUMIFS(DataRegularSeason20242025!$AA$3:$AA$1315,DataRegularSeason20242025!$B$3:$B$1315, "&lt;=" &amp; $A129, DataRegularSeason20242025!$D$3:$D$1315, AC$1)+SUMIFS(DataRegularSeason20242025!$AB$3:$AB$1315,DataRegularSeason20242025!$B$3:$B$1315, "&lt;=" &amp; $A129, DataRegularSeason20242025!$E$3:$E$1315, AC$1)</f>
        <v>33</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35</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39</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22</v>
      </c>
      <c r="I130" s="2">
        <f>SUMIFS(DataRegularSeason20242025!$AA$3:$AA$1315,DataRegularSeason20242025!$B$3:$B$1315, "&lt;=" &amp; $A130, DataRegularSeason20242025!$D$3:$D$1315, I$1)+SUMIFS(DataRegularSeason20242025!$AB$3:$AB$1315,DataRegularSeason20242025!$B$3:$B$1315, "&lt;=" &amp; $A130, DataRegularSeason20242025!$E$3:$E$1315, I$1)</f>
        <v>36</v>
      </c>
      <c r="J130" s="2">
        <f>SUMIFS(DataRegularSeason20242025!$AA$3:$AA$1315,DataRegularSeason20242025!$B$3:$B$1315, "&lt;=" &amp; $A130, DataRegularSeason20242025!$D$3:$D$1315, J$1)+SUMIFS(DataRegularSeason20242025!$AB$3:$AB$1315,DataRegularSeason20242025!$B$3:$B$1315, "&lt;=" &amp; $A130, DataRegularSeason20242025!$E$3:$E$1315, J$1)</f>
        <v>36</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33</v>
      </c>
      <c r="AA130" s="2">
        <f>SUMIFS(DataRegularSeason20242025!$AA$3:$AA$1315,DataRegularSeason20242025!$B$3:$B$1315, "&lt;=" &amp; $A130, DataRegularSeason20242025!$D$3:$D$1315, AA$1)+SUMIFS(DataRegularSeason20242025!$AB$3:$AB$1315,DataRegularSeason20242025!$B$3:$B$1315, "&lt;=" &amp; $A130, DataRegularSeason20242025!$E$3:$E$1315, AA$1)</f>
        <v>34</v>
      </c>
      <c r="AB130" s="2">
        <f>SUMIFS(DataRegularSeason20242025!$AA$3:$AA$1315,DataRegularSeason20242025!$B$3:$B$1315, "&lt;=" &amp; $A130, DataRegularSeason20242025!$D$3:$D$1315, AB$1)+SUMIFS(DataRegularSeason20242025!$AB$3:$AB$1315,DataRegularSeason20242025!$B$3:$B$1315, "&lt;=" &amp; $A130, DataRegularSeason20242025!$E$3:$E$1315, AB$1)</f>
        <v>40</v>
      </c>
      <c r="AC130" s="2">
        <f>SUMIFS(DataRegularSeason20242025!$AA$3:$AA$1315,DataRegularSeason20242025!$B$3:$B$1315, "&lt;=" &amp; $A130, DataRegularSeason20242025!$D$3:$D$1315, AC$1)+SUMIFS(DataRegularSeason20242025!$AB$3:$AB$1315,DataRegularSeason20242025!$B$3:$B$1315, "&lt;=" &amp; $A130, DataRegularSeason20242025!$E$3:$E$1315, AC$1)</f>
        <v>33</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35</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39</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22</v>
      </c>
      <c r="I131" s="2">
        <f>SUMIFS(DataRegularSeason20242025!$AA$3:$AA$1315,DataRegularSeason20242025!$B$3:$B$1315, "&lt;=" &amp; $A131, DataRegularSeason20242025!$D$3:$D$1315, I$1)+SUMIFS(DataRegularSeason20242025!$AB$3:$AB$1315,DataRegularSeason20242025!$B$3:$B$1315, "&lt;=" &amp; $A131, DataRegularSeason20242025!$E$3:$E$1315, I$1)</f>
        <v>36</v>
      </c>
      <c r="J131" s="2">
        <f>SUMIFS(DataRegularSeason20242025!$AA$3:$AA$1315,DataRegularSeason20242025!$B$3:$B$1315, "&lt;=" &amp; $A131, DataRegularSeason20242025!$D$3:$D$1315, J$1)+SUMIFS(DataRegularSeason20242025!$AB$3:$AB$1315,DataRegularSeason20242025!$B$3:$B$1315, "&lt;=" &amp; $A131, DataRegularSeason20242025!$E$3:$E$1315, J$1)</f>
        <v>36</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33</v>
      </c>
      <c r="AA131" s="2">
        <f>SUMIFS(DataRegularSeason20242025!$AA$3:$AA$1315,DataRegularSeason20242025!$B$3:$B$1315, "&lt;=" &amp; $A131, DataRegularSeason20242025!$D$3:$D$1315, AA$1)+SUMIFS(DataRegularSeason20242025!$AB$3:$AB$1315,DataRegularSeason20242025!$B$3:$B$1315, "&lt;=" &amp; $A131, DataRegularSeason20242025!$E$3:$E$1315, AA$1)</f>
        <v>34</v>
      </c>
      <c r="AB131" s="2">
        <f>SUMIFS(DataRegularSeason20242025!$AA$3:$AA$1315,DataRegularSeason20242025!$B$3:$B$1315, "&lt;=" &amp; $A131, DataRegularSeason20242025!$D$3:$D$1315, AB$1)+SUMIFS(DataRegularSeason20242025!$AB$3:$AB$1315,DataRegularSeason20242025!$B$3:$B$1315, "&lt;=" &amp; $A131, DataRegularSeason20242025!$E$3:$E$1315, AB$1)</f>
        <v>40</v>
      </c>
      <c r="AC131" s="2">
        <f>SUMIFS(DataRegularSeason20242025!$AA$3:$AA$1315,DataRegularSeason20242025!$B$3:$B$1315, "&lt;=" &amp; $A131, DataRegularSeason20242025!$D$3:$D$1315, AC$1)+SUMIFS(DataRegularSeason20242025!$AB$3:$AB$1315,DataRegularSeason20242025!$B$3:$B$1315, "&lt;=" &amp; $A131, DataRegularSeason20242025!$E$3:$E$1315, AC$1)</f>
        <v>33</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35</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39</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22</v>
      </c>
      <c r="I132" s="2">
        <f>SUMIFS(DataRegularSeason20242025!$AA$3:$AA$1315,DataRegularSeason20242025!$B$3:$B$1315, "&lt;=" &amp; $A132, DataRegularSeason20242025!$D$3:$D$1315, I$1)+SUMIFS(DataRegularSeason20242025!$AB$3:$AB$1315,DataRegularSeason20242025!$B$3:$B$1315, "&lt;=" &amp; $A132, DataRegularSeason20242025!$E$3:$E$1315, I$1)</f>
        <v>36</v>
      </c>
      <c r="J132" s="2">
        <f>SUMIFS(DataRegularSeason20242025!$AA$3:$AA$1315,DataRegularSeason20242025!$B$3:$B$1315, "&lt;=" &amp; $A132, DataRegularSeason20242025!$D$3:$D$1315, J$1)+SUMIFS(DataRegularSeason20242025!$AB$3:$AB$1315,DataRegularSeason20242025!$B$3:$B$1315, "&lt;=" &amp; $A132, DataRegularSeason20242025!$E$3:$E$1315, J$1)</f>
        <v>36</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33</v>
      </c>
      <c r="AA132" s="2">
        <f>SUMIFS(DataRegularSeason20242025!$AA$3:$AA$1315,DataRegularSeason20242025!$B$3:$B$1315, "&lt;=" &amp; $A132, DataRegularSeason20242025!$D$3:$D$1315, AA$1)+SUMIFS(DataRegularSeason20242025!$AB$3:$AB$1315,DataRegularSeason20242025!$B$3:$B$1315, "&lt;=" &amp; $A132, DataRegularSeason20242025!$E$3:$E$1315, AA$1)</f>
        <v>34</v>
      </c>
      <c r="AB132" s="2">
        <f>SUMIFS(DataRegularSeason20242025!$AA$3:$AA$1315,DataRegularSeason20242025!$B$3:$B$1315, "&lt;=" &amp; $A132, DataRegularSeason20242025!$D$3:$D$1315, AB$1)+SUMIFS(DataRegularSeason20242025!$AB$3:$AB$1315,DataRegularSeason20242025!$B$3:$B$1315, "&lt;=" &amp; $A132, DataRegularSeason20242025!$E$3:$E$1315, AB$1)</f>
        <v>40</v>
      </c>
      <c r="AC132" s="2">
        <f>SUMIFS(DataRegularSeason20242025!$AA$3:$AA$1315,DataRegularSeason20242025!$B$3:$B$1315, "&lt;=" &amp; $A132, DataRegularSeason20242025!$D$3:$D$1315, AC$1)+SUMIFS(DataRegularSeason20242025!$AB$3:$AB$1315,DataRegularSeason20242025!$B$3:$B$1315, "&lt;=" &amp; $A132, DataRegularSeason20242025!$E$3:$E$1315, AC$1)</f>
        <v>33</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35</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39</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22</v>
      </c>
      <c r="I133" s="2">
        <f>SUMIFS(DataRegularSeason20242025!$AA$3:$AA$1315,DataRegularSeason20242025!$B$3:$B$1315, "&lt;=" &amp; $A133, DataRegularSeason20242025!$D$3:$D$1315, I$1)+SUMIFS(DataRegularSeason20242025!$AB$3:$AB$1315,DataRegularSeason20242025!$B$3:$B$1315, "&lt;=" &amp; $A133, DataRegularSeason20242025!$E$3:$E$1315, I$1)</f>
        <v>36</v>
      </c>
      <c r="J133" s="2">
        <f>SUMIFS(DataRegularSeason20242025!$AA$3:$AA$1315,DataRegularSeason20242025!$B$3:$B$1315, "&lt;=" &amp; $A133, DataRegularSeason20242025!$D$3:$D$1315, J$1)+SUMIFS(DataRegularSeason20242025!$AB$3:$AB$1315,DataRegularSeason20242025!$B$3:$B$1315, "&lt;=" &amp; $A133, DataRegularSeason20242025!$E$3:$E$1315, J$1)</f>
        <v>36</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33</v>
      </c>
      <c r="AA133" s="2">
        <f>SUMIFS(DataRegularSeason20242025!$AA$3:$AA$1315,DataRegularSeason20242025!$B$3:$B$1315, "&lt;=" &amp; $A133, DataRegularSeason20242025!$D$3:$D$1315, AA$1)+SUMIFS(DataRegularSeason20242025!$AB$3:$AB$1315,DataRegularSeason20242025!$B$3:$B$1315, "&lt;=" &amp; $A133, DataRegularSeason20242025!$E$3:$E$1315, AA$1)</f>
        <v>34</v>
      </c>
      <c r="AB133" s="2">
        <f>SUMIFS(DataRegularSeason20242025!$AA$3:$AA$1315,DataRegularSeason20242025!$B$3:$B$1315, "&lt;=" &amp; $A133, DataRegularSeason20242025!$D$3:$D$1315, AB$1)+SUMIFS(DataRegularSeason20242025!$AB$3:$AB$1315,DataRegularSeason20242025!$B$3:$B$1315, "&lt;=" &amp; $A133, DataRegularSeason20242025!$E$3:$E$1315, AB$1)</f>
        <v>40</v>
      </c>
      <c r="AC133" s="2">
        <f>SUMIFS(DataRegularSeason20242025!$AA$3:$AA$1315,DataRegularSeason20242025!$B$3:$B$1315, "&lt;=" &amp; $A133, DataRegularSeason20242025!$D$3:$D$1315, AC$1)+SUMIFS(DataRegularSeason20242025!$AB$3:$AB$1315,DataRegularSeason20242025!$B$3:$B$1315, "&lt;=" &amp; $A133, DataRegularSeason20242025!$E$3:$E$1315, AC$1)</f>
        <v>33</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35</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39</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22</v>
      </c>
      <c r="I134" s="2">
        <f>SUMIFS(DataRegularSeason20242025!$AA$3:$AA$1315,DataRegularSeason20242025!$B$3:$B$1315, "&lt;=" &amp; $A134, DataRegularSeason20242025!$D$3:$D$1315, I$1)+SUMIFS(DataRegularSeason20242025!$AB$3:$AB$1315,DataRegularSeason20242025!$B$3:$B$1315, "&lt;=" &amp; $A134, DataRegularSeason20242025!$E$3:$E$1315, I$1)</f>
        <v>36</v>
      </c>
      <c r="J134" s="2">
        <f>SUMIFS(DataRegularSeason20242025!$AA$3:$AA$1315,DataRegularSeason20242025!$B$3:$B$1315, "&lt;=" &amp; $A134, DataRegularSeason20242025!$D$3:$D$1315, J$1)+SUMIFS(DataRegularSeason20242025!$AB$3:$AB$1315,DataRegularSeason20242025!$B$3:$B$1315, "&lt;=" &amp; $A134, DataRegularSeason20242025!$E$3:$E$1315, J$1)</f>
        <v>36</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33</v>
      </c>
      <c r="AA134" s="2">
        <f>SUMIFS(DataRegularSeason20242025!$AA$3:$AA$1315,DataRegularSeason20242025!$B$3:$B$1315, "&lt;=" &amp; $A134, DataRegularSeason20242025!$D$3:$D$1315, AA$1)+SUMIFS(DataRegularSeason20242025!$AB$3:$AB$1315,DataRegularSeason20242025!$B$3:$B$1315, "&lt;=" &amp; $A134, DataRegularSeason20242025!$E$3:$E$1315, AA$1)</f>
        <v>34</v>
      </c>
      <c r="AB134" s="2">
        <f>SUMIFS(DataRegularSeason20242025!$AA$3:$AA$1315,DataRegularSeason20242025!$B$3:$B$1315, "&lt;=" &amp; $A134, DataRegularSeason20242025!$D$3:$D$1315, AB$1)+SUMIFS(DataRegularSeason20242025!$AB$3:$AB$1315,DataRegularSeason20242025!$B$3:$B$1315, "&lt;=" &amp; $A134, DataRegularSeason20242025!$E$3:$E$1315, AB$1)</f>
        <v>40</v>
      </c>
      <c r="AC134" s="2">
        <f>SUMIFS(DataRegularSeason20242025!$AA$3:$AA$1315,DataRegularSeason20242025!$B$3:$B$1315, "&lt;=" &amp; $A134, DataRegularSeason20242025!$D$3:$D$1315, AC$1)+SUMIFS(DataRegularSeason20242025!$AB$3:$AB$1315,DataRegularSeason20242025!$B$3:$B$1315, "&lt;=" &amp; $A134, DataRegularSeason20242025!$E$3:$E$1315, AC$1)</f>
        <v>33</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35</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39</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22</v>
      </c>
      <c r="I135" s="2">
        <f>SUMIFS(DataRegularSeason20242025!$AA$3:$AA$1315,DataRegularSeason20242025!$B$3:$B$1315, "&lt;=" &amp; $A135, DataRegularSeason20242025!$D$3:$D$1315, I$1)+SUMIFS(DataRegularSeason20242025!$AB$3:$AB$1315,DataRegularSeason20242025!$B$3:$B$1315, "&lt;=" &amp; $A135, DataRegularSeason20242025!$E$3:$E$1315, I$1)</f>
        <v>36</v>
      </c>
      <c r="J135" s="2">
        <f>SUMIFS(DataRegularSeason20242025!$AA$3:$AA$1315,DataRegularSeason20242025!$B$3:$B$1315, "&lt;=" &amp; $A135, DataRegularSeason20242025!$D$3:$D$1315, J$1)+SUMIFS(DataRegularSeason20242025!$AB$3:$AB$1315,DataRegularSeason20242025!$B$3:$B$1315, "&lt;=" &amp; $A135, DataRegularSeason20242025!$E$3:$E$1315, J$1)</f>
        <v>36</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33</v>
      </c>
      <c r="AA135" s="2">
        <f>SUMIFS(DataRegularSeason20242025!$AA$3:$AA$1315,DataRegularSeason20242025!$B$3:$B$1315, "&lt;=" &amp; $A135, DataRegularSeason20242025!$D$3:$D$1315, AA$1)+SUMIFS(DataRegularSeason20242025!$AB$3:$AB$1315,DataRegularSeason20242025!$B$3:$B$1315, "&lt;=" &amp; $A135, DataRegularSeason20242025!$E$3:$E$1315, AA$1)</f>
        <v>34</v>
      </c>
      <c r="AB135" s="2">
        <f>SUMIFS(DataRegularSeason20242025!$AA$3:$AA$1315,DataRegularSeason20242025!$B$3:$B$1315, "&lt;=" &amp; $A135, DataRegularSeason20242025!$D$3:$D$1315, AB$1)+SUMIFS(DataRegularSeason20242025!$AB$3:$AB$1315,DataRegularSeason20242025!$B$3:$B$1315, "&lt;=" &amp; $A135, DataRegularSeason20242025!$E$3:$E$1315, AB$1)</f>
        <v>40</v>
      </c>
      <c r="AC135" s="2">
        <f>SUMIFS(DataRegularSeason20242025!$AA$3:$AA$1315,DataRegularSeason20242025!$B$3:$B$1315, "&lt;=" &amp; $A135, DataRegularSeason20242025!$D$3:$D$1315, AC$1)+SUMIFS(DataRegularSeason20242025!$AB$3:$AB$1315,DataRegularSeason20242025!$B$3:$B$1315, "&lt;=" &amp; $A135, DataRegularSeason20242025!$E$3:$E$1315, AC$1)</f>
        <v>33</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35</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39</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22</v>
      </c>
      <c r="I136" s="2">
        <f>SUMIFS(DataRegularSeason20242025!$AA$3:$AA$1315,DataRegularSeason20242025!$B$3:$B$1315, "&lt;=" &amp; $A136, DataRegularSeason20242025!$D$3:$D$1315, I$1)+SUMIFS(DataRegularSeason20242025!$AB$3:$AB$1315,DataRegularSeason20242025!$B$3:$B$1315, "&lt;=" &amp; $A136, DataRegularSeason20242025!$E$3:$E$1315, I$1)</f>
        <v>36</v>
      </c>
      <c r="J136" s="2">
        <f>SUMIFS(DataRegularSeason20242025!$AA$3:$AA$1315,DataRegularSeason20242025!$B$3:$B$1315, "&lt;=" &amp; $A136, DataRegularSeason20242025!$D$3:$D$1315, J$1)+SUMIFS(DataRegularSeason20242025!$AB$3:$AB$1315,DataRegularSeason20242025!$B$3:$B$1315, "&lt;=" &amp; $A136, DataRegularSeason20242025!$E$3:$E$1315, J$1)</f>
        <v>36</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33</v>
      </c>
      <c r="AA136" s="2">
        <f>SUMIFS(DataRegularSeason20242025!$AA$3:$AA$1315,DataRegularSeason20242025!$B$3:$B$1315, "&lt;=" &amp; $A136, DataRegularSeason20242025!$D$3:$D$1315, AA$1)+SUMIFS(DataRegularSeason20242025!$AB$3:$AB$1315,DataRegularSeason20242025!$B$3:$B$1315, "&lt;=" &amp; $A136, DataRegularSeason20242025!$E$3:$E$1315, AA$1)</f>
        <v>34</v>
      </c>
      <c r="AB136" s="2">
        <f>SUMIFS(DataRegularSeason20242025!$AA$3:$AA$1315,DataRegularSeason20242025!$B$3:$B$1315, "&lt;=" &amp; $A136, DataRegularSeason20242025!$D$3:$D$1315, AB$1)+SUMIFS(DataRegularSeason20242025!$AB$3:$AB$1315,DataRegularSeason20242025!$B$3:$B$1315, "&lt;=" &amp; $A136, DataRegularSeason20242025!$E$3:$E$1315, AB$1)</f>
        <v>40</v>
      </c>
      <c r="AC136" s="2">
        <f>SUMIFS(DataRegularSeason20242025!$AA$3:$AA$1315,DataRegularSeason20242025!$B$3:$B$1315, "&lt;=" &amp; $A136, DataRegularSeason20242025!$D$3:$D$1315, AC$1)+SUMIFS(DataRegularSeason20242025!$AB$3:$AB$1315,DataRegularSeason20242025!$B$3:$B$1315, "&lt;=" &amp; $A136, DataRegularSeason20242025!$E$3:$E$1315, AC$1)</f>
        <v>33</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35</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39</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22</v>
      </c>
      <c r="I137" s="2">
        <f>SUMIFS(DataRegularSeason20242025!$AA$3:$AA$1315,DataRegularSeason20242025!$B$3:$B$1315, "&lt;=" &amp; $A137, DataRegularSeason20242025!$D$3:$D$1315, I$1)+SUMIFS(DataRegularSeason20242025!$AB$3:$AB$1315,DataRegularSeason20242025!$B$3:$B$1315, "&lt;=" &amp; $A137, DataRegularSeason20242025!$E$3:$E$1315, I$1)</f>
        <v>36</v>
      </c>
      <c r="J137" s="2">
        <f>SUMIFS(DataRegularSeason20242025!$AA$3:$AA$1315,DataRegularSeason20242025!$B$3:$B$1315, "&lt;=" &amp; $A137, DataRegularSeason20242025!$D$3:$D$1315, J$1)+SUMIFS(DataRegularSeason20242025!$AB$3:$AB$1315,DataRegularSeason20242025!$B$3:$B$1315, "&lt;=" &amp; $A137, DataRegularSeason20242025!$E$3:$E$1315, J$1)</f>
        <v>36</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33</v>
      </c>
      <c r="AA137" s="2">
        <f>SUMIFS(DataRegularSeason20242025!$AA$3:$AA$1315,DataRegularSeason20242025!$B$3:$B$1315, "&lt;=" &amp; $A137, DataRegularSeason20242025!$D$3:$D$1315, AA$1)+SUMIFS(DataRegularSeason20242025!$AB$3:$AB$1315,DataRegularSeason20242025!$B$3:$B$1315, "&lt;=" &amp; $A137, DataRegularSeason20242025!$E$3:$E$1315, AA$1)</f>
        <v>34</v>
      </c>
      <c r="AB137" s="2">
        <f>SUMIFS(DataRegularSeason20242025!$AA$3:$AA$1315,DataRegularSeason20242025!$B$3:$B$1315, "&lt;=" &amp; $A137, DataRegularSeason20242025!$D$3:$D$1315, AB$1)+SUMIFS(DataRegularSeason20242025!$AB$3:$AB$1315,DataRegularSeason20242025!$B$3:$B$1315, "&lt;=" &amp; $A137, DataRegularSeason20242025!$E$3:$E$1315, AB$1)</f>
        <v>40</v>
      </c>
      <c r="AC137" s="2">
        <f>SUMIFS(DataRegularSeason20242025!$AA$3:$AA$1315,DataRegularSeason20242025!$B$3:$B$1315, "&lt;=" &amp; $A137, DataRegularSeason20242025!$D$3:$D$1315, AC$1)+SUMIFS(DataRegularSeason20242025!$AB$3:$AB$1315,DataRegularSeason20242025!$B$3:$B$1315, "&lt;=" &amp; $A137, DataRegularSeason20242025!$E$3:$E$1315, AC$1)</f>
        <v>33</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35</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39</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22</v>
      </c>
      <c r="I138" s="2">
        <f>SUMIFS(DataRegularSeason20242025!$AA$3:$AA$1315,DataRegularSeason20242025!$B$3:$B$1315, "&lt;=" &amp; $A138, DataRegularSeason20242025!$D$3:$D$1315, I$1)+SUMIFS(DataRegularSeason20242025!$AB$3:$AB$1315,DataRegularSeason20242025!$B$3:$B$1315, "&lt;=" &amp; $A138, DataRegularSeason20242025!$E$3:$E$1315, I$1)</f>
        <v>36</v>
      </c>
      <c r="J138" s="2">
        <f>SUMIFS(DataRegularSeason20242025!$AA$3:$AA$1315,DataRegularSeason20242025!$B$3:$B$1315, "&lt;=" &amp; $A138, DataRegularSeason20242025!$D$3:$D$1315, J$1)+SUMIFS(DataRegularSeason20242025!$AB$3:$AB$1315,DataRegularSeason20242025!$B$3:$B$1315, "&lt;=" &amp; $A138, DataRegularSeason20242025!$E$3:$E$1315, J$1)</f>
        <v>36</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33</v>
      </c>
      <c r="AA138" s="2">
        <f>SUMIFS(DataRegularSeason20242025!$AA$3:$AA$1315,DataRegularSeason20242025!$B$3:$B$1315, "&lt;=" &amp; $A138, DataRegularSeason20242025!$D$3:$D$1315, AA$1)+SUMIFS(DataRegularSeason20242025!$AB$3:$AB$1315,DataRegularSeason20242025!$B$3:$B$1315, "&lt;=" &amp; $A138, DataRegularSeason20242025!$E$3:$E$1315, AA$1)</f>
        <v>34</v>
      </c>
      <c r="AB138" s="2">
        <f>SUMIFS(DataRegularSeason20242025!$AA$3:$AA$1315,DataRegularSeason20242025!$B$3:$B$1315, "&lt;=" &amp; $A138, DataRegularSeason20242025!$D$3:$D$1315, AB$1)+SUMIFS(DataRegularSeason20242025!$AB$3:$AB$1315,DataRegularSeason20242025!$B$3:$B$1315, "&lt;=" &amp; $A138, DataRegularSeason20242025!$E$3:$E$1315, AB$1)</f>
        <v>40</v>
      </c>
      <c r="AC138" s="2">
        <f>SUMIFS(DataRegularSeason20242025!$AA$3:$AA$1315,DataRegularSeason20242025!$B$3:$B$1315, "&lt;=" &amp; $A138, DataRegularSeason20242025!$D$3:$D$1315, AC$1)+SUMIFS(DataRegularSeason20242025!$AB$3:$AB$1315,DataRegularSeason20242025!$B$3:$B$1315, "&lt;=" &amp; $A138, DataRegularSeason20242025!$E$3:$E$1315, AC$1)</f>
        <v>33</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35</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39</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22</v>
      </c>
      <c r="I139" s="2">
        <f>SUMIFS(DataRegularSeason20242025!$AA$3:$AA$1315,DataRegularSeason20242025!$B$3:$B$1315, "&lt;=" &amp; $A139, DataRegularSeason20242025!$D$3:$D$1315, I$1)+SUMIFS(DataRegularSeason20242025!$AB$3:$AB$1315,DataRegularSeason20242025!$B$3:$B$1315, "&lt;=" &amp; $A139, DataRegularSeason20242025!$E$3:$E$1315, I$1)</f>
        <v>36</v>
      </c>
      <c r="J139" s="2">
        <f>SUMIFS(DataRegularSeason20242025!$AA$3:$AA$1315,DataRegularSeason20242025!$B$3:$B$1315, "&lt;=" &amp; $A139, DataRegularSeason20242025!$D$3:$D$1315, J$1)+SUMIFS(DataRegularSeason20242025!$AB$3:$AB$1315,DataRegularSeason20242025!$B$3:$B$1315, "&lt;=" &amp; $A139, DataRegularSeason20242025!$E$3:$E$1315, J$1)</f>
        <v>36</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33</v>
      </c>
      <c r="AA139" s="2">
        <f>SUMIFS(DataRegularSeason20242025!$AA$3:$AA$1315,DataRegularSeason20242025!$B$3:$B$1315, "&lt;=" &amp; $A139, DataRegularSeason20242025!$D$3:$D$1315, AA$1)+SUMIFS(DataRegularSeason20242025!$AB$3:$AB$1315,DataRegularSeason20242025!$B$3:$B$1315, "&lt;=" &amp; $A139, DataRegularSeason20242025!$E$3:$E$1315, AA$1)</f>
        <v>34</v>
      </c>
      <c r="AB139" s="2">
        <f>SUMIFS(DataRegularSeason20242025!$AA$3:$AA$1315,DataRegularSeason20242025!$B$3:$B$1315, "&lt;=" &amp; $A139, DataRegularSeason20242025!$D$3:$D$1315, AB$1)+SUMIFS(DataRegularSeason20242025!$AB$3:$AB$1315,DataRegularSeason20242025!$B$3:$B$1315, "&lt;=" &amp; $A139, DataRegularSeason20242025!$E$3:$E$1315, AB$1)</f>
        <v>40</v>
      </c>
      <c r="AC139" s="2">
        <f>SUMIFS(DataRegularSeason20242025!$AA$3:$AA$1315,DataRegularSeason20242025!$B$3:$B$1315, "&lt;=" &amp; $A139, DataRegularSeason20242025!$D$3:$D$1315, AC$1)+SUMIFS(DataRegularSeason20242025!$AB$3:$AB$1315,DataRegularSeason20242025!$B$3:$B$1315, "&lt;=" &amp; $A139, DataRegularSeason20242025!$E$3:$E$1315, AC$1)</f>
        <v>33</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35</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39</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22</v>
      </c>
      <c r="I140" s="2">
        <f>SUMIFS(DataRegularSeason20242025!$AA$3:$AA$1315,DataRegularSeason20242025!$B$3:$B$1315, "&lt;=" &amp; $A140, DataRegularSeason20242025!$D$3:$D$1315, I$1)+SUMIFS(DataRegularSeason20242025!$AB$3:$AB$1315,DataRegularSeason20242025!$B$3:$B$1315, "&lt;=" &amp; $A140, DataRegularSeason20242025!$E$3:$E$1315, I$1)</f>
        <v>36</v>
      </c>
      <c r="J140" s="2">
        <f>SUMIFS(DataRegularSeason20242025!$AA$3:$AA$1315,DataRegularSeason20242025!$B$3:$B$1315, "&lt;=" &amp; $A140, DataRegularSeason20242025!$D$3:$D$1315, J$1)+SUMIFS(DataRegularSeason20242025!$AB$3:$AB$1315,DataRegularSeason20242025!$B$3:$B$1315, "&lt;=" &amp; $A140, DataRegularSeason20242025!$E$3:$E$1315, J$1)</f>
        <v>36</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33</v>
      </c>
      <c r="AA140" s="2">
        <f>SUMIFS(DataRegularSeason20242025!$AA$3:$AA$1315,DataRegularSeason20242025!$B$3:$B$1315, "&lt;=" &amp; $A140, DataRegularSeason20242025!$D$3:$D$1315, AA$1)+SUMIFS(DataRegularSeason20242025!$AB$3:$AB$1315,DataRegularSeason20242025!$B$3:$B$1315, "&lt;=" &amp; $A140, DataRegularSeason20242025!$E$3:$E$1315, AA$1)</f>
        <v>34</v>
      </c>
      <c r="AB140" s="2">
        <f>SUMIFS(DataRegularSeason20242025!$AA$3:$AA$1315,DataRegularSeason20242025!$B$3:$B$1315, "&lt;=" &amp; $A140, DataRegularSeason20242025!$D$3:$D$1315, AB$1)+SUMIFS(DataRegularSeason20242025!$AB$3:$AB$1315,DataRegularSeason20242025!$B$3:$B$1315, "&lt;=" &amp; $A140, DataRegularSeason20242025!$E$3:$E$1315, AB$1)</f>
        <v>40</v>
      </c>
      <c r="AC140" s="2">
        <f>SUMIFS(DataRegularSeason20242025!$AA$3:$AA$1315,DataRegularSeason20242025!$B$3:$B$1315, "&lt;=" &amp; $A140, DataRegularSeason20242025!$D$3:$D$1315, AC$1)+SUMIFS(DataRegularSeason20242025!$AB$3:$AB$1315,DataRegularSeason20242025!$B$3:$B$1315, "&lt;=" &amp; $A140, DataRegularSeason20242025!$E$3:$E$1315, AC$1)</f>
        <v>33</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35</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39</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22</v>
      </c>
      <c r="I141" s="2">
        <f>SUMIFS(DataRegularSeason20242025!$AA$3:$AA$1315,DataRegularSeason20242025!$B$3:$B$1315, "&lt;=" &amp; $A141, DataRegularSeason20242025!$D$3:$D$1315, I$1)+SUMIFS(DataRegularSeason20242025!$AB$3:$AB$1315,DataRegularSeason20242025!$B$3:$B$1315, "&lt;=" &amp; $A141, DataRegularSeason20242025!$E$3:$E$1315, I$1)</f>
        <v>36</v>
      </c>
      <c r="J141" s="2">
        <f>SUMIFS(DataRegularSeason20242025!$AA$3:$AA$1315,DataRegularSeason20242025!$B$3:$B$1315, "&lt;=" &amp; $A141, DataRegularSeason20242025!$D$3:$D$1315, J$1)+SUMIFS(DataRegularSeason20242025!$AB$3:$AB$1315,DataRegularSeason20242025!$B$3:$B$1315, "&lt;=" &amp; $A141, DataRegularSeason20242025!$E$3:$E$1315, J$1)</f>
        <v>36</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33</v>
      </c>
      <c r="AA141" s="2">
        <f>SUMIFS(DataRegularSeason20242025!$AA$3:$AA$1315,DataRegularSeason20242025!$B$3:$B$1315, "&lt;=" &amp; $A141, DataRegularSeason20242025!$D$3:$D$1315, AA$1)+SUMIFS(DataRegularSeason20242025!$AB$3:$AB$1315,DataRegularSeason20242025!$B$3:$B$1315, "&lt;=" &amp; $A141, DataRegularSeason20242025!$E$3:$E$1315, AA$1)</f>
        <v>34</v>
      </c>
      <c r="AB141" s="2">
        <f>SUMIFS(DataRegularSeason20242025!$AA$3:$AA$1315,DataRegularSeason20242025!$B$3:$B$1315, "&lt;=" &amp; $A141, DataRegularSeason20242025!$D$3:$D$1315, AB$1)+SUMIFS(DataRegularSeason20242025!$AB$3:$AB$1315,DataRegularSeason20242025!$B$3:$B$1315, "&lt;=" &amp; $A141, DataRegularSeason20242025!$E$3:$E$1315, AB$1)</f>
        <v>40</v>
      </c>
      <c r="AC141" s="2">
        <f>SUMIFS(DataRegularSeason20242025!$AA$3:$AA$1315,DataRegularSeason20242025!$B$3:$B$1315, "&lt;=" &amp; $A141, DataRegularSeason20242025!$D$3:$D$1315, AC$1)+SUMIFS(DataRegularSeason20242025!$AB$3:$AB$1315,DataRegularSeason20242025!$B$3:$B$1315, "&lt;=" &amp; $A141, DataRegularSeason20242025!$E$3:$E$1315, AC$1)</f>
        <v>33</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35</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39</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22</v>
      </c>
      <c r="I142" s="2">
        <f>SUMIFS(DataRegularSeason20242025!$AA$3:$AA$1315,DataRegularSeason20242025!$B$3:$B$1315, "&lt;=" &amp; $A142, DataRegularSeason20242025!$D$3:$D$1315, I$1)+SUMIFS(DataRegularSeason20242025!$AB$3:$AB$1315,DataRegularSeason20242025!$B$3:$B$1315, "&lt;=" &amp; $A142, DataRegularSeason20242025!$E$3:$E$1315, I$1)</f>
        <v>36</v>
      </c>
      <c r="J142" s="2">
        <f>SUMIFS(DataRegularSeason20242025!$AA$3:$AA$1315,DataRegularSeason20242025!$B$3:$B$1315, "&lt;=" &amp; $A142, DataRegularSeason20242025!$D$3:$D$1315, J$1)+SUMIFS(DataRegularSeason20242025!$AB$3:$AB$1315,DataRegularSeason20242025!$B$3:$B$1315, "&lt;=" &amp; $A142, DataRegularSeason20242025!$E$3:$E$1315, J$1)</f>
        <v>36</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33</v>
      </c>
      <c r="AA142" s="2">
        <f>SUMIFS(DataRegularSeason20242025!$AA$3:$AA$1315,DataRegularSeason20242025!$B$3:$B$1315, "&lt;=" &amp; $A142, DataRegularSeason20242025!$D$3:$D$1315, AA$1)+SUMIFS(DataRegularSeason20242025!$AB$3:$AB$1315,DataRegularSeason20242025!$B$3:$B$1315, "&lt;=" &amp; $A142, DataRegularSeason20242025!$E$3:$E$1315, AA$1)</f>
        <v>34</v>
      </c>
      <c r="AB142" s="2">
        <f>SUMIFS(DataRegularSeason20242025!$AA$3:$AA$1315,DataRegularSeason20242025!$B$3:$B$1315, "&lt;=" &amp; $A142, DataRegularSeason20242025!$D$3:$D$1315, AB$1)+SUMIFS(DataRegularSeason20242025!$AB$3:$AB$1315,DataRegularSeason20242025!$B$3:$B$1315, "&lt;=" &amp; $A142, DataRegularSeason20242025!$E$3:$E$1315, AB$1)</f>
        <v>40</v>
      </c>
      <c r="AC142" s="2">
        <f>SUMIFS(DataRegularSeason20242025!$AA$3:$AA$1315,DataRegularSeason20242025!$B$3:$B$1315, "&lt;=" &amp; $A142, DataRegularSeason20242025!$D$3:$D$1315, AC$1)+SUMIFS(DataRegularSeason20242025!$AB$3:$AB$1315,DataRegularSeason20242025!$B$3:$B$1315, "&lt;=" &amp; $A142, DataRegularSeason20242025!$E$3:$E$1315, AC$1)</f>
        <v>33</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35</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39</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22</v>
      </c>
      <c r="I143" s="2">
        <f>SUMIFS(DataRegularSeason20242025!$AA$3:$AA$1315,DataRegularSeason20242025!$B$3:$B$1315, "&lt;=" &amp; $A143, DataRegularSeason20242025!$D$3:$D$1315, I$1)+SUMIFS(DataRegularSeason20242025!$AB$3:$AB$1315,DataRegularSeason20242025!$B$3:$B$1315, "&lt;=" &amp; $A143, DataRegularSeason20242025!$E$3:$E$1315, I$1)</f>
        <v>36</v>
      </c>
      <c r="J143" s="2">
        <f>SUMIFS(DataRegularSeason20242025!$AA$3:$AA$1315,DataRegularSeason20242025!$B$3:$B$1315, "&lt;=" &amp; $A143, DataRegularSeason20242025!$D$3:$D$1315, J$1)+SUMIFS(DataRegularSeason20242025!$AB$3:$AB$1315,DataRegularSeason20242025!$B$3:$B$1315, "&lt;=" &amp; $A143, DataRegularSeason20242025!$E$3:$E$1315, J$1)</f>
        <v>36</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33</v>
      </c>
      <c r="AA143" s="2">
        <f>SUMIFS(DataRegularSeason20242025!$AA$3:$AA$1315,DataRegularSeason20242025!$B$3:$B$1315, "&lt;=" &amp; $A143, DataRegularSeason20242025!$D$3:$D$1315, AA$1)+SUMIFS(DataRegularSeason20242025!$AB$3:$AB$1315,DataRegularSeason20242025!$B$3:$B$1315, "&lt;=" &amp; $A143, DataRegularSeason20242025!$E$3:$E$1315, AA$1)</f>
        <v>34</v>
      </c>
      <c r="AB143" s="2">
        <f>SUMIFS(DataRegularSeason20242025!$AA$3:$AA$1315,DataRegularSeason20242025!$B$3:$B$1315, "&lt;=" &amp; $A143, DataRegularSeason20242025!$D$3:$D$1315, AB$1)+SUMIFS(DataRegularSeason20242025!$AB$3:$AB$1315,DataRegularSeason20242025!$B$3:$B$1315, "&lt;=" &amp; $A143, DataRegularSeason20242025!$E$3:$E$1315, AB$1)</f>
        <v>40</v>
      </c>
      <c r="AC143" s="2">
        <f>SUMIFS(DataRegularSeason20242025!$AA$3:$AA$1315,DataRegularSeason20242025!$B$3:$B$1315, "&lt;=" &amp; $A143, DataRegularSeason20242025!$D$3:$D$1315, AC$1)+SUMIFS(DataRegularSeason20242025!$AB$3:$AB$1315,DataRegularSeason20242025!$B$3:$B$1315, "&lt;=" &amp; $A143, DataRegularSeason20242025!$E$3:$E$1315, AC$1)</f>
        <v>33</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35</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39</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22</v>
      </c>
      <c r="I144" s="2">
        <f>SUMIFS(DataRegularSeason20242025!$AA$3:$AA$1315,DataRegularSeason20242025!$B$3:$B$1315, "&lt;=" &amp; $A144, DataRegularSeason20242025!$D$3:$D$1315, I$1)+SUMIFS(DataRegularSeason20242025!$AB$3:$AB$1315,DataRegularSeason20242025!$B$3:$B$1315, "&lt;=" &amp; $A144, DataRegularSeason20242025!$E$3:$E$1315, I$1)</f>
        <v>36</v>
      </c>
      <c r="J144" s="2">
        <f>SUMIFS(DataRegularSeason20242025!$AA$3:$AA$1315,DataRegularSeason20242025!$B$3:$B$1315, "&lt;=" &amp; $A144, DataRegularSeason20242025!$D$3:$D$1315, J$1)+SUMIFS(DataRegularSeason20242025!$AB$3:$AB$1315,DataRegularSeason20242025!$B$3:$B$1315, "&lt;=" &amp; $A144, DataRegularSeason20242025!$E$3:$E$1315, J$1)</f>
        <v>36</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33</v>
      </c>
      <c r="AA144" s="2">
        <f>SUMIFS(DataRegularSeason20242025!$AA$3:$AA$1315,DataRegularSeason20242025!$B$3:$B$1315, "&lt;=" &amp; $A144, DataRegularSeason20242025!$D$3:$D$1315, AA$1)+SUMIFS(DataRegularSeason20242025!$AB$3:$AB$1315,DataRegularSeason20242025!$B$3:$B$1315, "&lt;=" &amp; $A144, DataRegularSeason20242025!$E$3:$E$1315, AA$1)</f>
        <v>34</v>
      </c>
      <c r="AB144" s="2">
        <f>SUMIFS(DataRegularSeason20242025!$AA$3:$AA$1315,DataRegularSeason20242025!$B$3:$B$1315, "&lt;=" &amp; $A144, DataRegularSeason20242025!$D$3:$D$1315, AB$1)+SUMIFS(DataRegularSeason20242025!$AB$3:$AB$1315,DataRegularSeason20242025!$B$3:$B$1315, "&lt;=" &amp; $A144, DataRegularSeason20242025!$E$3:$E$1315, AB$1)</f>
        <v>40</v>
      </c>
      <c r="AC144" s="2">
        <f>SUMIFS(DataRegularSeason20242025!$AA$3:$AA$1315,DataRegularSeason20242025!$B$3:$B$1315, "&lt;=" &amp; $A144, DataRegularSeason20242025!$D$3:$D$1315, AC$1)+SUMIFS(DataRegularSeason20242025!$AB$3:$AB$1315,DataRegularSeason20242025!$B$3:$B$1315, "&lt;=" &amp; $A144, DataRegularSeason20242025!$E$3:$E$1315, AC$1)</f>
        <v>33</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35</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39</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22</v>
      </c>
      <c r="I145" s="2">
        <f>SUMIFS(DataRegularSeason20242025!$AA$3:$AA$1315,DataRegularSeason20242025!$B$3:$B$1315, "&lt;=" &amp; $A145, DataRegularSeason20242025!$D$3:$D$1315, I$1)+SUMIFS(DataRegularSeason20242025!$AB$3:$AB$1315,DataRegularSeason20242025!$B$3:$B$1315, "&lt;=" &amp; $A145, DataRegularSeason20242025!$E$3:$E$1315, I$1)</f>
        <v>36</v>
      </c>
      <c r="J145" s="2">
        <f>SUMIFS(DataRegularSeason20242025!$AA$3:$AA$1315,DataRegularSeason20242025!$B$3:$B$1315, "&lt;=" &amp; $A145, DataRegularSeason20242025!$D$3:$D$1315, J$1)+SUMIFS(DataRegularSeason20242025!$AB$3:$AB$1315,DataRegularSeason20242025!$B$3:$B$1315, "&lt;=" &amp; $A145, DataRegularSeason20242025!$E$3:$E$1315, J$1)</f>
        <v>36</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33</v>
      </c>
      <c r="AA145" s="2">
        <f>SUMIFS(DataRegularSeason20242025!$AA$3:$AA$1315,DataRegularSeason20242025!$B$3:$B$1315, "&lt;=" &amp; $A145, DataRegularSeason20242025!$D$3:$D$1315, AA$1)+SUMIFS(DataRegularSeason20242025!$AB$3:$AB$1315,DataRegularSeason20242025!$B$3:$B$1315, "&lt;=" &amp; $A145, DataRegularSeason20242025!$E$3:$E$1315, AA$1)</f>
        <v>34</v>
      </c>
      <c r="AB145" s="2">
        <f>SUMIFS(DataRegularSeason20242025!$AA$3:$AA$1315,DataRegularSeason20242025!$B$3:$B$1315, "&lt;=" &amp; $A145, DataRegularSeason20242025!$D$3:$D$1315, AB$1)+SUMIFS(DataRegularSeason20242025!$AB$3:$AB$1315,DataRegularSeason20242025!$B$3:$B$1315, "&lt;=" &amp; $A145, DataRegularSeason20242025!$E$3:$E$1315, AB$1)</f>
        <v>40</v>
      </c>
      <c r="AC145" s="2">
        <f>SUMIFS(DataRegularSeason20242025!$AA$3:$AA$1315,DataRegularSeason20242025!$B$3:$B$1315, "&lt;=" &amp; $A145, DataRegularSeason20242025!$D$3:$D$1315, AC$1)+SUMIFS(DataRegularSeason20242025!$AB$3:$AB$1315,DataRegularSeason20242025!$B$3:$B$1315, "&lt;=" &amp; $A145, DataRegularSeason20242025!$E$3:$E$1315, AC$1)</f>
        <v>33</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35</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39</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22</v>
      </c>
      <c r="I146" s="2">
        <f>SUMIFS(DataRegularSeason20242025!$AA$3:$AA$1315,DataRegularSeason20242025!$B$3:$B$1315, "&lt;=" &amp; $A146, DataRegularSeason20242025!$D$3:$D$1315, I$1)+SUMIFS(DataRegularSeason20242025!$AB$3:$AB$1315,DataRegularSeason20242025!$B$3:$B$1315, "&lt;=" &amp; $A146, DataRegularSeason20242025!$E$3:$E$1315, I$1)</f>
        <v>36</v>
      </c>
      <c r="J146" s="2">
        <f>SUMIFS(DataRegularSeason20242025!$AA$3:$AA$1315,DataRegularSeason20242025!$B$3:$B$1315, "&lt;=" &amp; $A146, DataRegularSeason20242025!$D$3:$D$1315, J$1)+SUMIFS(DataRegularSeason20242025!$AB$3:$AB$1315,DataRegularSeason20242025!$B$3:$B$1315, "&lt;=" &amp; $A146, DataRegularSeason20242025!$E$3:$E$1315, J$1)</f>
        <v>36</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33</v>
      </c>
      <c r="AA146" s="2">
        <f>SUMIFS(DataRegularSeason20242025!$AA$3:$AA$1315,DataRegularSeason20242025!$B$3:$B$1315, "&lt;=" &amp; $A146, DataRegularSeason20242025!$D$3:$D$1315, AA$1)+SUMIFS(DataRegularSeason20242025!$AB$3:$AB$1315,DataRegularSeason20242025!$B$3:$B$1315, "&lt;=" &amp; $A146, DataRegularSeason20242025!$E$3:$E$1315, AA$1)</f>
        <v>34</v>
      </c>
      <c r="AB146" s="2">
        <f>SUMIFS(DataRegularSeason20242025!$AA$3:$AA$1315,DataRegularSeason20242025!$B$3:$B$1315, "&lt;=" &amp; $A146, DataRegularSeason20242025!$D$3:$D$1315, AB$1)+SUMIFS(DataRegularSeason20242025!$AB$3:$AB$1315,DataRegularSeason20242025!$B$3:$B$1315, "&lt;=" &amp; $A146, DataRegularSeason20242025!$E$3:$E$1315, AB$1)</f>
        <v>40</v>
      </c>
      <c r="AC146" s="2">
        <f>SUMIFS(DataRegularSeason20242025!$AA$3:$AA$1315,DataRegularSeason20242025!$B$3:$B$1315, "&lt;=" &amp; $A146, DataRegularSeason20242025!$D$3:$D$1315, AC$1)+SUMIFS(DataRegularSeason20242025!$AB$3:$AB$1315,DataRegularSeason20242025!$B$3:$B$1315, "&lt;=" &amp; $A146, DataRegularSeason20242025!$E$3:$E$1315, AC$1)</f>
        <v>33</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35</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39</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22</v>
      </c>
      <c r="I147" s="2">
        <f>SUMIFS(DataRegularSeason20242025!$AA$3:$AA$1315,DataRegularSeason20242025!$B$3:$B$1315, "&lt;=" &amp; $A147, DataRegularSeason20242025!$D$3:$D$1315, I$1)+SUMIFS(DataRegularSeason20242025!$AB$3:$AB$1315,DataRegularSeason20242025!$B$3:$B$1315, "&lt;=" &amp; $A147, DataRegularSeason20242025!$E$3:$E$1315, I$1)</f>
        <v>36</v>
      </c>
      <c r="J147" s="2">
        <f>SUMIFS(DataRegularSeason20242025!$AA$3:$AA$1315,DataRegularSeason20242025!$B$3:$B$1315, "&lt;=" &amp; $A147, DataRegularSeason20242025!$D$3:$D$1315, J$1)+SUMIFS(DataRegularSeason20242025!$AB$3:$AB$1315,DataRegularSeason20242025!$B$3:$B$1315, "&lt;=" &amp; $A147, DataRegularSeason20242025!$E$3:$E$1315, J$1)</f>
        <v>36</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33</v>
      </c>
      <c r="AA147" s="2">
        <f>SUMIFS(DataRegularSeason20242025!$AA$3:$AA$1315,DataRegularSeason20242025!$B$3:$B$1315, "&lt;=" &amp; $A147, DataRegularSeason20242025!$D$3:$D$1315, AA$1)+SUMIFS(DataRegularSeason20242025!$AB$3:$AB$1315,DataRegularSeason20242025!$B$3:$B$1315, "&lt;=" &amp; $A147, DataRegularSeason20242025!$E$3:$E$1315, AA$1)</f>
        <v>34</v>
      </c>
      <c r="AB147" s="2">
        <f>SUMIFS(DataRegularSeason20242025!$AA$3:$AA$1315,DataRegularSeason20242025!$B$3:$B$1315, "&lt;=" &amp; $A147, DataRegularSeason20242025!$D$3:$D$1315, AB$1)+SUMIFS(DataRegularSeason20242025!$AB$3:$AB$1315,DataRegularSeason20242025!$B$3:$B$1315, "&lt;=" &amp; $A147, DataRegularSeason20242025!$E$3:$E$1315, AB$1)</f>
        <v>40</v>
      </c>
      <c r="AC147" s="2">
        <f>SUMIFS(DataRegularSeason20242025!$AA$3:$AA$1315,DataRegularSeason20242025!$B$3:$B$1315, "&lt;=" &amp; $A147, DataRegularSeason20242025!$D$3:$D$1315, AC$1)+SUMIFS(DataRegularSeason20242025!$AB$3:$AB$1315,DataRegularSeason20242025!$B$3:$B$1315, "&lt;=" &amp; $A147, DataRegularSeason20242025!$E$3:$E$1315, AC$1)</f>
        <v>33</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35</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39</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22</v>
      </c>
      <c r="I148" s="2">
        <f>SUMIFS(DataRegularSeason20242025!$AA$3:$AA$1315,DataRegularSeason20242025!$B$3:$B$1315, "&lt;=" &amp; $A148, DataRegularSeason20242025!$D$3:$D$1315, I$1)+SUMIFS(DataRegularSeason20242025!$AB$3:$AB$1315,DataRegularSeason20242025!$B$3:$B$1315, "&lt;=" &amp; $A148, DataRegularSeason20242025!$E$3:$E$1315, I$1)</f>
        <v>36</v>
      </c>
      <c r="J148" s="2">
        <f>SUMIFS(DataRegularSeason20242025!$AA$3:$AA$1315,DataRegularSeason20242025!$B$3:$B$1315, "&lt;=" &amp; $A148, DataRegularSeason20242025!$D$3:$D$1315, J$1)+SUMIFS(DataRegularSeason20242025!$AB$3:$AB$1315,DataRegularSeason20242025!$B$3:$B$1315, "&lt;=" &amp; $A148, DataRegularSeason20242025!$E$3:$E$1315, J$1)</f>
        <v>36</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33</v>
      </c>
      <c r="AA148" s="2">
        <f>SUMIFS(DataRegularSeason20242025!$AA$3:$AA$1315,DataRegularSeason20242025!$B$3:$B$1315, "&lt;=" &amp; $A148, DataRegularSeason20242025!$D$3:$D$1315, AA$1)+SUMIFS(DataRegularSeason20242025!$AB$3:$AB$1315,DataRegularSeason20242025!$B$3:$B$1315, "&lt;=" &amp; $A148, DataRegularSeason20242025!$E$3:$E$1315, AA$1)</f>
        <v>34</v>
      </c>
      <c r="AB148" s="2">
        <f>SUMIFS(DataRegularSeason20242025!$AA$3:$AA$1315,DataRegularSeason20242025!$B$3:$B$1315, "&lt;=" &amp; $A148, DataRegularSeason20242025!$D$3:$D$1315, AB$1)+SUMIFS(DataRegularSeason20242025!$AB$3:$AB$1315,DataRegularSeason20242025!$B$3:$B$1315, "&lt;=" &amp; $A148, DataRegularSeason20242025!$E$3:$E$1315, AB$1)</f>
        <v>40</v>
      </c>
      <c r="AC148" s="2">
        <f>SUMIFS(DataRegularSeason20242025!$AA$3:$AA$1315,DataRegularSeason20242025!$B$3:$B$1315, "&lt;=" &amp; $A148, DataRegularSeason20242025!$D$3:$D$1315, AC$1)+SUMIFS(DataRegularSeason20242025!$AB$3:$AB$1315,DataRegularSeason20242025!$B$3:$B$1315, "&lt;=" &amp; $A148, DataRegularSeason20242025!$E$3:$E$1315, AC$1)</f>
        <v>33</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35</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39</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22</v>
      </c>
      <c r="I149" s="2">
        <f>SUMIFS(DataRegularSeason20242025!$AA$3:$AA$1315,DataRegularSeason20242025!$B$3:$B$1315, "&lt;=" &amp; $A149, DataRegularSeason20242025!$D$3:$D$1315, I$1)+SUMIFS(DataRegularSeason20242025!$AB$3:$AB$1315,DataRegularSeason20242025!$B$3:$B$1315, "&lt;=" &amp; $A149, DataRegularSeason20242025!$E$3:$E$1315, I$1)</f>
        <v>36</v>
      </c>
      <c r="J149" s="2">
        <f>SUMIFS(DataRegularSeason20242025!$AA$3:$AA$1315,DataRegularSeason20242025!$B$3:$B$1315, "&lt;=" &amp; $A149, DataRegularSeason20242025!$D$3:$D$1315, J$1)+SUMIFS(DataRegularSeason20242025!$AB$3:$AB$1315,DataRegularSeason20242025!$B$3:$B$1315, "&lt;=" &amp; $A149, DataRegularSeason20242025!$E$3:$E$1315, J$1)</f>
        <v>36</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33</v>
      </c>
      <c r="AA149" s="2">
        <f>SUMIFS(DataRegularSeason20242025!$AA$3:$AA$1315,DataRegularSeason20242025!$B$3:$B$1315, "&lt;=" &amp; $A149, DataRegularSeason20242025!$D$3:$D$1315, AA$1)+SUMIFS(DataRegularSeason20242025!$AB$3:$AB$1315,DataRegularSeason20242025!$B$3:$B$1315, "&lt;=" &amp; $A149, DataRegularSeason20242025!$E$3:$E$1315, AA$1)</f>
        <v>34</v>
      </c>
      <c r="AB149" s="2">
        <f>SUMIFS(DataRegularSeason20242025!$AA$3:$AA$1315,DataRegularSeason20242025!$B$3:$B$1315, "&lt;=" &amp; $A149, DataRegularSeason20242025!$D$3:$D$1315, AB$1)+SUMIFS(DataRegularSeason20242025!$AB$3:$AB$1315,DataRegularSeason20242025!$B$3:$B$1315, "&lt;=" &amp; $A149, DataRegularSeason20242025!$E$3:$E$1315, AB$1)</f>
        <v>40</v>
      </c>
      <c r="AC149" s="2">
        <f>SUMIFS(DataRegularSeason20242025!$AA$3:$AA$1315,DataRegularSeason20242025!$B$3:$B$1315, "&lt;=" &amp; $A149, DataRegularSeason20242025!$D$3:$D$1315, AC$1)+SUMIFS(DataRegularSeason20242025!$AB$3:$AB$1315,DataRegularSeason20242025!$B$3:$B$1315, "&lt;=" &amp; $A149, DataRegularSeason20242025!$E$3:$E$1315, AC$1)</f>
        <v>33</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35</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39</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22</v>
      </c>
      <c r="I150" s="2">
        <f>SUMIFS(DataRegularSeason20242025!$AA$3:$AA$1315,DataRegularSeason20242025!$B$3:$B$1315, "&lt;=" &amp; $A150, DataRegularSeason20242025!$D$3:$D$1315, I$1)+SUMIFS(DataRegularSeason20242025!$AB$3:$AB$1315,DataRegularSeason20242025!$B$3:$B$1315, "&lt;=" &amp; $A150, DataRegularSeason20242025!$E$3:$E$1315, I$1)</f>
        <v>36</v>
      </c>
      <c r="J150" s="2">
        <f>SUMIFS(DataRegularSeason20242025!$AA$3:$AA$1315,DataRegularSeason20242025!$B$3:$B$1315, "&lt;=" &amp; $A150, DataRegularSeason20242025!$D$3:$D$1315, J$1)+SUMIFS(DataRegularSeason20242025!$AB$3:$AB$1315,DataRegularSeason20242025!$B$3:$B$1315, "&lt;=" &amp; $A150, DataRegularSeason20242025!$E$3:$E$1315, J$1)</f>
        <v>36</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33</v>
      </c>
      <c r="AA150" s="2">
        <f>SUMIFS(DataRegularSeason20242025!$AA$3:$AA$1315,DataRegularSeason20242025!$B$3:$B$1315, "&lt;=" &amp; $A150, DataRegularSeason20242025!$D$3:$D$1315, AA$1)+SUMIFS(DataRegularSeason20242025!$AB$3:$AB$1315,DataRegularSeason20242025!$B$3:$B$1315, "&lt;=" &amp; $A150, DataRegularSeason20242025!$E$3:$E$1315, AA$1)</f>
        <v>34</v>
      </c>
      <c r="AB150" s="2">
        <f>SUMIFS(DataRegularSeason20242025!$AA$3:$AA$1315,DataRegularSeason20242025!$B$3:$B$1315, "&lt;=" &amp; $A150, DataRegularSeason20242025!$D$3:$D$1315, AB$1)+SUMIFS(DataRegularSeason20242025!$AB$3:$AB$1315,DataRegularSeason20242025!$B$3:$B$1315, "&lt;=" &amp; $A150, DataRegularSeason20242025!$E$3:$E$1315, AB$1)</f>
        <v>40</v>
      </c>
      <c r="AC150" s="2">
        <f>SUMIFS(DataRegularSeason20242025!$AA$3:$AA$1315,DataRegularSeason20242025!$B$3:$B$1315, "&lt;=" &amp; $A150, DataRegularSeason20242025!$D$3:$D$1315, AC$1)+SUMIFS(DataRegularSeason20242025!$AB$3:$AB$1315,DataRegularSeason20242025!$B$3:$B$1315, "&lt;=" &amp; $A150, DataRegularSeason20242025!$E$3:$E$1315, AC$1)</f>
        <v>33</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35</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39</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22</v>
      </c>
      <c r="I151" s="2">
        <f>SUMIFS(DataRegularSeason20242025!$AA$3:$AA$1315,DataRegularSeason20242025!$B$3:$B$1315, "&lt;=" &amp; $A151, DataRegularSeason20242025!$D$3:$D$1315, I$1)+SUMIFS(DataRegularSeason20242025!$AB$3:$AB$1315,DataRegularSeason20242025!$B$3:$B$1315, "&lt;=" &amp; $A151, DataRegularSeason20242025!$E$3:$E$1315, I$1)</f>
        <v>36</v>
      </c>
      <c r="J151" s="2">
        <f>SUMIFS(DataRegularSeason20242025!$AA$3:$AA$1315,DataRegularSeason20242025!$B$3:$B$1315, "&lt;=" &amp; $A151, DataRegularSeason20242025!$D$3:$D$1315, J$1)+SUMIFS(DataRegularSeason20242025!$AB$3:$AB$1315,DataRegularSeason20242025!$B$3:$B$1315, "&lt;=" &amp; $A151, DataRegularSeason20242025!$E$3:$E$1315, J$1)</f>
        <v>36</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33</v>
      </c>
      <c r="AA151" s="2">
        <f>SUMIFS(DataRegularSeason20242025!$AA$3:$AA$1315,DataRegularSeason20242025!$B$3:$B$1315, "&lt;=" &amp; $A151, DataRegularSeason20242025!$D$3:$D$1315, AA$1)+SUMIFS(DataRegularSeason20242025!$AB$3:$AB$1315,DataRegularSeason20242025!$B$3:$B$1315, "&lt;=" &amp; $A151, DataRegularSeason20242025!$E$3:$E$1315, AA$1)</f>
        <v>34</v>
      </c>
      <c r="AB151" s="2">
        <f>SUMIFS(DataRegularSeason20242025!$AA$3:$AA$1315,DataRegularSeason20242025!$B$3:$B$1315, "&lt;=" &amp; $A151, DataRegularSeason20242025!$D$3:$D$1315, AB$1)+SUMIFS(DataRegularSeason20242025!$AB$3:$AB$1315,DataRegularSeason20242025!$B$3:$B$1315, "&lt;=" &amp; $A151, DataRegularSeason20242025!$E$3:$E$1315, AB$1)</f>
        <v>40</v>
      </c>
      <c r="AC151" s="2">
        <f>SUMIFS(DataRegularSeason20242025!$AA$3:$AA$1315,DataRegularSeason20242025!$B$3:$B$1315, "&lt;=" &amp; $A151, DataRegularSeason20242025!$D$3:$D$1315, AC$1)+SUMIFS(DataRegularSeason20242025!$AB$3:$AB$1315,DataRegularSeason20242025!$B$3:$B$1315, "&lt;=" &amp; $A151, DataRegularSeason20242025!$E$3:$E$1315, AC$1)</f>
        <v>33</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35</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39</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22</v>
      </c>
      <c r="I152" s="2">
        <f>SUMIFS(DataRegularSeason20242025!$AA$3:$AA$1315,DataRegularSeason20242025!$B$3:$B$1315, "&lt;=" &amp; $A152, DataRegularSeason20242025!$D$3:$D$1315, I$1)+SUMIFS(DataRegularSeason20242025!$AB$3:$AB$1315,DataRegularSeason20242025!$B$3:$B$1315, "&lt;=" &amp; $A152, DataRegularSeason20242025!$E$3:$E$1315, I$1)</f>
        <v>36</v>
      </c>
      <c r="J152" s="2">
        <f>SUMIFS(DataRegularSeason20242025!$AA$3:$AA$1315,DataRegularSeason20242025!$B$3:$B$1315, "&lt;=" &amp; $A152, DataRegularSeason20242025!$D$3:$D$1315, J$1)+SUMIFS(DataRegularSeason20242025!$AB$3:$AB$1315,DataRegularSeason20242025!$B$3:$B$1315, "&lt;=" &amp; $A152, DataRegularSeason20242025!$E$3:$E$1315, J$1)</f>
        <v>36</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33</v>
      </c>
      <c r="AA152" s="2">
        <f>SUMIFS(DataRegularSeason20242025!$AA$3:$AA$1315,DataRegularSeason20242025!$B$3:$B$1315, "&lt;=" &amp; $A152, DataRegularSeason20242025!$D$3:$D$1315, AA$1)+SUMIFS(DataRegularSeason20242025!$AB$3:$AB$1315,DataRegularSeason20242025!$B$3:$B$1315, "&lt;=" &amp; $A152, DataRegularSeason20242025!$E$3:$E$1315, AA$1)</f>
        <v>34</v>
      </c>
      <c r="AB152" s="2">
        <f>SUMIFS(DataRegularSeason20242025!$AA$3:$AA$1315,DataRegularSeason20242025!$B$3:$B$1315, "&lt;=" &amp; $A152, DataRegularSeason20242025!$D$3:$D$1315, AB$1)+SUMIFS(DataRegularSeason20242025!$AB$3:$AB$1315,DataRegularSeason20242025!$B$3:$B$1315, "&lt;=" &amp; $A152, DataRegularSeason20242025!$E$3:$E$1315, AB$1)</f>
        <v>40</v>
      </c>
      <c r="AC152" s="2">
        <f>SUMIFS(DataRegularSeason20242025!$AA$3:$AA$1315,DataRegularSeason20242025!$B$3:$B$1315, "&lt;=" &amp; $A152, DataRegularSeason20242025!$D$3:$D$1315, AC$1)+SUMIFS(DataRegularSeason20242025!$AB$3:$AB$1315,DataRegularSeason20242025!$B$3:$B$1315, "&lt;=" &amp; $A152, DataRegularSeason20242025!$E$3:$E$1315, AC$1)</f>
        <v>33</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35</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39</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22</v>
      </c>
      <c r="I153" s="2">
        <f>SUMIFS(DataRegularSeason20242025!$AA$3:$AA$1315,DataRegularSeason20242025!$B$3:$B$1315, "&lt;=" &amp; $A153, DataRegularSeason20242025!$D$3:$D$1315, I$1)+SUMIFS(DataRegularSeason20242025!$AB$3:$AB$1315,DataRegularSeason20242025!$B$3:$B$1315, "&lt;=" &amp; $A153, DataRegularSeason20242025!$E$3:$E$1315, I$1)</f>
        <v>36</v>
      </c>
      <c r="J153" s="2">
        <f>SUMIFS(DataRegularSeason20242025!$AA$3:$AA$1315,DataRegularSeason20242025!$B$3:$B$1315, "&lt;=" &amp; $A153, DataRegularSeason20242025!$D$3:$D$1315, J$1)+SUMIFS(DataRegularSeason20242025!$AB$3:$AB$1315,DataRegularSeason20242025!$B$3:$B$1315, "&lt;=" &amp; $A153, DataRegularSeason20242025!$E$3:$E$1315, J$1)</f>
        <v>36</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33</v>
      </c>
      <c r="AA153" s="2">
        <f>SUMIFS(DataRegularSeason20242025!$AA$3:$AA$1315,DataRegularSeason20242025!$B$3:$B$1315, "&lt;=" &amp; $A153, DataRegularSeason20242025!$D$3:$D$1315, AA$1)+SUMIFS(DataRegularSeason20242025!$AB$3:$AB$1315,DataRegularSeason20242025!$B$3:$B$1315, "&lt;=" &amp; $A153, DataRegularSeason20242025!$E$3:$E$1315, AA$1)</f>
        <v>34</v>
      </c>
      <c r="AB153" s="2">
        <f>SUMIFS(DataRegularSeason20242025!$AA$3:$AA$1315,DataRegularSeason20242025!$B$3:$B$1315, "&lt;=" &amp; $A153, DataRegularSeason20242025!$D$3:$D$1315, AB$1)+SUMIFS(DataRegularSeason20242025!$AB$3:$AB$1315,DataRegularSeason20242025!$B$3:$B$1315, "&lt;=" &amp; $A153, DataRegularSeason20242025!$E$3:$E$1315, AB$1)</f>
        <v>40</v>
      </c>
      <c r="AC153" s="2">
        <f>SUMIFS(DataRegularSeason20242025!$AA$3:$AA$1315,DataRegularSeason20242025!$B$3:$B$1315, "&lt;=" &amp; $A153, DataRegularSeason20242025!$D$3:$D$1315, AC$1)+SUMIFS(DataRegularSeason20242025!$AB$3:$AB$1315,DataRegularSeason20242025!$B$3:$B$1315, "&lt;=" &amp; $A153, DataRegularSeason20242025!$E$3:$E$1315, AC$1)</f>
        <v>33</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35</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39</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22</v>
      </c>
      <c r="I154" s="2">
        <f>SUMIFS(DataRegularSeason20242025!$AA$3:$AA$1315,DataRegularSeason20242025!$B$3:$B$1315, "&lt;=" &amp; $A154, DataRegularSeason20242025!$D$3:$D$1315, I$1)+SUMIFS(DataRegularSeason20242025!$AB$3:$AB$1315,DataRegularSeason20242025!$B$3:$B$1315, "&lt;=" &amp; $A154, DataRegularSeason20242025!$E$3:$E$1315, I$1)</f>
        <v>36</v>
      </c>
      <c r="J154" s="2">
        <f>SUMIFS(DataRegularSeason20242025!$AA$3:$AA$1315,DataRegularSeason20242025!$B$3:$B$1315, "&lt;=" &amp; $A154, DataRegularSeason20242025!$D$3:$D$1315, J$1)+SUMIFS(DataRegularSeason20242025!$AB$3:$AB$1315,DataRegularSeason20242025!$B$3:$B$1315, "&lt;=" &amp; $A154, DataRegularSeason20242025!$E$3:$E$1315, J$1)</f>
        <v>36</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33</v>
      </c>
      <c r="AA154" s="2">
        <f>SUMIFS(DataRegularSeason20242025!$AA$3:$AA$1315,DataRegularSeason20242025!$B$3:$B$1315, "&lt;=" &amp; $A154, DataRegularSeason20242025!$D$3:$D$1315, AA$1)+SUMIFS(DataRegularSeason20242025!$AB$3:$AB$1315,DataRegularSeason20242025!$B$3:$B$1315, "&lt;=" &amp; $A154, DataRegularSeason20242025!$E$3:$E$1315, AA$1)</f>
        <v>34</v>
      </c>
      <c r="AB154" s="2">
        <f>SUMIFS(DataRegularSeason20242025!$AA$3:$AA$1315,DataRegularSeason20242025!$B$3:$B$1315, "&lt;=" &amp; $A154, DataRegularSeason20242025!$D$3:$D$1315, AB$1)+SUMIFS(DataRegularSeason20242025!$AB$3:$AB$1315,DataRegularSeason20242025!$B$3:$B$1315, "&lt;=" &amp; $A154, DataRegularSeason20242025!$E$3:$E$1315, AB$1)</f>
        <v>40</v>
      </c>
      <c r="AC154" s="2">
        <f>SUMIFS(DataRegularSeason20242025!$AA$3:$AA$1315,DataRegularSeason20242025!$B$3:$B$1315, "&lt;=" &amp; $A154, DataRegularSeason20242025!$D$3:$D$1315, AC$1)+SUMIFS(DataRegularSeason20242025!$AB$3:$AB$1315,DataRegularSeason20242025!$B$3:$B$1315, "&lt;=" &amp; $A154, DataRegularSeason20242025!$E$3:$E$1315, AC$1)</f>
        <v>33</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35</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39</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22</v>
      </c>
      <c r="I155" s="2">
        <f>SUMIFS(DataRegularSeason20242025!$AA$3:$AA$1315,DataRegularSeason20242025!$B$3:$B$1315, "&lt;=" &amp; $A155, DataRegularSeason20242025!$D$3:$D$1315, I$1)+SUMIFS(DataRegularSeason20242025!$AB$3:$AB$1315,DataRegularSeason20242025!$B$3:$B$1315, "&lt;=" &amp; $A155, DataRegularSeason20242025!$E$3:$E$1315, I$1)</f>
        <v>36</v>
      </c>
      <c r="J155" s="2">
        <f>SUMIFS(DataRegularSeason20242025!$AA$3:$AA$1315,DataRegularSeason20242025!$B$3:$B$1315, "&lt;=" &amp; $A155, DataRegularSeason20242025!$D$3:$D$1315, J$1)+SUMIFS(DataRegularSeason20242025!$AB$3:$AB$1315,DataRegularSeason20242025!$B$3:$B$1315, "&lt;=" &amp; $A155, DataRegularSeason20242025!$E$3:$E$1315, J$1)</f>
        <v>36</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33</v>
      </c>
      <c r="AA155" s="2">
        <f>SUMIFS(DataRegularSeason20242025!$AA$3:$AA$1315,DataRegularSeason20242025!$B$3:$B$1315, "&lt;=" &amp; $A155, DataRegularSeason20242025!$D$3:$D$1315, AA$1)+SUMIFS(DataRegularSeason20242025!$AB$3:$AB$1315,DataRegularSeason20242025!$B$3:$B$1315, "&lt;=" &amp; $A155, DataRegularSeason20242025!$E$3:$E$1315, AA$1)</f>
        <v>34</v>
      </c>
      <c r="AB155" s="2">
        <f>SUMIFS(DataRegularSeason20242025!$AA$3:$AA$1315,DataRegularSeason20242025!$B$3:$B$1315, "&lt;=" &amp; $A155, DataRegularSeason20242025!$D$3:$D$1315, AB$1)+SUMIFS(DataRegularSeason20242025!$AB$3:$AB$1315,DataRegularSeason20242025!$B$3:$B$1315, "&lt;=" &amp; $A155, DataRegularSeason20242025!$E$3:$E$1315, AB$1)</f>
        <v>40</v>
      </c>
      <c r="AC155" s="2">
        <f>SUMIFS(DataRegularSeason20242025!$AA$3:$AA$1315,DataRegularSeason20242025!$B$3:$B$1315, "&lt;=" &amp; $A155, DataRegularSeason20242025!$D$3:$D$1315, AC$1)+SUMIFS(DataRegularSeason20242025!$AB$3:$AB$1315,DataRegularSeason20242025!$B$3:$B$1315, "&lt;=" &amp; $A155, DataRegularSeason20242025!$E$3:$E$1315, AC$1)</f>
        <v>33</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35</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39</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22</v>
      </c>
      <c r="I156" s="2">
        <f>SUMIFS(DataRegularSeason20242025!$AA$3:$AA$1315,DataRegularSeason20242025!$B$3:$B$1315, "&lt;=" &amp; $A156, DataRegularSeason20242025!$D$3:$D$1315, I$1)+SUMIFS(DataRegularSeason20242025!$AB$3:$AB$1315,DataRegularSeason20242025!$B$3:$B$1315, "&lt;=" &amp; $A156, DataRegularSeason20242025!$E$3:$E$1315, I$1)</f>
        <v>36</v>
      </c>
      <c r="J156" s="2">
        <f>SUMIFS(DataRegularSeason20242025!$AA$3:$AA$1315,DataRegularSeason20242025!$B$3:$B$1315, "&lt;=" &amp; $A156, DataRegularSeason20242025!$D$3:$D$1315, J$1)+SUMIFS(DataRegularSeason20242025!$AB$3:$AB$1315,DataRegularSeason20242025!$B$3:$B$1315, "&lt;=" &amp; $A156, DataRegularSeason20242025!$E$3:$E$1315, J$1)</f>
        <v>36</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33</v>
      </c>
      <c r="AA156" s="2">
        <f>SUMIFS(DataRegularSeason20242025!$AA$3:$AA$1315,DataRegularSeason20242025!$B$3:$B$1315, "&lt;=" &amp; $A156, DataRegularSeason20242025!$D$3:$D$1315, AA$1)+SUMIFS(DataRegularSeason20242025!$AB$3:$AB$1315,DataRegularSeason20242025!$B$3:$B$1315, "&lt;=" &amp; $A156, DataRegularSeason20242025!$E$3:$E$1315, AA$1)</f>
        <v>34</v>
      </c>
      <c r="AB156" s="2">
        <f>SUMIFS(DataRegularSeason20242025!$AA$3:$AA$1315,DataRegularSeason20242025!$B$3:$B$1315, "&lt;=" &amp; $A156, DataRegularSeason20242025!$D$3:$D$1315, AB$1)+SUMIFS(DataRegularSeason20242025!$AB$3:$AB$1315,DataRegularSeason20242025!$B$3:$B$1315, "&lt;=" &amp; $A156, DataRegularSeason20242025!$E$3:$E$1315, AB$1)</f>
        <v>40</v>
      </c>
      <c r="AC156" s="2">
        <f>SUMIFS(DataRegularSeason20242025!$AA$3:$AA$1315,DataRegularSeason20242025!$B$3:$B$1315, "&lt;=" &amp; $A156, DataRegularSeason20242025!$D$3:$D$1315, AC$1)+SUMIFS(DataRegularSeason20242025!$AB$3:$AB$1315,DataRegularSeason20242025!$B$3:$B$1315, "&lt;=" &amp; $A156, DataRegularSeason20242025!$E$3:$E$1315, AC$1)</f>
        <v>33</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35</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39</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22</v>
      </c>
      <c r="I157" s="2">
        <f>SUMIFS(DataRegularSeason20242025!$AA$3:$AA$1315,DataRegularSeason20242025!$B$3:$B$1315, "&lt;=" &amp; $A157, DataRegularSeason20242025!$D$3:$D$1315, I$1)+SUMIFS(DataRegularSeason20242025!$AB$3:$AB$1315,DataRegularSeason20242025!$B$3:$B$1315, "&lt;=" &amp; $A157, DataRegularSeason20242025!$E$3:$E$1315, I$1)</f>
        <v>36</v>
      </c>
      <c r="J157" s="2">
        <f>SUMIFS(DataRegularSeason20242025!$AA$3:$AA$1315,DataRegularSeason20242025!$B$3:$B$1315, "&lt;=" &amp; $A157, DataRegularSeason20242025!$D$3:$D$1315, J$1)+SUMIFS(DataRegularSeason20242025!$AB$3:$AB$1315,DataRegularSeason20242025!$B$3:$B$1315, "&lt;=" &amp; $A157, DataRegularSeason20242025!$E$3:$E$1315, J$1)</f>
        <v>36</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33</v>
      </c>
      <c r="AA157" s="2">
        <f>SUMIFS(DataRegularSeason20242025!$AA$3:$AA$1315,DataRegularSeason20242025!$B$3:$B$1315, "&lt;=" &amp; $A157, DataRegularSeason20242025!$D$3:$D$1315, AA$1)+SUMIFS(DataRegularSeason20242025!$AB$3:$AB$1315,DataRegularSeason20242025!$B$3:$B$1315, "&lt;=" &amp; $A157, DataRegularSeason20242025!$E$3:$E$1315, AA$1)</f>
        <v>34</v>
      </c>
      <c r="AB157" s="2">
        <f>SUMIFS(DataRegularSeason20242025!$AA$3:$AA$1315,DataRegularSeason20242025!$B$3:$B$1315, "&lt;=" &amp; $A157, DataRegularSeason20242025!$D$3:$D$1315, AB$1)+SUMIFS(DataRegularSeason20242025!$AB$3:$AB$1315,DataRegularSeason20242025!$B$3:$B$1315, "&lt;=" &amp; $A157, DataRegularSeason20242025!$E$3:$E$1315, AB$1)</f>
        <v>40</v>
      </c>
      <c r="AC157" s="2">
        <f>SUMIFS(DataRegularSeason20242025!$AA$3:$AA$1315,DataRegularSeason20242025!$B$3:$B$1315, "&lt;=" &amp; $A157, DataRegularSeason20242025!$D$3:$D$1315, AC$1)+SUMIFS(DataRegularSeason20242025!$AB$3:$AB$1315,DataRegularSeason20242025!$B$3:$B$1315, "&lt;=" &amp; $A157, DataRegularSeason20242025!$E$3:$E$1315, AC$1)</f>
        <v>33</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35</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39</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22</v>
      </c>
      <c r="I158" s="2">
        <f>SUMIFS(DataRegularSeason20242025!$AA$3:$AA$1315,DataRegularSeason20242025!$B$3:$B$1315, "&lt;=" &amp; $A158, DataRegularSeason20242025!$D$3:$D$1315, I$1)+SUMIFS(DataRegularSeason20242025!$AB$3:$AB$1315,DataRegularSeason20242025!$B$3:$B$1315, "&lt;=" &amp; $A158, DataRegularSeason20242025!$E$3:$E$1315, I$1)</f>
        <v>36</v>
      </c>
      <c r="J158" s="2">
        <f>SUMIFS(DataRegularSeason20242025!$AA$3:$AA$1315,DataRegularSeason20242025!$B$3:$B$1315, "&lt;=" &amp; $A158, DataRegularSeason20242025!$D$3:$D$1315, J$1)+SUMIFS(DataRegularSeason20242025!$AB$3:$AB$1315,DataRegularSeason20242025!$B$3:$B$1315, "&lt;=" &amp; $A158, DataRegularSeason20242025!$E$3:$E$1315, J$1)</f>
        <v>36</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33</v>
      </c>
      <c r="AA158" s="2">
        <f>SUMIFS(DataRegularSeason20242025!$AA$3:$AA$1315,DataRegularSeason20242025!$B$3:$B$1315, "&lt;=" &amp; $A158, DataRegularSeason20242025!$D$3:$D$1315, AA$1)+SUMIFS(DataRegularSeason20242025!$AB$3:$AB$1315,DataRegularSeason20242025!$B$3:$B$1315, "&lt;=" &amp; $A158, DataRegularSeason20242025!$E$3:$E$1315, AA$1)</f>
        <v>34</v>
      </c>
      <c r="AB158" s="2">
        <f>SUMIFS(DataRegularSeason20242025!$AA$3:$AA$1315,DataRegularSeason20242025!$B$3:$B$1315, "&lt;=" &amp; $A158, DataRegularSeason20242025!$D$3:$D$1315, AB$1)+SUMIFS(DataRegularSeason20242025!$AB$3:$AB$1315,DataRegularSeason20242025!$B$3:$B$1315, "&lt;=" &amp; $A158, DataRegularSeason20242025!$E$3:$E$1315, AB$1)</f>
        <v>40</v>
      </c>
      <c r="AC158" s="2">
        <f>SUMIFS(DataRegularSeason20242025!$AA$3:$AA$1315,DataRegularSeason20242025!$B$3:$B$1315, "&lt;=" &amp; $A158, DataRegularSeason20242025!$D$3:$D$1315, AC$1)+SUMIFS(DataRegularSeason20242025!$AB$3:$AB$1315,DataRegularSeason20242025!$B$3:$B$1315, "&lt;=" &amp; $A158, DataRegularSeason20242025!$E$3:$E$1315, AC$1)</f>
        <v>33</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35</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39</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22</v>
      </c>
      <c r="I159" s="2">
        <f>SUMIFS(DataRegularSeason20242025!$AA$3:$AA$1315,DataRegularSeason20242025!$B$3:$B$1315, "&lt;=" &amp; $A159, DataRegularSeason20242025!$D$3:$D$1315, I$1)+SUMIFS(DataRegularSeason20242025!$AB$3:$AB$1315,DataRegularSeason20242025!$B$3:$B$1315, "&lt;=" &amp; $A159, DataRegularSeason20242025!$E$3:$E$1315, I$1)</f>
        <v>36</v>
      </c>
      <c r="J159" s="2">
        <f>SUMIFS(DataRegularSeason20242025!$AA$3:$AA$1315,DataRegularSeason20242025!$B$3:$B$1315, "&lt;=" &amp; $A159, DataRegularSeason20242025!$D$3:$D$1315, J$1)+SUMIFS(DataRegularSeason20242025!$AB$3:$AB$1315,DataRegularSeason20242025!$B$3:$B$1315, "&lt;=" &amp; $A159, DataRegularSeason20242025!$E$3:$E$1315, J$1)</f>
        <v>36</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33</v>
      </c>
      <c r="AA159" s="2">
        <f>SUMIFS(DataRegularSeason20242025!$AA$3:$AA$1315,DataRegularSeason20242025!$B$3:$B$1315, "&lt;=" &amp; $A159, DataRegularSeason20242025!$D$3:$D$1315, AA$1)+SUMIFS(DataRegularSeason20242025!$AB$3:$AB$1315,DataRegularSeason20242025!$B$3:$B$1315, "&lt;=" &amp; $A159, DataRegularSeason20242025!$E$3:$E$1315, AA$1)</f>
        <v>34</v>
      </c>
      <c r="AB159" s="2">
        <f>SUMIFS(DataRegularSeason20242025!$AA$3:$AA$1315,DataRegularSeason20242025!$B$3:$B$1315, "&lt;=" &amp; $A159, DataRegularSeason20242025!$D$3:$D$1315, AB$1)+SUMIFS(DataRegularSeason20242025!$AB$3:$AB$1315,DataRegularSeason20242025!$B$3:$B$1315, "&lt;=" &amp; $A159, DataRegularSeason20242025!$E$3:$E$1315, AB$1)</f>
        <v>40</v>
      </c>
      <c r="AC159" s="2">
        <f>SUMIFS(DataRegularSeason20242025!$AA$3:$AA$1315,DataRegularSeason20242025!$B$3:$B$1315, "&lt;=" &amp; $A159, DataRegularSeason20242025!$D$3:$D$1315, AC$1)+SUMIFS(DataRegularSeason20242025!$AB$3:$AB$1315,DataRegularSeason20242025!$B$3:$B$1315, "&lt;=" &amp; $A159, DataRegularSeason20242025!$E$3:$E$1315, AC$1)</f>
        <v>33</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35</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39</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22</v>
      </c>
      <c r="I160" s="2">
        <f>SUMIFS(DataRegularSeason20242025!$AA$3:$AA$1315,DataRegularSeason20242025!$B$3:$B$1315, "&lt;=" &amp; $A160, DataRegularSeason20242025!$D$3:$D$1315, I$1)+SUMIFS(DataRegularSeason20242025!$AB$3:$AB$1315,DataRegularSeason20242025!$B$3:$B$1315, "&lt;=" &amp; $A160, DataRegularSeason20242025!$E$3:$E$1315, I$1)</f>
        <v>36</v>
      </c>
      <c r="J160" s="2">
        <f>SUMIFS(DataRegularSeason20242025!$AA$3:$AA$1315,DataRegularSeason20242025!$B$3:$B$1315, "&lt;=" &amp; $A160, DataRegularSeason20242025!$D$3:$D$1315, J$1)+SUMIFS(DataRegularSeason20242025!$AB$3:$AB$1315,DataRegularSeason20242025!$B$3:$B$1315, "&lt;=" &amp; $A160, DataRegularSeason20242025!$E$3:$E$1315, J$1)</f>
        <v>36</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33</v>
      </c>
      <c r="AA160" s="2">
        <f>SUMIFS(DataRegularSeason20242025!$AA$3:$AA$1315,DataRegularSeason20242025!$B$3:$B$1315, "&lt;=" &amp; $A160, DataRegularSeason20242025!$D$3:$D$1315, AA$1)+SUMIFS(DataRegularSeason20242025!$AB$3:$AB$1315,DataRegularSeason20242025!$B$3:$B$1315, "&lt;=" &amp; $A160, DataRegularSeason20242025!$E$3:$E$1315, AA$1)</f>
        <v>34</v>
      </c>
      <c r="AB160" s="2">
        <f>SUMIFS(DataRegularSeason20242025!$AA$3:$AA$1315,DataRegularSeason20242025!$B$3:$B$1315, "&lt;=" &amp; $A160, DataRegularSeason20242025!$D$3:$D$1315, AB$1)+SUMIFS(DataRegularSeason20242025!$AB$3:$AB$1315,DataRegularSeason20242025!$B$3:$B$1315, "&lt;=" &amp; $A160, DataRegularSeason20242025!$E$3:$E$1315, AB$1)</f>
        <v>40</v>
      </c>
      <c r="AC160" s="2">
        <f>SUMIFS(DataRegularSeason20242025!$AA$3:$AA$1315,DataRegularSeason20242025!$B$3:$B$1315, "&lt;=" &amp; $A160, DataRegularSeason20242025!$D$3:$D$1315, AC$1)+SUMIFS(DataRegularSeason20242025!$AB$3:$AB$1315,DataRegularSeason20242025!$B$3:$B$1315, "&lt;=" &amp; $A160, DataRegularSeason20242025!$E$3:$E$1315, AC$1)</f>
        <v>33</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35</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39</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22</v>
      </c>
      <c r="I161" s="2">
        <f>SUMIFS(DataRegularSeason20242025!$AA$3:$AA$1315,DataRegularSeason20242025!$B$3:$B$1315, "&lt;=" &amp; $A161, DataRegularSeason20242025!$D$3:$D$1315, I$1)+SUMIFS(DataRegularSeason20242025!$AB$3:$AB$1315,DataRegularSeason20242025!$B$3:$B$1315, "&lt;=" &amp; $A161, DataRegularSeason20242025!$E$3:$E$1315, I$1)</f>
        <v>36</v>
      </c>
      <c r="J161" s="2">
        <f>SUMIFS(DataRegularSeason20242025!$AA$3:$AA$1315,DataRegularSeason20242025!$B$3:$B$1315, "&lt;=" &amp; $A161, DataRegularSeason20242025!$D$3:$D$1315, J$1)+SUMIFS(DataRegularSeason20242025!$AB$3:$AB$1315,DataRegularSeason20242025!$B$3:$B$1315, "&lt;=" &amp; $A161, DataRegularSeason20242025!$E$3:$E$1315, J$1)</f>
        <v>36</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33</v>
      </c>
      <c r="AA161" s="2">
        <f>SUMIFS(DataRegularSeason20242025!$AA$3:$AA$1315,DataRegularSeason20242025!$B$3:$B$1315, "&lt;=" &amp; $A161, DataRegularSeason20242025!$D$3:$D$1315, AA$1)+SUMIFS(DataRegularSeason20242025!$AB$3:$AB$1315,DataRegularSeason20242025!$B$3:$B$1315, "&lt;=" &amp; $A161, DataRegularSeason20242025!$E$3:$E$1315, AA$1)</f>
        <v>34</v>
      </c>
      <c r="AB161" s="2">
        <f>SUMIFS(DataRegularSeason20242025!$AA$3:$AA$1315,DataRegularSeason20242025!$B$3:$B$1315, "&lt;=" &amp; $A161, DataRegularSeason20242025!$D$3:$D$1315, AB$1)+SUMIFS(DataRegularSeason20242025!$AB$3:$AB$1315,DataRegularSeason20242025!$B$3:$B$1315, "&lt;=" &amp; $A161, DataRegularSeason20242025!$E$3:$E$1315, AB$1)</f>
        <v>40</v>
      </c>
      <c r="AC161" s="2">
        <f>SUMIFS(DataRegularSeason20242025!$AA$3:$AA$1315,DataRegularSeason20242025!$B$3:$B$1315, "&lt;=" &amp; $A161, DataRegularSeason20242025!$D$3:$D$1315, AC$1)+SUMIFS(DataRegularSeason20242025!$AB$3:$AB$1315,DataRegularSeason20242025!$B$3:$B$1315, "&lt;=" &amp; $A161, DataRegularSeason20242025!$E$3:$E$1315, AC$1)</f>
        <v>33</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35</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39</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22</v>
      </c>
      <c r="I162" s="2">
        <f>SUMIFS(DataRegularSeason20242025!$AA$3:$AA$1315,DataRegularSeason20242025!$B$3:$B$1315, "&lt;=" &amp; $A162, DataRegularSeason20242025!$D$3:$D$1315, I$1)+SUMIFS(DataRegularSeason20242025!$AB$3:$AB$1315,DataRegularSeason20242025!$B$3:$B$1315, "&lt;=" &amp; $A162, DataRegularSeason20242025!$E$3:$E$1315, I$1)</f>
        <v>36</v>
      </c>
      <c r="J162" s="2">
        <f>SUMIFS(DataRegularSeason20242025!$AA$3:$AA$1315,DataRegularSeason20242025!$B$3:$B$1315, "&lt;=" &amp; $A162, DataRegularSeason20242025!$D$3:$D$1315, J$1)+SUMIFS(DataRegularSeason20242025!$AB$3:$AB$1315,DataRegularSeason20242025!$B$3:$B$1315, "&lt;=" &amp; $A162, DataRegularSeason20242025!$E$3:$E$1315, J$1)</f>
        <v>36</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33</v>
      </c>
      <c r="AA162" s="2">
        <f>SUMIFS(DataRegularSeason20242025!$AA$3:$AA$1315,DataRegularSeason20242025!$B$3:$B$1315, "&lt;=" &amp; $A162, DataRegularSeason20242025!$D$3:$D$1315, AA$1)+SUMIFS(DataRegularSeason20242025!$AB$3:$AB$1315,DataRegularSeason20242025!$B$3:$B$1315, "&lt;=" &amp; $A162, DataRegularSeason20242025!$E$3:$E$1315, AA$1)</f>
        <v>34</v>
      </c>
      <c r="AB162" s="2">
        <f>SUMIFS(DataRegularSeason20242025!$AA$3:$AA$1315,DataRegularSeason20242025!$B$3:$B$1315, "&lt;=" &amp; $A162, DataRegularSeason20242025!$D$3:$D$1315, AB$1)+SUMIFS(DataRegularSeason20242025!$AB$3:$AB$1315,DataRegularSeason20242025!$B$3:$B$1315, "&lt;=" &amp; $A162, DataRegularSeason20242025!$E$3:$E$1315, AB$1)</f>
        <v>40</v>
      </c>
      <c r="AC162" s="2">
        <f>SUMIFS(DataRegularSeason20242025!$AA$3:$AA$1315,DataRegularSeason20242025!$B$3:$B$1315, "&lt;=" &amp; $A162, DataRegularSeason20242025!$D$3:$D$1315, AC$1)+SUMIFS(DataRegularSeason20242025!$AB$3:$AB$1315,DataRegularSeason20242025!$B$3:$B$1315, "&lt;=" &amp; $A162, DataRegularSeason20242025!$E$3:$E$1315, AC$1)</f>
        <v>33</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35</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39</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22</v>
      </c>
      <c r="I163" s="2">
        <f>SUMIFS(DataRegularSeason20242025!$AA$3:$AA$1315,DataRegularSeason20242025!$B$3:$B$1315, "&lt;=" &amp; $A163, DataRegularSeason20242025!$D$3:$D$1315, I$1)+SUMIFS(DataRegularSeason20242025!$AB$3:$AB$1315,DataRegularSeason20242025!$B$3:$B$1315, "&lt;=" &amp; $A163, DataRegularSeason20242025!$E$3:$E$1315, I$1)</f>
        <v>36</v>
      </c>
      <c r="J163" s="2">
        <f>SUMIFS(DataRegularSeason20242025!$AA$3:$AA$1315,DataRegularSeason20242025!$B$3:$B$1315, "&lt;=" &amp; $A163, DataRegularSeason20242025!$D$3:$D$1315, J$1)+SUMIFS(DataRegularSeason20242025!$AB$3:$AB$1315,DataRegularSeason20242025!$B$3:$B$1315, "&lt;=" &amp; $A163, DataRegularSeason20242025!$E$3:$E$1315, J$1)</f>
        <v>36</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33</v>
      </c>
      <c r="AA163" s="2">
        <f>SUMIFS(DataRegularSeason20242025!$AA$3:$AA$1315,DataRegularSeason20242025!$B$3:$B$1315, "&lt;=" &amp; $A163, DataRegularSeason20242025!$D$3:$D$1315, AA$1)+SUMIFS(DataRegularSeason20242025!$AB$3:$AB$1315,DataRegularSeason20242025!$B$3:$B$1315, "&lt;=" &amp; $A163, DataRegularSeason20242025!$E$3:$E$1315, AA$1)</f>
        <v>34</v>
      </c>
      <c r="AB163" s="2">
        <f>SUMIFS(DataRegularSeason20242025!$AA$3:$AA$1315,DataRegularSeason20242025!$B$3:$B$1315, "&lt;=" &amp; $A163, DataRegularSeason20242025!$D$3:$D$1315, AB$1)+SUMIFS(DataRegularSeason20242025!$AB$3:$AB$1315,DataRegularSeason20242025!$B$3:$B$1315, "&lt;=" &amp; $A163, DataRegularSeason20242025!$E$3:$E$1315, AB$1)</f>
        <v>40</v>
      </c>
      <c r="AC163" s="2">
        <f>SUMIFS(DataRegularSeason20242025!$AA$3:$AA$1315,DataRegularSeason20242025!$B$3:$B$1315, "&lt;=" &amp; $A163, DataRegularSeason20242025!$D$3:$D$1315, AC$1)+SUMIFS(DataRegularSeason20242025!$AB$3:$AB$1315,DataRegularSeason20242025!$B$3:$B$1315, "&lt;=" &amp; $A163, DataRegularSeason20242025!$E$3:$E$1315, AC$1)</f>
        <v>33</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35</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39</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22</v>
      </c>
      <c r="I164" s="2">
        <f>SUMIFS(DataRegularSeason20242025!$AA$3:$AA$1315,DataRegularSeason20242025!$B$3:$B$1315, "&lt;=" &amp; $A164, DataRegularSeason20242025!$D$3:$D$1315, I$1)+SUMIFS(DataRegularSeason20242025!$AB$3:$AB$1315,DataRegularSeason20242025!$B$3:$B$1315, "&lt;=" &amp; $A164, DataRegularSeason20242025!$E$3:$E$1315, I$1)</f>
        <v>36</v>
      </c>
      <c r="J164" s="2">
        <f>SUMIFS(DataRegularSeason20242025!$AA$3:$AA$1315,DataRegularSeason20242025!$B$3:$B$1315, "&lt;=" &amp; $A164, DataRegularSeason20242025!$D$3:$D$1315, J$1)+SUMIFS(DataRegularSeason20242025!$AB$3:$AB$1315,DataRegularSeason20242025!$B$3:$B$1315, "&lt;=" &amp; $A164, DataRegularSeason20242025!$E$3:$E$1315, J$1)</f>
        <v>36</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33</v>
      </c>
      <c r="AA164" s="2">
        <f>SUMIFS(DataRegularSeason20242025!$AA$3:$AA$1315,DataRegularSeason20242025!$B$3:$B$1315, "&lt;=" &amp; $A164, DataRegularSeason20242025!$D$3:$D$1315, AA$1)+SUMIFS(DataRegularSeason20242025!$AB$3:$AB$1315,DataRegularSeason20242025!$B$3:$B$1315, "&lt;=" &amp; $A164, DataRegularSeason20242025!$E$3:$E$1315, AA$1)</f>
        <v>34</v>
      </c>
      <c r="AB164" s="2">
        <f>SUMIFS(DataRegularSeason20242025!$AA$3:$AA$1315,DataRegularSeason20242025!$B$3:$B$1315, "&lt;=" &amp; $A164, DataRegularSeason20242025!$D$3:$D$1315, AB$1)+SUMIFS(DataRegularSeason20242025!$AB$3:$AB$1315,DataRegularSeason20242025!$B$3:$B$1315, "&lt;=" &amp; $A164, DataRegularSeason20242025!$E$3:$E$1315, AB$1)</f>
        <v>40</v>
      </c>
      <c r="AC164" s="2">
        <f>SUMIFS(DataRegularSeason20242025!$AA$3:$AA$1315,DataRegularSeason20242025!$B$3:$B$1315, "&lt;=" &amp; $A164, DataRegularSeason20242025!$D$3:$D$1315, AC$1)+SUMIFS(DataRegularSeason20242025!$AB$3:$AB$1315,DataRegularSeason20242025!$B$3:$B$1315, "&lt;=" &amp; $A164, DataRegularSeason20242025!$E$3:$E$1315, AC$1)</f>
        <v>33</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35</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39</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22</v>
      </c>
      <c r="I165" s="2">
        <f>SUMIFS(DataRegularSeason20242025!$AA$3:$AA$1315,DataRegularSeason20242025!$B$3:$B$1315, "&lt;=" &amp; $A165, DataRegularSeason20242025!$D$3:$D$1315, I$1)+SUMIFS(DataRegularSeason20242025!$AB$3:$AB$1315,DataRegularSeason20242025!$B$3:$B$1315, "&lt;=" &amp; $A165, DataRegularSeason20242025!$E$3:$E$1315, I$1)</f>
        <v>36</v>
      </c>
      <c r="J165" s="2">
        <f>SUMIFS(DataRegularSeason20242025!$AA$3:$AA$1315,DataRegularSeason20242025!$B$3:$B$1315, "&lt;=" &amp; $A165, DataRegularSeason20242025!$D$3:$D$1315, J$1)+SUMIFS(DataRegularSeason20242025!$AB$3:$AB$1315,DataRegularSeason20242025!$B$3:$B$1315, "&lt;=" &amp; $A165, DataRegularSeason20242025!$E$3:$E$1315, J$1)</f>
        <v>36</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33</v>
      </c>
      <c r="AA165" s="2">
        <f>SUMIFS(DataRegularSeason20242025!$AA$3:$AA$1315,DataRegularSeason20242025!$B$3:$B$1315, "&lt;=" &amp; $A165, DataRegularSeason20242025!$D$3:$D$1315, AA$1)+SUMIFS(DataRegularSeason20242025!$AB$3:$AB$1315,DataRegularSeason20242025!$B$3:$B$1315, "&lt;=" &amp; $A165, DataRegularSeason20242025!$E$3:$E$1315, AA$1)</f>
        <v>34</v>
      </c>
      <c r="AB165" s="2">
        <f>SUMIFS(DataRegularSeason20242025!$AA$3:$AA$1315,DataRegularSeason20242025!$B$3:$B$1315, "&lt;=" &amp; $A165, DataRegularSeason20242025!$D$3:$D$1315, AB$1)+SUMIFS(DataRegularSeason20242025!$AB$3:$AB$1315,DataRegularSeason20242025!$B$3:$B$1315, "&lt;=" &amp; $A165, DataRegularSeason20242025!$E$3:$E$1315, AB$1)</f>
        <v>40</v>
      </c>
      <c r="AC165" s="2">
        <f>SUMIFS(DataRegularSeason20242025!$AA$3:$AA$1315,DataRegularSeason20242025!$B$3:$B$1315, "&lt;=" &amp; $A165, DataRegularSeason20242025!$D$3:$D$1315, AC$1)+SUMIFS(DataRegularSeason20242025!$AB$3:$AB$1315,DataRegularSeason20242025!$B$3:$B$1315, "&lt;=" &amp; $A165, DataRegularSeason20242025!$E$3:$E$1315, AC$1)</f>
        <v>33</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35</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39</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22</v>
      </c>
      <c r="I166" s="2">
        <f>SUMIFS(DataRegularSeason20242025!$AA$3:$AA$1315,DataRegularSeason20242025!$B$3:$B$1315, "&lt;=" &amp; $A166, DataRegularSeason20242025!$D$3:$D$1315, I$1)+SUMIFS(DataRegularSeason20242025!$AB$3:$AB$1315,DataRegularSeason20242025!$B$3:$B$1315, "&lt;=" &amp; $A166, DataRegularSeason20242025!$E$3:$E$1315, I$1)</f>
        <v>36</v>
      </c>
      <c r="J166" s="2">
        <f>SUMIFS(DataRegularSeason20242025!$AA$3:$AA$1315,DataRegularSeason20242025!$B$3:$B$1315, "&lt;=" &amp; $A166, DataRegularSeason20242025!$D$3:$D$1315, J$1)+SUMIFS(DataRegularSeason20242025!$AB$3:$AB$1315,DataRegularSeason20242025!$B$3:$B$1315, "&lt;=" &amp; $A166, DataRegularSeason20242025!$E$3:$E$1315, J$1)</f>
        <v>36</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33</v>
      </c>
      <c r="AA166" s="2">
        <f>SUMIFS(DataRegularSeason20242025!$AA$3:$AA$1315,DataRegularSeason20242025!$B$3:$B$1315, "&lt;=" &amp; $A166, DataRegularSeason20242025!$D$3:$D$1315, AA$1)+SUMIFS(DataRegularSeason20242025!$AB$3:$AB$1315,DataRegularSeason20242025!$B$3:$B$1315, "&lt;=" &amp; $A166, DataRegularSeason20242025!$E$3:$E$1315, AA$1)</f>
        <v>34</v>
      </c>
      <c r="AB166" s="2">
        <f>SUMIFS(DataRegularSeason20242025!$AA$3:$AA$1315,DataRegularSeason20242025!$B$3:$B$1315, "&lt;=" &amp; $A166, DataRegularSeason20242025!$D$3:$D$1315, AB$1)+SUMIFS(DataRegularSeason20242025!$AB$3:$AB$1315,DataRegularSeason20242025!$B$3:$B$1315, "&lt;=" &amp; $A166, DataRegularSeason20242025!$E$3:$E$1315, AB$1)</f>
        <v>40</v>
      </c>
      <c r="AC166" s="2">
        <f>SUMIFS(DataRegularSeason20242025!$AA$3:$AA$1315,DataRegularSeason20242025!$B$3:$B$1315, "&lt;=" &amp; $A166, DataRegularSeason20242025!$D$3:$D$1315, AC$1)+SUMIFS(DataRegularSeason20242025!$AB$3:$AB$1315,DataRegularSeason20242025!$B$3:$B$1315, "&lt;=" &amp; $A166, DataRegularSeason20242025!$E$3:$E$1315, AC$1)</f>
        <v>33</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35</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39</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22</v>
      </c>
      <c r="I167" s="2">
        <f>SUMIFS(DataRegularSeason20242025!$AA$3:$AA$1315,DataRegularSeason20242025!$B$3:$B$1315, "&lt;=" &amp; $A167, DataRegularSeason20242025!$D$3:$D$1315, I$1)+SUMIFS(DataRegularSeason20242025!$AB$3:$AB$1315,DataRegularSeason20242025!$B$3:$B$1315, "&lt;=" &amp; $A167, DataRegularSeason20242025!$E$3:$E$1315, I$1)</f>
        <v>36</v>
      </c>
      <c r="J167" s="2">
        <f>SUMIFS(DataRegularSeason20242025!$AA$3:$AA$1315,DataRegularSeason20242025!$B$3:$B$1315, "&lt;=" &amp; $A167, DataRegularSeason20242025!$D$3:$D$1315, J$1)+SUMIFS(DataRegularSeason20242025!$AB$3:$AB$1315,DataRegularSeason20242025!$B$3:$B$1315, "&lt;=" &amp; $A167, DataRegularSeason20242025!$E$3:$E$1315, J$1)</f>
        <v>36</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33</v>
      </c>
      <c r="AA167" s="2">
        <f>SUMIFS(DataRegularSeason20242025!$AA$3:$AA$1315,DataRegularSeason20242025!$B$3:$B$1315, "&lt;=" &amp; $A167, DataRegularSeason20242025!$D$3:$D$1315, AA$1)+SUMIFS(DataRegularSeason20242025!$AB$3:$AB$1315,DataRegularSeason20242025!$B$3:$B$1315, "&lt;=" &amp; $A167, DataRegularSeason20242025!$E$3:$E$1315, AA$1)</f>
        <v>34</v>
      </c>
      <c r="AB167" s="2">
        <f>SUMIFS(DataRegularSeason20242025!$AA$3:$AA$1315,DataRegularSeason20242025!$B$3:$B$1315, "&lt;=" &amp; $A167, DataRegularSeason20242025!$D$3:$D$1315, AB$1)+SUMIFS(DataRegularSeason20242025!$AB$3:$AB$1315,DataRegularSeason20242025!$B$3:$B$1315, "&lt;=" &amp; $A167, DataRegularSeason20242025!$E$3:$E$1315, AB$1)</f>
        <v>40</v>
      </c>
      <c r="AC167" s="2">
        <f>SUMIFS(DataRegularSeason20242025!$AA$3:$AA$1315,DataRegularSeason20242025!$B$3:$B$1315, "&lt;=" &amp; $A167, DataRegularSeason20242025!$D$3:$D$1315, AC$1)+SUMIFS(DataRegularSeason20242025!$AB$3:$AB$1315,DataRegularSeason20242025!$B$3:$B$1315, "&lt;=" &amp; $A167, DataRegularSeason20242025!$E$3:$E$1315, AC$1)</f>
        <v>33</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35</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39</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22</v>
      </c>
      <c r="I168" s="2">
        <f>SUMIFS(DataRegularSeason20242025!$AA$3:$AA$1315,DataRegularSeason20242025!$B$3:$B$1315, "&lt;=" &amp; $A168, DataRegularSeason20242025!$D$3:$D$1315, I$1)+SUMIFS(DataRegularSeason20242025!$AB$3:$AB$1315,DataRegularSeason20242025!$B$3:$B$1315, "&lt;=" &amp; $A168, DataRegularSeason20242025!$E$3:$E$1315, I$1)</f>
        <v>36</v>
      </c>
      <c r="J168" s="2">
        <f>SUMIFS(DataRegularSeason20242025!$AA$3:$AA$1315,DataRegularSeason20242025!$B$3:$B$1315, "&lt;=" &amp; $A168, DataRegularSeason20242025!$D$3:$D$1315, J$1)+SUMIFS(DataRegularSeason20242025!$AB$3:$AB$1315,DataRegularSeason20242025!$B$3:$B$1315, "&lt;=" &amp; $A168, DataRegularSeason20242025!$E$3:$E$1315, J$1)</f>
        <v>36</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33</v>
      </c>
      <c r="AA168" s="2">
        <f>SUMIFS(DataRegularSeason20242025!$AA$3:$AA$1315,DataRegularSeason20242025!$B$3:$B$1315, "&lt;=" &amp; $A168, DataRegularSeason20242025!$D$3:$D$1315, AA$1)+SUMIFS(DataRegularSeason20242025!$AB$3:$AB$1315,DataRegularSeason20242025!$B$3:$B$1315, "&lt;=" &amp; $A168, DataRegularSeason20242025!$E$3:$E$1315, AA$1)</f>
        <v>34</v>
      </c>
      <c r="AB168" s="2">
        <f>SUMIFS(DataRegularSeason20242025!$AA$3:$AA$1315,DataRegularSeason20242025!$B$3:$B$1315, "&lt;=" &amp; $A168, DataRegularSeason20242025!$D$3:$D$1315, AB$1)+SUMIFS(DataRegularSeason20242025!$AB$3:$AB$1315,DataRegularSeason20242025!$B$3:$B$1315, "&lt;=" &amp; $A168, DataRegularSeason20242025!$E$3:$E$1315, AB$1)</f>
        <v>40</v>
      </c>
      <c r="AC168" s="2">
        <f>SUMIFS(DataRegularSeason20242025!$AA$3:$AA$1315,DataRegularSeason20242025!$B$3:$B$1315, "&lt;=" &amp; $A168, DataRegularSeason20242025!$D$3:$D$1315, AC$1)+SUMIFS(DataRegularSeason20242025!$AB$3:$AB$1315,DataRegularSeason20242025!$B$3:$B$1315, "&lt;=" &amp; $A168, DataRegularSeason20242025!$E$3:$E$1315, AC$1)</f>
        <v>33</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35</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39</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22</v>
      </c>
      <c r="I169" s="2">
        <f>SUMIFS(DataRegularSeason20242025!$AA$3:$AA$1315,DataRegularSeason20242025!$B$3:$B$1315, "&lt;=" &amp; $A169, DataRegularSeason20242025!$D$3:$D$1315, I$1)+SUMIFS(DataRegularSeason20242025!$AB$3:$AB$1315,DataRegularSeason20242025!$B$3:$B$1315, "&lt;=" &amp; $A169, DataRegularSeason20242025!$E$3:$E$1315, I$1)</f>
        <v>36</v>
      </c>
      <c r="J169" s="2">
        <f>SUMIFS(DataRegularSeason20242025!$AA$3:$AA$1315,DataRegularSeason20242025!$B$3:$B$1315, "&lt;=" &amp; $A169, DataRegularSeason20242025!$D$3:$D$1315, J$1)+SUMIFS(DataRegularSeason20242025!$AB$3:$AB$1315,DataRegularSeason20242025!$B$3:$B$1315, "&lt;=" &amp; $A169, DataRegularSeason20242025!$E$3:$E$1315, J$1)</f>
        <v>36</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33</v>
      </c>
      <c r="AA169" s="2">
        <f>SUMIFS(DataRegularSeason20242025!$AA$3:$AA$1315,DataRegularSeason20242025!$B$3:$B$1315, "&lt;=" &amp; $A169, DataRegularSeason20242025!$D$3:$D$1315, AA$1)+SUMIFS(DataRegularSeason20242025!$AB$3:$AB$1315,DataRegularSeason20242025!$B$3:$B$1315, "&lt;=" &amp; $A169, DataRegularSeason20242025!$E$3:$E$1315, AA$1)</f>
        <v>34</v>
      </c>
      <c r="AB169" s="2">
        <f>SUMIFS(DataRegularSeason20242025!$AA$3:$AA$1315,DataRegularSeason20242025!$B$3:$B$1315, "&lt;=" &amp; $A169, DataRegularSeason20242025!$D$3:$D$1315, AB$1)+SUMIFS(DataRegularSeason20242025!$AB$3:$AB$1315,DataRegularSeason20242025!$B$3:$B$1315, "&lt;=" &amp; $A169, DataRegularSeason20242025!$E$3:$E$1315, AB$1)</f>
        <v>40</v>
      </c>
      <c r="AC169" s="2">
        <f>SUMIFS(DataRegularSeason20242025!$AA$3:$AA$1315,DataRegularSeason20242025!$B$3:$B$1315, "&lt;=" &amp; $A169, DataRegularSeason20242025!$D$3:$D$1315, AC$1)+SUMIFS(DataRegularSeason20242025!$AB$3:$AB$1315,DataRegularSeason20242025!$B$3:$B$1315, "&lt;=" &amp; $A169, DataRegularSeason20242025!$E$3:$E$1315, AC$1)</f>
        <v>33</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35</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39</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22</v>
      </c>
      <c r="I170" s="2">
        <f>SUMIFS(DataRegularSeason20242025!$AA$3:$AA$1315,DataRegularSeason20242025!$B$3:$B$1315, "&lt;=" &amp; $A170, DataRegularSeason20242025!$D$3:$D$1315, I$1)+SUMIFS(DataRegularSeason20242025!$AB$3:$AB$1315,DataRegularSeason20242025!$B$3:$B$1315, "&lt;=" &amp; $A170, DataRegularSeason20242025!$E$3:$E$1315, I$1)</f>
        <v>36</v>
      </c>
      <c r="J170" s="2">
        <f>SUMIFS(DataRegularSeason20242025!$AA$3:$AA$1315,DataRegularSeason20242025!$B$3:$B$1315, "&lt;=" &amp; $A170, DataRegularSeason20242025!$D$3:$D$1315, J$1)+SUMIFS(DataRegularSeason20242025!$AB$3:$AB$1315,DataRegularSeason20242025!$B$3:$B$1315, "&lt;=" &amp; $A170, DataRegularSeason20242025!$E$3:$E$1315, J$1)</f>
        <v>36</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33</v>
      </c>
      <c r="AA170" s="2">
        <f>SUMIFS(DataRegularSeason20242025!$AA$3:$AA$1315,DataRegularSeason20242025!$B$3:$B$1315, "&lt;=" &amp; $A170, DataRegularSeason20242025!$D$3:$D$1315, AA$1)+SUMIFS(DataRegularSeason20242025!$AB$3:$AB$1315,DataRegularSeason20242025!$B$3:$B$1315, "&lt;=" &amp; $A170, DataRegularSeason20242025!$E$3:$E$1315, AA$1)</f>
        <v>34</v>
      </c>
      <c r="AB170" s="2">
        <f>SUMIFS(DataRegularSeason20242025!$AA$3:$AA$1315,DataRegularSeason20242025!$B$3:$B$1315, "&lt;=" &amp; $A170, DataRegularSeason20242025!$D$3:$D$1315, AB$1)+SUMIFS(DataRegularSeason20242025!$AB$3:$AB$1315,DataRegularSeason20242025!$B$3:$B$1315, "&lt;=" &amp; $A170, DataRegularSeason20242025!$E$3:$E$1315, AB$1)</f>
        <v>40</v>
      </c>
      <c r="AC170" s="2">
        <f>SUMIFS(DataRegularSeason20242025!$AA$3:$AA$1315,DataRegularSeason20242025!$B$3:$B$1315, "&lt;=" &amp; $A170, DataRegularSeason20242025!$D$3:$D$1315, AC$1)+SUMIFS(DataRegularSeason20242025!$AB$3:$AB$1315,DataRegularSeason20242025!$B$3:$B$1315, "&lt;=" &amp; $A170, DataRegularSeason20242025!$E$3:$E$1315, AC$1)</f>
        <v>33</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35</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39</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22</v>
      </c>
      <c r="I171" s="2">
        <f>SUMIFS(DataRegularSeason20242025!$AA$3:$AA$1315,DataRegularSeason20242025!$B$3:$B$1315, "&lt;=" &amp; $A171, DataRegularSeason20242025!$D$3:$D$1315, I$1)+SUMIFS(DataRegularSeason20242025!$AB$3:$AB$1315,DataRegularSeason20242025!$B$3:$B$1315, "&lt;=" &amp; $A171, DataRegularSeason20242025!$E$3:$E$1315, I$1)</f>
        <v>36</v>
      </c>
      <c r="J171" s="2">
        <f>SUMIFS(DataRegularSeason20242025!$AA$3:$AA$1315,DataRegularSeason20242025!$B$3:$B$1315, "&lt;=" &amp; $A171, DataRegularSeason20242025!$D$3:$D$1315, J$1)+SUMIFS(DataRegularSeason20242025!$AB$3:$AB$1315,DataRegularSeason20242025!$B$3:$B$1315, "&lt;=" &amp; $A171, DataRegularSeason20242025!$E$3:$E$1315, J$1)</f>
        <v>36</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33</v>
      </c>
      <c r="AA171" s="2">
        <f>SUMIFS(DataRegularSeason20242025!$AA$3:$AA$1315,DataRegularSeason20242025!$B$3:$B$1315, "&lt;=" &amp; $A171, DataRegularSeason20242025!$D$3:$D$1315, AA$1)+SUMIFS(DataRegularSeason20242025!$AB$3:$AB$1315,DataRegularSeason20242025!$B$3:$B$1315, "&lt;=" &amp; $A171, DataRegularSeason20242025!$E$3:$E$1315, AA$1)</f>
        <v>34</v>
      </c>
      <c r="AB171" s="2">
        <f>SUMIFS(DataRegularSeason20242025!$AA$3:$AA$1315,DataRegularSeason20242025!$B$3:$B$1315, "&lt;=" &amp; $A171, DataRegularSeason20242025!$D$3:$D$1315, AB$1)+SUMIFS(DataRegularSeason20242025!$AB$3:$AB$1315,DataRegularSeason20242025!$B$3:$B$1315, "&lt;=" &amp; $A171, DataRegularSeason20242025!$E$3:$E$1315, AB$1)</f>
        <v>40</v>
      </c>
      <c r="AC171" s="2">
        <f>SUMIFS(DataRegularSeason20242025!$AA$3:$AA$1315,DataRegularSeason20242025!$B$3:$B$1315, "&lt;=" &amp; $A171, DataRegularSeason20242025!$D$3:$D$1315, AC$1)+SUMIFS(DataRegularSeason20242025!$AB$3:$AB$1315,DataRegularSeason20242025!$B$3:$B$1315, "&lt;=" &amp; $A171, DataRegularSeason20242025!$E$3:$E$1315, AC$1)</f>
        <v>33</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35</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39</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22</v>
      </c>
      <c r="I172" s="2">
        <f>SUMIFS(DataRegularSeason20242025!$AA$3:$AA$1315,DataRegularSeason20242025!$B$3:$B$1315, "&lt;=" &amp; $A172, DataRegularSeason20242025!$D$3:$D$1315, I$1)+SUMIFS(DataRegularSeason20242025!$AB$3:$AB$1315,DataRegularSeason20242025!$B$3:$B$1315, "&lt;=" &amp; $A172, DataRegularSeason20242025!$E$3:$E$1315, I$1)</f>
        <v>36</v>
      </c>
      <c r="J172" s="2">
        <f>SUMIFS(DataRegularSeason20242025!$AA$3:$AA$1315,DataRegularSeason20242025!$B$3:$B$1315, "&lt;=" &amp; $A172, DataRegularSeason20242025!$D$3:$D$1315, J$1)+SUMIFS(DataRegularSeason20242025!$AB$3:$AB$1315,DataRegularSeason20242025!$B$3:$B$1315, "&lt;=" &amp; $A172, DataRegularSeason20242025!$E$3:$E$1315, J$1)</f>
        <v>36</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33</v>
      </c>
      <c r="AA172" s="2">
        <f>SUMIFS(DataRegularSeason20242025!$AA$3:$AA$1315,DataRegularSeason20242025!$B$3:$B$1315, "&lt;=" &amp; $A172, DataRegularSeason20242025!$D$3:$D$1315, AA$1)+SUMIFS(DataRegularSeason20242025!$AB$3:$AB$1315,DataRegularSeason20242025!$B$3:$B$1315, "&lt;=" &amp; $A172, DataRegularSeason20242025!$E$3:$E$1315, AA$1)</f>
        <v>34</v>
      </c>
      <c r="AB172" s="2">
        <f>SUMIFS(DataRegularSeason20242025!$AA$3:$AA$1315,DataRegularSeason20242025!$B$3:$B$1315, "&lt;=" &amp; $A172, DataRegularSeason20242025!$D$3:$D$1315, AB$1)+SUMIFS(DataRegularSeason20242025!$AB$3:$AB$1315,DataRegularSeason20242025!$B$3:$B$1315, "&lt;=" &amp; $A172, DataRegularSeason20242025!$E$3:$E$1315, AB$1)</f>
        <v>40</v>
      </c>
      <c r="AC172" s="2">
        <f>SUMIFS(DataRegularSeason20242025!$AA$3:$AA$1315,DataRegularSeason20242025!$B$3:$B$1315, "&lt;=" &amp; $A172, DataRegularSeason20242025!$D$3:$D$1315, AC$1)+SUMIFS(DataRegularSeason20242025!$AB$3:$AB$1315,DataRegularSeason20242025!$B$3:$B$1315, "&lt;=" &amp; $A172, DataRegularSeason20242025!$E$3:$E$1315, AC$1)</f>
        <v>33</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35</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39</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22</v>
      </c>
      <c r="I173" s="2">
        <f>SUMIFS(DataRegularSeason20242025!$AA$3:$AA$1315,DataRegularSeason20242025!$B$3:$B$1315, "&lt;=" &amp; $A173, DataRegularSeason20242025!$D$3:$D$1315, I$1)+SUMIFS(DataRegularSeason20242025!$AB$3:$AB$1315,DataRegularSeason20242025!$B$3:$B$1315, "&lt;=" &amp; $A173, DataRegularSeason20242025!$E$3:$E$1315, I$1)</f>
        <v>36</v>
      </c>
      <c r="J173" s="2">
        <f>SUMIFS(DataRegularSeason20242025!$AA$3:$AA$1315,DataRegularSeason20242025!$B$3:$B$1315, "&lt;=" &amp; $A173, DataRegularSeason20242025!$D$3:$D$1315, J$1)+SUMIFS(DataRegularSeason20242025!$AB$3:$AB$1315,DataRegularSeason20242025!$B$3:$B$1315, "&lt;=" &amp; $A173, DataRegularSeason20242025!$E$3:$E$1315, J$1)</f>
        <v>36</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33</v>
      </c>
      <c r="AA173" s="2">
        <f>SUMIFS(DataRegularSeason20242025!$AA$3:$AA$1315,DataRegularSeason20242025!$B$3:$B$1315, "&lt;=" &amp; $A173, DataRegularSeason20242025!$D$3:$D$1315, AA$1)+SUMIFS(DataRegularSeason20242025!$AB$3:$AB$1315,DataRegularSeason20242025!$B$3:$B$1315, "&lt;=" &amp; $A173, DataRegularSeason20242025!$E$3:$E$1315, AA$1)</f>
        <v>34</v>
      </c>
      <c r="AB173" s="2">
        <f>SUMIFS(DataRegularSeason20242025!$AA$3:$AA$1315,DataRegularSeason20242025!$B$3:$B$1315, "&lt;=" &amp; $A173, DataRegularSeason20242025!$D$3:$D$1315, AB$1)+SUMIFS(DataRegularSeason20242025!$AB$3:$AB$1315,DataRegularSeason20242025!$B$3:$B$1315, "&lt;=" &amp; $A173, DataRegularSeason20242025!$E$3:$E$1315, AB$1)</f>
        <v>40</v>
      </c>
      <c r="AC173" s="2">
        <f>SUMIFS(DataRegularSeason20242025!$AA$3:$AA$1315,DataRegularSeason20242025!$B$3:$B$1315, "&lt;=" &amp; $A173, DataRegularSeason20242025!$D$3:$D$1315, AC$1)+SUMIFS(DataRegularSeason20242025!$AB$3:$AB$1315,DataRegularSeason20242025!$B$3:$B$1315, "&lt;=" &amp; $A173, DataRegularSeason20242025!$E$3:$E$1315, AC$1)</f>
        <v>33</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35</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39</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22</v>
      </c>
      <c r="I174" s="2">
        <f>SUMIFS(DataRegularSeason20242025!$AA$3:$AA$1315,DataRegularSeason20242025!$B$3:$B$1315, "&lt;=" &amp; $A174, DataRegularSeason20242025!$D$3:$D$1315, I$1)+SUMIFS(DataRegularSeason20242025!$AB$3:$AB$1315,DataRegularSeason20242025!$B$3:$B$1315, "&lt;=" &amp; $A174, DataRegularSeason20242025!$E$3:$E$1315, I$1)</f>
        <v>36</v>
      </c>
      <c r="J174" s="2">
        <f>SUMIFS(DataRegularSeason20242025!$AA$3:$AA$1315,DataRegularSeason20242025!$B$3:$B$1315, "&lt;=" &amp; $A174, DataRegularSeason20242025!$D$3:$D$1315, J$1)+SUMIFS(DataRegularSeason20242025!$AB$3:$AB$1315,DataRegularSeason20242025!$B$3:$B$1315, "&lt;=" &amp; $A174, DataRegularSeason20242025!$E$3:$E$1315, J$1)</f>
        <v>36</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33</v>
      </c>
      <c r="AA174" s="2">
        <f>SUMIFS(DataRegularSeason20242025!$AA$3:$AA$1315,DataRegularSeason20242025!$B$3:$B$1315, "&lt;=" &amp; $A174, DataRegularSeason20242025!$D$3:$D$1315, AA$1)+SUMIFS(DataRegularSeason20242025!$AB$3:$AB$1315,DataRegularSeason20242025!$B$3:$B$1315, "&lt;=" &amp; $A174, DataRegularSeason20242025!$E$3:$E$1315, AA$1)</f>
        <v>34</v>
      </c>
      <c r="AB174" s="2">
        <f>SUMIFS(DataRegularSeason20242025!$AA$3:$AA$1315,DataRegularSeason20242025!$B$3:$B$1315, "&lt;=" &amp; $A174, DataRegularSeason20242025!$D$3:$D$1315, AB$1)+SUMIFS(DataRegularSeason20242025!$AB$3:$AB$1315,DataRegularSeason20242025!$B$3:$B$1315, "&lt;=" &amp; $A174, DataRegularSeason20242025!$E$3:$E$1315, AB$1)</f>
        <v>40</v>
      </c>
      <c r="AC174" s="2">
        <f>SUMIFS(DataRegularSeason20242025!$AA$3:$AA$1315,DataRegularSeason20242025!$B$3:$B$1315, "&lt;=" &amp; $A174, DataRegularSeason20242025!$D$3:$D$1315, AC$1)+SUMIFS(DataRegularSeason20242025!$AB$3:$AB$1315,DataRegularSeason20242025!$B$3:$B$1315, "&lt;=" &amp; $A174, DataRegularSeason20242025!$E$3:$E$1315, AC$1)</f>
        <v>33</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35</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39</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22</v>
      </c>
      <c r="I175" s="2">
        <f>SUMIFS(DataRegularSeason20242025!$AA$3:$AA$1315,DataRegularSeason20242025!$B$3:$B$1315, "&lt;=" &amp; $A175, DataRegularSeason20242025!$D$3:$D$1315, I$1)+SUMIFS(DataRegularSeason20242025!$AB$3:$AB$1315,DataRegularSeason20242025!$B$3:$B$1315, "&lt;=" &amp; $A175, DataRegularSeason20242025!$E$3:$E$1315, I$1)</f>
        <v>36</v>
      </c>
      <c r="J175" s="2">
        <f>SUMIFS(DataRegularSeason20242025!$AA$3:$AA$1315,DataRegularSeason20242025!$B$3:$B$1315, "&lt;=" &amp; $A175, DataRegularSeason20242025!$D$3:$D$1315, J$1)+SUMIFS(DataRegularSeason20242025!$AB$3:$AB$1315,DataRegularSeason20242025!$B$3:$B$1315, "&lt;=" &amp; $A175, DataRegularSeason20242025!$E$3:$E$1315, J$1)</f>
        <v>36</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33</v>
      </c>
      <c r="AA175" s="2">
        <f>SUMIFS(DataRegularSeason20242025!$AA$3:$AA$1315,DataRegularSeason20242025!$B$3:$B$1315, "&lt;=" &amp; $A175, DataRegularSeason20242025!$D$3:$D$1315, AA$1)+SUMIFS(DataRegularSeason20242025!$AB$3:$AB$1315,DataRegularSeason20242025!$B$3:$B$1315, "&lt;=" &amp; $A175, DataRegularSeason20242025!$E$3:$E$1315, AA$1)</f>
        <v>34</v>
      </c>
      <c r="AB175" s="2">
        <f>SUMIFS(DataRegularSeason20242025!$AA$3:$AA$1315,DataRegularSeason20242025!$B$3:$B$1315, "&lt;=" &amp; $A175, DataRegularSeason20242025!$D$3:$D$1315, AB$1)+SUMIFS(DataRegularSeason20242025!$AB$3:$AB$1315,DataRegularSeason20242025!$B$3:$B$1315, "&lt;=" &amp; $A175, DataRegularSeason20242025!$E$3:$E$1315, AB$1)</f>
        <v>40</v>
      </c>
      <c r="AC175" s="2">
        <f>SUMIFS(DataRegularSeason20242025!$AA$3:$AA$1315,DataRegularSeason20242025!$B$3:$B$1315, "&lt;=" &amp; $A175, DataRegularSeason20242025!$D$3:$D$1315, AC$1)+SUMIFS(DataRegularSeason20242025!$AB$3:$AB$1315,DataRegularSeason20242025!$B$3:$B$1315, "&lt;=" &amp; $A175, DataRegularSeason20242025!$E$3:$E$1315, AC$1)</f>
        <v>33</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35</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39</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22</v>
      </c>
      <c r="I176" s="2">
        <f>SUMIFS(DataRegularSeason20242025!$AA$3:$AA$1315,DataRegularSeason20242025!$B$3:$B$1315, "&lt;=" &amp; $A176, DataRegularSeason20242025!$D$3:$D$1315, I$1)+SUMIFS(DataRegularSeason20242025!$AB$3:$AB$1315,DataRegularSeason20242025!$B$3:$B$1315, "&lt;=" &amp; $A176, DataRegularSeason20242025!$E$3:$E$1315, I$1)</f>
        <v>36</v>
      </c>
      <c r="J176" s="2">
        <f>SUMIFS(DataRegularSeason20242025!$AA$3:$AA$1315,DataRegularSeason20242025!$B$3:$B$1315, "&lt;=" &amp; $A176, DataRegularSeason20242025!$D$3:$D$1315, J$1)+SUMIFS(DataRegularSeason20242025!$AB$3:$AB$1315,DataRegularSeason20242025!$B$3:$B$1315, "&lt;=" &amp; $A176, DataRegularSeason20242025!$E$3:$E$1315, J$1)</f>
        <v>36</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33</v>
      </c>
      <c r="AA176" s="2">
        <f>SUMIFS(DataRegularSeason20242025!$AA$3:$AA$1315,DataRegularSeason20242025!$B$3:$B$1315, "&lt;=" &amp; $A176, DataRegularSeason20242025!$D$3:$D$1315, AA$1)+SUMIFS(DataRegularSeason20242025!$AB$3:$AB$1315,DataRegularSeason20242025!$B$3:$B$1315, "&lt;=" &amp; $A176, DataRegularSeason20242025!$E$3:$E$1315, AA$1)</f>
        <v>34</v>
      </c>
      <c r="AB176" s="2">
        <f>SUMIFS(DataRegularSeason20242025!$AA$3:$AA$1315,DataRegularSeason20242025!$B$3:$B$1315, "&lt;=" &amp; $A176, DataRegularSeason20242025!$D$3:$D$1315, AB$1)+SUMIFS(DataRegularSeason20242025!$AB$3:$AB$1315,DataRegularSeason20242025!$B$3:$B$1315, "&lt;=" &amp; $A176, DataRegularSeason20242025!$E$3:$E$1315, AB$1)</f>
        <v>40</v>
      </c>
      <c r="AC176" s="2">
        <f>SUMIFS(DataRegularSeason20242025!$AA$3:$AA$1315,DataRegularSeason20242025!$B$3:$B$1315, "&lt;=" &amp; $A176, DataRegularSeason20242025!$D$3:$D$1315, AC$1)+SUMIFS(DataRegularSeason20242025!$AB$3:$AB$1315,DataRegularSeason20242025!$B$3:$B$1315, "&lt;=" &amp; $A176, DataRegularSeason20242025!$E$3:$E$1315, AC$1)</f>
        <v>33</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35</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39</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22</v>
      </c>
      <c r="I177" s="2">
        <f>SUMIFS(DataRegularSeason20242025!$AA$3:$AA$1315,DataRegularSeason20242025!$B$3:$B$1315, "&lt;=" &amp; $A177, DataRegularSeason20242025!$D$3:$D$1315, I$1)+SUMIFS(DataRegularSeason20242025!$AB$3:$AB$1315,DataRegularSeason20242025!$B$3:$B$1315, "&lt;=" &amp; $A177, DataRegularSeason20242025!$E$3:$E$1315, I$1)</f>
        <v>36</v>
      </c>
      <c r="J177" s="2">
        <f>SUMIFS(DataRegularSeason20242025!$AA$3:$AA$1315,DataRegularSeason20242025!$B$3:$B$1315, "&lt;=" &amp; $A177, DataRegularSeason20242025!$D$3:$D$1315, J$1)+SUMIFS(DataRegularSeason20242025!$AB$3:$AB$1315,DataRegularSeason20242025!$B$3:$B$1315, "&lt;=" &amp; $A177, DataRegularSeason20242025!$E$3:$E$1315, J$1)</f>
        <v>36</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33</v>
      </c>
      <c r="AA177" s="2">
        <f>SUMIFS(DataRegularSeason20242025!$AA$3:$AA$1315,DataRegularSeason20242025!$B$3:$B$1315, "&lt;=" &amp; $A177, DataRegularSeason20242025!$D$3:$D$1315, AA$1)+SUMIFS(DataRegularSeason20242025!$AB$3:$AB$1315,DataRegularSeason20242025!$B$3:$B$1315, "&lt;=" &amp; $A177, DataRegularSeason20242025!$E$3:$E$1315, AA$1)</f>
        <v>34</v>
      </c>
      <c r="AB177" s="2">
        <f>SUMIFS(DataRegularSeason20242025!$AA$3:$AA$1315,DataRegularSeason20242025!$B$3:$B$1315, "&lt;=" &amp; $A177, DataRegularSeason20242025!$D$3:$D$1315, AB$1)+SUMIFS(DataRegularSeason20242025!$AB$3:$AB$1315,DataRegularSeason20242025!$B$3:$B$1315, "&lt;=" &amp; $A177, DataRegularSeason20242025!$E$3:$E$1315, AB$1)</f>
        <v>40</v>
      </c>
      <c r="AC177" s="2">
        <f>SUMIFS(DataRegularSeason20242025!$AA$3:$AA$1315,DataRegularSeason20242025!$B$3:$B$1315, "&lt;=" &amp; $A177, DataRegularSeason20242025!$D$3:$D$1315, AC$1)+SUMIFS(DataRegularSeason20242025!$AB$3:$AB$1315,DataRegularSeason20242025!$B$3:$B$1315, "&lt;=" &amp; $A177, DataRegularSeason20242025!$E$3:$E$1315, AC$1)</f>
        <v>33</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35</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39</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22</v>
      </c>
      <c r="I178" s="2">
        <f>SUMIFS(DataRegularSeason20242025!$AA$3:$AA$1315,DataRegularSeason20242025!$B$3:$B$1315, "&lt;=" &amp; $A178, DataRegularSeason20242025!$D$3:$D$1315, I$1)+SUMIFS(DataRegularSeason20242025!$AB$3:$AB$1315,DataRegularSeason20242025!$B$3:$B$1315, "&lt;=" &amp; $A178, DataRegularSeason20242025!$E$3:$E$1315, I$1)</f>
        <v>36</v>
      </c>
      <c r="J178" s="2">
        <f>SUMIFS(DataRegularSeason20242025!$AA$3:$AA$1315,DataRegularSeason20242025!$B$3:$B$1315, "&lt;=" &amp; $A178, DataRegularSeason20242025!$D$3:$D$1315, J$1)+SUMIFS(DataRegularSeason20242025!$AB$3:$AB$1315,DataRegularSeason20242025!$B$3:$B$1315, "&lt;=" &amp; $A178, DataRegularSeason20242025!$E$3:$E$1315, J$1)</f>
        <v>36</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33</v>
      </c>
      <c r="AA178" s="2">
        <f>SUMIFS(DataRegularSeason20242025!$AA$3:$AA$1315,DataRegularSeason20242025!$B$3:$B$1315, "&lt;=" &amp; $A178, DataRegularSeason20242025!$D$3:$D$1315, AA$1)+SUMIFS(DataRegularSeason20242025!$AB$3:$AB$1315,DataRegularSeason20242025!$B$3:$B$1315, "&lt;=" &amp; $A178, DataRegularSeason20242025!$E$3:$E$1315, AA$1)</f>
        <v>34</v>
      </c>
      <c r="AB178" s="2">
        <f>SUMIFS(DataRegularSeason20242025!$AA$3:$AA$1315,DataRegularSeason20242025!$B$3:$B$1315, "&lt;=" &amp; $A178, DataRegularSeason20242025!$D$3:$D$1315, AB$1)+SUMIFS(DataRegularSeason20242025!$AB$3:$AB$1315,DataRegularSeason20242025!$B$3:$B$1315, "&lt;=" &amp; $A178, DataRegularSeason20242025!$E$3:$E$1315, AB$1)</f>
        <v>40</v>
      </c>
      <c r="AC178" s="2">
        <f>SUMIFS(DataRegularSeason20242025!$AA$3:$AA$1315,DataRegularSeason20242025!$B$3:$B$1315, "&lt;=" &amp; $A178, DataRegularSeason20242025!$D$3:$D$1315, AC$1)+SUMIFS(DataRegularSeason20242025!$AB$3:$AB$1315,DataRegularSeason20242025!$B$3:$B$1315, "&lt;=" &amp; $A178, DataRegularSeason20242025!$E$3:$E$1315, AC$1)</f>
        <v>33</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35</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39</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22</v>
      </c>
      <c r="I179" s="2">
        <f>SUMIFS(DataRegularSeason20242025!$AA$3:$AA$1315,DataRegularSeason20242025!$B$3:$B$1315, "&lt;=" &amp; $A179, DataRegularSeason20242025!$D$3:$D$1315, I$1)+SUMIFS(DataRegularSeason20242025!$AB$3:$AB$1315,DataRegularSeason20242025!$B$3:$B$1315, "&lt;=" &amp; $A179, DataRegularSeason20242025!$E$3:$E$1315, I$1)</f>
        <v>36</v>
      </c>
      <c r="J179" s="2">
        <f>SUMIFS(DataRegularSeason20242025!$AA$3:$AA$1315,DataRegularSeason20242025!$B$3:$B$1315, "&lt;=" &amp; $A179, DataRegularSeason20242025!$D$3:$D$1315, J$1)+SUMIFS(DataRegularSeason20242025!$AB$3:$AB$1315,DataRegularSeason20242025!$B$3:$B$1315, "&lt;=" &amp; $A179, DataRegularSeason20242025!$E$3:$E$1315, J$1)</f>
        <v>36</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33</v>
      </c>
      <c r="AA179" s="2">
        <f>SUMIFS(DataRegularSeason20242025!$AA$3:$AA$1315,DataRegularSeason20242025!$B$3:$B$1315, "&lt;=" &amp; $A179, DataRegularSeason20242025!$D$3:$D$1315, AA$1)+SUMIFS(DataRegularSeason20242025!$AB$3:$AB$1315,DataRegularSeason20242025!$B$3:$B$1315, "&lt;=" &amp; $A179, DataRegularSeason20242025!$E$3:$E$1315, AA$1)</f>
        <v>34</v>
      </c>
      <c r="AB179" s="2">
        <f>SUMIFS(DataRegularSeason20242025!$AA$3:$AA$1315,DataRegularSeason20242025!$B$3:$B$1315, "&lt;=" &amp; $A179, DataRegularSeason20242025!$D$3:$D$1315, AB$1)+SUMIFS(DataRegularSeason20242025!$AB$3:$AB$1315,DataRegularSeason20242025!$B$3:$B$1315, "&lt;=" &amp; $A179, DataRegularSeason20242025!$E$3:$E$1315, AB$1)</f>
        <v>40</v>
      </c>
      <c r="AC179" s="2">
        <f>SUMIFS(DataRegularSeason20242025!$AA$3:$AA$1315,DataRegularSeason20242025!$B$3:$B$1315, "&lt;=" &amp; $A179, DataRegularSeason20242025!$D$3:$D$1315, AC$1)+SUMIFS(DataRegularSeason20242025!$AB$3:$AB$1315,DataRegularSeason20242025!$B$3:$B$1315, "&lt;=" &amp; $A179, DataRegularSeason20242025!$E$3:$E$1315, AC$1)</f>
        <v>33</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35</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39</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22</v>
      </c>
      <c r="I180" s="2">
        <f>SUMIFS(DataRegularSeason20242025!$AA$3:$AA$1315,DataRegularSeason20242025!$B$3:$B$1315, "&lt;=" &amp; $A180, DataRegularSeason20242025!$D$3:$D$1315, I$1)+SUMIFS(DataRegularSeason20242025!$AB$3:$AB$1315,DataRegularSeason20242025!$B$3:$B$1315, "&lt;=" &amp; $A180, DataRegularSeason20242025!$E$3:$E$1315, I$1)</f>
        <v>36</v>
      </c>
      <c r="J180" s="2">
        <f>SUMIFS(DataRegularSeason20242025!$AA$3:$AA$1315,DataRegularSeason20242025!$B$3:$B$1315, "&lt;=" &amp; $A180, DataRegularSeason20242025!$D$3:$D$1315, J$1)+SUMIFS(DataRegularSeason20242025!$AB$3:$AB$1315,DataRegularSeason20242025!$B$3:$B$1315, "&lt;=" &amp; $A180, DataRegularSeason20242025!$E$3:$E$1315, J$1)</f>
        <v>36</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33</v>
      </c>
      <c r="AA180" s="2">
        <f>SUMIFS(DataRegularSeason20242025!$AA$3:$AA$1315,DataRegularSeason20242025!$B$3:$B$1315, "&lt;=" &amp; $A180, DataRegularSeason20242025!$D$3:$D$1315, AA$1)+SUMIFS(DataRegularSeason20242025!$AB$3:$AB$1315,DataRegularSeason20242025!$B$3:$B$1315, "&lt;=" &amp; $A180, DataRegularSeason20242025!$E$3:$E$1315, AA$1)</f>
        <v>34</v>
      </c>
      <c r="AB180" s="2">
        <f>SUMIFS(DataRegularSeason20242025!$AA$3:$AA$1315,DataRegularSeason20242025!$B$3:$B$1315, "&lt;=" &amp; $A180, DataRegularSeason20242025!$D$3:$D$1315, AB$1)+SUMIFS(DataRegularSeason20242025!$AB$3:$AB$1315,DataRegularSeason20242025!$B$3:$B$1315, "&lt;=" &amp; $A180, DataRegularSeason20242025!$E$3:$E$1315, AB$1)</f>
        <v>40</v>
      </c>
      <c r="AC180" s="2">
        <f>SUMIFS(DataRegularSeason20242025!$AA$3:$AA$1315,DataRegularSeason20242025!$B$3:$B$1315, "&lt;=" &amp; $A180, DataRegularSeason20242025!$D$3:$D$1315, AC$1)+SUMIFS(DataRegularSeason20242025!$AB$3:$AB$1315,DataRegularSeason20242025!$B$3:$B$1315, "&lt;=" &amp; $A180, DataRegularSeason20242025!$E$3:$E$1315, AC$1)</f>
        <v>33</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35</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39</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22</v>
      </c>
      <c r="I181" s="2">
        <f>SUMIFS(DataRegularSeason20242025!$AA$3:$AA$1315,DataRegularSeason20242025!$B$3:$B$1315, "&lt;=" &amp; $A181, DataRegularSeason20242025!$D$3:$D$1315, I$1)+SUMIFS(DataRegularSeason20242025!$AB$3:$AB$1315,DataRegularSeason20242025!$B$3:$B$1315, "&lt;=" &amp; $A181, DataRegularSeason20242025!$E$3:$E$1315, I$1)</f>
        <v>36</v>
      </c>
      <c r="J181" s="2">
        <f>SUMIFS(DataRegularSeason20242025!$AA$3:$AA$1315,DataRegularSeason20242025!$B$3:$B$1315, "&lt;=" &amp; $A181, DataRegularSeason20242025!$D$3:$D$1315, J$1)+SUMIFS(DataRegularSeason20242025!$AB$3:$AB$1315,DataRegularSeason20242025!$B$3:$B$1315, "&lt;=" &amp; $A181, DataRegularSeason20242025!$E$3:$E$1315, J$1)</f>
        <v>36</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33</v>
      </c>
      <c r="AA181" s="2">
        <f>SUMIFS(DataRegularSeason20242025!$AA$3:$AA$1315,DataRegularSeason20242025!$B$3:$B$1315, "&lt;=" &amp; $A181, DataRegularSeason20242025!$D$3:$D$1315, AA$1)+SUMIFS(DataRegularSeason20242025!$AB$3:$AB$1315,DataRegularSeason20242025!$B$3:$B$1315, "&lt;=" &amp; $A181, DataRegularSeason20242025!$E$3:$E$1315, AA$1)</f>
        <v>34</v>
      </c>
      <c r="AB181" s="2">
        <f>SUMIFS(DataRegularSeason20242025!$AA$3:$AA$1315,DataRegularSeason20242025!$B$3:$B$1315, "&lt;=" &amp; $A181, DataRegularSeason20242025!$D$3:$D$1315, AB$1)+SUMIFS(DataRegularSeason20242025!$AB$3:$AB$1315,DataRegularSeason20242025!$B$3:$B$1315, "&lt;=" &amp; $A181, DataRegularSeason20242025!$E$3:$E$1315, AB$1)</f>
        <v>40</v>
      </c>
      <c r="AC181" s="2">
        <f>SUMIFS(DataRegularSeason20242025!$AA$3:$AA$1315,DataRegularSeason20242025!$B$3:$B$1315, "&lt;=" &amp; $A181, DataRegularSeason20242025!$D$3:$D$1315, AC$1)+SUMIFS(DataRegularSeason20242025!$AB$3:$AB$1315,DataRegularSeason20242025!$B$3:$B$1315, "&lt;=" &amp; $A181, DataRegularSeason20242025!$E$3:$E$1315, AC$1)</f>
        <v>33</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35</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39</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22</v>
      </c>
      <c r="I182" s="2">
        <f>SUMIFS(DataRegularSeason20242025!$AA$3:$AA$1315,DataRegularSeason20242025!$B$3:$B$1315, "&lt;=" &amp; $A182, DataRegularSeason20242025!$D$3:$D$1315, I$1)+SUMIFS(DataRegularSeason20242025!$AB$3:$AB$1315,DataRegularSeason20242025!$B$3:$B$1315, "&lt;=" &amp; $A182, DataRegularSeason20242025!$E$3:$E$1315, I$1)</f>
        <v>36</v>
      </c>
      <c r="J182" s="2">
        <f>SUMIFS(DataRegularSeason20242025!$AA$3:$AA$1315,DataRegularSeason20242025!$B$3:$B$1315, "&lt;=" &amp; $A182, DataRegularSeason20242025!$D$3:$D$1315, J$1)+SUMIFS(DataRegularSeason20242025!$AB$3:$AB$1315,DataRegularSeason20242025!$B$3:$B$1315, "&lt;=" &amp; $A182, DataRegularSeason20242025!$E$3:$E$1315, J$1)</f>
        <v>36</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33</v>
      </c>
      <c r="AA182" s="2">
        <f>SUMIFS(DataRegularSeason20242025!$AA$3:$AA$1315,DataRegularSeason20242025!$B$3:$B$1315, "&lt;=" &amp; $A182, DataRegularSeason20242025!$D$3:$D$1315, AA$1)+SUMIFS(DataRegularSeason20242025!$AB$3:$AB$1315,DataRegularSeason20242025!$B$3:$B$1315, "&lt;=" &amp; $A182, DataRegularSeason20242025!$E$3:$E$1315, AA$1)</f>
        <v>34</v>
      </c>
      <c r="AB182" s="2">
        <f>SUMIFS(DataRegularSeason20242025!$AA$3:$AA$1315,DataRegularSeason20242025!$B$3:$B$1315, "&lt;=" &amp; $A182, DataRegularSeason20242025!$D$3:$D$1315, AB$1)+SUMIFS(DataRegularSeason20242025!$AB$3:$AB$1315,DataRegularSeason20242025!$B$3:$B$1315, "&lt;=" &amp; $A182, DataRegularSeason20242025!$E$3:$E$1315, AB$1)</f>
        <v>40</v>
      </c>
      <c r="AC182" s="2">
        <f>SUMIFS(DataRegularSeason20242025!$AA$3:$AA$1315,DataRegularSeason20242025!$B$3:$B$1315, "&lt;=" &amp; $A182, DataRegularSeason20242025!$D$3:$D$1315, AC$1)+SUMIFS(DataRegularSeason20242025!$AB$3:$AB$1315,DataRegularSeason20242025!$B$3:$B$1315, "&lt;=" &amp; $A182, DataRegularSeason20242025!$E$3:$E$1315, AC$1)</f>
        <v>33</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35</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39</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22</v>
      </c>
      <c r="I183" s="2">
        <f>SUMIFS(DataRegularSeason20242025!$AA$3:$AA$1315,DataRegularSeason20242025!$B$3:$B$1315, "&lt;=" &amp; $A183, DataRegularSeason20242025!$D$3:$D$1315, I$1)+SUMIFS(DataRegularSeason20242025!$AB$3:$AB$1315,DataRegularSeason20242025!$B$3:$B$1315, "&lt;=" &amp; $A183, DataRegularSeason20242025!$E$3:$E$1315, I$1)</f>
        <v>36</v>
      </c>
      <c r="J183" s="2">
        <f>SUMIFS(DataRegularSeason20242025!$AA$3:$AA$1315,DataRegularSeason20242025!$B$3:$B$1315, "&lt;=" &amp; $A183, DataRegularSeason20242025!$D$3:$D$1315, J$1)+SUMIFS(DataRegularSeason20242025!$AB$3:$AB$1315,DataRegularSeason20242025!$B$3:$B$1315, "&lt;=" &amp; $A183, DataRegularSeason20242025!$E$3:$E$1315, J$1)</f>
        <v>36</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33</v>
      </c>
      <c r="AA183" s="2">
        <f>SUMIFS(DataRegularSeason20242025!$AA$3:$AA$1315,DataRegularSeason20242025!$B$3:$B$1315, "&lt;=" &amp; $A183, DataRegularSeason20242025!$D$3:$D$1315, AA$1)+SUMIFS(DataRegularSeason20242025!$AB$3:$AB$1315,DataRegularSeason20242025!$B$3:$B$1315, "&lt;=" &amp; $A183, DataRegularSeason20242025!$E$3:$E$1315, AA$1)</f>
        <v>34</v>
      </c>
      <c r="AB183" s="2">
        <f>SUMIFS(DataRegularSeason20242025!$AA$3:$AA$1315,DataRegularSeason20242025!$B$3:$B$1315, "&lt;=" &amp; $A183, DataRegularSeason20242025!$D$3:$D$1315, AB$1)+SUMIFS(DataRegularSeason20242025!$AB$3:$AB$1315,DataRegularSeason20242025!$B$3:$B$1315, "&lt;=" &amp; $A183, DataRegularSeason20242025!$E$3:$E$1315, AB$1)</f>
        <v>40</v>
      </c>
      <c r="AC183" s="2">
        <f>SUMIFS(DataRegularSeason20242025!$AA$3:$AA$1315,DataRegularSeason20242025!$B$3:$B$1315, "&lt;=" &amp; $A183, DataRegularSeason20242025!$D$3:$D$1315, AC$1)+SUMIFS(DataRegularSeason20242025!$AB$3:$AB$1315,DataRegularSeason20242025!$B$3:$B$1315, "&lt;=" &amp; $A183, DataRegularSeason20242025!$E$3:$E$1315, AC$1)</f>
        <v>33</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35</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39</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22</v>
      </c>
      <c r="I184" s="2">
        <f>SUMIFS(DataRegularSeason20242025!$AA$3:$AA$1315,DataRegularSeason20242025!$B$3:$B$1315, "&lt;=" &amp; $A184, DataRegularSeason20242025!$D$3:$D$1315, I$1)+SUMIFS(DataRegularSeason20242025!$AB$3:$AB$1315,DataRegularSeason20242025!$B$3:$B$1315, "&lt;=" &amp; $A184, DataRegularSeason20242025!$E$3:$E$1315, I$1)</f>
        <v>36</v>
      </c>
      <c r="J184" s="2">
        <f>SUMIFS(DataRegularSeason20242025!$AA$3:$AA$1315,DataRegularSeason20242025!$B$3:$B$1315, "&lt;=" &amp; $A184, DataRegularSeason20242025!$D$3:$D$1315, J$1)+SUMIFS(DataRegularSeason20242025!$AB$3:$AB$1315,DataRegularSeason20242025!$B$3:$B$1315, "&lt;=" &amp; $A184, DataRegularSeason20242025!$E$3:$E$1315, J$1)</f>
        <v>36</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33</v>
      </c>
      <c r="AA184" s="2">
        <f>SUMIFS(DataRegularSeason20242025!$AA$3:$AA$1315,DataRegularSeason20242025!$B$3:$B$1315, "&lt;=" &amp; $A184, DataRegularSeason20242025!$D$3:$D$1315, AA$1)+SUMIFS(DataRegularSeason20242025!$AB$3:$AB$1315,DataRegularSeason20242025!$B$3:$B$1315, "&lt;=" &amp; $A184, DataRegularSeason20242025!$E$3:$E$1315, AA$1)</f>
        <v>34</v>
      </c>
      <c r="AB184" s="2">
        <f>SUMIFS(DataRegularSeason20242025!$AA$3:$AA$1315,DataRegularSeason20242025!$B$3:$B$1315, "&lt;=" &amp; $A184, DataRegularSeason20242025!$D$3:$D$1315, AB$1)+SUMIFS(DataRegularSeason20242025!$AB$3:$AB$1315,DataRegularSeason20242025!$B$3:$B$1315, "&lt;=" &amp; $A184, DataRegularSeason20242025!$E$3:$E$1315, AB$1)</f>
        <v>40</v>
      </c>
      <c r="AC184" s="2">
        <f>SUMIFS(DataRegularSeason20242025!$AA$3:$AA$1315,DataRegularSeason20242025!$B$3:$B$1315, "&lt;=" &amp; $A184, DataRegularSeason20242025!$D$3:$D$1315, AC$1)+SUMIFS(DataRegularSeason20242025!$AB$3:$AB$1315,DataRegularSeason20242025!$B$3:$B$1315, "&lt;=" &amp; $A184, DataRegularSeason20242025!$E$3:$E$1315, AC$1)</f>
        <v>33</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35</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39</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22</v>
      </c>
      <c r="I185" s="2">
        <f>SUMIFS(DataRegularSeason20242025!$AA$3:$AA$1315,DataRegularSeason20242025!$B$3:$B$1315, "&lt;=" &amp; $A185, DataRegularSeason20242025!$D$3:$D$1315, I$1)+SUMIFS(DataRegularSeason20242025!$AB$3:$AB$1315,DataRegularSeason20242025!$B$3:$B$1315, "&lt;=" &amp; $A185, DataRegularSeason20242025!$E$3:$E$1315, I$1)</f>
        <v>36</v>
      </c>
      <c r="J185" s="2">
        <f>SUMIFS(DataRegularSeason20242025!$AA$3:$AA$1315,DataRegularSeason20242025!$B$3:$B$1315, "&lt;=" &amp; $A185, DataRegularSeason20242025!$D$3:$D$1315, J$1)+SUMIFS(DataRegularSeason20242025!$AB$3:$AB$1315,DataRegularSeason20242025!$B$3:$B$1315, "&lt;=" &amp; $A185, DataRegularSeason20242025!$E$3:$E$1315, J$1)</f>
        <v>36</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33</v>
      </c>
      <c r="AA185" s="2">
        <f>SUMIFS(DataRegularSeason20242025!$AA$3:$AA$1315,DataRegularSeason20242025!$B$3:$B$1315, "&lt;=" &amp; $A185, DataRegularSeason20242025!$D$3:$D$1315, AA$1)+SUMIFS(DataRegularSeason20242025!$AB$3:$AB$1315,DataRegularSeason20242025!$B$3:$B$1315, "&lt;=" &amp; $A185, DataRegularSeason20242025!$E$3:$E$1315, AA$1)</f>
        <v>34</v>
      </c>
      <c r="AB185" s="2">
        <f>SUMIFS(DataRegularSeason20242025!$AA$3:$AA$1315,DataRegularSeason20242025!$B$3:$B$1315, "&lt;=" &amp; $A185, DataRegularSeason20242025!$D$3:$D$1315, AB$1)+SUMIFS(DataRegularSeason20242025!$AB$3:$AB$1315,DataRegularSeason20242025!$B$3:$B$1315, "&lt;=" &amp; $A185, DataRegularSeason20242025!$E$3:$E$1315, AB$1)</f>
        <v>40</v>
      </c>
      <c r="AC185" s="2">
        <f>SUMIFS(DataRegularSeason20242025!$AA$3:$AA$1315,DataRegularSeason20242025!$B$3:$B$1315, "&lt;=" &amp; $A185, DataRegularSeason20242025!$D$3:$D$1315, AC$1)+SUMIFS(DataRegularSeason20242025!$AB$3:$AB$1315,DataRegularSeason20242025!$B$3:$B$1315, "&lt;=" &amp; $A185, DataRegularSeason20242025!$E$3:$E$1315, AC$1)</f>
        <v>33</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35</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39</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22</v>
      </c>
      <c r="I186" s="2">
        <f>SUMIFS(DataRegularSeason20242025!$AA$3:$AA$1315,DataRegularSeason20242025!$B$3:$B$1315, "&lt;=" &amp; $A186, DataRegularSeason20242025!$D$3:$D$1315, I$1)+SUMIFS(DataRegularSeason20242025!$AB$3:$AB$1315,DataRegularSeason20242025!$B$3:$B$1315, "&lt;=" &amp; $A186, DataRegularSeason20242025!$E$3:$E$1315, I$1)</f>
        <v>36</v>
      </c>
      <c r="J186" s="2">
        <f>SUMIFS(DataRegularSeason20242025!$AA$3:$AA$1315,DataRegularSeason20242025!$B$3:$B$1315, "&lt;=" &amp; $A186, DataRegularSeason20242025!$D$3:$D$1315, J$1)+SUMIFS(DataRegularSeason20242025!$AB$3:$AB$1315,DataRegularSeason20242025!$B$3:$B$1315, "&lt;=" &amp; $A186, DataRegularSeason20242025!$E$3:$E$1315, J$1)</f>
        <v>36</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33</v>
      </c>
      <c r="AA186" s="2">
        <f>SUMIFS(DataRegularSeason20242025!$AA$3:$AA$1315,DataRegularSeason20242025!$B$3:$B$1315, "&lt;=" &amp; $A186, DataRegularSeason20242025!$D$3:$D$1315, AA$1)+SUMIFS(DataRegularSeason20242025!$AB$3:$AB$1315,DataRegularSeason20242025!$B$3:$B$1315, "&lt;=" &amp; $A186, DataRegularSeason20242025!$E$3:$E$1315, AA$1)</f>
        <v>34</v>
      </c>
      <c r="AB186" s="2">
        <f>SUMIFS(DataRegularSeason20242025!$AA$3:$AA$1315,DataRegularSeason20242025!$B$3:$B$1315, "&lt;=" &amp; $A186, DataRegularSeason20242025!$D$3:$D$1315, AB$1)+SUMIFS(DataRegularSeason20242025!$AB$3:$AB$1315,DataRegularSeason20242025!$B$3:$B$1315, "&lt;=" &amp; $A186, DataRegularSeason20242025!$E$3:$E$1315, AB$1)</f>
        <v>40</v>
      </c>
      <c r="AC186" s="2">
        <f>SUMIFS(DataRegularSeason20242025!$AA$3:$AA$1315,DataRegularSeason20242025!$B$3:$B$1315, "&lt;=" &amp; $A186, DataRegularSeason20242025!$D$3:$D$1315, AC$1)+SUMIFS(DataRegularSeason20242025!$AB$3:$AB$1315,DataRegularSeason20242025!$B$3:$B$1315, "&lt;=" &amp; $A186, DataRegularSeason20242025!$E$3:$E$1315, AC$1)</f>
        <v>33</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35</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39</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22</v>
      </c>
      <c r="I187" s="2">
        <f>SUMIFS(DataRegularSeason20242025!$AA$3:$AA$1315,DataRegularSeason20242025!$B$3:$B$1315, "&lt;=" &amp; $A187, DataRegularSeason20242025!$D$3:$D$1315, I$1)+SUMIFS(DataRegularSeason20242025!$AB$3:$AB$1315,DataRegularSeason20242025!$B$3:$B$1315, "&lt;=" &amp; $A187, DataRegularSeason20242025!$E$3:$E$1315, I$1)</f>
        <v>36</v>
      </c>
      <c r="J187" s="2">
        <f>SUMIFS(DataRegularSeason20242025!$AA$3:$AA$1315,DataRegularSeason20242025!$B$3:$B$1315, "&lt;=" &amp; $A187, DataRegularSeason20242025!$D$3:$D$1315, J$1)+SUMIFS(DataRegularSeason20242025!$AB$3:$AB$1315,DataRegularSeason20242025!$B$3:$B$1315, "&lt;=" &amp; $A187, DataRegularSeason20242025!$E$3:$E$1315, J$1)</f>
        <v>36</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33</v>
      </c>
      <c r="AA187" s="2">
        <f>SUMIFS(DataRegularSeason20242025!$AA$3:$AA$1315,DataRegularSeason20242025!$B$3:$B$1315, "&lt;=" &amp; $A187, DataRegularSeason20242025!$D$3:$D$1315, AA$1)+SUMIFS(DataRegularSeason20242025!$AB$3:$AB$1315,DataRegularSeason20242025!$B$3:$B$1315, "&lt;=" &amp; $A187, DataRegularSeason20242025!$E$3:$E$1315, AA$1)</f>
        <v>34</v>
      </c>
      <c r="AB187" s="2">
        <f>SUMIFS(DataRegularSeason20242025!$AA$3:$AA$1315,DataRegularSeason20242025!$B$3:$B$1315, "&lt;=" &amp; $A187, DataRegularSeason20242025!$D$3:$D$1315, AB$1)+SUMIFS(DataRegularSeason20242025!$AB$3:$AB$1315,DataRegularSeason20242025!$B$3:$B$1315, "&lt;=" &amp; $A187, DataRegularSeason20242025!$E$3:$E$1315, AB$1)</f>
        <v>40</v>
      </c>
      <c r="AC187" s="2">
        <f>SUMIFS(DataRegularSeason20242025!$AA$3:$AA$1315,DataRegularSeason20242025!$B$3:$B$1315, "&lt;=" &amp; $A187, DataRegularSeason20242025!$D$3:$D$1315, AC$1)+SUMIFS(DataRegularSeason20242025!$AB$3:$AB$1315,DataRegularSeason20242025!$B$3:$B$1315, "&lt;=" &amp; $A187, DataRegularSeason20242025!$E$3:$E$1315, AC$1)</f>
        <v>33</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35</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39</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22</v>
      </c>
      <c r="I188" s="2">
        <f>SUMIFS(DataRegularSeason20242025!$AA$3:$AA$1315,DataRegularSeason20242025!$B$3:$B$1315, "&lt;=" &amp; $A188, DataRegularSeason20242025!$D$3:$D$1315, I$1)+SUMIFS(DataRegularSeason20242025!$AB$3:$AB$1315,DataRegularSeason20242025!$B$3:$B$1315, "&lt;=" &amp; $A188, DataRegularSeason20242025!$E$3:$E$1315, I$1)</f>
        <v>36</v>
      </c>
      <c r="J188" s="2">
        <f>SUMIFS(DataRegularSeason20242025!$AA$3:$AA$1315,DataRegularSeason20242025!$B$3:$B$1315, "&lt;=" &amp; $A188, DataRegularSeason20242025!$D$3:$D$1315, J$1)+SUMIFS(DataRegularSeason20242025!$AB$3:$AB$1315,DataRegularSeason20242025!$B$3:$B$1315, "&lt;=" &amp; $A188, DataRegularSeason20242025!$E$3:$E$1315, J$1)</f>
        <v>36</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33</v>
      </c>
      <c r="AA188" s="2">
        <f>SUMIFS(DataRegularSeason20242025!$AA$3:$AA$1315,DataRegularSeason20242025!$B$3:$B$1315, "&lt;=" &amp; $A188, DataRegularSeason20242025!$D$3:$D$1315, AA$1)+SUMIFS(DataRegularSeason20242025!$AB$3:$AB$1315,DataRegularSeason20242025!$B$3:$B$1315, "&lt;=" &amp; $A188, DataRegularSeason20242025!$E$3:$E$1315, AA$1)</f>
        <v>34</v>
      </c>
      <c r="AB188" s="2">
        <f>SUMIFS(DataRegularSeason20242025!$AA$3:$AA$1315,DataRegularSeason20242025!$B$3:$B$1315, "&lt;=" &amp; $A188, DataRegularSeason20242025!$D$3:$D$1315, AB$1)+SUMIFS(DataRegularSeason20242025!$AB$3:$AB$1315,DataRegularSeason20242025!$B$3:$B$1315, "&lt;=" &amp; $A188, DataRegularSeason20242025!$E$3:$E$1315, AB$1)</f>
        <v>40</v>
      </c>
      <c r="AC188" s="2">
        <f>SUMIFS(DataRegularSeason20242025!$AA$3:$AA$1315,DataRegularSeason20242025!$B$3:$B$1315, "&lt;=" &amp; $A188, DataRegularSeason20242025!$D$3:$D$1315, AC$1)+SUMIFS(DataRegularSeason20242025!$AB$3:$AB$1315,DataRegularSeason20242025!$B$3:$B$1315, "&lt;=" &amp; $A188, DataRegularSeason20242025!$E$3:$E$1315, AC$1)</f>
        <v>33</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35</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39</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22</v>
      </c>
      <c r="I189" s="2">
        <f>SUMIFS(DataRegularSeason20242025!$AA$3:$AA$1315,DataRegularSeason20242025!$B$3:$B$1315, "&lt;=" &amp; $A189, DataRegularSeason20242025!$D$3:$D$1315, I$1)+SUMIFS(DataRegularSeason20242025!$AB$3:$AB$1315,DataRegularSeason20242025!$B$3:$B$1315, "&lt;=" &amp; $A189, DataRegularSeason20242025!$E$3:$E$1315, I$1)</f>
        <v>36</v>
      </c>
      <c r="J189" s="2">
        <f>SUMIFS(DataRegularSeason20242025!$AA$3:$AA$1315,DataRegularSeason20242025!$B$3:$B$1315, "&lt;=" &amp; $A189, DataRegularSeason20242025!$D$3:$D$1315, J$1)+SUMIFS(DataRegularSeason20242025!$AB$3:$AB$1315,DataRegularSeason20242025!$B$3:$B$1315, "&lt;=" &amp; $A189, DataRegularSeason20242025!$E$3:$E$1315, J$1)</f>
        <v>36</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33</v>
      </c>
      <c r="AA189" s="2">
        <f>SUMIFS(DataRegularSeason20242025!$AA$3:$AA$1315,DataRegularSeason20242025!$B$3:$B$1315, "&lt;=" &amp; $A189, DataRegularSeason20242025!$D$3:$D$1315, AA$1)+SUMIFS(DataRegularSeason20242025!$AB$3:$AB$1315,DataRegularSeason20242025!$B$3:$B$1315, "&lt;=" &amp; $A189, DataRegularSeason20242025!$E$3:$E$1315, AA$1)</f>
        <v>34</v>
      </c>
      <c r="AB189" s="2">
        <f>SUMIFS(DataRegularSeason20242025!$AA$3:$AA$1315,DataRegularSeason20242025!$B$3:$B$1315, "&lt;=" &amp; $A189, DataRegularSeason20242025!$D$3:$D$1315, AB$1)+SUMIFS(DataRegularSeason20242025!$AB$3:$AB$1315,DataRegularSeason20242025!$B$3:$B$1315, "&lt;=" &amp; $A189, DataRegularSeason20242025!$E$3:$E$1315, AB$1)</f>
        <v>40</v>
      </c>
      <c r="AC189" s="2">
        <f>SUMIFS(DataRegularSeason20242025!$AA$3:$AA$1315,DataRegularSeason20242025!$B$3:$B$1315, "&lt;=" &amp; $A189, DataRegularSeason20242025!$D$3:$D$1315, AC$1)+SUMIFS(DataRegularSeason20242025!$AB$3:$AB$1315,DataRegularSeason20242025!$B$3:$B$1315, "&lt;=" &amp; $A189, DataRegularSeason20242025!$E$3:$E$1315, AC$1)</f>
        <v>33</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35</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39</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22</v>
      </c>
      <c r="I190" s="2">
        <f>SUMIFS(DataRegularSeason20242025!$AA$3:$AA$1315,DataRegularSeason20242025!$B$3:$B$1315, "&lt;=" &amp; $A190, DataRegularSeason20242025!$D$3:$D$1315, I$1)+SUMIFS(DataRegularSeason20242025!$AB$3:$AB$1315,DataRegularSeason20242025!$B$3:$B$1315, "&lt;=" &amp; $A190, DataRegularSeason20242025!$E$3:$E$1315, I$1)</f>
        <v>36</v>
      </c>
      <c r="J190" s="2">
        <f>SUMIFS(DataRegularSeason20242025!$AA$3:$AA$1315,DataRegularSeason20242025!$B$3:$B$1315, "&lt;=" &amp; $A190, DataRegularSeason20242025!$D$3:$D$1315, J$1)+SUMIFS(DataRegularSeason20242025!$AB$3:$AB$1315,DataRegularSeason20242025!$B$3:$B$1315, "&lt;=" &amp; $A190, DataRegularSeason20242025!$E$3:$E$1315, J$1)</f>
        <v>36</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33</v>
      </c>
      <c r="AA190" s="2">
        <f>SUMIFS(DataRegularSeason20242025!$AA$3:$AA$1315,DataRegularSeason20242025!$B$3:$B$1315, "&lt;=" &amp; $A190, DataRegularSeason20242025!$D$3:$D$1315, AA$1)+SUMIFS(DataRegularSeason20242025!$AB$3:$AB$1315,DataRegularSeason20242025!$B$3:$B$1315, "&lt;=" &amp; $A190, DataRegularSeason20242025!$E$3:$E$1315, AA$1)</f>
        <v>34</v>
      </c>
      <c r="AB190" s="2">
        <f>SUMIFS(DataRegularSeason20242025!$AA$3:$AA$1315,DataRegularSeason20242025!$B$3:$B$1315, "&lt;=" &amp; $A190, DataRegularSeason20242025!$D$3:$D$1315, AB$1)+SUMIFS(DataRegularSeason20242025!$AB$3:$AB$1315,DataRegularSeason20242025!$B$3:$B$1315, "&lt;=" &amp; $A190, DataRegularSeason20242025!$E$3:$E$1315, AB$1)</f>
        <v>40</v>
      </c>
      <c r="AC190" s="2">
        <f>SUMIFS(DataRegularSeason20242025!$AA$3:$AA$1315,DataRegularSeason20242025!$B$3:$B$1315, "&lt;=" &amp; $A190, DataRegularSeason20242025!$D$3:$D$1315, AC$1)+SUMIFS(DataRegularSeason20242025!$AB$3:$AB$1315,DataRegularSeason20242025!$B$3:$B$1315, "&lt;=" &amp; $A190, DataRegularSeason20242025!$E$3:$E$1315, AC$1)</f>
        <v>33</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35</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39</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22</v>
      </c>
      <c r="I191" s="2">
        <f>SUMIFS(DataRegularSeason20242025!$AA$3:$AA$1315,DataRegularSeason20242025!$B$3:$B$1315, "&lt;=" &amp; $A191, DataRegularSeason20242025!$D$3:$D$1315, I$1)+SUMIFS(DataRegularSeason20242025!$AB$3:$AB$1315,DataRegularSeason20242025!$B$3:$B$1315, "&lt;=" &amp; $A191, DataRegularSeason20242025!$E$3:$E$1315, I$1)</f>
        <v>36</v>
      </c>
      <c r="J191" s="2">
        <f>SUMIFS(DataRegularSeason20242025!$AA$3:$AA$1315,DataRegularSeason20242025!$B$3:$B$1315, "&lt;=" &amp; $A191, DataRegularSeason20242025!$D$3:$D$1315, J$1)+SUMIFS(DataRegularSeason20242025!$AB$3:$AB$1315,DataRegularSeason20242025!$B$3:$B$1315, "&lt;=" &amp; $A191, DataRegularSeason20242025!$E$3:$E$1315, J$1)</f>
        <v>36</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33</v>
      </c>
      <c r="AA191" s="2">
        <f>SUMIFS(DataRegularSeason20242025!$AA$3:$AA$1315,DataRegularSeason20242025!$B$3:$B$1315, "&lt;=" &amp; $A191, DataRegularSeason20242025!$D$3:$D$1315, AA$1)+SUMIFS(DataRegularSeason20242025!$AB$3:$AB$1315,DataRegularSeason20242025!$B$3:$B$1315, "&lt;=" &amp; $A191, DataRegularSeason20242025!$E$3:$E$1315, AA$1)</f>
        <v>34</v>
      </c>
      <c r="AB191" s="2">
        <f>SUMIFS(DataRegularSeason20242025!$AA$3:$AA$1315,DataRegularSeason20242025!$B$3:$B$1315, "&lt;=" &amp; $A191, DataRegularSeason20242025!$D$3:$D$1315, AB$1)+SUMIFS(DataRegularSeason20242025!$AB$3:$AB$1315,DataRegularSeason20242025!$B$3:$B$1315, "&lt;=" &amp; $A191, DataRegularSeason20242025!$E$3:$E$1315, AB$1)</f>
        <v>40</v>
      </c>
      <c r="AC191" s="2">
        <f>SUMIFS(DataRegularSeason20242025!$AA$3:$AA$1315,DataRegularSeason20242025!$B$3:$B$1315, "&lt;=" &amp; $A191, DataRegularSeason20242025!$D$3:$D$1315, AC$1)+SUMIFS(DataRegularSeason20242025!$AB$3:$AB$1315,DataRegularSeason20242025!$B$3:$B$1315, "&lt;=" &amp; $A191, DataRegularSeason20242025!$E$3:$E$1315, AC$1)</f>
        <v>33</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35</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39</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22</v>
      </c>
      <c r="I192" s="2">
        <f>SUMIFS(DataRegularSeason20242025!$AA$3:$AA$1315,DataRegularSeason20242025!$B$3:$B$1315, "&lt;=" &amp; $A192, DataRegularSeason20242025!$D$3:$D$1315, I$1)+SUMIFS(DataRegularSeason20242025!$AB$3:$AB$1315,DataRegularSeason20242025!$B$3:$B$1315, "&lt;=" &amp; $A192, DataRegularSeason20242025!$E$3:$E$1315, I$1)</f>
        <v>36</v>
      </c>
      <c r="J192" s="2">
        <f>SUMIFS(DataRegularSeason20242025!$AA$3:$AA$1315,DataRegularSeason20242025!$B$3:$B$1315, "&lt;=" &amp; $A192, DataRegularSeason20242025!$D$3:$D$1315, J$1)+SUMIFS(DataRegularSeason20242025!$AB$3:$AB$1315,DataRegularSeason20242025!$B$3:$B$1315, "&lt;=" &amp; $A192, DataRegularSeason20242025!$E$3:$E$1315, J$1)</f>
        <v>36</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33</v>
      </c>
      <c r="AA192" s="2">
        <f>SUMIFS(DataRegularSeason20242025!$AA$3:$AA$1315,DataRegularSeason20242025!$B$3:$B$1315, "&lt;=" &amp; $A192, DataRegularSeason20242025!$D$3:$D$1315, AA$1)+SUMIFS(DataRegularSeason20242025!$AB$3:$AB$1315,DataRegularSeason20242025!$B$3:$B$1315, "&lt;=" &amp; $A192, DataRegularSeason20242025!$E$3:$E$1315, AA$1)</f>
        <v>34</v>
      </c>
      <c r="AB192" s="2">
        <f>SUMIFS(DataRegularSeason20242025!$AA$3:$AA$1315,DataRegularSeason20242025!$B$3:$B$1315, "&lt;=" &amp; $A192, DataRegularSeason20242025!$D$3:$D$1315, AB$1)+SUMIFS(DataRegularSeason20242025!$AB$3:$AB$1315,DataRegularSeason20242025!$B$3:$B$1315, "&lt;=" &amp; $A192, DataRegularSeason20242025!$E$3:$E$1315, AB$1)</f>
        <v>40</v>
      </c>
      <c r="AC192" s="2">
        <f>SUMIFS(DataRegularSeason20242025!$AA$3:$AA$1315,DataRegularSeason20242025!$B$3:$B$1315, "&lt;=" &amp; $A192, DataRegularSeason20242025!$D$3:$D$1315, AC$1)+SUMIFS(DataRegularSeason20242025!$AB$3:$AB$1315,DataRegularSeason20242025!$B$3:$B$1315, "&lt;=" &amp; $A192, DataRegularSeason20242025!$E$3:$E$1315, AC$1)</f>
        <v>33</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35</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39</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22</v>
      </c>
      <c r="I193" s="2">
        <f>SUMIFS(DataRegularSeason20242025!$AA$3:$AA$1315,DataRegularSeason20242025!$B$3:$B$1315, "&lt;=" &amp; $A193, DataRegularSeason20242025!$D$3:$D$1315, I$1)+SUMIFS(DataRegularSeason20242025!$AB$3:$AB$1315,DataRegularSeason20242025!$B$3:$B$1315, "&lt;=" &amp; $A193, DataRegularSeason20242025!$E$3:$E$1315, I$1)</f>
        <v>36</v>
      </c>
      <c r="J193" s="2">
        <f>SUMIFS(DataRegularSeason20242025!$AA$3:$AA$1315,DataRegularSeason20242025!$B$3:$B$1315, "&lt;=" &amp; $A193, DataRegularSeason20242025!$D$3:$D$1315, J$1)+SUMIFS(DataRegularSeason20242025!$AB$3:$AB$1315,DataRegularSeason20242025!$B$3:$B$1315, "&lt;=" &amp; $A193, DataRegularSeason20242025!$E$3:$E$1315, J$1)</f>
        <v>36</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33</v>
      </c>
      <c r="AA193" s="2">
        <f>SUMIFS(DataRegularSeason20242025!$AA$3:$AA$1315,DataRegularSeason20242025!$B$3:$B$1315, "&lt;=" &amp; $A193, DataRegularSeason20242025!$D$3:$D$1315, AA$1)+SUMIFS(DataRegularSeason20242025!$AB$3:$AB$1315,DataRegularSeason20242025!$B$3:$B$1315, "&lt;=" &amp; $A193, DataRegularSeason20242025!$E$3:$E$1315, AA$1)</f>
        <v>34</v>
      </c>
      <c r="AB193" s="2">
        <f>SUMIFS(DataRegularSeason20242025!$AA$3:$AA$1315,DataRegularSeason20242025!$B$3:$B$1315, "&lt;=" &amp; $A193, DataRegularSeason20242025!$D$3:$D$1315, AB$1)+SUMIFS(DataRegularSeason20242025!$AB$3:$AB$1315,DataRegularSeason20242025!$B$3:$B$1315, "&lt;=" &amp; $A193, DataRegularSeason20242025!$E$3:$E$1315, AB$1)</f>
        <v>40</v>
      </c>
      <c r="AC193" s="2">
        <f>SUMIFS(DataRegularSeason20242025!$AA$3:$AA$1315,DataRegularSeason20242025!$B$3:$B$1315, "&lt;=" &amp; $A193, DataRegularSeason20242025!$D$3:$D$1315, AC$1)+SUMIFS(DataRegularSeason20242025!$AB$3:$AB$1315,DataRegularSeason20242025!$B$3:$B$1315, "&lt;=" &amp; $A193, DataRegularSeason20242025!$E$3:$E$1315, AC$1)</f>
        <v>33</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35</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39</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22</v>
      </c>
      <c r="I194" s="2">
        <f>SUMIFS(DataRegularSeason20242025!$AA$3:$AA$1315,DataRegularSeason20242025!$B$3:$B$1315, "&lt;=" &amp; $A194, DataRegularSeason20242025!$D$3:$D$1315, I$1)+SUMIFS(DataRegularSeason20242025!$AB$3:$AB$1315,DataRegularSeason20242025!$B$3:$B$1315, "&lt;=" &amp; $A194, DataRegularSeason20242025!$E$3:$E$1315, I$1)</f>
        <v>36</v>
      </c>
      <c r="J194" s="2">
        <f>SUMIFS(DataRegularSeason20242025!$AA$3:$AA$1315,DataRegularSeason20242025!$B$3:$B$1315, "&lt;=" &amp; $A194, DataRegularSeason20242025!$D$3:$D$1315, J$1)+SUMIFS(DataRegularSeason20242025!$AB$3:$AB$1315,DataRegularSeason20242025!$B$3:$B$1315, "&lt;=" &amp; $A194, DataRegularSeason20242025!$E$3:$E$1315, J$1)</f>
        <v>36</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33</v>
      </c>
      <c r="AA194" s="2">
        <f>SUMIFS(DataRegularSeason20242025!$AA$3:$AA$1315,DataRegularSeason20242025!$B$3:$B$1315, "&lt;=" &amp; $A194, DataRegularSeason20242025!$D$3:$D$1315, AA$1)+SUMIFS(DataRegularSeason20242025!$AB$3:$AB$1315,DataRegularSeason20242025!$B$3:$B$1315, "&lt;=" &amp; $A194, DataRegularSeason20242025!$E$3:$E$1315, AA$1)</f>
        <v>34</v>
      </c>
      <c r="AB194" s="2">
        <f>SUMIFS(DataRegularSeason20242025!$AA$3:$AA$1315,DataRegularSeason20242025!$B$3:$B$1315, "&lt;=" &amp; $A194, DataRegularSeason20242025!$D$3:$D$1315, AB$1)+SUMIFS(DataRegularSeason20242025!$AB$3:$AB$1315,DataRegularSeason20242025!$B$3:$B$1315, "&lt;=" &amp; $A194, DataRegularSeason20242025!$E$3:$E$1315, AB$1)</f>
        <v>40</v>
      </c>
      <c r="AC194" s="2">
        <f>SUMIFS(DataRegularSeason20242025!$AA$3:$AA$1315,DataRegularSeason20242025!$B$3:$B$1315, "&lt;=" &amp; $A194, DataRegularSeason20242025!$D$3:$D$1315, AC$1)+SUMIFS(DataRegularSeason20242025!$AB$3:$AB$1315,DataRegularSeason20242025!$B$3:$B$1315, "&lt;=" &amp; $A194, DataRegularSeason20242025!$E$3:$E$1315, AC$1)</f>
        <v>33</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35</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39</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22</v>
      </c>
      <c r="I195" s="2">
        <f>SUMIFS(DataRegularSeason20242025!$AA$3:$AA$1315,DataRegularSeason20242025!$B$3:$B$1315, "&lt;=" &amp; $A195, DataRegularSeason20242025!$D$3:$D$1315, I$1)+SUMIFS(DataRegularSeason20242025!$AB$3:$AB$1315,DataRegularSeason20242025!$B$3:$B$1315, "&lt;=" &amp; $A195, DataRegularSeason20242025!$E$3:$E$1315, I$1)</f>
        <v>36</v>
      </c>
      <c r="J195" s="2">
        <f>SUMIFS(DataRegularSeason20242025!$AA$3:$AA$1315,DataRegularSeason20242025!$B$3:$B$1315, "&lt;=" &amp; $A195, DataRegularSeason20242025!$D$3:$D$1315, J$1)+SUMIFS(DataRegularSeason20242025!$AB$3:$AB$1315,DataRegularSeason20242025!$B$3:$B$1315, "&lt;=" &amp; $A195, DataRegularSeason20242025!$E$3:$E$1315, J$1)</f>
        <v>36</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33</v>
      </c>
      <c r="AA195" s="2">
        <f>SUMIFS(DataRegularSeason20242025!$AA$3:$AA$1315,DataRegularSeason20242025!$B$3:$B$1315, "&lt;=" &amp; $A195, DataRegularSeason20242025!$D$3:$D$1315, AA$1)+SUMIFS(DataRegularSeason20242025!$AB$3:$AB$1315,DataRegularSeason20242025!$B$3:$B$1315, "&lt;=" &amp; $A195, DataRegularSeason20242025!$E$3:$E$1315, AA$1)</f>
        <v>34</v>
      </c>
      <c r="AB195" s="2">
        <f>SUMIFS(DataRegularSeason20242025!$AA$3:$AA$1315,DataRegularSeason20242025!$B$3:$B$1315, "&lt;=" &amp; $A195, DataRegularSeason20242025!$D$3:$D$1315, AB$1)+SUMIFS(DataRegularSeason20242025!$AB$3:$AB$1315,DataRegularSeason20242025!$B$3:$B$1315, "&lt;=" &amp; $A195, DataRegularSeason20242025!$E$3:$E$1315, AB$1)</f>
        <v>40</v>
      </c>
      <c r="AC195" s="2">
        <f>SUMIFS(DataRegularSeason20242025!$AA$3:$AA$1315,DataRegularSeason20242025!$B$3:$B$1315, "&lt;=" &amp; $A195, DataRegularSeason20242025!$D$3:$D$1315, AC$1)+SUMIFS(DataRegularSeason20242025!$AB$3:$AB$1315,DataRegularSeason20242025!$B$3:$B$1315, "&lt;=" &amp; $A195, DataRegularSeason20242025!$E$3:$E$1315, AC$1)</f>
        <v>33</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35</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39</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22</v>
      </c>
      <c r="I196" s="2">
        <f>SUMIFS(DataRegularSeason20242025!$AA$3:$AA$1315,DataRegularSeason20242025!$B$3:$B$1315, "&lt;=" &amp; $A196, DataRegularSeason20242025!$D$3:$D$1315, I$1)+SUMIFS(DataRegularSeason20242025!$AB$3:$AB$1315,DataRegularSeason20242025!$B$3:$B$1315, "&lt;=" &amp; $A196, DataRegularSeason20242025!$E$3:$E$1315, I$1)</f>
        <v>36</v>
      </c>
      <c r="J196" s="2">
        <f>SUMIFS(DataRegularSeason20242025!$AA$3:$AA$1315,DataRegularSeason20242025!$B$3:$B$1315, "&lt;=" &amp; $A196, DataRegularSeason20242025!$D$3:$D$1315, J$1)+SUMIFS(DataRegularSeason20242025!$AB$3:$AB$1315,DataRegularSeason20242025!$B$3:$B$1315, "&lt;=" &amp; $A196, DataRegularSeason20242025!$E$3:$E$1315, J$1)</f>
        <v>36</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33</v>
      </c>
      <c r="AA196" s="2">
        <f>SUMIFS(DataRegularSeason20242025!$AA$3:$AA$1315,DataRegularSeason20242025!$B$3:$B$1315, "&lt;=" &amp; $A196, DataRegularSeason20242025!$D$3:$D$1315, AA$1)+SUMIFS(DataRegularSeason20242025!$AB$3:$AB$1315,DataRegularSeason20242025!$B$3:$B$1315, "&lt;=" &amp; $A196, DataRegularSeason20242025!$E$3:$E$1315, AA$1)</f>
        <v>34</v>
      </c>
      <c r="AB196" s="2">
        <f>SUMIFS(DataRegularSeason20242025!$AA$3:$AA$1315,DataRegularSeason20242025!$B$3:$B$1315, "&lt;=" &amp; $A196, DataRegularSeason20242025!$D$3:$D$1315, AB$1)+SUMIFS(DataRegularSeason20242025!$AB$3:$AB$1315,DataRegularSeason20242025!$B$3:$B$1315, "&lt;=" &amp; $A196, DataRegularSeason20242025!$E$3:$E$1315, AB$1)</f>
        <v>40</v>
      </c>
      <c r="AC196" s="2">
        <f>SUMIFS(DataRegularSeason20242025!$AA$3:$AA$1315,DataRegularSeason20242025!$B$3:$B$1315, "&lt;=" &amp; $A196, DataRegularSeason20242025!$D$3:$D$1315, AC$1)+SUMIFS(DataRegularSeason20242025!$AB$3:$AB$1315,DataRegularSeason20242025!$B$3:$B$1315, "&lt;=" &amp; $A196, DataRegularSeason20242025!$E$3:$E$1315, AC$1)</f>
        <v>33</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35</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39</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22</v>
      </c>
      <c r="I197" s="2">
        <f>SUMIFS(DataRegularSeason20242025!$AA$3:$AA$1315,DataRegularSeason20242025!$B$3:$B$1315, "&lt;=" &amp; $A197, DataRegularSeason20242025!$D$3:$D$1315, I$1)+SUMIFS(DataRegularSeason20242025!$AB$3:$AB$1315,DataRegularSeason20242025!$B$3:$B$1315, "&lt;=" &amp; $A197, DataRegularSeason20242025!$E$3:$E$1315, I$1)</f>
        <v>36</v>
      </c>
      <c r="J197" s="2">
        <f>SUMIFS(DataRegularSeason20242025!$AA$3:$AA$1315,DataRegularSeason20242025!$B$3:$B$1315, "&lt;=" &amp; $A197, DataRegularSeason20242025!$D$3:$D$1315, J$1)+SUMIFS(DataRegularSeason20242025!$AB$3:$AB$1315,DataRegularSeason20242025!$B$3:$B$1315, "&lt;=" &amp; $A197, DataRegularSeason20242025!$E$3:$E$1315, J$1)</f>
        <v>36</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33</v>
      </c>
      <c r="AA197" s="2">
        <f>SUMIFS(DataRegularSeason20242025!$AA$3:$AA$1315,DataRegularSeason20242025!$B$3:$B$1315, "&lt;=" &amp; $A197, DataRegularSeason20242025!$D$3:$D$1315, AA$1)+SUMIFS(DataRegularSeason20242025!$AB$3:$AB$1315,DataRegularSeason20242025!$B$3:$B$1315, "&lt;=" &amp; $A197, DataRegularSeason20242025!$E$3:$E$1315, AA$1)</f>
        <v>34</v>
      </c>
      <c r="AB197" s="2">
        <f>SUMIFS(DataRegularSeason20242025!$AA$3:$AA$1315,DataRegularSeason20242025!$B$3:$B$1315, "&lt;=" &amp; $A197, DataRegularSeason20242025!$D$3:$D$1315, AB$1)+SUMIFS(DataRegularSeason20242025!$AB$3:$AB$1315,DataRegularSeason20242025!$B$3:$B$1315, "&lt;=" &amp; $A197, DataRegularSeason20242025!$E$3:$E$1315, AB$1)</f>
        <v>40</v>
      </c>
      <c r="AC197" s="2">
        <f>SUMIFS(DataRegularSeason20242025!$AA$3:$AA$1315,DataRegularSeason20242025!$B$3:$B$1315, "&lt;=" &amp; $A197, DataRegularSeason20242025!$D$3:$D$1315, AC$1)+SUMIFS(DataRegularSeason20242025!$AB$3:$AB$1315,DataRegularSeason20242025!$B$3:$B$1315, "&lt;=" &amp; $A197, DataRegularSeason20242025!$E$3:$E$1315, AC$1)</f>
        <v>33</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35</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39</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22</v>
      </c>
      <c r="I198" s="2">
        <f>SUMIFS(DataRegularSeason20242025!$AA$3:$AA$1315,DataRegularSeason20242025!$B$3:$B$1315, "&lt;=" &amp; $A198, DataRegularSeason20242025!$D$3:$D$1315, I$1)+SUMIFS(DataRegularSeason20242025!$AB$3:$AB$1315,DataRegularSeason20242025!$B$3:$B$1315, "&lt;=" &amp; $A198, DataRegularSeason20242025!$E$3:$E$1315, I$1)</f>
        <v>36</v>
      </c>
      <c r="J198" s="2">
        <f>SUMIFS(DataRegularSeason20242025!$AA$3:$AA$1315,DataRegularSeason20242025!$B$3:$B$1315, "&lt;=" &amp; $A198, DataRegularSeason20242025!$D$3:$D$1315, J$1)+SUMIFS(DataRegularSeason20242025!$AB$3:$AB$1315,DataRegularSeason20242025!$B$3:$B$1315, "&lt;=" &amp; $A198, DataRegularSeason20242025!$E$3:$E$1315, J$1)</f>
        <v>36</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33</v>
      </c>
      <c r="AA198" s="2">
        <f>SUMIFS(DataRegularSeason20242025!$AA$3:$AA$1315,DataRegularSeason20242025!$B$3:$B$1315, "&lt;=" &amp; $A198, DataRegularSeason20242025!$D$3:$D$1315, AA$1)+SUMIFS(DataRegularSeason20242025!$AB$3:$AB$1315,DataRegularSeason20242025!$B$3:$B$1315, "&lt;=" &amp; $A198, DataRegularSeason20242025!$E$3:$E$1315, AA$1)</f>
        <v>34</v>
      </c>
      <c r="AB198" s="2">
        <f>SUMIFS(DataRegularSeason20242025!$AA$3:$AA$1315,DataRegularSeason20242025!$B$3:$B$1315, "&lt;=" &amp; $A198, DataRegularSeason20242025!$D$3:$D$1315, AB$1)+SUMIFS(DataRegularSeason20242025!$AB$3:$AB$1315,DataRegularSeason20242025!$B$3:$B$1315, "&lt;=" &amp; $A198, DataRegularSeason20242025!$E$3:$E$1315, AB$1)</f>
        <v>40</v>
      </c>
      <c r="AC198" s="2">
        <f>SUMIFS(DataRegularSeason20242025!$AA$3:$AA$1315,DataRegularSeason20242025!$B$3:$B$1315, "&lt;=" &amp; $A198, DataRegularSeason20242025!$D$3:$D$1315, AC$1)+SUMIFS(DataRegularSeason20242025!$AB$3:$AB$1315,DataRegularSeason20242025!$B$3:$B$1315, "&lt;=" &amp; $A198, DataRegularSeason20242025!$E$3:$E$1315, AC$1)</f>
        <v>33</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35</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39</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22</v>
      </c>
      <c r="I199" s="2">
        <f>SUMIFS(DataRegularSeason20242025!$AA$3:$AA$1315,DataRegularSeason20242025!$B$3:$B$1315, "&lt;=" &amp; $A199, DataRegularSeason20242025!$D$3:$D$1315, I$1)+SUMIFS(DataRegularSeason20242025!$AB$3:$AB$1315,DataRegularSeason20242025!$B$3:$B$1315, "&lt;=" &amp; $A199, DataRegularSeason20242025!$E$3:$E$1315, I$1)</f>
        <v>36</v>
      </c>
      <c r="J199" s="2">
        <f>SUMIFS(DataRegularSeason20242025!$AA$3:$AA$1315,DataRegularSeason20242025!$B$3:$B$1315, "&lt;=" &amp; $A199, DataRegularSeason20242025!$D$3:$D$1315, J$1)+SUMIFS(DataRegularSeason20242025!$AB$3:$AB$1315,DataRegularSeason20242025!$B$3:$B$1315, "&lt;=" &amp; $A199, DataRegularSeason20242025!$E$3:$E$1315, J$1)</f>
        <v>36</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33</v>
      </c>
      <c r="AA199" s="2">
        <f>SUMIFS(DataRegularSeason20242025!$AA$3:$AA$1315,DataRegularSeason20242025!$B$3:$B$1315, "&lt;=" &amp; $A199, DataRegularSeason20242025!$D$3:$D$1315, AA$1)+SUMIFS(DataRegularSeason20242025!$AB$3:$AB$1315,DataRegularSeason20242025!$B$3:$B$1315, "&lt;=" &amp; $A199, DataRegularSeason20242025!$E$3:$E$1315, AA$1)</f>
        <v>34</v>
      </c>
      <c r="AB199" s="2">
        <f>SUMIFS(DataRegularSeason20242025!$AA$3:$AA$1315,DataRegularSeason20242025!$B$3:$B$1315, "&lt;=" &amp; $A199, DataRegularSeason20242025!$D$3:$D$1315, AB$1)+SUMIFS(DataRegularSeason20242025!$AB$3:$AB$1315,DataRegularSeason20242025!$B$3:$B$1315, "&lt;=" &amp; $A199, DataRegularSeason20242025!$E$3:$E$1315, AB$1)</f>
        <v>40</v>
      </c>
      <c r="AC199" s="2">
        <f>SUMIFS(DataRegularSeason20242025!$AA$3:$AA$1315,DataRegularSeason20242025!$B$3:$B$1315, "&lt;=" &amp; $A199, DataRegularSeason20242025!$D$3:$D$1315, AC$1)+SUMIFS(DataRegularSeason20242025!$AB$3:$AB$1315,DataRegularSeason20242025!$B$3:$B$1315, "&lt;=" &amp; $A199, DataRegularSeason20242025!$E$3:$E$1315, AC$1)</f>
        <v>33</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35</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39</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22</v>
      </c>
      <c r="I200" s="2">
        <f>SUMIFS(DataRegularSeason20242025!$AA$3:$AA$1315,DataRegularSeason20242025!$B$3:$B$1315, "&lt;=" &amp; $A200, DataRegularSeason20242025!$D$3:$D$1315, I$1)+SUMIFS(DataRegularSeason20242025!$AB$3:$AB$1315,DataRegularSeason20242025!$B$3:$B$1315, "&lt;=" &amp; $A200, DataRegularSeason20242025!$E$3:$E$1315, I$1)</f>
        <v>36</v>
      </c>
      <c r="J200" s="2">
        <f>SUMIFS(DataRegularSeason20242025!$AA$3:$AA$1315,DataRegularSeason20242025!$B$3:$B$1315, "&lt;=" &amp; $A200, DataRegularSeason20242025!$D$3:$D$1315, J$1)+SUMIFS(DataRegularSeason20242025!$AB$3:$AB$1315,DataRegularSeason20242025!$B$3:$B$1315, "&lt;=" &amp; $A200, DataRegularSeason20242025!$E$3:$E$1315, J$1)</f>
        <v>36</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33</v>
      </c>
      <c r="AA200" s="2">
        <f>SUMIFS(DataRegularSeason20242025!$AA$3:$AA$1315,DataRegularSeason20242025!$B$3:$B$1315, "&lt;=" &amp; $A200, DataRegularSeason20242025!$D$3:$D$1315, AA$1)+SUMIFS(DataRegularSeason20242025!$AB$3:$AB$1315,DataRegularSeason20242025!$B$3:$B$1315, "&lt;=" &amp; $A200, DataRegularSeason20242025!$E$3:$E$1315, AA$1)</f>
        <v>34</v>
      </c>
      <c r="AB200" s="2">
        <f>SUMIFS(DataRegularSeason20242025!$AA$3:$AA$1315,DataRegularSeason20242025!$B$3:$B$1315, "&lt;=" &amp; $A200, DataRegularSeason20242025!$D$3:$D$1315, AB$1)+SUMIFS(DataRegularSeason20242025!$AB$3:$AB$1315,DataRegularSeason20242025!$B$3:$B$1315, "&lt;=" &amp; $A200, DataRegularSeason20242025!$E$3:$E$1315, AB$1)</f>
        <v>40</v>
      </c>
      <c r="AC200" s="2">
        <f>SUMIFS(DataRegularSeason20242025!$AA$3:$AA$1315,DataRegularSeason20242025!$B$3:$B$1315, "&lt;=" &amp; $A200, DataRegularSeason20242025!$D$3:$D$1315, AC$1)+SUMIFS(DataRegularSeason20242025!$AB$3:$AB$1315,DataRegularSeason20242025!$B$3:$B$1315, "&lt;=" &amp; $A200, DataRegularSeason20242025!$E$3:$E$1315, AC$1)</f>
        <v>33</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35</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39</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22</v>
      </c>
      <c r="I201" s="2">
        <f>SUMIFS(DataRegularSeason20242025!$AA$3:$AA$1315,DataRegularSeason20242025!$B$3:$B$1315, "&lt;=" &amp; $A201, DataRegularSeason20242025!$D$3:$D$1315, I$1)+SUMIFS(DataRegularSeason20242025!$AB$3:$AB$1315,DataRegularSeason20242025!$B$3:$B$1315, "&lt;=" &amp; $A201, DataRegularSeason20242025!$E$3:$E$1315, I$1)</f>
        <v>36</v>
      </c>
      <c r="J201" s="2">
        <f>SUMIFS(DataRegularSeason20242025!$AA$3:$AA$1315,DataRegularSeason20242025!$B$3:$B$1315, "&lt;=" &amp; $A201, DataRegularSeason20242025!$D$3:$D$1315, J$1)+SUMIFS(DataRegularSeason20242025!$AB$3:$AB$1315,DataRegularSeason20242025!$B$3:$B$1315, "&lt;=" &amp; $A201, DataRegularSeason20242025!$E$3:$E$1315, J$1)</f>
        <v>36</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33</v>
      </c>
      <c r="AA201" s="2">
        <f>SUMIFS(DataRegularSeason20242025!$AA$3:$AA$1315,DataRegularSeason20242025!$B$3:$B$1315, "&lt;=" &amp; $A201, DataRegularSeason20242025!$D$3:$D$1315, AA$1)+SUMIFS(DataRegularSeason20242025!$AB$3:$AB$1315,DataRegularSeason20242025!$B$3:$B$1315, "&lt;=" &amp; $A201, DataRegularSeason20242025!$E$3:$E$1315, AA$1)</f>
        <v>34</v>
      </c>
      <c r="AB201" s="2">
        <f>SUMIFS(DataRegularSeason20242025!$AA$3:$AA$1315,DataRegularSeason20242025!$B$3:$B$1315, "&lt;=" &amp; $A201, DataRegularSeason20242025!$D$3:$D$1315, AB$1)+SUMIFS(DataRegularSeason20242025!$AB$3:$AB$1315,DataRegularSeason20242025!$B$3:$B$1315, "&lt;=" &amp; $A201, DataRegularSeason20242025!$E$3:$E$1315, AB$1)</f>
        <v>40</v>
      </c>
      <c r="AC201" s="2">
        <f>SUMIFS(DataRegularSeason20242025!$AA$3:$AA$1315,DataRegularSeason20242025!$B$3:$B$1315, "&lt;=" &amp; $A201, DataRegularSeason20242025!$D$3:$D$1315, AC$1)+SUMIFS(DataRegularSeason20242025!$AB$3:$AB$1315,DataRegularSeason20242025!$B$3:$B$1315, "&lt;=" &amp; $A201, DataRegularSeason20242025!$E$3:$E$1315, AC$1)</f>
        <v>33</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abSelected="1" workbookViewId="0">
      <pane xSplit="1" topLeftCell="B1" activePane="topRight" state="frozen"/>
      <selection pane="topRight" activeCell="BY1" sqref="BY1:BY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40</v>
      </c>
      <c r="CC2">
        <f>SUMIFS(DataRegularSeason20242025!$AA$3:$AA$1315,DataRegularSeason20242025!$B$3:$B$1315, "&lt;=" &amp; CC$1, DataRegularSeason20242025!$D$3:$D$1315, $A2)+SUMIFS(DataRegularSeason20242025!$AB$3:$AB$1315,DataRegularSeason20242025!$B$3:$B$1315, "&lt;=" &amp; CC$1, DataRegularSeason20242025!$E$3:$E$1315, $A2)</f>
        <v>40</v>
      </c>
      <c r="CD2">
        <f>SUMIFS(DataRegularSeason20242025!$AA$3:$AA$1315,DataRegularSeason20242025!$B$3:$B$1315, "&lt;=" &amp; CD$1, DataRegularSeason20242025!$D$3:$D$1315, $A2)+SUMIFS(DataRegularSeason20242025!$AB$3:$AB$1315,DataRegularSeason20242025!$B$3:$B$1315, "&lt;=" &amp; CD$1, DataRegularSeason20242025!$E$3:$E$1315, $A2)</f>
        <v>40</v>
      </c>
      <c r="CE2">
        <f>SUMIFS(DataRegularSeason20242025!$AA$3:$AA$1315,DataRegularSeason20242025!$B$3:$B$1315, "&lt;=" &amp; CE$1, DataRegularSeason20242025!$D$3:$D$1315, $A2)+SUMIFS(DataRegularSeason20242025!$AB$3:$AB$1315,DataRegularSeason20242025!$B$3:$B$1315, "&lt;=" &amp; CE$1, DataRegularSeason20242025!$E$3:$E$1315, $A2)</f>
        <v>40</v>
      </c>
      <c r="CF2">
        <f>SUMIFS(DataRegularSeason20242025!$AA$3:$AA$1315,DataRegularSeason20242025!$B$3:$B$1315, "&lt;=" &amp; CF$1, DataRegularSeason20242025!$D$3:$D$1315, $A2)+SUMIFS(DataRegularSeason20242025!$AB$3:$AB$1315,DataRegularSeason20242025!$B$3:$B$1315, "&lt;=" &amp; CF$1, DataRegularSeason20242025!$E$3:$E$1315, $A2)</f>
        <v>40</v>
      </c>
      <c r="CG2">
        <f>SUMIFS(DataRegularSeason20242025!$AA$3:$AA$1315,DataRegularSeason20242025!$B$3:$B$1315, "&lt;=" &amp; CG$1, DataRegularSeason20242025!$D$3:$D$1315, $A2)+SUMIFS(DataRegularSeason20242025!$AB$3:$AB$1315,DataRegularSeason20242025!$B$3:$B$1315, "&lt;=" &amp; CG$1, DataRegularSeason20242025!$E$3:$E$1315, $A2)</f>
        <v>40</v>
      </c>
      <c r="CH2">
        <f>SUMIFS(DataRegularSeason20242025!$AA$3:$AA$1315,DataRegularSeason20242025!$B$3:$B$1315, "&lt;=" &amp; CH$1, DataRegularSeason20242025!$D$3:$D$1315, $A2)+SUMIFS(DataRegularSeason20242025!$AB$3:$AB$1315,DataRegularSeason20242025!$B$3:$B$1315, "&lt;=" &amp; CH$1, DataRegularSeason20242025!$E$3:$E$1315, $A2)</f>
        <v>40</v>
      </c>
      <c r="CI2">
        <f>SUMIFS(DataRegularSeason20242025!$AA$3:$AA$1315,DataRegularSeason20242025!$B$3:$B$1315, "&lt;=" &amp; CI$1, DataRegularSeason20242025!$D$3:$D$1315, $A2)+SUMIFS(DataRegularSeason20242025!$AB$3:$AB$1315,DataRegularSeason20242025!$B$3:$B$1315, "&lt;=" &amp; CI$1, DataRegularSeason20242025!$E$3:$E$1315, $A2)</f>
        <v>40</v>
      </c>
      <c r="CJ2">
        <f>SUMIFS(DataRegularSeason20242025!$AA$3:$AA$1315,DataRegularSeason20242025!$B$3:$B$1315, "&lt;=" &amp; CJ$1, DataRegularSeason20242025!$D$3:$D$1315, $A2)+SUMIFS(DataRegularSeason20242025!$AB$3:$AB$1315,DataRegularSeason20242025!$B$3:$B$1315, "&lt;=" &amp; CJ$1, DataRegularSeason20242025!$E$3:$E$1315, $A2)</f>
        <v>40</v>
      </c>
      <c r="CK2">
        <f>SUMIFS(DataRegularSeason20242025!$AA$3:$AA$1315,DataRegularSeason20242025!$B$3:$B$1315, "&lt;=" &amp; CK$1, DataRegularSeason20242025!$D$3:$D$1315, $A2)+SUMIFS(DataRegularSeason20242025!$AB$3:$AB$1315,DataRegularSeason20242025!$B$3:$B$1315, "&lt;=" &amp; CK$1, DataRegularSeason20242025!$E$3:$E$1315, $A2)</f>
        <v>40</v>
      </c>
      <c r="CL2">
        <f>SUMIFS(DataRegularSeason20242025!$AA$3:$AA$1315,DataRegularSeason20242025!$B$3:$B$1315, "&lt;=" &amp; CL$1, DataRegularSeason20242025!$D$3:$D$1315, $A2)+SUMIFS(DataRegularSeason20242025!$AB$3:$AB$1315,DataRegularSeason20242025!$B$3:$B$1315, "&lt;=" &amp; CL$1, DataRegularSeason20242025!$E$3:$E$1315, $A2)</f>
        <v>40</v>
      </c>
      <c r="CM2">
        <f>SUMIFS(DataRegularSeason20242025!$AA$3:$AA$1315,DataRegularSeason20242025!$B$3:$B$1315, "&lt;=" &amp; CM$1, DataRegularSeason20242025!$D$3:$D$1315, $A2)+SUMIFS(DataRegularSeason20242025!$AB$3:$AB$1315,DataRegularSeason20242025!$B$3:$B$1315, "&lt;=" &amp; CM$1, DataRegularSeason20242025!$E$3:$E$1315, $A2)</f>
        <v>40</v>
      </c>
      <c r="CN2">
        <f>SUMIFS(DataRegularSeason20242025!$AA$3:$AA$1315,DataRegularSeason20242025!$B$3:$B$1315, "&lt;=" &amp; CN$1, DataRegularSeason20242025!$D$3:$D$1315, $A2)+SUMIFS(DataRegularSeason20242025!$AB$3:$AB$1315,DataRegularSeason20242025!$B$3:$B$1315, "&lt;=" &amp; CN$1, DataRegularSeason20242025!$E$3:$E$1315, $A2)</f>
        <v>40</v>
      </c>
      <c r="CO2">
        <f>SUMIFS(DataRegularSeason20242025!$AA$3:$AA$1315,DataRegularSeason20242025!$B$3:$B$1315, "&lt;=" &amp; CO$1, DataRegularSeason20242025!$D$3:$D$1315, $A2)+SUMIFS(DataRegularSeason20242025!$AB$3:$AB$1315,DataRegularSeason20242025!$B$3:$B$1315, "&lt;=" &amp; CO$1, DataRegularSeason20242025!$E$3:$E$1315, $A2)</f>
        <v>40</v>
      </c>
      <c r="CP2">
        <f>SUMIFS(DataRegularSeason20242025!$AA$3:$AA$1315,DataRegularSeason20242025!$B$3:$B$1315, "&lt;=" &amp; CP$1, DataRegularSeason20242025!$D$3:$D$1315, $A2)+SUMIFS(DataRegularSeason20242025!$AB$3:$AB$1315,DataRegularSeason20242025!$B$3:$B$1315, "&lt;=" &amp; CP$1, DataRegularSeason20242025!$E$3:$E$1315, $A2)</f>
        <v>40</v>
      </c>
      <c r="CQ2">
        <f>SUMIFS(DataRegularSeason20242025!$AA$3:$AA$1315,DataRegularSeason20242025!$B$3:$B$1315, "&lt;=" &amp; CQ$1, DataRegularSeason20242025!$D$3:$D$1315, $A2)+SUMIFS(DataRegularSeason20242025!$AB$3:$AB$1315,DataRegularSeason20242025!$B$3:$B$1315, "&lt;=" &amp; CQ$1, DataRegularSeason20242025!$E$3:$E$1315, $A2)</f>
        <v>40</v>
      </c>
      <c r="CR2">
        <f>SUMIFS(DataRegularSeason20242025!$AA$3:$AA$1315,DataRegularSeason20242025!$B$3:$B$1315, "&lt;=" &amp; CR$1, DataRegularSeason20242025!$D$3:$D$1315, $A2)+SUMIFS(DataRegularSeason20242025!$AB$3:$AB$1315,DataRegularSeason20242025!$B$3:$B$1315, "&lt;=" &amp; CR$1, DataRegularSeason20242025!$E$3:$E$1315, $A2)</f>
        <v>40</v>
      </c>
      <c r="CS2">
        <f>SUMIFS(DataRegularSeason20242025!$AA$3:$AA$1315,DataRegularSeason20242025!$B$3:$B$1315, "&lt;=" &amp; CS$1, DataRegularSeason20242025!$D$3:$D$1315, $A2)+SUMIFS(DataRegularSeason20242025!$AB$3:$AB$1315,DataRegularSeason20242025!$B$3:$B$1315, "&lt;=" &amp; CS$1, DataRegularSeason20242025!$E$3:$E$1315, $A2)</f>
        <v>40</v>
      </c>
      <c r="CT2">
        <f>SUMIFS(DataRegularSeason20242025!$AA$3:$AA$1315,DataRegularSeason20242025!$B$3:$B$1315, "&lt;=" &amp; CT$1, DataRegularSeason20242025!$D$3:$D$1315, $A2)+SUMIFS(DataRegularSeason20242025!$AB$3:$AB$1315,DataRegularSeason20242025!$B$3:$B$1315, "&lt;=" &amp; CT$1, DataRegularSeason20242025!$E$3:$E$1315, $A2)</f>
        <v>40</v>
      </c>
      <c r="CU2">
        <f>SUMIFS(DataRegularSeason20242025!$AA$3:$AA$1315,DataRegularSeason20242025!$B$3:$B$1315, "&lt;=" &amp; CU$1, DataRegularSeason20242025!$D$3:$D$1315, $A2)+SUMIFS(DataRegularSeason20242025!$AB$3:$AB$1315,DataRegularSeason20242025!$B$3:$B$1315, "&lt;=" &amp; CU$1, DataRegularSeason20242025!$E$3:$E$1315, $A2)</f>
        <v>40</v>
      </c>
      <c r="CV2">
        <f>SUMIFS(DataRegularSeason20242025!$AA$3:$AA$1315,DataRegularSeason20242025!$B$3:$B$1315, "&lt;=" &amp; CV$1, DataRegularSeason20242025!$D$3:$D$1315, $A2)+SUMIFS(DataRegularSeason20242025!$AB$3:$AB$1315,DataRegularSeason20242025!$B$3:$B$1315, "&lt;=" &amp; CV$1, DataRegularSeason20242025!$E$3:$E$1315, $A2)</f>
        <v>40</v>
      </c>
      <c r="CW2">
        <f>SUMIFS(DataRegularSeason20242025!$AA$3:$AA$1315,DataRegularSeason20242025!$B$3:$B$1315, "&lt;=" &amp; CW$1, DataRegularSeason20242025!$D$3:$D$1315, $A2)+SUMIFS(DataRegularSeason20242025!$AB$3:$AB$1315,DataRegularSeason20242025!$B$3:$B$1315, "&lt;=" &amp; CW$1, DataRegularSeason20242025!$E$3:$E$1315, $A2)</f>
        <v>40</v>
      </c>
      <c r="CX2">
        <f>SUMIFS(DataRegularSeason20242025!$AA$3:$AA$1315,DataRegularSeason20242025!$B$3:$B$1315, "&lt;=" &amp; CX$1, DataRegularSeason20242025!$D$3:$D$1315, $A2)+SUMIFS(DataRegularSeason20242025!$AB$3:$AB$1315,DataRegularSeason20242025!$B$3:$B$1315, "&lt;=" &amp; CX$1, DataRegularSeason20242025!$E$3:$E$1315, $A2)</f>
        <v>40</v>
      </c>
      <c r="CY2">
        <f>SUMIFS(DataRegularSeason20242025!$AA$3:$AA$1315,DataRegularSeason20242025!$B$3:$B$1315, "&lt;=" &amp; CY$1, DataRegularSeason20242025!$D$3:$D$1315, $A2)+SUMIFS(DataRegularSeason20242025!$AB$3:$AB$1315,DataRegularSeason20242025!$B$3:$B$1315, "&lt;=" &amp; CY$1, DataRegularSeason20242025!$E$3:$E$1315, $A2)</f>
        <v>40</v>
      </c>
      <c r="CZ2">
        <f>SUMIFS(DataRegularSeason20242025!$AA$3:$AA$1315,DataRegularSeason20242025!$B$3:$B$1315, "&lt;=" &amp; CZ$1, DataRegularSeason20242025!$D$3:$D$1315, $A2)+SUMIFS(DataRegularSeason20242025!$AB$3:$AB$1315,DataRegularSeason20242025!$B$3:$B$1315, "&lt;=" &amp; CZ$1, DataRegularSeason20242025!$E$3:$E$1315, $A2)</f>
        <v>40</v>
      </c>
      <c r="DA2">
        <f>SUMIFS(DataRegularSeason20242025!$AA$3:$AA$1315,DataRegularSeason20242025!$B$3:$B$1315, "&lt;=" &amp; DA$1, DataRegularSeason20242025!$D$3:$D$1315, $A2)+SUMIFS(DataRegularSeason20242025!$AB$3:$AB$1315,DataRegularSeason20242025!$B$3:$B$1315, "&lt;=" &amp; DA$1, DataRegularSeason20242025!$E$3:$E$1315, $A2)</f>
        <v>40</v>
      </c>
      <c r="DB2">
        <f>SUMIFS(DataRegularSeason20242025!$AA$3:$AA$1315,DataRegularSeason20242025!$B$3:$B$1315, "&lt;=" &amp; DB$1, DataRegularSeason20242025!$D$3:$D$1315, $A2)+SUMIFS(DataRegularSeason20242025!$AB$3:$AB$1315,DataRegularSeason20242025!$B$3:$B$1315, "&lt;=" &amp; DB$1, DataRegularSeason20242025!$E$3:$E$1315, $A2)</f>
        <v>40</v>
      </c>
      <c r="DC2">
        <f>SUMIFS(DataRegularSeason20242025!$AA$3:$AA$1315,DataRegularSeason20242025!$B$3:$B$1315, "&lt;=" &amp; DC$1, DataRegularSeason20242025!$D$3:$D$1315, $A2)+SUMIFS(DataRegularSeason20242025!$AB$3:$AB$1315,DataRegularSeason20242025!$B$3:$B$1315, "&lt;=" &amp; DC$1, DataRegularSeason20242025!$E$3:$E$1315, $A2)</f>
        <v>40</v>
      </c>
      <c r="DD2">
        <f>SUMIFS(DataRegularSeason20242025!$AA$3:$AA$1315,DataRegularSeason20242025!$B$3:$B$1315, "&lt;=" &amp; DD$1, DataRegularSeason20242025!$D$3:$D$1315, $A2)+SUMIFS(DataRegularSeason20242025!$AB$3:$AB$1315,DataRegularSeason20242025!$B$3:$B$1315, "&lt;=" &amp; DD$1, DataRegularSeason20242025!$E$3:$E$1315, $A2)</f>
        <v>40</v>
      </c>
      <c r="DE2">
        <f>SUMIFS(DataRegularSeason20242025!$AA$3:$AA$1315,DataRegularSeason20242025!$B$3:$B$1315, "&lt;=" &amp; DE$1, DataRegularSeason20242025!$D$3:$D$1315, $A2)+SUMIFS(DataRegularSeason20242025!$AB$3:$AB$1315,DataRegularSeason20242025!$B$3:$B$1315, "&lt;=" &amp; DE$1, DataRegularSeason20242025!$E$3:$E$1315, $A2)</f>
        <v>40</v>
      </c>
      <c r="DF2">
        <f>SUMIFS(DataRegularSeason20242025!$AA$3:$AA$1315,DataRegularSeason20242025!$B$3:$B$1315, "&lt;=" &amp; DF$1, DataRegularSeason20242025!$D$3:$D$1315, $A2)+SUMIFS(DataRegularSeason20242025!$AB$3:$AB$1315,DataRegularSeason20242025!$B$3:$B$1315, "&lt;=" &amp; DF$1, DataRegularSeason20242025!$E$3:$E$1315, $A2)</f>
        <v>40</v>
      </c>
      <c r="DG2">
        <f>SUMIFS(DataRegularSeason20242025!$AA$3:$AA$1315,DataRegularSeason20242025!$B$3:$B$1315, "&lt;=" &amp; DG$1, DataRegularSeason20242025!$D$3:$D$1315, $A2)+SUMIFS(DataRegularSeason20242025!$AB$3:$AB$1315,DataRegularSeason20242025!$B$3:$B$1315, "&lt;=" &amp; DG$1, DataRegularSeason20242025!$E$3:$E$1315, $A2)</f>
        <v>40</v>
      </c>
      <c r="DH2">
        <f>SUMIFS(DataRegularSeason20242025!$AA$3:$AA$1315,DataRegularSeason20242025!$B$3:$B$1315, "&lt;=" &amp; DH$1, DataRegularSeason20242025!$D$3:$D$1315, $A2)+SUMIFS(DataRegularSeason20242025!$AB$3:$AB$1315,DataRegularSeason20242025!$B$3:$B$1315, "&lt;=" &amp; DH$1, DataRegularSeason20242025!$E$3:$E$1315, $A2)</f>
        <v>40</v>
      </c>
      <c r="DI2">
        <f>SUMIFS(DataRegularSeason20242025!$AA$3:$AA$1315,DataRegularSeason20242025!$B$3:$B$1315, "&lt;=" &amp; DI$1, DataRegularSeason20242025!$D$3:$D$1315, $A2)+SUMIFS(DataRegularSeason20242025!$AB$3:$AB$1315,DataRegularSeason20242025!$B$3:$B$1315, "&lt;=" &amp; DI$1, DataRegularSeason20242025!$E$3:$E$1315, $A2)</f>
        <v>40</v>
      </c>
      <c r="DJ2">
        <f>SUMIFS(DataRegularSeason20242025!$AA$3:$AA$1315,DataRegularSeason20242025!$B$3:$B$1315, "&lt;=" &amp; DJ$1, DataRegularSeason20242025!$D$3:$D$1315, $A2)+SUMIFS(DataRegularSeason20242025!$AB$3:$AB$1315,DataRegularSeason20242025!$B$3:$B$1315, "&lt;=" &amp; DJ$1, DataRegularSeason20242025!$E$3:$E$1315, $A2)</f>
        <v>40</v>
      </c>
      <c r="DK2">
        <f>SUMIFS(DataRegularSeason20242025!$AA$3:$AA$1315,DataRegularSeason20242025!$B$3:$B$1315, "&lt;=" &amp; DK$1, DataRegularSeason20242025!$D$3:$D$1315, $A2)+SUMIFS(DataRegularSeason20242025!$AB$3:$AB$1315,DataRegularSeason20242025!$B$3:$B$1315, "&lt;=" &amp; DK$1, DataRegularSeason20242025!$E$3:$E$1315, $A2)</f>
        <v>40</v>
      </c>
      <c r="DL2">
        <f>SUMIFS(DataRegularSeason20242025!$AA$3:$AA$1315,DataRegularSeason20242025!$B$3:$B$1315, "&lt;=" &amp; DL$1, DataRegularSeason20242025!$D$3:$D$1315, $A2)+SUMIFS(DataRegularSeason20242025!$AB$3:$AB$1315,DataRegularSeason20242025!$B$3:$B$1315, "&lt;=" &amp; DL$1, DataRegularSeason20242025!$E$3:$E$1315, $A2)</f>
        <v>40</v>
      </c>
      <c r="DM2">
        <f>SUMIFS(DataRegularSeason20242025!$AA$3:$AA$1315,DataRegularSeason20242025!$B$3:$B$1315, "&lt;=" &amp; DM$1, DataRegularSeason20242025!$D$3:$D$1315, $A2)+SUMIFS(DataRegularSeason20242025!$AB$3:$AB$1315,DataRegularSeason20242025!$B$3:$B$1315, "&lt;=" &amp; DM$1, DataRegularSeason20242025!$E$3:$E$1315, $A2)</f>
        <v>40</v>
      </c>
      <c r="DN2">
        <f>SUMIFS(DataRegularSeason20242025!$AA$3:$AA$1315,DataRegularSeason20242025!$B$3:$B$1315, "&lt;=" &amp; DN$1, DataRegularSeason20242025!$D$3:$D$1315, $A2)+SUMIFS(DataRegularSeason20242025!$AB$3:$AB$1315,DataRegularSeason20242025!$B$3:$B$1315, "&lt;=" &amp; DN$1, DataRegularSeason20242025!$E$3:$E$1315, $A2)</f>
        <v>40</v>
      </c>
      <c r="DO2">
        <f>SUMIFS(DataRegularSeason20242025!$AA$3:$AA$1315,DataRegularSeason20242025!$B$3:$B$1315, "&lt;=" &amp; DO$1, DataRegularSeason20242025!$D$3:$D$1315, $A2)+SUMIFS(DataRegularSeason20242025!$AB$3:$AB$1315,DataRegularSeason20242025!$B$3:$B$1315, "&lt;=" &amp; DO$1, DataRegularSeason20242025!$E$3:$E$1315, $A2)</f>
        <v>40</v>
      </c>
      <c r="DP2">
        <f>SUMIFS(DataRegularSeason20242025!$AA$3:$AA$1315,DataRegularSeason20242025!$B$3:$B$1315, "&lt;=" &amp; DP$1, DataRegularSeason20242025!$D$3:$D$1315, $A2)+SUMIFS(DataRegularSeason20242025!$AB$3:$AB$1315,DataRegularSeason20242025!$B$3:$B$1315, "&lt;=" &amp; DP$1, DataRegularSeason20242025!$E$3:$E$1315, $A2)</f>
        <v>40</v>
      </c>
      <c r="DQ2">
        <f>SUMIFS(DataRegularSeason20242025!$AA$3:$AA$1315,DataRegularSeason20242025!$B$3:$B$1315, "&lt;=" &amp; DQ$1, DataRegularSeason20242025!$D$3:$D$1315, $A2)+SUMIFS(DataRegularSeason20242025!$AB$3:$AB$1315,DataRegularSeason20242025!$B$3:$B$1315, "&lt;=" &amp; DQ$1, DataRegularSeason20242025!$E$3:$E$1315, $A2)</f>
        <v>40</v>
      </c>
      <c r="DR2">
        <f>SUMIFS(DataRegularSeason20242025!$AA$3:$AA$1315,DataRegularSeason20242025!$B$3:$B$1315, "&lt;=" &amp; DR$1, DataRegularSeason20242025!$D$3:$D$1315, $A2)+SUMIFS(DataRegularSeason20242025!$AB$3:$AB$1315,DataRegularSeason20242025!$B$3:$B$1315, "&lt;=" &amp; DR$1, DataRegularSeason20242025!$E$3:$E$1315, $A2)</f>
        <v>40</v>
      </c>
      <c r="DS2">
        <f>SUMIFS(DataRegularSeason20242025!$AA$3:$AA$1315,DataRegularSeason20242025!$B$3:$B$1315, "&lt;=" &amp; DS$1, DataRegularSeason20242025!$D$3:$D$1315, $A2)+SUMIFS(DataRegularSeason20242025!$AB$3:$AB$1315,DataRegularSeason20242025!$B$3:$B$1315, "&lt;=" &amp; DS$1, DataRegularSeason20242025!$E$3:$E$1315, $A2)</f>
        <v>40</v>
      </c>
      <c r="DT2">
        <f>SUMIFS(DataRegularSeason20242025!$AA$3:$AA$1315,DataRegularSeason20242025!$B$3:$B$1315, "&lt;=" &amp; DT$1, DataRegularSeason20242025!$D$3:$D$1315, $A2)+SUMIFS(DataRegularSeason20242025!$AB$3:$AB$1315,DataRegularSeason20242025!$B$3:$B$1315, "&lt;=" &amp; DT$1, DataRegularSeason20242025!$E$3:$E$1315, $A2)</f>
        <v>40</v>
      </c>
      <c r="DU2">
        <f>SUMIFS(DataRegularSeason20242025!$AA$3:$AA$1315,DataRegularSeason20242025!$B$3:$B$1315, "&lt;=" &amp; DU$1, DataRegularSeason20242025!$D$3:$D$1315, $A2)+SUMIFS(DataRegularSeason20242025!$AB$3:$AB$1315,DataRegularSeason20242025!$B$3:$B$1315, "&lt;=" &amp; DU$1, DataRegularSeason20242025!$E$3:$E$1315, $A2)</f>
        <v>40</v>
      </c>
      <c r="DV2">
        <f>SUMIFS(DataRegularSeason20242025!$AA$3:$AA$1315,DataRegularSeason20242025!$B$3:$B$1315, "&lt;=" &amp; DV$1, DataRegularSeason20242025!$D$3:$D$1315, $A2)+SUMIFS(DataRegularSeason20242025!$AB$3:$AB$1315,DataRegularSeason20242025!$B$3:$B$1315, "&lt;=" &amp; DV$1, DataRegularSeason20242025!$E$3:$E$1315, $A2)</f>
        <v>40</v>
      </c>
      <c r="DW2">
        <f>SUMIFS(DataRegularSeason20242025!$AA$3:$AA$1315,DataRegularSeason20242025!$B$3:$B$1315, "&lt;=" &amp; DW$1, DataRegularSeason20242025!$D$3:$D$1315, $A2)+SUMIFS(DataRegularSeason20242025!$AB$3:$AB$1315,DataRegularSeason20242025!$B$3:$B$1315, "&lt;=" &amp; DW$1, DataRegularSeason20242025!$E$3:$E$1315, $A2)</f>
        <v>40</v>
      </c>
      <c r="DX2">
        <f>SUMIFS(DataRegularSeason20242025!$AA$3:$AA$1315,DataRegularSeason20242025!$B$3:$B$1315, "&lt;=" &amp; DX$1, DataRegularSeason20242025!$D$3:$D$1315, $A2)+SUMIFS(DataRegularSeason20242025!$AB$3:$AB$1315,DataRegularSeason20242025!$B$3:$B$1315, "&lt;=" &amp; DX$1, DataRegularSeason20242025!$E$3:$E$1315, $A2)</f>
        <v>40</v>
      </c>
      <c r="DY2">
        <f>SUMIFS(DataRegularSeason20242025!$AA$3:$AA$1315,DataRegularSeason20242025!$B$3:$B$1315, "&lt;=" &amp; DY$1, DataRegularSeason20242025!$D$3:$D$1315, $A2)+SUMIFS(DataRegularSeason20242025!$AB$3:$AB$1315,DataRegularSeason20242025!$B$3:$B$1315, "&lt;=" &amp; DY$1, DataRegularSeason20242025!$E$3:$E$1315, $A2)</f>
        <v>40</v>
      </c>
      <c r="DZ2">
        <f>SUMIFS(DataRegularSeason20242025!$AA$3:$AA$1315,DataRegularSeason20242025!$B$3:$B$1315, "&lt;=" &amp; DZ$1, DataRegularSeason20242025!$D$3:$D$1315, $A2)+SUMIFS(DataRegularSeason20242025!$AB$3:$AB$1315,DataRegularSeason20242025!$B$3:$B$1315, "&lt;=" &amp; DZ$1, DataRegularSeason20242025!$E$3:$E$1315, $A2)</f>
        <v>40</v>
      </c>
      <c r="EA2">
        <f>SUMIFS(DataRegularSeason20242025!$AA$3:$AA$1315,DataRegularSeason20242025!$B$3:$B$1315, "&lt;=" &amp; EA$1, DataRegularSeason20242025!$D$3:$D$1315, $A2)+SUMIFS(DataRegularSeason20242025!$AB$3:$AB$1315,DataRegularSeason20242025!$B$3:$B$1315, "&lt;=" &amp; EA$1, DataRegularSeason20242025!$E$3:$E$1315, $A2)</f>
        <v>40</v>
      </c>
      <c r="EB2">
        <f>SUMIFS(DataRegularSeason20242025!$AA$3:$AA$1315,DataRegularSeason20242025!$B$3:$B$1315, "&lt;=" &amp; EB$1, DataRegularSeason20242025!$D$3:$D$1315, $A2)+SUMIFS(DataRegularSeason20242025!$AB$3:$AB$1315,DataRegularSeason20242025!$B$3:$B$1315, "&lt;=" &amp; EB$1, DataRegularSeason20242025!$E$3:$E$1315, $A2)</f>
        <v>40</v>
      </c>
      <c r="EC2">
        <f>SUMIFS(DataRegularSeason20242025!$AA$3:$AA$1315,DataRegularSeason20242025!$B$3:$B$1315, "&lt;=" &amp; EC$1, DataRegularSeason20242025!$D$3:$D$1315, $A2)+SUMIFS(DataRegularSeason20242025!$AB$3:$AB$1315,DataRegularSeason20242025!$B$3:$B$1315, "&lt;=" &amp; EC$1, DataRegularSeason20242025!$E$3:$E$1315, $A2)</f>
        <v>40</v>
      </c>
      <c r="ED2">
        <f>SUMIFS(DataRegularSeason20242025!$AA$3:$AA$1315,DataRegularSeason20242025!$B$3:$B$1315, "&lt;=" &amp; ED$1, DataRegularSeason20242025!$D$3:$D$1315, $A2)+SUMIFS(DataRegularSeason20242025!$AB$3:$AB$1315,DataRegularSeason20242025!$B$3:$B$1315, "&lt;=" &amp; ED$1, DataRegularSeason20242025!$E$3:$E$1315, $A2)</f>
        <v>40</v>
      </c>
      <c r="EE2">
        <f>SUMIFS(DataRegularSeason20242025!$AA$3:$AA$1315,DataRegularSeason20242025!$B$3:$B$1315, "&lt;=" &amp; EE$1, DataRegularSeason20242025!$D$3:$D$1315, $A2)+SUMIFS(DataRegularSeason20242025!$AB$3:$AB$1315,DataRegularSeason20242025!$B$3:$B$1315, "&lt;=" &amp; EE$1, DataRegularSeason20242025!$E$3:$E$1315, $A2)</f>
        <v>40</v>
      </c>
      <c r="EF2">
        <f>SUMIFS(DataRegularSeason20242025!$AA$3:$AA$1315,DataRegularSeason20242025!$B$3:$B$1315, "&lt;=" &amp; EF$1, DataRegularSeason20242025!$D$3:$D$1315, $A2)+SUMIFS(DataRegularSeason20242025!$AB$3:$AB$1315,DataRegularSeason20242025!$B$3:$B$1315, "&lt;=" &amp; EF$1, DataRegularSeason20242025!$E$3:$E$1315, $A2)</f>
        <v>40</v>
      </c>
      <c r="EG2">
        <f>SUMIFS(DataRegularSeason20242025!$AA$3:$AA$1315,DataRegularSeason20242025!$B$3:$B$1315, "&lt;=" &amp; EG$1, DataRegularSeason20242025!$D$3:$D$1315, $A2)+SUMIFS(DataRegularSeason20242025!$AB$3:$AB$1315,DataRegularSeason20242025!$B$3:$B$1315, "&lt;=" &amp; EG$1, DataRegularSeason20242025!$E$3:$E$1315, $A2)</f>
        <v>40</v>
      </c>
      <c r="EH2">
        <f>SUMIFS(DataRegularSeason20242025!$AA$3:$AA$1315,DataRegularSeason20242025!$B$3:$B$1315, "&lt;=" &amp; EH$1, DataRegularSeason20242025!$D$3:$D$1315, $A2)+SUMIFS(DataRegularSeason20242025!$AB$3:$AB$1315,DataRegularSeason20242025!$B$3:$B$1315, "&lt;=" &amp; EH$1, DataRegularSeason20242025!$E$3:$E$1315, $A2)</f>
        <v>40</v>
      </c>
      <c r="EI2">
        <f>SUMIFS(DataRegularSeason20242025!$AA$3:$AA$1315,DataRegularSeason20242025!$B$3:$B$1315, "&lt;=" &amp; EI$1, DataRegularSeason20242025!$D$3:$D$1315, $A2)+SUMIFS(DataRegularSeason20242025!$AB$3:$AB$1315,DataRegularSeason20242025!$B$3:$B$1315, "&lt;=" &amp; EI$1, DataRegularSeason20242025!$E$3:$E$1315, $A2)</f>
        <v>40</v>
      </c>
      <c r="EJ2">
        <f>SUMIFS(DataRegularSeason20242025!$AA$3:$AA$1315,DataRegularSeason20242025!$B$3:$B$1315, "&lt;=" &amp; EJ$1, DataRegularSeason20242025!$D$3:$D$1315, $A2)+SUMIFS(DataRegularSeason20242025!$AB$3:$AB$1315,DataRegularSeason20242025!$B$3:$B$1315, "&lt;=" &amp; EJ$1, DataRegularSeason20242025!$E$3:$E$1315, $A2)</f>
        <v>40</v>
      </c>
      <c r="EK2">
        <f>SUMIFS(DataRegularSeason20242025!$AA$3:$AA$1315,DataRegularSeason20242025!$B$3:$B$1315, "&lt;=" &amp; EK$1, DataRegularSeason20242025!$D$3:$D$1315, $A2)+SUMIFS(DataRegularSeason20242025!$AB$3:$AB$1315,DataRegularSeason20242025!$B$3:$B$1315, "&lt;=" &amp; EK$1, DataRegularSeason20242025!$E$3:$E$1315, $A2)</f>
        <v>40</v>
      </c>
      <c r="EL2">
        <f>SUMIFS(DataRegularSeason20242025!$AA$3:$AA$1315,DataRegularSeason20242025!$B$3:$B$1315, "&lt;=" &amp; EL$1, DataRegularSeason20242025!$D$3:$D$1315, $A2)+SUMIFS(DataRegularSeason20242025!$AB$3:$AB$1315,DataRegularSeason20242025!$B$3:$B$1315, "&lt;=" &amp; EL$1, DataRegularSeason20242025!$E$3:$E$1315, $A2)</f>
        <v>40</v>
      </c>
      <c r="EM2">
        <f>SUMIFS(DataRegularSeason20242025!$AA$3:$AA$1315,DataRegularSeason20242025!$B$3:$B$1315, "&lt;=" &amp; EM$1, DataRegularSeason20242025!$D$3:$D$1315, $A2)+SUMIFS(DataRegularSeason20242025!$AB$3:$AB$1315,DataRegularSeason20242025!$B$3:$B$1315, "&lt;=" &amp; EM$1, DataRegularSeason20242025!$E$3:$E$1315, $A2)</f>
        <v>40</v>
      </c>
      <c r="EN2">
        <f>SUMIFS(DataRegularSeason20242025!$AA$3:$AA$1315,DataRegularSeason20242025!$B$3:$B$1315, "&lt;=" &amp; EN$1, DataRegularSeason20242025!$D$3:$D$1315, $A2)+SUMIFS(DataRegularSeason20242025!$AB$3:$AB$1315,DataRegularSeason20242025!$B$3:$B$1315, "&lt;=" &amp; EN$1, DataRegularSeason20242025!$E$3:$E$1315, $A2)</f>
        <v>40</v>
      </c>
      <c r="EO2">
        <f>SUMIFS(DataRegularSeason20242025!$AA$3:$AA$1315,DataRegularSeason20242025!$B$3:$B$1315, "&lt;=" &amp; EO$1, DataRegularSeason20242025!$D$3:$D$1315, $A2)+SUMIFS(DataRegularSeason20242025!$AB$3:$AB$1315,DataRegularSeason20242025!$B$3:$B$1315, "&lt;=" &amp; EO$1, DataRegularSeason20242025!$E$3:$E$1315, $A2)</f>
        <v>40</v>
      </c>
      <c r="EP2">
        <f>SUMIFS(DataRegularSeason20242025!$AA$3:$AA$1315,DataRegularSeason20242025!$B$3:$B$1315, "&lt;=" &amp; EP$1, DataRegularSeason20242025!$D$3:$D$1315, $A2)+SUMIFS(DataRegularSeason20242025!$AB$3:$AB$1315,DataRegularSeason20242025!$B$3:$B$1315, "&lt;=" &amp; EP$1, DataRegularSeason20242025!$E$3:$E$1315, $A2)</f>
        <v>40</v>
      </c>
      <c r="EQ2">
        <f>SUMIFS(DataRegularSeason20242025!$AA$3:$AA$1315,DataRegularSeason20242025!$B$3:$B$1315, "&lt;=" &amp; EQ$1, DataRegularSeason20242025!$D$3:$D$1315, $A2)+SUMIFS(DataRegularSeason20242025!$AB$3:$AB$1315,DataRegularSeason20242025!$B$3:$B$1315, "&lt;=" &amp; EQ$1, DataRegularSeason20242025!$E$3:$E$1315, $A2)</f>
        <v>40</v>
      </c>
      <c r="ER2">
        <f>SUMIFS(DataRegularSeason20242025!$AA$3:$AA$1315,DataRegularSeason20242025!$B$3:$B$1315, "&lt;=" &amp; ER$1, DataRegularSeason20242025!$D$3:$D$1315, $A2)+SUMIFS(DataRegularSeason20242025!$AB$3:$AB$1315,DataRegularSeason20242025!$B$3:$B$1315, "&lt;=" &amp; ER$1, DataRegularSeason20242025!$E$3:$E$1315, $A2)</f>
        <v>40</v>
      </c>
      <c r="ES2">
        <f>SUMIFS(DataRegularSeason20242025!$AA$3:$AA$1315,DataRegularSeason20242025!$B$3:$B$1315, "&lt;=" &amp; ES$1, DataRegularSeason20242025!$D$3:$D$1315, $A2)+SUMIFS(DataRegularSeason20242025!$AB$3:$AB$1315,DataRegularSeason20242025!$B$3:$B$1315, "&lt;=" &amp; ES$1, DataRegularSeason20242025!$E$3:$E$1315, $A2)</f>
        <v>40</v>
      </c>
      <c r="ET2">
        <f>SUMIFS(DataRegularSeason20242025!$AA$3:$AA$1315,DataRegularSeason20242025!$B$3:$B$1315, "&lt;=" &amp; ET$1, DataRegularSeason20242025!$D$3:$D$1315, $A2)+SUMIFS(DataRegularSeason20242025!$AB$3:$AB$1315,DataRegularSeason20242025!$B$3:$B$1315, "&lt;=" &amp; ET$1, DataRegularSeason20242025!$E$3:$E$1315, $A2)</f>
        <v>40</v>
      </c>
      <c r="EU2">
        <f>SUMIFS(DataRegularSeason20242025!$AA$3:$AA$1315,DataRegularSeason20242025!$B$3:$B$1315, "&lt;=" &amp; EU$1, DataRegularSeason20242025!$D$3:$D$1315, $A2)+SUMIFS(DataRegularSeason20242025!$AB$3:$AB$1315,DataRegularSeason20242025!$B$3:$B$1315, "&lt;=" &amp; EU$1, DataRegularSeason20242025!$E$3:$E$1315, $A2)</f>
        <v>40</v>
      </c>
      <c r="EV2">
        <f>SUMIFS(DataRegularSeason20242025!$AA$3:$AA$1315,DataRegularSeason20242025!$B$3:$B$1315, "&lt;=" &amp; EV$1, DataRegularSeason20242025!$D$3:$D$1315, $A2)+SUMIFS(DataRegularSeason20242025!$AB$3:$AB$1315,DataRegularSeason20242025!$B$3:$B$1315, "&lt;=" &amp; EV$1, DataRegularSeason20242025!$E$3:$E$1315, $A2)</f>
        <v>40</v>
      </c>
      <c r="EW2">
        <f>SUMIFS(DataRegularSeason20242025!$AA$3:$AA$1315,DataRegularSeason20242025!$B$3:$B$1315, "&lt;=" &amp; EW$1, DataRegularSeason20242025!$D$3:$D$1315, $A2)+SUMIFS(DataRegularSeason20242025!$AB$3:$AB$1315,DataRegularSeason20242025!$B$3:$B$1315, "&lt;=" &amp; EW$1, DataRegularSeason20242025!$E$3:$E$1315, $A2)</f>
        <v>40</v>
      </c>
      <c r="EX2">
        <f>SUMIFS(DataRegularSeason20242025!$AA$3:$AA$1315,DataRegularSeason20242025!$B$3:$B$1315, "&lt;=" &amp; EX$1, DataRegularSeason20242025!$D$3:$D$1315, $A2)+SUMIFS(DataRegularSeason20242025!$AB$3:$AB$1315,DataRegularSeason20242025!$B$3:$B$1315, "&lt;=" &amp; EX$1, DataRegularSeason20242025!$E$3:$E$1315, $A2)</f>
        <v>40</v>
      </c>
      <c r="EY2">
        <f>SUMIFS(DataRegularSeason20242025!$AA$3:$AA$1315,DataRegularSeason20242025!$B$3:$B$1315, "&lt;=" &amp; EY$1, DataRegularSeason20242025!$D$3:$D$1315, $A2)+SUMIFS(DataRegularSeason20242025!$AB$3:$AB$1315,DataRegularSeason20242025!$B$3:$B$1315, "&lt;=" &amp; EY$1, DataRegularSeason20242025!$E$3:$E$1315, $A2)</f>
        <v>40</v>
      </c>
      <c r="EZ2">
        <f>SUMIFS(DataRegularSeason20242025!$AA$3:$AA$1315,DataRegularSeason20242025!$B$3:$B$1315, "&lt;=" &amp; EZ$1, DataRegularSeason20242025!$D$3:$D$1315, $A2)+SUMIFS(DataRegularSeason20242025!$AB$3:$AB$1315,DataRegularSeason20242025!$B$3:$B$1315, "&lt;=" &amp; EZ$1, DataRegularSeason20242025!$E$3:$E$1315, $A2)</f>
        <v>40</v>
      </c>
      <c r="FA2">
        <f>SUMIFS(DataRegularSeason20242025!$AA$3:$AA$1315,DataRegularSeason20242025!$B$3:$B$1315, "&lt;=" &amp; FA$1, DataRegularSeason20242025!$D$3:$D$1315, $A2)+SUMIFS(DataRegularSeason20242025!$AB$3:$AB$1315,DataRegularSeason20242025!$B$3:$B$1315, "&lt;=" &amp; FA$1, DataRegularSeason20242025!$E$3:$E$1315, $A2)</f>
        <v>40</v>
      </c>
      <c r="FB2">
        <f>SUMIFS(DataRegularSeason20242025!$AA$3:$AA$1315,DataRegularSeason20242025!$B$3:$B$1315, "&lt;=" &amp; FB$1, DataRegularSeason20242025!$D$3:$D$1315, $A2)+SUMIFS(DataRegularSeason20242025!$AB$3:$AB$1315,DataRegularSeason20242025!$B$3:$B$1315, "&lt;=" &amp; FB$1, DataRegularSeason20242025!$E$3:$E$1315, $A2)</f>
        <v>40</v>
      </c>
      <c r="FC2">
        <f>SUMIFS(DataRegularSeason20242025!$AA$3:$AA$1315,DataRegularSeason20242025!$B$3:$B$1315, "&lt;=" &amp; FC$1, DataRegularSeason20242025!$D$3:$D$1315, $A2)+SUMIFS(DataRegularSeason20242025!$AB$3:$AB$1315,DataRegularSeason20242025!$B$3:$B$1315, "&lt;=" &amp; FC$1, DataRegularSeason20242025!$E$3:$E$1315, $A2)</f>
        <v>40</v>
      </c>
      <c r="FD2">
        <f>SUMIFS(DataRegularSeason20242025!$AA$3:$AA$1315,DataRegularSeason20242025!$B$3:$B$1315, "&lt;=" &amp; FD$1, DataRegularSeason20242025!$D$3:$D$1315, $A2)+SUMIFS(DataRegularSeason20242025!$AB$3:$AB$1315,DataRegularSeason20242025!$B$3:$B$1315, "&lt;=" &amp; FD$1, DataRegularSeason20242025!$E$3:$E$1315, $A2)</f>
        <v>40</v>
      </c>
      <c r="FE2">
        <f>SUMIFS(DataRegularSeason20242025!$AA$3:$AA$1315,DataRegularSeason20242025!$B$3:$B$1315, "&lt;=" &amp; FE$1, DataRegularSeason20242025!$D$3:$D$1315, $A2)+SUMIFS(DataRegularSeason20242025!$AB$3:$AB$1315,DataRegularSeason20242025!$B$3:$B$1315, "&lt;=" &amp; FE$1, DataRegularSeason20242025!$E$3:$E$1315, $A2)</f>
        <v>40</v>
      </c>
      <c r="FF2">
        <f>SUMIFS(DataRegularSeason20242025!$AA$3:$AA$1315,DataRegularSeason20242025!$B$3:$B$1315, "&lt;=" &amp; FF$1, DataRegularSeason20242025!$D$3:$D$1315, $A2)+SUMIFS(DataRegularSeason20242025!$AB$3:$AB$1315,DataRegularSeason20242025!$B$3:$B$1315, "&lt;=" &amp; FF$1, DataRegularSeason20242025!$E$3:$E$1315, $A2)</f>
        <v>40</v>
      </c>
      <c r="FG2">
        <f>SUMIFS(DataRegularSeason20242025!$AA$3:$AA$1315,DataRegularSeason20242025!$B$3:$B$1315, "&lt;=" &amp; FG$1, DataRegularSeason20242025!$D$3:$D$1315, $A2)+SUMIFS(DataRegularSeason20242025!$AB$3:$AB$1315,DataRegularSeason20242025!$B$3:$B$1315, "&lt;=" &amp; FG$1, DataRegularSeason20242025!$E$3:$E$1315, $A2)</f>
        <v>40</v>
      </c>
      <c r="FH2">
        <f>SUMIFS(DataRegularSeason20242025!$AA$3:$AA$1315,DataRegularSeason20242025!$B$3:$B$1315, "&lt;=" &amp; FH$1, DataRegularSeason20242025!$D$3:$D$1315, $A2)+SUMIFS(DataRegularSeason20242025!$AB$3:$AB$1315,DataRegularSeason20242025!$B$3:$B$1315, "&lt;=" &amp; FH$1, DataRegularSeason20242025!$E$3:$E$1315, $A2)</f>
        <v>40</v>
      </c>
      <c r="FI2">
        <f>SUMIFS(DataRegularSeason20242025!$AA$3:$AA$1315,DataRegularSeason20242025!$B$3:$B$1315, "&lt;=" &amp; FI$1, DataRegularSeason20242025!$D$3:$D$1315, $A2)+SUMIFS(DataRegularSeason20242025!$AB$3:$AB$1315,DataRegularSeason20242025!$B$3:$B$1315, "&lt;=" &amp; FI$1, DataRegularSeason20242025!$E$3:$E$1315, $A2)</f>
        <v>40</v>
      </c>
      <c r="FJ2">
        <f>SUMIFS(DataRegularSeason20242025!$AA$3:$AA$1315,DataRegularSeason20242025!$B$3:$B$1315, "&lt;=" &amp; FJ$1, DataRegularSeason20242025!$D$3:$D$1315, $A2)+SUMIFS(DataRegularSeason20242025!$AB$3:$AB$1315,DataRegularSeason20242025!$B$3:$B$1315, "&lt;=" &amp; FJ$1, DataRegularSeason20242025!$E$3:$E$1315, $A2)</f>
        <v>40</v>
      </c>
      <c r="FK2">
        <f>SUMIFS(DataRegularSeason20242025!$AA$3:$AA$1315,DataRegularSeason20242025!$B$3:$B$1315, "&lt;=" &amp; FK$1, DataRegularSeason20242025!$D$3:$D$1315, $A2)+SUMIFS(DataRegularSeason20242025!$AB$3:$AB$1315,DataRegularSeason20242025!$B$3:$B$1315, "&lt;=" &amp; FK$1, DataRegularSeason20242025!$E$3:$E$1315, $A2)</f>
        <v>40</v>
      </c>
      <c r="FL2">
        <f>SUMIFS(DataRegularSeason20242025!$AA$3:$AA$1315,DataRegularSeason20242025!$B$3:$B$1315, "&lt;=" &amp; FL$1, DataRegularSeason20242025!$D$3:$D$1315, $A2)+SUMIFS(DataRegularSeason20242025!$AB$3:$AB$1315,DataRegularSeason20242025!$B$3:$B$1315, "&lt;=" &amp; FL$1, DataRegularSeason20242025!$E$3:$E$1315, $A2)</f>
        <v>40</v>
      </c>
      <c r="FM2">
        <f>SUMIFS(DataRegularSeason20242025!$AA$3:$AA$1315,DataRegularSeason20242025!$B$3:$B$1315, "&lt;=" &amp; FM$1, DataRegularSeason20242025!$D$3:$D$1315, $A2)+SUMIFS(DataRegularSeason20242025!$AB$3:$AB$1315,DataRegularSeason20242025!$B$3:$B$1315, "&lt;=" &amp; FM$1, DataRegularSeason20242025!$E$3:$E$1315, $A2)</f>
        <v>40</v>
      </c>
      <c r="FN2">
        <f>SUMIFS(DataRegularSeason20242025!$AA$3:$AA$1315,DataRegularSeason20242025!$B$3:$B$1315, "&lt;=" &amp; FN$1, DataRegularSeason20242025!$D$3:$D$1315, $A2)+SUMIFS(DataRegularSeason20242025!$AB$3:$AB$1315,DataRegularSeason20242025!$B$3:$B$1315, "&lt;=" &amp; FN$1, DataRegularSeason20242025!$E$3:$E$1315, $A2)</f>
        <v>40</v>
      </c>
      <c r="FO2">
        <f>SUMIFS(DataRegularSeason20242025!$AA$3:$AA$1315,DataRegularSeason20242025!$B$3:$B$1315, "&lt;=" &amp; FO$1, DataRegularSeason20242025!$D$3:$D$1315, $A2)+SUMIFS(DataRegularSeason20242025!$AB$3:$AB$1315,DataRegularSeason20242025!$B$3:$B$1315, "&lt;=" &amp; FO$1, DataRegularSeason20242025!$E$3:$E$1315, $A2)</f>
        <v>40</v>
      </c>
      <c r="FP2">
        <f>SUMIFS(DataRegularSeason20242025!$AA$3:$AA$1315,DataRegularSeason20242025!$B$3:$B$1315, "&lt;=" &amp; FP$1, DataRegularSeason20242025!$D$3:$D$1315, $A2)+SUMIFS(DataRegularSeason20242025!$AB$3:$AB$1315,DataRegularSeason20242025!$B$3:$B$1315, "&lt;=" &amp; FP$1, DataRegularSeason20242025!$E$3:$E$1315, $A2)</f>
        <v>40</v>
      </c>
      <c r="FQ2">
        <f>SUMIFS(DataRegularSeason20242025!$AA$3:$AA$1315,DataRegularSeason20242025!$B$3:$B$1315, "&lt;=" &amp; FQ$1, DataRegularSeason20242025!$D$3:$D$1315, $A2)+SUMIFS(DataRegularSeason20242025!$AB$3:$AB$1315,DataRegularSeason20242025!$B$3:$B$1315, "&lt;=" &amp; FQ$1, DataRegularSeason20242025!$E$3:$E$1315, $A2)</f>
        <v>40</v>
      </c>
      <c r="FR2">
        <f>SUMIFS(DataRegularSeason20242025!$AA$3:$AA$1315,DataRegularSeason20242025!$B$3:$B$1315, "&lt;=" &amp; FR$1, DataRegularSeason20242025!$D$3:$D$1315, $A2)+SUMIFS(DataRegularSeason20242025!$AB$3:$AB$1315,DataRegularSeason20242025!$B$3:$B$1315, "&lt;=" &amp; FR$1, DataRegularSeason20242025!$E$3:$E$1315, $A2)</f>
        <v>40</v>
      </c>
      <c r="FS2">
        <f>SUMIFS(DataRegularSeason20242025!$AA$3:$AA$1315,DataRegularSeason20242025!$B$3:$B$1315, "&lt;=" &amp; FS$1, DataRegularSeason20242025!$D$3:$D$1315, $A2)+SUMIFS(DataRegularSeason20242025!$AB$3:$AB$1315,DataRegularSeason20242025!$B$3:$B$1315, "&lt;=" &amp; FS$1, DataRegularSeason20242025!$E$3:$E$1315, $A2)</f>
        <v>40</v>
      </c>
      <c r="FT2">
        <f>SUMIFS(DataRegularSeason20242025!$AA$3:$AA$1315,DataRegularSeason20242025!$B$3:$B$1315, "&lt;=" &amp; FT$1, DataRegularSeason20242025!$D$3:$D$1315, $A2)+SUMIFS(DataRegularSeason20242025!$AB$3:$AB$1315,DataRegularSeason20242025!$B$3:$B$1315, "&lt;=" &amp; FT$1, DataRegularSeason20242025!$E$3:$E$1315, $A2)</f>
        <v>40</v>
      </c>
      <c r="FU2">
        <f>SUMIFS(DataRegularSeason20242025!$AA$3:$AA$1315,DataRegularSeason20242025!$B$3:$B$1315, "&lt;=" &amp; FU$1, DataRegularSeason20242025!$D$3:$D$1315, $A2)+SUMIFS(DataRegularSeason20242025!$AB$3:$AB$1315,DataRegularSeason20242025!$B$3:$B$1315, "&lt;=" &amp; FU$1, DataRegularSeason20242025!$E$3:$E$1315, $A2)</f>
        <v>40</v>
      </c>
      <c r="FV2">
        <f>SUMIFS(DataRegularSeason20242025!$AA$3:$AA$1315,DataRegularSeason20242025!$B$3:$B$1315, "&lt;=" &amp; FV$1, DataRegularSeason20242025!$D$3:$D$1315, $A2)+SUMIFS(DataRegularSeason20242025!$AB$3:$AB$1315,DataRegularSeason20242025!$B$3:$B$1315, "&lt;=" &amp; FV$1, DataRegularSeason20242025!$E$3:$E$1315, $A2)</f>
        <v>40</v>
      </c>
      <c r="FW2">
        <f>SUMIFS(DataRegularSeason20242025!$AA$3:$AA$1315,DataRegularSeason20242025!$B$3:$B$1315, "&lt;=" &amp; FW$1, DataRegularSeason20242025!$D$3:$D$1315, $A2)+SUMIFS(DataRegularSeason20242025!$AB$3:$AB$1315,DataRegularSeason20242025!$B$3:$B$1315, "&lt;=" &amp; FW$1, DataRegularSeason20242025!$E$3:$E$1315, $A2)</f>
        <v>40</v>
      </c>
      <c r="FX2">
        <f>SUMIFS(DataRegularSeason20242025!$AA$3:$AA$1315,DataRegularSeason20242025!$B$3:$B$1315, "&lt;=" &amp; FX$1, DataRegularSeason20242025!$D$3:$D$1315, $A2)+SUMIFS(DataRegularSeason20242025!$AB$3:$AB$1315,DataRegularSeason20242025!$B$3:$B$1315, "&lt;=" &amp; FX$1, DataRegularSeason20242025!$E$3:$E$1315, $A2)</f>
        <v>40</v>
      </c>
      <c r="FY2">
        <f>SUMIFS(DataRegularSeason20242025!$AA$3:$AA$1315,DataRegularSeason20242025!$B$3:$B$1315, "&lt;=" &amp; FY$1, DataRegularSeason20242025!$D$3:$D$1315, $A2)+SUMIFS(DataRegularSeason20242025!$AB$3:$AB$1315,DataRegularSeason20242025!$B$3:$B$1315, "&lt;=" &amp; FY$1, DataRegularSeason20242025!$E$3:$E$1315, $A2)</f>
        <v>40</v>
      </c>
      <c r="FZ2">
        <f>SUMIFS(DataRegularSeason20242025!$AA$3:$AA$1315,DataRegularSeason20242025!$B$3:$B$1315, "&lt;=" &amp; FZ$1, DataRegularSeason20242025!$D$3:$D$1315, $A2)+SUMIFS(DataRegularSeason20242025!$AB$3:$AB$1315,DataRegularSeason20242025!$B$3:$B$1315, "&lt;=" &amp; FZ$1, DataRegularSeason20242025!$E$3:$E$1315, $A2)</f>
        <v>40</v>
      </c>
      <c r="GA2">
        <f>SUMIFS(DataRegularSeason20242025!$AA$3:$AA$1315,DataRegularSeason20242025!$B$3:$B$1315, "&lt;=" &amp; GA$1, DataRegularSeason20242025!$D$3:$D$1315, $A2)+SUMIFS(DataRegularSeason20242025!$AB$3:$AB$1315,DataRegularSeason20242025!$B$3:$B$1315, "&lt;=" &amp; GA$1, DataRegularSeason20242025!$E$3:$E$1315, $A2)</f>
        <v>40</v>
      </c>
      <c r="GB2">
        <f>SUMIFS(DataRegularSeason20242025!$AA$3:$AA$1315,DataRegularSeason20242025!$B$3:$B$1315, "&lt;=" &amp; GB$1, DataRegularSeason20242025!$D$3:$D$1315, $A2)+SUMIFS(DataRegularSeason20242025!$AB$3:$AB$1315,DataRegularSeason20242025!$B$3:$B$1315, "&lt;=" &amp; GB$1, DataRegularSeason20242025!$E$3:$E$1315, $A2)</f>
        <v>40</v>
      </c>
      <c r="GC2">
        <f>SUMIFS(DataRegularSeason20242025!$AA$3:$AA$1315,DataRegularSeason20242025!$B$3:$B$1315, "&lt;=" &amp; GC$1, DataRegularSeason20242025!$D$3:$D$1315, $A2)+SUMIFS(DataRegularSeason20242025!$AB$3:$AB$1315,DataRegularSeason20242025!$B$3:$B$1315, "&lt;=" &amp; GC$1, DataRegularSeason20242025!$E$3:$E$1315, $A2)</f>
        <v>40</v>
      </c>
      <c r="GD2">
        <f>SUMIFS(DataRegularSeason20242025!$AA$3:$AA$1315,DataRegularSeason20242025!$B$3:$B$1315, "&lt;=" &amp; GD$1, DataRegularSeason20242025!$D$3:$D$1315, $A2)+SUMIFS(DataRegularSeason20242025!$AB$3:$AB$1315,DataRegularSeason20242025!$B$3:$B$1315, "&lt;=" &amp; GD$1, DataRegularSeason20242025!$E$3:$E$1315, $A2)</f>
        <v>40</v>
      </c>
      <c r="GE2">
        <f>SUMIFS(DataRegularSeason20242025!$AA$3:$AA$1315,DataRegularSeason20242025!$B$3:$B$1315, "&lt;=" &amp; GE$1, DataRegularSeason20242025!$D$3:$D$1315, $A2)+SUMIFS(DataRegularSeason20242025!$AB$3:$AB$1315,DataRegularSeason20242025!$B$3:$B$1315, "&lt;=" &amp; GE$1, DataRegularSeason20242025!$E$3:$E$1315, $A2)</f>
        <v>40</v>
      </c>
      <c r="GF2">
        <f>SUMIFS(DataRegularSeason20242025!$AA$3:$AA$1315,DataRegularSeason20242025!$B$3:$B$1315, "&lt;=" &amp; GF$1, DataRegularSeason20242025!$D$3:$D$1315, $A2)+SUMIFS(DataRegularSeason20242025!$AB$3:$AB$1315,DataRegularSeason20242025!$B$3:$B$1315, "&lt;=" &amp; GF$1, DataRegularSeason20242025!$E$3:$E$1315, $A2)</f>
        <v>40</v>
      </c>
      <c r="GG2">
        <f>SUMIFS(DataRegularSeason20242025!$AA$3:$AA$1315,DataRegularSeason20242025!$B$3:$B$1315, "&lt;=" &amp; GG$1, DataRegularSeason20242025!$D$3:$D$1315, $A2)+SUMIFS(DataRegularSeason20242025!$AB$3:$AB$1315,DataRegularSeason20242025!$B$3:$B$1315, "&lt;=" &amp; GG$1, DataRegularSeason20242025!$E$3:$E$1315, $A2)</f>
        <v>40</v>
      </c>
      <c r="GH2">
        <f>SUMIFS(DataRegularSeason20242025!$AA$3:$AA$1315,DataRegularSeason20242025!$B$3:$B$1315, "&lt;=" &amp; GH$1, DataRegularSeason20242025!$D$3:$D$1315, $A2)+SUMIFS(DataRegularSeason20242025!$AB$3:$AB$1315,DataRegularSeason20242025!$B$3:$B$1315, "&lt;=" &amp; GH$1, DataRegularSeason20242025!$E$3:$E$1315, $A2)</f>
        <v>40</v>
      </c>
      <c r="GI2">
        <f>SUMIFS(DataRegularSeason20242025!$AA$3:$AA$1315,DataRegularSeason20242025!$B$3:$B$1315, "&lt;=" &amp; GI$1, DataRegularSeason20242025!$D$3:$D$1315, $A2)+SUMIFS(DataRegularSeason20242025!$AB$3:$AB$1315,DataRegularSeason20242025!$B$3:$B$1315, "&lt;=" &amp; GI$1, DataRegularSeason20242025!$E$3:$E$1315, $A2)</f>
        <v>40</v>
      </c>
      <c r="GJ2">
        <f>SUMIFS(DataRegularSeason20242025!$AA$3:$AA$1315,DataRegularSeason20242025!$B$3:$B$1315, "&lt;=" &amp; GJ$1, DataRegularSeason20242025!$D$3:$D$1315, $A2)+SUMIFS(DataRegularSeason20242025!$AB$3:$AB$1315,DataRegularSeason20242025!$B$3:$B$1315, "&lt;=" &amp; GJ$1, DataRegularSeason20242025!$E$3:$E$1315, $A2)</f>
        <v>40</v>
      </c>
      <c r="GK2">
        <f>SUMIFS(DataRegularSeason20242025!$AA$3:$AA$1315,DataRegularSeason20242025!$B$3:$B$1315, "&lt;=" &amp; GK$1, DataRegularSeason20242025!$D$3:$D$1315, $A2)+SUMIFS(DataRegularSeason20242025!$AB$3:$AB$1315,DataRegularSeason20242025!$B$3:$B$1315, "&lt;=" &amp; GK$1, DataRegularSeason20242025!$E$3:$E$1315, $A2)</f>
        <v>40</v>
      </c>
      <c r="GL2">
        <f>SUMIFS(DataRegularSeason20242025!$AA$3:$AA$1315,DataRegularSeason20242025!$B$3:$B$1315, "&lt;=" &amp; GL$1, DataRegularSeason20242025!$D$3:$D$1315, $A2)+SUMIFS(DataRegularSeason20242025!$AB$3:$AB$1315,DataRegularSeason20242025!$B$3:$B$1315, "&lt;=" &amp; GL$1, DataRegularSeason20242025!$E$3:$E$1315, $A2)</f>
        <v>40</v>
      </c>
      <c r="GM2">
        <f>SUMIFS(DataRegularSeason20242025!$AA$3:$AA$1315,DataRegularSeason20242025!$B$3:$B$1315, "&lt;=" &amp; GM$1, DataRegularSeason20242025!$D$3:$D$1315, $A2)+SUMIFS(DataRegularSeason20242025!$AB$3:$AB$1315,DataRegularSeason20242025!$B$3:$B$1315, "&lt;=" &amp; GM$1, DataRegularSeason20242025!$E$3:$E$1315, $A2)</f>
        <v>40</v>
      </c>
      <c r="GN2">
        <f>SUMIFS(DataRegularSeason20242025!$AA$3:$AA$1315,DataRegularSeason20242025!$B$3:$B$1315, "&lt;=" &amp; GN$1, DataRegularSeason20242025!$D$3:$D$1315, $A2)+SUMIFS(DataRegularSeason20242025!$AB$3:$AB$1315,DataRegularSeason20242025!$B$3:$B$1315, "&lt;=" &amp; GN$1, DataRegularSeason20242025!$E$3:$E$1315, $A2)</f>
        <v>40</v>
      </c>
      <c r="GO2">
        <f>SUMIFS(DataRegularSeason20242025!$AA$3:$AA$1315,DataRegularSeason20242025!$B$3:$B$1315, "&lt;=" &amp; GO$1, DataRegularSeason20242025!$D$3:$D$1315, $A2)+SUMIFS(DataRegularSeason20242025!$AB$3:$AB$1315,DataRegularSeason20242025!$B$3:$B$1315, "&lt;=" &amp; GO$1, DataRegularSeason20242025!$E$3:$E$1315, $A2)</f>
        <v>40</v>
      </c>
      <c r="GP2">
        <f>SUMIFS(DataRegularSeason20242025!$AA$3:$AA$1315,DataRegularSeason20242025!$B$3:$B$1315, "&lt;=" &amp; GP$1, DataRegularSeason20242025!$D$3:$D$1315, $A2)+SUMIFS(DataRegularSeason20242025!$AB$3:$AB$1315,DataRegularSeason20242025!$B$3:$B$1315, "&lt;=" &amp; GP$1, DataRegularSeason20242025!$E$3:$E$1315, $A2)</f>
        <v>40</v>
      </c>
      <c r="GQ2">
        <f>SUMIFS(DataRegularSeason20242025!$AA$3:$AA$1315,DataRegularSeason20242025!$B$3:$B$1315, "&lt;=" &amp; GQ$1, DataRegularSeason20242025!$D$3:$D$1315, $A2)+SUMIFS(DataRegularSeason20242025!$AB$3:$AB$1315,DataRegularSeason20242025!$B$3:$B$1315, "&lt;=" &amp; GQ$1, DataRegularSeason20242025!$E$3:$E$1315, $A2)</f>
        <v>40</v>
      </c>
      <c r="GR2">
        <f>SUMIFS(DataRegularSeason20242025!$AA$3:$AA$1315,DataRegularSeason20242025!$B$3:$B$1315, "&lt;=" &amp; GR$1, DataRegularSeason20242025!$D$3:$D$1315, $A2)+SUMIFS(DataRegularSeason20242025!$AB$3:$AB$1315,DataRegularSeason20242025!$B$3:$B$1315, "&lt;=" &amp; GR$1, DataRegularSeason20242025!$E$3:$E$1315, $A2)</f>
        <v>40</v>
      </c>
      <c r="GS2">
        <f>SUMIFS(DataRegularSeason20242025!$AA$3:$AA$1315,DataRegularSeason20242025!$B$3:$B$1315, "&lt;=" &amp; GS$1, DataRegularSeason20242025!$D$3:$D$1315, $A2)+SUMIFS(DataRegularSeason20242025!$AB$3:$AB$1315,DataRegularSeason20242025!$B$3:$B$1315, "&lt;=" &amp; GS$1, DataRegularSeason20242025!$E$3:$E$1315, $A2)</f>
        <v>40</v>
      </c>
      <c r="GT2">
        <f>SUMIFS(DataRegularSeason20242025!$AA$3:$AA$1315,DataRegularSeason20242025!$B$3:$B$1315, "&lt;=" &amp; GT$1, DataRegularSeason20242025!$D$3:$D$1315, $A2)+SUMIFS(DataRegularSeason20242025!$AB$3:$AB$1315,DataRegularSeason20242025!$B$3:$B$1315, "&lt;=" &amp; GT$1, DataRegularSeason20242025!$E$3:$E$1315, $A2)</f>
        <v>40</v>
      </c>
      <c r="GU2">
        <f>SUMIFS(DataRegularSeason20242025!$AA$3:$AA$1315,DataRegularSeason20242025!$B$3:$B$1315, "&lt;=" &amp; GU$1, DataRegularSeason20242025!$D$3:$D$1315, $A2)+SUMIFS(DataRegularSeason20242025!$AB$3:$AB$1315,DataRegularSeason20242025!$B$3:$B$1315, "&lt;=" &amp; GU$1, DataRegularSeason20242025!$E$3:$E$1315, $A2)</f>
        <v>40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35</v>
      </c>
      <c r="CB4">
        <f>SUMIFS(DataRegularSeason20242025!$AA$3:$AA$1315,DataRegularSeason20242025!$B$3:$B$1315, "&lt;=" &amp; CB$1, DataRegularSeason20242025!$D$3:$D$1315, $A4)+SUMIFS(DataRegularSeason20242025!$AB$3:$AB$1315,DataRegularSeason20242025!$B$3:$B$1315, "&lt;=" &amp; CB$1, DataRegularSeason20242025!$E$3:$E$1315, $A4)</f>
        <v>35</v>
      </c>
      <c r="CC4">
        <f>SUMIFS(DataRegularSeason20242025!$AA$3:$AA$1315,DataRegularSeason20242025!$B$3:$B$1315, "&lt;=" &amp; CC$1, DataRegularSeason20242025!$D$3:$D$1315, $A4)+SUMIFS(DataRegularSeason20242025!$AB$3:$AB$1315,DataRegularSeason20242025!$B$3:$B$1315, "&lt;=" &amp; CC$1, DataRegularSeason20242025!$E$3:$E$1315, $A4)</f>
        <v>35</v>
      </c>
      <c r="CD4">
        <f>SUMIFS(DataRegularSeason20242025!$AA$3:$AA$1315,DataRegularSeason20242025!$B$3:$B$1315, "&lt;=" &amp; CD$1, DataRegularSeason20242025!$D$3:$D$1315, $A4)+SUMIFS(DataRegularSeason20242025!$AB$3:$AB$1315,DataRegularSeason20242025!$B$3:$B$1315, "&lt;=" &amp; CD$1, DataRegularSeason20242025!$E$3:$E$1315, $A4)</f>
        <v>35</v>
      </c>
      <c r="CE4">
        <f>SUMIFS(DataRegularSeason20242025!$AA$3:$AA$1315,DataRegularSeason20242025!$B$3:$B$1315, "&lt;=" &amp; CE$1, DataRegularSeason20242025!$D$3:$D$1315, $A4)+SUMIFS(DataRegularSeason20242025!$AB$3:$AB$1315,DataRegularSeason20242025!$B$3:$B$1315, "&lt;=" &amp; CE$1, DataRegularSeason20242025!$E$3:$E$1315, $A4)</f>
        <v>35</v>
      </c>
      <c r="CF4">
        <f>SUMIFS(DataRegularSeason20242025!$AA$3:$AA$1315,DataRegularSeason20242025!$B$3:$B$1315, "&lt;=" &amp; CF$1, DataRegularSeason20242025!$D$3:$D$1315, $A4)+SUMIFS(DataRegularSeason20242025!$AB$3:$AB$1315,DataRegularSeason20242025!$B$3:$B$1315, "&lt;=" &amp; CF$1, DataRegularSeason20242025!$E$3:$E$1315, $A4)</f>
        <v>35</v>
      </c>
      <c r="CG4">
        <f>SUMIFS(DataRegularSeason20242025!$AA$3:$AA$1315,DataRegularSeason20242025!$B$3:$B$1315, "&lt;=" &amp; CG$1, DataRegularSeason20242025!$D$3:$D$1315, $A4)+SUMIFS(DataRegularSeason20242025!$AB$3:$AB$1315,DataRegularSeason20242025!$B$3:$B$1315, "&lt;=" &amp; CG$1, DataRegularSeason20242025!$E$3:$E$1315, $A4)</f>
        <v>35</v>
      </c>
      <c r="CH4">
        <f>SUMIFS(DataRegularSeason20242025!$AA$3:$AA$1315,DataRegularSeason20242025!$B$3:$B$1315, "&lt;=" &amp; CH$1, DataRegularSeason20242025!$D$3:$D$1315, $A4)+SUMIFS(DataRegularSeason20242025!$AB$3:$AB$1315,DataRegularSeason20242025!$B$3:$B$1315, "&lt;=" &amp; CH$1, DataRegularSeason20242025!$E$3:$E$1315, $A4)</f>
        <v>35</v>
      </c>
      <c r="CI4">
        <f>SUMIFS(DataRegularSeason20242025!$AA$3:$AA$1315,DataRegularSeason20242025!$B$3:$B$1315, "&lt;=" &amp; CI$1, DataRegularSeason20242025!$D$3:$D$1315, $A4)+SUMIFS(DataRegularSeason20242025!$AB$3:$AB$1315,DataRegularSeason20242025!$B$3:$B$1315, "&lt;=" &amp; CI$1, DataRegularSeason20242025!$E$3:$E$1315, $A4)</f>
        <v>35</v>
      </c>
      <c r="CJ4">
        <f>SUMIFS(DataRegularSeason20242025!$AA$3:$AA$1315,DataRegularSeason20242025!$B$3:$B$1315, "&lt;=" &amp; CJ$1, DataRegularSeason20242025!$D$3:$D$1315, $A4)+SUMIFS(DataRegularSeason20242025!$AB$3:$AB$1315,DataRegularSeason20242025!$B$3:$B$1315, "&lt;=" &amp; CJ$1, DataRegularSeason20242025!$E$3:$E$1315, $A4)</f>
        <v>35</v>
      </c>
      <c r="CK4">
        <f>SUMIFS(DataRegularSeason20242025!$AA$3:$AA$1315,DataRegularSeason20242025!$B$3:$B$1315, "&lt;=" &amp; CK$1, DataRegularSeason20242025!$D$3:$D$1315, $A4)+SUMIFS(DataRegularSeason20242025!$AB$3:$AB$1315,DataRegularSeason20242025!$B$3:$B$1315, "&lt;=" &amp; CK$1, DataRegularSeason20242025!$E$3:$E$1315, $A4)</f>
        <v>35</v>
      </c>
      <c r="CL4">
        <f>SUMIFS(DataRegularSeason20242025!$AA$3:$AA$1315,DataRegularSeason20242025!$B$3:$B$1315, "&lt;=" &amp; CL$1, DataRegularSeason20242025!$D$3:$D$1315, $A4)+SUMIFS(DataRegularSeason20242025!$AB$3:$AB$1315,DataRegularSeason20242025!$B$3:$B$1315, "&lt;=" &amp; CL$1, DataRegularSeason20242025!$E$3:$E$1315, $A4)</f>
        <v>35</v>
      </c>
      <c r="CM4">
        <f>SUMIFS(DataRegularSeason20242025!$AA$3:$AA$1315,DataRegularSeason20242025!$B$3:$B$1315, "&lt;=" &amp; CM$1, DataRegularSeason20242025!$D$3:$D$1315, $A4)+SUMIFS(DataRegularSeason20242025!$AB$3:$AB$1315,DataRegularSeason20242025!$B$3:$B$1315, "&lt;=" &amp; CM$1, DataRegularSeason20242025!$E$3:$E$1315, $A4)</f>
        <v>35</v>
      </c>
      <c r="CN4">
        <f>SUMIFS(DataRegularSeason20242025!$AA$3:$AA$1315,DataRegularSeason20242025!$B$3:$B$1315, "&lt;=" &amp; CN$1, DataRegularSeason20242025!$D$3:$D$1315, $A4)+SUMIFS(DataRegularSeason20242025!$AB$3:$AB$1315,DataRegularSeason20242025!$B$3:$B$1315, "&lt;=" &amp; CN$1, DataRegularSeason20242025!$E$3:$E$1315, $A4)</f>
        <v>35</v>
      </c>
      <c r="CO4">
        <f>SUMIFS(DataRegularSeason20242025!$AA$3:$AA$1315,DataRegularSeason20242025!$B$3:$B$1315, "&lt;=" &amp; CO$1, DataRegularSeason20242025!$D$3:$D$1315, $A4)+SUMIFS(DataRegularSeason20242025!$AB$3:$AB$1315,DataRegularSeason20242025!$B$3:$B$1315, "&lt;=" &amp; CO$1, DataRegularSeason20242025!$E$3:$E$1315, $A4)</f>
        <v>35</v>
      </c>
      <c r="CP4">
        <f>SUMIFS(DataRegularSeason20242025!$AA$3:$AA$1315,DataRegularSeason20242025!$B$3:$B$1315, "&lt;=" &amp; CP$1, DataRegularSeason20242025!$D$3:$D$1315, $A4)+SUMIFS(DataRegularSeason20242025!$AB$3:$AB$1315,DataRegularSeason20242025!$B$3:$B$1315, "&lt;=" &amp; CP$1, DataRegularSeason20242025!$E$3:$E$1315, $A4)</f>
        <v>35</v>
      </c>
      <c r="CQ4">
        <f>SUMIFS(DataRegularSeason20242025!$AA$3:$AA$1315,DataRegularSeason20242025!$B$3:$B$1315, "&lt;=" &amp; CQ$1, DataRegularSeason20242025!$D$3:$D$1315, $A4)+SUMIFS(DataRegularSeason20242025!$AB$3:$AB$1315,DataRegularSeason20242025!$B$3:$B$1315, "&lt;=" &amp; CQ$1, DataRegularSeason20242025!$E$3:$E$1315, $A4)</f>
        <v>35</v>
      </c>
      <c r="CR4">
        <f>SUMIFS(DataRegularSeason20242025!$AA$3:$AA$1315,DataRegularSeason20242025!$B$3:$B$1315, "&lt;=" &amp; CR$1, DataRegularSeason20242025!$D$3:$D$1315, $A4)+SUMIFS(DataRegularSeason20242025!$AB$3:$AB$1315,DataRegularSeason20242025!$B$3:$B$1315, "&lt;=" &amp; CR$1, DataRegularSeason20242025!$E$3:$E$1315, $A4)</f>
        <v>35</v>
      </c>
      <c r="CS4">
        <f>SUMIFS(DataRegularSeason20242025!$AA$3:$AA$1315,DataRegularSeason20242025!$B$3:$B$1315, "&lt;=" &amp; CS$1, DataRegularSeason20242025!$D$3:$D$1315, $A4)+SUMIFS(DataRegularSeason20242025!$AB$3:$AB$1315,DataRegularSeason20242025!$B$3:$B$1315, "&lt;=" &amp; CS$1, DataRegularSeason20242025!$E$3:$E$1315, $A4)</f>
        <v>35</v>
      </c>
      <c r="CT4">
        <f>SUMIFS(DataRegularSeason20242025!$AA$3:$AA$1315,DataRegularSeason20242025!$B$3:$B$1315, "&lt;=" &amp; CT$1, DataRegularSeason20242025!$D$3:$D$1315, $A4)+SUMIFS(DataRegularSeason20242025!$AB$3:$AB$1315,DataRegularSeason20242025!$B$3:$B$1315, "&lt;=" &amp; CT$1, DataRegularSeason20242025!$E$3:$E$1315, $A4)</f>
        <v>35</v>
      </c>
      <c r="CU4">
        <f>SUMIFS(DataRegularSeason20242025!$AA$3:$AA$1315,DataRegularSeason20242025!$B$3:$B$1315, "&lt;=" &amp; CU$1, DataRegularSeason20242025!$D$3:$D$1315, $A4)+SUMIFS(DataRegularSeason20242025!$AB$3:$AB$1315,DataRegularSeason20242025!$B$3:$B$1315, "&lt;=" &amp; CU$1, DataRegularSeason20242025!$E$3:$E$1315, $A4)</f>
        <v>35</v>
      </c>
      <c r="CV4">
        <f>SUMIFS(DataRegularSeason20242025!$AA$3:$AA$1315,DataRegularSeason20242025!$B$3:$B$1315, "&lt;=" &amp; CV$1, DataRegularSeason20242025!$D$3:$D$1315, $A4)+SUMIFS(DataRegularSeason20242025!$AB$3:$AB$1315,DataRegularSeason20242025!$B$3:$B$1315, "&lt;=" &amp; CV$1, DataRegularSeason20242025!$E$3:$E$1315, $A4)</f>
        <v>35</v>
      </c>
      <c r="CW4">
        <f>SUMIFS(DataRegularSeason20242025!$AA$3:$AA$1315,DataRegularSeason20242025!$B$3:$B$1315, "&lt;=" &amp; CW$1, DataRegularSeason20242025!$D$3:$D$1315, $A4)+SUMIFS(DataRegularSeason20242025!$AB$3:$AB$1315,DataRegularSeason20242025!$B$3:$B$1315, "&lt;=" &amp; CW$1, DataRegularSeason20242025!$E$3:$E$1315, $A4)</f>
        <v>35</v>
      </c>
      <c r="CX4">
        <f>SUMIFS(DataRegularSeason20242025!$AA$3:$AA$1315,DataRegularSeason20242025!$B$3:$B$1315, "&lt;=" &amp; CX$1, DataRegularSeason20242025!$D$3:$D$1315, $A4)+SUMIFS(DataRegularSeason20242025!$AB$3:$AB$1315,DataRegularSeason20242025!$B$3:$B$1315, "&lt;=" &amp; CX$1, DataRegularSeason20242025!$E$3:$E$1315, $A4)</f>
        <v>35</v>
      </c>
      <c r="CY4">
        <f>SUMIFS(DataRegularSeason20242025!$AA$3:$AA$1315,DataRegularSeason20242025!$B$3:$B$1315, "&lt;=" &amp; CY$1, DataRegularSeason20242025!$D$3:$D$1315, $A4)+SUMIFS(DataRegularSeason20242025!$AB$3:$AB$1315,DataRegularSeason20242025!$B$3:$B$1315, "&lt;=" &amp; CY$1, DataRegularSeason20242025!$E$3:$E$1315, $A4)</f>
        <v>35</v>
      </c>
      <c r="CZ4">
        <f>SUMIFS(DataRegularSeason20242025!$AA$3:$AA$1315,DataRegularSeason20242025!$B$3:$B$1315, "&lt;=" &amp; CZ$1, DataRegularSeason20242025!$D$3:$D$1315, $A4)+SUMIFS(DataRegularSeason20242025!$AB$3:$AB$1315,DataRegularSeason20242025!$B$3:$B$1315, "&lt;=" &amp; CZ$1, DataRegularSeason20242025!$E$3:$E$1315, $A4)</f>
        <v>35</v>
      </c>
      <c r="DA4">
        <f>SUMIFS(DataRegularSeason20242025!$AA$3:$AA$1315,DataRegularSeason20242025!$B$3:$B$1315, "&lt;=" &amp; DA$1, DataRegularSeason20242025!$D$3:$D$1315, $A4)+SUMIFS(DataRegularSeason20242025!$AB$3:$AB$1315,DataRegularSeason20242025!$B$3:$B$1315, "&lt;=" &amp; DA$1, DataRegularSeason20242025!$E$3:$E$1315, $A4)</f>
        <v>35</v>
      </c>
      <c r="DB4">
        <f>SUMIFS(DataRegularSeason20242025!$AA$3:$AA$1315,DataRegularSeason20242025!$B$3:$B$1315, "&lt;=" &amp; DB$1, DataRegularSeason20242025!$D$3:$D$1315, $A4)+SUMIFS(DataRegularSeason20242025!$AB$3:$AB$1315,DataRegularSeason20242025!$B$3:$B$1315, "&lt;=" &amp; DB$1, DataRegularSeason20242025!$E$3:$E$1315, $A4)</f>
        <v>35</v>
      </c>
      <c r="DC4">
        <f>SUMIFS(DataRegularSeason20242025!$AA$3:$AA$1315,DataRegularSeason20242025!$B$3:$B$1315, "&lt;=" &amp; DC$1, DataRegularSeason20242025!$D$3:$D$1315, $A4)+SUMIFS(DataRegularSeason20242025!$AB$3:$AB$1315,DataRegularSeason20242025!$B$3:$B$1315, "&lt;=" &amp; DC$1, DataRegularSeason20242025!$E$3:$E$1315, $A4)</f>
        <v>35</v>
      </c>
      <c r="DD4">
        <f>SUMIFS(DataRegularSeason20242025!$AA$3:$AA$1315,DataRegularSeason20242025!$B$3:$B$1315, "&lt;=" &amp; DD$1, DataRegularSeason20242025!$D$3:$D$1315, $A4)+SUMIFS(DataRegularSeason20242025!$AB$3:$AB$1315,DataRegularSeason20242025!$B$3:$B$1315, "&lt;=" &amp; DD$1, DataRegularSeason20242025!$E$3:$E$1315, $A4)</f>
        <v>35</v>
      </c>
      <c r="DE4">
        <f>SUMIFS(DataRegularSeason20242025!$AA$3:$AA$1315,DataRegularSeason20242025!$B$3:$B$1315, "&lt;=" &amp; DE$1, DataRegularSeason20242025!$D$3:$D$1315, $A4)+SUMIFS(DataRegularSeason20242025!$AB$3:$AB$1315,DataRegularSeason20242025!$B$3:$B$1315, "&lt;=" &amp; DE$1, DataRegularSeason20242025!$E$3:$E$1315, $A4)</f>
        <v>35</v>
      </c>
      <c r="DF4">
        <f>SUMIFS(DataRegularSeason20242025!$AA$3:$AA$1315,DataRegularSeason20242025!$B$3:$B$1315, "&lt;=" &amp; DF$1, DataRegularSeason20242025!$D$3:$D$1315, $A4)+SUMIFS(DataRegularSeason20242025!$AB$3:$AB$1315,DataRegularSeason20242025!$B$3:$B$1315, "&lt;=" &amp; DF$1, DataRegularSeason20242025!$E$3:$E$1315, $A4)</f>
        <v>35</v>
      </c>
      <c r="DG4">
        <f>SUMIFS(DataRegularSeason20242025!$AA$3:$AA$1315,DataRegularSeason20242025!$B$3:$B$1315, "&lt;=" &amp; DG$1, DataRegularSeason20242025!$D$3:$D$1315, $A4)+SUMIFS(DataRegularSeason20242025!$AB$3:$AB$1315,DataRegularSeason20242025!$B$3:$B$1315, "&lt;=" &amp; DG$1, DataRegularSeason20242025!$E$3:$E$1315, $A4)</f>
        <v>35</v>
      </c>
      <c r="DH4">
        <f>SUMIFS(DataRegularSeason20242025!$AA$3:$AA$1315,DataRegularSeason20242025!$B$3:$B$1315, "&lt;=" &amp; DH$1, DataRegularSeason20242025!$D$3:$D$1315, $A4)+SUMIFS(DataRegularSeason20242025!$AB$3:$AB$1315,DataRegularSeason20242025!$B$3:$B$1315, "&lt;=" &amp; DH$1, DataRegularSeason20242025!$E$3:$E$1315, $A4)</f>
        <v>35</v>
      </c>
      <c r="DI4">
        <f>SUMIFS(DataRegularSeason20242025!$AA$3:$AA$1315,DataRegularSeason20242025!$B$3:$B$1315, "&lt;=" &amp; DI$1, DataRegularSeason20242025!$D$3:$D$1315, $A4)+SUMIFS(DataRegularSeason20242025!$AB$3:$AB$1315,DataRegularSeason20242025!$B$3:$B$1315, "&lt;=" &amp; DI$1, DataRegularSeason20242025!$E$3:$E$1315, $A4)</f>
        <v>35</v>
      </c>
      <c r="DJ4">
        <f>SUMIFS(DataRegularSeason20242025!$AA$3:$AA$1315,DataRegularSeason20242025!$B$3:$B$1315, "&lt;=" &amp; DJ$1, DataRegularSeason20242025!$D$3:$D$1315, $A4)+SUMIFS(DataRegularSeason20242025!$AB$3:$AB$1315,DataRegularSeason20242025!$B$3:$B$1315, "&lt;=" &amp; DJ$1, DataRegularSeason20242025!$E$3:$E$1315, $A4)</f>
        <v>35</v>
      </c>
      <c r="DK4">
        <f>SUMIFS(DataRegularSeason20242025!$AA$3:$AA$1315,DataRegularSeason20242025!$B$3:$B$1315, "&lt;=" &amp; DK$1, DataRegularSeason20242025!$D$3:$D$1315, $A4)+SUMIFS(DataRegularSeason20242025!$AB$3:$AB$1315,DataRegularSeason20242025!$B$3:$B$1315, "&lt;=" &amp; DK$1, DataRegularSeason20242025!$E$3:$E$1315, $A4)</f>
        <v>35</v>
      </c>
      <c r="DL4">
        <f>SUMIFS(DataRegularSeason20242025!$AA$3:$AA$1315,DataRegularSeason20242025!$B$3:$B$1315, "&lt;=" &amp; DL$1, DataRegularSeason20242025!$D$3:$D$1315, $A4)+SUMIFS(DataRegularSeason20242025!$AB$3:$AB$1315,DataRegularSeason20242025!$B$3:$B$1315, "&lt;=" &amp; DL$1, DataRegularSeason20242025!$E$3:$E$1315, $A4)</f>
        <v>35</v>
      </c>
      <c r="DM4">
        <f>SUMIFS(DataRegularSeason20242025!$AA$3:$AA$1315,DataRegularSeason20242025!$B$3:$B$1315, "&lt;=" &amp; DM$1, DataRegularSeason20242025!$D$3:$D$1315, $A4)+SUMIFS(DataRegularSeason20242025!$AB$3:$AB$1315,DataRegularSeason20242025!$B$3:$B$1315, "&lt;=" &amp; DM$1, DataRegularSeason20242025!$E$3:$E$1315, $A4)</f>
        <v>35</v>
      </c>
      <c r="DN4">
        <f>SUMIFS(DataRegularSeason20242025!$AA$3:$AA$1315,DataRegularSeason20242025!$B$3:$B$1315, "&lt;=" &amp; DN$1, DataRegularSeason20242025!$D$3:$D$1315, $A4)+SUMIFS(DataRegularSeason20242025!$AB$3:$AB$1315,DataRegularSeason20242025!$B$3:$B$1315, "&lt;=" &amp; DN$1, DataRegularSeason20242025!$E$3:$E$1315, $A4)</f>
        <v>35</v>
      </c>
      <c r="DO4">
        <f>SUMIFS(DataRegularSeason20242025!$AA$3:$AA$1315,DataRegularSeason20242025!$B$3:$B$1315, "&lt;=" &amp; DO$1, DataRegularSeason20242025!$D$3:$D$1315, $A4)+SUMIFS(DataRegularSeason20242025!$AB$3:$AB$1315,DataRegularSeason20242025!$B$3:$B$1315, "&lt;=" &amp; DO$1, DataRegularSeason20242025!$E$3:$E$1315, $A4)</f>
        <v>35</v>
      </c>
      <c r="DP4">
        <f>SUMIFS(DataRegularSeason20242025!$AA$3:$AA$1315,DataRegularSeason20242025!$B$3:$B$1315, "&lt;=" &amp; DP$1, DataRegularSeason20242025!$D$3:$D$1315, $A4)+SUMIFS(DataRegularSeason20242025!$AB$3:$AB$1315,DataRegularSeason20242025!$B$3:$B$1315, "&lt;=" &amp; DP$1, DataRegularSeason20242025!$E$3:$E$1315, $A4)</f>
        <v>35</v>
      </c>
      <c r="DQ4">
        <f>SUMIFS(DataRegularSeason20242025!$AA$3:$AA$1315,DataRegularSeason20242025!$B$3:$B$1315, "&lt;=" &amp; DQ$1, DataRegularSeason20242025!$D$3:$D$1315, $A4)+SUMIFS(DataRegularSeason20242025!$AB$3:$AB$1315,DataRegularSeason20242025!$B$3:$B$1315, "&lt;=" &amp; DQ$1, DataRegularSeason20242025!$E$3:$E$1315, $A4)</f>
        <v>35</v>
      </c>
      <c r="DR4">
        <f>SUMIFS(DataRegularSeason20242025!$AA$3:$AA$1315,DataRegularSeason20242025!$B$3:$B$1315, "&lt;=" &amp; DR$1, DataRegularSeason20242025!$D$3:$D$1315, $A4)+SUMIFS(DataRegularSeason20242025!$AB$3:$AB$1315,DataRegularSeason20242025!$B$3:$B$1315, "&lt;=" &amp; DR$1, DataRegularSeason20242025!$E$3:$E$1315, $A4)</f>
        <v>35</v>
      </c>
      <c r="DS4">
        <f>SUMIFS(DataRegularSeason20242025!$AA$3:$AA$1315,DataRegularSeason20242025!$B$3:$B$1315, "&lt;=" &amp; DS$1, DataRegularSeason20242025!$D$3:$D$1315, $A4)+SUMIFS(DataRegularSeason20242025!$AB$3:$AB$1315,DataRegularSeason20242025!$B$3:$B$1315, "&lt;=" &amp; DS$1, DataRegularSeason20242025!$E$3:$E$1315, $A4)</f>
        <v>35</v>
      </c>
      <c r="DT4">
        <f>SUMIFS(DataRegularSeason20242025!$AA$3:$AA$1315,DataRegularSeason20242025!$B$3:$B$1315, "&lt;=" &amp; DT$1, DataRegularSeason20242025!$D$3:$D$1315, $A4)+SUMIFS(DataRegularSeason20242025!$AB$3:$AB$1315,DataRegularSeason20242025!$B$3:$B$1315, "&lt;=" &amp; DT$1, DataRegularSeason20242025!$E$3:$E$1315, $A4)</f>
        <v>35</v>
      </c>
      <c r="DU4">
        <f>SUMIFS(DataRegularSeason20242025!$AA$3:$AA$1315,DataRegularSeason20242025!$B$3:$B$1315, "&lt;=" &amp; DU$1, DataRegularSeason20242025!$D$3:$D$1315, $A4)+SUMIFS(DataRegularSeason20242025!$AB$3:$AB$1315,DataRegularSeason20242025!$B$3:$B$1315, "&lt;=" &amp; DU$1, DataRegularSeason20242025!$E$3:$E$1315, $A4)</f>
        <v>35</v>
      </c>
      <c r="DV4">
        <f>SUMIFS(DataRegularSeason20242025!$AA$3:$AA$1315,DataRegularSeason20242025!$B$3:$B$1315, "&lt;=" &amp; DV$1, DataRegularSeason20242025!$D$3:$D$1315, $A4)+SUMIFS(DataRegularSeason20242025!$AB$3:$AB$1315,DataRegularSeason20242025!$B$3:$B$1315, "&lt;=" &amp; DV$1, DataRegularSeason20242025!$E$3:$E$1315, $A4)</f>
        <v>35</v>
      </c>
      <c r="DW4">
        <f>SUMIFS(DataRegularSeason20242025!$AA$3:$AA$1315,DataRegularSeason20242025!$B$3:$B$1315, "&lt;=" &amp; DW$1, DataRegularSeason20242025!$D$3:$D$1315, $A4)+SUMIFS(DataRegularSeason20242025!$AB$3:$AB$1315,DataRegularSeason20242025!$B$3:$B$1315, "&lt;=" &amp; DW$1, DataRegularSeason20242025!$E$3:$E$1315, $A4)</f>
        <v>35</v>
      </c>
      <c r="DX4">
        <f>SUMIFS(DataRegularSeason20242025!$AA$3:$AA$1315,DataRegularSeason20242025!$B$3:$B$1315, "&lt;=" &amp; DX$1, DataRegularSeason20242025!$D$3:$D$1315, $A4)+SUMIFS(DataRegularSeason20242025!$AB$3:$AB$1315,DataRegularSeason20242025!$B$3:$B$1315, "&lt;=" &amp; DX$1, DataRegularSeason20242025!$E$3:$E$1315, $A4)</f>
        <v>35</v>
      </c>
      <c r="DY4">
        <f>SUMIFS(DataRegularSeason20242025!$AA$3:$AA$1315,DataRegularSeason20242025!$B$3:$B$1315, "&lt;=" &amp; DY$1, DataRegularSeason20242025!$D$3:$D$1315, $A4)+SUMIFS(DataRegularSeason20242025!$AB$3:$AB$1315,DataRegularSeason20242025!$B$3:$B$1315, "&lt;=" &amp; DY$1, DataRegularSeason20242025!$E$3:$E$1315, $A4)</f>
        <v>35</v>
      </c>
      <c r="DZ4">
        <f>SUMIFS(DataRegularSeason20242025!$AA$3:$AA$1315,DataRegularSeason20242025!$B$3:$B$1315, "&lt;=" &amp; DZ$1, DataRegularSeason20242025!$D$3:$D$1315, $A4)+SUMIFS(DataRegularSeason20242025!$AB$3:$AB$1315,DataRegularSeason20242025!$B$3:$B$1315, "&lt;=" &amp; DZ$1, DataRegularSeason20242025!$E$3:$E$1315, $A4)</f>
        <v>35</v>
      </c>
      <c r="EA4">
        <f>SUMIFS(DataRegularSeason20242025!$AA$3:$AA$1315,DataRegularSeason20242025!$B$3:$B$1315, "&lt;=" &amp; EA$1, DataRegularSeason20242025!$D$3:$D$1315, $A4)+SUMIFS(DataRegularSeason20242025!$AB$3:$AB$1315,DataRegularSeason20242025!$B$3:$B$1315, "&lt;=" &amp; EA$1, DataRegularSeason20242025!$E$3:$E$1315, $A4)</f>
        <v>35</v>
      </c>
      <c r="EB4">
        <f>SUMIFS(DataRegularSeason20242025!$AA$3:$AA$1315,DataRegularSeason20242025!$B$3:$B$1315, "&lt;=" &amp; EB$1, DataRegularSeason20242025!$D$3:$D$1315, $A4)+SUMIFS(DataRegularSeason20242025!$AB$3:$AB$1315,DataRegularSeason20242025!$B$3:$B$1315, "&lt;=" &amp; EB$1, DataRegularSeason20242025!$E$3:$E$1315, $A4)</f>
        <v>35</v>
      </c>
      <c r="EC4">
        <f>SUMIFS(DataRegularSeason20242025!$AA$3:$AA$1315,DataRegularSeason20242025!$B$3:$B$1315, "&lt;=" &amp; EC$1, DataRegularSeason20242025!$D$3:$D$1315, $A4)+SUMIFS(DataRegularSeason20242025!$AB$3:$AB$1315,DataRegularSeason20242025!$B$3:$B$1315, "&lt;=" &amp; EC$1, DataRegularSeason20242025!$E$3:$E$1315, $A4)</f>
        <v>35</v>
      </c>
      <c r="ED4">
        <f>SUMIFS(DataRegularSeason20242025!$AA$3:$AA$1315,DataRegularSeason20242025!$B$3:$B$1315, "&lt;=" &amp; ED$1, DataRegularSeason20242025!$D$3:$D$1315, $A4)+SUMIFS(DataRegularSeason20242025!$AB$3:$AB$1315,DataRegularSeason20242025!$B$3:$B$1315, "&lt;=" &amp; ED$1, DataRegularSeason20242025!$E$3:$E$1315, $A4)</f>
        <v>35</v>
      </c>
      <c r="EE4">
        <f>SUMIFS(DataRegularSeason20242025!$AA$3:$AA$1315,DataRegularSeason20242025!$B$3:$B$1315, "&lt;=" &amp; EE$1, DataRegularSeason20242025!$D$3:$D$1315, $A4)+SUMIFS(DataRegularSeason20242025!$AB$3:$AB$1315,DataRegularSeason20242025!$B$3:$B$1315, "&lt;=" &amp; EE$1, DataRegularSeason20242025!$E$3:$E$1315, $A4)</f>
        <v>35</v>
      </c>
      <c r="EF4">
        <f>SUMIFS(DataRegularSeason20242025!$AA$3:$AA$1315,DataRegularSeason20242025!$B$3:$B$1315, "&lt;=" &amp; EF$1, DataRegularSeason20242025!$D$3:$D$1315, $A4)+SUMIFS(DataRegularSeason20242025!$AB$3:$AB$1315,DataRegularSeason20242025!$B$3:$B$1315, "&lt;=" &amp; EF$1, DataRegularSeason20242025!$E$3:$E$1315, $A4)</f>
        <v>35</v>
      </c>
      <c r="EG4">
        <f>SUMIFS(DataRegularSeason20242025!$AA$3:$AA$1315,DataRegularSeason20242025!$B$3:$B$1315, "&lt;=" &amp; EG$1, DataRegularSeason20242025!$D$3:$D$1315, $A4)+SUMIFS(DataRegularSeason20242025!$AB$3:$AB$1315,DataRegularSeason20242025!$B$3:$B$1315, "&lt;=" &amp; EG$1, DataRegularSeason20242025!$E$3:$E$1315, $A4)</f>
        <v>35</v>
      </c>
      <c r="EH4">
        <f>SUMIFS(DataRegularSeason20242025!$AA$3:$AA$1315,DataRegularSeason20242025!$B$3:$B$1315, "&lt;=" &amp; EH$1, DataRegularSeason20242025!$D$3:$D$1315, $A4)+SUMIFS(DataRegularSeason20242025!$AB$3:$AB$1315,DataRegularSeason20242025!$B$3:$B$1315, "&lt;=" &amp; EH$1, DataRegularSeason20242025!$E$3:$E$1315, $A4)</f>
        <v>35</v>
      </c>
      <c r="EI4">
        <f>SUMIFS(DataRegularSeason20242025!$AA$3:$AA$1315,DataRegularSeason20242025!$B$3:$B$1315, "&lt;=" &amp; EI$1, DataRegularSeason20242025!$D$3:$D$1315, $A4)+SUMIFS(DataRegularSeason20242025!$AB$3:$AB$1315,DataRegularSeason20242025!$B$3:$B$1315, "&lt;=" &amp; EI$1, DataRegularSeason20242025!$E$3:$E$1315, $A4)</f>
        <v>35</v>
      </c>
      <c r="EJ4">
        <f>SUMIFS(DataRegularSeason20242025!$AA$3:$AA$1315,DataRegularSeason20242025!$B$3:$B$1315, "&lt;=" &amp; EJ$1, DataRegularSeason20242025!$D$3:$D$1315, $A4)+SUMIFS(DataRegularSeason20242025!$AB$3:$AB$1315,DataRegularSeason20242025!$B$3:$B$1315, "&lt;=" &amp; EJ$1, DataRegularSeason20242025!$E$3:$E$1315, $A4)</f>
        <v>35</v>
      </c>
      <c r="EK4">
        <f>SUMIFS(DataRegularSeason20242025!$AA$3:$AA$1315,DataRegularSeason20242025!$B$3:$B$1315, "&lt;=" &amp; EK$1, DataRegularSeason20242025!$D$3:$D$1315, $A4)+SUMIFS(DataRegularSeason20242025!$AB$3:$AB$1315,DataRegularSeason20242025!$B$3:$B$1315, "&lt;=" &amp; EK$1, DataRegularSeason20242025!$E$3:$E$1315, $A4)</f>
        <v>35</v>
      </c>
      <c r="EL4">
        <f>SUMIFS(DataRegularSeason20242025!$AA$3:$AA$1315,DataRegularSeason20242025!$B$3:$B$1315, "&lt;=" &amp; EL$1, DataRegularSeason20242025!$D$3:$D$1315, $A4)+SUMIFS(DataRegularSeason20242025!$AB$3:$AB$1315,DataRegularSeason20242025!$B$3:$B$1315, "&lt;=" &amp; EL$1, DataRegularSeason20242025!$E$3:$E$1315, $A4)</f>
        <v>35</v>
      </c>
      <c r="EM4">
        <f>SUMIFS(DataRegularSeason20242025!$AA$3:$AA$1315,DataRegularSeason20242025!$B$3:$B$1315, "&lt;=" &amp; EM$1, DataRegularSeason20242025!$D$3:$D$1315, $A4)+SUMIFS(DataRegularSeason20242025!$AB$3:$AB$1315,DataRegularSeason20242025!$B$3:$B$1315, "&lt;=" &amp; EM$1, DataRegularSeason20242025!$E$3:$E$1315, $A4)</f>
        <v>35</v>
      </c>
      <c r="EN4">
        <f>SUMIFS(DataRegularSeason20242025!$AA$3:$AA$1315,DataRegularSeason20242025!$B$3:$B$1315, "&lt;=" &amp; EN$1, DataRegularSeason20242025!$D$3:$D$1315, $A4)+SUMIFS(DataRegularSeason20242025!$AB$3:$AB$1315,DataRegularSeason20242025!$B$3:$B$1315, "&lt;=" &amp; EN$1, DataRegularSeason20242025!$E$3:$E$1315, $A4)</f>
        <v>35</v>
      </c>
      <c r="EO4">
        <f>SUMIFS(DataRegularSeason20242025!$AA$3:$AA$1315,DataRegularSeason20242025!$B$3:$B$1315, "&lt;=" &amp; EO$1, DataRegularSeason20242025!$D$3:$D$1315, $A4)+SUMIFS(DataRegularSeason20242025!$AB$3:$AB$1315,DataRegularSeason20242025!$B$3:$B$1315, "&lt;=" &amp; EO$1, DataRegularSeason20242025!$E$3:$E$1315, $A4)</f>
        <v>35</v>
      </c>
      <c r="EP4">
        <f>SUMIFS(DataRegularSeason20242025!$AA$3:$AA$1315,DataRegularSeason20242025!$B$3:$B$1315, "&lt;=" &amp; EP$1, DataRegularSeason20242025!$D$3:$D$1315, $A4)+SUMIFS(DataRegularSeason20242025!$AB$3:$AB$1315,DataRegularSeason20242025!$B$3:$B$1315, "&lt;=" &amp; EP$1, DataRegularSeason20242025!$E$3:$E$1315, $A4)</f>
        <v>35</v>
      </c>
      <c r="EQ4">
        <f>SUMIFS(DataRegularSeason20242025!$AA$3:$AA$1315,DataRegularSeason20242025!$B$3:$B$1315, "&lt;=" &amp; EQ$1, DataRegularSeason20242025!$D$3:$D$1315, $A4)+SUMIFS(DataRegularSeason20242025!$AB$3:$AB$1315,DataRegularSeason20242025!$B$3:$B$1315, "&lt;=" &amp; EQ$1, DataRegularSeason20242025!$E$3:$E$1315, $A4)</f>
        <v>35</v>
      </c>
      <c r="ER4">
        <f>SUMIFS(DataRegularSeason20242025!$AA$3:$AA$1315,DataRegularSeason20242025!$B$3:$B$1315, "&lt;=" &amp; ER$1, DataRegularSeason20242025!$D$3:$D$1315, $A4)+SUMIFS(DataRegularSeason20242025!$AB$3:$AB$1315,DataRegularSeason20242025!$B$3:$B$1315, "&lt;=" &amp; ER$1, DataRegularSeason20242025!$E$3:$E$1315, $A4)</f>
        <v>35</v>
      </c>
      <c r="ES4">
        <f>SUMIFS(DataRegularSeason20242025!$AA$3:$AA$1315,DataRegularSeason20242025!$B$3:$B$1315, "&lt;=" &amp; ES$1, DataRegularSeason20242025!$D$3:$D$1315, $A4)+SUMIFS(DataRegularSeason20242025!$AB$3:$AB$1315,DataRegularSeason20242025!$B$3:$B$1315, "&lt;=" &amp; ES$1, DataRegularSeason20242025!$E$3:$E$1315, $A4)</f>
        <v>35</v>
      </c>
      <c r="ET4">
        <f>SUMIFS(DataRegularSeason20242025!$AA$3:$AA$1315,DataRegularSeason20242025!$B$3:$B$1315, "&lt;=" &amp; ET$1, DataRegularSeason20242025!$D$3:$D$1315, $A4)+SUMIFS(DataRegularSeason20242025!$AB$3:$AB$1315,DataRegularSeason20242025!$B$3:$B$1315, "&lt;=" &amp; ET$1, DataRegularSeason20242025!$E$3:$E$1315, $A4)</f>
        <v>35</v>
      </c>
      <c r="EU4">
        <f>SUMIFS(DataRegularSeason20242025!$AA$3:$AA$1315,DataRegularSeason20242025!$B$3:$B$1315, "&lt;=" &amp; EU$1, DataRegularSeason20242025!$D$3:$D$1315, $A4)+SUMIFS(DataRegularSeason20242025!$AB$3:$AB$1315,DataRegularSeason20242025!$B$3:$B$1315, "&lt;=" &amp; EU$1, DataRegularSeason20242025!$E$3:$E$1315, $A4)</f>
        <v>35</v>
      </c>
      <c r="EV4">
        <f>SUMIFS(DataRegularSeason20242025!$AA$3:$AA$1315,DataRegularSeason20242025!$B$3:$B$1315, "&lt;=" &amp; EV$1, DataRegularSeason20242025!$D$3:$D$1315, $A4)+SUMIFS(DataRegularSeason20242025!$AB$3:$AB$1315,DataRegularSeason20242025!$B$3:$B$1315, "&lt;=" &amp; EV$1, DataRegularSeason20242025!$E$3:$E$1315, $A4)</f>
        <v>35</v>
      </c>
      <c r="EW4">
        <f>SUMIFS(DataRegularSeason20242025!$AA$3:$AA$1315,DataRegularSeason20242025!$B$3:$B$1315, "&lt;=" &amp; EW$1, DataRegularSeason20242025!$D$3:$D$1315, $A4)+SUMIFS(DataRegularSeason20242025!$AB$3:$AB$1315,DataRegularSeason20242025!$B$3:$B$1315, "&lt;=" &amp; EW$1, DataRegularSeason20242025!$E$3:$E$1315, $A4)</f>
        <v>35</v>
      </c>
      <c r="EX4">
        <f>SUMIFS(DataRegularSeason20242025!$AA$3:$AA$1315,DataRegularSeason20242025!$B$3:$B$1315, "&lt;=" &amp; EX$1, DataRegularSeason20242025!$D$3:$D$1315, $A4)+SUMIFS(DataRegularSeason20242025!$AB$3:$AB$1315,DataRegularSeason20242025!$B$3:$B$1315, "&lt;=" &amp; EX$1, DataRegularSeason20242025!$E$3:$E$1315, $A4)</f>
        <v>35</v>
      </c>
      <c r="EY4">
        <f>SUMIFS(DataRegularSeason20242025!$AA$3:$AA$1315,DataRegularSeason20242025!$B$3:$B$1315, "&lt;=" &amp; EY$1, DataRegularSeason20242025!$D$3:$D$1315, $A4)+SUMIFS(DataRegularSeason20242025!$AB$3:$AB$1315,DataRegularSeason20242025!$B$3:$B$1315, "&lt;=" &amp; EY$1, DataRegularSeason20242025!$E$3:$E$1315, $A4)</f>
        <v>35</v>
      </c>
      <c r="EZ4">
        <f>SUMIFS(DataRegularSeason20242025!$AA$3:$AA$1315,DataRegularSeason20242025!$B$3:$B$1315, "&lt;=" &amp; EZ$1, DataRegularSeason20242025!$D$3:$D$1315, $A4)+SUMIFS(DataRegularSeason20242025!$AB$3:$AB$1315,DataRegularSeason20242025!$B$3:$B$1315, "&lt;=" &amp; EZ$1, DataRegularSeason20242025!$E$3:$E$1315, $A4)</f>
        <v>35</v>
      </c>
      <c r="FA4">
        <f>SUMIFS(DataRegularSeason20242025!$AA$3:$AA$1315,DataRegularSeason20242025!$B$3:$B$1315, "&lt;=" &amp; FA$1, DataRegularSeason20242025!$D$3:$D$1315, $A4)+SUMIFS(DataRegularSeason20242025!$AB$3:$AB$1315,DataRegularSeason20242025!$B$3:$B$1315, "&lt;=" &amp; FA$1, DataRegularSeason20242025!$E$3:$E$1315, $A4)</f>
        <v>35</v>
      </c>
      <c r="FB4">
        <f>SUMIFS(DataRegularSeason20242025!$AA$3:$AA$1315,DataRegularSeason20242025!$B$3:$B$1315, "&lt;=" &amp; FB$1, DataRegularSeason20242025!$D$3:$D$1315, $A4)+SUMIFS(DataRegularSeason20242025!$AB$3:$AB$1315,DataRegularSeason20242025!$B$3:$B$1315, "&lt;=" &amp; FB$1, DataRegularSeason20242025!$E$3:$E$1315, $A4)</f>
        <v>35</v>
      </c>
      <c r="FC4">
        <f>SUMIFS(DataRegularSeason20242025!$AA$3:$AA$1315,DataRegularSeason20242025!$B$3:$B$1315, "&lt;=" &amp; FC$1, DataRegularSeason20242025!$D$3:$D$1315, $A4)+SUMIFS(DataRegularSeason20242025!$AB$3:$AB$1315,DataRegularSeason20242025!$B$3:$B$1315, "&lt;=" &amp; FC$1, DataRegularSeason20242025!$E$3:$E$1315, $A4)</f>
        <v>35</v>
      </c>
      <c r="FD4">
        <f>SUMIFS(DataRegularSeason20242025!$AA$3:$AA$1315,DataRegularSeason20242025!$B$3:$B$1315, "&lt;=" &amp; FD$1, DataRegularSeason20242025!$D$3:$D$1315, $A4)+SUMIFS(DataRegularSeason20242025!$AB$3:$AB$1315,DataRegularSeason20242025!$B$3:$B$1315, "&lt;=" &amp; FD$1, DataRegularSeason20242025!$E$3:$E$1315, $A4)</f>
        <v>35</v>
      </c>
      <c r="FE4">
        <f>SUMIFS(DataRegularSeason20242025!$AA$3:$AA$1315,DataRegularSeason20242025!$B$3:$B$1315, "&lt;=" &amp; FE$1, DataRegularSeason20242025!$D$3:$D$1315, $A4)+SUMIFS(DataRegularSeason20242025!$AB$3:$AB$1315,DataRegularSeason20242025!$B$3:$B$1315, "&lt;=" &amp; FE$1, DataRegularSeason20242025!$E$3:$E$1315, $A4)</f>
        <v>35</v>
      </c>
      <c r="FF4">
        <f>SUMIFS(DataRegularSeason20242025!$AA$3:$AA$1315,DataRegularSeason20242025!$B$3:$B$1315, "&lt;=" &amp; FF$1, DataRegularSeason20242025!$D$3:$D$1315, $A4)+SUMIFS(DataRegularSeason20242025!$AB$3:$AB$1315,DataRegularSeason20242025!$B$3:$B$1315, "&lt;=" &amp; FF$1, DataRegularSeason20242025!$E$3:$E$1315, $A4)</f>
        <v>35</v>
      </c>
      <c r="FG4">
        <f>SUMIFS(DataRegularSeason20242025!$AA$3:$AA$1315,DataRegularSeason20242025!$B$3:$B$1315, "&lt;=" &amp; FG$1, DataRegularSeason20242025!$D$3:$D$1315, $A4)+SUMIFS(DataRegularSeason20242025!$AB$3:$AB$1315,DataRegularSeason20242025!$B$3:$B$1315, "&lt;=" &amp; FG$1, DataRegularSeason20242025!$E$3:$E$1315, $A4)</f>
        <v>35</v>
      </c>
      <c r="FH4">
        <f>SUMIFS(DataRegularSeason20242025!$AA$3:$AA$1315,DataRegularSeason20242025!$B$3:$B$1315, "&lt;=" &amp; FH$1, DataRegularSeason20242025!$D$3:$D$1315, $A4)+SUMIFS(DataRegularSeason20242025!$AB$3:$AB$1315,DataRegularSeason20242025!$B$3:$B$1315, "&lt;=" &amp; FH$1, DataRegularSeason20242025!$E$3:$E$1315, $A4)</f>
        <v>35</v>
      </c>
      <c r="FI4">
        <f>SUMIFS(DataRegularSeason20242025!$AA$3:$AA$1315,DataRegularSeason20242025!$B$3:$B$1315, "&lt;=" &amp; FI$1, DataRegularSeason20242025!$D$3:$D$1315, $A4)+SUMIFS(DataRegularSeason20242025!$AB$3:$AB$1315,DataRegularSeason20242025!$B$3:$B$1315, "&lt;=" &amp; FI$1, DataRegularSeason20242025!$E$3:$E$1315, $A4)</f>
        <v>35</v>
      </c>
      <c r="FJ4">
        <f>SUMIFS(DataRegularSeason20242025!$AA$3:$AA$1315,DataRegularSeason20242025!$B$3:$B$1315, "&lt;=" &amp; FJ$1, DataRegularSeason20242025!$D$3:$D$1315, $A4)+SUMIFS(DataRegularSeason20242025!$AB$3:$AB$1315,DataRegularSeason20242025!$B$3:$B$1315, "&lt;=" &amp; FJ$1, DataRegularSeason20242025!$E$3:$E$1315, $A4)</f>
        <v>35</v>
      </c>
      <c r="FK4">
        <f>SUMIFS(DataRegularSeason20242025!$AA$3:$AA$1315,DataRegularSeason20242025!$B$3:$B$1315, "&lt;=" &amp; FK$1, DataRegularSeason20242025!$D$3:$D$1315, $A4)+SUMIFS(DataRegularSeason20242025!$AB$3:$AB$1315,DataRegularSeason20242025!$B$3:$B$1315, "&lt;=" &amp; FK$1, DataRegularSeason20242025!$E$3:$E$1315, $A4)</f>
        <v>35</v>
      </c>
      <c r="FL4">
        <f>SUMIFS(DataRegularSeason20242025!$AA$3:$AA$1315,DataRegularSeason20242025!$B$3:$B$1315, "&lt;=" &amp; FL$1, DataRegularSeason20242025!$D$3:$D$1315, $A4)+SUMIFS(DataRegularSeason20242025!$AB$3:$AB$1315,DataRegularSeason20242025!$B$3:$B$1315, "&lt;=" &amp; FL$1, DataRegularSeason20242025!$E$3:$E$1315, $A4)</f>
        <v>35</v>
      </c>
      <c r="FM4">
        <f>SUMIFS(DataRegularSeason20242025!$AA$3:$AA$1315,DataRegularSeason20242025!$B$3:$B$1315, "&lt;=" &amp; FM$1, DataRegularSeason20242025!$D$3:$D$1315, $A4)+SUMIFS(DataRegularSeason20242025!$AB$3:$AB$1315,DataRegularSeason20242025!$B$3:$B$1315, "&lt;=" &amp; FM$1, DataRegularSeason20242025!$E$3:$E$1315, $A4)</f>
        <v>35</v>
      </c>
      <c r="FN4">
        <f>SUMIFS(DataRegularSeason20242025!$AA$3:$AA$1315,DataRegularSeason20242025!$B$3:$B$1315, "&lt;=" &amp; FN$1, DataRegularSeason20242025!$D$3:$D$1315, $A4)+SUMIFS(DataRegularSeason20242025!$AB$3:$AB$1315,DataRegularSeason20242025!$B$3:$B$1315, "&lt;=" &amp; FN$1, DataRegularSeason20242025!$E$3:$E$1315, $A4)</f>
        <v>35</v>
      </c>
      <c r="FO4">
        <f>SUMIFS(DataRegularSeason20242025!$AA$3:$AA$1315,DataRegularSeason20242025!$B$3:$B$1315, "&lt;=" &amp; FO$1, DataRegularSeason20242025!$D$3:$D$1315, $A4)+SUMIFS(DataRegularSeason20242025!$AB$3:$AB$1315,DataRegularSeason20242025!$B$3:$B$1315, "&lt;=" &amp; FO$1, DataRegularSeason20242025!$E$3:$E$1315, $A4)</f>
        <v>35</v>
      </c>
      <c r="FP4">
        <f>SUMIFS(DataRegularSeason20242025!$AA$3:$AA$1315,DataRegularSeason20242025!$B$3:$B$1315, "&lt;=" &amp; FP$1, DataRegularSeason20242025!$D$3:$D$1315, $A4)+SUMIFS(DataRegularSeason20242025!$AB$3:$AB$1315,DataRegularSeason20242025!$B$3:$B$1315, "&lt;=" &amp; FP$1, DataRegularSeason20242025!$E$3:$E$1315, $A4)</f>
        <v>35</v>
      </c>
      <c r="FQ4">
        <f>SUMIFS(DataRegularSeason20242025!$AA$3:$AA$1315,DataRegularSeason20242025!$B$3:$B$1315, "&lt;=" &amp; FQ$1, DataRegularSeason20242025!$D$3:$D$1315, $A4)+SUMIFS(DataRegularSeason20242025!$AB$3:$AB$1315,DataRegularSeason20242025!$B$3:$B$1315, "&lt;=" &amp; FQ$1, DataRegularSeason20242025!$E$3:$E$1315, $A4)</f>
        <v>35</v>
      </c>
      <c r="FR4">
        <f>SUMIFS(DataRegularSeason20242025!$AA$3:$AA$1315,DataRegularSeason20242025!$B$3:$B$1315, "&lt;=" &amp; FR$1, DataRegularSeason20242025!$D$3:$D$1315, $A4)+SUMIFS(DataRegularSeason20242025!$AB$3:$AB$1315,DataRegularSeason20242025!$B$3:$B$1315, "&lt;=" &amp; FR$1, DataRegularSeason20242025!$E$3:$E$1315, $A4)</f>
        <v>35</v>
      </c>
      <c r="FS4">
        <f>SUMIFS(DataRegularSeason20242025!$AA$3:$AA$1315,DataRegularSeason20242025!$B$3:$B$1315, "&lt;=" &amp; FS$1, DataRegularSeason20242025!$D$3:$D$1315, $A4)+SUMIFS(DataRegularSeason20242025!$AB$3:$AB$1315,DataRegularSeason20242025!$B$3:$B$1315, "&lt;=" &amp; FS$1, DataRegularSeason20242025!$E$3:$E$1315, $A4)</f>
        <v>35</v>
      </c>
      <c r="FT4">
        <f>SUMIFS(DataRegularSeason20242025!$AA$3:$AA$1315,DataRegularSeason20242025!$B$3:$B$1315, "&lt;=" &amp; FT$1, DataRegularSeason20242025!$D$3:$D$1315, $A4)+SUMIFS(DataRegularSeason20242025!$AB$3:$AB$1315,DataRegularSeason20242025!$B$3:$B$1315, "&lt;=" &amp; FT$1, DataRegularSeason20242025!$E$3:$E$1315, $A4)</f>
        <v>35</v>
      </c>
      <c r="FU4">
        <f>SUMIFS(DataRegularSeason20242025!$AA$3:$AA$1315,DataRegularSeason20242025!$B$3:$B$1315, "&lt;=" &amp; FU$1, DataRegularSeason20242025!$D$3:$D$1315, $A4)+SUMIFS(DataRegularSeason20242025!$AB$3:$AB$1315,DataRegularSeason20242025!$B$3:$B$1315, "&lt;=" &amp; FU$1, DataRegularSeason20242025!$E$3:$E$1315, $A4)</f>
        <v>35</v>
      </c>
      <c r="FV4">
        <f>SUMIFS(DataRegularSeason20242025!$AA$3:$AA$1315,DataRegularSeason20242025!$B$3:$B$1315, "&lt;=" &amp; FV$1, DataRegularSeason20242025!$D$3:$D$1315, $A4)+SUMIFS(DataRegularSeason20242025!$AB$3:$AB$1315,DataRegularSeason20242025!$B$3:$B$1315, "&lt;=" &amp; FV$1, DataRegularSeason20242025!$E$3:$E$1315, $A4)</f>
        <v>35</v>
      </c>
      <c r="FW4">
        <f>SUMIFS(DataRegularSeason20242025!$AA$3:$AA$1315,DataRegularSeason20242025!$B$3:$B$1315, "&lt;=" &amp; FW$1, DataRegularSeason20242025!$D$3:$D$1315, $A4)+SUMIFS(DataRegularSeason20242025!$AB$3:$AB$1315,DataRegularSeason20242025!$B$3:$B$1315, "&lt;=" &amp; FW$1, DataRegularSeason20242025!$E$3:$E$1315, $A4)</f>
        <v>35</v>
      </c>
      <c r="FX4">
        <f>SUMIFS(DataRegularSeason20242025!$AA$3:$AA$1315,DataRegularSeason20242025!$B$3:$B$1315, "&lt;=" &amp; FX$1, DataRegularSeason20242025!$D$3:$D$1315, $A4)+SUMIFS(DataRegularSeason20242025!$AB$3:$AB$1315,DataRegularSeason20242025!$B$3:$B$1315, "&lt;=" &amp; FX$1, DataRegularSeason20242025!$E$3:$E$1315, $A4)</f>
        <v>35</v>
      </c>
      <c r="FY4">
        <f>SUMIFS(DataRegularSeason20242025!$AA$3:$AA$1315,DataRegularSeason20242025!$B$3:$B$1315, "&lt;=" &amp; FY$1, DataRegularSeason20242025!$D$3:$D$1315, $A4)+SUMIFS(DataRegularSeason20242025!$AB$3:$AB$1315,DataRegularSeason20242025!$B$3:$B$1315, "&lt;=" &amp; FY$1, DataRegularSeason20242025!$E$3:$E$1315, $A4)</f>
        <v>35</v>
      </c>
      <c r="FZ4">
        <f>SUMIFS(DataRegularSeason20242025!$AA$3:$AA$1315,DataRegularSeason20242025!$B$3:$B$1315, "&lt;=" &amp; FZ$1, DataRegularSeason20242025!$D$3:$D$1315, $A4)+SUMIFS(DataRegularSeason20242025!$AB$3:$AB$1315,DataRegularSeason20242025!$B$3:$B$1315, "&lt;=" &amp; FZ$1, DataRegularSeason20242025!$E$3:$E$1315, $A4)</f>
        <v>35</v>
      </c>
      <c r="GA4">
        <f>SUMIFS(DataRegularSeason20242025!$AA$3:$AA$1315,DataRegularSeason20242025!$B$3:$B$1315, "&lt;=" &amp; GA$1, DataRegularSeason20242025!$D$3:$D$1315, $A4)+SUMIFS(DataRegularSeason20242025!$AB$3:$AB$1315,DataRegularSeason20242025!$B$3:$B$1315, "&lt;=" &amp; GA$1, DataRegularSeason20242025!$E$3:$E$1315, $A4)</f>
        <v>35</v>
      </c>
      <c r="GB4">
        <f>SUMIFS(DataRegularSeason20242025!$AA$3:$AA$1315,DataRegularSeason20242025!$B$3:$B$1315, "&lt;=" &amp; GB$1, DataRegularSeason20242025!$D$3:$D$1315, $A4)+SUMIFS(DataRegularSeason20242025!$AB$3:$AB$1315,DataRegularSeason20242025!$B$3:$B$1315, "&lt;=" &amp; GB$1, DataRegularSeason20242025!$E$3:$E$1315, $A4)</f>
        <v>35</v>
      </c>
      <c r="GC4">
        <f>SUMIFS(DataRegularSeason20242025!$AA$3:$AA$1315,DataRegularSeason20242025!$B$3:$B$1315, "&lt;=" &amp; GC$1, DataRegularSeason20242025!$D$3:$D$1315, $A4)+SUMIFS(DataRegularSeason20242025!$AB$3:$AB$1315,DataRegularSeason20242025!$B$3:$B$1315, "&lt;=" &amp; GC$1, DataRegularSeason20242025!$E$3:$E$1315, $A4)</f>
        <v>35</v>
      </c>
      <c r="GD4">
        <f>SUMIFS(DataRegularSeason20242025!$AA$3:$AA$1315,DataRegularSeason20242025!$B$3:$B$1315, "&lt;=" &amp; GD$1, DataRegularSeason20242025!$D$3:$D$1315, $A4)+SUMIFS(DataRegularSeason20242025!$AB$3:$AB$1315,DataRegularSeason20242025!$B$3:$B$1315, "&lt;=" &amp; GD$1, DataRegularSeason20242025!$E$3:$E$1315, $A4)</f>
        <v>35</v>
      </c>
      <c r="GE4">
        <f>SUMIFS(DataRegularSeason20242025!$AA$3:$AA$1315,DataRegularSeason20242025!$B$3:$B$1315, "&lt;=" &amp; GE$1, DataRegularSeason20242025!$D$3:$D$1315, $A4)+SUMIFS(DataRegularSeason20242025!$AB$3:$AB$1315,DataRegularSeason20242025!$B$3:$B$1315, "&lt;=" &amp; GE$1, DataRegularSeason20242025!$E$3:$E$1315, $A4)</f>
        <v>35</v>
      </c>
      <c r="GF4">
        <f>SUMIFS(DataRegularSeason20242025!$AA$3:$AA$1315,DataRegularSeason20242025!$B$3:$B$1315, "&lt;=" &amp; GF$1, DataRegularSeason20242025!$D$3:$D$1315, $A4)+SUMIFS(DataRegularSeason20242025!$AB$3:$AB$1315,DataRegularSeason20242025!$B$3:$B$1315, "&lt;=" &amp; GF$1, DataRegularSeason20242025!$E$3:$E$1315, $A4)</f>
        <v>35</v>
      </c>
      <c r="GG4">
        <f>SUMIFS(DataRegularSeason20242025!$AA$3:$AA$1315,DataRegularSeason20242025!$B$3:$B$1315, "&lt;=" &amp; GG$1, DataRegularSeason20242025!$D$3:$D$1315, $A4)+SUMIFS(DataRegularSeason20242025!$AB$3:$AB$1315,DataRegularSeason20242025!$B$3:$B$1315, "&lt;=" &amp; GG$1, DataRegularSeason20242025!$E$3:$E$1315, $A4)</f>
        <v>35</v>
      </c>
      <c r="GH4">
        <f>SUMIFS(DataRegularSeason20242025!$AA$3:$AA$1315,DataRegularSeason20242025!$B$3:$B$1315, "&lt;=" &amp; GH$1, DataRegularSeason20242025!$D$3:$D$1315, $A4)+SUMIFS(DataRegularSeason20242025!$AB$3:$AB$1315,DataRegularSeason20242025!$B$3:$B$1315, "&lt;=" &amp; GH$1, DataRegularSeason20242025!$E$3:$E$1315, $A4)</f>
        <v>35</v>
      </c>
      <c r="GI4">
        <f>SUMIFS(DataRegularSeason20242025!$AA$3:$AA$1315,DataRegularSeason20242025!$B$3:$B$1315, "&lt;=" &amp; GI$1, DataRegularSeason20242025!$D$3:$D$1315, $A4)+SUMIFS(DataRegularSeason20242025!$AB$3:$AB$1315,DataRegularSeason20242025!$B$3:$B$1315, "&lt;=" &amp; GI$1, DataRegularSeason20242025!$E$3:$E$1315, $A4)</f>
        <v>35</v>
      </c>
      <c r="GJ4">
        <f>SUMIFS(DataRegularSeason20242025!$AA$3:$AA$1315,DataRegularSeason20242025!$B$3:$B$1315, "&lt;=" &amp; GJ$1, DataRegularSeason20242025!$D$3:$D$1315, $A4)+SUMIFS(DataRegularSeason20242025!$AB$3:$AB$1315,DataRegularSeason20242025!$B$3:$B$1315, "&lt;=" &amp; GJ$1, DataRegularSeason20242025!$E$3:$E$1315, $A4)</f>
        <v>35</v>
      </c>
      <c r="GK4">
        <f>SUMIFS(DataRegularSeason20242025!$AA$3:$AA$1315,DataRegularSeason20242025!$B$3:$B$1315, "&lt;=" &amp; GK$1, DataRegularSeason20242025!$D$3:$D$1315, $A4)+SUMIFS(DataRegularSeason20242025!$AB$3:$AB$1315,DataRegularSeason20242025!$B$3:$B$1315, "&lt;=" &amp; GK$1, DataRegularSeason20242025!$E$3:$E$1315, $A4)</f>
        <v>35</v>
      </c>
      <c r="GL4">
        <f>SUMIFS(DataRegularSeason20242025!$AA$3:$AA$1315,DataRegularSeason20242025!$B$3:$B$1315, "&lt;=" &amp; GL$1, DataRegularSeason20242025!$D$3:$D$1315, $A4)+SUMIFS(DataRegularSeason20242025!$AB$3:$AB$1315,DataRegularSeason20242025!$B$3:$B$1315, "&lt;=" &amp; GL$1, DataRegularSeason20242025!$E$3:$E$1315, $A4)</f>
        <v>35</v>
      </c>
      <c r="GM4">
        <f>SUMIFS(DataRegularSeason20242025!$AA$3:$AA$1315,DataRegularSeason20242025!$B$3:$B$1315, "&lt;=" &amp; GM$1, DataRegularSeason20242025!$D$3:$D$1315, $A4)+SUMIFS(DataRegularSeason20242025!$AB$3:$AB$1315,DataRegularSeason20242025!$B$3:$B$1315, "&lt;=" &amp; GM$1, DataRegularSeason20242025!$E$3:$E$1315, $A4)</f>
        <v>35</v>
      </c>
      <c r="GN4">
        <f>SUMIFS(DataRegularSeason20242025!$AA$3:$AA$1315,DataRegularSeason20242025!$B$3:$B$1315, "&lt;=" &amp; GN$1, DataRegularSeason20242025!$D$3:$D$1315, $A4)+SUMIFS(DataRegularSeason20242025!$AB$3:$AB$1315,DataRegularSeason20242025!$B$3:$B$1315, "&lt;=" &amp; GN$1, DataRegularSeason20242025!$E$3:$E$1315, $A4)</f>
        <v>35</v>
      </c>
      <c r="GO4">
        <f>SUMIFS(DataRegularSeason20242025!$AA$3:$AA$1315,DataRegularSeason20242025!$B$3:$B$1315, "&lt;=" &amp; GO$1, DataRegularSeason20242025!$D$3:$D$1315, $A4)+SUMIFS(DataRegularSeason20242025!$AB$3:$AB$1315,DataRegularSeason20242025!$B$3:$B$1315, "&lt;=" &amp; GO$1, DataRegularSeason20242025!$E$3:$E$1315, $A4)</f>
        <v>35</v>
      </c>
      <c r="GP4">
        <f>SUMIFS(DataRegularSeason20242025!$AA$3:$AA$1315,DataRegularSeason20242025!$B$3:$B$1315, "&lt;=" &amp; GP$1, DataRegularSeason20242025!$D$3:$D$1315, $A4)+SUMIFS(DataRegularSeason20242025!$AB$3:$AB$1315,DataRegularSeason20242025!$B$3:$B$1315, "&lt;=" &amp; GP$1, DataRegularSeason20242025!$E$3:$E$1315, $A4)</f>
        <v>35</v>
      </c>
      <c r="GQ4">
        <f>SUMIFS(DataRegularSeason20242025!$AA$3:$AA$1315,DataRegularSeason20242025!$B$3:$B$1315, "&lt;=" &amp; GQ$1, DataRegularSeason20242025!$D$3:$D$1315, $A4)+SUMIFS(DataRegularSeason20242025!$AB$3:$AB$1315,DataRegularSeason20242025!$B$3:$B$1315, "&lt;=" &amp; GQ$1, DataRegularSeason20242025!$E$3:$E$1315, $A4)</f>
        <v>35</v>
      </c>
      <c r="GR4">
        <f>SUMIFS(DataRegularSeason20242025!$AA$3:$AA$1315,DataRegularSeason20242025!$B$3:$B$1315, "&lt;=" &amp; GR$1, DataRegularSeason20242025!$D$3:$D$1315, $A4)+SUMIFS(DataRegularSeason20242025!$AB$3:$AB$1315,DataRegularSeason20242025!$B$3:$B$1315, "&lt;=" &amp; GR$1, DataRegularSeason20242025!$E$3:$E$1315, $A4)</f>
        <v>35</v>
      </c>
      <c r="GS4">
        <f>SUMIFS(DataRegularSeason20242025!$AA$3:$AA$1315,DataRegularSeason20242025!$B$3:$B$1315, "&lt;=" &amp; GS$1, DataRegularSeason20242025!$D$3:$D$1315, $A4)+SUMIFS(DataRegularSeason20242025!$AB$3:$AB$1315,DataRegularSeason20242025!$B$3:$B$1315, "&lt;=" &amp; GS$1, DataRegularSeason20242025!$E$3:$E$1315, $A4)</f>
        <v>35</v>
      </c>
      <c r="GT4">
        <f>SUMIFS(DataRegularSeason20242025!$AA$3:$AA$1315,DataRegularSeason20242025!$B$3:$B$1315, "&lt;=" &amp; GT$1, DataRegularSeason20242025!$D$3:$D$1315, $A4)+SUMIFS(DataRegularSeason20242025!$AB$3:$AB$1315,DataRegularSeason20242025!$B$3:$B$1315, "&lt;=" &amp; GT$1, DataRegularSeason20242025!$E$3:$E$1315, $A4)</f>
        <v>35</v>
      </c>
      <c r="GU4">
        <f>SUMIFS(DataRegularSeason20242025!$AA$3:$AA$1315,DataRegularSeason20242025!$B$3:$B$1315, "&lt;=" &amp; GU$1, DataRegularSeason20242025!$D$3:$D$1315, $A4)+SUMIFS(DataRegularSeason20242025!$AB$3:$AB$1315,DataRegularSeason20242025!$B$3:$B$1315, "&lt;=" &amp; GU$1, DataRegularSeason20242025!$E$3:$E$1315, $A4)</f>
        <v>35</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34</v>
      </c>
      <c r="CD5">
        <f>SUMIFS(DataRegularSeason20242025!$AA$3:$AA$1315,DataRegularSeason20242025!$B$3:$B$1315, "&lt;=" &amp; CD$1, DataRegularSeason20242025!$D$3:$D$1315, $A5)+SUMIFS(DataRegularSeason20242025!$AB$3:$AB$1315,DataRegularSeason20242025!$B$3:$B$1315, "&lt;=" &amp; CD$1, DataRegularSeason20242025!$E$3:$E$1315, $A5)</f>
        <v>34</v>
      </c>
      <c r="CE5">
        <f>SUMIFS(DataRegularSeason20242025!$AA$3:$AA$1315,DataRegularSeason20242025!$B$3:$B$1315, "&lt;=" &amp; CE$1, DataRegularSeason20242025!$D$3:$D$1315, $A5)+SUMIFS(DataRegularSeason20242025!$AB$3:$AB$1315,DataRegularSeason20242025!$B$3:$B$1315, "&lt;=" &amp; CE$1, DataRegularSeason20242025!$E$3:$E$1315, $A5)</f>
        <v>34</v>
      </c>
      <c r="CF5">
        <f>SUMIFS(DataRegularSeason20242025!$AA$3:$AA$1315,DataRegularSeason20242025!$B$3:$B$1315, "&lt;=" &amp; CF$1, DataRegularSeason20242025!$D$3:$D$1315, $A5)+SUMIFS(DataRegularSeason20242025!$AB$3:$AB$1315,DataRegularSeason20242025!$B$3:$B$1315, "&lt;=" &amp; CF$1, DataRegularSeason20242025!$E$3:$E$1315, $A5)</f>
        <v>34</v>
      </c>
      <c r="CG5">
        <f>SUMIFS(DataRegularSeason20242025!$AA$3:$AA$1315,DataRegularSeason20242025!$B$3:$B$1315, "&lt;=" &amp; CG$1, DataRegularSeason20242025!$D$3:$D$1315, $A5)+SUMIFS(DataRegularSeason20242025!$AB$3:$AB$1315,DataRegularSeason20242025!$B$3:$B$1315, "&lt;=" &amp; CG$1, DataRegularSeason20242025!$E$3:$E$1315, $A5)</f>
        <v>34</v>
      </c>
      <c r="CH5">
        <f>SUMIFS(DataRegularSeason20242025!$AA$3:$AA$1315,DataRegularSeason20242025!$B$3:$B$1315, "&lt;=" &amp; CH$1, DataRegularSeason20242025!$D$3:$D$1315, $A5)+SUMIFS(DataRegularSeason20242025!$AB$3:$AB$1315,DataRegularSeason20242025!$B$3:$B$1315, "&lt;=" &amp; CH$1, DataRegularSeason20242025!$E$3:$E$1315, $A5)</f>
        <v>34</v>
      </c>
      <c r="CI5">
        <f>SUMIFS(DataRegularSeason20242025!$AA$3:$AA$1315,DataRegularSeason20242025!$B$3:$B$1315, "&lt;=" &amp; CI$1, DataRegularSeason20242025!$D$3:$D$1315, $A5)+SUMIFS(DataRegularSeason20242025!$AB$3:$AB$1315,DataRegularSeason20242025!$B$3:$B$1315, "&lt;=" &amp; CI$1, DataRegularSeason20242025!$E$3:$E$1315, $A5)</f>
        <v>34</v>
      </c>
      <c r="CJ5">
        <f>SUMIFS(DataRegularSeason20242025!$AA$3:$AA$1315,DataRegularSeason20242025!$B$3:$B$1315, "&lt;=" &amp; CJ$1, DataRegularSeason20242025!$D$3:$D$1315, $A5)+SUMIFS(DataRegularSeason20242025!$AB$3:$AB$1315,DataRegularSeason20242025!$B$3:$B$1315, "&lt;=" &amp; CJ$1, DataRegularSeason20242025!$E$3:$E$1315, $A5)</f>
        <v>34</v>
      </c>
      <c r="CK5">
        <f>SUMIFS(DataRegularSeason20242025!$AA$3:$AA$1315,DataRegularSeason20242025!$B$3:$B$1315, "&lt;=" &amp; CK$1, DataRegularSeason20242025!$D$3:$D$1315, $A5)+SUMIFS(DataRegularSeason20242025!$AB$3:$AB$1315,DataRegularSeason20242025!$B$3:$B$1315, "&lt;=" &amp; CK$1, DataRegularSeason20242025!$E$3:$E$1315, $A5)</f>
        <v>34</v>
      </c>
      <c r="CL5">
        <f>SUMIFS(DataRegularSeason20242025!$AA$3:$AA$1315,DataRegularSeason20242025!$B$3:$B$1315, "&lt;=" &amp; CL$1, DataRegularSeason20242025!$D$3:$D$1315, $A5)+SUMIFS(DataRegularSeason20242025!$AB$3:$AB$1315,DataRegularSeason20242025!$B$3:$B$1315, "&lt;=" &amp; CL$1, DataRegularSeason20242025!$E$3:$E$1315, $A5)</f>
        <v>34</v>
      </c>
      <c r="CM5">
        <f>SUMIFS(DataRegularSeason20242025!$AA$3:$AA$1315,DataRegularSeason20242025!$B$3:$B$1315, "&lt;=" &amp; CM$1, DataRegularSeason20242025!$D$3:$D$1315, $A5)+SUMIFS(DataRegularSeason20242025!$AB$3:$AB$1315,DataRegularSeason20242025!$B$3:$B$1315, "&lt;=" &amp; CM$1, DataRegularSeason20242025!$E$3:$E$1315, $A5)</f>
        <v>34</v>
      </c>
      <c r="CN5">
        <f>SUMIFS(DataRegularSeason20242025!$AA$3:$AA$1315,DataRegularSeason20242025!$B$3:$B$1315, "&lt;=" &amp; CN$1, DataRegularSeason20242025!$D$3:$D$1315, $A5)+SUMIFS(DataRegularSeason20242025!$AB$3:$AB$1315,DataRegularSeason20242025!$B$3:$B$1315, "&lt;=" &amp; CN$1, DataRegularSeason20242025!$E$3:$E$1315, $A5)</f>
        <v>34</v>
      </c>
      <c r="CO5">
        <f>SUMIFS(DataRegularSeason20242025!$AA$3:$AA$1315,DataRegularSeason20242025!$B$3:$B$1315, "&lt;=" &amp; CO$1, DataRegularSeason20242025!$D$3:$D$1315, $A5)+SUMIFS(DataRegularSeason20242025!$AB$3:$AB$1315,DataRegularSeason20242025!$B$3:$B$1315, "&lt;=" &amp; CO$1, DataRegularSeason20242025!$E$3:$E$1315, $A5)</f>
        <v>34</v>
      </c>
      <c r="CP5">
        <f>SUMIFS(DataRegularSeason20242025!$AA$3:$AA$1315,DataRegularSeason20242025!$B$3:$B$1315, "&lt;=" &amp; CP$1, DataRegularSeason20242025!$D$3:$D$1315, $A5)+SUMIFS(DataRegularSeason20242025!$AB$3:$AB$1315,DataRegularSeason20242025!$B$3:$B$1315, "&lt;=" &amp; CP$1, DataRegularSeason20242025!$E$3:$E$1315, $A5)</f>
        <v>34</v>
      </c>
      <c r="CQ5">
        <f>SUMIFS(DataRegularSeason20242025!$AA$3:$AA$1315,DataRegularSeason20242025!$B$3:$B$1315, "&lt;=" &amp; CQ$1, DataRegularSeason20242025!$D$3:$D$1315, $A5)+SUMIFS(DataRegularSeason20242025!$AB$3:$AB$1315,DataRegularSeason20242025!$B$3:$B$1315, "&lt;=" &amp; CQ$1, DataRegularSeason20242025!$E$3:$E$1315, $A5)</f>
        <v>34</v>
      </c>
      <c r="CR5">
        <f>SUMIFS(DataRegularSeason20242025!$AA$3:$AA$1315,DataRegularSeason20242025!$B$3:$B$1315, "&lt;=" &amp; CR$1, DataRegularSeason20242025!$D$3:$D$1315, $A5)+SUMIFS(DataRegularSeason20242025!$AB$3:$AB$1315,DataRegularSeason20242025!$B$3:$B$1315, "&lt;=" &amp; CR$1, DataRegularSeason20242025!$E$3:$E$1315, $A5)</f>
        <v>34</v>
      </c>
      <c r="CS5">
        <f>SUMIFS(DataRegularSeason20242025!$AA$3:$AA$1315,DataRegularSeason20242025!$B$3:$B$1315, "&lt;=" &amp; CS$1, DataRegularSeason20242025!$D$3:$D$1315, $A5)+SUMIFS(DataRegularSeason20242025!$AB$3:$AB$1315,DataRegularSeason20242025!$B$3:$B$1315, "&lt;=" &amp; CS$1, DataRegularSeason20242025!$E$3:$E$1315, $A5)</f>
        <v>34</v>
      </c>
      <c r="CT5">
        <f>SUMIFS(DataRegularSeason20242025!$AA$3:$AA$1315,DataRegularSeason20242025!$B$3:$B$1315, "&lt;=" &amp; CT$1, DataRegularSeason20242025!$D$3:$D$1315, $A5)+SUMIFS(DataRegularSeason20242025!$AB$3:$AB$1315,DataRegularSeason20242025!$B$3:$B$1315, "&lt;=" &amp; CT$1, DataRegularSeason20242025!$E$3:$E$1315, $A5)</f>
        <v>34</v>
      </c>
      <c r="CU5">
        <f>SUMIFS(DataRegularSeason20242025!$AA$3:$AA$1315,DataRegularSeason20242025!$B$3:$B$1315, "&lt;=" &amp; CU$1, DataRegularSeason20242025!$D$3:$D$1315, $A5)+SUMIFS(DataRegularSeason20242025!$AB$3:$AB$1315,DataRegularSeason20242025!$B$3:$B$1315, "&lt;=" &amp; CU$1, DataRegularSeason20242025!$E$3:$E$1315, $A5)</f>
        <v>34</v>
      </c>
      <c r="CV5">
        <f>SUMIFS(DataRegularSeason20242025!$AA$3:$AA$1315,DataRegularSeason20242025!$B$3:$B$1315, "&lt;=" &amp; CV$1, DataRegularSeason20242025!$D$3:$D$1315, $A5)+SUMIFS(DataRegularSeason20242025!$AB$3:$AB$1315,DataRegularSeason20242025!$B$3:$B$1315, "&lt;=" &amp; CV$1, DataRegularSeason20242025!$E$3:$E$1315, $A5)</f>
        <v>34</v>
      </c>
      <c r="CW5">
        <f>SUMIFS(DataRegularSeason20242025!$AA$3:$AA$1315,DataRegularSeason20242025!$B$3:$B$1315, "&lt;=" &amp; CW$1, DataRegularSeason20242025!$D$3:$D$1315, $A5)+SUMIFS(DataRegularSeason20242025!$AB$3:$AB$1315,DataRegularSeason20242025!$B$3:$B$1315, "&lt;=" &amp; CW$1, DataRegularSeason20242025!$E$3:$E$1315, $A5)</f>
        <v>34</v>
      </c>
      <c r="CX5">
        <f>SUMIFS(DataRegularSeason20242025!$AA$3:$AA$1315,DataRegularSeason20242025!$B$3:$B$1315, "&lt;=" &amp; CX$1, DataRegularSeason20242025!$D$3:$D$1315, $A5)+SUMIFS(DataRegularSeason20242025!$AB$3:$AB$1315,DataRegularSeason20242025!$B$3:$B$1315, "&lt;=" &amp; CX$1, DataRegularSeason20242025!$E$3:$E$1315, $A5)</f>
        <v>34</v>
      </c>
      <c r="CY5">
        <f>SUMIFS(DataRegularSeason20242025!$AA$3:$AA$1315,DataRegularSeason20242025!$B$3:$B$1315, "&lt;=" &amp; CY$1, DataRegularSeason20242025!$D$3:$D$1315, $A5)+SUMIFS(DataRegularSeason20242025!$AB$3:$AB$1315,DataRegularSeason20242025!$B$3:$B$1315, "&lt;=" &amp; CY$1, DataRegularSeason20242025!$E$3:$E$1315, $A5)</f>
        <v>34</v>
      </c>
      <c r="CZ5">
        <f>SUMIFS(DataRegularSeason20242025!$AA$3:$AA$1315,DataRegularSeason20242025!$B$3:$B$1315, "&lt;=" &amp; CZ$1, DataRegularSeason20242025!$D$3:$D$1315, $A5)+SUMIFS(DataRegularSeason20242025!$AB$3:$AB$1315,DataRegularSeason20242025!$B$3:$B$1315, "&lt;=" &amp; CZ$1, DataRegularSeason20242025!$E$3:$E$1315, $A5)</f>
        <v>34</v>
      </c>
      <c r="DA5">
        <f>SUMIFS(DataRegularSeason20242025!$AA$3:$AA$1315,DataRegularSeason20242025!$B$3:$B$1315, "&lt;=" &amp; DA$1, DataRegularSeason20242025!$D$3:$D$1315, $A5)+SUMIFS(DataRegularSeason20242025!$AB$3:$AB$1315,DataRegularSeason20242025!$B$3:$B$1315, "&lt;=" &amp; DA$1, DataRegularSeason20242025!$E$3:$E$1315, $A5)</f>
        <v>34</v>
      </c>
      <c r="DB5">
        <f>SUMIFS(DataRegularSeason20242025!$AA$3:$AA$1315,DataRegularSeason20242025!$B$3:$B$1315, "&lt;=" &amp; DB$1, DataRegularSeason20242025!$D$3:$D$1315, $A5)+SUMIFS(DataRegularSeason20242025!$AB$3:$AB$1315,DataRegularSeason20242025!$B$3:$B$1315, "&lt;=" &amp; DB$1, DataRegularSeason20242025!$E$3:$E$1315, $A5)</f>
        <v>34</v>
      </c>
      <c r="DC5">
        <f>SUMIFS(DataRegularSeason20242025!$AA$3:$AA$1315,DataRegularSeason20242025!$B$3:$B$1315, "&lt;=" &amp; DC$1, DataRegularSeason20242025!$D$3:$D$1315, $A5)+SUMIFS(DataRegularSeason20242025!$AB$3:$AB$1315,DataRegularSeason20242025!$B$3:$B$1315, "&lt;=" &amp; DC$1, DataRegularSeason20242025!$E$3:$E$1315, $A5)</f>
        <v>34</v>
      </c>
      <c r="DD5">
        <f>SUMIFS(DataRegularSeason20242025!$AA$3:$AA$1315,DataRegularSeason20242025!$B$3:$B$1315, "&lt;=" &amp; DD$1, DataRegularSeason20242025!$D$3:$D$1315, $A5)+SUMIFS(DataRegularSeason20242025!$AB$3:$AB$1315,DataRegularSeason20242025!$B$3:$B$1315, "&lt;=" &amp; DD$1, DataRegularSeason20242025!$E$3:$E$1315, $A5)</f>
        <v>34</v>
      </c>
      <c r="DE5">
        <f>SUMIFS(DataRegularSeason20242025!$AA$3:$AA$1315,DataRegularSeason20242025!$B$3:$B$1315, "&lt;=" &amp; DE$1, DataRegularSeason20242025!$D$3:$D$1315, $A5)+SUMIFS(DataRegularSeason20242025!$AB$3:$AB$1315,DataRegularSeason20242025!$B$3:$B$1315, "&lt;=" &amp; DE$1, DataRegularSeason20242025!$E$3:$E$1315, $A5)</f>
        <v>34</v>
      </c>
      <c r="DF5">
        <f>SUMIFS(DataRegularSeason20242025!$AA$3:$AA$1315,DataRegularSeason20242025!$B$3:$B$1315, "&lt;=" &amp; DF$1, DataRegularSeason20242025!$D$3:$D$1315, $A5)+SUMIFS(DataRegularSeason20242025!$AB$3:$AB$1315,DataRegularSeason20242025!$B$3:$B$1315, "&lt;=" &amp; DF$1, DataRegularSeason20242025!$E$3:$E$1315, $A5)</f>
        <v>34</v>
      </c>
      <c r="DG5">
        <f>SUMIFS(DataRegularSeason20242025!$AA$3:$AA$1315,DataRegularSeason20242025!$B$3:$B$1315, "&lt;=" &amp; DG$1, DataRegularSeason20242025!$D$3:$D$1315, $A5)+SUMIFS(DataRegularSeason20242025!$AB$3:$AB$1315,DataRegularSeason20242025!$B$3:$B$1315, "&lt;=" &amp; DG$1, DataRegularSeason20242025!$E$3:$E$1315, $A5)</f>
        <v>34</v>
      </c>
      <c r="DH5">
        <f>SUMIFS(DataRegularSeason20242025!$AA$3:$AA$1315,DataRegularSeason20242025!$B$3:$B$1315, "&lt;=" &amp; DH$1, DataRegularSeason20242025!$D$3:$D$1315, $A5)+SUMIFS(DataRegularSeason20242025!$AB$3:$AB$1315,DataRegularSeason20242025!$B$3:$B$1315, "&lt;=" &amp; DH$1, DataRegularSeason20242025!$E$3:$E$1315, $A5)</f>
        <v>34</v>
      </c>
      <c r="DI5">
        <f>SUMIFS(DataRegularSeason20242025!$AA$3:$AA$1315,DataRegularSeason20242025!$B$3:$B$1315, "&lt;=" &amp; DI$1, DataRegularSeason20242025!$D$3:$D$1315, $A5)+SUMIFS(DataRegularSeason20242025!$AB$3:$AB$1315,DataRegularSeason20242025!$B$3:$B$1315, "&lt;=" &amp; DI$1, DataRegularSeason20242025!$E$3:$E$1315, $A5)</f>
        <v>34</v>
      </c>
      <c r="DJ5">
        <f>SUMIFS(DataRegularSeason20242025!$AA$3:$AA$1315,DataRegularSeason20242025!$B$3:$B$1315, "&lt;=" &amp; DJ$1, DataRegularSeason20242025!$D$3:$D$1315, $A5)+SUMIFS(DataRegularSeason20242025!$AB$3:$AB$1315,DataRegularSeason20242025!$B$3:$B$1315, "&lt;=" &amp; DJ$1, DataRegularSeason20242025!$E$3:$E$1315, $A5)</f>
        <v>34</v>
      </c>
      <c r="DK5">
        <f>SUMIFS(DataRegularSeason20242025!$AA$3:$AA$1315,DataRegularSeason20242025!$B$3:$B$1315, "&lt;=" &amp; DK$1, DataRegularSeason20242025!$D$3:$D$1315, $A5)+SUMIFS(DataRegularSeason20242025!$AB$3:$AB$1315,DataRegularSeason20242025!$B$3:$B$1315, "&lt;=" &amp; DK$1, DataRegularSeason20242025!$E$3:$E$1315, $A5)</f>
        <v>34</v>
      </c>
      <c r="DL5">
        <f>SUMIFS(DataRegularSeason20242025!$AA$3:$AA$1315,DataRegularSeason20242025!$B$3:$B$1315, "&lt;=" &amp; DL$1, DataRegularSeason20242025!$D$3:$D$1315, $A5)+SUMIFS(DataRegularSeason20242025!$AB$3:$AB$1315,DataRegularSeason20242025!$B$3:$B$1315, "&lt;=" &amp; DL$1, DataRegularSeason20242025!$E$3:$E$1315, $A5)</f>
        <v>34</v>
      </c>
      <c r="DM5">
        <f>SUMIFS(DataRegularSeason20242025!$AA$3:$AA$1315,DataRegularSeason20242025!$B$3:$B$1315, "&lt;=" &amp; DM$1, DataRegularSeason20242025!$D$3:$D$1315, $A5)+SUMIFS(DataRegularSeason20242025!$AB$3:$AB$1315,DataRegularSeason20242025!$B$3:$B$1315, "&lt;=" &amp; DM$1, DataRegularSeason20242025!$E$3:$E$1315, $A5)</f>
        <v>34</v>
      </c>
      <c r="DN5">
        <f>SUMIFS(DataRegularSeason20242025!$AA$3:$AA$1315,DataRegularSeason20242025!$B$3:$B$1315, "&lt;=" &amp; DN$1, DataRegularSeason20242025!$D$3:$D$1315, $A5)+SUMIFS(DataRegularSeason20242025!$AB$3:$AB$1315,DataRegularSeason20242025!$B$3:$B$1315, "&lt;=" &amp; DN$1, DataRegularSeason20242025!$E$3:$E$1315, $A5)</f>
        <v>34</v>
      </c>
      <c r="DO5">
        <f>SUMIFS(DataRegularSeason20242025!$AA$3:$AA$1315,DataRegularSeason20242025!$B$3:$B$1315, "&lt;=" &amp; DO$1, DataRegularSeason20242025!$D$3:$D$1315, $A5)+SUMIFS(DataRegularSeason20242025!$AB$3:$AB$1315,DataRegularSeason20242025!$B$3:$B$1315, "&lt;=" &amp; DO$1, DataRegularSeason20242025!$E$3:$E$1315, $A5)</f>
        <v>34</v>
      </c>
      <c r="DP5">
        <f>SUMIFS(DataRegularSeason20242025!$AA$3:$AA$1315,DataRegularSeason20242025!$B$3:$B$1315, "&lt;=" &amp; DP$1, DataRegularSeason20242025!$D$3:$D$1315, $A5)+SUMIFS(DataRegularSeason20242025!$AB$3:$AB$1315,DataRegularSeason20242025!$B$3:$B$1315, "&lt;=" &amp; DP$1, DataRegularSeason20242025!$E$3:$E$1315, $A5)</f>
        <v>34</v>
      </c>
      <c r="DQ5">
        <f>SUMIFS(DataRegularSeason20242025!$AA$3:$AA$1315,DataRegularSeason20242025!$B$3:$B$1315, "&lt;=" &amp; DQ$1, DataRegularSeason20242025!$D$3:$D$1315, $A5)+SUMIFS(DataRegularSeason20242025!$AB$3:$AB$1315,DataRegularSeason20242025!$B$3:$B$1315, "&lt;=" &amp; DQ$1, DataRegularSeason20242025!$E$3:$E$1315, $A5)</f>
        <v>34</v>
      </c>
      <c r="DR5">
        <f>SUMIFS(DataRegularSeason20242025!$AA$3:$AA$1315,DataRegularSeason20242025!$B$3:$B$1315, "&lt;=" &amp; DR$1, DataRegularSeason20242025!$D$3:$D$1315, $A5)+SUMIFS(DataRegularSeason20242025!$AB$3:$AB$1315,DataRegularSeason20242025!$B$3:$B$1315, "&lt;=" &amp; DR$1, DataRegularSeason20242025!$E$3:$E$1315, $A5)</f>
        <v>34</v>
      </c>
      <c r="DS5">
        <f>SUMIFS(DataRegularSeason20242025!$AA$3:$AA$1315,DataRegularSeason20242025!$B$3:$B$1315, "&lt;=" &amp; DS$1, DataRegularSeason20242025!$D$3:$D$1315, $A5)+SUMIFS(DataRegularSeason20242025!$AB$3:$AB$1315,DataRegularSeason20242025!$B$3:$B$1315, "&lt;=" &amp; DS$1, DataRegularSeason20242025!$E$3:$E$1315, $A5)</f>
        <v>34</v>
      </c>
      <c r="DT5">
        <f>SUMIFS(DataRegularSeason20242025!$AA$3:$AA$1315,DataRegularSeason20242025!$B$3:$B$1315, "&lt;=" &amp; DT$1, DataRegularSeason20242025!$D$3:$D$1315, $A5)+SUMIFS(DataRegularSeason20242025!$AB$3:$AB$1315,DataRegularSeason20242025!$B$3:$B$1315, "&lt;=" &amp; DT$1, DataRegularSeason20242025!$E$3:$E$1315, $A5)</f>
        <v>34</v>
      </c>
      <c r="DU5">
        <f>SUMIFS(DataRegularSeason20242025!$AA$3:$AA$1315,DataRegularSeason20242025!$B$3:$B$1315, "&lt;=" &amp; DU$1, DataRegularSeason20242025!$D$3:$D$1315, $A5)+SUMIFS(DataRegularSeason20242025!$AB$3:$AB$1315,DataRegularSeason20242025!$B$3:$B$1315, "&lt;=" &amp; DU$1, DataRegularSeason20242025!$E$3:$E$1315, $A5)</f>
        <v>34</v>
      </c>
      <c r="DV5">
        <f>SUMIFS(DataRegularSeason20242025!$AA$3:$AA$1315,DataRegularSeason20242025!$B$3:$B$1315, "&lt;=" &amp; DV$1, DataRegularSeason20242025!$D$3:$D$1315, $A5)+SUMIFS(DataRegularSeason20242025!$AB$3:$AB$1315,DataRegularSeason20242025!$B$3:$B$1315, "&lt;=" &amp; DV$1, DataRegularSeason20242025!$E$3:$E$1315, $A5)</f>
        <v>34</v>
      </c>
      <c r="DW5">
        <f>SUMIFS(DataRegularSeason20242025!$AA$3:$AA$1315,DataRegularSeason20242025!$B$3:$B$1315, "&lt;=" &amp; DW$1, DataRegularSeason20242025!$D$3:$D$1315, $A5)+SUMIFS(DataRegularSeason20242025!$AB$3:$AB$1315,DataRegularSeason20242025!$B$3:$B$1315, "&lt;=" &amp; DW$1, DataRegularSeason20242025!$E$3:$E$1315, $A5)</f>
        <v>34</v>
      </c>
      <c r="DX5">
        <f>SUMIFS(DataRegularSeason20242025!$AA$3:$AA$1315,DataRegularSeason20242025!$B$3:$B$1315, "&lt;=" &amp; DX$1, DataRegularSeason20242025!$D$3:$D$1315, $A5)+SUMIFS(DataRegularSeason20242025!$AB$3:$AB$1315,DataRegularSeason20242025!$B$3:$B$1315, "&lt;=" &amp; DX$1, DataRegularSeason20242025!$E$3:$E$1315, $A5)</f>
        <v>34</v>
      </c>
      <c r="DY5">
        <f>SUMIFS(DataRegularSeason20242025!$AA$3:$AA$1315,DataRegularSeason20242025!$B$3:$B$1315, "&lt;=" &amp; DY$1, DataRegularSeason20242025!$D$3:$D$1315, $A5)+SUMIFS(DataRegularSeason20242025!$AB$3:$AB$1315,DataRegularSeason20242025!$B$3:$B$1315, "&lt;=" &amp; DY$1, DataRegularSeason20242025!$E$3:$E$1315, $A5)</f>
        <v>34</v>
      </c>
      <c r="DZ5">
        <f>SUMIFS(DataRegularSeason20242025!$AA$3:$AA$1315,DataRegularSeason20242025!$B$3:$B$1315, "&lt;=" &amp; DZ$1, DataRegularSeason20242025!$D$3:$D$1315, $A5)+SUMIFS(DataRegularSeason20242025!$AB$3:$AB$1315,DataRegularSeason20242025!$B$3:$B$1315, "&lt;=" &amp; DZ$1, DataRegularSeason20242025!$E$3:$E$1315, $A5)</f>
        <v>34</v>
      </c>
      <c r="EA5">
        <f>SUMIFS(DataRegularSeason20242025!$AA$3:$AA$1315,DataRegularSeason20242025!$B$3:$B$1315, "&lt;=" &amp; EA$1, DataRegularSeason20242025!$D$3:$D$1315, $A5)+SUMIFS(DataRegularSeason20242025!$AB$3:$AB$1315,DataRegularSeason20242025!$B$3:$B$1315, "&lt;=" &amp; EA$1, DataRegularSeason20242025!$E$3:$E$1315, $A5)</f>
        <v>34</v>
      </c>
      <c r="EB5">
        <f>SUMIFS(DataRegularSeason20242025!$AA$3:$AA$1315,DataRegularSeason20242025!$B$3:$B$1315, "&lt;=" &amp; EB$1, DataRegularSeason20242025!$D$3:$D$1315, $A5)+SUMIFS(DataRegularSeason20242025!$AB$3:$AB$1315,DataRegularSeason20242025!$B$3:$B$1315, "&lt;=" &amp; EB$1, DataRegularSeason20242025!$E$3:$E$1315, $A5)</f>
        <v>34</v>
      </c>
      <c r="EC5">
        <f>SUMIFS(DataRegularSeason20242025!$AA$3:$AA$1315,DataRegularSeason20242025!$B$3:$B$1315, "&lt;=" &amp; EC$1, DataRegularSeason20242025!$D$3:$D$1315, $A5)+SUMIFS(DataRegularSeason20242025!$AB$3:$AB$1315,DataRegularSeason20242025!$B$3:$B$1315, "&lt;=" &amp; EC$1, DataRegularSeason20242025!$E$3:$E$1315, $A5)</f>
        <v>34</v>
      </c>
      <c r="ED5">
        <f>SUMIFS(DataRegularSeason20242025!$AA$3:$AA$1315,DataRegularSeason20242025!$B$3:$B$1315, "&lt;=" &amp; ED$1, DataRegularSeason20242025!$D$3:$D$1315, $A5)+SUMIFS(DataRegularSeason20242025!$AB$3:$AB$1315,DataRegularSeason20242025!$B$3:$B$1315, "&lt;=" &amp; ED$1, DataRegularSeason20242025!$E$3:$E$1315, $A5)</f>
        <v>34</v>
      </c>
      <c r="EE5">
        <f>SUMIFS(DataRegularSeason20242025!$AA$3:$AA$1315,DataRegularSeason20242025!$B$3:$B$1315, "&lt;=" &amp; EE$1, DataRegularSeason20242025!$D$3:$D$1315, $A5)+SUMIFS(DataRegularSeason20242025!$AB$3:$AB$1315,DataRegularSeason20242025!$B$3:$B$1315, "&lt;=" &amp; EE$1, DataRegularSeason20242025!$E$3:$E$1315, $A5)</f>
        <v>34</v>
      </c>
      <c r="EF5">
        <f>SUMIFS(DataRegularSeason20242025!$AA$3:$AA$1315,DataRegularSeason20242025!$B$3:$B$1315, "&lt;=" &amp; EF$1, DataRegularSeason20242025!$D$3:$D$1315, $A5)+SUMIFS(DataRegularSeason20242025!$AB$3:$AB$1315,DataRegularSeason20242025!$B$3:$B$1315, "&lt;=" &amp; EF$1, DataRegularSeason20242025!$E$3:$E$1315, $A5)</f>
        <v>34</v>
      </c>
      <c r="EG5">
        <f>SUMIFS(DataRegularSeason20242025!$AA$3:$AA$1315,DataRegularSeason20242025!$B$3:$B$1315, "&lt;=" &amp; EG$1, DataRegularSeason20242025!$D$3:$D$1315, $A5)+SUMIFS(DataRegularSeason20242025!$AB$3:$AB$1315,DataRegularSeason20242025!$B$3:$B$1315, "&lt;=" &amp; EG$1, DataRegularSeason20242025!$E$3:$E$1315, $A5)</f>
        <v>34</v>
      </c>
      <c r="EH5">
        <f>SUMIFS(DataRegularSeason20242025!$AA$3:$AA$1315,DataRegularSeason20242025!$B$3:$B$1315, "&lt;=" &amp; EH$1, DataRegularSeason20242025!$D$3:$D$1315, $A5)+SUMIFS(DataRegularSeason20242025!$AB$3:$AB$1315,DataRegularSeason20242025!$B$3:$B$1315, "&lt;=" &amp; EH$1, DataRegularSeason20242025!$E$3:$E$1315, $A5)</f>
        <v>34</v>
      </c>
      <c r="EI5">
        <f>SUMIFS(DataRegularSeason20242025!$AA$3:$AA$1315,DataRegularSeason20242025!$B$3:$B$1315, "&lt;=" &amp; EI$1, DataRegularSeason20242025!$D$3:$D$1315, $A5)+SUMIFS(DataRegularSeason20242025!$AB$3:$AB$1315,DataRegularSeason20242025!$B$3:$B$1315, "&lt;=" &amp; EI$1, DataRegularSeason20242025!$E$3:$E$1315, $A5)</f>
        <v>34</v>
      </c>
      <c r="EJ5">
        <f>SUMIFS(DataRegularSeason20242025!$AA$3:$AA$1315,DataRegularSeason20242025!$B$3:$B$1315, "&lt;=" &amp; EJ$1, DataRegularSeason20242025!$D$3:$D$1315, $A5)+SUMIFS(DataRegularSeason20242025!$AB$3:$AB$1315,DataRegularSeason20242025!$B$3:$B$1315, "&lt;=" &amp; EJ$1, DataRegularSeason20242025!$E$3:$E$1315, $A5)</f>
        <v>34</v>
      </c>
      <c r="EK5">
        <f>SUMIFS(DataRegularSeason20242025!$AA$3:$AA$1315,DataRegularSeason20242025!$B$3:$B$1315, "&lt;=" &amp; EK$1, DataRegularSeason20242025!$D$3:$D$1315, $A5)+SUMIFS(DataRegularSeason20242025!$AB$3:$AB$1315,DataRegularSeason20242025!$B$3:$B$1315, "&lt;=" &amp; EK$1, DataRegularSeason20242025!$E$3:$E$1315, $A5)</f>
        <v>34</v>
      </c>
      <c r="EL5">
        <f>SUMIFS(DataRegularSeason20242025!$AA$3:$AA$1315,DataRegularSeason20242025!$B$3:$B$1315, "&lt;=" &amp; EL$1, DataRegularSeason20242025!$D$3:$D$1315, $A5)+SUMIFS(DataRegularSeason20242025!$AB$3:$AB$1315,DataRegularSeason20242025!$B$3:$B$1315, "&lt;=" &amp; EL$1, DataRegularSeason20242025!$E$3:$E$1315, $A5)</f>
        <v>34</v>
      </c>
      <c r="EM5">
        <f>SUMIFS(DataRegularSeason20242025!$AA$3:$AA$1315,DataRegularSeason20242025!$B$3:$B$1315, "&lt;=" &amp; EM$1, DataRegularSeason20242025!$D$3:$D$1315, $A5)+SUMIFS(DataRegularSeason20242025!$AB$3:$AB$1315,DataRegularSeason20242025!$B$3:$B$1315, "&lt;=" &amp; EM$1, DataRegularSeason20242025!$E$3:$E$1315, $A5)</f>
        <v>34</v>
      </c>
      <c r="EN5">
        <f>SUMIFS(DataRegularSeason20242025!$AA$3:$AA$1315,DataRegularSeason20242025!$B$3:$B$1315, "&lt;=" &amp; EN$1, DataRegularSeason20242025!$D$3:$D$1315, $A5)+SUMIFS(DataRegularSeason20242025!$AB$3:$AB$1315,DataRegularSeason20242025!$B$3:$B$1315, "&lt;=" &amp; EN$1, DataRegularSeason20242025!$E$3:$E$1315, $A5)</f>
        <v>34</v>
      </c>
      <c r="EO5">
        <f>SUMIFS(DataRegularSeason20242025!$AA$3:$AA$1315,DataRegularSeason20242025!$B$3:$B$1315, "&lt;=" &amp; EO$1, DataRegularSeason20242025!$D$3:$D$1315, $A5)+SUMIFS(DataRegularSeason20242025!$AB$3:$AB$1315,DataRegularSeason20242025!$B$3:$B$1315, "&lt;=" &amp; EO$1, DataRegularSeason20242025!$E$3:$E$1315, $A5)</f>
        <v>34</v>
      </c>
      <c r="EP5">
        <f>SUMIFS(DataRegularSeason20242025!$AA$3:$AA$1315,DataRegularSeason20242025!$B$3:$B$1315, "&lt;=" &amp; EP$1, DataRegularSeason20242025!$D$3:$D$1315, $A5)+SUMIFS(DataRegularSeason20242025!$AB$3:$AB$1315,DataRegularSeason20242025!$B$3:$B$1315, "&lt;=" &amp; EP$1, DataRegularSeason20242025!$E$3:$E$1315, $A5)</f>
        <v>34</v>
      </c>
      <c r="EQ5">
        <f>SUMIFS(DataRegularSeason20242025!$AA$3:$AA$1315,DataRegularSeason20242025!$B$3:$B$1315, "&lt;=" &amp; EQ$1, DataRegularSeason20242025!$D$3:$D$1315, $A5)+SUMIFS(DataRegularSeason20242025!$AB$3:$AB$1315,DataRegularSeason20242025!$B$3:$B$1315, "&lt;=" &amp; EQ$1, DataRegularSeason20242025!$E$3:$E$1315, $A5)</f>
        <v>34</v>
      </c>
      <c r="ER5">
        <f>SUMIFS(DataRegularSeason20242025!$AA$3:$AA$1315,DataRegularSeason20242025!$B$3:$B$1315, "&lt;=" &amp; ER$1, DataRegularSeason20242025!$D$3:$D$1315, $A5)+SUMIFS(DataRegularSeason20242025!$AB$3:$AB$1315,DataRegularSeason20242025!$B$3:$B$1315, "&lt;=" &amp; ER$1, DataRegularSeason20242025!$E$3:$E$1315, $A5)</f>
        <v>34</v>
      </c>
      <c r="ES5">
        <f>SUMIFS(DataRegularSeason20242025!$AA$3:$AA$1315,DataRegularSeason20242025!$B$3:$B$1315, "&lt;=" &amp; ES$1, DataRegularSeason20242025!$D$3:$D$1315, $A5)+SUMIFS(DataRegularSeason20242025!$AB$3:$AB$1315,DataRegularSeason20242025!$B$3:$B$1315, "&lt;=" &amp; ES$1, DataRegularSeason20242025!$E$3:$E$1315, $A5)</f>
        <v>34</v>
      </c>
      <c r="ET5">
        <f>SUMIFS(DataRegularSeason20242025!$AA$3:$AA$1315,DataRegularSeason20242025!$B$3:$B$1315, "&lt;=" &amp; ET$1, DataRegularSeason20242025!$D$3:$D$1315, $A5)+SUMIFS(DataRegularSeason20242025!$AB$3:$AB$1315,DataRegularSeason20242025!$B$3:$B$1315, "&lt;=" &amp; ET$1, DataRegularSeason20242025!$E$3:$E$1315, $A5)</f>
        <v>34</v>
      </c>
      <c r="EU5">
        <f>SUMIFS(DataRegularSeason20242025!$AA$3:$AA$1315,DataRegularSeason20242025!$B$3:$B$1315, "&lt;=" &amp; EU$1, DataRegularSeason20242025!$D$3:$D$1315, $A5)+SUMIFS(DataRegularSeason20242025!$AB$3:$AB$1315,DataRegularSeason20242025!$B$3:$B$1315, "&lt;=" &amp; EU$1, DataRegularSeason20242025!$E$3:$E$1315, $A5)</f>
        <v>34</v>
      </c>
      <c r="EV5">
        <f>SUMIFS(DataRegularSeason20242025!$AA$3:$AA$1315,DataRegularSeason20242025!$B$3:$B$1315, "&lt;=" &amp; EV$1, DataRegularSeason20242025!$D$3:$D$1315, $A5)+SUMIFS(DataRegularSeason20242025!$AB$3:$AB$1315,DataRegularSeason20242025!$B$3:$B$1315, "&lt;=" &amp; EV$1, DataRegularSeason20242025!$E$3:$E$1315, $A5)</f>
        <v>34</v>
      </c>
      <c r="EW5">
        <f>SUMIFS(DataRegularSeason20242025!$AA$3:$AA$1315,DataRegularSeason20242025!$B$3:$B$1315, "&lt;=" &amp; EW$1, DataRegularSeason20242025!$D$3:$D$1315, $A5)+SUMIFS(DataRegularSeason20242025!$AB$3:$AB$1315,DataRegularSeason20242025!$B$3:$B$1315, "&lt;=" &amp; EW$1, DataRegularSeason20242025!$E$3:$E$1315, $A5)</f>
        <v>34</v>
      </c>
      <c r="EX5">
        <f>SUMIFS(DataRegularSeason20242025!$AA$3:$AA$1315,DataRegularSeason20242025!$B$3:$B$1315, "&lt;=" &amp; EX$1, DataRegularSeason20242025!$D$3:$D$1315, $A5)+SUMIFS(DataRegularSeason20242025!$AB$3:$AB$1315,DataRegularSeason20242025!$B$3:$B$1315, "&lt;=" &amp; EX$1, DataRegularSeason20242025!$E$3:$E$1315, $A5)</f>
        <v>34</v>
      </c>
      <c r="EY5">
        <f>SUMIFS(DataRegularSeason20242025!$AA$3:$AA$1315,DataRegularSeason20242025!$B$3:$B$1315, "&lt;=" &amp; EY$1, DataRegularSeason20242025!$D$3:$D$1315, $A5)+SUMIFS(DataRegularSeason20242025!$AB$3:$AB$1315,DataRegularSeason20242025!$B$3:$B$1315, "&lt;=" &amp; EY$1, DataRegularSeason20242025!$E$3:$E$1315, $A5)</f>
        <v>34</v>
      </c>
      <c r="EZ5">
        <f>SUMIFS(DataRegularSeason20242025!$AA$3:$AA$1315,DataRegularSeason20242025!$B$3:$B$1315, "&lt;=" &amp; EZ$1, DataRegularSeason20242025!$D$3:$D$1315, $A5)+SUMIFS(DataRegularSeason20242025!$AB$3:$AB$1315,DataRegularSeason20242025!$B$3:$B$1315, "&lt;=" &amp; EZ$1, DataRegularSeason20242025!$E$3:$E$1315, $A5)</f>
        <v>34</v>
      </c>
      <c r="FA5">
        <f>SUMIFS(DataRegularSeason20242025!$AA$3:$AA$1315,DataRegularSeason20242025!$B$3:$B$1315, "&lt;=" &amp; FA$1, DataRegularSeason20242025!$D$3:$D$1315, $A5)+SUMIFS(DataRegularSeason20242025!$AB$3:$AB$1315,DataRegularSeason20242025!$B$3:$B$1315, "&lt;=" &amp; FA$1, DataRegularSeason20242025!$E$3:$E$1315, $A5)</f>
        <v>34</v>
      </c>
      <c r="FB5">
        <f>SUMIFS(DataRegularSeason20242025!$AA$3:$AA$1315,DataRegularSeason20242025!$B$3:$B$1315, "&lt;=" &amp; FB$1, DataRegularSeason20242025!$D$3:$D$1315, $A5)+SUMIFS(DataRegularSeason20242025!$AB$3:$AB$1315,DataRegularSeason20242025!$B$3:$B$1315, "&lt;=" &amp; FB$1, DataRegularSeason20242025!$E$3:$E$1315, $A5)</f>
        <v>34</v>
      </c>
      <c r="FC5">
        <f>SUMIFS(DataRegularSeason20242025!$AA$3:$AA$1315,DataRegularSeason20242025!$B$3:$B$1315, "&lt;=" &amp; FC$1, DataRegularSeason20242025!$D$3:$D$1315, $A5)+SUMIFS(DataRegularSeason20242025!$AB$3:$AB$1315,DataRegularSeason20242025!$B$3:$B$1315, "&lt;=" &amp; FC$1, DataRegularSeason20242025!$E$3:$E$1315, $A5)</f>
        <v>34</v>
      </c>
      <c r="FD5">
        <f>SUMIFS(DataRegularSeason20242025!$AA$3:$AA$1315,DataRegularSeason20242025!$B$3:$B$1315, "&lt;=" &amp; FD$1, DataRegularSeason20242025!$D$3:$D$1315, $A5)+SUMIFS(DataRegularSeason20242025!$AB$3:$AB$1315,DataRegularSeason20242025!$B$3:$B$1315, "&lt;=" &amp; FD$1, DataRegularSeason20242025!$E$3:$E$1315, $A5)</f>
        <v>34</v>
      </c>
      <c r="FE5">
        <f>SUMIFS(DataRegularSeason20242025!$AA$3:$AA$1315,DataRegularSeason20242025!$B$3:$B$1315, "&lt;=" &amp; FE$1, DataRegularSeason20242025!$D$3:$D$1315, $A5)+SUMIFS(DataRegularSeason20242025!$AB$3:$AB$1315,DataRegularSeason20242025!$B$3:$B$1315, "&lt;=" &amp; FE$1, DataRegularSeason20242025!$E$3:$E$1315, $A5)</f>
        <v>34</v>
      </c>
      <c r="FF5">
        <f>SUMIFS(DataRegularSeason20242025!$AA$3:$AA$1315,DataRegularSeason20242025!$B$3:$B$1315, "&lt;=" &amp; FF$1, DataRegularSeason20242025!$D$3:$D$1315, $A5)+SUMIFS(DataRegularSeason20242025!$AB$3:$AB$1315,DataRegularSeason20242025!$B$3:$B$1315, "&lt;=" &amp; FF$1, DataRegularSeason20242025!$E$3:$E$1315, $A5)</f>
        <v>34</v>
      </c>
      <c r="FG5">
        <f>SUMIFS(DataRegularSeason20242025!$AA$3:$AA$1315,DataRegularSeason20242025!$B$3:$B$1315, "&lt;=" &amp; FG$1, DataRegularSeason20242025!$D$3:$D$1315, $A5)+SUMIFS(DataRegularSeason20242025!$AB$3:$AB$1315,DataRegularSeason20242025!$B$3:$B$1315, "&lt;=" &amp; FG$1, DataRegularSeason20242025!$E$3:$E$1315, $A5)</f>
        <v>34</v>
      </c>
      <c r="FH5">
        <f>SUMIFS(DataRegularSeason20242025!$AA$3:$AA$1315,DataRegularSeason20242025!$B$3:$B$1315, "&lt;=" &amp; FH$1, DataRegularSeason20242025!$D$3:$D$1315, $A5)+SUMIFS(DataRegularSeason20242025!$AB$3:$AB$1315,DataRegularSeason20242025!$B$3:$B$1315, "&lt;=" &amp; FH$1, DataRegularSeason20242025!$E$3:$E$1315, $A5)</f>
        <v>34</v>
      </c>
      <c r="FI5">
        <f>SUMIFS(DataRegularSeason20242025!$AA$3:$AA$1315,DataRegularSeason20242025!$B$3:$B$1315, "&lt;=" &amp; FI$1, DataRegularSeason20242025!$D$3:$D$1315, $A5)+SUMIFS(DataRegularSeason20242025!$AB$3:$AB$1315,DataRegularSeason20242025!$B$3:$B$1315, "&lt;=" &amp; FI$1, DataRegularSeason20242025!$E$3:$E$1315, $A5)</f>
        <v>34</v>
      </c>
      <c r="FJ5">
        <f>SUMIFS(DataRegularSeason20242025!$AA$3:$AA$1315,DataRegularSeason20242025!$B$3:$B$1315, "&lt;=" &amp; FJ$1, DataRegularSeason20242025!$D$3:$D$1315, $A5)+SUMIFS(DataRegularSeason20242025!$AB$3:$AB$1315,DataRegularSeason20242025!$B$3:$B$1315, "&lt;=" &amp; FJ$1, DataRegularSeason20242025!$E$3:$E$1315, $A5)</f>
        <v>34</v>
      </c>
      <c r="FK5">
        <f>SUMIFS(DataRegularSeason20242025!$AA$3:$AA$1315,DataRegularSeason20242025!$B$3:$B$1315, "&lt;=" &amp; FK$1, DataRegularSeason20242025!$D$3:$D$1315, $A5)+SUMIFS(DataRegularSeason20242025!$AB$3:$AB$1315,DataRegularSeason20242025!$B$3:$B$1315, "&lt;=" &amp; FK$1, DataRegularSeason20242025!$E$3:$E$1315, $A5)</f>
        <v>34</v>
      </c>
      <c r="FL5">
        <f>SUMIFS(DataRegularSeason20242025!$AA$3:$AA$1315,DataRegularSeason20242025!$B$3:$B$1315, "&lt;=" &amp; FL$1, DataRegularSeason20242025!$D$3:$D$1315, $A5)+SUMIFS(DataRegularSeason20242025!$AB$3:$AB$1315,DataRegularSeason20242025!$B$3:$B$1315, "&lt;=" &amp; FL$1, DataRegularSeason20242025!$E$3:$E$1315, $A5)</f>
        <v>34</v>
      </c>
      <c r="FM5">
        <f>SUMIFS(DataRegularSeason20242025!$AA$3:$AA$1315,DataRegularSeason20242025!$B$3:$B$1315, "&lt;=" &amp; FM$1, DataRegularSeason20242025!$D$3:$D$1315, $A5)+SUMIFS(DataRegularSeason20242025!$AB$3:$AB$1315,DataRegularSeason20242025!$B$3:$B$1315, "&lt;=" &amp; FM$1, DataRegularSeason20242025!$E$3:$E$1315, $A5)</f>
        <v>34</v>
      </c>
      <c r="FN5">
        <f>SUMIFS(DataRegularSeason20242025!$AA$3:$AA$1315,DataRegularSeason20242025!$B$3:$B$1315, "&lt;=" &amp; FN$1, DataRegularSeason20242025!$D$3:$D$1315, $A5)+SUMIFS(DataRegularSeason20242025!$AB$3:$AB$1315,DataRegularSeason20242025!$B$3:$B$1315, "&lt;=" &amp; FN$1, DataRegularSeason20242025!$E$3:$E$1315, $A5)</f>
        <v>34</v>
      </c>
      <c r="FO5">
        <f>SUMIFS(DataRegularSeason20242025!$AA$3:$AA$1315,DataRegularSeason20242025!$B$3:$B$1315, "&lt;=" &amp; FO$1, DataRegularSeason20242025!$D$3:$D$1315, $A5)+SUMIFS(DataRegularSeason20242025!$AB$3:$AB$1315,DataRegularSeason20242025!$B$3:$B$1315, "&lt;=" &amp; FO$1, DataRegularSeason20242025!$E$3:$E$1315, $A5)</f>
        <v>34</v>
      </c>
      <c r="FP5">
        <f>SUMIFS(DataRegularSeason20242025!$AA$3:$AA$1315,DataRegularSeason20242025!$B$3:$B$1315, "&lt;=" &amp; FP$1, DataRegularSeason20242025!$D$3:$D$1315, $A5)+SUMIFS(DataRegularSeason20242025!$AB$3:$AB$1315,DataRegularSeason20242025!$B$3:$B$1315, "&lt;=" &amp; FP$1, DataRegularSeason20242025!$E$3:$E$1315, $A5)</f>
        <v>34</v>
      </c>
      <c r="FQ5">
        <f>SUMIFS(DataRegularSeason20242025!$AA$3:$AA$1315,DataRegularSeason20242025!$B$3:$B$1315, "&lt;=" &amp; FQ$1, DataRegularSeason20242025!$D$3:$D$1315, $A5)+SUMIFS(DataRegularSeason20242025!$AB$3:$AB$1315,DataRegularSeason20242025!$B$3:$B$1315, "&lt;=" &amp; FQ$1, DataRegularSeason20242025!$E$3:$E$1315, $A5)</f>
        <v>34</v>
      </c>
      <c r="FR5">
        <f>SUMIFS(DataRegularSeason20242025!$AA$3:$AA$1315,DataRegularSeason20242025!$B$3:$B$1315, "&lt;=" &amp; FR$1, DataRegularSeason20242025!$D$3:$D$1315, $A5)+SUMIFS(DataRegularSeason20242025!$AB$3:$AB$1315,DataRegularSeason20242025!$B$3:$B$1315, "&lt;=" &amp; FR$1, DataRegularSeason20242025!$E$3:$E$1315, $A5)</f>
        <v>34</v>
      </c>
      <c r="FS5">
        <f>SUMIFS(DataRegularSeason20242025!$AA$3:$AA$1315,DataRegularSeason20242025!$B$3:$B$1315, "&lt;=" &amp; FS$1, DataRegularSeason20242025!$D$3:$D$1315, $A5)+SUMIFS(DataRegularSeason20242025!$AB$3:$AB$1315,DataRegularSeason20242025!$B$3:$B$1315, "&lt;=" &amp; FS$1, DataRegularSeason20242025!$E$3:$E$1315, $A5)</f>
        <v>34</v>
      </c>
      <c r="FT5">
        <f>SUMIFS(DataRegularSeason20242025!$AA$3:$AA$1315,DataRegularSeason20242025!$B$3:$B$1315, "&lt;=" &amp; FT$1, DataRegularSeason20242025!$D$3:$D$1315, $A5)+SUMIFS(DataRegularSeason20242025!$AB$3:$AB$1315,DataRegularSeason20242025!$B$3:$B$1315, "&lt;=" &amp; FT$1, DataRegularSeason20242025!$E$3:$E$1315, $A5)</f>
        <v>34</v>
      </c>
      <c r="FU5">
        <f>SUMIFS(DataRegularSeason20242025!$AA$3:$AA$1315,DataRegularSeason20242025!$B$3:$B$1315, "&lt;=" &amp; FU$1, DataRegularSeason20242025!$D$3:$D$1315, $A5)+SUMIFS(DataRegularSeason20242025!$AB$3:$AB$1315,DataRegularSeason20242025!$B$3:$B$1315, "&lt;=" &amp; FU$1, DataRegularSeason20242025!$E$3:$E$1315, $A5)</f>
        <v>34</v>
      </c>
      <c r="FV5">
        <f>SUMIFS(DataRegularSeason20242025!$AA$3:$AA$1315,DataRegularSeason20242025!$B$3:$B$1315, "&lt;=" &amp; FV$1, DataRegularSeason20242025!$D$3:$D$1315, $A5)+SUMIFS(DataRegularSeason20242025!$AB$3:$AB$1315,DataRegularSeason20242025!$B$3:$B$1315, "&lt;=" &amp; FV$1, DataRegularSeason20242025!$E$3:$E$1315, $A5)</f>
        <v>34</v>
      </c>
      <c r="FW5">
        <f>SUMIFS(DataRegularSeason20242025!$AA$3:$AA$1315,DataRegularSeason20242025!$B$3:$B$1315, "&lt;=" &amp; FW$1, DataRegularSeason20242025!$D$3:$D$1315, $A5)+SUMIFS(DataRegularSeason20242025!$AB$3:$AB$1315,DataRegularSeason20242025!$B$3:$B$1315, "&lt;=" &amp; FW$1, DataRegularSeason20242025!$E$3:$E$1315, $A5)</f>
        <v>34</v>
      </c>
      <c r="FX5">
        <f>SUMIFS(DataRegularSeason20242025!$AA$3:$AA$1315,DataRegularSeason20242025!$B$3:$B$1315, "&lt;=" &amp; FX$1, DataRegularSeason20242025!$D$3:$D$1315, $A5)+SUMIFS(DataRegularSeason20242025!$AB$3:$AB$1315,DataRegularSeason20242025!$B$3:$B$1315, "&lt;=" &amp; FX$1, DataRegularSeason20242025!$E$3:$E$1315, $A5)</f>
        <v>34</v>
      </c>
      <c r="FY5">
        <f>SUMIFS(DataRegularSeason20242025!$AA$3:$AA$1315,DataRegularSeason20242025!$B$3:$B$1315, "&lt;=" &amp; FY$1, DataRegularSeason20242025!$D$3:$D$1315, $A5)+SUMIFS(DataRegularSeason20242025!$AB$3:$AB$1315,DataRegularSeason20242025!$B$3:$B$1315, "&lt;=" &amp; FY$1, DataRegularSeason20242025!$E$3:$E$1315, $A5)</f>
        <v>34</v>
      </c>
      <c r="FZ5">
        <f>SUMIFS(DataRegularSeason20242025!$AA$3:$AA$1315,DataRegularSeason20242025!$B$3:$B$1315, "&lt;=" &amp; FZ$1, DataRegularSeason20242025!$D$3:$D$1315, $A5)+SUMIFS(DataRegularSeason20242025!$AB$3:$AB$1315,DataRegularSeason20242025!$B$3:$B$1315, "&lt;=" &amp; FZ$1, DataRegularSeason20242025!$E$3:$E$1315, $A5)</f>
        <v>34</v>
      </c>
      <c r="GA5">
        <f>SUMIFS(DataRegularSeason20242025!$AA$3:$AA$1315,DataRegularSeason20242025!$B$3:$B$1315, "&lt;=" &amp; GA$1, DataRegularSeason20242025!$D$3:$D$1315, $A5)+SUMIFS(DataRegularSeason20242025!$AB$3:$AB$1315,DataRegularSeason20242025!$B$3:$B$1315, "&lt;=" &amp; GA$1, DataRegularSeason20242025!$E$3:$E$1315, $A5)</f>
        <v>34</v>
      </c>
      <c r="GB5">
        <f>SUMIFS(DataRegularSeason20242025!$AA$3:$AA$1315,DataRegularSeason20242025!$B$3:$B$1315, "&lt;=" &amp; GB$1, DataRegularSeason20242025!$D$3:$D$1315, $A5)+SUMIFS(DataRegularSeason20242025!$AB$3:$AB$1315,DataRegularSeason20242025!$B$3:$B$1315, "&lt;=" &amp; GB$1, DataRegularSeason20242025!$E$3:$E$1315, $A5)</f>
        <v>34</v>
      </c>
      <c r="GC5">
        <f>SUMIFS(DataRegularSeason20242025!$AA$3:$AA$1315,DataRegularSeason20242025!$B$3:$B$1315, "&lt;=" &amp; GC$1, DataRegularSeason20242025!$D$3:$D$1315, $A5)+SUMIFS(DataRegularSeason20242025!$AB$3:$AB$1315,DataRegularSeason20242025!$B$3:$B$1315, "&lt;=" &amp; GC$1, DataRegularSeason20242025!$E$3:$E$1315, $A5)</f>
        <v>34</v>
      </c>
      <c r="GD5">
        <f>SUMIFS(DataRegularSeason20242025!$AA$3:$AA$1315,DataRegularSeason20242025!$B$3:$B$1315, "&lt;=" &amp; GD$1, DataRegularSeason20242025!$D$3:$D$1315, $A5)+SUMIFS(DataRegularSeason20242025!$AB$3:$AB$1315,DataRegularSeason20242025!$B$3:$B$1315, "&lt;=" &amp; GD$1, DataRegularSeason20242025!$E$3:$E$1315, $A5)</f>
        <v>34</v>
      </c>
      <c r="GE5">
        <f>SUMIFS(DataRegularSeason20242025!$AA$3:$AA$1315,DataRegularSeason20242025!$B$3:$B$1315, "&lt;=" &amp; GE$1, DataRegularSeason20242025!$D$3:$D$1315, $A5)+SUMIFS(DataRegularSeason20242025!$AB$3:$AB$1315,DataRegularSeason20242025!$B$3:$B$1315, "&lt;=" &amp; GE$1, DataRegularSeason20242025!$E$3:$E$1315, $A5)</f>
        <v>34</v>
      </c>
      <c r="GF5">
        <f>SUMIFS(DataRegularSeason20242025!$AA$3:$AA$1315,DataRegularSeason20242025!$B$3:$B$1315, "&lt;=" &amp; GF$1, DataRegularSeason20242025!$D$3:$D$1315, $A5)+SUMIFS(DataRegularSeason20242025!$AB$3:$AB$1315,DataRegularSeason20242025!$B$3:$B$1315, "&lt;=" &amp; GF$1, DataRegularSeason20242025!$E$3:$E$1315, $A5)</f>
        <v>34</v>
      </c>
      <c r="GG5">
        <f>SUMIFS(DataRegularSeason20242025!$AA$3:$AA$1315,DataRegularSeason20242025!$B$3:$B$1315, "&lt;=" &amp; GG$1, DataRegularSeason20242025!$D$3:$D$1315, $A5)+SUMIFS(DataRegularSeason20242025!$AB$3:$AB$1315,DataRegularSeason20242025!$B$3:$B$1315, "&lt;=" &amp; GG$1, DataRegularSeason20242025!$E$3:$E$1315, $A5)</f>
        <v>34</v>
      </c>
      <c r="GH5">
        <f>SUMIFS(DataRegularSeason20242025!$AA$3:$AA$1315,DataRegularSeason20242025!$B$3:$B$1315, "&lt;=" &amp; GH$1, DataRegularSeason20242025!$D$3:$D$1315, $A5)+SUMIFS(DataRegularSeason20242025!$AB$3:$AB$1315,DataRegularSeason20242025!$B$3:$B$1315, "&lt;=" &amp; GH$1, DataRegularSeason20242025!$E$3:$E$1315, $A5)</f>
        <v>34</v>
      </c>
      <c r="GI5">
        <f>SUMIFS(DataRegularSeason20242025!$AA$3:$AA$1315,DataRegularSeason20242025!$B$3:$B$1315, "&lt;=" &amp; GI$1, DataRegularSeason20242025!$D$3:$D$1315, $A5)+SUMIFS(DataRegularSeason20242025!$AB$3:$AB$1315,DataRegularSeason20242025!$B$3:$B$1315, "&lt;=" &amp; GI$1, DataRegularSeason20242025!$E$3:$E$1315, $A5)</f>
        <v>34</v>
      </c>
      <c r="GJ5">
        <f>SUMIFS(DataRegularSeason20242025!$AA$3:$AA$1315,DataRegularSeason20242025!$B$3:$B$1315, "&lt;=" &amp; GJ$1, DataRegularSeason20242025!$D$3:$D$1315, $A5)+SUMIFS(DataRegularSeason20242025!$AB$3:$AB$1315,DataRegularSeason20242025!$B$3:$B$1315, "&lt;=" &amp; GJ$1, DataRegularSeason20242025!$E$3:$E$1315, $A5)</f>
        <v>34</v>
      </c>
      <c r="GK5">
        <f>SUMIFS(DataRegularSeason20242025!$AA$3:$AA$1315,DataRegularSeason20242025!$B$3:$B$1315, "&lt;=" &amp; GK$1, DataRegularSeason20242025!$D$3:$D$1315, $A5)+SUMIFS(DataRegularSeason20242025!$AB$3:$AB$1315,DataRegularSeason20242025!$B$3:$B$1315, "&lt;=" &amp; GK$1, DataRegularSeason20242025!$E$3:$E$1315, $A5)</f>
        <v>34</v>
      </c>
      <c r="GL5">
        <f>SUMIFS(DataRegularSeason20242025!$AA$3:$AA$1315,DataRegularSeason20242025!$B$3:$B$1315, "&lt;=" &amp; GL$1, DataRegularSeason20242025!$D$3:$D$1315, $A5)+SUMIFS(DataRegularSeason20242025!$AB$3:$AB$1315,DataRegularSeason20242025!$B$3:$B$1315, "&lt;=" &amp; GL$1, DataRegularSeason20242025!$E$3:$E$1315, $A5)</f>
        <v>34</v>
      </c>
      <c r="GM5">
        <f>SUMIFS(DataRegularSeason20242025!$AA$3:$AA$1315,DataRegularSeason20242025!$B$3:$B$1315, "&lt;=" &amp; GM$1, DataRegularSeason20242025!$D$3:$D$1315, $A5)+SUMIFS(DataRegularSeason20242025!$AB$3:$AB$1315,DataRegularSeason20242025!$B$3:$B$1315, "&lt;=" &amp; GM$1, DataRegularSeason20242025!$E$3:$E$1315, $A5)</f>
        <v>34</v>
      </c>
      <c r="GN5">
        <f>SUMIFS(DataRegularSeason20242025!$AA$3:$AA$1315,DataRegularSeason20242025!$B$3:$B$1315, "&lt;=" &amp; GN$1, DataRegularSeason20242025!$D$3:$D$1315, $A5)+SUMIFS(DataRegularSeason20242025!$AB$3:$AB$1315,DataRegularSeason20242025!$B$3:$B$1315, "&lt;=" &amp; GN$1, DataRegularSeason20242025!$E$3:$E$1315, $A5)</f>
        <v>34</v>
      </c>
      <c r="GO5">
        <f>SUMIFS(DataRegularSeason20242025!$AA$3:$AA$1315,DataRegularSeason20242025!$B$3:$B$1315, "&lt;=" &amp; GO$1, DataRegularSeason20242025!$D$3:$D$1315, $A5)+SUMIFS(DataRegularSeason20242025!$AB$3:$AB$1315,DataRegularSeason20242025!$B$3:$B$1315, "&lt;=" &amp; GO$1, DataRegularSeason20242025!$E$3:$E$1315, $A5)</f>
        <v>34</v>
      </c>
      <c r="GP5">
        <f>SUMIFS(DataRegularSeason20242025!$AA$3:$AA$1315,DataRegularSeason20242025!$B$3:$B$1315, "&lt;=" &amp; GP$1, DataRegularSeason20242025!$D$3:$D$1315, $A5)+SUMIFS(DataRegularSeason20242025!$AB$3:$AB$1315,DataRegularSeason20242025!$B$3:$B$1315, "&lt;=" &amp; GP$1, DataRegularSeason20242025!$E$3:$E$1315, $A5)</f>
        <v>34</v>
      </c>
      <c r="GQ5">
        <f>SUMIFS(DataRegularSeason20242025!$AA$3:$AA$1315,DataRegularSeason20242025!$B$3:$B$1315, "&lt;=" &amp; GQ$1, DataRegularSeason20242025!$D$3:$D$1315, $A5)+SUMIFS(DataRegularSeason20242025!$AB$3:$AB$1315,DataRegularSeason20242025!$B$3:$B$1315, "&lt;=" &amp; GQ$1, DataRegularSeason20242025!$E$3:$E$1315, $A5)</f>
        <v>34</v>
      </c>
      <c r="GR5">
        <f>SUMIFS(DataRegularSeason20242025!$AA$3:$AA$1315,DataRegularSeason20242025!$B$3:$B$1315, "&lt;=" &amp; GR$1, DataRegularSeason20242025!$D$3:$D$1315, $A5)+SUMIFS(DataRegularSeason20242025!$AB$3:$AB$1315,DataRegularSeason20242025!$B$3:$B$1315, "&lt;=" &amp; GR$1, DataRegularSeason20242025!$E$3:$E$1315, $A5)</f>
        <v>34</v>
      </c>
      <c r="GS5">
        <f>SUMIFS(DataRegularSeason20242025!$AA$3:$AA$1315,DataRegularSeason20242025!$B$3:$B$1315, "&lt;=" &amp; GS$1, DataRegularSeason20242025!$D$3:$D$1315, $A5)+SUMIFS(DataRegularSeason20242025!$AB$3:$AB$1315,DataRegularSeason20242025!$B$3:$B$1315, "&lt;=" &amp; GS$1, DataRegularSeason20242025!$E$3:$E$1315, $A5)</f>
        <v>34</v>
      </c>
      <c r="GT5">
        <f>SUMIFS(DataRegularSeason20242025!$AA$3:$AA$1315,DataRegularSeason20242025!$B$3:$B$1315, "&lt;=" &amp; GT$1, DataRegularSeason20242025!$D$3:$D$1315, $A5)+SUMIFS(DataRegularSeason20242025!$AB$3:$AB$1315,DataRegularSeason20242025!$B$3:$B$1315, "&lt;=" &amp; GT$1, DataRegularSeason20242025!$E$3:$E$1315, $A5)</f>
        <v>34</v>
      </c>
      <c r="GU5">
        <f>SUMIFS(DataRegularSeason20242025!$AA$3:$AA$1315,DataRegularSeason20242025!$B$3:$B$1315, "&lt;=" &amp; GU$1, DataRegularSeason20242025!$D$3:$D$1315, $A5)+SUMIFS(DataRegularSeason20242025!$AB$3:$AB$1315,DataRegularSeason20242025!$B$3:$B$1315, "&lt;=" &amp; GU$1, DataRegularSeason20242025!$E$3:$E$1315, $A5)</f>
        <v>34</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43</v>
      </c>
      <c r="CB11">
        <f>SUMIFS(DataRegularSeason20242025!$AA$3:$AA$1315,DataRegularSeason20242025!$B$3:$B$1315, "&lt;=" &amp; CB$1, DataRegularSeason20242025!$D$3:$D$1315, $A11)+SUMIFS(DataRegularSeason20242025!$AB$3:$AB$1315,DataRegularSeason20242025!$B$3:$B$1315, "&lt;=" &amp; CB$1, DataRegularSeason20242025!$E$3:$E$1315, $A11)</f>
        <v>43</v>
      </c>
      <c r="CC11">
        <f>SUMIFS(DataRegularSeason20242025!$AA$3:$AA$1315,DataRegularSeason20242025!$B$3:$B$1315, "&lt;=" &amp; CC$1, DataRegularSeason20242025!$D$3:$D$1315, $A11)+SUMIFS(DataRegularSeason20242025!$AB$3:$AB$1315,DataRegularSeason20242025!$B$3:$B$1315, "&lt;=" &amp; CC$1, DataRegularSeason20242025!$E$3:$E$1315, $A11)</f>
        <v>43</v>
      </c>
      <c r="CD11">
        <f>SUMIFS(DataRegularSeason20242025!$AA$3:$AA$1315,DataRegularSeason20242025!$B$3:$B$1315, "&lt;=" &amp; CD$1, DataRegularSeason20242025!$D$3:$D$1315, $A11)+SUMIFS(DataRegularSeason20242025!$AB$3:$AB$1315,DataRegularSeason20242025!$B$3:$B$1315, "&lt;=" &amp; CD$1, DataRegularSeason20242025!$E$3:$E$1315, $A11)</f>
        <v>43</v>
      </c>
      <c r="CE11">
        <f>SUMIFS(DataRegularSeason20242025!$AA$3:$AA$1315,DataRegularSeason20242025!$B$3:$B$1315, "&lt;=" &amp; CE$1, DataRegularSeason20242025!$D$3:$D$1315, $A11)+SUMIFS(DataRegularSeason20242025!$AB$3:$AB$1315,DataRegularSeason20242025!$B$3:$B$1315, "&lt;=" &amp; CE$1, DataRegularSeason20242025!$E$3:$E$1315, $A11)</f>
        <v>43</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43</v>
      </c>
      <c r="CM11">
        <f>SUMIFS(DataRegularSeason20242025!$AA$3:$AA$1315,DataRegularSeason20242025!$B$3:$B$1315, "&lt;=" &amp; CM$1, DataRegularSeason20242025!$D$3:$D$1315, $A11)+SUMIFS(DataRegularSeason20242025!$AB$3:$AB$1315,DataRegularSeason20242025!$B$3:$B$1315, "&lt;=" &amp; CM$1, DataRegularSeason20242025!$E$3:$E$1315, $A11)</f>
        <v>43</v>
      </c>
      <c r="CN11">
        <f>SUMIFS(DataRegularSeason20242025!$AA$3:$AA$1315,DataRegularSeason20242025!$B$3:$B$1315, "&lt;=" &amp; CN$1, DataRegularSeason20242025!$D$3:$D$1315, $A11)+SUMIFS(DataRegularSeason20242025!$AB$3:$AB$1315,DataRegularSeason20242025!$B$3:$B$1315, "&lt;=" &amp; CN$1, DataRegularSeason20242025!$E$3:$E$1315, $A11)</f>
        <v>43</v>
      </c>
      <c r="CO11">
        <f>SUMIFS(DataRegularSeason20242025!$AA$3:$AA$1315,DataRegularSeason20242025!$B$3:$B$1315, "&lt;=" &amp; CO$1, DataRegularSeason20242025!$D$3:$D$1315, $A11)+SUMIFS(DataRegularSeason20242025!$AB$3:$AB$1315,DataRegularSeason20242025!$B$3:$B$1315, "&lt;=" &amp; CO$1, DataRegularSeason20242025!$E$3:$E$1315, $A11)</f>
        <v>43</v>
      </c>
      <c r="CP11">
        <f>SUMIFS(DataRegularSeason20242025!$AA$3:$AA$1315,DataRegularSeason20242025!$B$3:$B$1315, "&lt;=" &amp; CP$1, DataRegularSeason20242025!$D$3:$D$1315, $A11)+SUMIFS(DataRegularSeason20242025!$AB$3:$AB$1315,DataRegularSeason20242025!$B$3:$B$1315, "&lt;=" &amp; CP$1, DataRegularSeason20242025!$E$3:$E$1315, $A11)</f>
        <v>43</v>
      </c>
      <c r="CQ11">
        <f>SUMIFS(DataRegularSeason20242025!$AA$3:$AA$1315,DataRegularSeason20242025!$B$3:$B$1315, "&lt;=" &amp; CQ$1, DataRegularSeason20242025!$D$3:$D$1315, $A11)+SUMIFS(DataRegularSeason20242025!$AB$3:$AB$1315,DataRegularSeason20242025!$B$3:$B$1315, "&lt;=" &amp; CQ$1, DataRegularSeason20242025!$E$3:$E$1315, $A11)</f>
        <v>43</v>
      </c>
      <c r="CR11">
        <f>SUMIFS(DataRegularSeason20242025!$AA$3:$AA$1315,DataRegularSeason20242025!$B$3:$B$1315, "&lt;=" &amp; CR$1, DataRegularSeason20242025!$D$3:$D$1315, $A11)+SUMIFS(DataRegularSeason20242025!$AB$3:$AB$1315,DataRegularSeason20242025!$B$3:$B$1315, "&lt;=" &amp; CR$1, DataRegularSeason20242025!$E$3:$E$1315, $A11)</f>
        <v>43</v>
      </c>
      <c r="CS11">
        <f>SUMIFS(DataRegularSeason20242025!$AA$3:$AA$1315,DataRegularSeason20242025!$B$3:$B$1315, "&lt;=" &amp; CS$1, DataRegularSeason20242025!$D$3:$D$1315, $A11)+SUMIFS(DataRegularSeason20242025!$AB$3:$AB$1315,DataRegularSeason20242025!$B$3:$B$1315, "&lt;=" &amp; CS$1, DataRegularSeason20242025!$E$3:$E$1315, $A11)</f>
        <v>43</v>
      </c>
      <c r="CT11">
        <f>SUMIFS(DataRegularSeason20242025!$AA$3:$AA$1315,DataRegularSeason20242025!$B$3:$B$1315, "&lt;=" &amp; CT$1, DataRegularSeason20242025!$D$3:$D$1315, $A11)+SUMIFS(DataRegularSeason20242025!$AB$3:$AB$1315,DataRegularSeason20242025!$B$3:$B$1315, "&lt;=" &amp; CT$1, DataRegularSeason20242025!$E$3:$E$1315, $A11)</f>
        <v>43</v>
      </c>
      <c r="CU11">
        <f>SUMIFS(DataRegularSeason20242025!$AA$3:$AA$1315,DataRegularSeason20242025!$B$3:$B$1315, "&lt;=" &amp; CU$1, DataRegularSeason20242025!$D$3:$D$1315, $A11)+SUMIFS(DataRegularSeason20242025!$AB$3:$AB$1315,DataRegularSeason20242025!$B$3:$B$1315, "&lt;=" &amp; CU$1, DataRegularSeason20242025!$E$3:$E$1315, $A11)</f>
        <v>43</v>
      </c>
      <c r="CV11">
        <f>SUMIFS(DataRegularSeason20242025!$AA$3:$AA$1315,DataRegularSeason20242025!$B$3:$B$1315, "&lt;=" &amp; CV$1, DataRegularSeason20242025!$D$3:$D$1315, $A11)+SUMIFS(DataRegularSeason20242025!$AB$3:$AB$1315,DataRegularSeason20242025!$B$3:$B$1315, "&lt;=" &amp; CV$1, DataRegularSeason20242025!$E$3:$E$1315, $A11)</f>
        <v>43</v>
      </c>
      <c r="CW11">
        <f>SUMIFS(DataRegularSeason20242025!$AA$3:$AA$1315,DataRegularSeason20242025!$B$3:$B$1315, "&lt;=" &amp; CW$1, DataRegularSeason20242025!$D$3:$D$1315, $A11)+SUMIFS(DataRegularSeason20242025!$AB$3:$AB$1315,DataRegularSeason20242025!$B$3:$B$1315, "&lt;=" &amp; CW$1, DataRegularSeason20242025!$E$3:$E$1315, $A11)</f>
        <v>43</v>
      </c>
      <c r="CX11">
        <f>SUMIFS(DataRegularSeason20242025!$AA$3:$AA$1315,DataRegularSeason20242025!$B$3:$B$1315, "&lt;=" &amp; CX$1, DataRegularSeason20242025!$D$3:$D$1315, $A11)+SUMIFS(DataRegularSeason20242025!$AB$3:$AB$1315,DataRegularSeason20242025!$B$3:$B$1315, "&lt;=" &amp; CX$1, DataRegularSeason20242025!$E$3:$E$1315, $A11)</f>
        <v>43</v>
      </c>
      <c r="CY11">
        <f>SUMIFS(DataRegularSeason20242025!$AA$3:$AA$1315,DataRegularSeason20242025!$B$3:$B$1315, "&lt;=" &amp; CY$1, DataRegularSeason20242025!$D$3:$D$1315, $A11)+SUMIFS(DataRegularSeason20242025!$AB$3:$AB$1315,DataRegularSeason20242025!$B$3:$B$1315, "&lt;=" &amp; CY$1, DataRegularSeason20242025!$E$3:$E$1315, $A11)</f>
        <v>43</v>
      </c>
      <c r="CZ11">
        <f>SUMIFS(DataRegularSeason20242025!$AA$3:$AA$1315,DataRegularSeason20242025!$B$3:$B$1315, "&lt;=" &amp; CZ$1, DataRegularSeason20242025!$D$3:$D$1315, $A11)+SUMIFS(DataRegularSeason20242025!$AB$3:$AB$1315,DataRegularSeason20242025!$B$3:$B$1315, "&lt;=" &amp; CZ$1, DataRegularSeason20242025!$E$3:$E$1315, $A11)</f>
        <v>43</v>
      </c>
      <c r="DA11">
        <f>SUMIFS(DataRegularSeason20242025!$AA$3:$AA$1315,DataRegularSeason20242025!$B$3:$B$1315, "&lt;=" &amp; DA$1, DataRegularSeason20242025!$D$3:$D$1315, $A11)+SUMIFS(DataRegularSeason20242025!$AB$3:$AB$1315,DataRegularSeason20242025!$B$3:$B$1315, "&lt;=" &amp; DA$1, DataRegularSeason20242025!$E$3:$E$1315, $A11)</f>
        <v>43</v>
      </c>
      <c r="DB11">
        <f>SUMIFS(DataRegularSeason20242025!$AA$3:$AA$1315,DataRegularSeason20242025!$B$3:$B$1315, "&lt;=" &amp; DB$1, DataRegularSeason20242025!$D$3:$D$1315, $A11)+SUMIFS(DataRegularSeason20242025!$AB$3:$AB$1315,DataRegularSeason20242025!$B$3:$B$1315, "&lt;=" &amp; DB$1, DataRegularSeason20242025!$E$3:$E$1315, $A11)</f>
        <v>43</v>
      </c>
      <c r="DC11">
        <f>SUMIFS(DataRegularSeason20242025!$AA$3:$AA$1315,DataRegularSeason20242025!$B$3:$B$1315, "&lt;=" &amp; DC$1, DataRegularSeason20242025!$D$3:$D$1315, $A11)+SUMIFS(DataRegularSeason20242025!$AB$3:$AB$1315,DataRegularSeason20242025!$B$3:$B$1315, "&lt;=" &amp; DC$1, DataRegularSeason20242025!$E$3:$E$1315, $A11)</f>
        <v>43</v>
      </c>
      <c r="DD11">
        <f>SUMIFS(DataRegularSeason20242025!$AA$3:$AA$1315,DataRegularSeason20242025!$B$3:$B$1315, "&lt;=" &amp; DD$1, DataRegularSeason20242025!$D$3:$D$1315, $A11)+SUMIFS(DataRegularSeason20242025!$AB$3:$AB$1315,DataRegularSeason20242025!$B$3:$B$1315, "&lt;=" &amp; DD$1, DataRegularSeason20242025!$E$3:$E$1315, $A11)</f>
        <v>43</v>
      </c>
      <c r="DE11">
        <f>SUMIFS(DataRegularSeason20242025!$AA$3:$AA$1315,DataRegularSeason20242025!$B$3:$B$1315, "&lt;=" &amp; DE$1, DataRegularSeason20242025!$D$3:$D$1315, $A11)+SUMIFS(DataRegularSeason20242025!$AB$3:$AB$1315,DataRegularSeason20242025!$B$3:$B$1315, "&lt;=" &amp; DE$1, DataRegularSeason20242025!$E$3:$E$1315, $A11)</f>
        <v>43</v>
      </c>
      <c r="DF11">
        <f>SUMIFS(DataRegularSeason20242025!$AA$3:$AA$1315,DataRegularSeason20242025!$B$3:$B$1315, "&lt;=" &amp; DF$1, DataRegularSeason20242025!$D$3:$D$1315, $A11)+SUMIFS(DataRegularSeason20242025!$AB$3:$AB$1315,DataRegularSeason20242025!$B$3:$B$1315, "&lt;=" &amp; DF$1, DataRegularSeason20242025!$E$3:$E$1315, $A11)</f>
        <v>43</v>
      </c>
      <c r="DG11">
        <f>SUMIFS(DataRegularSeason20242025!$AA$3:$AA$1315,DataRegularSeason20242025!$B$3:$B$1315, "&lt;=" &amp; DG$1, DataRegularSeason20242025!$D$3:$D$1315, $A11)+SUMIFS(DataRegularSeason20242025!$AB$3:$AB$1315,DataRegularSeason20242025!$B$3:$B$1315, "&lt;=" &amp; DG$1, DataRegularSeason20242025!$E$3:$E$1315, $A11)</f>
        <v>43</v>
      </c>
      <c r="DH11">
        <f>SUMIFS(DataRegularSeason20242025!$AA$3:$AA$1315,DataRegularSeason20242025!$B$3:$B$1315, "&lt;=" &amp; DH$1, DataRegularSeason20242025!$D$3:$D$1315, $A11)+SUMIFS(DataRegularSeason20242025!$AB$3:$AB$1315,DataRegularSeason20242025!$B$3:$B$1315, "&lt;=" &amp; DH$1, DataRegularSeason20242025!$E$3:$E$1315, $A11)</f>
        <v>43</v>
      </c>
      <c r="DI11">
        <f>SUMIFS(DataRegularSeason20242025!$AA$3:$AA$1315,DataRegularSeason20242025!$B$3:$B$1315, "&lt;=" &amp; DI$1, DataRegularSeason20242025!$D$3:$D$1315, $A11)+SUMIFS(DataRegularSeason20242025!$AB$3:$AB$1315,DataRegularSeason20242025!$B$3:$B$1315, "&lt;=" &amp; DI$1, DataRegularSeason20242025!$E$3:$E$1315, $A11)</f>
        <v>43</v>
      </c>
      <c r="DJ11">
        <f>SUMIFS(DataRegularSeason20242025!$AA$3:$AA$1315,DataRegularSeason20242025!$B$3:$B$1315, "&lt;=" &amp; DJ$1, DataRegularSeason20242025!$D$3:$D$1315, $A11)+SUMIFS(DataRegularSeason20242025!$AB$3:$AB$1315,DataRegularSeason20242025!$B$3:$B$1315, "&lt;=" &amp; DJ$1, DataRegularSeason20242025!$E$3:$E$1315, $A11)</f>
        <v>43</v>
      </c>
      <c r="DK11">
        <f>SUMIFS(DataRegularSeason20242025!$AA$3:$AA$1315,DataRegularSeason20242025!$B$3:$B$1315, "&lt;=" &amp; DK$1, DataRegularSeason20242025!$D$3:$D$1315, $A11)+SUMIFS(DataRegularSeason20242025!$AB$3:$AB$1315,DataRegularSeason20242025!$B$3:$B$1315, "&lt;=" &amp; DK$1, DataRegularSeason20242025!$E$3:$E$1315, $A11)</f>
        <v>43</v>
      </c>
      <c r="DL11">
        <f>SUMIFS(DataRegularSeason20242025!$AA$3:$AA$1315,DataRegularSeason20242025!$B$3:$B$1315, "&lt;=" &amp; DL$1, DataRegularSeason20242025!$D$3:$D$1315, $A11)+SUMIFS(DataRegularSeason20242025!$AB$3:$AB$1315,DataRegularSeason20242025!$B$3:$B$1315, "&lt;=" &amp; DL$1, DataRegularSeason20242025!$E$3:$E$1315, $A11)</f>
        <v>43</v>
      </c>
      <c r="DM11">
        <f>SUMIFS(DataRegularSeason20242025!$AA$3:$AA$1315,DataRegularSeason20242025!$B$3:$B$1315, "&lt;=" &amp; DM$1, DataRegularSeason20242025!$D$3:$D$1315, $A11)+SUMIFS(DataRegularSeason20242025!$AB$3:$AB$1315,DataRegularSeason20242025!$B$3:$B$1315, "&lt;=" &amp; DM$1, DataRegularSeason20242025!$E$3:$E$1315, $A11)</f>
        <v>43</v>
      </c>
      <c r="DN11">
        <f>SUMIFS(DataRegularSeason20242025!$AA$3:$AA$1315,DataRegularSeason20242025!$B$3:$B$1315, "&lt;=" &amp; DN$1, DataRegularSeason20242025!$D$3:$D$1315, $A11)+SUMIFS(DataRegularSeason20242025!$AB$3:$AB$1315,DataRegularSeason20242025!$B$3:$B$1315, "&lt;=" &amp; DN$1, DataRegularSeason20242025!$E$3:$E$1315, $A11)</f>
        <v>43</v>
      </c>
      <c r="DO11">
        <f>SUMIFS(DataRegularSeason20242025!$AA$3:$AA$1315,DataRegularSeason20242025!$B$3:$B$1315, "&lt;=" &amp; DO$1, DataRegularSeason20242025!$D$3:$D$1315, $A11)+SUMIFS(DataRegularSeason20242025!$AB$3:$AB$1315,DataRegularSeason20242025!$B$3:$B$1315, "&lt;=" &amp; DO$1, DataRegularSeason20242025!$E$3:$E$1315, $A11)</f>
        <v>43</v>
      </c>
      <c r="DP11">
        <f>SUMIFS(DataRegularSeason20242025!$AA$3:$AA$1315,DataRegularSeason20242025!$B$3:$B$1315, "&lt;=" &amp; DP$1, DataRegularSeason20242025!$D$3:$D$1315, $A11)+SUMIFS(DataRegularSeason20242025!$AB$3:$AB$1315,DataRegularSeason20242025!$B$3:$B$1315, "&lt;=" &amp; DP$1, DataRegularSeason20242025!$E$3:$E$1315, $A11)</f>
        <v>43</v>
      </c>
      <c r="DQ11">
        <f>SUMIFS(DataRegularSeason20242025!$AA$3:$AA$1315,DataRegularSeason20242025!$B$3:$B$1315, "&lt;=" &amp; DQ$1, DataRegularSeason20242025!$D$3:$D$1315, $A11)+SUMIFS(DataRegularSeason20242025!$AB$3:$AB$1315,DataRegularSeason20242025!$B$3:$B$1315, "&lt;=" &amp; DQ$1, DataRegularSeason20242025!$E$3:$E$1315, $A11)</f>
        <v>43</v>
      </c>
      <c r="DR11">
        <f>SUMIFS(DataRegularSeason20242025!$AA$3:$AA$1315,DataRegularSeason20242025!$B$3:$B$1315, "&lt;=" &amp; DR$1, DataRegularSeason20242025!$D$3:$D$1315, $A11)+SUMIFS(DataRegularSeason20242025!$AB$3:$AB$1315,DataRegularSeason20242025!$B$3:$B$1315, "&lt;=" &amp; DR$1, DataRegularSeason20242025!$E$3:$E$1315, $A11)</f>
        <v>43</v>
      </c>
      <c r="DS11">
        <f>SUMIFS(DataRegularSeason20242025!$AA$3:$AA$1315,DataRegularSeason20242025!$B$3:$B$1315, "&lt;=" &amp; DS$1, DataRegularSeason20242025!$D$3:$D$1315, $A11)+SUMIFS(DataRegularSeason20242025!$AB$3:$AB$1315,DataRegularSeason20242025!$B$3:$B$1315, "&lt;=" &amp; DS$1, DataRegularSeason20242025!$E$3:$E$1315, $A11)</f>
        <v>43</v>
      </c>
      <c r="DT11">
        <f>SUMIFS(DataRegularSeason20242025!$AA$3:$AA$1315,DataRegularSeason20242025!$B$3:$B$1315, "&lt;=" &amp; DT$1, DataRegularSeason20242025!$D$3:$D$1315, $A11)+SUMIFS(DataRegularSeason20242025!$AB$3:$AB$1315,DataRegularSeason20242025!$B$3:$B$1315, "&lt;=" &amp; DT$1, DataRegularSeason20242025!$E$3:$E$1315, $A11)</f>
        <v>43</v>
      </c>
      <c r="DU11">
        <f>SUMIFS(DataRegularSeason20242025!$AA$3:$AA$1315,DataRegularSeason20242025!$B$3:$B$1315, "&lt;=" &amp; DU$1, DataRegularSeason20242025!$D$3:$D$1315, $A11)+SUMIFS(DataRegularSeason20242025!$AB$3:$AB$1315,DataRegularSeason20242025!$B$3:$B$1315, "&lt;=" &amp; DU$1, DataRegularSeason20242025!$E$3:$E$1315, $A11)</f>
        <v>43</v>
      </c>
      <c r="DV11">
        <f>SUMIFS(DataRegularSeason20242025!$AA$3:$AA$1315,DataRegularSeason20242025!$B$3:$B$1315, "&lt;=" &amp; DV$1, DataRegularSeason20242025!$D$3:$D$1315, $A11)+SUMIFS(DataRegularSeason20242025!$AB$3:$AB$1315,DataRegularSeason20242025!$B$3:$B$1315, "&lt;=" &amp; DV$1, DataRegularSeason20242025!$E$3:$E$1315, $A11)</f>
        <v>43</v>
      </c>
      <c r="DW11">
        <f>SUMIFS(DataRegularSeason20242025!$AA$3:$AA$1315,DataRegularSeason20242025!$B$3:$B$1315, "&lt;=" &amp; DW$1, DataRegularSeason20242025!$D$3:$D$1315, $A11)+SUMIFS(DataRegularSeason20242025!$AB$3:$AB$1315,DataRegularSeason20242025!$B$3:$B$1315, "&lt;=" &amp; DW$1, DataRegularSeason20242025!$E$3:$E$1315, $A11)</f>
        <v>43</v>
      </c>
      <c r="DX11">
        <f>SUMIFS(DataRegularSeason20242025!$AA$3:$AA$1315,DataRegularSeason20242025!$B$3:$B$1315, "&lt;=" &amp; DX$1, DataRegularSeason20242025!$D$3:$D$1315, $A11)+SUMIFS(DataRegularSeason20242025!$AB$3:$AB$1315,DataRegularSeason20242025!$B$3:$B$1315, "&lt;=" &amp; DX$1, DataRegularSeason20242025!$E$3:$E$1315, $A11)</f>
        <v>43</v>
      </c>
      <c r="DY11">
        <f>SUMIFS(DataRegularSeason20242025!$AA$3:$AA$1315,DataRegularSeason20242025!$B$3:$B$1315, "&lt;=" &amp; DY$1, DataRegularSeason20242025!$D$3:$D$1315, $A11)+SUMIFS(DataRegularSeason20242025!$AB$3:$AB$1315,DataRegularSeason20242025!$B$3:$B$1315, "&lt;=" &amp; DY$1, DataRegularSeason20242025!$E$3:$E$1315, $A11)</f>
        <v>43</v>
      </c>
      <c r="DZ11">
        <f>SUMIFS(DataRegularSeason20242025!$AA$3:$AA$1315,DataRegularSeason20242025!$B$3:$B$1315, "&lt;=" &amp; DZ$1, DataRegularSeason20242025!$D$3:$D$1315, $A11)+SUMIFS(DataRegularSeason20242025!$AB$3:$AB$1315,DataRegularSeason20242025!$B$3:$B$1315, "&lt;=" &amp; DZ$1, DataRegularSeason20242025!$E$3:$E$1315, $A11)</f>
        <v>43</v>
      </c>
      <c r="EA11">
        <f>SUMIFS(DataRegularSeason20242025!$AA$3:$AA$1315,DataRegularSeason20242025!$B$3:$B$1315, "&lt;=" &amp; EA$1, DataRegularSeason20242025!$D$3:$D$1315, $A11)+SUMIFS(DataRegularSeason20242025!$AB$3:$AB$1315,DataRegularSeason20242025!$B$3:$B$1315, "&lt;=" &amp; EA$1, DataRegularSeason20242025!$E$3:$E$1315, $A11)</f>
        <v>43</v>
      </c>
      <c r="EB11">
        <f>SUMIFS(DataRegularSeason20242025!$AA$3:$AA$1315,DataRegularSeason20242025!$B$3:$B$1315, "&lt;=" &amp; EB$1, DataRegularSeason20242025!$D$3:$D$1315, $A11)+SUMIFS(DataRegularSeason20242025!$AB$3:$AB$1315,DataRegularSeason20242025!$B$3:$B$1315, "&lt;=" &amp; EB$1, DataRegularSeason20242025!$E$3:$E$1315, $A11)</f>
        <v>43</v>
      </c>
      <c r="EC11">
        <f>SUMIFS(DataRegularSeason20242025!$AA$3:$AA$1315,DataRegularSeason20242025!$B$3:$B$1315, "&lt;=" &amp; EC$1, DataRegularSeason20242025!$D$3:$D$1315, $A11)+SUMIFS(DataRegularSeason20242025!$AB$3:$AB$1315,DataRegularSeason20242025!$B$3:$B$1315, "&lt;=" &amp; EC$1, DataRegularSeason20242025!$E$3:$E$1315, $A11)</f>
        <v>43</v>
      </c>
      <c r="ED11">
        <f>SUMIFS(DataRegularSeason20242025!$AA$3:$AA$1315,DataRegularSeason20242025!$B$3:$B$1315, "&lt;=" &amp; ED$1, DataRegularSeason20242025!$D$3:$D$1315, $A11)+SUMIFS(DataRegularSeason20242025!$AB$3:$AB$1315,DataRegularSeason20242025!$B$3:$B$1315, "&lt;=" &amp; ED$1, DataRegularSeason20242025!$E$3:$E$1315, $A11)</f>
        <v>43</v>
      </c>
      <c r="EE11">
        <f>SUMIFS(DataRegularSeason20242025!$AA$3:$AA$1315,DataRegularSeason20242025!$B$3:$B$1315, "&lt;=" &amp; EE$1, DataRegularSeason20242025!$D$3:$D$1315, $A11)+SUMIFS(DataRegularSeason20242025!$AB$3:$AB$1315,DataRegularSeason20242025!$B$3:$B$1315, "&lt;=" &amp; EE$1, DataRegularSeason20242025!$E$3:$E$1315, $A11)</f>
        <v>43</v>
      </c>
      <c r="EF11">
        <f>SUMIFS(DataRegularSeason20242025!$AA$3:$AA$1315,DataRegularSeason20242025!$B$3:$B$1315, "&lt;=" &amp; EF$1, DataRegularSeason20242025!$D$3:$D$1315, $A11)+SUMIFS(DataRegularSeason20242025!$AB$3:$AB$1315,DataRegularSeason20242025!$B$3:$B$1315, "&lt;=" &amp; EF$1, DataRegularSeason20242025!$E$3:$E$1315, $A11)</f>
        <v>43</v>
      </c>
      <c r="EG11">
        <f>SUMIFS(DataRegularSeason20242025!$AA$3:$AA$1315,DataRegularSeason20242025!$B$3:$B$1315, "&lt;=" &amp; EG$1, DataRegularSeason20242025!$D$3:$D$1315, $A11)+SUMIFS(DataRegularSeason20242025!$AB$3:$AB$1315,DataRegularSeason20242025!$B$3:$B$1315, "&lt;=" &amp; EG$1, DataRegularSeason20242025!$E$3:$E$1315, $A11)</f>
        <v>43</v>
      </c>
      <c r="EH11">
        <f>SUMIFS(DataRegularSeason20242025!$AA$3:$AA$1315,DataRegularSeason20242025!$B$3:$B$1315, "&lt;=" &amp; EH$1, DataRegularSeason20242025!$D$3:$D$1315, $A11)+SUMIFS(DataRegularSeason20242025!$AB$3:$AB$1315,DataRegularSeason20242025!$B$3:$B$1315, "&lt;=" &amp; EH$1, DataRegularSeason20242025!$E$3:$E$1315, $A11)</f>
        <v>43</v>
      </c>
      <c r="EI11">
        <f>SUMIFS(DataRegularSeason20242025!$AA$3:$AA$1315,DataRegularSeason20242025!$B$3:$B$1315, "&lt;=" &amp; EI$1, DataRegularSeason20242025!$D$3:$D$1315, $A11)+SUMIFS(DataRegularSeason20242025!$AB$3:$AB$1315,DataRegularSeason20242025!$B$3:$B$1315, "&lt;=" &amp; EI$1, DataRegularSeason20242025!$E$3:$E$1315, $A11)</f>
        <v>43</v>
      </c>
      <c r="EJ11">
        <f>SUMIFS(DataRegularSeason20242025!$AA$3:$AA$1315,DataRegularSeason20242025!$B$3:$B$1315, "&lt;=" &amp; EJ$1, DataRegularSeason20242025!$D$3:$D$1315, $A11)+SUMIFS(DataRegularSeason20242025!$AB$3:$AB$1315,DataRegularSeason20242025!$B$3:$B$1315, "&lt;=" &amp; EJ$1, DataRegularSeason20242025!$E$3:$E$1315, $A11)</f>
        <v>43</v>
      </c>
      <c r="EK11">
        <f>SUMIFS(DataRegularSeason20242025!$AA$3:$AA$1315,DataRegularSeason20242025!$B$3:$B$1315, "&lt;=" &amp; EK$1, DataRegularSeason20242025!$D$3:$D$1315, $A11)+SUMIFS(DataRegularSeason20242025!$AB$3:$AB$1315,DataRegularSeason20242025!$B$3:$B$1315, "&lt;=" &amp; EK$1, DataRegularSeason20242025!$E$3:$E$1315, $A11)</f>
        <v>43</v>
      </c>
      <c r="EL11">
        <f>SUMIFS(DataRegularSeason20242025!$AA$3:$AA$1315,DataRegularSeason20242025!$B$3:$B$1315, "&lt;=" &amp; EL$1, DataRegularSeason20242025!$D$3:$D$1315, $A11)+SUMIFS(DataRegularSeason20242025!$AB$3:$AB$1315,DataRegularSeason20242025!$B$3:$B$1315, "&lt;=" &amp; EL$1, DataRegularSeason20242025!$E$3:$E$1315, $A11)</f>
        <v>43</v>
      </c>
      <c r="EM11">
        <f>SUMIFS(DataRegularSeason20242025!$AA$3:$AA$1315,DataRegularSeason20242025!$B$3:$B$1315, "&lt;=" &amp; EM$1, DataRegularSeason20242025!$D$3:$D$1315, $A11)+SUMIFS(DataRegularSeason20242025!$AB$3:$AB$1315,DataRegularSeason20242025!$B$3:$B$1315, "&lt;=" &amp; EM$1, DataRegularSeason20242025!$E$3:$E$1315, $A11)</f>
        <v>43</v>
      </c>
      <c r="EN11">
        <f>SUMIFS(DataRegularSeason20242025!$AA$3:$AA$1315,DataRegularSeason20242025!$B$3:$B$1315, "&lt;=" &amp; EN$1, DataRegularSeason20242025!$D$3:$D$1315, $A11)+SUMIFS(DataRegularSeason20242025!$AB$3:$AB$1315,DataRegularSeason20242025!$B$3:$B$1315, "&lt;=" &amp; EN$1, DataRegularSeason20242025!$E$3:$E$1315, $A11)</f>
        <v>43</v>
      </c>
      <c r="EO11">
        <f>SUMIFS(DataRegularSeason20242025!$AA$3:$AA$1315,DataRegularSeason20242025!$B$3:$B$1315, "&lt;=" &amp; EO$1, DataRegularSeason20242025!$D$3:$D$1315, $A11)+SUMIFS(DataRegularSeason20242025!$AB$3:$AB$1315,DataRegularSeason20242025!$B$3:$B$1315, "&lt;=" &amp; EO$1, DataRegularSeason20242025!$E$3:$E$1315, $A11)</f>
        <v>43</v>
      </c>
      <c r="EP11">
        <f>SUMIFS(DataRegularSeason20242025!$AA$3:$AA$1315,DataRegularSeason20242025!$B$3:$B$1315, "&lt;=" &amp; EP$1, DataRegularSeason20242025!$D$3:$D$1315, $A11)+SUMIFS(DataRegularSeason20242025!$AB$3:$AB$1315,DataRegularSeason20242025!$B$3:$B$1315, "&lt;=" &amp; EP$1, DataRegularSeason20242025!$E$3:$E$1315, $A11)</f>
        <v>43</v>
      </c>
      <c r="EQ11">
        <f>SUMIFS(DataRegularSeason20242025!$AA$3:$AA$1315,DataRegularSeason20242025!$B$3:$B$1315, "&lt;=" &amp; EQ$1, DataRegularSeason20242025!$D$3:$D$1315, $A11)+SUMIFS(DataRegularSeason20242025!$AB$3:$AB$1315,DataRegularSeason20242025!$B$3:$B$1315, "&lt;=" &amp; EQ$1, DataRegularSeason20242025!$E$3:$E$1315, $A11)</f>
        <v>43</v>
      </c>
      <c r="ER11">
        <f>SUMIFS(DataRegularSeason20242025!$AA$3:$AA$1315,DataRegularSeason20242025!$B$3:$B$1315, "&lt;=" &amp; ER$1, DataRegularSeason20242025!$D$3:$D$1315, $A11)+SUMIFS(DataRegularSeason20242025!$AB$3:$AB$1315,DataRegularSeason20242025!$B$3:$B$1315, "&lt;=" &amp; ER$1, DataRegularSeason20242025!$E$3:$E$1315, $A11)</f>
        <v>43</v>
      </c>
      <c r="ES11">
        <f>SUMIFS(DataRegularSeason20242025!$AA$3:$AA$1315,DataRegularSeason20242025!$B$3:$B$1315, "&lt;=" &amp; ES$1, DataRegularSeason20242025!$D$3:$D$1315, $A11)+SUMIFS(DataRegularSeason20242025!$AB$3:$AB$1315,DataRegularSeason20242025!$B$3:$B$1315, "&lt;=" &amp; ES$1, DataRegularSeason20242025!$E$3:$E$1315, $A11)</f>
        <v>43</v>
      </c>
      <c r="ET11">
        <f>SUMIFS(DataRegularSeason20242025!$AA$3:$AA$1315,DataRegularSeason20242025!$B$3:$B$1315, "&lt;=" &amp; ET$1, DataRegularSeason20242025!$D$3:$D$1315, $A11)+SUMIFS(DataRegularSeason20242025!$AB$3:$AB$1315,DataRegularSeason20242025!$B$3:$B$1315, "&lt;=" &amp; ET$1, DataRegularSeason20242025!$E$3:$E$1315, $A11)</f>
        <v>43</v>
      </c>
      <c r="EU11">
        <f>SUMIFS(DataRegularSeason20242025!$AA$3:$AA$1315,DataRegularSeason20242025!$B$3:$B$1315, "&lt;=" &amp; EU$1, DataRegularSeason20242025!$D$3:$D$1315, $A11)+SUMIFS(DataRegularSeason20242025!$AB$3:$AB$1315,DataRegularSeason20242025!$B$3:$B$1315, "&lt;=" &amp; EU$1, DataRegularSeason20242025!$E$3:$E$1315, $A11)</f>
        <v>43</v>
      </c>
      <c r="EV11">
        <f>SUMIFS(DataRegularSeason20242025!$AA$3:$AA$1315,DataRegularSeason20242025!$B$3:$B$1315, "&lt;=" &amp; EV$1, DataRegularSeason20242025!$D$3:$D$1315, $A11)+SUMIFS(DataRegularSeason20242025!$AB$3:$AB$1315,DataRegularSeason20242025!$B$3:$B$1315, "&lt;=" &amp; EV$1, DataRegularSeason20242025!$E$3:$E$1315, $A11)</f>
        <v>43</v>
      </c>
      <c r="EW11">
        <f>SUMIFS(DataRegularSeason20242025!$AA$3:$AA$1315,DataRegularSeason20242025!$B$3:$B$1315, "&lt;=" &amp; EW$1, DataRegularSeason20242025!$D$3:$D$1315, $A11)+SUMIFS(DataRegularSeason20242025!$AB$3:$AB$1315,DataRegularSeason20242025!$B$3:$B$1315, "&lt;=" &amp; EW$1, DataRegularSeason20242025!$E$3:$E$1315, $A11)</f>
        <v>43</v>
      </c>
      <c r="EX11">
        <f>SUMIFS(DataRegularSeason20242025!$AA$3:$AA$1315,DataRegularSeason20242025!$B$3:$B$1315, "&lt;=" &amp; EX$1, DataRegularSeason20242025!$D$3:$D$1315, $A11)+SUMIFS(DataRegularSeason20242025!$AB$3:$AB$1315,DataRegularSeason20242025!$B$3:$B$1315, "&lt;=" &amp; EX$1, DataRegularSeason20242025!$E$3:$E$1315, $A11)</f>
        <v>43</v>
      </c>
      <c r="EY11">
        <f>SUMIFS(DataRegularSeason20242025!$AA$3:$AA$1315,DataRegularSeason20242025!$B$3:$B$1315, "&lt;=" &amp; EY$1, DataRegularSeason20242025!$D$3:$D$1315, $A11)+SUMIFS(DataRegularSeason20242025!$AB$3:$AB$1315,DataRegularSeason20242025!$B$3:$B$1315, "&lt;=" &amp; EY$1, DataRegularSeason20242025!$E$3:$E$1315, $A11)</f>
        <v>43</v>
      </c>
      <c r="EZ11">
        <f>SUMIFS(DataRegularSeason20242025!$AA$3:$AA$1315,DataRegularSeason20242025!$B$3:$B$1315, "&lt;=" &amp; EZ$1, DataRegularSeason20242025!$D$3:$D$1315, $A11)+SUMIFS(DataRegularSeason20242025!$AB$3:$AB$1315,DataRegularSeason20242025!$B$3:$B$1315, "&lt;=" &amp; EZ$1, DataRegularSeason20242025!$E$3:$E$1315, $A11)</f>
        <v>43</v>
      </c>
      <c r="FA11">
        <f>SUMIFS(DataRegularSeason20242025!$AA$3:$AA$1315,DataRegularSeason20242025!$B$3:$B$1315, "&lt;=" &amp; FA$1, DataRegularSeason20242025!$D$3:$D$1315, $A11)+SUMIFS(DataRegularSeason20242025!$AB$3:$AB$1315,DataRegularSeason20242025!$B$3:$B$1315, "&lt;=" &amp; FA$1, DataRegularSeason20242025!$E$3:$E$1315, $A11)</f>
        <v>43</v>
      </c>
      <c r="FB11">
        <f>SUMIFS(DataRegularSeason20242025!$AA$3:$AA$1315,DataRegularSeason20242025!$B$3:$B$1315, "&lt;=" &amp; FB$1, DataRegularSeason20242025!$D$3:$D$1315, $A11)+SUMIFS(DataRegularSeason20242025!$AB$3:$AB$1315,DataRegularSeason20242025!$B$3:$B$1315, "&lt;=" &amp; FB$1, DataRegularSeason20242025!$E$3:$E$1315, $A11)</f>
        <v>43</v>
      </c>
      <c r="FC11">
        <f>SUMIFS(DataRegularSeason20242025!$AA$3:$AA$1315,DataRegularSeason20242025!$B$3:$B$1315, "&lt;=" &amp; FC$1, DataRegularSeason20242025!$D$3:$D$1315, $A11)+SUMIFS(DataRegularSeason20242025!$AB$3:$AB$1315,DataRegularSeason20242025!$B$3:$B$1315, "&lt;=" &amp; FC$1, DataRegularSeason20242025!$E$3:$E$1315, $A11)</f>
        <v>43</v>
      </c>
      <c r="FD11">
        <f>SUMIFS(DataRegularSeason20242025!$AA$3:$AA$1315,DataRegularSeason20242025!$B$3:$B$1315, "&lt;=" &amp; FD$1, DataRegularSeason20242025!$D$3:$D$1315, $A11)+SUMIFS(DataRegularSeason20242025!$AB$3:$AB$1315,DataRegularSeason20242025!$B$3:$B$1315, "&lt;=" &amp; FD$1, DataRegularSeason20242025!$E$3:$E$1315, $A11)</f>
        <v>43</v>
      </c>
      <c r="FE11">
        <f>SUMIFS(DataRegularSeason20242025!$AA$3:$AA$1315,DataRegularSeason20242025!$B$3:$B$1315, "&lt;=" &amp; FE$1, DataRegularSeason20242025!$D$3:$D$1315, $A11)+SUMIFS(DataRegularSeason20242025!$AB$3:$AB$1315,DataRegularSeason20242025!$B$3:$B$1315, "&lt;=" &amp; FE$1, DataRegularSeason20242025!$E$3:$E$1315, $A11)</f>
        <v>43</v>
      </c>
      <c r="FF11">
        <f>SUMIFS(DataRegularSeason20242025!$AA$3:$AA$1315,DataRegularSeason20242025!$B$3:$B$1315, "&lt;=" &amp; FF$1, DataRegularSeason20242025!$D$3:$D$1315, $A11)+SUMIFS(DataRegularSeason20242025!$AB$3:$AB$1315,DataRegularSeason20242025!$B$3:$B$1315, "&lt;=" &amp; FF$1, DataRegularSeason20242025!$E$3:$E$1315, $A11)</f>
        <v>43</v>
      </c>
      <c r="FG11">
        <f>SUMIFS(DataRegularSeason20242025!$AA$3:$AA$1315,DataRegularSeason20242025!$B$3:$B$1315, "&lt;=" &amp; FG$1, DataRegularSeason20242025!$D$3:$D$1315, $A11)+SUMIFS(DataRegularSeason20242025!$AB$3:$AB$1315,DataRegularSeason20242025!$B$3:$B$1315, "&lt;=" &amp; FG$1, DataRegularSeason20242025!$E$3:$E$1315, $A11)</f>
        <v>43</v>
      </c>
      <c r="FH11">
        <f>SUMIFS(DataRegularSeason20242025!$AA$3:$AA$1315,DataRegularSeason20242025!$B$3:$B$1315, "&lt;=" &amp; FH$1, DataRegularSeason20242025!$D$3:$D$1315, $A11)+SUMIFS(DataRegularSeason20242025!$AB$3:$AB$1315,DataRegularSeason20242025!$B$3:$B$1315, "&lt;=" &amp; FH$1, DataRegularSeason20242025!$E$3:$E$1315, $A11)</f>
        <v>43</v>
      </c>
      <c r="FI11">
        <f>SUMIFS(DataRegularSeason20242025!$AA$3:$AA$1315,DataRegularSeason20242025!$B$3:$B$1315, "&lt;=" &amp; FI$1, DataRegularSeason20242025!$D$3:$D$1315, $A11)+SUMIFS(DataRegularSeason20242025!$AB$3:$AB$1315,DataRegularSeason20242025!$B$3:$B$1315, "&lt;=" &amp; FI$1, DataRegularSeason20242025!$E$3:$E$1315, $A11)</f>
        <v>43</v>
      </c>
      <c r="FJ11">
        <f>SUMIFS(DataRegularSeason20242025!$AA$3:$AA$1315,DataRegularSeason20242025!$B$3:$B$1315, "&lt;=" &amp; FJ$1, DataRegularSeason20242025!$D$3:$D$1315, $A11)+SUMIFS(DataRegularSeason20242025!$AB$3:$AB$1315,DataRegularSeason20242025!$B$3:$B$1315, "&lt;=" &amp; FJ$1, DataRegularSeason20242025!$E$3:$E$1315, $A11)</f>
        <v>43</v>
      </c>
      <c r="FK11">
        <f>SUMIFS(DataRegularSeason20242025!$AA$3:$AA$1315,DataRegularSeason20242025!$B$3:$B$1315, "&lt;=" &amp; FK$1, DataRegularSeason20242025!$D$3:$D$1315, $A11)+SUMIFS(DataRegularSeason20242025!$AB$3:$AB$1315,DataRegularSeason20242025!$B$3:$B$1315, "&lt;=" &amp; FK$1, DataRegularSeason20242025!$E$3:$E$1315, $A11)</f>
        <v>43</v>
      </c>
      <c r="FL11">
        <f>SUMIFS(DataRegularSeason20242025!$AA$3:$AA$1315,DataRegularSeason20242025!$B$3:$B$1315, "&lt;=" &amp; FL$1, DataRegularSeason20242025!$D$3:$D$1315, $A11)+SUMIFS(DataRegularSeason20242025!$AB$3:$AB$1315,DataRegularSeason20242025!$B$3:$B$1315, "&lt;=" &amp; FL$1, DataRegularSeason20242025!$E$3:$E$1315, $A11)</f>
        <v>43</v>
      </c>
      <c r="FM11">
        <f>SUMIFS(DataRegularSeason20242025!$AA$3:$AA$1315,DataRegularSeason20242025!$B$3:$B$1315, "&lt;=" &amp; FM$1, DataRegularSeason20242025!$D$3:$D$1315, $A11)+SUMIFS(DataRegularSeason20242025!$AB$3:$AB$1315,DataRegularSeason20242025!$B$3:$B$1315, "&lt;=" &amp; FM$1, DataRegularSeason20242025!$E$3:$E$1315, $A11)</f>
        <v>43</v>
      </c>
      <c r="FN11">
        <f>SUMIFS(DataRegularSeason20242025!$AA$3:$AA$1315,DataRegularSeason20242025!$B$3:$B$1315, "&lt;=" &amp; FN$1, DataRegularSeason20242025!$D$3:$D$1315, $A11)+SUMIFS(DataRegularSeason20242025!$AB$3:$AB$1315,DataRegularSeason20242025!$B$3:$B$1315, "&lt;=" &amp; FN$1, DataRegularSeason20242025!$E$3:$E$1315, $A11)</f>
        <v>43</v>
      </c>
      <c r="FO11">
        <f>SUMIFS(DataRegularSeason20242025!$AA$3:$AA$1315,DataRegularSeason20242025!$B$3:$B$1315, "&lt;=" &amp; FO$1, DataRegularSeason20242025!$D$3:$D$1315, $A11)+SUMIFS(DataRegularSeason20242025!$AB$3:$AB$1315,DataRegularSeason20242025!$B$3:$B$1315, "&lt;=" &amp; FO$1, DataRegularSeason20242025!$E$3:$E$1315, $A11)</f>
        <v>43</v>
      </c>
      <c r="FP11">
        <f>SUMIFS(DataRegularSeason20242025!$AA$3:$AA$1315,DataRegularSeason20242025!$B$3:$B$1315, "&lt;=" &amp; FP$1, DataRegularSeason20242025!$D$3:$D$1315, $A11)+SUMIFS(DataRegularSeason20242025!$AB$3:$AB$1315,DataRegularSeason20242025!$B$3:$B$1315, "&lt;=" &amp; FP$1, DataRegularSeason20242025!$E$3:$E$1315, $A11)</f>
        <v>43</v>
      </c>
      <c r="FQ11">
        <f>SUMIFS(DataRegularSeason20242025!$AA$3:$AA$1315,DataRegularSeason20242025!$B$3:$B$1315, "&lt;=" &amp; FQ$1, DataRegularSeason20242025!$D$3:$D$1315, $A11)+SUMIFS(DataRegularSeason20242025!$AB$3:$AB$1315,DataRegularSeason20242025!$B$3:$B$1315, "&lt;=" &amp; FQ$1, DataRegularSeason20242025!$E$3:$E$1315, $A11)</f>
        <v>43</v>
      </c>
      <c r="FR11">
        <f>SUMIFS(DataRegularSeason20242025!$AA$3:$AA$1315,DataRegularSeason20242025!$B$3:$B$1315, "&lt;=" &amp; FR$1, DataRegularSeason20242025!$D$3:$D$1315, $A11)+SUMIFS(DataRegularSeason20242025!$AB$3:$AB$1315,DataRegularSeason20242025!$B$3:$B$1315, "&lt;=" &amp; FR$1, DataRegularSeason20242025!$E$3:$E$1315, $A11)</f>
        <v>43</v>
      </c>
      <c r="FS11">
        <f>SUMIFS(DataRegularSeason20242025!$AA$3:$AA$1315,DataRegularSeason20242025!$B$3:$B$1315, "&lt;=" &amp; FS$1, DataRegularSeason20242025!$D$3:$D$1315, $A11)+SUMIFS(DataRegularSeason20242025!$AB$3:$AB$1315,DataRegularSeason20242025!$B$3:$B$1315, "&lt;=" &amp; FS$1, DataRegularSeason20242025!$E$3:$E$1315, $A11)</f>
        <v>43</v>
      </c>
      <c r="FT11">
        <f>SUMIFS(DataRegularSeason20242025!$AA$3:$AA$1315,DataRegularSeason20242025!$B$3:$B$1315, "&lt;=" &amp; FT$1, DataRegularSeason20242025!$D$3:$D$1315, $A11)+SUMIFS(DataRegularSeason20242025!$AB$3:$AB$1315,DataRegularSeason20242025!$B$3:$B$1315, "&lt;=" &amp; FT$1, DataRegularSeason20242025!$E$3:$E$1315, $A11)</f>
        <v>43</v>
      </c>
      <c r="FU11">
        <f>SUMIFS(DataRegularSeason20242025!$AA$3:$AA$1315,DataRegularSeason20242025!$B$3:$B$1315, "&lt;=" &amp; FU$1, DataRegularSeason20242025!$D$3:$D$1315, $A11)+SUMIFS(DataRegularSeason20242025!$AB$3:$AB$1315,DataRegularSeason20242025!$B$3:$B$1315, "&lt;=" &amp; FU$1, DataRegularSeason20242025!$E$3:$E$1315, $A11)</f>
        <v>43</v>
      </c>
      <c r="FV11">
        <f>SUMIFS(DataRegularSeason20242025!$AA$3:$AA$1315,DataRegularSeason20242025!$B$3:$B$1315, "&lt;=" &amp; FV$1, DataRegularSeason20242025!$D$3:$D$1315, $A11)+SUMIFS(DataRegularSeason20242025!$AB$3:$AB$1315,DataRegularSeason20242025!$B$3:$B$1315, "&lt;=" &amp; FV$1, DataRegularSeason20242025!$E$3:$E$1315, $A11)</f>
        <v>43</v>
      </c>
      <c r="FW11">
        <f>SUMIFS(DataRegularSeason20242025!$AA$3:$AA$1315,DataRegularSeason20242025!$B$3:$B$1315, "&lt;=" &amp; FW$1, DataRegularSeason20242025!$D$3:$D$1315, $A11)+SUMIFS(DataRegularSeason20242025!$AB$3:$AB$1315,DataRegularSeason20242025!$B$3:$B$1315, "&lt;=" &amp; FW$1, DataRegularSeason20242025!$E$3:$E$1315, $A11)</f>
        <v>43</v>
      </c>
      <c r="FX11">
        <f>SUMIFS(DataRegularSeason20242025!$AA$3:$AA$1315,DataRegularSeason20242025!$B$3:$B$1315, "&lt;=" &amp; FX$1, DataRegularSeason20242025!$D$3:$D$1315, $A11)+SUMIFS(DataRegularSeason20242025!$AB$3:$AB$1315,DataRegularSeason20242025!$B$3:$B$1315, "&lt;=" &amp; FX$1, DataRegularSeason20242025!$E$3:$E$1315, $A11)</f>
        <v>43</v>
      </c>
      <c r="FY11">
        <f>SUMIFS(DataRegularSeason20242025!$AA$3:$AA$1315,DataRegularSeason20242025!$B$3:$B$1315, "&lt;=" &amp; FY$1, DataRegularSeason20242025!$D$3:$D$1315, $A11)+SUMIFS(DataRegularSeason20242025!$AB$3:$AB$1315,DataRegularSeason20242025!$B$3:$B$1315, "&lt;=" &amp; FY$1, DataRegularSeason20242025!$E$3:$E$1315, $A11)</f>
        <v>43</v>
      </c>
      <c r="FZ11">
        <f>SUMIFS(DataRegularSeason20242025!$AA$3:$AA$1315,DataRegularSeason20242025!$B$3:$B$1315, "&lt;=" &amp; FZ$1, DataRegularSeason20242025!$D$3:$D$1315, $A11)+SUMIFS(DataRegularSeason20242025!$AB$3:$AB$1315,DataRegularSeason20242025!$B$3:$B$1315, "&lt;=" &amp; FZ$1, DataRegularSeason20242025!$E$3:$E$1315, $A11)</f>
        <v>43</v>
      </c>
      <c r="GA11">
        <f>SUMIFS(DataRegularSeason20242025!$AA$3:$AA$1315,DataRegularSeason20242025!$B$3:$B$1315, "&lt;=" &amp; GA$1, DataRegularSeason20242025!$D$3:$D$1315, $A11)+SUMIFS(DataRegularSeason20242025!$AB$3:$AB$1315,DataRegularSeason20242025!$B$3:$B$1315, "&lt;=" &amp; GA$1, DataRegularSeason20242025!$E$3:$E$1315, $A11)</f>
        <v>43</v>
      </c>
      <c r="GB11">
        <f>SUMIFS(DataRegularSeason20242025!$AA$3:$AA$1315,DataRegularSeason20242025!$B$3:$B$1315, "&lt;=" &amp; GB$1, DataRegularSeason20242025!$D$3:$D$1315, $A11)+SUMIFS(DataRegularSeason20242025!$AB$3:$AB$1315,DataRegularSeason20242025!$B$3:$B$1315, "&lt;=" &amp; GB$1, DataRegularSeason20242025!$E$3:$E$1315, $A11)</f>
        <v>43</v>
      </c>
      <c r="GC11">
        <f>SUMIFS(DataRegularSeason20242025!$AA$3:$AA$1315,DataRegularSeason20242025!$B$3:$B$1315, "&lt;=" &amp; GC$1, DataRegularSeason20242025!$D$3:$D$1315, $A11)+SUMIFS(DataRegularSeason20242025!$AB$3:$AB$1315,DataRegularSeason20242025!$B$3:$B$1315, "&lt;=" &amp; GC$1, DataRegularSeason20242025!$E$3:$E$1315, $A11)</f>
        <v>43</v>
      </c>
      <c r="GD11">
        <f>SUMIFS(DataRegularSeason20242025!$AA$3:$AA$1315,DataRegularSeason20242025!$B$3:$B$1315, "&lt;=" &amp; GD$1, DataRegularSeason20242025!$D$3:$D$1315, $A11)+SUMIFS(DataRegularSeason20242025!$AB$3:$AB$1315,DataRegularSeason20242025!$B$3:$B$1315, "&lt;=" &amp; GD$1, DataRegularSeason20242025!$E$3:$E$1315, $A11)</f>
        <v>43</v>
      </c>
      <c r="GE11">
        <f>SUMIFS(DataRegularSeason20242025!$AA$3:$AA$1315,DataRegularSeason20242025!$B$3:$B$1315, "&lt;=" &amp; GE$1, DataRegularSeason20242025!$D$3:$D$1315, $A11)+SUMIFS(DataRegularSeason20242025!$AB$3:$AB$1315,DataRegularSeason20242025!$B$3:$B$1315, "&lt;=" &amp; GE$1, DataRegularSeason20242025!$E$3:$E$1315, $A11)</f>
        <v>43</v>
      </c>
      <c r="GF11">
        <f>SUMIFS(DataRegularSeason20242025!$AA$3:$AA$1315,DataRegularSeason20242025!$B$3:$B$1315, "&lt;=" &amp; GF$1, DataRegularSeason20242025!$D$3:$D$1315, $A11)+SUMIFS(DataRegularSeason20242025!$AB$3:$AB$1315,DataRegularSeason20242025!$B$3:$B$1315, "&lt;=" &amp; GF$1, DataRegularSeason20242025!$E$3:$E$1315, $A11)</f>
        <v>43</v>
      </c>
      <c r="GG11">
        <f>SUMIFS(DataRegularSeason20242025!$AA$3:$AA$1315,DataRegularSeason20242025!$B$3:$B$1315, "&lt;=" &amp; GG$1, DataRegularSeason20242025!$D$3:$D$1315, $A11)+SUMIFS(DataRegularSeason20242025!$AB$3:$AB$1315,DataRegularSeason20242025!$B$3:$B$1315, "&lt;=" &amp; GG$1, DataRegularSeason20242025!$E$3:$E$1315, $A11)</f>
        <v>43</v>
      </c>
      <c r="GH11">
        <f>SUMIFS(DataRegularSeason20242025!$AA$3:$AA$1315,DataRegularSeason20242025!$B$3:$B$1315, "&lt;=" &amp; GH$1, DataRegularSeason20242025!$D$3:$D$1315, $A11)+SUMIFS(DataRegularSeason20242025!$AB$3:$AB$1315,DataRegularSeason20242025!$B$3:$B$1315, "&lt;=" &amp; GH$1, DataRegularSeason20242025!$E$3:$E$1315, $A11)</f>
        <v>43</v>
      </c>
      <c r="GI11">
        <f>SUMIFS(DataRegularSeason20242025!$AA$3:$AA$1315,DataRegularSeason20242025!$B$3:$B$1315, "&lt;=" &amp; GI$1, DataRegularSeason20242025!$D$3:$D$1315, $A11)+SUMIFS(DataRegularSeason20242025!$AB$3:$AB$1315,DataRegularSeason20242025!$B$3:$B$1315, "&lt;=" &amp; GI$1, DataRegularSeason20242025!$E$3:$E$1315, $A11)</f>
        <v>43</v>
      </c>
      <c r="GJ11">
        <f>SUMIFS(DataRegularSeason20242025!$AA$3:$AA$1315,DataRegularSeason20242025!$B$3:$B$1315, "&lt;=" &amp; GJ$1, DataRegularSeason20242025!$D$3:$D$1315, $A11)+SUMIFS(DataRegularSeason20242025!$AB$3:$AB$1315,DataRegularSeason20242025!$B$3:$B$1315, "&lt;=" &amp; GJ$1, DataRegularSeason20242025!$E$3:$E$1315, $A11)</f>
        <v>43</v>
      </c>
      <c r="GK11">
        <f>SUMIFS(DataRegularSeason20242025!$AA$3:$AA$1315,DataRegularSeason20242025!$B$3:$B$1315, "&lt;=" &amp; GK$1, DataRegularSeason20242025!$D$3:$D$1315, $A11)+SUMIFS(DataRegularSeason20242025!$AB$3:$AB$1315,DataRegularSeason20242025!$B$3:$B$1315, "&lt;=" &amp; GK$1, DataRegularSeason20242025!$E$3:$E$1315, $A11)</f>
        <v>43</v>
      </c>
      <c r="GL11">
        <f>SUMIFS(DataRegularSeason20242025!$AA$3:$AA$1315,DataRegularSeason20242025!$B$3:$B$1315, "&lt;=" &amp; GL$1, DataRegularSeason20242025!$D$3:$D$1315, $A11)+SUMIFS(DataRegularSeason20242025!$AB$3:$AB$1315,DataRegularSeason20242025!$B$3:$B$1315, "&lt;=" &amp; GL$1, DataRegularSeason20242025!$E$3:$E$1315, $A11)</f>
        <v>43</v>
      </c>
      <c r="GM11">
        <f>SUMIFS(DataRegularSeason20242025!$AA$3:$AA$1315,DataRegularSeason20242025!$B$3:$B$1315, "&lt;=" &amp; GM$1, DataRegularSeason20242025!$D$3:$D$1315, $A11)+SUMIFS(DataRegularSeason20242025!$AB$3:$AB$1315,DataRegularSeason20242025!$B$3:$B$1315, "&lt;=" &amp; GM$1, DataRegularSeason20242025!$E$3:$E$1315, $A11)</f>
        <v>43</v>
      </c>
      <c r="GN11">
        <f>SUMIFS(DataRegularSeason20242025!$AA$3:$AA$1315,DataRegularSeason20242025!$B$3:$B$1315, "&lt;=" &amp; GN$1, DataRegularSeason20242025!$D$3:$D$1315, $A11)+SUMIFS(DataRegularSeason20242025!$AB$3:$AB$1315,DataRegularSeason20242025!$B$3:$B$1315, "&lt;=" &amp; GN$1, DataRegularSeason20242025!$E$3:$E$1315, $A11)</f>
        <v>43</v>
      </c>
      <c r="GO11">
        <f>SUMIFS(DataRegularSeason20242025!$AA$3:$AA$1315,DataRegularSeason20242025!$B$3:$B$1315, "&lt;=" &amp; GO$1, DataRegularSeason20242025!$D$3:$D$1315, $A11)+SUMIFS(DataRegularSeason20242025!$AB$3:$AB$1315,DataRegularSeason20242025!$B$3:$B$1315, "&lt;=" &amp; GO$1, DataRegularSeason20242025!$E$3:$E$1315, $A11)</f>
        <v>43</v>
      </c>
      <c r="GP11">
        <f>SUMIFS(DataRegularSeason20242025!$AA$3:$AA$1315,DataRegularSeason20242025!$B$3:$B$1315, "&lt;=" &amp; GP$1, DataRegularSeason20242025!$D$3:$D$1315, $A11)+SUMIFS(DataRegularSeason20242025!$AB$3:$AB$1315,DataRegularSeason20242025!$B$3:$B$1315, "&lt;=" &amp; GP$1, DataRegularSeason20242025!$E$3:$E$1315, $A11)</f>
        <v>43</v>
      </c>
      <c r="GQ11">
        <f>SUMIFS(DataRegularSeason20242025!$AA$3:$AA$1315,DataRegularSeason20242025!$B$3:$B$1315, "&lt;=" &amp; GQ$1, DataRegularSeason20242025!$D$3:$D$1315, $A11)+SUMIFS(DataRegularSeason20242025!$AB$3:$AB$1315,DataRegularSeason20242025!$B$3:$B$1315, "&lt;=" &amp; GQ$1, DataRegularSeason20242025!$E$3:$E$1315, $A11)</f>
        <v>43</v>
      </c>
      <c r="GR11">
        <f>SUMIFS(DataRegularSeason20242025!$AA$3:$AA$1315,DataRegularSeason20242025!$B$3:$B$1315, "&lt;=" &amp; GR$1, DataRegularSeason20242025!$D$3:$D$1315, $A11)+SUMIFS(DataRegularSeason20242025!$AB$3:$AB$1315,DataRegularSeason20242025!$B$3:$B$1315, "&lt;=" &amp; GR$1, DataRegularSeason20242025!$E$3:$E$1315, $A11)</f>
        <v>43</v>
      </c>
      <c r="GS11">
        <f>SUMIFS(DataRegularSeason20242025!$AA$3:$AA$1315,DataRegularSeason20242025!$B$3:$B$1315, "&lt;=" &amp; GS$1, DataRegularSeason20242025!$D$3:$D$1315, $A11)+SUMIFS(DataRegularSeason20242025!$AB$3:$AB$1315,DataRegularSeason20242025!$B$3:$B$1315, "&lt;=" &amp; GS$1, DataRegularSeason20242025!$E$3:$E$1315, $A11)</f>
        <v>43</v>
      </c>
      <c r="GT11">
        <f>SUMIFS(DataRegularSeason20242025!$AA$3:$AA$1315,DataRegularSeason20242025!$B$3:$B$1315, "&lt;=" &amp; GT$1, DataRegularSeason20242025!$D$3:$D$1315, $A11)+SUMIFS(DataRegularSeason20242025!$AB$3:$AB$1315,DataRegularSeason20242025!$B$3:$B$1315, "&lt;=" &amp; GT$1, DataRegularSeason20242025!$E$3:$E$1315, $A11)</f>
        <v>43</v>
      </c>
      <c r="GU11">
        <f>SUMIFS(DataRegularSeason20242025!$AA$3:$AA$1315,DataRegularSeason20242025!$B$3:$B$1315, "&lt;=" &amp; GU$1, DataRegularSeason20242025!$D$3:$D$1315, $A11)+SUMIFS(DataRegularSeason20242025!$AB$3:$AB$1315,DataRegularSeason20242025!$B$3:$B$1315, "&lt;=" &amp; GU$1, DataRegularSeason20242025!$E$3:$E$1315, $A11)</f>
        <v>43</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39</v>
      </c>
      <c r="CB12">
        <f>SUMIFS(DataRegularSeason20242025!$AA$3:$AA$1315,DataRegularSeason20242025!$B$3:$B$1315, "&lt;=" &amp; CB$1, DataRegularSeason20242025!$D$3:$D$1315, $A12)+SUMIFS(DataRegularSeason20242025!$AB$3:$AB$1315,DataRegularSeason20242025!$B$3:$B$1315, "&lt;=" &amp; CB$1, DataRegularSeason20242025!$E$3:$E$1315, $A12)</f>
        <v>39</v>
      </c>
      <c r="CC12">
        <f>SUMIFS(DataRegularSeason20242025!$AA$3:$AA$1315,DataRegularSeason20242025!$B$3:$B$1315, "&lt;=" &amp; CC$1, DataRegularSeason20242025!$D$3:$D$1315, $A12)+SUMIFS(DataRegularSeason20242025!$AB$3:$AB$1315,DataRegularSeason20242025!$B$3:$B$1315, "&lt;=" &amp; CC$1, DataRegularSeason20242025!$E$3:$E$1315, $A12)</f>
        <v>39</v>
      </c>
      <c r="CD12">
        <f>SUMIFS(DataRegularSeason20242025!$AA$3:$AA$1315,DataRegularSeason20242025!$B$3:$B$1315, "&lt;=" &amp; CD$1, DataRegularSeason20242025!$D$3:$D$1315, $A12)+SUMIFS(DataRegularSeason20242025!$AB$3:$AB$1315,DataRegularSeason20242025!$B$3:$B$1315, "&lt;=" &amp; CD$1, DataRegularSeason20242025!$E$3:$E$1315, $A12)</f>
        <v>39</v>
      </c>
      <c r="CE12">
        <f>SUMIFS(DataRegularSeason20242025!$AA$3:$AA$1315,DataRegularSeason20242025!$B$3:$B$1315, "&lt;=" &amp; CE$1, DataRegularSeason20242025!$D$3:$D$1315, $A12)+SUMIFS(DataRegularSeason20242025!$AB$3:$AB$1315,DataRegularSeason20242025!$B$3:$B$1315, "&lt;=" &amp; CE$1, DataRegularSeason20242025!$E$3:$E$1315, $A12)</f>
        <v>39</v>
      </c>
      <c r="CF12">
        <f>SUMIFS(DataRegularSeason20242025!$AA$3:$AA$1315,DataRegularSeason20242025!$B$3:$B$1315, "&lt;=" &amp; CF$1, DataRegularSeason20242025!$D$3:$D$1315, $A12)+SUMIFS(DataRegularSeason20242025!$AB$3:$AB$1315,DataRegularSeason20242025!$B$3:$B$1315, "&lt;=" &amp; CF$1, DataRegularSeason20242025!$E$3:$E$1315, $A12)</f>
        <v>39</v>
      </c>
      <c r="CG12">
        <f>SUMIFS(DataRegularSeason20242025!$AA$3:$AA$1315,DataRegularSeason20242025!$B$3:$B$1315, "&lt;=" &amp; CG$1, DataRegularSeason20242025!$D$3:$D$1315, $A12)+SUMIFS(DataRegularSeason20242025!$AB$3:$AB$1315,DataRegularSeason20242025!$B$3:$B$1315, "&lt;=" &amp; CG$1, DataRegularSeason20242025!$E$3:$E$1315, $A12)</f>
        <v>39</v>
      </c>
      <c r="CH12">
        <f>SUMIFS(DataRegularSeason20242025!$AA$3:$AA$1315,DataRegularSeason20242025!$B$3:$B$1315, "&lt;=" &amp; CH$1, DataRegularSeason20242025!$D$3:$D$1315, $A12)+SUMIFS(DataRegularSeason20242025!$AB$3:$AB$1315,DataRegularSeason20242025!$B$3:$B$1315, "&lt;=" &amp; CH$1, DataRegularSeason20242025!$E$3:$E$1315, $A12)</f>
        <v>39</v>
      </c>
      <c r="CI12">
        <f>SUMIFS(DataRegularSeason20242025!$AA$3:$AA$1315,DataRegularSeason20242025!$B$3:$B$1315, "&lt;=" &amp; CI$1, DataRegularSeason20242025!$D$3:$D$1315, $A12)+SUMIFS(DataRegularSeason20242025!$AB$3:$AB$1315,DataRegularSeason20242025!$B$3:$B$1315, "&lt;=" &amp; CI$1, DataRegularSeason20242025!$E$3:$E$1315, $A12)</f>
        <v>39</v>
      </c>
      <c r="CJ12">
        <f>SUMIFS(DataRegularSeason20242025!$AA$3:$AA$1315,DataRegularSeason20242025!$B$3:$B$1315, "&lt;=" &amp; CJ$1, DataRegularSeason20242025!$D$3:$D$1315, $A12)+SUMIFS(DataRegularSeason20242025!$AB$3:$AB$1315,DataRegularSeason20242025!$B$3:$B$1315, "&lt;=" &amp; CJ$1, DataRegularSeason20242025!$E$3:$E$1315, $A12)</f>
        <v>39</v>
      </c>
      <c r="CK12">
        <f>SUMIFS(DataRegularSeason20242025!$AA$3:$AA$1315,DataRegularSeason20242025!$B$3:$B$1315, "&lt;=" &amp; CK$1, DataRegularSeason20242025!$D$3:$D$1315, $A12)+SUMIFS(DataRegularSeason20242025!$AB$3:$AB$1315,DataRegularSeason20242025!$B$3:$B$1315, "&lt;=" &amp; CK$1, DataRegularSeason20242025!$E$3:$E$1315, $A12)</f>
        <v>39</v>
      </c>
      <c r="CL12">
        <f>SUMIFS(DataRegularSeason20242025!$AA$3:$AA$1315,DataRegularSeason20242025!$B$3:$B$1315, "&lt;=" &amp; CL$1, DataRegularSeason20242025!$D$3:$D$1315, $A12)+SUMIFS(DataRegularSeason20242025!$AB$3:$AB$1315,DataRegularSeason20242025!$B$3:$B$1315, "&lt;=" &amp; CL$1, DataRegularSeason20242025!$E$3:$E$1315, $A12)</f>
        <v>39</v>
      </c>
      <c r="CM12">
        <f>SUMIFS(DataRegularSeason20242025!$AA$3:$AA$1315,DataRegularSeason20242025!$B$3:$B$1315, "&lt;=" &amp; CM$1, DataRegularSeason20242025!$D$3:$D$1315, $A12)+SUMIFS(DataRegularSeason20242025!$AB$3:$AB$1315,DataRegularSeason20242025!$B$3:$B$1315, "&lt;=" &amp; CM$1, DataRegularSeason20242025!$E$3:$E$1315, $A12)</f>
        <v>39</v>
      </c>
      <c r="CN12">
        <f>SUMIFS(DataRegularSeason20242025!$AA$3:$AA$1315,DataRegularSeason20242025!$B$3:$B$1315, "&lt;=" &amp; CN$1, DataRegularSeason20242025!$D$3:$D$1315, $A12)+SUMIFS(DataRegularSeason20242025!$AB$3:$AB$1315,DataRegularSeason20242025!$B$3:$B$1315, "&lt;=" &amp; CN$1, DataRegularSeason20242025!$E$3:$E$1315, $A12)</f>
        <v>39</v>
      </c>
      <c r="CO12">
        <f>SUMIFS(DataRegularSeason20242025!$AA$3:$AA$1315,DataRegularSeason20242025!$B$3:$B$1315, "&lt;=" &amp; CO$1, DataRegularSeason20242025!$D$3:$D$1315, $A12)+SUMIFS(DataRegularSeason20242025!$AB$3:$AB$1315,DataRegularSeason20242025!$B$3:$B$1315, "&lt;=" &amp; CO$1, DataRegularSeason20242025!$E$3:$E$1315, $A12)</f>
        <v>39</v>
      </c>
      <c r="CP12">
        <f>SUMIFS(DataRegularSeason20242025!$AA$3:$AA$1315,DataRegularSeason20242025!$B$3:$B$1315, "&lt;=" &amp; CP$1, DataRegularSeason20242025!$D$3:$D$1315, $A12)+SUMIFS(DataRegularSeason20242025!$AB$3:$AB$1315,DataRegularSeason20242025!$B$3:$B$1315, "&lt;=" &amp; CP$1, DataRegularSeason20242025!$E$3:$E$1315, $A12)</f>
        <v>39</v>
      </c>
      <c r="CQ12">
        <f>SUMIFS(DataRegularSeason20242025!$AA$3:$AA$1315,DataRegularSeason20242025!$B$3:$B$1315, "&lt;=" &amp; CQ$1, DataRegularSeason20242025!$D$3:$D$1315, $A12)+SUMIFS(DataRegularSeason20242025!$AB$3:$AB$1315,DataRegularSeason20242025!$B$3:$B$1315, "&lt;=" &amp; CQ$1, DataRegularSeason20242025!$E$3:$E$1315, $A12)</f>
        <v>39</v>
      </c>
      <c r="CR12">
        <f>SUMIFS(DataRegularSeason20242025!$AA$3:$AA$1315,DataRegularSeason20242025!$B$3:$B$1315, "&lt;=" &amp; CR$1, DataRegularSeason20242025!$D$3:$D$1315, $A12)+SUMIFS(DataRegularSeason20242025!$AB$3:$AB$1315,DataRegularSeason20242025!$B$3:$B$1315, "&lt;=" &amp; CR$1, DataRegularSeason20242025!$E$3:$E$1315, $A12)</f>
        <v>39</v>
      </c>
      <c r="CS12">
        <f>SUMIFS(DataRegularSeason20242025!$AA$3:$AA$1315,DataRegularSeason20242025!$B$3:$B$1315, "&lt;=" &amp; CS$1, DataRegularSeason20242025!$D$3:$D$1315, $A12)+SUMIFS(DataRegularSeason20242025!$AB$3:$AB$1315,DataRegularSeason20242025!$B$3:$B$1315, "&lt;=" &amp; CS$1, DataRegularSeason20242025!$E$3:$E$1315, $A12)</f>
        <v>39</v>
      </c>
      <c r="CT12">
        <f>SUMIFS(DataRegularSeason20242025!$AA$3:$AA$1315,DataRegularSeason20242025!$B$3:$B$1315, "&lt;=" &amp; CT$1, DataRegularSeason20242025!$D$3:$D$1315, $A12)+SUMIFS(DataRegularSeason20242025!$AB$3:$AB$1315,DataRegularSeason20242025!$B$3:$B$1315, "&lt;=" &amp; CT$1, DataRegularSeason20242025!$E$3:$E$1315, $A12)</f>
        <v>39</v>
      </c>
      <c r="CU12">
        <f>SUMIFS(DataRegularSeason20242025!$AA$3:$AA$1315,DataRegularSeason20242025!$B$3:$B$1315, "&lt;=" &amp; CU$1, DataRegularSeason20242025!$D$3:$D$1315, $A12)+SUMIFS(DataRegularSeason20242025!$AB$3:$AB$1315,DataRegularSeason20242025!$B$3:$B$1315, "&lt;=" &amp; CU$1, DataRegularSeason20242025!$E$3:$E$1315, $A12)</f>
        <v>39</v>
      </c>
      <c r="CV12">
        <f>SUMIFS(DataRegularSeason20242025!$AA$3:$AA$1315,DataRegularSeason20242025!$B$3:$B$1315, "&lt;=" &amp; CV$1, DataRegularSeason20242025!$D$3:$D$1315, $A12)+SUMIFS(DataRegularSeason20242025!$AB$3:$AB$1315,DataRegularSeason20242025!$B$3:$B$1315, "&lt;=" &amp; CV$1, DataRegularSeason20242025!$E$3:$E$1315, $A12)</f>
        <v>39</v>
      </c>
      <c r="CW12">
        <f>SUMIFS(DataRegularSeason20242025!$AA$3:$AA$1315,DataRegularSeason20242025!$B$3:$B$1315, "&lt;=" &amp; CW$1, DataRegularSeason20242025!$D$3:$D$1315, $A12)+SUMIFS(DataRegularSeason20242025!$AB$3:$AB$1315,DataRegularSeason20242025!$B$3:$B$1315, "&lt;=" &amp; CW$1, DataRegularSeason20242025!$E$3:$E$1315, $A12)</f>
        <v>39</v>
      </c>
      <c r="CX12">
        <f>SUMIFS(DataRegularSeason20242025!$AA$3:$AA$1315,DataRegularSeason20242025!$B$3:$B$1315, "&lt;=" &amp; CX$1, DataRegularSeason20242025!$D$3:$D$1315, $A12)+SUMIFS(DataRegularSeason20242025!$AB$3:$AB$1315,DataRegularSeason20242025!$B$3:$B$1315, "&lt;=" &amp; CX$1, DataRegularSeason20242025!$E$3:$E$1315, $A12)</f>
        <v>39</v>
      </c>
      <c r="CY12">
        <f>SUMIFS(DataRegularSeason20242025!$AA$3:$AA$1315,DataRegularSeason20242025!$B$3:$B$1315, "&lt;=" &amp; CY$1, DataRegularSeason20242025!$D$3:$D$1315, $A12)+SUMIFS(DataRegularSeason20242025!$AB$3:$AB$1315,DataRegularSeason20242025!$B$3:$B$1315, "&lt;=" &amp; CY$1, DataRegularSeason20242025!$E$3:$E$1315, $A12)</f>
        <v>39</v>
      </c>
      <c r="CZ12">
        <f>SUMIFS(DataRegularSeason20242025!$AA$3:$AA$1315,DataRegularSeason20242025!$B$3:$B$1315, "&lt;=" &amp; CZ$1, DataRegularSeason20242025!$D$3:$D$1315, $A12)+SUMIFS(DataRegularSeason20242025!$AB$3:$AB$1315,DataRegularSeason20242025!$B$3:$B$1315, "&lt;=" &amp; CZ$1, DataRegularSeason20242025!$E$3:$E$1315, $A12)</f>
        <v>39</v>
      </c>
      <c r="DA12">
        <f>SUMIFS(DataRegularSeason20242025!$AA$3:$AA$1315,DataRegularSeason20242025!$B$3:$B$1315, "&lt;=" &amp; DA$1, DataRegularSeason20242025!$D$3:$D$1315, $A12)+SUMIFS(DataRegularSeason20242025!$AB$3:$AB$1315,DataRegularSeason20242025!$B$3:$B$1315, "&lt;=" &amp; DA$1, DataRegularSeason20242025!$E$3:$E$1315, $A12)</f>
        <v>39</v>
      </c>
      <c r="DB12">
        <f>SUMIFS(DataRegularSeason20242025!$AA$3:$AA$1315,DataRegularSeason20242025!$B$3:$B$1315, "&lt;=" &amp; DB$1, DataRegularSeason20242025!$D$3:$D$1315, $A12)+SUMIFS(DataRegularSeason20242025!$AB$3:$AB$1315,DataRegularSeason20242025!$B$3:$B$1315, "&lt;=" &amp; DB$1, DataRegularSeason20242025!$E$3:$E$1315, $A12)</f>
        <v>39</v>
      </c>
      <c r="DC12">
        <f>SUMIFS(DataRegularSeason20242025!$AA$3:$AA$1315,DataRegularSeason20242025!$B$3:$B$1315, "&lt;=" &amp; DC$1, DataRegularSeason20242025!$D$3:$D$1315, $A12)+SUMIFS(DataRegularSeason20242025!$AB$3:$AB$1315,DataRegularSeason20242025!$B$3:$B$1315, "&lt;=" &amp; DC$1, DataRegularSeason20242025!$E$3:$E$1315, $A12)</f>
        <v>39</v>
      </c>
      <c r="DD12">
        <f>SUMIFS(DataRegularSeason20242025!$AA$3:$AA$1315,DataRegularSeason20242025!$B$3:$B$1315, "&lt;=" &amp; DD$1, DataRegularSeason20242025!$D$3:$D$1315, $A12)+SUMIFS(DataRegularSeason20242025!$AB$3:$AB$1315,DataRegularSeason20242025!$B$3:$B$1315, "&lt;=" &amp; DD$1, DataRegularSeason20242025!$E$3:$E$1315, $A12)</f>
        <v>39</v>
      </c>
      <c r="DE12">
        <f>SUMIFS(DataRegularSeason20242025!$AA$3:$AA$1315,DataRegularSeason20242025!$B$3:$B$1315, "&lt;=" &amp; DE$1, DataRegularSeason20242025!$D$3:$D$1315, $A12)+SUMIFS(DataRegularSeason20242025!$AB$3:$AB$1315,DataRegularSeason20242025!$B$3:$B$1315, "&lt;=" &amp; DE$1, DataRegularSeason20242025!$E$3:$E$1315, $A12)</f>
        <v>39</v>
      </c>
      <c r="DF12">
        <f>SUMIFS(DataRegularSeason20242025!$AA$3:$AA$1315,DataRegularSeason20242025!$B$3:$B$1315, "&lt;=" &amp; DF$1, DataRegularSeason20242025!$D$3:$D$1315, $A12)+SUMIFS(DataRegularSeason20242025!$AB$3:$AB$1315,DataRegularSeason20242025!$B$3:$B$1315, "&lt;=" &amp; DF$1, DataRegularSeason20242025!$E$3:$E$1315, $A12)</f>
        <v>39</v>
      </c>
      <c r="DG12">
        <f>SUMIFS(DataRegularSeason20242025!$AA$3:$AA$1315,DataRegularSeason20242025!$B$3:$B$1315, "&lt;=" &amp; DG$1, DataRegularSeason20242025!$D$3:$D$1315, $A12)+SUMIFS(DataRegularSeason20242025!$AB$3:$AB$1315,DataRegularSeason20242025!$B$3:$B$1315, "&lt;=" &amp; DG$1, DataRegularSeason20242025!$E$3:$E$1315, $A12)</f>
        <v>39</v>
      </c>
      <c r="DH12">
        <f>SUMIFS(DataRegularSeason20242025!$AA$3:$AA$1315,DataRegularSeason20242025!$B$3:$B$1315, "&lt;=" &amp; DH$1, DataRegularSeason20242025!$D$3:$D$1315, $A12)+SUMIFS(DataRegularSeason20242025!$AB$3:$AB$1315,DataRegularSeason20242025!$B$3:$B$1315, "&lt;=" &amp; DH$1, DataRegularSeason20242025!$E$3:$E$1315, $A12)</f>
        <v>39</v>
      </c>
      <c r="DI12">
        <f>SUMIFS(DataRegularSeason20242025!$AA$3:$AA$1315,DataRegularSeason20242025!$B$3:$B$1315, "&lt;=" &amp; DI$1, DataRegularSeason20242025!$D$3:$D$1315, $A12)+SUMIFS(DataRegularSeason20242025!$AB$3:$AB$1315,DataRegularSeason20242025!$B$3:$B$1315, "&lt;=" &amp; DI$1, DataRegularSeason20242025!$E$3:$E$1315, $A12)</f>
        <v>39</v>
      </c>
      <c r="DJ12">
        <f>SUMIFS(DataRegularSeason20242025!$AA$3:$AA$1315,DataRegularSeason20242025!$B$3:$B$1315, "&lt;=" &amp; DJ$1, DataRegularSeason20242025!$D$3:$D$1315, $A12)+SUMIFS(DataRegularSeason20242025!$AB$3:$AB$1315,DataRegularSeason20242025!$B$3:$B$1315, "&lt;=" &amp; DJ$1, DataRegularSeason20242025!$E$3:$E$1315, $A12)</f>
        <v>39</v>
      </c>
      <c r="DK12">
        <f>SUMIFS(DataRegularSeason20242025!$AA$3:$AA$1315,DataRegularSeason20242025!$B$3:$B$1315, "&lt;=" &amp; DK$1, DataRegularSeason20242025!$D$3:$D$1315, $A12)+SUMIFS(DataRegularSeason20242025!$AB$3:$AB$1315,DataRegularSeason20242025!$B$3:$B$1315, "&lt;=" &amp; DK$1, DataRegularSeason20242025!$E$3:$E$1315, $A12)</f>
        <v>39</v>
      </c>
      <c r="DL12">
        <f>SUMIFS(DataRegularSeason20242025!$AA$3:$AA$1315,DataRegularSeason20242025!$B$3:$B$1315, "&lt;=" &amp; DL$1, DataRegularSeason20242025!$D$3:$D$1315, $A12)+SUMIFS(DataRegularSeason20242025!$AB$3:$AB$1315,DataRegularSeason20242025!$B$3:$B$1315, "&lt;=" &amp; DL$1, DataRegularSeason20242025!$E$3:$E$1315, $A12)</f>
        <v>39</v>
      </c>
      <c r="DM12">
        <f>SUMIFS(DataRegularSeason20242025!$AA$3:$AA$1315,DataRegularSeason20242025!$B$3:$B$1315, "&lt;=" &amp; DM$1, DataRegularSeason20242025!$D$3:$D$1315, $A12)+SUMIFS(DataRegularSeason20242025!$AB$3:$AB$1315,DataRegularSeason20242025!$B$3:$B$1315, "&lt;=" &amp; DM$1, DataRegularSeason20242025!$E$3:$E$1315, $A12)</f>
        <v>39</v>
      </c>
      <c r="DN12">
        <f>SUMIFS(DataRegularSeason20242025!$AA$3:$AA$1315,DataRegularSeason20242025!$B$3:$B$1315, "&lt;=" &amp; DN$1, DataRegularSeason20242025!$D$3:$D$1315, $A12)+SUMIFS(DataRegularSeason20242025!$AB$3:$AB$1315,DataRegularSeason20242025!$B$3:$B$1315, "&lt;=" &amp; DN$1, DataRegularSeason20242025!$E$3:$E$1315, $A12)</f>
        <v>39</v>
      </c>
      <c r="DO12">
        <f>SUMIFS(DataRegularSeason20242025!$AA$3:$AA$1315,DataRegularSeason20242025!$B$3:$B$1315, "&lt;=" &amp; DO$1, DataRegularSeason20242025!$D$3:$D$1315, $A12)+SUMIFS(DataRegularSeason20242025!$AB$3:$AB$1315,DataRegularSeason20242025!$B$3:$B$1315, "&lt;=" &amp; DO$1, DataRegularSeason20242025!$E$3:$E$1315, $A12)</f>
        <v>39</v>
      </c>
      <c r="DP12">
        <f>SUMIFS(DataRegularSeason20242025!$AA$3:$AA$1315,DataRegularSeason20242025!$B$3:$B$1315, "&lt;=" &amp; DP$1, DataRegularSeason20242025!$D$3:$D$1315, $A12)+SUMIFS(DataRegularSeason20242025!$AB$3:$AB$1315,DataRegularSeason20242025!$B$3:$B$1315, "&lt;=" &amp; DP$1, DataRegularSeason20242025!$E$3:$E$1315, $A12)</f>
        <v>39</v>
      </c>
      <c r="DQ12">
        <f>SUMIFS(DataRegularSeason20242025!$AA$3:$AA$1315,DataRegularSeason20242025!$B$3:$B$1315, "&lt;=" &amp; DQ$1, DataRegularSeason20242025!$D$3:$D$1315, $A12)+SUMIFS(DataRegularSeason20242025!$AB$3:$AB$1315,DataRegularSeason20242025!$B$3:$B$1315, "&lt;=" &amp; DQ$1, DataRegularSeason20242025!$E$3:$E$1315, $A12)</f>
        <v>39</v>
      </c>
      <c r="DR12">
        <f>SUMIFS(DataRegularSeason20242025!$AA$3:$AA$1315,DataRegularSeason20242025!$B$3:$B$1315, "&lt;=" &amp; DR$1, DataRegularSeason20242025!$D$3:$D$1315, $A12)+SUMIFS(DataRegularSeason20242025!$AB$3:$AB$1315,DataRegularSeason20242025!$B$3:$B$1315, "&lt;=" &amp; DR$1, DataRegularSeason20242025!$E$3:$E$1315, $A12)</f>
        <v>39</v>
      </c>
      <c r="DS12">
        <f>SUMIFS(DataRegularSeason20242025!$AA$3:$AA$1315,DataRegularSeason20242025!$B$3:$B$1315, "&lt;=" &amp; DS$1, DataRegularSeason20242025!$D$3:$D$1315, $A12)+SUMIFS(DataRegularSeason20242025!$AB$3:$AB$1315,DataRegularSeason20242025!$B$3:$B$1315, "&lt;=" &amp; DS$1, DataRegularSeason20242025!$E$3:$E$1315, $A12)</f>
        <v>39</v>
      </c>
      <c r="DT12">
        <f>SUMIFS(DataRegularSeason20242025!$AA$3:$AA$1315,DataRegularSeason20242025!$B$3:$B$1315, "&lt;=" &amp; DT$1, DataRegularSeason20242025!$D$3:$D$1315, $A12)+SUMIFS(DataRegularSeason20242025!$AB$3:$AB$1315,DataRegularSeason20242025!$B$3:$B$1315, "&lt;=" &amp; DT$1, DataRegularSeason20242025!$E$3:$E$1315, $A12)</f>
        <v>39</v>
      </c>
      <c r="DU12">
        <f>SUMIFS(DataRegularSeason20242025!$AA$3:$AA$1315,DataRegularSeason20242025!$B$3:$B$1315, "&lt;=" &amp; DU$1, DataRegularSeason20242025!$D$3:$D$1315, $A12)+SUMIFS(DataRegularSeason20242025!$AB$3:$AB$1315,DataRegularSeason20242025!$B$3:$B$1315, "&lt;=" &amp; DU$1, DataRegularSeason20242025!$E$3:$E$1315, $A12)</f>
        <v>39</v>
      </c>
      <c r="DV12">
        <f>SUMIFS(DataRegularSeason20242025!$AA$3:$AA$1315,DataRegularSeason20242025!$B$3:$B$1315, "&lt;=" &amp; DV$1, DataRegularSeason20242025!$D$3:$D$1315, $A12)+SUMIFS(DataRegularSeason20242025!$AB$3:$AB$1315,DataRegularSeason20242025!$B$3:$B$1315, "&lt;=" &amp; DV$1, DataRegularSeason20242025!$E$3:$E$1315, $A12)</f>
        <v>39</v>
      </c>
      <c r="DW12">
        <f>SUMIFS(DataRegularSeason20242025!$AA$3:$AA$1315,DataRegularSeason20242025!$B$3:$B$1315, "&lt;=" &amp; DW$1, DataRegularSeason20242025!$D$3:$D$1315, $A12)+SUMIFS(DataRegularSeason20242025!$AB$3:$AB$1315,DataRegularSeason20242025!$B$3:$B$1315, "&lt;=" &amp; DW$1, DataRegularSeason20242025!$E$3:$E$1315, $A12)</f>
        <v>39</v>
      </c>
      <c r="DX12">
        <f>SUMIFS(DataRegularSeason20242025!$AA$3:$AA$1315,DataRegularSeason20242025!$B$3:$B$1315, "&lt;=" &amp; DX$1, DataRegularSeason20242025!$D$3:$D$1315, $A12)+SUMIFS(DataRegularSeason20242025!$AB$3:$AB$1315,DataRegularSeason20242025!$B$3:$B$1315, "&lt;=" &amp; DX$1, DataRegularSeason20242025!$E$3:$E$1315, $A12)</f>
        <v>39</v>
      </c>
      <c r="DY12">
        <f>SUMIFS(DataRegularSeason20242025!$AA$3:$AA$1315,DataRegularSeason20242025!$B$3:$B$1315, "&lt;=" &amp; DY$1, DataRegularSeason20242025!$D$3:$D$1315, $A12)+SUMIFS(DataRegularSeason20242025!$AB$3:$AB$1315,DataRegularSeason20242025!$B$3:$B$1315, "&lt;=" &amp; DY$1, DataRegularSeason20242025!$E$3:$E$1315, $A12)</f>
        <v>39</v>
      </c>
      <c r="DZ12">
        <f>SUMIFS(DataRegularSeason20242025!$AA$3:$AA$1315,DataRegularSeason20242025!$B$3:$B$1315, "&lt;=" &amp; DZ$1, DataRegularSeason20242025!$D$3:$D$1315, $A12)+SUMIFS(DataRegularSeason20242025!$AB$3:$AB$1315,DataRegularSeason20242025!$B$3:$B$1315, "&lt;=" &amp; DZ$1, DataRegularSeason20242025!$E$3:$E$1315, $A12)</f>
        <v>39</v>
      </c>
      <c r="EA12">
        <f>SUMIFS(DataRegularSeason20242025!$AA$3:$AA$1315,DataRegularSeason20242025!$B$3:$B$1315, "&lt;=" &amp; EA$1, DataRegularSeason20242025!$D$3:$D$1315, $A12)+SUMIFS(DataRegularSeason20242025!$AB$3:$AB$1315,DataRegularSeason20242025!$B$3:$B$1315, "&lt;=" &amp; EA$1, DataRegularSeason20242025!$E$3:$E$1315, $A12)</f>
        <v>39</v>
      </c>
      <c r="EB12">
        <f>SUMIFS(DataRegularSeason20242025!$AA$3:$AA$1315,DataRegularSeason20242025!$B$3:$B$1315, "&lt;=" &amp; EB$1, DataRegularSeason20242025!$D$3:$D$1315, $A12)+SUMIFS(DataRegularSeason20242025!$AB$3:$AB$1315,DataRegularSeason20242025!$B$3:$B$1315, "&lt;=" &amp; EB$1, DataRegularSeason20242025!$E$3:$E$1315, $A12)</f>
        <v>39</v>
      </c>
      <c r="EC12">
        <f>SUMIFS(DataRegularSeason20242025!$AA$3:$AA$1315,DataRegularSeason20242025!$B$3:$B$1315, "&lt;=" &amp; EC$1, DataRegularSeason20242025!$D$3:$D$1315, $A12)+SUMIFS(DataRegularSeason20242025!$AB$3:$AB$1315,DataRegularSeason20242025!$B$3:$B$1315, "&lt;=" &amp; EC$1, DataRegularSeason20242025!$E$3:$E$1315, $A12)</f>
        <v>39</v>
      </c>
      <c r="ED12">
        <f>SUMIFS(DataRegularSeason20242025!$AA$3:$AA$1315,DataRegularSeason20242025!$B$3:$B$1315, "&lt;=" &amp; ED$1, DataRegularSeason20242025!$D$3:$D$1315, $A12)+SUMIFS(DataRegularSeason20242025!$AB$3:$AB$1315,DataRegularSeason20242025!$B$3:$B$1315, "&lt;=" &amp; ED$1, DataRegularSeason20242025!$E$3:$E$1315, $A12)</f>
        <v>39</v>
      </c>
      <c r="EE12">
        <f>SUMIFS(DataRegularSeason20242025!$AA$3:$AA$1315,DataRegularSeason20242025!$B$3:$B$1315, "&lt;=" &amp; EE$1, DataRegularSeason20242025!$D$3:$D$1315, $A12)+SUMIFS(DataRegularSeason20242025!$AB$3:$AB$1315,DataRegularSeason20242025!$B$3:$B$1315, "&lt;=" &amp; EE$1, DataRegularSeason20242025!$E$3:$E$1315, $A12)</f>
        <v>39</v>
      </c>
      <c r="EF12">
        <f>SUMIFS(DataRegularSeason20242025!$AA$3:$AA$1315,DataRegularSeason20242025!$B$3:$B$1315, "&lt;=" &amp; EF$1, DataRegularSeason20242025!$D$3:$D$1315, $A12)+SUMIFS(DataRegularSeason20242025!$AB$3:$AB$1315,DataRegularSeason20242025!$B$3:$B$1315, "&lt;=" &amp; EF$1, DataRegularSeason20242025!$E$3:$E$1315, $A12)</f>
        <v>39</v>
      </c>
      <c r="EG12">
        <f>SUMIFS(DataRegularSeason20242025!$AA$3:$AA$1315,DataRegularSeason20242025!$B$3:$B$1315, "&lt;=" &amp; EG$1, DataRegularSeason20242025!$D$3:$D$1315, $A12)+SUMIFS(DataRegularSeason20242025!$AB$3:$AB$1315,DataRegularSeason20242025!$B$3:$B$1315, "&lt;=" &amp; EG$1, DataRegularSeason20242025!$E$3:$E$1315, $A12)</f>
        <v>39</v>
      </c>
      <c r="EH12">
        <f>SUMIFS(DataRegularSeason20242025!$AA$3:$AA$1315,DataRegularSeason20242025!$B$3:$B$1315, "&lt;=" &amp; EH$1, DataRegularSeason20242025!$D$3:$D$1315, $A12)+SUMIFS(DataRegularSeason20242025!$AB$3:$AB$1315,DataRegularSeason20242025!$B$3:$B$1315, "&lt;=" &amp; EH$1, DataRegularSeason20242025!$E$3:$E$1315, $A12)</f>
        <v>39</v>
      </c>
      <c r="EI12">
        <f>SUMIFS(DataRegularSeason20242025!$AA$3:$AA$1315,DataRegularSeason20242025!$B$3:$B$1315, "&lt;=" &amp; EI$1, DataRegularSeason20242025!$D$3:$D$1315, $A12)+SUMIFS(DataRegularSeason20242025!$AB$3:$AB$1315,DataRegularSeason20242025!$B$3:$B$1315, "&lt;=" &amp; EI$1, DataRegularSeason20242025!$E$3:$E$1315, $A12)</f>
        <v>39</v>
      </c>
      <c r="EJ12">
        <f>SUMIFS(DataRegularSeason20242025!$AA$3:$AA$1315,DataRegularSeason20242025!$B$3:$B$1315, "&lt;=" &amp; EJ$1, DataRegularSeason20242025!$D$3:$D$1315, $A12)+SUMIFS(DataRegularSeason20242025!$AB$3:$AB$1315,DataRegularSeason20242025!$B$3:$B$1315, "&lt;=" &amp; EJ$1, DataRegularSeason20242025!$E$3:$E$1315, $A12)</f>
        <v>39</v>
      </c>
      <c r="EK12">
        <f>SUMIFS(DataRegularSeason20242025!$AA$3:$AA$1315,DataRegularSeason20242025!$B$3:$B$1315, "&lt;=" &amp; EK$1, DataRegularSeason20242025!$D$3:$D$1315, $A12)+SUMIFS(DataRegularSeason20242025!$AB$3:$AB$1315,DataRegularSeason20242025!$B$3:$B$1315, "&lt;=" &amp; EK$1, DataRegularSeason20242025!$E$3:$E$1315, $A12)</f>
        <v>39</v>
      </c>
      <c r="EL12">
        <f>SUMIFS(DataRegularSeason20242025!$AA$3:$AA$1315,DataRegularSeason20242025!$B$3:$B$1315, "&lt;=" &amp; EL$1, DataRegularSeason20242025!$D$3:$D$1315, $A12)+SUMIFS(DataRegularSeason20242025!$AB$3:$AB$1315,DataRegularSeason20242025!$B$3:$B$1315, "&lt;=" &amp; EL$1, DataRegularSeason20242025!$E$3:$E$1315, $A12)</f>
        <v>39</v>
      </c>
      <c r="EM12">
        <f>SUMIFS(DataRegularSeason20242025!$AA$3:$AA$1315,DataRegularSeason20242025!$B$3:$B$1315, "&lt;=" &amp; EM$1, DataRegularSeason20242025!$D$3:$D$1315, $A12)+SUMIFS(DataRegularSeason20242025!$AB$3:$AB$1315,DataRegularSeason20242025!$B$3:$B$1315, "&lt;=" &amp; EM$1, DataRegularSeason20242025!$E$3:$E$1315, $A12)</f>
        <v>39</v>
      </c>
      <c r="EN12">
        <f>SUMIFS(DataRegularSeason20242025!$AA$3:$AA$1315,DataRegularSeason20242025!$B$3:$B$1315, "&lt;=" &amp; EN$1, DataRegularSeason20242025!$D$3:$D$1315, $A12)+SUMIFS(DataRegularSeason20242025!$AB$3:$AB$1315,DataRegularSeason20242025!$B$3:$B$1315, "&lt;=" &amp; EN$1, DataRegularSeason20242025!$E$3:$E$1315, $A12)</f>
        <v>39</v>
      </c>
      <c r="EO12">
        <f>SUMIFS(DataRegularSeason20242025!$AA$3:$AA$1315,DataRegularSeason20242025!$B$3:$B$1315, "&lt;=" &amp; EO$1, DataRegularSeason20242025!$D$3:$D$1315, $A12)+SUMIFS(DataRegularSeason20242025!$AB$3:$AB$1315,DataRegularSeason20242025!$B$3:$B$1315, "&lt;=" &amp; EO$1, DataRegularSeason20242025!$E$3:$E$1315, $A12)</f>
        <v>39</v>
      </c>
      <c r="EP12">
        <f>SUMIFS(DataRegularSeason20242025!$AA$3:$AA$1315,DataRegularSeason20242025!$B$3:$B$1315, "&lt;=" &amp; EP$1, DataRegularSeason20242025!$D$3:$D$1315, $A12)+SUMIFS(DataRegularSeason20242025!$AB$3:$AB$1315,DataRegularSeason20242025!$B$3:$B$1315, "&lt;=" &amp; EP$1, DataRegularSeason20242025!$E$3:$E$1315, $A12)</f>
        <v>39</v>
      </c>
      <c r="EQ12">
        <f>SUMIFS(DataRegularSeason20242025!$AA$3:$AA$1315,DataRegularSeason20242025!$B$3:$B$1315, "&lt;=" &amp; EQ$1, DataRegularSeason20242025!$D$3:$D$1315, $A12)+SUMIFS(DataRegularSeason20242025!$AB$3:$AB$1315,DataRegularSeason20242025!$B$3:$B$1315, "&lt;=" &amp; EQ$1, DataRegularSeason20242025!$E$3:$E$1315, $A12)</f>
        <v>39</v>
      </c>
      <c r="ER12">
        <f>SUMIFS(DataRegularSeason20242025!$AA$3:$AA$1315,DataRegularSeason20242025!$B$3:$B$1315, "&lt;=" &amp; ER$1, DataRegularSeason20242025!$D$3:$D$1315, $A12)+SUMIFS(DataRegularSeason20242025!$AB$3:$AB$1315,DataRegularSeason20242025!$B$3:$B$1315, "&lt;=" &amp; ER$1, DataRegularSeason20242025!$E$3:$E$1315, $A12)</f>
        <v>39</v>
      </c>
      <c r="ES12">
        <f>SUMIFS(DataRegularSeason20242025!$AA$3:$AA$1315,DataRegularSeason20242025!$B$3:$B$1315, "&lt;=" &amp; ES$1, DataRegularSeason20242025!$D$3:$D$1315, $A12)+SUMIFS(DataRegularSeason20242025!$AB$3:$AB$1315,DataRegularSeason20242025!$B$3:$B$1315, "&lt;=" &amp; ES$1, DataRegularSeason20242025!$E$3:$E$1315, $A12)</f>
        <v>39</v>
      </c>
      <c r="ET12">
        <f>SUMIFS(DataRegularSeason20242025!$AA$3:$AA$1315,DataRegularSeason20242025!$B$3:$B$1315, "&lt;=" &amp; ET$1, DataRegularSeason20242025!$D$3:$D$1315, $A12)+SUMIFS(DataRegularSeason20242025!$AB$3:$AB$1315,DataRegularSeason20242025!$B$3:$B$1315, "&lt;=" &amp; ET$1, DataRegularSeason20242025!$E$3:$E$1315, $A12)</f>
        <v>39</v>
      </c>
      <c r="EU12">
        <f>SUMIFS(DataRegularSeason20242025!$AA$3:$AA$1315,DataRegularSeason20242025!$B$3:$B$1315, "&lt;=" &amp; EU$1, DataRegularSeason20242025!$D$3:$D$1315, $A12)+SUMIFS(DataRegularSeason20242025!$AB$3:$AB$1315,DataRegularSeason20242025!$B$3:$B$1315, "&lt;=" &amp; EU$1, DataRegularSeason20242025!$E$3:$E$1315, $A12)</f>
        <v>39</v>
      </c>
      <c r="EV12">
        <f>SUMIFS(DataRegularSeason20242025!$AA$3:$AA$1315,DataRegularSeason20242025!$B$3:$B$1315, "&lt;=" &amp; EV$1, DataRegularSeason20242025!$D$3:$D$1315, $A12)+SUMIFS(DataRegularSeason20242025!$AB$3:$AB$1315,DataRegularSeason20242025!$B$3:$B$1315, "&lt;=" &amp; EV$1, DataRegularSeason20242025!$E$3:$E$1315, $A12)</f>
        <v>39</v>
      </c>
      <c r="EW12">
        <f>SUMIFS(DataRegularSeason20242025!$AA$3:$AA$1315,DataRegularSeason20242025!$B$3:$B$1315, "&lt;=" &amp; EW$1, DataRegularSeason20242025!$D$3:$D$1315, $A12)+SUMIFS(DataRegularSeason20242025!$AB$3:$AB$1315,DataRegularSeason20242025!$B$3:$B$1315, "&lt;=" &amp; EW$1, DataRegularSeason20242025!$E$3:$E$1315, $A12)</f>
        <v>39</v>
      </c>
      <c r="EX12">
        <f>SUMIFS(DataRegularSeason20242025!$AA$3:$AA$1315,DataRegularSeason20242025!$B$3:$B$1315, "&lt;=" &amp; EX$1, DataRegularSeason20242025!$D$3:$D$1315, $A12)+SUMIFS(DataRegularSeason20242025!$AB$3:$AB$1315,DataRegularSeason20242025!$B$3:$B$1315, "&lt;=" &amp; EX$1, DataRegularSeason20242025!$E$3:$E$1315, $A12)</f>
        <v>39</v>
      </c>
      <c r="EY12">
        <f>SUMIFS(DataRegularSeason20242025!$AA$3:$AA$1315,DataRegularSeason20242025!$B$3:$B$1315, "&lt;=" &amp; EY$1, DataRegularSeason20242025!$D$3:$D$1315, $A12)+SUMIFS(DataRegularSeason20242025!$AB$3:$AB$1315,DataRegularSeason20242025!$B$3:$B$1315, "&lt;=" &amp; EY$1, DataRegularSeason20242025!$E$3:$E$1315, $A12)</f>
        <v>39</v>
      </c>
      <c r="EZ12">
        <f>SUMIFS(DataRegularSeason20242025!$AA$3:$AA$1315,DataRegularSeason20242025!$B$3:$B$1315, "&lt;=" &amp; EZ$1, DataRegularSeason20242025!$D$3:$D$1315, $A12)+SUMIFS(DataRegularSeason20242025!$AB$3:$AB$1315,DataRegularSeason20242025!$B$3:$B$1315, "&lt;=" &amp; EZ$1, DataRegularSeason20242025!$E$3:$E$1315, $A12)</f>
        <v>39</v>
      </c>
      <c r="FA12">
        <f>SUMIFS(DataRegularSeason20242025!$AA$3:$AA$1315,DataRegularSeason20242025!$B$3:$B$1315, "&lt;=" &amp; FA$1, DataRegularSeason20242025!$D$3:$D$1315, $A12)+SUMIFS(DataRegularSeason20242025!$AB$3:$AB$1315,DataRegularSeason20242025!$B$3:$B$1315, "&lt;=" &amp; FA$1, DataRegularSeason20242025!$E$3:$E$1315, $A12)</f>
        <v>39</v>
      </c>
      <c r="FB12">
        <f>SUMIFS(DataRegularSeason20242025!$AA$3:$AA$1315,DataRegularSeason20242025!$B$3:$B$1315, "&lt;=" &amp; FB$1, DataRegularSeason20242025!$D$3:$D$1315, $A12)+SUMIFS(DataRegularSeason20242025!$AB$3:$AB$1315,DataRegularSeason20242025!$B$3:$B$1315, "&lt;=" &amp; FB$1, DataRegularSeason20242025!$E$3:$E$1315, $A12)</f>
        <v>39</v>
      </c>
      <c r="FC12">
        <f>SUMIFS(DataRegularSeason20242025!$AA$3:$AA$1315,DataRegularSeason20242025!$B$3:$B$1315, "&lt;=" &amp; FC$1, DataRegularSeason20242025!$D$3:$D$1315, $A12)+SUMIFS(DataRegularSeason20242025!$AB$3:$AB$1315,DataRegularSeason20242025!$B$3:$B$1315, "&lt;=" &amp; FC$1, DataRegularSeason20242025!$E$3:$E$1315, $A12)</f>
        <v>39</v>
      </c>
      <c r="FD12">
        <f>SUMIFS(DataRegularSeason20242025!$AA$3:$AA$1315,DataRegularSeason20242025!$B$3:$B$1315, "&lt;=" &amp; FD$1, DataRegularSeason20242025!$D$3:$D$1315, $A12)+SUMIFS(DataRegularSeason20242025!$AB$3:$AB$1315,DataRegularSeason20242025!$B$3:$B$1315, "&lt;=" &amp; FD$1, DataRegularSeason20242025!$E$3:$E$1315, $A12)</f>
        <v>39</v>
      </c>
      <c r="FE12">
        <f>SUMIFS(DataRegularSeason20242025!$AA$3:$AA$1315,DataRegularSeason20242025!$B$3:$B$1315, "&lt;=" &amp; FE$1, DataRegularSeason20242025!$D$3:$D$1315, $A12)+SUMIFS(DataRegularSeason20242025!$AB$3:$AB$1315,DataRegularSeason20242025!$B$3:$B$1315, "&lt;=" &amp; FE$1, DataRegularSeason20242025!$E$3:$E$1315, $A12)</f>
        <v>39</v>
      </c>
      <c r="FF12">
        <f>SUMIFS(DataRegularSeason20242025!$AA$3:$AA$1315,DataRegularSeason20242025!$B$3:$B$1315, "&lt;=" &amp; FF$1, DataRegularSeason20242025!$D$3:$D$1315, $A12)+SUMIFS(DataRegularSeason20242025!$AB$3:$AB$1315,DataRegularSeason20242025!$B$3:$B$1315, "&lt;=" &amp; FF$1, DataRegularSeason20242025!$E$3:$E$1315, $A12)</f>
        <v>39</v>
      </c>
      <c r="FG12">
        <f>SUMIFS(DataRegularSeason20242025!$AA$3:$AA$1315,DataRegularSeason20242025!$B$3:$B$1315, "&lt;=" &amp; FG$1, DataRegularSeason20242025!$D$3:$D$1315, $A12)+SUMIFS(DataRegularSeason20242025!$AB$3:$AB$1315,DataRegularSeason20242025!$B$3:$B$1315, "&lt;=" &amp; FG$1, DataRegularSeason20242025!$E$3:$E$1315, $A12)</f>
        <v>39</v>
      </c>
      <c r="FH12">
        <f>SUMIFS(DataRegularSeason20242025!$AA$3:$AA$1315,DataRegularSeason20242025!$B$3:$B$1315, "&lt;=" &amp; FH$1, DataRegularSeason20242025!$D$3:$D$1315, $A12)+SUMIFS(DataRegularSeason20242025!$AB$3:$AB$1315,DataRegularSeason20242025!$B$3:$B$1315, "&lt;=" &amp; FH$1, DataRegularSeason20242025!$E$3:$E$1315, $A12)</f>
        <v>39</v>
      </c>
      <c r="FI12">
        <f>SUMIFS(DataRegularSeason20242025!$AA$3:$AA$1315,DataRegularSeason20242025!$B$3:$B$1315, "&lt;=" &amp; FI$1, DataRegularSeason20242025!$D$3:$D$1315, $A12)+SUMIFS(DataRegularSeason20242025!$AB$3:$AB$1315,DataRegularSeason20242025!$B$3:$B$1315, "&lt;=" &amp; FI$1, DataRegularSeason20242025!$E$3:$E$1315, $A12)</f>
        <v>39</v>
      </c>
      <c r="FJ12">
        <f>SUMIFS(DataRegularSeason20242025!$AA$3:$AA$1315,DataRegularSeason20242025!$B$3:$B$1315, "&lt;=" &amp; FJ$1, DataRegularSeason20242025!$D$3:$D$1315, $A12)+SUMIFS(DataRegularSeason20242025!$AB$3:$AB$1315,DataRegularSeason20242025!$B$3:$B$1315, "&lt;=" &amp; FJ$1, DataRegularSeason20242025!$E$3:$E$1315, $A12)</f>
        <v>39</v>
      </c>
      <c r="FK12">
        <f>SUMIFS(DataRegularSeason20242025!$AA$3:$AA$1315,DataRegularSeason20242025!$B$3:$B$1315, "&lt;=" &amp; FK$1, DataRegularSeason20242025!$D$3:$D$1315, $A12)+SUMIFS(DataRegularSeason20242025!$AB$3:$AB$1315,DataRegularSeason20242025!$B$3:$B$1315, "&lt;=" &amp; FK$1, DataRegularSeason20242025!$E$3:$E$1315, $A12)</f>
        <v>39</v>
      </c>
      <c r="FL12">
        <f>SUMIFS(DataRegularSeason20242025!$AA$3:$AA$1315,DataRegularSeason20242025!$B$3:$B$1315, "&lt;=" &amp; FL$1, DataRegularSeason20242025!$D$3:$D$1315, $A12)+SUMIFS(DataRegularSeason20242025!$AB$3:$AB$1315,DataRegularSeason20242025!$B$3:$B$1315, "&lt;=" &amp; FL$1, DataRegularSeason20242025!$E$3:$E$1315, $A12)</f>
        <v>39</v>
      </c>
      <c r="FM12">
        <f>SUMIFS(DataRegularSeason20242025!$AA$3:$AA$1315,DataRegularSeason20242025!$B$3:$B$1315, "&lt;=" &amp; FM$1, DataRegularSeason20242025!$D$3:$D$1315, $A12)+SUMIFS(DataRegularSeason20242025!$AB$3:$AB$1315,DataRegularSeason20242025!$B$3:$B$1315, "&lt;=" &amp; FM$1, DataRegularSeason20242025!$E$3:$E$1315, $A12)</f>
        <v>39</v>
      </c>
      <c r="FN12">
        <f>SUMIFS(DataRegularSeason20242025!$AA$3:$AA$1315,DataRegularSeason20242025!$B$3:$B$1315, "&lt;=" &amp; FN$1, DataRegularSeason20242025!$D$3:$D$1315, $A12)+SUMIFS(DataRegularSeason20242025!$AB$3:$AB$1315,DataRegularSeason20242025!$B$3:$B$1315, "&lt;=" &amp; FN$1, DataRegularSeason20242025!$E$3:$E$1315, $A12)</f>
        <v>39</v>
      </c>
      <c r="FO12">
        <f>SUMIFS(DataRegularSeason20242025!$AA$3:$AA$1315,DataRegularSeason20242025!$B$3:$B$1315, "&lt;=" &amp; FO$1, DataRegularSeason20242025!$D$3:$D$1315, $A12)+SUMIFS(DataRegularSeason20242025!$AB$3:$AB$1315,DataRegularSeason20242025!$B$3:$B$1315, "&lt;=" &amp; FO$1, DataRegularSeason20242025!$E$3:$E$1315, $A12)</f>
        <v>39</v>
      </c>
      <c r="FP12">
        <f>SUMIFS(DataRegularSeason20242025!$AA$3:$AA$1315,DataRegularSeason20242025!$B$3:$B$1315, "&lt;=" &amp; FP$1, DataRegularSeason20242025!$D$3:$D$1315, $A12)+SUMIFS(DataRegularSeason20242025!$AB$3:$AB$1315,DataRegularSeason20242025!$B$3:$B$1315, "&lt;=" &amp; FP$1, DataRegularSeason20242025!$E$3:$E$1315, $A12)</f>
        <v>39</v>
      </c>
      <c r="FQ12">
        <f>SUMIFS(DataRegularSeason20242025!$AA$3:$AA$1315,DataRegularSeason20242025!$B$3:$B$1315, "&lt;=" &amp; FQ$1, DataRegularSeason20242025!$D$3:$D$1315, $A12)+SUMIFS(DataRegularSeason20242025!$AB$3:$AB$1315,DataRegularSeason20242025!$B$3:$B$1315, "&lt;=" &amp; FQ$1, DataRegularSeason20242025!$E$3:$E$1315, $A12)</f>
        <v>39</v>
      </c>
      <c r="FR12">
        <f>SUMIFS(DataRegularSeason20242025!$AA$3:$AA$1315,DataRegularSeason20242025!$B$3:$B$1315, "&lt;=" &amp; FR$1, DataRegularSeason20242025!$D$3:$D$1315, $A12)+SUMIFS(DataRegularSeason20242025!$AB$3:$AB$1315,DataRegularSeason20242025!$B$3:$B$1315, "&lt;=" &amp; FR$1, DataRegularSeason20242025!$E$3:$E$1315, $A12)</f>
        <v>39</v>
      </c>
      <c r="FS12">
        <f>SUMIFS(DataRegularSeason20242025!$AA$3:$AA$1315,DataRegularSeason20242025!$B$3:$B$1315, "&lt;=" &amp; FS$1, DataRegularSeason20242025!$D$3:$D$1315, $A12)+SUMIFS(DataRegularSeason20242025!$AB$3:$AB$1315,DataRegularSeason20242025!$B$3:$B$1315, "&lt;=" &amp; FS$1, DataRegularSeason20242025!$E$3:$E$1315, $A12)</f>
        <v>39</v>
      </c>
      <c r="FT12">
        <f>SUMIFS(DataRegularSeason20242025!$AA$3:$AA$1315,DataRegularSeason20242025!$B$3:$B$1315, "&lt;=" &amp; FT$1, DataRegularSeason20242025!$D$3:$D$1315, $A12)+SUMIFS(DataRegularSeason20242025!$AB$3:$AB$1315,DataRegularSeason20242025!$B$3:$B$1315, "&lt;=" &amp; FT$1, DataRegularSeason20242025!$E$3:$E$1315, $A12)</f>
        <v>39</v>
      </c>
      <c r="FU12">
        <f>SUMIFS(DataRegularSeason20242025!$AA$3:$AA$1315,DataRegularSeason20242025!$B$3:$B$1315, "&lt;=" &amp; FU$1, DataRegularSeason20242025!$D$3:$D$1315, $A12)+SUMIFS(DataRegularSeason20242025!$AB$3:$AB$1315,DataRegularSeason20242025!$B$3:$B$1315, "&lt;=" &amp; FU$1, DataRegularSeason20242025!$E$3:$E$1315, $A12)</f>
        <v>39</v>
      </c>
      <c r="FV12">
        <f>SUMIFS(DataRegularSeason20242025!$AA$3:$AA$1315,DataRegularSeason20242025!$B$3:$B$1315, "&lt;=" &amp; FV$1, DataRegularSeason20242025!$D$3:$D$1315, $A12)+SUMIFS(DataRegularSeason20242025!$AB$3:$AB$1315,DataRegularSeason20242025!$B$3:$B$1315, "&lt;=" &amp; FV$1, DataRegularSeason20242025!$E$3:$E$1315, $A12)</f>
        <v>39</v>
      </c>
      <c r="FW12">
        <f>SUMIFS(DataRegularSeason20242025!$AA$3:$AA$1315,DataRegularSeason20242025!$B$3:$B$1315, "&lt;=" &amp; FW$1, DataRegularSeason20242025!$D$3:$D$1315, $A12)+SUMIFS(DataRegularSeason20242025!$AB$3:$AB$1315,DataRegularSeason20242025!$B$3:$B$1315, "&lt;=" &amp; FW$1, DataRegularSeason20242025!$E$3:$E$1315, $A12)</f>
        <v>39</v>
      </c>
      <c r="FX12">
        <f>SUMIFS(DataRegularSeason20242025!$AA$3:$AA$1315,DataRegularSeason20242025!$B$3:$B$1315, "&lt;=" &amp; FX$1, DataRegularSeason20242025!$D$3:$D$1315, $A12)+SUMIFS(DataRegularSeason20242025!$AB$3:$AB$1315,DataRegularSeason20242025!$B$3:$B$1315, "&lt;=" &amp; FX$1, DataRegularSeason20242025!$E$3:$E$1315, $A12)</f>
        <v>39</v>
      </c>
      <c r="FY12">
        <f>SUMIFS(DataRegularSeason20242025!$AA$3:$AA$1315,DataRegularSeason20242025!$B$3:$B$1315, "&lt;=" &amp; FY$1, DataRegularSeason20242025!$D$3:$D$1315, $A12)+SUMIFS(DataRegularSeason20242025!$AB$3:$AB$1315,DataRegularSeason20242025!$B$3:$B$1315, "&lt;=" &amp; FY$1, DataRegularSeason20242025!$E$3:$E$1315, $A12)</f>
        <v>39</v>
      </c>
      <c r="FZ12">
        <f>SUMIFS(DataRegularSeason20242025!$AA$3:$AA$1315,DataRegularSeason20242025!$B$3:$B$1315, "&lt;=" &amp; FZ$1, DataRegularSeason20242025!$D$3:$D$1315, $A12)+SUMIFS(DataRegularSeason20242025!$AB$3:$AB$1315,DataRegularSeason20242025!$B$3:$B$1315, "&lt;=" &amp; FZ$1, DataRegularSeason20242025!$E$3:$E$1315, $A12)</f>
        <v>39</v>
      </c>
      <c r="GA12">
        <f>SUMIFS(DataRegularSeason20242025!$AA$3:$AA$1315,DataRegularSeason20242025!$B$3:$B$1315, "&lt;=" &amp; GA$1, DataRegularSeason20242025!$D$3:$D$1315, $A12)+SUMIFS(DataRegularSeason20242025!$AB$3:$AB$1315,DataRegularSeason20242025!$B$3:$B$1315, "&lt;=" &amp; GA$1, DataRegularSeason20242025!$E$3:$E$1315, $A12)</f>
        <v>39</v>
      </c>
      <c r="GB12">
        <f>SUMIFS(DataRegularSeason20242025!$AA$3:$AA$1315,DataRegularSeason20242025!$B$3:$B$1315, "&lt;=" &amp; GB$1, DataRegularSeason20242025!$D$3:$D$1315, $A12)+SUMIFS(DataRegularSeason20242025!$AB$3:$AB$1315,DataRegularSeason20242025!$B$3:$B$1315, "&lt;=" &amp; GB$1, DataRegularSeason20242025!$E$3:$E$1315, $A12)</f>
        <v>39</v>
      </c>
      <c r="GC12">
        <f>SUMIFS(DataRegularSeason20242025!$AA$3:$AA$1315,DataRegularSeason20242025!$B$3:$B$1315, "&lt;=" &amp; GC$1, DataRegularSeason20242025!$D$3:$D$1315, $A12)+SUMIFS(DataRegularSeason20242025!$AB$3:$AB$1315,DataRegularSeason20242025!$B$3:$B$1315, "&lt;=" &amp; GC$1, DataRegularSeason20242025!$E$3:$E$1315, $A12)</f>
        <v>39</v>
      </c>
      <c r="GD12">
        <f>SUMIFS(DataRegularSeason20242025!$AA$3:$AA$1315,DataRegularSeason20242025!$B$3:$B$1315, "&lt;=" &amp; GD$1, DataRegularSeason20242025!$D$3:$D$1315, $A12)+SUMIFS(DataRegularSeason20242025!$AB$3:$AB$1315,DataRegularSeason20242025!$B$3:$B$1315, "&lt;=" &amp; GD$1, DataRegularSeason20242025!$E$3:$E$1315, $A12)</f>
        <v>39</v>
      </c>
      <c r="GE12">
        <f>SUMIFS(DataRegularSeason20242025!$AA$3:$AA$1315,DataRegularSeason20242025!$B$3:$B$1315, "&lt;=" &amp; GE$1, DataRegularSeason20242025!$D$3:$D$1315, $A12)+SUMIFS(DataRegularSeason20242025!$AB$3:$AB$1315,DataRegularSeason20242025!$B$3:$B$1315, "&lt;=" &amp; GE$1, DataRegularSeason20242025!$E$3:$E$1315, $A12)</f>
        <v>39</v>
      </c>
      <c r="GF12">
        <f>SUMIFS(DataRegularSeason20242025!$AA$3:$AA$1315,DataRegularSeason20242025!$B$3:$B$1315, "&lt;=" &amp; GF$1, DataRegularSeason20242025!$D$3:$D$1315, $A12)+SUMIFS(DataRegularSeason20242025!$AB$3:$AB$1315,DataRegularSeason20242025!$B$3:$B$1315, "&lt;=" &amp; GF$1, DataRegularSeason20242025!$E$3:$E$1315, $A12)</f>
        <v>39</v>
      </c>
      <c r="GG12">
        <f>SUMIFS(DataRegularSeason20242025!$AA$3:$AA$1315,DataRegularSeason20242025!$B$3:$B$1315, "&lt;=" &amp; GG$1, DataRegularSeason20242025!$D$3:$D$1315, $A12)+SUMIFS(DataRegularSeason20242025!$AB$3:$AB$1315,DataRegularSeason20242025!$B$3:$B$1315, "&lt;=" &amp; GG$1, DataRegularSeason20242025!$E$3:$E$1315, $A12)</f>
        <v>39</v>
      </c>
      <c r="GH12">
        <f>SUMIFS(DataRegularSeason20242025!$AA$3:$AA$1315,DataRegularSeason20242025!$B$3:$B$1315, "&lt;=" &amp; GH$1, DataRegularSeason20242025!$D$3:$D$1315, $A12)+SUMIFS(DataRegularSeason20242025!$AB$3:$AB$1315,DataRegularSeason20242025!$B$3:$B$1315, "&lt;=" &amp; GH$1, DataRegularSeason20242025!$E$3:$E$1315, $A12)</f>
        <v>39</v>
      </c>
      <c r="GI12">
        <f>SUMIFS(DataRegularSeason20242025!$AA$3:$AA$1315,DataRegularSeason20242025!$B$3:$B$1315, "&lt;=" &amp; GI$1, DataRegularSeason20242025!$D$3:$D$1315, $A12)+SUMIFS(DataRegularSeason20242025!$AB$3:$AB$1315,DataRegularSeason20242025!$B$3:$B$1315, "&lt;=" &amp; GI$1, DataRegularSeason20242025!$E$3:$E$1315, $A12)</f>
        <v>39</v>
      </c>
      <c r="GJ12">
        <f>SUMIFS(DataRegularSeason20242025!$AA$3:$AA$1315,DataRegularSeason20242025!$B$3:$B$1315, "&lt;=" &amp; GJ$1, DataRegularSeason20242025!$D$3:$D$1315, $A12)+SUMIFS(DataRegularSeason20242025!$AB$3:$AB$1315,DataRegularSeason20242025!$B$3:$B$1315, "&lt;=" &amp; GJ$1, DataRegularSeason20242025!$E$3:$E$1315, $A12)</f>
        <v>39</v>
      </c>
      <c r="GK12">
        <f>SUMIFS(DataRegularSeason20242025!$AA$3:$AA$1315,DataRegularSeason20242025!$B$3:$B$1315, "&lt;=" &amp; GK$1, DataRegularSeason20242025!$D$3:$D$1315, $A12)+SUMIFS(DataRegularSeason20242025!$AB$3:$AB$1315,DataRegularSeason20242025!$B$3:$B$1315, "&lt;=" &amp; GK$1, DataRegularSeason20242025!$E$3:$E$1315, $A12)</f>
        <v>39</v>
      </c>
      <c r="GL12">
        <f>SUMIFS(DataRegularSeason20242025!$AA$3:$AA$1315,DataRegularSeason20242025!$B$3:$B$1315, "&lt;=" &amp; GL$1, DataRegularSeason20242025!$D$3:$D$1315, $A12)+SUMIFS(DataRegularSeason20242025!$AB$3:$AB$1315,DataRegularSeason20242025!$B$3:$B$1315, "&lt;=" &amp; GL$1, DataRegularSeason20242025!$E$3:$E$1315, $A12)</f>
        <v>39</v>
      </c>
      <c r="GM12">
        <f>SUMIFS(DataRegularSeason20242025!$AA$3:$AA$1315,DataRegularSeason20242025!$B$3:$B$1315, "&lt;=" &amp; GM$1, DataRegularSeason20242025!$D$3:$D$1315, $A12)+SUMIFS(DataRegularSeason20242025!$AB$3:$AB$1315,DataRegularSeason20242025!$B$3:$B$1315, "&lt;=" &amp; GM$1, DataRegularSeason20242025!$E$3:$E$1315, $A12)</f>
        <v>39</v>
      </c>
      <c r="GN12">
        <f>SUMIFS(DataRegularSeason20242025!$AA$3:$AA$1315,DataRegularSeason20242025!$B$3:$B$1315, "&lt;=" &amp; GN$1, DataRegularSeason20242025!$D$3:$D$1315, $A12)+SUMIFS(DataRegularSeason20242025!$AB$3:$AB$1315,DataRegularSeason20242025!$B$3:$B$1315, "&lt;=" &amp; GN$1, DataRegularSeason20242025!$E$3:$E$1315, $A12)</f>
        <v>39</v>
      </c>
      <c r="GO12">
        <f>SUMIFS(DataRegularSeason20242025!$AA$3:$AA$1315,DataRegularSeason20242025!$B$3:$B$1315, "&lt;=" &amp; GO$1, DataRegularSeason20242025!$D$3:$D$1315, $A12)+SUMIFS(DataRegularSeason20242025!$AB$3:$AB$1315,DataRegularSeason20242025!$B$3:$B$1315, "&lt;=" &amp; GO$1, DataRegularSeason20242025!$E$3:$E$1315, $A12)</f>
        <v>39</v>
      </c>
      <c r="GP12">
        <f>SUMIFS(DataRegularSeason20242025!$AA$3:$AA$1315,DataRegularSeason20242025!$B$3:$B$1315, "&lt;=" &amp; GP$1, DataRegularSeason20242025!$D$3:$D$1315, $A12)+SUMIFS(DataRegularSeason20242025!$AB$3:$AB$1315,DataRegularSeason20242025!$B$3:$B$1315, "&lt;=" &amp; GP$1, DataRegularSeason20242025!$E$3:$E$1315, $A12)</f>
        <v>39</v>
      </c>
      <c r="GQ12">
        <f>SUMIFS(DataRegularSeason20242025!$AA$3:$AA$1315,DataRegularSeason20242025!$B$3:$B$1315, "&lt;=" &amp; GQ$1, DataRegularSeason20242025!$D$3:$D$1315, $A12)+SUMIFS(DataRegularSeason20242025!$AB$3:$AB$1315,DataRegularSeason20242025!$B$3:$B$1315, "&lt;=" &amp; GQ$1, DataRegularSeason20242025!$E$3:$E$1315, $A12)</f>
        <v>39</v>
      </c>
      <c r="GR12">
        <f>SUMIFS(DataRegularSeason20242025!$AA$3:$AA$1315,DataRegularSeason20242025!$B$3:$B$1315, "&lt;=" &amp; GR$1, DataRegularSeason20242025!$D$3:$D$1315, $A12)+SUMIFS(DataRegularSeason20242025!$AB$3:$AB$1315,DataRegularSeason20242025!$B$3:$B$1315, "&lt;=" &amp; GR$1, DataRegularSeason20242025!$E$3:$E$1315, $A12)</f>
        <v>39</v>
      </c>
      <c r="GS12">
        <f>SUMIFS(DataRegularSeason20242025!$AA$3:$AA$1315,DataRegularSeason20242025!$B$3:$B$1315, "&lt;=" &amp; GS$1, DataRegularSeason20242025!$D$3:$D$1315, $A12)+SUMIFS(DataRegularSeason20242025!$AB$3:$AB$1315,DataRegularSeason20242025!$B$3:$B$1315, "&lt;=" &amp; GS$1, DataRegularSeason20242025!$E$3:$E$1315, $A12)</f>
        <v>39</v>
      </c>
      <c r="GT12">
        <f>SUMIFS(DataRegularSeason20242025!$AA$3:$AA$1315,DataRegularSeason20242025!$B$3:$B$1315, "&lt;=" &amp; GT$1, DataRegularSeason20242025!$D$3:$D$1315, $A12)+SUMIFS(DataRegularSeason20242025!$AB$3:$AB$1315,DataRegularSeason20242025!$B$3:$B$1315, "&lt;=" &amp; GT$1, DataRegularSeason20242025!$E$3:$E$1315, $A12)</f>
        <v>39</v>
      </c>
      <c r="GU12">
        <f>SUMIFS(DataRegularSeason20242025!$AA$3:$AA$1315,DataRegularSeason20242025!$B$3:$B$1315, "&lt;=" &amp; GU$1, DataRegularSeason20242025!$D$3:$D$1315, $A12)+SUMIFS(DataRegularSeason20242025!$AB$3:$AB$1315,DataRegularSeason20242025!$B$3:$B$1315, "&lt;=" &amp; GU$1, DataRegularSeason20242025!$E$3:$E$1315, $A12)</f>
        <v>39</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36</v>
      </c>
      <c r="CD20">
        <f>SUMIFS(DataRegularSeason20242025!$AA$3:$AA$1315,DataRegularSeason20242025!$B$3:$B$1315, "&lt;=" &amp; CD$1, DataRegularSeason20242025!$D$3:$D$1315, $A20)+SUMIFS(DataRegularSeason20242025!$AB$3:$AB$1315,DataRegularSeason20242025!$B$3:$B$1315, "&lt;=" &amp; CD$1, DataRegularSeason20242025!$E$3:$E$1315, $A20)</f>
        <v>36</v>
      </c>
      <c r="CE20">
        <f>SUMIFS(DataRegularSeason20242025!$AA$3:$AA$1315,DataRegularSeason20242025!$B$3:$B$1315, "&lt;=" &amp; CE$1, DataRegularSeason20242025!$D$3:$D$1315, $A20)+SUMIFS(DataRegularSeason20242025!$AB$3:$AB$1315,DataRegularSeason20242025!$B$3:$B$1315, "&lt;=" &amp; CE$1, DataRegularSeason20242025!$E$3:$E$1315, $A20)</f>
        <v>36</v>
      </c>
      <c r="CF20">
        <f>SUMIFS(DataRegularSeason20242025!$AA$3:$AA$1315,DataRegularSeason20242025!$B$3:$B$1315, "&lt;=" &amp; CF$1, DataRegularSeason20242025!$D$3:$D$1315, $A20)+SUMIFS(DataRegularSeason20242025!$AB$3:$AB$1315,DataRegularSeason20242025!$B$3:$B$1315, "&lt;=" &amp; CF$1, DataRegularSeason20242025!$E$3:$E$1315, $A20)</f>
        <v>36</v>
      </c>
      <c r="CG20">
        <f>SUMIFS(DataRegularSeason20242025!$AA$3:$AA$1315,DataRegularSeason20242025!$B$3:$B$1315, "&lt;=" &amp; CG$1, DataRegularSeason20242025!$D$3:$D$1315, $A20)+SUMIFS(DataRegularSeason20242025!$AB$3:$AB$1315,DataRegularSeason20242025!$B$3:$B$1315, "&lt;=" &amp; CG$1, DataRegularSeason20242025!$E$3:$E$1315, $A20)</f>
        <v>36</v>
      </c>
      <c r="CH20">
        <f>SUMIFS(DataRegularSeason20242025!$AA$3:$AA$1315,DataRegularSeason20242025!$B$3:$B$1315, "&lt;=" &amp; CH$1, DataRegularSeason20242025!$D$3:$D$1315, $A20)+SUMIFS(DataRegularSeason20242025!$AB$3:$AB$1315,DataRegularSeason20242025!$B$3:$B$1315, "&lt;=" &amp; CH$1, DataRegularSeason20242025!$E$3:$E$1315, $A20)</f>
        <v>36</v>
      </c>
      <c r="CI20">
        <f>SUMIFS(DataRegularSeason20242025!$AA$3:$AA$1315,DataRegularSeason20242025!$B$3:$B$1315, "&lt;=" &amp; CI$1, DataRegularSeason20242025!$D$3:$D$1315, $A20)+SUMIFS(DataRegularSeason20242025!$AB$3:$AB$1315,DataRegularSeason20242025!$B$3:$B$1315, "&lt;=" &amp; CI$1, DataRegularSeason20242025!$E$3:$E$1315, $A20)</f>
        <v>36</v>
      </c>
      <c r="CJ20">
        <f>SUMIFS(DataRegularSeason20242025!$AA$3:$AA$1315,DataRegularSeason20242025!$B$3:$B$1315, "&lt;=" &amp; CJ$1, DataRegularSeason20242025!$D$3:$D$1315, $A20)+SUMIFS(DataRegularSeason20242025!$AB$3:$AB$1315,DataRegularSeason20242025!$B$3:$B$1315, "&lt;=" &amp; CJ$1, DataRegularSeason20242025!$E$3:$E$1315, $A20)</f>
        <v>36</v>
      </c>
      <c r="CK20">
        <f>SUMIFS(DataRegularSeason20242025!$AA$3:$AA$1315,DataRegularSeason20242025!$B$3:$B$1315, "&lt;=" &amp; CK$1, DataRegularSeason20242025!$D$3:$D$1315, $A20)+SUMIFS(DataRegularSeason20242025!$AB$3:$AB$1315,DataRegularSeason20242025!$B$3:$B$1315, "&lt;=" &amp; CK$1, DataRegularSeason20242025!$E$3:$E$1315, $A20)</f>
        <v>36</v>
      </c>
      <c r="CL20">
        <f>SUMIFS(DataRegularSeason20242025!$AA$3:$AA$1315,DataRegularSeason20242025!$B$3:$B$1315, "&lt;=" &amp; CL$1, DataRegularSeason20242025!$D$3:$D$1315, $A20)+SUMIFS(DataRegularSeason20242025!$AB$3:$AB$1315,DataRegularSeason20242025!$B$3:$B$1315, "&lt;=" &amp; CL$1, DataRegularSeason20242025!$E$3:$E$1315, $A20)</f>
        <v>36</v>
      </c>
      <c r="CM20">
        <f>SUMIFS(DataRegularSeason20242025!$AA$3:$AA$1315,DataRegularSeason20242025!$B$3:$B$1315, "&lt;=" &amp; CM$1, DataRegularSeason20242025!$D$3:$D$1315, $A20)+SUMIFS(DataRegularSeason20242025!$AB$3:$AB$1315,DataRegularSeason20242025!$B$3:$B$1315, "&lt;=" &amp; CM$1, DataRegularSeason20242025!$E$3:$E$1315, $A20)</f>
        <v>36</v>
      </c>
      <c r="CN20">
        <f>SUMIFS(DataRegularSeason20242025!$AA$3:$AA$1315,DataRegularSeason20242025!$B$3:$B$1315, "&lt;=" &amp; CN$1, DataRegularSeason20242025!$D$3:$D$1315, $A20)+SUMIFS(DataRegularSeason20242025!$AB$3:$AB$1315,DataRegularSeason20242025!$B$3:$B$1315, "&lt;=" &amp; CN$1, DataRegularSeason20242025!$E$3:$E$1315, $A20)</f>
        <v>36</v>
      </c>
      <c r="CO20">
        <f>SUMIFS(DataRegularSeason20242025!$AA$3:$AA$1315,DataRegularSeason20242025!$B$3:$B$1315, "&lt;=" &amp; CO$1, DataRegularSeason20242025!$D$3:$D$1315, $A20)+SUMIFS(DataRegularSeason20242025!$AB$3:$AB$1315,DataRegularSeason20242025!$B$3:$B$1315, "&lt;=" &amp; CO$1, DataRegularSeason20242025!$E$3:$E$1315, $A20)</f>
        <v>36</v>
      </c>
      <c r="CP20">
        <f>SUMIFS(DataRegularSeason20242025!$AA$3:$AA$1315,DataRegularSeason20242025!$B$3:$B$1315, "&lt;=" &amp; CP$1, DataRegularSeason20242025!$D$3:$D$1315, $A20)+SUMIFS(DataRegularSeason20242025!$AB$3:$AB$1315,DataRegularSeason20242025!$B$3:$B$1315, "&lt;=" &amp; CP$1, DataRegularSeason20242025!$E$3:$E$1315, $A20)</f>
        <v>36</v>
      </c>
      <c r="CQ20">
        <f>SUMIFS(DataRegularSeason20242025!$AA$3:$AA$1315,DataRegularSeason20242025!$B$3:$B$1315, "&lt;=" &amp; CQ$1, DataRegularSeason20242025!$D$3:$D$1315, $A20)+SUMIFS(DataRegularSeason20242025!$AB$3:$AB$1315,DataRegularSeason20242025!$B$3:$B$1315, "&lt;=" &amp; CQ$1, DataRegularSeason20242025!$E$3:$E$1315, $A20)</f>
        <v>36</v>
      </c>
      <c r="CR20">
        <f>SUMIFS(DataRegularSeason20242025!$AA$3:$AA$1315,DataRegularSeason20242025!$B$3:$B$1315, "&lt;=" &amp; CR$1, DataRegularSeason20242025!$D$3:$D$1315, $A20)+SUMIFS(DataRegularSeason20242025!$AB$3:$AB$1315,DataRegularSeason20242025!$B$3:$B$1315, "&lt;=" &amp; CR$1, DataRegularSeason20242025!$E$3:$E$1315, $A20)</f>
        <v>36</v>
      </c>
      <c r="CS20">
        <f>SUMIFS(DataRegularSeason20242025!$AA$3:$AA$1315,DataRegularSeason20242025!$B$3:$B$1315, "&lt;=" &amp; CS$1, DataRegularSeason20242025!$D$3:$D$1315, $A20)+SUMIFS(DataRegularSeason20242025!$AB$3:$AB$1315,DataRegularSeason20242025!$B$3:$B$1315, "&lt;=" &amp; CS$1, DataRegularSeason20242025!$E$3:$E$1315, $A20)</f>
        <v>36</v>
      </c>
      <c r="CT20">
        <f>SUMIFS(DataRegularSeason20242025!$AA$3:$AA$1315,DataRegularSeason20242025!$B$3:$B$1315, "&lt;=" &amp; CT$1, DataRegularSeason20242025!$D$3:$D$1315, $A20)+SUMIFS(DataRegularSeason20242025!$AB$3:$AB$1315,DataRegularSeason20242025!$B$3:$B$1315, "&lt;=" &amp; CT$1, DataRegularSeason20242025!$E$3:$E$1315, $A20)</f>
        <v>36</v>
      </c>
      <c r="CU20">
        <f>SUMIFS(DataRegularSeason20242025!$AA$3:$AA$1315,DataRegularSeason20242025!$B$3:$B$1315, "&lt;=" &amp; CU$1, DataRegularSeason20242025!$D$3:$D$1315, $A20)+SUMIFS(DataRegularSeason20242025!$AB$3:$AB$1315,DataRegularSeason20242025!$B$3:$B$1315, "&lt;=" &amp; CU$1, DataRegularSeason20242025!$E$3:$E$1315, $A20)</f>
        <v>36</v>
      </c>
      <c r="CV20">
        <f>SUMIFS(DataRegularSeason20242025!$AA$3:$AA$1315,DataRegularSeason20242025!$B$3:$B$1315, "&lt;=" &amp; CV$1, DataRegularSeason20242025!$D$3:$D$1315, $A20)+SUMIFS(DataRegularSeason20242025!$AB$3:$AB$1315,DataRegularSeason20242025!$B$3:$B$1315, "&lt;=" &amp; CV$1, DataRegularSeason20242025!$E$3:$E$1315, $A20)</f>
        <v>36</v>
      </c>
      <c r="CW20">
        <f>SUMIFS(DataRegularSeason20242025!$AA$3:$AA$1315,DataRegularSeason20242025!$B$3:$B$1315, "&lt;=" &amp; CW$1, DataRegularSeason20242025!$D$3:$D$1315, $A20)+SUMIFS(DataRegularSeason20242025!$AB$3:$AB$1315,DataRegularSeason20242025!$B$3:$B$1315, "&lt;=" &amp; CW$1, DataRegularSeason20242025!$E$3:$E$1315, $A20)</f>
        <v>36</v>
      </c>
      <c r="CX20">
        <f>SUMIFS(DataRegularSeason20242025!$AA$3:$AA$1315,DataRegularSeason20242025!$B$3:$B$1315, "&lt;=" &amp; CX$1, DataRegularSeason20242025!$D$3:$D$1315, $A20)+SUMIFS(DataRegularSeason20242025!$AB$3:$AB$1315,DataRegularSeason20242025!$B$3:$B$1315, "&lt;=" &amp; CX$1, DataRegularSeason20242025!$E$3:$E$1315, $A20)</f>
        <v>36</v>
      </c>
      <c r="CY20">
        <f>SUMIFS(DataRegularSeason20242025!$AA$3:$AA$1315,DataRegularSeason20242025!$B$3:$B$1315, "&lt;=" &amp; CY$1, DataRegularSeason20242025!$D$3:$D$1315, $A20)+SUMIFS(DataRegularSeason20242025!$AB$3:$AB$1315,DataRegularSeason20242025!$B$3:$B$1315, "&lt;=" &amp; CY$1, DataRegularSeason20242025!$E$3:$E$1315, $A20)</f>
        <v>36</v>
      </c>
      <c r="CZ20">
        <f>SUMIFS(DataRegularSeason20242025!$AA$3:$AA$1315,DataRegularSeason20242025!$B$3:$B$1315, "&lt;=" &amp; CZ$1, DataRegularSeason20242025!$D$3:$D$1315, $A20)+SUMIFS(DataRegularSeason20242025!$AB$3:$AB$1315,DataRegularSeason20242025!$B$3:$B$1315, "&lt;=" &amp; CZ$1, DataRegularSeason20242025!$E$3:$E$1315, $A20)</f>
        <v>36</v>
      </c>
      <c r="DA20">
        <f>SUMIFS(DataRegularSeason20242025!$AA$3:$AA$1315,DataRegularSeason20242025!$B$3:$B$1315, "&lt;=" &amp; DA$1, DataRegularSeason20242025!$D$3:$D$1315, $A20)+SUMIFS(DataRegularSeason20242025!$AB$3:$AB$1315,DataRegularSeason20242025!$B$3:$B$1315, "&lt;=" &amp; DA$1, DataRegularSeason20242025!$E$3:$E$1315, $A20)</f>
        <v>36</v>
      </c>
      <c r="DB20">
        <f>SUMIFS(DataRegularSeason20242025!$AA$3:$AA$1315,DataRegularSeason20242025!$B$3:$B$1315, "&lt;=" &amp; DB$1, DataRegularSeason20242025!$D$3:$D$1315, $A20)+SUMIFS(DataRegularSeason20242025!$AB$3:$AB$1315,DataRegularSeason20242025!$B$3:$B$1315, "&lt;=" &amp; DB$1, DataRegularSeason20242025!$E$3:$E$1315, $A20)</f>
        <v>36</v>
      </c>
      <c r="DC20">
        <f>SUMIFS(DataRegularSeason20242025!$AA$3:$AA$1315,DataRegularSeason20242025!$B$3:$B$1315, "&lt;=" &amp; DC$1, DataRegularSeason20242025!$D$3:$D$1315, $A20)+SUMIFS(DataRegularSeason20242025!$AB$3:$AB$1315,DataRegularSeason20242025!$B$3:$B$1315, "&lt;=" &amp; DC$1, DataRegularSeason20242025!$E$3:$E$1315, $A20)</f>
        <v>36</v>
      </c>
      <c r="DD20">
        <f>SUMIFS(DataRegularSeason20242025!$AA$3:$AA$1315,DataRegularSeason20242025!$B$3:$B$1315, "&lt;=" &amp; DD$1, DataRegularSeason20242025!$D$3:$D$1315, $A20)+SUMIFS(DataRegularSeason20242025!$AB$3:$AB$1315,DataRegularSeason20242025!$B$3:$B$1315, "&lt;=" &amp; DD$1, DataRegularSeason20242025!$E$3:$E$1315, $A20)</f>
        <v>36</v>
      </c>
      <c r="DE20">
        <f>SUMIFS(DataRegularSeason20242025!$AA$3:$AA$1315,DataRegularSeason20242025!$B$3:$B$1315, "&lt;=" &amp; DE$1, DataRegularSeason20242025!$D$3:$D$1315, $A20)+SUMIFS(DataRegularSeason20242025!$AB$3:$AB$1315,DataRegularSeason20242025!$B$3:$B$1315, "&lt;=" &amp; DE$1, DataRegularSeason20242025!$E$3:$E$1315, $A20)</f>
        <v>36</v>
      </c>
      <c r="DF20">
        <f>SUMIFS(DataRegularSeason20242025!$AA$3:$AA$1315,DataRegularSeason20242025!$B$3:$B$1315, "&lt;=" &amp; DF$1, DataRegularSeason20242025!$D$3:$D$1315, $A20)+SUMIFS(DataRegularSeason20242025!$AB$3:$AB$1315,DataRegularSeason20242025!$B$3:$B$1315, "&lt;=" &amp; DF$1, DataRegularSeason20242025!$E$3:$E$1315, $A20)</f>
        <v>36</v>
      </c>
      <c r="DG20">
        <f>SUMIFS(DataRegularSeason20242025!$AA$3:$AA$1315,DataRegularSeason20242025!$B$3:$B$1315, "&lt;=" &amp; DG$1, DataRegularSeason20242025!$D$3:$D$1315, $A20)+SUMIFS(DataRegularSeason20242025!$AB$3:$AB$1315,DataRegularSeason20242025!$B$3:$B$1315, "&lt;=" &amp; DG$1, DataRegularSeason20242025!$E$3:$E$1315, $A20)</f>
        <v>36</v>
      </c>
      <c r="DH20">
        <f>SUMIFS(DataRegularSeason20242025!$AA$3:$AA$1315,DataRegularSeason20242025!$B$3:$B$1315, "&lt;=" &amp; DH$1, DataRegularSeason20242025!$D$3:$D$1315, $A20)+SUMIFS(DataRegularSeason20242025!$AB$3:$AB$1315,DataRegularSeason20242025!$B$3:$B$1315, "&lt;=" &amp; DH$1, DataRegularSeason20242025!$E$3:$E$1315, $A20)</f>
        <v>36</v>
      </c>
      <c r="DI20">
        <f>SUMIFS(DataRegularSeason20242025!$AA$3:$AA$1315,DataRegularSeason20242025!$B$3:$B$1315, "&lt;=" &amp; DI$1, DataRegularSeason20242025!$D$3:$D$1315, $A20)+SUMIFS(DataRegularSeason20242025!$AB$3:$AB$1315,DataRegularSeason20242025!$B$3:$B$1315, "&lt;=" &amp; DI$1, DataRegularSeason20242025!$E$3:$E$1315, $A20)</f>
        <v>36</v>
      </c>
      <c r="DJ20">
        <f>SUMIFS(DataRegularSeason20242025!$AA$3:$AA$1315,DataRegularSeason20242025!$B$3:$B$1315, "&lt;=" &amp; DJ$1, DataRegularSeason20242025!$D$3:$D$1315, $A20)+SUMIFS(DataRegularSeason20242025!$AB$3:$AB$1315,DataRegularSeason20242025!$B$3:$B$1315, "&lt;=" &amp; DJ$1, DataRegularSeason20242025!$E$3:$E$1315, $A20)</f>
        <v>36</v>
      </c>
      <c r="DK20">
        <f>SUMIFS(DataRegularSeason20242025!$AA$3:$AA$1315,DataRegularSeason20242025!$B$3:$B$1315, "&lt;=" &amp; DK$1, DataRegularSeason20242025!$D$3:$D$1315, $A20)+SUMIFS(DataRegularSeason20242025!$AB$3:$AB$1315,DataRegularSeason20242025!$B$3:$B$1315, "&lt;=" &amp; DK$1, DataRegularSeason20242025!$E$3:$E$1315, $A20)</f>
        <v>36</v>
      </c>
      <c r="DL20">
        <f>SUMIFS(DataRegularSeason20242025!$AA$3:$AA$1315,DataRegularSeason20242025!$B$3:$B$1315, "&lt;=" &amp; DL$1, DataRegularSeason20242025!$D$3:$D$1315, $A20)+SUMIFS(DataRegularSeason20242025!$AB$3:$AB$1315,DataRegularSeason20242025!$B$3:$B$1315, "&lt;=" &amp; DL$1, DataRegularSeason20242025!$E$3:$E$1315, $A20)</f>
        <v>36</v>
      </c>
      <c r="DM20">
        <f>SUMIFS(DataRegularSeason20242025!$AA$3:$AA$1315,DataRegularSeason20242025!$B$3:$B$1315, "&lt;=" &amp; DM$1, DataRegularSeason20242025!$D$3:$D$1315, $A20)+SUMIFS(DataRegularSeason20242025!$AB$3:$AB$1315,DataRegularSeason20242025!$B$3:$B$1315, "&lt;=" &amp; DM$1, DataRegularSeason20242025!$E$3:$E$1315, $A20)</f>
        <v>36</v>
      </c>
      <c r="DN20">
        <f>SUMIFS(DataRegularSeason20242025!$AA$3:$AA$1315,DataRegularSeason20242025!$B$3:$B$1315, "&lt;=" &amp; DN$1, DataRegularSeason20242025!$D$3:$D$1315, $A20)+SUMIFS(DataRegularSeason20242025!$AB$3:$AB$1315,DataRegularSeason20242025!$B$3:$B$1315, "&lt;=" &amp; DN$1, DataRegularSeason20242025!$E$3:$E$1315, $A20)</f>
        <v>36</v>
      </c>
      <c r="DO20">
        <f>SUMIFS(DataRegularSeason20242025!$AA$3:$AA$1315,DataRegularSeason20242025!$B$3:$B$1315, "&lt;=" &amp; DO$1, DataRegularSeason20242025!$D$3:$D$1315, $A20)+SUMIFS(DataRegularSeason20242025!$AB$3:$AB$1315,DataRegularSeason20242025!$B$3:$B$1315, "&lt;=" &amp; DO$1, DataRegularSeason20242025!$E$3:$E$1315, $A20)</f>
        <v>36</v>
      </c>
      <c r="DP20">
        <f>SUMIFS(DataRegularSeason20242025!$AA$3:$AA$1315,DataRegularSeason20242025!$B$3:$B$1315, "&lt;=" &amp; DP$1, DataRegularSeason20242025!$D$3:$D$1315, $A20)+SUMIFS(DataRegularSeason20242025!$AB$3:$AB$1315,DataRegularSeason20242025!$B$3:$B$1315, "&lt;=" &amp; DP$1, DataRegularSeason20242025!$E$3:$E$1315, $A20)</f>
        <v>36</v>
      </c>
      <c r="DQ20">
        <f>SUMIFS(DataRegularSeason20242025!$AA$3:$AA$1315,DataRegularSeason20242025!$B$3:$B$1315, "&lt;=" &amp; DQ$1, DataRegularSeason20242025!$D$3:$D$1315, $A20)+SUMIFS(DataRegularSeason20242025!$AB$3:$AB$1315,DataRegularSeason20242025!$B$3:$B$1315, "&lt;=" &amp; DQ$1, DataRegularSeason20242025!$E$3:$E$1315, $A20)</f>
        <v>36</v>
      </c>
      <c r="DR20">
        <f>SUMIFS(DataRegularSeason20242025!$AA$3:$AA$1315,DataRegularSeason20242025!$B$3:$B$1315, "&lt;=" &amp; DR$1, DataRegularSeason20242025!$D$3:$D$1315, $A20)+SUMIFS(DataRegularSeason20242025!$AB$3:$AB$1315,DataRegularSeason20242025!$B$3:$B$1315, "&lt;=" &amp; DR$1, DataRegularSeason20242025!$E$3:$E$1315, $A20)</f>
        <v>36</v>
      </c>
      <c r="DS20">
        <f>SUMIFS(DataRegularSeason20242025!$AA$3:$AA$1315,DataRegularSeason20242025!$B$3:$B$1315, "&lt;=" &amp; DS$1, DataRegularSeason20242025!$D$3:$D$1315, $A20)+SUMIFS(DataRegularSeason20242025!$AB$3:$AB$1315,DataRegularSeason20242025!$B$3:$B$1315, "&lt;=" &amp; DS$1, DataRegularSeason20242025!$E$3:$E$1315, $A20)</f>
        <v>36</v>
      </c>
      <c r="DT20">
        <f>SUMIFS(DataRegularSeason20242025!$AA$3:$AA$1315,DataRegularSeason20242025!$B$3:$B$1315, "&lt;=" &amp; DT$1, DataRegularSeason20242025!$D$3:$D$1315, $A20)+SUMIFS(DataRegularSeason20242025!$AB$3:$AB$1315,DataRegularSeason20242025!$B$3:$B$1315, "&lt;=" &amp; DT$1, DataRegularSeason20242025!$E$3:$E$1315, $A20)</f>
        <v>36</v>
      </c>
      <c r="DU20">
        <f>SUMIFS(DataRegularSeason20242025!$AA$3:$AA$1315,DataRegularSeason20242025!$B$3:$B$1315, "&lt;=" &amp; DU$1, DataRegularSeason20242025!$D$3:$D$1315, $A20)+SUMIFS(DataRegularSeason20242025!$AB$3:$AB$1315,DataRegularSeason20242025!$B$3:$B$1315, "&lt;=" &amp; DU$1, DataRegularSeason20242025!$E$3:$E$1315, $A20)</f>
        <v>36</v>
      </c>
      <c r="DV20">
        <f>SUMIFS(DataRegularSeason20242025!$AA$3:$AA$1315,DataRegularSeason20242025!$B$3:$B$1315, "&lt;=" &amp; DV$1, DataRegularSeason20242025!$D$3:$D$1315, $A20)+SUMIFS(DataRegularSeason20242025!$AB$3:$AB$1315,DataRegularSeason20242025!$B$3:$B$1315, "&lt;=" &amp; DV$1, DataRegularSeason20242025!$E$3:$E$1315, $A20)</f>
        <v>36</v>
      </c>
      <c r="DW20">
        <f>SUMIFS(DataRegularSeason20242025!$AA$3:$AA$1315,DataRegularSeason20242025!$B$3:$B$1315, "&lt;=" &amp; DW$1, DataRegularSeason20242025!$D$3:$D$1315, $A20)+SUMIFS(DataRegularSeason20242025!$AB$3:$AB$1315,DataRegularSeason20242025!$B$3:$B$1315, "&lt;=" &amp; DW$1, DataRegularSeason20242025!$E$3:$E$1315, $A20)</f>
        <v>36</v>
      </c>
      <c r="DX20">
        <f>SUMIFS(DataRegularSeason20242025!$AA$3:$AA$1315,DataRegularSeason20242025!$B$3:$B$1315, "&lt;=" &amp; DX$1, DataRegularSeason20242025!$D$3:$D$1315, $A20)+SUMIFS(DataRegularSeason20242025!$AB$3:$AB$1315,DataRegularSeason20242025!$B$3:$B$1315, "&lt;=" &amp; DX$1, DataRegularSeason20242025!$E$3:$E$1315, $A20)</f>
        <v>36</v>
      </c>
      <c r="DY20">
        <f>SUMIFS(DataRegularSeason20242025!$AA$3:$AA$1315,DataRegularSeason20242025!$B$3:$B$1315, "&lt;=" &amp; DY$1, DataRegularSeason20242025!$D$3:$D$1315, $A20)+SUMIFS(DataRegularSeason20242025!$AB$3:$AB$1315,DataRegularSeason20242025!$B$3:$B$1315, "&lt;=" &amp; DY$1, DataRegularSeason20242025!$E$3:$E$1315, $A20)</f>
        <v>36</v>
      </c>
      <c r="DZ20">
        <f>SUMIFS(DataRegularSeason20242025!$AA$3:$AA$1315,DataRegularSeason20242025!$B$3:$B$1315, "&lt;=" &amp; DZ$1, DataRegularSeason20242025!$D$3:$D$1315, $A20)+SUMIFS(DataRegularSeason20242025!$AB$3:$AB$1315,DataRegularSeason20242025!$B$3:$B$1315, "&lt;=" &amp; DZ$1, DataRegularSeason20242025!$E$3:$E$1315, $A20)</f>
        <v>36</v>
      </c>
      <c r="EA20">
        <f>SUMIFS(DataRegularSeason20242025!$AA$3:$AA$1315,DataRegularSeason20242025!$B$3:$B$1315, "&lt;=" &amp; EA$1, DataRegularSeason20242025!$D$3:$D$1315, $A20)+SUMIFS(DataRegularSeason20242025!$AB$3:$AB$1315,DataRegularSeason20242025!$B$3:$B$1315, "&lt;=" &amp; EA$1, DataRegularSeason20242025!$E$3:$E$1315, $A20)</f>
        <v>36</v>
      </c>
      <c r="EB20">
        <f>SUMIFS(DataRegularSeason20242025!$AA$3:$AA$1315,DataRegularSeason20242025!$B$3:$B$1315, "&lt;=" &amp; EB$1, DataRegularSeason20242025!$D$3:$D$1315, $A20)+SUMIFS(DataRegularSeason20242025!$AB$3:$AB$1315,DataRegularSeason20242025!$B$3:$B$1315, "&lt;=" &amp; EB$1, DataRegularSeason20242025!$E$3:$E$1315, $A20)</f>
        <v>36</v>
      </c>
      <c r="EC20">
        <f>SUMIFS(DataRegularSeason20242025!$AA$3:$AA$1315,DataRegularSeason20242025!$B$3:$B$1315, "&lt;=" &amp; EC$1, DataRegularSeason20242025!$D$3:$D$1315, $A20)+SUMIFS(DataRegularSeason20242025!$AB$3:$AB$1315,DataRegularSeason20242025!$B$3:$B$1315, "&lt;=" &amp; EC$1, DataRegularSeason20242025!$E$3:$E$1315, $A20)</f>
        <v>36</v>
      </c>
      <c r="ED20">
        <f>SUMIFS(DataRegularSeason20242025!$AA$3:$AA$1315,DataRegularSeason20242025!$B$3:$B$1315, "&lt;=" &amp; ED$1, DataRegularSeason20242025!$D$3:$D$1315, $A20)+SUMIFS(DataRegularSeason20242025!$AB$3:$AB$1315,DataRegularSeason20242025!$B$3:$B$1315, "&lt;=" &amp; ED$1, DataRegularSeason20242025!$E$3:$E$1315, $A20)</f>
        <v>36</v>
      </c>
      <c r="EE20">
        <f>SUMIFS(DataRegularSeason20242025!$AA$3:$AA$1315,DataRegularSeason20242025!$B$3:$B$1315, "&lt;=" &amp; EE$1, DataRegularSeason20242025!$D$3:$D$1315, $A20)+SUMIFS(DataRegularSeason20242025!$AB$3:$AB$1315,DataRegularSeason20242025!$B$3:$B$1315, "&lt;=" &amp; EE$1, DataRegularSeason20242025!$E$3:$E$1315, $A20)</f>
        <v>36</v>
      </c>
      <c r="EF20">
        <f>SUMIFS(DataRegularSeason20242025!$AA$3:$AA$1315,DataRegularSeason20242025!$B$3:$B$1315, "&lt;=" &amp; EF$1, DataRegularSeason20242025!$D$3:$D$1315, $A20)+SUMIFS(DataRegularSeason20242025!$AB$3:$AB$1315,DataRegularSeason20242025!$B$3:$B$1315, "&lt;=" &amp; EF$1, DataRegularSeason20242025!$E$3:$E$1315, $A20)</f>
        <v>36</v>
      </c>
      <c r="EG20">
        <f>SUMIFS(DataRegularSeason20242025!$AA$3:$AA$1315,DataRegularSeason20242025!$B$3:$B$1315, "&lt;=" &amp; EG$1, DataRegularSeason20242025!$D$3:$D$1315, $A20)+SUMIFS(DataRegularSeason20242025!$AB$3:$AB$1315,DataRegularSeason20242025!$B$3:$B$1315, "&lt;=" &amp; EG$1, DataRegularSeason20242025!$E$3:$E$1315, $A20)</f>
        <v>36</v>
      </c>
      <c r="EH20">
        <f>SUMIFS(DataRegularSeason20242025!$AA$3:$AA$1315,DataRegularSeason20242025!$B$3:$B$1315, "&lt;=" &amp; EH$1, DataRegularSeason20242025!$D$3:$D$1315, $A20)+SUMIFS(DataRegularSeason20242025!$AB$3:$AB$1315,DataRegularSeason20242025!$B$3:$B$1315, "&lt;=" &amp; EH$1, DataRegularSeason20242025!$E$3:$E$1315, $A20)</f>
        <v>36</v>
      </c>
      <c r="EI20">
        <f>SUMIFS(DataRegularSeason20242025!$AA$3:$AA$1315,DataRegularSeason20242025!$B$3:$B$1315, "&lt;=" &amp; EI$1, DataRegularSeason20242025!$D$3:$D$1315, $A20)+SUMIFS(DataRegularSeason20242025!$AB$3:$AB$1315,DataRegularSeason20242025!$B$3:$B$1315, "&lt;=" &amp; EI$1, DataRegularSeason20242025!$E$3:$E$1315, $A20)</f>
        <v>36</v>
      </c>
      <c r="EJ20">
        <f>SUMIFS(DataRegularSeason20242025!$AA$3:$AA$1315,DataRegularSeason20242025!$B$3:$B$1315, "&lt;=" &amp; EJ$1, DataRegularSeason20242025!$D$3:$D$1315, $A20)+SUMIFS(DataRegularSeason20242025!$AB$3:$AB$1315,DataRegularSeason20242025!$B$3:$B$1315, "&lt;=" &amp; EJ$1, DataRegularSeason20242025!$E$3:$E$1315, $A20)</f>
        <v>36</v>
      </c>
      <c r="EK20">
        <f>SUMIFS(DataRegularSeason20242025!$AA$3:$AA$1315,DataRegularSeason20242025!$B$3:$B$1315, "&lt;=" &amp; EK$1, DataRegularSeason20242025!$D$3:$D$1315, $A20)+SUMIFS(DataRegularSeason20242025!$AB$3:$AB$1315,DataRegularSeason20242025!$B$3:$B$1315, "&lt;=" &amp; EK$1, DataRegularSeason20242025!$E$3:$E$1315, $A20)</f>
        <v>36</v>
      </c>
      <c r="EL20">
        <f>SUMIFS(DataRegularSeason20242025!$AA$3:$AA$1315,DataRegularSeason20242025!$B$3:$B$1315, "&lt;=" &amp; EL$1, DataRegularSeason20242025!$D$3:$D$1315, $A20)+SUMIFS(DataRegularSeason20242025!$AB$3:$AB$1315,DataRegularSeason20242025!$B$3:$B$1315, "&lt;=" &amp; EL$1, DataRegularSeason20242025!$E$3:$E$1315, $A20)</f>
        <v>36</v>
      </c>
      <c r="EM20">
        <f>SUMIFS(DataRegularSeason20242025!$AA$3:$AA$1315,DataRegularSeason20242025!$B$3:$B$1315, "&lt;=" &amp; EM$1, DataRegularSeason20242025!$D$3:$D$1315, $A20)+SUMIFS(DataRegularSeason20242025!$AB$3:$AB$1315,DataRegularSeason20242025!$B$3:$B$1315, "&lt;=" &amp; EM$1, DataRegularSeason20242025!$E$3:$E$1315, $A20)</f>
        <v>36</v>
      </c>
      <c r="EN20">
        <f>SUMIFS(DataRegularSeason20242025!$AA$3:$AA$1315,DataRegularSeason20242025!$B$3:$B$1315, "&lt;=" &amp; EN$1, DataRegularSeason20242025!$D$3:$D$1315, $A20)+SUMIFS(DataRegularSeason20242025!$AB$3:$AB$1315,DataRegularSeason20242025!$B$3:$B$1315, "&lt;=" &amp; EN$1, DataRegularSeason20242025!$E$3:$E$1315, $A20)</f>
        <v>36</v>
      </c>
      <c r="EO20">
        <f>SUMIFS(DataRegularSeason20242025!$AA$3:$AA$1315,DataRegularSeason20242025!$B$3:$B$1315, "&lt;=" &amp; EO$1, DataRegularSeason20242025!$D$3:$D$1315, $A20)+SUMIFS(DataRegularSeason20242025!$AB$3:$AB$1315,DataRegularSeason20242025!$B$3:$B$1315, "&lt;=" &amp; EO$1, DataRegularSeason20242025!$E$3:$E$1315, $A20)</f>
        <v>36</v>
      </c>
      <c r="EP20">
        <f>SUMIFS(DataRegularSeason20242025!$AA$3:$AA$1315,DataRegularSeason20242025!$B$3:$B$1315, "&lt;=" &amp; EP$1, DataRegularSeason20242025!$D$3:$D$1315, $A20)+SUMIFS(DataRegularSeason20242025!$AB$3:$AB$1315,DataRegularSeason20242025!$B$3:$B$1315, "&lt;=" &amp; EP$1, DataRegularSeason20242025!$E$3:$E$1315, $A20)</f>
        <v>36</v>
      </c>
      <c r="EQ20">
        <f>SUMIFS(DataRegularSeason20242025!$AA$3:$AA$1315,DataRegularSeason20242025!$B$3:$B$1315, "&lt;=" &amp; EQ$1, DataRegularSeason20242025!$D$3:$D$1315, $A20)+SUMIFS(DataRegularSeason20242025!$AB$3:$AB$1315,DataRegularSeason20242025!$B$3:$B$1315, "&lt;=" &amp; EQ$1, DataRegularSeason20242025!$E$3:$E$1315, $A20)</f>
        <v>36</v>
      </c>
      <c r="ER20">
        <f>SUMIFS(DataRegularSeason20242025!$AA$3:$AA$1315,DataRegularSeason20242025!$B$3:$B$1315, "&lt;=" &amp; ER$1, DataRegularSeason20242025!$D$3:$D$1315, $A20)+SUMIFS(DataRegularSeason20242025!$AB$3:$AB$1315,DataRegularSeason20242025!$B$3:$B$1315, "&lt;=" &amp; ER$1, DataRegularSeason20242025!$E$3:$E$1315, $A20)</f>
        <v>36</v>
      </c>
      <c r="ES20">
        <f>SUMIFS(DataRegularSeason20242025!$AA$3:$AA$1315,DataRegularSeason20242025!$B$3:$B$1315, "&lt;=" &amp; ES$1, DataRegularSeason20242025!$D$3:$D$1315, $A20)+SUMIFS(DataRegularSeason20242025!$AB$3:$AB$1315,DataRegularSeason20242025!$B$3:$B$1315, "&lt;=" &amp; ES$1, DataRegularSeason20242025!$E$3:$E$1315, $A20)</f>
        <v>36</v>
      </c>
      <c r="ET20">
        <f>SUMIFS(DataRegularSeason20242025!$AA$3:$AA$1315,DataRegularSeason20242025!$B$3:$B$1315, "&lt;=" &amp; ET$1, DataRegularSeason20242025!$D$3:$D$1315, $A20)+SUMIFS(DataRegularSeason20242025!$AB$3:$AB$1315,DataRegularSeason20242025!$B$3:$B$1315, "&lt;=" &amp; ET$1, DataRegularSeason20242025!$E$3:$E$1315, $A20)</f>
        <v>36</v>
      </c>
      <c r="EU20">
        <f>SUMIFS(DataRegularSeason20242025!$AA$3:$AA$1315,DataRegularSeason20242025!$B$3:$B$1315, "&lt;=" &amp; EU$1, DataRegularSeason20242025!$D$3:$D$1315, $A20)+SUMIFS(DataRegularSeason20242025!$AB$3:$AB$1315,DataRegularSeason20242025!$B$3:$B$1315, "&lt;=" &amp; EU$1, DataRegularSeason20242025!$E$3:$E$1315, $A20)</f>
        <v>36</v>
      </c>
      <c r="EV20">
        <f>SUMIFS(DataRegularSeason20242025!$AA$3:$AA$1315,DataRegularSeason20242025!$B$3:$B$1315, "&lt;=" &amp; EV$1, DataRegularSeason20242025!$D$3:$D$1315, $A20)+SUMIFS(DataRegularSeason20242025!$AB$3:$AB$1315,DataRegularSeason20242025!$B$3:$B$1315, "&lt;=" &amp; EV$1, DataRegularSeason20242025!$E$3:$E$1315, $A20)</f>
        <v>36</v>
      </c>
      <c r="EW20">
        <f>SUMIFS(DataRegularSeason20242025!$AA$3:$AA$1315,DataRegularSeason20242025!$B$3:$B$1315, "&lt;=" &amp; EW$1, DataRegularSeason20242025!$D$3:$D$1315, $A20)+SUMIFS(DataRegularSeason20242025!$AB$3:$AB$1315,DataRegularSeason20242025!$B$3:$B$1315, "&lt;=" &amp; EW$1, DataRegularSeason20242025!$E$3:$E$1315, $A20)</f>
        <v>36</v>
      </c>
      <c r="EX20">
        <f>SUMIFS(DataRegularSeason20242025!$AA$3:$AA$1315,DataRegularSeason20242025!$B$3:$B$1315, "&lt;=" &amp; EX$1, DataRegularSeason20242025!$D$3:$D$1315, $A20)+SUMIFS(DataRegularSeason20242025!$AB$3:$AB$1315,DataRegularSeason20242025!$B$3:$B$1315, "&lt;=" &amp; EX$1, DataRegularSeason20242025!$E$3:$E$1315, $A20)</f>
        <v>36</v>
      </c>
      <c r="EY20">
        <f>SUMIFS(DataRegularSeason20242025!$AA$3:$AA$1315,DataRegularSeason20242025!$B$3:$B$1315, "&lt;=" &amp; EY$1, DataRegularSeason20242025!$D$3:$D$1315, $A20)+SUMIFS(DataRegularSeason20242025!$AB$3:$AB$1315,DataRegularSeason20242025!$B$3:$B$1315, "&lt;=" &amp; EY$1, DataRegularSeason20242025!$E$3:$E$1315, $A20)</f>
        <v>36</v>
      </c>
      <c r="EZ20">
        <f>SUMIFS(DataRegularSeason20242025!$AA$3:$AA$1315,DataRegularSeason20242025!$B$3:$B$1315, "&lt;=" &amp; EZ$1, DataRegularSeason20242025!$D$3:$D$1315, $A20)+SUMIFS(DataRegularSeason20242025!$AB$3:$AB$1315,DataRegularSeason20242025!$B$3:$B$1315, "&lt;=" &amp; EZ$1, DataRegularSeason20242025!$E$3:$E$1315, $A20)</f>
        <v>36</v>
      </c>
      <c r="FA20">
        <f>SUMIFS(DataRegularSeason20242025!$AA$3:$AA$1315,DataRegularSeason20242025!$B$3:$B$1315, "&lt;=" &amp; FA$1, DataRegularSeason20242025!$D$3:$D$1315, $A20)+SUMIFS(DataRegularSeason20242025!$AB$3:$AB$1315,DataRegularSeason20242025!$B$3:$B$1315, "&lt;=" &amp; FA$1, DataRegularSeason20242025!$E$3:$E$1315, $A20)</f>
        <v>36</v>
      </c>
      <c r="FB20">
        <f>SUMIFS(DataRegularSeason20242025!$AA$3:$AA$1315,DataRegularSeason20242025!$B$3:$B$1315, "&lt;=" &amp; FB$1, DataRegularSeason20242025!$D$3:$D$1315, $A20)+SUMIFS(DataRegularSeason20242025!$AB$3:$AB$1315,DataRegularSeason20242025!$B$3:$B$1315, "&lt;=" &amp; FB$1, DataRegularSeason20242025!$E$3:$E$1315, $A20)</f>
        <v>36</v>
      </c>
      <c r="FC20">
        <f>SUMIFS(DataRegularSeason20242025!$AA$3:$AA$1315,DataRegularSeason20242025!$B$3:$B$1315, "&lt;=" &amp; FC$1, DataRegularSeason20242025!$D$3:$D$1315, $A20)+SUMIFS(DataRegularSeason20242025!$AB$3:$AB$1315,DataRegularSeason20242025!$B$3:$B$1315, "&lt;=" &amp; FC$1, DataRegularSeason20242025!$E$3:$E$1315, $A20)</f>
        <v>36</v>
      </c>
      <c r="FD20">
        <f>SUMIFS(DataRegularSeason20242025!$AA$3:$AA$1315,DataRegularSeason20242025!$B$3:$B$1315, "&lt;=" &amp; FD$1, DataRegularSeason20242025!$D$3:$D$1315, $A20)+SUMIFS(DataRegularSeason20242025!$AB$3:$AB$1315,DataRegularSeason20242025!$B$3:$B$1315, "&lt;=" &amp; FD$1, DataRegularSeason20242025!$E$3:$E$1315, $A20)</f>
        <v>36</v>
      </c>
      <c r="FE20">
        <f>SUMIFS(DataRegularSeason20242025!$AA$3:$AA$1315,DataRegularSeason20242025!$B$3:$B$1315, "&lt;=" &amp; FE$1, DataRegularSeason20242025!$D$3:$D$1315, $A20)+SUMIFS(DataRegularSeason20242025!$AB$3:$AB$1315,DataRegularSeason20242025!$B$3:$B$1315, "&lt;=" &amp; FE$1, DataRegularSeason20242025!$E$3:$E$1315, $A20)</f>
        <v>36</v>
      </c>
      <c r="FF20">
        <f>SUMIFS(DataRegularSeason20242025!$AA$3:$AA$1315,DataRegularSeason20242025!$B$3:$B$1315, "&lt;=" &amp; FF$1, DataRegularSeason20242025!$D$3:$D$1315, $A20)+SUMIFS(DataRegularSeason20242025!$AB$3:$AB$1315,DataRegularSeason20242025!$B$3:$B$1315, "&lt;=" &amp; FF$1, DataRegularSeason20242025!$E$3:$E$1315, $A20)</f>
        <v>36</v>
      </c>
      <c r="FG20">
        <f>SUMIFS(DataRegularSeason20242025!$AA$3:$AA$1315,DataRegularSeason20242025!$B$3:$B$1315, "&lt;=" &amp; FG$1, DataRegularSeason20242025!$D$3:$D$1315, $A20)+SUMIFS(DataRegularSeason20242025!$AB$3:$AB$1315,DataRegularSeason20242025!$B$3:$B$1315, "&lt;=" &amp; FG$1, DataRegularSeason20242025!$E$3:$E$1315, $A20)</f>
        <v>36</v>
      </c>
      <c r="FH20">
        <f>SUMIFS(DataRegularSeason20242025!$AA$3:$AA$1315,DataRegularSeason20242025!$B$3:$B$1315, "&lt;=" &amp; FH$1, DataRegularSeason20242025!$D$3:$D$1315, $A20)+SUMIFS(DataRegularSeason20242025!$AB$3:$AB$1315,DataRegularSeason20242025!$B$3:$B$1315, "&lt;=" &amp; FH$1, DataRegularSeason20242025!$E$3:$E$1315, $A20)</f>
        <v>36</v>
      </c>
      <c r="FI20">
        <f>SUMIFS(DataRegularSeason20242025!$AA$3:$AA$1315,DataRegularSeason20242025!$B$3:$B$1315, "&lt;=" &amp; FI$1, DataRegularSeason20242025!$D$3:$D$1315, $A20)+SUMIFS(DataRegularSeason20242025!$AB$3:$AB$1315,DataRegularSeason20242025!$B$3:$B$1315, "&lt;=" &amp; FI$1, DataRegularSeason20242025!$E$3:$E$1315, $A20)</f>
        <v>36</v>
      </c>
      <c r="FJ20">
        <f>SUMIFS(DataRegularSeason20242025!$AA$3:$AA$1315,DataRegularSeason20242025!$B$3:$B$1315, "&lt;=" &amp; FJ$1, DataRegularSeason20242025!$D$3:$D$1315, $A20)+SUMIFS(DataRegularSeason20242025!$AB$3:$AB$1315,DataRegularSeason20242025!$B$3:$B$1315, "&lt;=" &amp; FJ$1, DataRegularSeason20242025!$E$3:$E$1315, $A20)</f>
        <v>36</v>
      </c>
      <c r="FK20">
        <f>SUMIFS(DataRegularSeason20242025!$AA$3:$AA$1315,DataRegularSeason20242025!$B$3:$B$1315, "&lt;=" &amp; FK$1, DataRegularSeason20242025!$D$3:$D$1315, $A20)+SUMIFS(DataRegularSeason20242025!$AB$3:$AB$1315,DataRegularSeason20242025!$B$3:$B$1315, "&lt;=" &amp; FK$1, DataRegularSeason20242025!$E$3:$E$1315, $A20)</f>
        <v>36</v>
      </c>
      <c r="FL20">
        <f>SUMIFS(DataRegularSeason20242025!$AA$3:$AA$1315,DataRegularSeason20242025!$B$3:$B$1315, "&lt;=" &amp; FL$1, DataRegularSeason20242025!$D$3:$D$1315, $A20)+SUMIFS(DataRegularSeason20242025!$AB$3:$AB$1315,DataRegularSeason20242025!$B$3:$B$1315, "&lt;=" &amp; FL$1, DataRegularSeason20242025!$E$3:$E$1315, $A20)</f>
        <v>36</v>
      </c>
      <c r="FM20">
        <f>SUMIFS(DataRegularSeason20242025!$AA$3:$AA$1315,DataRegularSeason20242025!$B$3:$B$1315, "&lt;=" &amp; FM$1, DataRegularSeason20242025!$D$3:$D$1315, $A20)+SUMIFS(DataRegularSeason20242025!$AB$3:$AB$1315,DataRegularSeason20242025!$B$3:$B$1315, "&lt;=" &amp; FM$1, DataRegularSeason20242025!$E$3:$E$1315, $A20)</f>
        <v>36</v>
      </c>
      <c r="FN20">
        <f>SUMIFS(DataRegularSeason20242025!$AA$3:$AA$1315,DataRegularSeason20242025!$B$3:$B$1315, "&lt;=" &amp; FN$1, DataRegularSeason20242025!$D$3:$D$1315, $A20)+SUMIFS(DataRegularSeason20242025!$AB$3:$AB$1315,DataRegularSeason20242025!$B$3:$B$1315, "&lt;=" &amp; FN$1, DataRegularSeason20242025!$E$3:$E$1315, $A20)</f>
        <v>36</v>
      </c>
      <c r="FO20">
        <f>SUMIFS(DataRegularSeason20242025!$AA$3:$AA$1315,DataRegularSeason20242025!$B$3:$B$1315, "&lt;=" &amp; FO$1, DataRegularSeason20242025!$D$3:$D$1315, $A20)+SUMIFS(DataRegularSeason20242025!$AB$3:$AB$1315,DataRegularSeason20242025!$B$3:$B$1315, "&lt;=" &amp; FO$1, DataRegularSeason20242025!$E$3:$E$1315, $A20)</f>
        <v>36</v>
      </c>
      <c r="FP20">
        <f>SUMIFS(DataRegularSeason20242025!$AA$3:$AA$1315,DataRegularSeason20242025!$B$3:$B$1315, "&lt;=" &amp; FP$1, DataRegularSeason20242025!$D$3:$D$1315, $A20)+SUMIFS(DataRegularSeason20242025!$AB$3:$AB$1315,DataRegularSeason20242025!$B$3:$B$1315, "&lt;=" &amp; FP$1, DataRegularSeason20242025!$E$3:$E$1315, $A20)</f>
        <v>36</v>
      </c>
      <c r="FQ20">
        <f>SUMIFS(DataRegularSeason20242025!$AA$3:$AA$1315,DataRegularSeason20242025!$B$3:$B$1315, "&lt;=" &amp; FQ$1, DataRegularSeason20242025!$D$3:$D$1315, $A20)+SUMIFS(DataRegularSeason20242025!$AB$3:$AB$1315,DataRegularSeason20242025!$B$3:$B$1315, "&lt;=" &amp; FQ$1, DataRegularSeason20242025!$E$3:$E$1315, $A20)</f>
        <v>36</v>
      </c>
      <c r="FR20">
        <f>SUMIFS(DataRegularSeason20242025!$AA$3:$AA$1315,DataRegularSeason20242025!$B$3:$B$1315, "&lt;=" &amp; FR$1, DataRegularSeason20242025!$D$3:$D$1315, $A20)+SUMIFS(DataRegularSeason20242025!$AB$3:$AB$1315,DataRegularSeason20242025!$B$3:$B$1315, "&lt;=" &amp; FR$1, DataRegularSeason20242025!$E$3:$E$1315, $A20)</f>
        <v>36</v>
      </c>
      <c r="FS20">
        <f>SUMIFS(DataRegularSeason20242025!$AA$3:$AA$1315,DataRegularSeason20242025!$B$3:$B$1315, "&lt;=" &amp; FS$1, DataRegularSeason20242025!$D$3:$D$1315, $A20)+SUMIFS(DataRegularSeason20242025!$AB$3:$AB$1315,DataRegularSeason20242025!$B$3:$B$1315, "&lt;=" &amp; FS$1, DataRegularSeason20242025!$E$3:$E$1315, $A20)</f>
        <v>36</v>
      </c>
      <c r="FT20">
        <f>SUMIFS(DataRegularSeason20242025!$AA$3:$AA$1315,DataRegularSeason20242025!$B$3:$B$1315, "&lt;=" &amp; FT$1, DataRegularSeason20242025!$D$3:$D$1315, $A20)+SUMIFS(DataRegularSeason20242025!$AB$3:$AB$1315,DataRegularSeason20242025!$B$3:$B$1315, "&lt;=" &amp; FT$1, DataRegularSeason20242025!$E$3:$E$1315, $A20)</f>
        <v>36</v>
      </c>
      <c r="FU20">
        <f>SUMIFS(DataRegularSeason20242025!$AA$3:$AA$1315,DataRegularSeason20242025!$B$3:$B$1315, "&lt;=" &amp; FU$1, DataRegularSeason20242025!$D$3:$D$1315, $A20)+SUMIFS(DataRegularSeason20242025!$AB$3:$AB$1315,DataRegularSeason20242025!$B$3:$B$1315, "&lt;=" &amp; FU$1, DataRegularSeason20242025!$E$3:$E$1315, $A20)</f>
        <v>36</v>
      </c>
      <c r="FV20">
        <f>SUMIFS(DataRegularSeason20242025!$AA$3:$AA$1315,DataRegularSeason20242025!$B$3:$B$1315, "&lt;=" &amp; FV$1, DataRegularSeason20242025!$D$3:$D$1315, $A20)+SUMIFS(DataRegularSeason20242025!$AB$3:$AB$1315,DataRegularSeason20242025!$B$3:$B$1315, "&lt;=" &amp; FV$1, DataRegularSeason20242025!$E$3:$E$1315, $A20)</f>
        <v>36</v>
      </c>
      <c r="FW20">
        <f>SUMIFS(DataRegularSeason20242025!$AA$3:$AA$1315,DataRegularSeason20242025!$B$3:$B$1315, "&lt;=" &amp; FW$1, DataRegularSeason20242025!$D$3:$D$1315, $A20)+SUMIFS(DataRegularSeason20242025!$AB$3:$AB$1315,DataRegularSeason20242025!$B$3:$B$1315, "&lt;=" &amp; FW$1, DataRegularSeason20242025!$E$3:$E$1315, $A20)</f>
        <v>36</v>
      </c>
      <c r="FX20">
        <f>SUMIFS(DataRegularSeason20242025!$AA$3:$AA$1315,DataRegularSeason20242025!$B$3:$B$1315, "&lt;=" &amp; FX$1, DataRegularSeason20242025!$D$3:$D$1315, $A20)+SUMIFS(DataRegularSeason20242025!$AB$3:$AB$1315,DataRegularSeason20242025!$B$3:$B$1315, "&lt;=" &amp; FX$1, DataRegularSeason20242025!$E$3:$E$1315, $A20)</f>
        <v>36</v>
      </c>
      <c r="FY20">
        <f>SUMIFS(DataRegularSeason20242025!$AA$3:$AA$1315,DataRegularSeason20242025!$B$3:$B$1315, "&lt;=" &amp; FY$1, DataRegularSeason20242025!$D$3:$D$1315, $A20)+SUMIFS(DataRegularSeason20242025!$AB$3:$AB$1315,DataRegularSeason20242025!$B$3:$B$1315, "&lt;=" &amp; FY$1, DataRegularSeason20242025!$E$3:$E$1315, $A20)</f>
        <v>36</v>
      </c>
      <c r="FZ20">
        <f>SUMIFS(DataRegularSeason20242025!$AA$3:$AA$1315,DataRegularSeason20242025!$B$3:$B$1315, "&lt;=" &amp; FZ$1, DataRegularSeason20242025!$D$3:$D$1315, $A20)+SUMIFS(DataRegularSeason20242025!$AB$3:$AB$1315,DataRegularSeason20242025!$B$3:$B$1315, "&lt;=" &amp; FZ$1, DataRegularSeason20242025!$E$3:$E$1315, $A20)</f>
        <v>36</v>
      </c>
      <c r="GA20">
        <f>SUMIFS(DataRegularSeason20242025!$AA$3:$AA$1315,DataRegularSeason20242025!$B$3:$B$1315, "&lt;=" &amp; GA$1, DataRegularSeason20242025!$D$3:$D$1315, $A20)+SUMIFS(DataRegularSeason20242025!$AB$3:$AB$1315,DataRegularSeason20242025!$B$3:$B$1315, "&lt;=" &amp; GA$1, DataRegularSeason20242025!$E$3:$E$1315, $A20)</f>
        <v>36</v>
      </c>
      <c r="GB20">
        <f>SUMIFS(DataRegularSeason20242025!$AA$3:$AA$1315,DataRegularSeason20242025!$B$3:$B$1315, "&lt;=" &amp; GB$1, DataRegularSeason20242025!$D$3:$D$1315, $A20)+SUMIFS(DataRegularSeason20242025!$AB$3:$AB$1315,DataRegularSeason20242025!$B$3:$B$1315, "&lt;=" &amp; GB$1, DataRegularSeason20242025!$E$3:$E$1315, $A20)</f>
        <v>36</v>
      </c>
      <c r="GC20">
        <f>SUMIFS(DataRegularSeason20242025!$AA$3:$AA$1315,DataRegularSeason20242025!$B$3:$B$1315, "&lt;=" &amp; GC$1, DataRegularSeason20242025!$D$3:$D$1315, $A20)+SUMIFS(DataRegularSeason20242025!$AB$3:$AB$1315,DataRegularSeason20242025!$B$3:$B$1315, "&lt;=" &amp; GC$1, DataRegularSeason20242025!$E$3:$E$1315, $A20)</f>
        <v>36</v>
      </c>
      <c r="GD20">
        <f>SUMIFS(DataRegularSeason20242025!$AA$3:$AA$1315,DataRegularSeason20242025!$B$3:$B$1315, "&lt;=" &amp; GD$1, DataRegularSeason20242025!$D$3:$D$1315, $A20)+SUMIFS(DataRegularSeason20242025!$AB$3:$AB$1315,DataRegularSeason20242025!$B$3:$B$1315, "&lt;=" &amp; GD$1, DataRegularSeason20242025!$E$3:$E$1315, $A20)</f>
        <v>36</v>
      </c>
      <c r="GE20">
        <f>SUMIFS(DataRegularSeason20242025!$AA$3:$AA$1315,DataRegularSeason20242025!$B$3:$B$1315, "&lt;=" &amp; GE$1, DataRegularSeason20242025!$D$3:$D$1315, $A20)+SUMIFS(DataRegularSeason20242025!$AB$3:$AB$1315,DataRegularSeason20242025!$B$3:$B$1315, "&lt;=" &amp; GE$1, DataRegularSeason20242025!$E$3:$E$1315, $A20)</f>
        <v>36</v>
      </c>
      <c r="GF20">
        <f>SUMIFS(DataRegularSeason20242025!$AA$3:$AA$1315,DataRegularSeason20242025!$B$3:$B$1315, "&lt;=" &amp; GF$1, DataRegularSeason20242025!$D$3:$D$1315, $A20)+SUMIFS(DataRegularSeason20242025!$AB$3:$AB$1315,DataRegularSeason20242025!$B$3:$B$1315, "&lt;=" &amp; GF$1, DataRegularSeason20242025!$E$3:$E$1315, $A20)</f>
        <v>36</v>
      </c>
      <c r="GG20">
        <f>SUMIFS(DataRegularSeason20242025!$AA$3:$AA$1315,DataRegularSeason20242025!$B$3:$B$1315, "&lt;=" &amp; GG$1, DataRegularSeason20242025!$D$3:$D$1315, $A20)+SUMIFS(DataRegularSeason20242025!$AB$3:$AB$1315,DataRegularSeason20242025!$B$3:$B$1315, "&lt;=" &amp; GG$1, DataRegularSeason20242025!$E$3:$E$1315, $A20)</f>
        <v>36</v>
      </c>
      <c r="GH20">
        <f>SUMIFS(DataRegularSeason20242025!$AA$3:$AA$1315,DataRegularSeason20242025!$B$3:$B$1315, "&lt;=" &amp; GH$1, DataRegularSeason20242025!$D$3:$D$1315, $A20)+SUMIFS(DataRegularSeason20242025!$AB$3:$AB$1315,DataRegularSeason20242025!$B$3:$B$1315, "&lt;=" &amp; GH$1, DataRegularSeason20242025!$E$3:$E$1315, $A20)</f>
        <v>36</v>
      </c>
      <c r="GI20">
        <f>SUMIFS(DataRegularSeason20242025!$AA$3:$AA$1315,DataRegularSeason20242025!$B$3:$B$1315, "&lt;=" &amp; GI$1, DataRegularSeason20242025!$D$3:$D$1315, $A20)+SUMIFS(DataRegularSeason20242025!$AB$3:$AB$1315,DataRegularSeason20242025!$B$3:$B$1315, "&lt;=" &amp; GI$1, DataRegularSeason20242025!$E$3:$E$1315, $A20)</f>
        <v>36</v>
      </c>
      <c r="GJ20">
        <f>SUMIFS(DataRegularSeason20242025!$AA$3:$AA$1315,DataRegularSeason20242025!$B$3:$B$1315, "&lt;=" &amp; GJ$1, DataRegularSeason20242025!$D$3:$D$1315, $A20)+SUMIFS(DataRegularSeason20242025!$AB$3:$AB$1315,DataRegularSeason20242025!$B$3:$B$1315, "&lt;=" &amp; GJ$1, DataRegularSeason20242025!$E$3:$E$1315, $A20)</f>
        <v>36</v>
      </c>
      <c r="GK20">
        <f>SUMIFS(DataRegularSeason20242025!$AA$3:$AA$1315,DataRegularSeason20242025!$B$3:$B$1315, "&lt;=" &amp; GK$1, DataRegularSeason20242025!$D$3:$D$1315, $A20)+SUMIFS(DataRegularSeason20242025!$AB$3:$AB$1315,DataRegularSeason20242025!$B$3:$B$1315, "&lt;=" &amp; GK$1, DataRegularSeason20242025!$E$3:$E$1315, $A20)</f>
        <v>36</v>
      </c>
      <c r="GL20">
        <f>SUMIFS(DataRegularSeason20242025!$AA$3:$AA$1315,DataRegularSeason20242025!$B$3:$B$1315, "&lt;=" &amp; GL$1, DataRegularSeason20242025!$D$3:$D$1315, $A20)+SUMIFS(DataRegularSeason20242025!$AB$3:$AB$1315,DataRegularSeason20242025!$B$3:$B$1315, "&lt;=" &amp; GL$1, DataRegularSeason20242025!$E$3:$E$1315, $A20)</f>
        <v>36</v>
      </c>
      <c r="GM20">
        <f>SUMIFS(DataRegularSeason20242025!$AA$3:$AA$1315,DataRegularSeason20242025!$B$3:$B$1315, "&lt;=" &amp; GM$1, DataRegularSeason20242025!$D$3:$D$1315, $A20)+SUMIFS(DataRegularSeason20242025!$AB$3:$AB$1315,DataRegularSeason20242025!$B$3:$B$1315, "&lt;=" &amp; GM$1, DataRegularSeason20242025!$E$3:$E$1315, $A20)</f>
        <v>36</v>
      </c>
      <c r="GN20">
        <f>SUMIFS(DataRegularSeason20242025!$AA$3:$AA$1315,DataRegularSeason20242025!$B$3:$B$1315, "&lt;=" &amp; GN$1, DataRegularSeason20242025!$D$3:$D$1315, $A20)+SUMIFS(DataRegularSeason20242025!$AB$3:$AB$1315,DataRegularSeason20242025!$B$3:$B$1315, "&lt;=" &amp; GN$1, DataRegularSeason20242025!$E$3:$E$1315, $A20)</f>
        <v>36</v>
      </c>
      <c r="GO20">
        <f>SUMIFS(DataRegularSeason20242025!$AA$3:$AA$1315,DataRegularSeason20242025!$B$3:$B$1315, "&lt;=" &amp; GO$1, DataRegularSeason20242025!$D$3:$D$1315, $A20)+SUMIFS(DataRegularSeason20242025!$AB$3:$AB$1315,DataRegularSeason20242025!$B$3:$B$1315, "&lt;=" &amp; GO$1, DataRegularSeason20242025!$E$3:$E$1315, $A20)</f>
        <v>36</v>
      </c>
      <c r="GP20">
        <f>SUMIFS(DataRegularSeason20242025!$AA$3:$AA$1315,DataRegularSeason20242025!$B$3:$B$1315, "&lt;=" &amp; GP$1, DataRegularSeason20242025!$D$3:$D$1315, $A20)+SUMIFS(DataRegularSeason20242025!$AB$3:$AB$1315,DataRegularSeason20242025!$B$3:$B$1315, "&lt;=" &amp; GP$1, DataRegularSeason20242025!$E$3:$E$1315, $A20)</f>
        <v>36</v>
      </c>
      <c r="GQ20">
        <f>SUMIFS(DataRegularSeason20242025!$AA$3:$AA$1315,DataRegularSeason20242025!$B$3:$B$1315, "&lt;=" &amp; GQ$1, DataRegularSeason20242025!$D$3:$D$1315, $A20)+SUMIFS(DataRegularSeason20242025!$AB$3:$AB$1315,DataRegularSeason20242025!$B$3:$B$1315, "&lt;=" &amp; GQ$1, DataRegularSeason20242025!$E$3:$E$1315, $A20)</f>
        <v>36</v>
      </c>
      <c r="GR20">
        <f>SUMIFS(DataRegularSeason20242025!$AA$3:$AA$1315,DataRegularSeason20242025!$B$3:$B$1315, "&lt;=" &amp; GR$1, DataRegularSeason20242025!$D$3:$D$1315, $A20)+SUMIFS(DataRegularSeason20242025!$AB$3:$AB$1315,DataRegularSeason20242025!$B$3:$B$1315, "&lt;=" &amp; GR$1, DataRegularSeason20242025!$E$3:$E$1315, $A20)</f>
        <v>36</v>
      </c>
      <c r="GS20">
        <f>SUMIFS(DataRegularSeason20242025!$AA$3:$AA$1315,DataRegularSeason20242025!$B$3:$B$1315, "&lt;=" &amp; GS$1, DataRegularSeason20242025!$D$3:$D$1315, $A20)+SUMIFS(DataRegularSeason20242025!$AB$3:$AB$1315,DataRegularSeason20242025!$B$3:$B$1315, "&lt;=" &amp; GS$1, DataRegularSeason20242025!$E$3:$E$1315, $A20)</f>
        <v>36</v>
      </c>
      <c r="GT20">
        <f>SUMIFS(DataRegularSeason20242025!$AA$3:$AA$1315,DataRegularSeason20242025!$B$3:$B$1315, "&lt;=" &amp; GT$1, DataRegularSeason20242025!$D$3:$D$1315, $A20)+SUMIFS(DataRegularSeason20242025!$AB$3:$AB$1315,DataRegularSeason20242025!$B$3:$B$1315, "&lt;=" &amp; GT$1, DataRegularSeason20242025!$E$3:$E$1315, $A20)</f>
        <v>36</v>
      </c>
      <c r="GU20">
        <f>SUMIFS(DataRegularSeason20242025!$AA$3:$AA$1315,DataRegularSeason20242025!$B$3:$B$1315, "&lt;=" &amp; GU$1, DataRegularSeason20242025!$D$3:$D$1315, $A20)+SUMIFS(DataRegularSeason20242025!$AB$3:$AB$1315,DataRegularSeason20242025!$B$3:$B$1315, "&lt;=" &amp; GU$1, DataRegularSeason20242025!$E$3:$E$1315, $A20)</f>
        <v>36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36</v>
      </c>
      <c r="CD21">
        <f>SUMIFS(DataRegularSeason20242025!$AA$3:$AA$1315,DataRegularSeason20242025!$B$3:$B$1315, "&lt;=" &amp; CD$1, DataRegularSeason20242025!$D$3:$D$1315, $A21)+SUMIFS(DataRegularSeason20242025!$AB$3:$AB$1315,DataRegularSeason20242025!$B$3:$B$1315, "&lt;=" &amp; CD$1, DataRegularSeason20242025!$E$3:$E$1315, $A21)</f>
        <v>36</v>
      </c>
      <c r="CE21">
        <f>SUMIFS(DataRegularSeason20242025!$AA$3:$AA$1315,DataRegularSeason20242025!$B$3:$B$1315, "&lt;=" &amp; CE$1, DataRegularSeason20242025!$D$3:$D$1315, $A21)+SUMIFS(DataRegularSeason20242025!$AB$3:$AB$1315,DataRegularSeason20242025!$B$3:$B$1315, "&lt;=" &amp; CE$1, DataRegularSeason20242025!$E$3:$E$1315, $A21)</f>
        <v>36</v>
      </c>
      <c r="CF21">
        <f>SUMIFS(DataRegularSeason20242025!$AA$3:$AA$1315,DataRegularSeason20242025!$B$3:$B$1315, "&lt;=" &amp; CF$1, DataRegularSeason20242025!$D$3:$D$1315, $A21)+SUMIFS(DataRegularSeason20242025!$AB$3:$AB$1315,DataRegularSeason20242025!$B$3:$B$1315, "&lt;=" &amp; CF$1, DataRegularSeason20242025!$E$3:$E$1315, $A21)</f>
        <v>36</v>
      </c>
      <c r="CG21">
        <f>SUMIFS(DataRegularSeason20242025!$AA$3:$AA$1315,DataRegularSeason20242025!$B$3:$B$1315, "&lt;=" &amp; CG$1, DataRegularSeason20242025!$D$3:$D$1315, $A21)+SUMIFS(DataRegularSeason20242025!$AB$3:$AB$1315,DataRegularSeason20242025!$B$3:$B$1315, "&lt;=" &amp; CG$1, DataRegularSeason20242025!$E$3:$E$1315, $A21)</f>
        <v>36</v>
      </c>
      <c r="CH21">
        <f>SUMIFS(DataRegularSeason20242025!$AA$3:$AA$1315,DataRegularSeason20242025!$B$3:$B$1315, "&lt;=" &amp; CH$1, DataRegularSeason20242025!$D$3:$D$1315, $A21)+SUMIFS(DataRegularSeason20242025!$AB$3:$AB$1315,DataRegularSeason20242025!$B$3:$B$1315, "&lt;=" &amp; CH$1, DataRegularSeason20242025!$E$3:$E$1315, $A21)</f>
        <v>36</v>
      </c>
      <c r="CI21">
        <f>SUMIFS(DataRegularSeason20242025!$AA$3:$AA$1315,DataRegularSeason20242025!$B$3:$B$1315, "&lt;=" &amp; CI$1, DataRegularSeason20242025!$D$3:$D$1315, $A21)+SUMIFS(DataRegularSeason20242025!$AB$3:$AB$1315,DataRegularSeason20242025!$B$3:$B$1315, "&lt;=" &amp; CI$1, DataRegularSeason20242025!$E$3:$E$1315, $A21)</f>
        <v>36</v>
      </c>
      <c r="CJ21">
        <f>SUMIFS(DataRegularSeason20242025!$AA$3:$AA$1315,DataRegularSeason20242025!$B$3:$B$1315, "&lt;=" &amp; CJ$1, DataRegularSeason20242025!$D$3:$D$1315, $A21)+SUMIFS(DataRegularSeason20242025!$AB$3:$AB$1315,DataRegularSeason20242025!$B$3:$B$1315, "&lt;=" &amp; CJ$1, DataRegularSeason20242025!$E$3:$E$1315, $A21)</f>
        <v>36</v>
      </c>
      <c r="CK21">
        <f>SUMIFS(DataRegularSeason20242025!$AA$3:$AA$1315,DataRegularSeason20242025!$B$3:$B$1315, "&lt;=" &amp; CK$1, DataRegularSeason20242025!$D$3:$D$1315, $A21)+SUMIFS(DataRegularSeason20242025!$AB$3:$AB$1315,DataRegularSeason20242025!$B$3:$B$1315, "&lt;=" &amp; CK$1, DataRegularSeason20242025!$E$3:$E$1315, $A21)</f>
        <v>36</v>
      </c>
      <c r="CL21">
        <f>SUMIFS(DataRegularSeason20242025!$AA$3:$AA$1315,DataRegularSeason20242025!$B$3:$B$1315, "&lt;=" &amp; CL$1, DataRegularSeason20242025!$D$3:$D$1315, $A21)+SUMIFS(DataRegularSeason20242025!$AB$3:$AB$1315,DataRegularSeason20242025!$B$3:$B$1315, "&lt;=" &amp; CL$1, DataRegularSeason20242025!$E$3:$E$1315, $A21)</f>
        <v>36</v>
      </c>
      <c r="CM21">
        <f>SUMIFS(DataRegularSeason20242025!$AA$3:$AA$1315,DataRegularSeason20242025!$B$3:$B$1315, "&lt;=" &amp; CM$1, DataRegularSeason20242025!$D$3:$D$1315, $A21)+SUMIFS(DataRegularSeason20242025!$AB$3:$AB$1315,DataRegularSeason20242025!$B$3:$B$1315, "&lt;=" &amp; CM$1, DataRegularSeason20242025!$E$3:$E$1315, $A21)</f>
        <v>36</v>
      </c>
      <c r="CN21">
        <f>SUMIFS(DataRegularSeason20242025!$AA$3:$AA$1315,DataRegularSeason20242025!$B$3:$B$1315, "&lt;=" &amp; CN$1, DataRegularSeason20242025!$D$3:$D$1315, $A21)+SUMIFS(DataRegularSeason20242025!$AB$3:$AB$1315,DataRegularSeason20242025!$B$3:$B$1315, "&lt;=" &amp; CN$1, DataRegularSeason20242025!$E$3:$E$1315, $A21)</f>
        <v>36</v>
      </c>
      <c r="CO21">
        <f>SUMIFS(DataRegularSeason20242025!$AA$3:$AA$1315,DataRegularSeason20242025!$B$3:$B$1315, "&lt;=" &amp; CO$1, DataRegularSeason20242025!$D$3:$D$1315, $A21)+SUMIFS(DataRegularSeason20242025!$AB$3:$AB$1315,DataRegularSeason20242025!$B$3:$B$1315, "&lt;=" &amp; CO$1, DataRegularSeason20242025!$E$3:$E$1315, $A21)</f>
        <v>36</v>
      </c>
      <c r="CP21">
        <f>SUMIFS(DataRegularSeason20242025!$AA$3:$AA$1315,DataRegularSeason20242025!$B$3:$B$1315, "&lt;=" &amp; CP$1, DataRegularSeason20242025!$D$3:$D$1315, $A21)+SUMIFS(DataRegularSeason20242025!$AB$3:$AB$1315,DataRegularSeason20242025!$B$3:$B$1315, "&lt;=" &amp; CP$1, DataRegularSeason20242025!$E$3:$E$1315, $A21)</f>
        <v>36</v>
      </c>
      <c r="CQ21">
        <f>SUMIFS(DataRegularSeason20242025!$AA$3:$AA$1315,DataRegularSeason20242025!$B$3:$B$1315, "&lt;=" &amp; CQ$1, DataRegularSeason20242025!$D$3:$D$1315, $A21)+SUMIFS(DataRegularSeason20242025!$AB$3:$AB$1315,DataRegularSeason20242025!$B$3:$B$1315, "&lt;=" &amp; CQ$1, DataRegularSeason20242025!$E$3:$E$1315, $A21)</f>
        <v>36</v>
      </c>
      <c r="CR21">
        <f>SUMIFS(DataRegularSeason20242025!$AA$3:$AA$1315,DataRegularSeason20242025!$B$3:$B$1315, "&lt;=" &amp; CR$1, DataRegularSeason20242025!$D$3:$D$1315, $A21)+SUMIFS(DataRegularSeason20242025!$AB$3:$AB$1315,DataRegularSeason20242025!$B$3:$B$1315, "&lt;=" &amp; CR$1, DataRegularSeason20242025!$E$3:$E$1315, $A21)</f>
        <v>36</v>
      </c>
      <c r="CS21">
        <f>SUMIFS(DataRegularSeason20242025!$AA$3:$AA$1315,DataRegularSeason20242025!$B$3:$B$1315, "&lt;=" &amp; CS$1, DataRegularSeason20242025!$D$3:$D$1315, $A21)+SUMIFS(DataRegularSeason20242025!$AB$3:$AB$1315,DataRegularSeason20242025!$B$3:$B$1315, "&lt;=" &amp; CS$1, DataRegularSeason20242025!$E$3:$E$1315, $A21)</f>
        <v>36</v>
      </c>
      <c r="CT21">
        <f>SUMIFS(DataRegularSeason20242025!$AA$3:$AA$1315,DataRegularSeason20242025!$B$3:$B$1315, "&lt;=" &amp; CT$1, DataRegularSeason20242025!$D$3:$D$1315, $A21)+SUMIFS(DataRegularSeason20242025!$AB$3:$AB$1315,DataRegularSeason20242025!$B$3:$B$1315, "&lt;=" &amp; CT$1, DataRegularSeason20242025!$E$3:$E$1315, $A21)</f>
        <v>36</v>
      </c>
      <c r="CU21">
        <f>SUMIFS(DataRegularSeason20242025!$AA$3:$AA$1315,DataRegularSeason20242025!$B$3:$B$1315, "&lt;=" &amp; CU$1, DataRegularSeason20242025!$D$3:$D$1315, $A21)+SUMIFS(DataRegularSeason20242025!$AB$3:$AB$1315,DataRegularSeason20242025!$B$3:$B$1315, "&lt;=" &amp; CU$1, DataRegularSeason20242025!$E$3:$E$1315, $A21)</f>
        <v>36</v>
      </c>
      <c r="CV21">
        <f>SUMIFS(DataRegularSeason20242025!$AA$3:$AA$1315,DataRegularSeason20242025!$B$3:$B$1315, "&lt;=" &amp; CV$1, DataRegularSeason20242025!$D$3:$D$1315, $A21)+SUMIFS(DataRegularSeason20242025!$AB$3:$AB$1315,DataRegularSeason20242025!$B$3:$B$1315, "&lt;=" &amp; CV$1, DataRegularSeason20242025!$E$3:$E$1315, $A21)</f>
        <v>36</v>
      </c>
      <c r="CW21">
        <f>SUMIFS(DataRegularSeason20242025!$AA$3:$AA$1315,DataRegularSeason20242025!$B$3:$B$1315, "&lt;=" &amp; CW$1, DataRegularSeason20242025!$D$3:$D$1315, $A21)+SUMIFS(DataRegularSeason20242025!$AB$3:$AB$1315,DataRegularSeason20242025!$B$3:$B$1315, "&lt;=" &amp; CW$1, DataRegularSeason20242025!$E$3:$E$1315, $A21)</f>
        <v>36</v>
      </c>
      <c r="CX21">
        <f>SUMIFS(DataRegularSeason20242025!$AA$3:$AA$1315,DataRegularSeason20242025!$B$3:$B$1315, "&lt;=" &amp; CX$1, DataRegularSeason20242025!$D$3:$D$1315, $A21)+SUMIFS(DataRegularSeason20242025!$AB$3:$AB$1315,DataRegularSeason20242025!$B$3:$B$1315, "&lt;=" &amp; CX$1, DataRegularSeason20242025!$E$3:$E$1315, $A21)</f>
        <v>36</v>
      </c>
      <c r="CY21">
        <f>SUMIFS(DataRegularSeason20242025!$AA$3:$AA$1315,DataRegularSeason20242025!$B$3:$B$1315, "&lt;=" &amp; CY$1, DataRegularSeason20242025!$D$3:$D$1315, $A21)+SUMIFS(DataRegularSeason20242025!$AB$3:$AB$1315,DataRegularSeason20242025!$B$3:$B$1315, "&lt;=" &amp; CY$1, DataRegularSeason20242025!$E$3:$E$1315, $A21)</f>
        <v>36</v>
      </c>
      <c r="CZ21">
        <f>SUMIFS(DataRegularSeason20242025!$AA$3:$AA$1315,DataRegularSeason20242025!$B$3:$B$1315, "&lt;=" &amp; CZ$1, DataRegularSeason20242025!$D$3:$D$1315, $A21)+SUMIFS(DataRegularSeason20242025!$AB$3:$AB$1315,DataRegularSeason20242025!$B$3:$B$1315, "&lt;=" &amp; CZ$1, DataRegularSeason20242025!$E$3:$E$1315, $A21)</f>
        <v>36</v>
      </c>
      <c r="DA21">
        <f>SUMIFS(DataRegularSeason20242025!$AA$3:$AA$1315,DataRegularSeason20242025!$B$3:$B$1315, "&lt;=" &amp; DA$1, DataRegularSeason20242025!$D$3:$D$1315, $A21)+SUMIFS(DataRegularSeason20242025!$AB$3:$AB$1315,DataRegularSeason20242025!$B$3:$B$1315, "&lt;=" &amp; DA$1, DataRegularSeason20242025!$E$3:$E$1315, $A21)</f>
        <v>36</v>
      </c>
      <c r="DB21">
        <f>SUMIFS(DataRegularSeason20242025!$AA$3:$AA$1315,DataRegularSeason20242025!$B$3:$B$1315, "&lt;=" &amp; DB$1, DataRegularSeason20242025!$D$3:$D$1315, $A21)+SUMIFS(DataRegularSeason20242025!$AB$3:$AB$1315,DataRegularSeason20242025!$B$3:$B$1315, "&lt;=" &amp; DB$1, DataRegularSeason20242025!$E$3:$E$1315, $A21)</f>
        <v>36</v>
      </c>
      <c r="DC21">
        <f>SUMIFS(DataRegularSeason20242025!$AA$3:$AA$1315,DataRegularSeason20242025!$B$3:$B$1315, "&lt;=" &amp; DC$1, DataRegularSeason20242025!$D$3:$D$1315, $A21)+SUMIFS(DataRegularSeason20242025!$AB$3:$AB$1315,DataRegularSeason20242025!$B$3:$B$1315, "&lt;=" &amp; DC$1, DataRegularSeason20242025!$E$3:$E$1315, $A21)</f>
        <v>36</v>
      </c>
      <c r="DD21">
        <f>SUMIFS(DataRegularSeason20242025!$AA$3:$AA$1315,DataRegularSeason20242025!$B$3:$B$1315, "&lt;=" &amp; DD$1, DataRegularSeason20242025!$D$3:$D$1315, $A21)+SUMIFS(DataRegularSeason20242025!$AB$3:$AB$1315,DataRegularSeason20242025!$B$3:$B$1315, "&lt;=" &amp; DD$1, DataRegularSeason20242025!$E$3:$E$1315, $A21)</f>
        <v>36</v>
      </c>
      <c r="DE21">
        <f>SUMIFS(DataRegularSeason20242025!$AA$3:$AA$1315,DataRegularSeason20242025!$B$3:$B$1315, "&lt;=" &amp; DE$1, DataRegularSeason20242025!$D$3:$D$1315, $A21)+SUMIFS(DataRegularSeason20242025!$AB$3:$AB$1315,DataRegularSeason20242025!$B$3:$B$1315, "&lt;=" &amp; DE$1, DataRegularSeason20242025!$E$3:$E$1315, $A21)</f>
        <v>36</v>
      </c>
      <c r="DF21">
        <f>SUMIFS(DataRegularSeason20242025!$AA$3:$AA$1315,DataRegularSeason20242025!$B$3:$B$1315, "&lt;=" &amp; DF$1, DataRegularSeason20242025!$D$3:$D$1315, $A21)+SUMIFS(DataRegularSeason20242025!$AB$3:$AB$1315,DataRegularSeason20242025!$B$3:$B$1315, "&lt;=" &amp; DF$1, DataRegularSeason20242025!$E$3:$E$1315, $A21)</f>
        <v>36</v>
      </c>
      <c r="DG21">
        <f>SUMIFS(DataRegularSeason20242025!$AA$3:$AA$1315,DataRegularSeason20242025!$B$3:$B$1315, "&lt;=" &amp; DG$1, DataRegularSeason20242025!$D$3:$D$1315, $A21)+SUMIFS(DataRegularSeason20242025!$AB$3:$AB$1315,DataRegularSeason20242025!$B$3:$B$1315, "&lt;=" &amp; DG$1, DataRegularSeason20242025!$E$3:$E$1315, $A21)</f>
        <v>36</v>
      </c>
      <c r="DH21">
        <f>SUMIFS(DataRegularSeason20242025!$AA$3:$AA$1315,DataRegularSeason20242025!$B$3:$B$1315, "&lt;=" &amp; DH$1, DataRegularSeason20242025!$D$3:$D$1315, $A21)+SUMIFS(DataRegularSeason20242025!$AB$3:$AB$1315,DataRegularSeason20242025!$B$3:$B$1315, "&lt;=" &amp; DH$1, DataRegularSeason20242025!$E$3:$E$1315, $A21)</f>
        <v>36</v>
      </c>
      <c r="DI21">
        <f>SUMIFS(DataRegularSeason20242025!$AA$3:$AA$1315,DataRegularSeason20242025!$B$3:$B$1315, "&lt;=" &amp; DI$1, DataRegularSeason20242025!$D$3:$D$1315, $A21)+SUMIFS(DataRegularSeason20242025!$AB$3:$AB$1315,DataRegularSeason20242025!$B$3:$B$1315, "&lt;=" &amp; DI$1, DataRegularSeason20242025!$E$3:$E$1315, $A21)</f>
        <v>36</v>
      </c>
      <c r="DJ21">
        <f>SUMIFS(DataRegularSeason20242025!$AA$3:$AA$1315,DataRegularSeason20242025!$B$3:$B$1315, "&lt;=" &amp; DJ$1, DataRegularSeason20242025!$D$3:$D$1315, $A21)+SUMIFS(DataRegularSeason20242025!$AB$3:$AB$1315,DataRegularSeason20242025!$B$3:$B$1315, "&lt;=" &amp; DJ$1, DataRegularSeason20242025!$E$3:$E$1315, $A21)</f>
        <v>36</v>
      </c>
      <c r="DK21">
        <f>SUMIFS(DataRegularSeason20242025!$AA$3:$AA$1315,DataRegularSeason20242025!$B$3:$B$1315, "&lt;=" &amp; DK$1, DataRegularSeason20242025!$D$3:$D$1315, $A21)+SUMIFS(DataRegularSeason20242025!$AB$3:$AB$1315,DataRegularSeason20242025!$B$3:$B$1315, "&lt;=" &amp; DK$1, DataRegularSeason20242025!$E$3:$E$1315, $A21)</f>
        <v>36</v>
      </c>
      <c r="DL21">
        <f>SUMIFS(DataRegularSeason20242025!$AA$3:$AA$1315,DataRegularSeason20242025!$B$3:$B$1315, "&lt;=" &amp; DL$1, DataRegularSeason20242025!$D$3:$D$1315, $A21)+SUMIFS(DataRegularSeason20242025!$AB$3:$AB$1315,DataRegularSeason20242025!$B$3:$B$1315, "&lt;=" &amp; DL$1, DataRegularSeason20242025!$E$3:$E$1315, $A21)</f>
        <v>36</v>
      </c>
      <c r="DM21">
        <f>SUMIFS(DataRegularSeason20242025!$AA$3:$AA$1315,DataRegularSeason20242025!$B$3:$B$1315, "&lt;=" &amp; DM$1, DataRegularSeason20242025!$D$3:$D$1315, $A21)+SUMIFS(DataRegularSeason20242025!$AB$3:$AB$1315,DataRegularSeason20242025!$B$3:$B$1315, "&lt;=" &amp; DM$1, DataRegularSeason20242025!$E$3:$E$1315, $A21)</f>
        <v>36</v>
      </c>
      <c r="DN21">
        <f>SUMIFS(DataRegularSeason20242025!$AA$3:$AA$1315,DataRegularSeason20242025!$B$3:$B$1315, "&lt;=" &amp; DN$1, DataRegularSeason20242025!$D$3:$D$1315, $A21)+SUMIFS(DataRegularSeason20242025!$AB$3:$AB$1315,DataRegularSeason20242025!$B$3:$B$1315, "&lt;=" &amp; DN$1, DataRegularSeason20242025!$E$3:$E$1315, $A21)</f>
        <v>36</v>
      </c>
      <c r="DO21">
        <f>SUMIFS(DataRegularSeason20242025!$AA$3:$AA$1315,DataRegularSeason20242025!$B$3:$B$1315, "&lt;=" &amp; DO$1, DataRegularSeason20242025!$D$3:$D$1315, $A21)+SUMIFS(DataRegularSeason20242025!$AB$3:$AB$1315,DataRegularSeason20242025!$B$3:$B$1315, "&lt;=" &amp; DO$1, DataRegularSeason20242025!$E$3:$E$1315, $A21)</f>
        <v>36</v>
      </c>
      <c r="DP21">
        <f>SUMIFS(DataRegularSeason20242025!$AA$3:$AA$1315,DataRegularSeason20242025!$B$3:$B$1315, "&lt;=" &amp; DP$1, DataRegularSeason20242025!$D$3:$D$1315, $A21)+SUMIFS(DataRegularSeason20242025!$AB$3:$AB$1315,DataRegularSeason20242025!$B$3:$B$1315, "&lt;=" &amp; DP$1, DataRegularSeason20242025!$E$3:$E$1315, $A21)</f>
        <v>36</v>
      </c>
      <c r="DQ21">
        <f>SUMIFS(DataRegularSeason20242025!$AA$3:$AA$1315,DataRegularSeason20242025!$B$3:$B$1315, "&lt;=" &amp; DQ$1, DataRegularSeason20242025!$D$3:$D$1315, $A21)+SUMIFS(DataRegularSeason20242025!$AB$3:$AB$1315,DataRegularSeason20242025!$B$3:$B$1315, "&lt;=" &amp; DQ$1, DataRegularSeason20242025!$E$3:$E$1315, $A21)</f>
        <v>36</v>
      </c>
      <c r="DR21">
        <f>SUMIFS(DataRegularSeason20242025!$AA$3:$AA$1315,DataRegularSeason20242025!$B$3:$B$1315, "&lt;=" &amp; DR$1, DataRegularSeason20242025!$D$3:$D$1315, $A21)+SUMIFS(DataRegularSeason20242025!$AB$3:$AB$1315,DataRegularSeason20242025!$B$3:$B$1315, "&lt;=" &amp; DR$1, DataRegularSeason20242025!$E$3:$E$1315, $A21)</f>
        <v>36</v>
      </c>
      <c r="DS21">
        <f>SUMIFS(DataRegularSeason20242025!$AA$3:$AA$1315,DataRegularSeason20242025!$B$3:$B$1315, "&lt;=" &amp; DS$1, DataRegularSeason20242025!$D$3:$D$1315, $A21)+SUMIFS(DataRegularSeason20242025!$AB$3:$AB$1315,DataRegularSeason20242025!$B$3:$B$1315, "&lt;=" &amp; DS$1, DataRegularSeason20242025!$E$3:$E$1315, $A21)</f>
        <v>36</v>
      </c>
      <c r="DT21">
        <f>SUMIFS(DataRegularSeason20242025!$AA$3:$AA$1315,DataRegularSeason20242025!$B$3:$B$1315, "&lt;=" &amp; DT$1, DataRegularSeason20242025!$D$3:$D$1315, $A21)+SUMIFS(DataRegularSeason20242025!$AB$3:$AB$1315,DataRegularSeason20242025!$B$3:$B$1315, "&lt;=" &amp; DT$1, DataRegularSeason20242025!$E$3:$E$1315, $A21)</f>
        <v>36</v>
      </c>
      <c r="DU21">
        <f>SUMIFS(DataRegularSeason20242025!$AA$3:$AA$1315,DataRegularSeason20242025!$B$3:$B$1315, "&lt;=" &amp; DU$1, DataRegularSeason20242025!$D$3:$D$1315, $A21)+SUMIFS(DataRegularSeason20242025!$AB$3:$AB$1315,DataRegularSeason20242025!$B$3:$B$1315, "&lt;=" &amp; DU$1, DataRegularSeason20242025!$E$3:$E$1315, $A21)</f>
        <v>36</v>
      </c>
      <c r="DV21">
        <f>SUMIFS(DataRegularSeason20242025!$AA$3:$AA$1315,DataRegularSeason20242025!$B$3:$B$1315, "&lt;=" &amp; DV$1, DataRegularSeason20242025!$D$3:$D$1315, $A21)+SUMIFS(DataRegularSeason20242025!$AB$3:$AB$1315,DataRegularSeason20242025!$B$3:$B$1315, "&lt;=" &amp; DV$1, DataRegularSeason20242025!$E$3:$E$1315, $A21)</f>
        <v>36</v>
      </c>
      <c r="DW21">
        <f>SUMIFS(DataRegularSeason20242025!$AA$3:$AA$1315,DataRegularSeason20242025!$B$3:$B$1315, "&lt;=" &amp; DW$1, DataRegularSeason20242025!$D$3:$D$1315, $A21)+SUMIFS(DataRegularSeason20242025!$AB$3:$AB$1315,DataRegularSeason20242025!$B$3:$B$1315, "&lt;=" &amp; DW$1, DataRegularSeason20242025!$E$3:$E$1315, $A21)</f>
        <v>36</v>
      </c>
      <c r="DX21">
        <f>SUMIFS(DataRegularSeason20242025!$AA$3:$AA$1315,DataRegularSeason20242025!$B$3:$B$1315, "&lt;=" &amp; DX$1, DataRegularSeason20242025!$D$3:$D$1315, $A21)+SUMIFS(DataRegularSeason20242025!$AB$3:$AB$1315,DataRegularSeason20242025!$B$3:$B$1315, "&lt;=" &amp; DX$1, DataRegularSeason20242025!$E$3:$E$1315, $A21)</f>
        <v>36</v>
      </c>
      <c r="DY21">
        <f>SUMIFS(DataRegularSeason20242025!$AA$3:$AA$1315,DataRegularSeason20242025!$B$3:$B$1315, "&lt;=" &amp; DY$1, DataRegularSeason20242025!$D$3:$D$1315, $A21)+SUMIFS(DataRegularSeason20242025!$AB$3:$AB$1315,DataRegularSeason20242025!$B$3:$B$1315, "&lt;=" &amp; DY$1, DataRegularSeason20242025!$E$3:$E$1315, $A21)</f>
        <v>36</v>
      </c>
      <c r="DZ21">
        <f>SUMIFS(DataRegularSeason20242025!$AA$3:$AA$1315,DataRegularSeason20242025!$B$3:$B$1315, "&lt;=" &amp; DZ$1, DataRegularSeason20242025!$D$3:$D$1315, $A21)+SUMIFS(DataRegularSeason20242025!$AB$3:$AB$1315,DataRegularSeason20242025!$B$3:$B$1315, "&lt;=" &amp; DZ$1, DataRegularSeason20242025!$E$3:$E$1315, $A21)</f>
        <v>36</v>
      </c>
      <c r="EA21">
        <f>SUMIFS(DataRegularSeason20242025!$AA$3:$AA$1315,DataRegularSeason20242025!$B$3:$B$1315, "&lt;=" &amp; EA$1, DataRegularSeason20242025!$D$3:$D$1315, $A21)+SUMIFS(DataRegularSeason20242025!$AB$3:$AB$1315,DataRegularSeason20242025!$B$3:$B$1315, "&lt;=" &amp; EA$1, DataRegularSeason20242025!$E$3:$E$1315, $A21)</f>
        <v>36</v>
      </c>
      <c r="EB21">
        <f>SUMIFS(DataRegularSeason20242025!$AA$3:$AA$1315,DataRegularSeason20242025!$B$3:$B$1315, "&lt;=" &amp; EB$1, DataRegularSeason20242025!$D$3:$D$1315, $A21)+SUMIFS(DataRegularSeason20242025!$AB$3:$AB$1315,DataRegularSeason20242025!$B$3:$B$1315, "&lt;=" &amp; EB$1, DataRegularSeason20242025!$E$3:$E$1315, $A21)</f>
        <v>36</v>
      </c>
      <c r="EC21">
        <f>SUMIFS(DataRegularSeason20242025!$AA$3:$AA$1315,DataRegularSeason20242025!$B$3:$B$1315, "&lt;=" &amp; EC$1, DataRegularSeason20242025!$D$3:$D$1315, $A21)+SUMIFS(DataRegularSeason20242025!$AB$3:$AB$1315,DataRegularSeason20242025!$B$3:$B$1315, "&lt;=" &amp; EC$1, DataRegularSeason20242025!$E$3:$E$1315, $A21)</f>
        <v>36</v>
      </c>
      <c r="ED21">
        <f>SUMIFS(DataRegularSeason20242025!$AA$3:$AA$1315,DataRegularSeason20242025!$B$3:$B$1315, "&lt;=" &amp; ED$1, DataRegularSeason20242025!$D$3:$D$1315, $A21)+SUMIFS(DataRegularSeason20242025!$AB$3:$AB$1315,DataRegularSeason20242025!$B$3:$B$1315, "&lt;=" &amp; ED$1, DataRegularSeason20242025!$E$3:$E$1315, $A21)</f>
        <v>36</v>
      </c>
      <c r="EE21">
        <f>SUMIFS(DataRegularSeason20242025!$AA$3:$AA$1315,DataRegularSeason20242025!$B$3:$B$1315, "&lt;=" &amp; EE$1, DataRegularSeason20242025!$D$3:$D$1315, $A21)+SUMIFS(DataRegularSeason20242025!$AB$3:$AB$1315,DataRegularSeason20242025!$B$3:$B$1315, "&lt;=" &amp; EE$1, DataRegularSeason20242025!$E$3:$E$1315, $A21)</f>
        <v>36</v>
      </c>
      <c r="EF21">
        <f>SUMIFS(DataRegularSeason20242025!$AA$3:$AA$1315,DataRegularSeason20242025!$B$3:$B$1315, "&lt;=" &amp; EF$1, DataRegularSeason20242025!$D$3:$D$1315, $A21)+SUMIFS(DataRegularSeason20242025!$AB$3:$AB$1315,DataRegularSeason20242025!$B$3:$B$1315, "&lt;=" &amp; EF$1, DataRegularSeason20242025!$E$3:$E$1315, $A21)</f>
        <v>36</v>
      </c>
      <c r="EG21">
        <f>SUMIFS(DataRegularSeason20242025!$AA$3:$AA$1315,DataRegularSeason20242025!$B$3:$B$1315, "&lt;=" &amp; EG$1, DataRegularSeason20242025!$D$3:$D$1315, $A21)+SUMIFS(DataRegularSeason20242025!$AB$3:$AB$1315,DataRegularSeason20242025!$B$3:$B$1315, "&lt;=" &amp; EG$1, DataRegularSeason20242025!$E$3:$E$1315, $A21)</f>
        <v>36</v>
      </c>
      <c r="EH21">
        <f>SUMIFS(DataRegularSeason20242025!$AA$3:$AA$1315,DataRegularSeason20242025!$B$3:$B$1315, "&lt;=" &amp; EH$1, DataRegularSeason20242025!$D$3:$D$1315, $A21)+SUMIFS(DataRegularSeason20242025!$AB$3:$AB$1315,DataRegularSeason20242025!$B$3:$B$1315, "&lt;=" &amp; EH$1, DataRegularSeason20242025!$E$3:$E$1315, $A21)</f>
        <v>36</v>
      </c>
      <c r="EI21">
        <f>SUMIFS(DataRegularSeason20242025!$AA$3:$AA$1315,DataRegularSeason20242025!$B$3:$B$1315, "&lt;=" &amp; EI$1, DataRegularSeason20242025!$D$3:$D$1315, $A21)+SUMIFS(DataRegularSeason20242025!$AB$3:$AB$1315,DataRegularSeason20242025!$B$3:$B$1315, "&lt;=" &amp; EI$1, DataRegularSeason20242025!$E$3:$E$1315, $A21)</f>
        <v>36</v>
      </c>
      <c r="EJ21">
        <f>SUMIFS(DataRegularSeason20242025!$AA$3:$AA$1315,DataRegularSeason20242025!$B$3:$B$1315, "&lt;=" &amp; EJ$1, DataRegularSeason20242025!$D$3:$D$1315, $A21)+SUMIFS(DataRegularSeason20242025!$AB$3:$AB$1315,DataRegularSeason20242025!$B$3:$B$1315, "&lt;=" &amp; EJ$1, DataRegularSeason20242025!$E$3:$E$1315, $A21)</f>
        <v>36</v>
      </c>
      <c r="EK21">
        <f>SUMIFS(DataRegularSeason20242025!$AA$3:$AA$1315,DataRegularSeason20242025!$B$3:$B$1315, "&lt;=" &amp; EK$1, DataRegularSeason20242025!$D$3:$D$1315, $A21)+SUMIFS(DataRegularSeason20242025!$AB$3:$AB$1315,DataRegularSeason20242025!$B$3:$B$1315, "&lt;=" &amp; EK$1, DataRegularSeason20242025!$E$3:$E$1315, $A21)</f>
        <v>36</v>
      </c>
      <c r="EL21">
        <f>SUMIFS(DataRegularSeason20242025!$AA$3:$AA$1315,DataRegularSeason20242025!$B$3:$B$1315, "&lt;=" &amp; EL$1, DataRegularSeason20242025!$D$3:$D$1315, $A21)+SUMIFS(DataRegularSeason20242025!$AB$3:$AB$1315,DataRegularSeason20242025!$B$3:$B$1315, "&lt;=" &amp; EL$1, DataRegularSeason20242025!$E$3:$E$1315, $A21)</f>
        <v>36</v>
      </c>
      <c r="EM21">
        <f>SUMIFS(DataRegularSeason20242025!$AA$3:$AA$1315,DataRegularSeason20242025!$B$3:$B$1315, "&lt;=" &amp; EM$1, DataRegularSeason20242025!$D$3:$D$1315, $A21)+SUMIFS(DataRegularSeason20242025!$AB$3:$AB$1315,DataRegularSeason20242025!$B$3:$B$1315, "&lt;=" &amp; EM$1, DataRegularSeason20242025!$E$3:$E$1315, $A21)</f>
        <v>36</v>
      </c>
      <c r="EN21">
        <f>SUMIFS(DataRegularSeason20242025!$AA$3:$AA$1315,DataRegularSeason20242025!$B$3:$B$1315, "&lt;=" &amp; EN$1, DataRegularSeason20242025!$D$3:$D$1315, $A21)+SUMIFS(DataRegularSeason20242025!$AB$3:$AB$1315,DataRegularSeason20242025!$B$3:$B$1315, "&lt;=" &amp; EN$1, DataRegularSeason20242025!$E$3:$E$1315, $A21)</f>
        <v>36</v>
      </c>
      <c r="EO21">
        <f>SUMIFS(DataRegularSeason20242025!$AA$3:$AA$1315,DataRegularSeason20242025!$B$3:$B$1315, "&lt;=" &amp; EO$1, DataRegularSeason20242025!$D$3:$D$1315, $A21)+SUMIFS(DataRegularSeason20242025!$AB$3:$AB$1315,DataRegularSeason20242025!$B$3:$B$1315, "&lt;=" &amp; EO$1, DataRegularSeason20242025!$E$3:$E$1315, $A21)</f>
        <v>36</v>
      </c>
      <c r="EP21">
        <f>SUMIFS(DataRegularSeason20242025!$AA$3:$AA$1315,DataRegularSeason20242025!$B$3:$B$1315, "&lt;=" &amp; EP$1, DataRegularSeason20242025!$D$3:$D$1315, $A21)+SUMIFS(DataRegularSeason20242025!$AB$3:$AB$1315,DataRegularSeason20242025!$B$3:$B$1315, "&lt;=" &amp; EP$1, DataRegularSeason20242025!$E$3:$E$1315, $A21)</f>
        <v>36</v>
      </c>
      <c r="EQ21">
        <f>SUMIFS(DataRegularSeason20242025!$AA$3:$AA$1315,DataRegularSeason20242025!$B$3:$B$1315, "&lt;=" &amp; EQ$1, DataRegularSeason20242025!$D$3:$D$1315, $A21)+SUMIFS(DataRegularSeason20242025!$AB$3:$AB$1315,DataRegularSeason20242025!$B$3:$B$1315, "&lt;=" &amp; EQ$1, DataRegularSeason20242025!$E$3:$E$1315, $A21)</f>
        <v>36</v>
      </c>
      <c r="ER21">
        <f>SUMIFS(DataRegularSeason20242025!$AA$3:$AA$1315,DataRegularSeason20242025!$B$3:$B$1315, "&lt;=" &amp; ER$1, DataRegularSeason20242025!$D$3:$D$1315, $A21)+SUMIFS(DataRegularSeason20242025!$AB$3:$AB$1315,DataRegularSeason20242025!$B$3:$B$1315, "&lt;=" &amp; ER$1, DataRegularSeason20242025!$E$3:$E$1315, $A21)</f>
        <v>36</v>
      </c>
      <c r="ES21">
        <f>SUMIFS(DataRegularSeason20242025!$AA$3:$AA$1315,DataRegularSeason20242025!$B$3:$B$1315, "&lt;=" &amp; ES$1, DataRegularSeason20242025!$D$3:$D$1315, $A21)+SUMIFS(DataRegularSeason20242025!$AB$3:$AB$1315,DataRegularSeason20242025!$B$3:$B$1315, "&lt;=" &amp; ES$1, DataRegularSeason20242025!$E$3:$E$1315, $A21)</f>
        <v>36</v>
      </c>
      <c r="ET21">
        <f>SUMIFS(DataRegularSeason20242025!$AA$3:$AA$1315,DataRegularSeason20242025!$B$3:$B$1315, "&lt;=" &amp; ET$1, DataRegularSeason20242025!$D$3:$D$1315, $A21)+SUMIFS(DataRegularSeason20242025!$AB$3:$AB$1315,DataRegularSeason20242025!$B$3:$B$1315, "&lt;=" &amp; ET$1, DataRegularSeason20242025!$E$3:$E$1315, $A21)</f>
        <v>36</v>
      </c>
      <c r="EU21">
        <f>SUMIFS(DataRegularSeason20242025!$AA$3:$AA$1315,DataRegularSeason20242025!$B$3:$B$1315, "&lt;=" &amp; EU$1, DataRegularSeason20242025!$D$3:$D$1315, $A21)+SUMIFS(DataRegularSeason20242025!$AB$3:$AB$1315,DataRegularSeason20242025!$B$3:$B$1315, "&lt;=" &amp; EU$1, DataRegularSeason20242025!$E$3:$E$1315, $A21)</f>
        <v>36</v>
      </c>
      <c r="EV21">
        <f>SUMIFS(DataRegularSeason20242025!$AA$3:$AA$1315,DataRegularSeason20242025!$B$3:$B$1315, "&lt;=" &amp; EV$1, DataRegularSeason20242025!$D$3:$D$1315, $A21)+SUMIFS(DataRegularSeason20242025!$AB$3:$AB$1315,DataRegularSeason20242025!$B$3:$B$1315, "&lt;=" &amp; EV$1, DataRegularSeason20242025!$E$3:$E$1315, $A21)</f>
        <v>36</v>
      </c>
      <c r="EW21">
        <f>SUMIFS(DataRegularSeason20242025!$AA$3:$AA$1315,DataRegularSeason20242025!$B$3:$B$1315, "&lt;=" &amp; EW$1, DataRegularSeason20242025!$D$3:$D$1315, $A21)+SUMIFS(DataRegularSeason20242025!$AB$3:$AB$1315,DataRegularSeason20242025!$B$3:$B$1315, "&lt;=" &amp; EW$1, DataRegularSeason20242025!$E$3:$E$1315, $A21)</f>
        <v>36</v>
      </c>
      <c r="EX21">
        <f>SUMIFS(DataRegularSeason20242025!$AA$3:$AA$1315,DataRegularSeason20242025!$B$3:$B$1315, "&lt;=" &amp; EX$1, DataRegularSeason20242025!$D$3:$D$1315, $A21)+SUMIFS(DataRegularSeason20242025!$AB$3:$AB$1315,DataRegularSeason20242025!$B$3:$B$1315, "&lt;=" &amp; EX$1, DataRegularSeason20242025!$E$3:$E$1315, $A21)</f>
        <v>36</v>
      </c>
      <c r="EY21">
        <f>SUMIFS(DataRegularSeason20242025!$AA$3:$AA$1315,DataRegularSeason20242025!$B$3:$B$1315, "&lt;=" &amp; EY$1, DataRegularSeason20242025!$D$3:$D$1315, $A21)+SUMIFS(DataRegularSeason20242025!$AB$3:$AB$1315,DataRegularSeason20242025!$B$3:$B$1315, "&lt;=" &amp; EY$1, DataRegularSeason20242025!$E$3:$E$1315, $A21)</f>
        <v>36</v>
      </c>
      <c r="EZ21">
        <f>SUMIFS(DataRegularSeason20242025!$AA$3:$AA$1315,DataRegularSeason20242025!$B$3:$B$1315, "&lt;=" &amp; EZ$1, DataRegularSeason20242025!$D$3:$D$1315, $A21)+SUMIFS(DataRegularSeason20242025!$AB$3:$AB$1315,DataRegularSeason20242025!$B$3:$B$1315, "&lt;=" &amp; EZ$1, DataRegularSeason20242025!$E$3:$E$1315, $A21)</f>
        <v>36</v>
      </c>
      <c r="FA21">
        <f>SUMIFS(DataRegularSeason20242025!$AA$3:$AA$1315,DataRegularSeason20242025!$B$3:$B$1315, "&lt;=" &amp; FA$1, DataRegularSeason20242025!$D$3:$D$1315, $A21)+SUMIFS(DataRegularSeason20242025!$AB$3:$AB$1315,DataRegularSeason20242025!$B$3:$B$1315, "&lt;=" &amp; FA$1, DataRegularSeason20242025!$E$3:$E$1315, $A21)</f>
        <v>36</v>
      </c>
      <c r="FB21">
        <f>SUMIFS(DataRegularSeason20242025!$AA$3:$AA$1315,DataRegularSeason20242025!$B$3:$B$1315, "&lt;=" &amp; FB$1, DataRegularSeason20242025!$D$3:$D$1315, $A21)+SUMIFS(DataRegularSeason20242025!$AB$3:$AB$1315,DataRegularSeason20242025!$B$3:$B$1315, "&lt;=" &amp; FB$1, DataRegularSeason20242025!$E$3:$E$1315, $A21)</f>
        <v>36</v>
      </c>
      <c r="FC21">
        <f>SUMIFS(DataRegularSeason20242025!$AA$3:$AA$1315,DataRegularSeason20242025!$B$3:$B$1315, "&lt;=" &amp; FC$1, DataRegularSeason20242025!$D$3:$D$1315, $A21)+SUMIFS(DataRegularSeason20242025!$AB$3:$AB$1315,DataRegularSeason20242025!$B$3:$B$1315, "&lt;=" &amp; FC$1, DataRegularSeason20242025!$E$3:$E$1315, $A21)</f>
        <v>36</v>
      </c>
      <c r="FD21">
        <f>SUMIFS(DataRegularSeason20242025!$AA$3:$AA$1315,DataRegularSeason20242025!$B$3:$B$1315, "&lt;=" &amp; FD$1, DataRegularSeason20242025!$D$3:$D$1315, $A21)+SUMIFS(DataRegularSeason20242025!$AB$3:$AB$1315,DataRegularSeason20242025!$B$3:$B$1315, "&lt;=" &amp; FD$1, DataRegularSeason20242025!$E$3:$E$1315, $A21)</f>
        <v>36</v>
      </c>
      <c r="FE21">
        <f>SUMIFS(DataRegularSeason20242025!$AA$3:$AA$1315,DataRegularSeason20242025!$B$3:$B$1315, "&lt;=" &amp; FE$1, DataRegularSeason20242025!$D$3:$D$1315, $A21)+SUMIFS(DataRegularSeason20242025!$AB$3:$AB$1315,DataRegularSeason20242025!$B$3:$B$1315, "&lt;=" &amp; FE$1, DataRegularSeason20242025!$E$3:$E$1315, $A21)</f>
        <v>36</v>
      </c>
      <c r="FF21">
        <f>SUMIFS(DataRegularSeason20242025!$AA$3:$AA$1315,DataRegularSeason20242025!$B$3:$B$1315, "&lt;=" &amp; FF$1, DataRegularSeason20242025!$D$3:$D$1315, $A21)+SUMIFS(DataRegularSeason20242025!$AB$3:$AB$1315,DataRegularSeason20242025!$B$3:$B$1315, "&lt;=" &amp; FF$1, DataRegularSeason20242025!$E$3:$E$1315, $A21)</f>
        <v>36</v>
      </c>
      <c r="FG21">
        <f>SUMIFS(DataRegularSeason20242025!$AA$3:$AA$1315,DataRegularSeason20242025!$B$3:$B$1315, "&lt;=" &amp; FG$1, DataRegularSeason20242025!$D$3:$D$1315, $A21)+SUMIFS(DataRegularSeason20242025!$AB$3:$AB$1315,DataRegularSeason20242025!$B$3:$B$1315, "&lt;=" &amp; FG$1, DataRegularSeason20242025!$E$3:$E$1315, $A21)</f>
        <v>36</v>
      </c>
      <c r="FH21">
        <f>SUMIFS(DataRegularSeason20242025!$AA$3:$AA$1315,DataRegularSeason20242025!$B$3:$B$1315, "&lt;=" &amp; FH$1, DataRegularSeason20242025!$D$3:$D$1315, $A21)+SUMIFS(DataRegularSeason20242025!$AB$3:$AB$1315,DataRegularSeason20242025!$B$3:$B$1315, "&lt;=" &amp; FH$1, DataRegularSeason20242025!$E$3:$E$1315, $A21)</f>
        <v>36</v>
      </c>
      <c r="FI21">
        <f>SUMIFS(DataRegularSeason20242025!$AA$3:$AA$1315,DataRegularSeason20242025!$B$3:$B$1315, "&lt;=" &amp; FI$1, DataRegularSeason20242025!$D$3:$D$1315, $A21)+SUMIFS(DataRegularSeason20242025!$AB$3:$AB$1315,DataRegularSeason20242025!$B$3:$B$1315, "&lt;=" &amp; FI$1, DataRegularSeason20242025!$E$3:$E$1315, $A21)</f>
        <v>36</v>
      </c>
      <c r="FJ21">
        <f>SUMIFS(DataRegularSeason20242025!$AA$3:$AA$1315,DataRegularSeason20242025!$B$3:$B$1315, "&lt;=" &amp; FJ$1, DataRegularSeason20242025!$D$3:$D$1315, $A21)+SUMIFS(DataRegularSeason20242025!$AB$3:$AB$1315,DataRegularSeason20242025!$B$3:$B$1315, "&lt;=" &amp; FJ$1, DataRegularSeason20242025!$E$3:$E$1315, $A21)</f>
        <v>36</v>
      </c>
      <c r="FK21">
        <f>SUMIFS(DataRegularSeason20242025!$AA$3:$AA$1315,DataRegularSeason20242025!$B$3:$B$1315, "&lt;=" &amp; FK$1, DataRegularSeason20242025!$D$3:$D$1315, $A21)+SUMIFS(DataRegularSeason20242025!$AB$3:$AB$1315,DataRegularSeason20242025!$B$3:$B$1315, "&lt;=" &amp; FK$1, DataRegularSeason20242025!$E$3:$E$1315, $A21)</f>
        <v>36</v>
      </c>
      <c r="FL21">
        <f>SUMIFS(DataRegularSeason20242025!$AA$3:$AA$1315,DataRegularSeason20242025!$B$3:$B$1315, "&lt;=" &amp; FL$1, DataRegularSeason20242025!$D$3:$D$1315, $A21)+SUMIFS(DataRegularSeason20242025!$AB$3:$AB$1315,DataRegularSeason20242025!$B$3:$B$1315, "&lt;=" &amp; FL$1, DataRegularSeason20242025!$E$3:$E$1315, $A21)</f>
        <v>36</v>
      </c>
      <c r="FM21">
        <f>SUMIFS(DataRegularSeason20242025!$AA$3:$AA$1315,DataRegularSeason20242025!$B$3:$B$1315, "&lt;=" &amp; FM$1, DataRegularSeason20242025!$D$3:$D$1315, $A21)+SUMIFS(DataRegularSeason20242025!$AB$3:$AB$1315,DataRegularSeason20242025!$B$3:$B$1315, "&lt;=" &amp; FM$1, DataRegularSeason20242025!$E$3:$E$1315, $A21)</f>
        <v>36</v>
      </c>
      <c r="FN21">
        <f>SUMIFS(DataRegularSeason20242025!$AA$3:$AA$1315,DataRegularSeason20242025!$B$3:$B$1315, "&lt;=" &amp; FN$1, DataRegularSeason20242025!$D$3:$D$1315, $A21)+SUMIFS(DataRegularSeason20242025!$AB$3:$AB$1315,DataRegularSeason20242025!$B$3:$B$1315, "&lt;=" &amp; FN$1, DataRegularSeason20242025!$E$3:$E$1315, $A21)</f>
        <v>36</v>
      </c>
      <c r="FO21">
        <f>SUMIFS(DataRegularSeason20242025!$AA$3:$AA$1315,DataRegularSeason20242025!$B$3:$B$1315, "&lt;=" &amp; FO$1, DataRegularSeason20242025!$D$3:$D$1315, $A21)+SUMIFS(DataRegularSeason20242025!$AB$3:$AB$1315,DataRegularSeason20242025!$B$3:$B$1315, "&lt;=" &amp; FO$1, DataRegularSeason20242025!$E$3:$E$1315, $A21)</f>
        <v>36</v>
      </c>
      <c r="FP21">
        <f>SUMIFS(DataRegularSeason20242025!$AA$3:$AA$1315,DataRegularSeason20242025!$B$3:$B$1315, "&lt;=" &amp; FP$1, DataRegularSeason20242025!$D$3:$D$1315, $A21)+SUMIFS(DataRegularSeason20242025!$AB$3:$AB$1315,DataRegularSeason20242025!$B$3:$B$1315, "&lt;=" &amp; FP$1, DataRegularSeason20242025!$E$3:$E$1315, $A21)</f>
        <v>36</v>
      </c>
      <c r="FQ21">
        <f>SUMIFS(DataRegularSeason20242025!$AA$3:$AA$1315,DataRegularSeason20242025!$B$3:$B$1315, "&lt;=" &amp; FQ$1, DataRegularSeason20242025!$D$3:$D$1315, $A21)+SUMIFS(DataRegularSeason20242025!$AB$3:$AB$1315,DataRegularSeason20242025!$B$3:$B$1315, "&lt;=" &amp; FQ$1, DataRegularSeason20242025!$E$3:$E$1315, $A21)</f>
        <v>36</v>
      </c>
      <c r="FR21">
        <f>SUMIFS(DataRegularSeason20242025!$AA$3:$AA$1315,DataRegularSeason20242025!$B$3:$B$1315, "&lt;=" &amp; FR$1, DataRegularSeason20242025!$D$3:$D$1315, $A21)+SUMIFS(DataRegularSeason20242025!$AB$3:$AB$1315,DataRegularSeason20242025!$B$3:$B$1315, "&lt;=" &amp; FR$1, DataRegularSeason20242025!$E$3:$E$1315, $A21)</f>
        <v>36</v>
      </c>
      <c r="FS21">
        <f>SUMIFS(DataRegularSeason20242025!$AA$3:$AA$1315,DataRegularSeason20242025!$B$3:$B$1315, "&lt;=" &amp; FS$1, DataRegularSeason20242025!$D$3:$D$1315, $A21)+SUMIFS(DataRegularSeason20242025!$AB$3:$AB$1315,DataRegularSeason20242025!$B$3:$B$1315, "&lt;=" &amp; FS$1, DataRegularSeason20242025!$E$3:$E$1315, $A21)</f>
        <v>36</v>
      </c>
      <c r="FT21">
        <f>SUMIFS(DataRegularSeason20242025!$AA$3:$AA$1315,DataRegularSeason20242025!$B$3:$B$1315, "&lt;=" &amp; FT$1, DataRegularSeason20242025!$D$3:$D$1315, $A21)+SUMIFS(DataRegularSeason20242025!$AB$3:$AB$1315,DataRegularSeason20242025!$B$3:$B$1315, "&lt;=" &amp; FT$1, DataRegularSeason20242025!$E$3:$E$1315, $A21)</f>
        <v>36</v>
      </c>
      <c r="FU21">
        <f>SUMIFS(DataRegularSeason20242025!$AA$3:$AA$1315,DataRegularSeason20242025!$B$3:$B$1315, "&lt;=" &amp; FU$1, DataRegularSeason20242025!$D$3:$D$1315, $A21)+SUMIFS(DataRegularSeason20242025!$AB$3:$AB$1315,DataRegularSeason20242025!$B$3:$B$1315, "&lt;=" &amp; FU$1, DataRegularSeason20242025!$E$3:$E$1315, $A21)</f>
        <v>36</v>
      </c>
      <c r="FV21">
        <f>SUMIFS(DataRegularSeason20242025!$AA$3:$AA$1315,DataRegularSeason20242025!$B$3:$B$1315, "&lt;=" &amp; FV$1, DataRegularSeason20242025!$D$3:$D$1315, $A21)+SUMIFS(DataRegularSeason20242025!$AB$3:$AB$1315,DataRegularSeason20242025!$B$3:$B$1315, "&lt;=" &amp; FV$1, DataRegularSeason20242025!$E$3:$E$1315, $A21)</f>
        <v>36</v>
      </c>
      <c r="FW21">
        <f>SUMIFS(DataRegularSeason20242025!$AA$3:$AA$1315,DataRegularSeason20242025!$B$3:$B$1315, "&lt;=" &amp; FW$1, DataRegularSeason20242025!$D$3:$D$1315, $A21)+SUMIFS(DataRegularSeason20242025!$AB$3:$AB$1315,DataRegularSeason20242025!$B$3:$B$1315, "&lt;=" &amp; FW$1, DataRegularSeason20242025!$E$3:$E$1315, $A21)</f>
        <v>36</v>
      </c>
      <c r="FX21">
        <f>SUMIFS(DataRegularSeason20242025!$AA$3:$AA$1315,DataRegularSeason20242025!$B$3:$B$1315, "&lt;=" &amp; FX$1, DataRegularSeason20242025!$D$3:$D$1315, $A21)+SUMIFS(DataRegularSeason20242025!$AB$3:$AB$1315,DataRegularSeason20242025!$B$3:$B$1315, "&lt;=" &amp; FX$1, DataRegularSeason20242025!$E$3:$E$1315, $A21)</f>
        <v>36</v>
      </c>
      <c r="FY21">
        <f>SUMIFS(DataRegularSeason20242025!$AA$3:$AA$1315,DataRegularSeason20242025!$B$3:$B$1315, "&lt;=" &amp; FY$1, DataRegularSeason20242025!$D$3:$D$1315, $A21)+SUMIFS(DataRegularSeason20242025!$AB$3:$AB$1315,DataRegularSeason20242025!$B$3:$B$1315, "&lt;=" &amp; FY$1, DataRegularSeason20242025!$E$3:$E$1315, $A21)</f>
        <v>36</v>
      </c>
      <c r="FZ21">
        <f>SUMIFS(DataRegularSeason20242025!$AA$3:$AA$1315,DataRegularSeason20242025!$B$3:$B$1315, "&lt;=" &amp; FZ$1, DataRegularSeason20242025!$D$3:$D$1315, $A21)+SUMIFS(DataRegularSeason20242025!$AB$3:$AB$1315,DataRegularSeason20242025!$B$3:$B$1315, "&lt;=" &amp; FZ$1, DataRegularSeason20242025!$E$3:$E$1315, $A21)</f>
        <v>36</v>
      </c>
      <c r="GA21">
        <f>SUMIFS(DataRegularSeason20242025!$AA$3:$AA$1315,DataRegularSeason20242025!$B$3:$B$1315, "&lt;=" &amp; GA$1, DataRegularSeason20242025!$D$3:$D$1315, $A21)+SUMIFS(DataRegularSeason20242025!$AB$3:$AB$1315,DataRegularSeason20242025!$B$3:$B$1315, "&lt;=" &amp; GA$1, DataRegularSeason20242025!$E$3:$E$1315, $A21)</f>
        <v>36</v>
      </c>
      <c r="GB21">
        <f>SUMIFS(DataRegularSeason20242025!$AA$3:$AA$1315,DataRegularSeason20242025!$B$3:$B$1315, "&lt;=" &amp; GB$1, DataRegularSeason20242025!$D$3:$D$1315, $A21)+SUMIFS(DataRegularSeason20242025!$AB$3:$AB$1315,DataRegularSeason20242025!$B$3:$B$1315, "&lt;=" &amp; GB$1, DataRegularSeason20242025!$E$3:$E$1315, $A21)</f>
        <v>36</v>
      </c>
      <c r="GC21">
        <f>SUMIFS(DataRegularSeason20242025!$AA$3:$AA$1315,DataRegularSeason20242025!$B$3:$B$1315, "&lt;=" &amp; GC$1, DataRegularSeason20242025!$D$3:$D$1315, $A21)+SUMIFS(DataRegularSeason20242025!$AB$3:$AB$1315,DataRegularSeason20242025!$B$3:$B$1315, "&lt;=" &amp; GC$1, DataRegularSeason20242025!$E$3:$E$1315, $A21)</f>
        <v>36</v>
      </c>
      <c r="GD21">
        <f>SUMIFS(DataRegularSeason20242025!$AA$3:$AA$1315,DataRegularSeason20242025!$B$3:$B$1315, "&lt;=" &amp; GD$1, DataRegularSeason20242025!$D$3:$D$1315, $A21)+SUMIFS(DataRegularSeason20242025!$AB$3:$AB$1315,DataRegularSeason20242025!$B$3:$B$1315, "&lt;=" &amp; GD$1, DataRegularSeason20242025!$E$3:$E$1315, $A21)</f>
        <v>36</v>
      </c>
      <c r="GE21">
        <f>SUMIFS(DataRegularSeason20242025!$AA$3:$AA$1315,DataRegularSeason20242025!$B$3:$B$1315, "&lt;=" &amp; GE$1, DataRegularSeason20242025!$D$3:$D$1315, $A21)+SUMIFS(DataRegularSeason20242025!$AB$3:$AB$1315,DataRegularSeason20242025!$B$3:$B$1315, "&lt;=" &amp; GE$1, DataRegularSeason20242025!$E$3:$E$1315, $A21)</f>
        <v>36</v>
      </c>
      <c r="GF21">
        <f>SUMIFS(DataRegularSeason20242025!$AA$3:$AA$1315,DataRegularSeason20242025!$B$3:$B$1315, "&lt;=" &amp; GF$1, DataRegularSeason20242025!$D$3:$D$1315, $A21)+SUMIFS(DataRegularSeason20242025!$AB$3:$AB$1315,DataRegularSeason20242025!$B$3:$B$1315, "&lt;=" &amp; GF$1, DataRegularSeason20242025!$E$3:$E$1315, $A21)</f>
        <v>36</v>
      </c>
      <c r="GG21">
        <f>SUMIFS(DataRegularSeason20242025!$AA$3:$AA$1315,DataRegularSeason20242025!$B$3:$B$1315, "&lt;=" &amp; GG$1, DataRegularSeason20242025!$D$3:$D$1315, $A21)+SUMIFS(DataRegularSeason20242025!$AB$3:$AB$1315,DataRegularSeason20242025!$B$3:$B$1315, "&lt;=" &amp; GG$1, DataRegularSeason20242025!$E$3:$E$1315, $A21)</f>
        <v>36</v>
      </c>
      <c r="GH21">
        <f>SUMIFS(DataRegularSeason20242025!$AA$3:$AA$1315,DataRegularSeason20242025!$B$3:$B$1315, "&lt;=" &amp; GH$1, DataRegularSeason20242025!$D$3:$D$1315, $A21)+SUMIFS(DataRegularSeason20242025!$AB$3:$AB$1315,DataRegularSeason20242025!$B$3:$B$1315, "&lt;=" &amp; GH$1, DataRegularSeason20242025!$E$3:$E$1315, $A21)</f>
        <v>36</v>
      </c>
      <c r="GI21">
        <f>SUMIFS(DataRegularSeason20242025!$AA$3:$AA$1315,DataRegularSeason20242025!$B$3:$B$1315, "&lt;=" &amp; GI$1, DataRegularSeason20242025!$D$3:$D$1315, $A21)+SUMIFS(DataRegularSeason20242025!$AB$3:$AB$1315,DataRegularSeason20242025!$B$3:$B$1315, "&lt;=" &amp; GI$1, DataRegularSeason20242025!$E$3:$E$1315, $A21)</f>
        <v>36</v>
      </c>
      <c r="GJ21">
        <f>SUMIFS(DataRegularSeason20242025!$AA$3:$AA$1315,DataRegularSeason20242025!$B$3:$B$1315, "&lt;=" &amp; GJ$1, DataRegularSeason20242025!$D$3:$D$1315, $A21)+SUMIFS(DataRegularSeason20242025!$AB$3:$AB$1315,DataRegularSeason20242025!$B$3:$B$1315, "&lt;=" &amp; GJ$1, DataRegularSeason20242025!$E$3:$E$1315, $A21)</f>
        <v>36</v>
      </c>
      <c r="GK21">
        <f>SUMIFS(DataRegularSeason20242025!$AA$3:$AA$1315,DataRegularSeason20242025!$B$3:$B$1315, "&lt;=" &amp; GK$1, DataRegularSeason20242025!$D$3:$D$1315, $A21)+SUMIFS(DataRegularSeason20242025!$AB$3:$AB$1315,DataRegularSeason20242025!$B$3:$B$1315, "&lt;=" &amp; GK$1, DataRegularSeason20242025!$E$3:$E$1315, $A21)</f>
        <v>36</v>
      </c>
      <c r="GL21">
        <f>SUMIFS(DataRegularSeason20242025!$AA$3:$AA$1315,DataRegularSeason20242025!$B$3:$B$1315, "&lt;=" &amp; GL$1, DataRegularSeason20242025!$D$3:$D$1315, $A21)+SUMIFS(DataRegularSeason20242025!$AB$3:$AB$1315,DataRegularSeason20242025!$B$3:$B$1315, "&lt;=" &amp; GL$1, DataRegularSeason20242025!$E$3:$E$1315, $A21)</f>
        <v>36</v>
      </c>
      <c r="GM21">
        <f>SUMIFS(DataRegularSeason20242025!$AA$3:$AA$1315,DataRegularSeason20242025!$B$3:$B$1315, "&lt;=" &amp; GM$1, DataRegularSeason20242025!$D$3:$D$1315, $A21)+SUMIFS(DataRegularSeason20242025!$AB$3:$AB$1315,DataRegularSeason20242025!$B$3:$B$1315, "&lt;=" &amp; GM$1, DataRegularSeason20242025!$E$3:$E$1315, $A21)</f>
        <v>36</v>
      </c>
      <c r="GN21">
        <f>SUMIFS(DataRegularSeason20242025!$AA$3:$AA$1315,DataRegularSeason20242025!$B$3:$B$1315, "&lt;=" &amp; GN$1, DataRegularSeason20242025!$D$3:$D$1315, $A21)+SUMIFS(DataRegularSeason20242025!$AB$3:$AB$1315,DataRegularSeason20242025!$B$3:$B$1315, "&lt;=" &amp; GN$1, DataRegularSeason20242025!$E$3:$E$1315, $A21)</f>
        <v>36</v>
      </c>
      <c r="GO21">
        <f>SUMIFS(DataRegularSeason20242025!$AA$3:$AA$1315,DataRegularSeason20242025!$B$3:$B$1315, "&lt;=" &amp; GO$1, DataRegularSeason20242025!$D$3:$D$1315, $A21)+SUMIFS(DataRegularSeason20242025!$AB$3:$AB$1315,DataRegularSeason20242025!$B$3:$B$1315, "&lt;=" &amp; GO$1, DataRegularSeason20242025!$E$3:$E$1315, $A21)</f>
        <v>36</v>
      </c>
      <c r="GP21">
        <f>SUMIFS(DataRegularSeason20242025!$AA$3:$AA$1315,DataRegularSeason20242025!$B$3:$B$1315, "&lt;=" &amp; GP$1, DataRegularSeason20242025!$D$3:$D$1315, $A21)+SUMIFS(DataRegularSeason20242025!$AB$3:$AB$1315,DataRegularSeason20242025!$B$3:$B$1315, "&lt;=" &amp; GP$1, DataRegularSeason20242025!$E$3:$E$1315, $A21)</f>
        <v>36</v>
      </c>
      <c r="GQ21">
        <f>SUMIFS(DataRegularSeason20242025!$AA$3:$AA$1315,DataRegularSeason20242025!$B$3:$B$1315, "&lt;=" &amp; GQ$1, DataRegularSeason20242025!$D$3:$D$1315, $A21)+SUMIFS(DataRegularSeason20242025!$AB$3:$AB$1315,DataRegularSeason20242025!$B$3:$B$1315, "&lt;=" &amp; GQ$1, DataRegularSeason20242025!$E$3:$E$1315, $A21)</f>
        <v>36</v>
      </c>
      <c r="GR21">
        <f>SUMIFS(DataRegularSeason20242025!$AA$3:$AA$1315,DataRegularSeason20242025!$B$3:$B$1315, "&lt;=" &amp; GR$1, DataRegularSeason20242025!$D$3:$D$1315, $A21)+SUMIFS(DataRegularSeason20242025!$AB$3:$AB$1315,DataRegularSeason20242025!$B$3:$B$1315, "&lt;=" &amp; GR$1, DataRegularSeason20242025!$E$3:$E$1315, $A21)</f>
        <v>36</v>
      </c>
      <c r="GS21">
        <f>SUMIFS(DataRegularSeason20242025!$AA$3:$AA$1315,DataRegularSeason20242025!$B$3:$B$1315, "&lt;=" &amp; GS$1, DataRegularSeason20242025!$D$3:$D$1315, $A21)+SUMIFS(DataRegularSeason20242025!$AB$3:$AB$1315,DataRegularSeason20242025!$B$3:$B$1315, "&lt;=" &amp; GS$1, DataRegularSeason20242025!$E$3:$E$1315, $A21)</f>
        <v>36</v>
      </c>
      <c r="GT21">
        <f>SUMIFS(DataRegularSeason20242025!$AA$3:$AA$1315,DataRegularSeason20242025!$B$3:$B$1315, "&lt;=" &amp; GT$1, DataRegularSeason20242025!$D$3:$D$1315, $A21)+SUMIFS(DataRegularSeason20242025!$AB$3:$AB$1315,DataRegularSeason20242025!$B$3:$B$1315, "&lt;=" &amp; GT$1, DataRegularSeason20242025!$E$3:$E$1315, $A21)</f>
        <v>36</v>
      </c>
      <c r="GU21">
        <f>SUMIFS(DataRegularSeason20242025!$AA$3:$AA$1315,DataRegularSeason20242025!$B$3:$B$1315, "&lt;=" &amp; GU$1, DataRegularSeason20242025!$D$3:$D$1315, $A21)+SUMIFS(DataRegularSeason20242025!$AB$3:$AB$1315,DataRegularSeason20242025!$B$3:$B$1315, "&lt;=" &amp; GU$1, DataRegularSeason20242025!$E$3:$E$1315, $A21)</f>
        <v>36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33</v>
      </c>
      <c r="CE22">
        <f>SUMIFS(DataRegularSeason20242025!$AA$3:$AA$1315,DataRegularSeason20242025!$B$3:$B$1315, "&lt;=" &amp; CE$1, DataRegularSeason20242025!$D$3:$D$1315, $A22)+SUMIFS(DataRegularSeason20242025!$AB$3:$AB$1315,DataRegularSeason20242025!$B$3:$B$1315, "&lt;=" &amp; CE$1, DataRegularSeason20242025!$E$3:$E$1315, $A22)</f>
        <v>33</v>
      </c>
      <c r="CF22">
        <f>SUMIFS(DataRegularSeason20242025!$AA$3:$AA$1315,DataRegularSeason20242025!$B$3:$B$1315, "&lt;=" &amp; CF$1, DataRegularSeason20242025!$D$3:$D$1315, $A22)+SUMIFS(DataRegularSeason20242025!$AB$3:$AB$1315,DataRegularSeason20242025!$B$3:$B$1315, "&lt;=" &amp; CF$1, DataRegularSeason20242025!$E$3:$E$1315, $A22)</f>
        <v>33</v>
      </c>
      <c r="CG22">
        <f>SUMIFS(DataRegularSeason20242025!$AA$3:$AA$1315,DataRegularSeason20242025!$B$3:$B$1315, "&lt;=" &amp; CG$1, DataRegularSeason20242025!$D$3:$D$1315, $A22)+SUMIFS(DataRegularSeason20242025!$AB$3:$AB$1315,DataRegularSeason20242025!$B$3:$B$1315, "&lt;=" &amp; CG$1, DataRegularSeason20242025!$E$3:$E$1315, $A22)</f>
        <v>33</v>
      </c>
      <c r="CH22">
        <f>SUMIFS(DataRegularSeason20242025!$AA$3:$AA$1315,DataRegularSeason20242025!$B$3:$B$1315, "&lt;=" &amp; CH$1, DataRegularSeason20242025!$D$3:$D$1315, $A22)+SUMIFS(DataRegularSeason20242025!$AB$3:$AB$1315,DataRegularSeason20242025!$B$3:$B$1315, "&lt;=" &amp; CH$1, DataRegularSeason20242025!$E$3:$E$1315, $A22)</f>
        <v>33</v>
      </c>
      <c r="CI22">
        <f>SUMIFS(DataRegularSeason20242025!$AA$3:$AA$1315,DataRegularSeason20242025!$B$3:$B$1315, "&lt;=" &amp; CI$1, DataRegularSeason20242025!$D$3:$D$1315, $A22)+SUMIFS(DataRegularSeason20242025!$AB$3:$AB$1315,DataRegularSeason20242025!$B$3:$B$1315, "&lt;=" &amp; CI$1, DataRegularSeason20242025!$E$3:$E$1315, $A22)</f>
        <v>33</v>
      </c>
      <c r="CJ22">
        <f>SUMIFS(DataRegularSeason20242025!$AA$3:$AA$1315,DataRegularSeason20242025!$B$3:$B$1315, "&lt;=" &amp; CJ$1, DataRegularSeason20242025!$D$3:$D$1315, $A22)+SUMIFS(DataRegularSeason20242025!$AB$3:$AB$1315,DataRegularSeason20242025!$B$3:$B$1315, "&lt;=" &amp; CJ$1, DataRegularSeason20242025!$E$3:$E$1315, $A22)</f>
        <v>33</v>
      </c>
      <c r="CK22">
        <f>SUMIFS(DataRegularSeason20242025!$AA$3:$AA$1315,DataRegularSeason20242025!$B$3:$B$1315, "&lt;=" &amp; CK$1, DataRegularSeason20242025!$D$3:$D$1315, $A22)+SUMIFS(DataRegularSeason20242025!$AB$3:$AB$1315,DataRegularSeason20242025!$B$3:$B$1315, "&lt;=" &amp; CK$1, DataRegularSeason20242025!$E$3:$E$1315, $A22)</f>
        <v>33</v>
      </c>
      <c r="CL22">
        <f>SUMIFS(DataRegularSeason20242025!$AA$3:$AA$1315,DataRegularSeason20242025!$B$3:$B$1315, "&lt;=" &amp; CL$1, DataRegularSeason20242025!$D$3:$D$1315, $A22)+SUMIFS(DataRegularSeason20242025!$AB$3:$AB$1315,DataRegularSeason20242025!$B$3:$B$1315, "&lt;=" &amp; CL$1, DataRegularSeason20242025!$E$3:$E$1315, $A22)</f>
        <v>33</v>
      </c>
      <c r="CM22">
        <f>SUMIFS(DataRegularSeason20242025!$AA$3:$AA$1315,DataRegularSeason20242025!$B$3:$B$1315, "&lt;=" &amp; CM$1, DataRegularSeason20242025!$D$3:$D$1315, $A22)+SUMIFS(DataRegularSeason20242025!$AB$3:$AB$1315,DataRegularSeason20242025!$B$3:$B$1315, "&lt;=" &amp; CM$1, DataRegularSeason20242025!$E$3:$E$1315, $A22)</f>
        <v>33</v>
      </c>
      <c r="CN22">
        <f>SUMIFS(DataRegularSeason20242025!$AA$3:$AA$1315,DataRegularSeason20242025!$B$3:$B$1315, "&lt;=" &amp; CN$1, DataRegularSeason20242025!$D$3:$D$1315, $A22)+SUMIFS(DataRegularSeason20242025!$AB$3:$AB$1315,DataRegularSeason20242025!$B$3:$B$1315, "&lt;=" &amp; CN$1, DataRegularSeason20242025!$E$3:$E$1315, $A22)</f>
        <v>33</v>
      </c>
      <c r="CO22">
        <f>SUMIFS(DataRegularSeason20242025!$AA$3:$AA$1315,DataRegularSeason20242025!$B$3:$B$1315, "&lt;=" &amp; CO$1, DataRegularSeason20242025!$D$3:$D$1315, $A22)+SUMIFS(DataRegularSeason20242025!$AB$3:$AB$1315,DataRegularSeason20242025!$B$3:$B$1315, "&lt;=" &amp; CO$1, DataRegularSeason20242025!$E$3:$E$1315, $A22)</f>
        <v>33</v>
      </c>
      <c r="CP22">
        <f>SUMIFS(DataRegularSeason20242025!$AA$3:$AA$1315,DataRegularSeason20242025!$B$3:$B$1315, "&lt;=" &amp; CP$1, DataRegularSeason20242025!$D$3:$D$1315, $A22)+SUMIFS(DataRegularSeason20242025!$AB$3:$AB$1315,DataRegularSeason20242025!$B$3:$B$1315, "&lt;=" &amp; CP$1, DataRegularSeason20242025!$E$3:$E$1315, $A22)</f>
        <v>33</v>
      </c>
      <c r="CQ22">
        <f>SUMIFS(DataRegularSeason20242025!$AA$3:$AA$1315,DataRegularSeason20242025!$B$3:$B$1315, "&lt;=" &amp; CQ$1, DataRegularSeason20242025!$D$3:$D$1315, $A22)+SUMIFS(DataRegularSeason20242025!$AB$3:$AB$1315,DataRegularSeason20242025!$B$3:$B$1315, "&lt;=" &amp; CQ$1, DataRegularSeason20242025!$E$3:$E$1315, $A22)</f>
        <v>33</v>
      </c>
      <c r="CR22">
        <f>SUMIFS(DataRegularSeason20242025!$AA$3:$AA$1315,DataRegularSeason20242025!$B$3:$B$1315, "&lt;=" &amp; CR$1, DataRegularSeason20242025!$D$3:$D$1315, $A22)+SUMIFS(DataRegularSeason20242025!$AB$3:$AB$1315,DataRegularSeason20242025!$B$3:$B$1315, "&lt;=" &amp; CR$1, DataRegularSeason20242025!$E$3:$E$1315, $A22)</f>
        <v>33</v>
      </c>
      <c r="CS22">
        <f>SUMIFS(DataRegularSeason20242025!$AA$3:$AA$1315,DataRegularSeason20242025!$B$3:$B$1315, "&lt;=" &amp; CS$1, DataRegularSeason20242025!$D$3:$D$1315, $A22)+SUMIFS(DataRegularSeason20242025!$AB$3:$AB$1315,DataRegularSeason20242025!$B$3:$B$1315, "&lt;=" &amp; CS$1, DataRegularSeason20242025!$E$3:$E$1315, $A22)</f>
        <v>33</v>
      </c>
      <c r="CT22">
        <f>SUMIFS(DataRegularSeason20242025!$AA$3:$AA$1315,DataRegularSeason20242025!$B$3:$B$1315, "&lt;=" &amp; CT$1, DataRegularSeason20242025!$D$3:$D$1315, $A22)+SUMIFS(DataRegularSeason20242025!$AB$3:$AB$1315,DataRegularSeason20242025!$B$3:$B$1315, "&lt;=" &amp; CT$1, DataRegularSeason20242025!$E$3:$E$1315, $A22)</f>
        <v>33</v>
      </c>
      <c r="CU22">
        <f>SUMIFS(DataRegularSeason20242025!$AA$3:$AA$1315,DataRegularSeason20242025!$B$3:$B$1315, "&lt;=" &amp; CU$1, DataRegularSeason20242025!$D$3:$D$1315, $A22)+SUMIFS(DataRegularSeason20242025!$AB$3:$AB$1315,DataRegularSeason20242025!$B$3:$B$1315, "&lt;=" &amp; CU$1, DataRegularSeason20242025!$E$3:$E$1315, $A22)</f>
        <v>33</v>
      </c>
      <c r="CV22">
        <f>SUMIFS(DataRegularSeason20242025!$AA$3:$AA$1315,DataRegularSeason20242025!$B$3:$B$1315, "&lt;=" &amp; CV$1, DataRegularSeason20242025!$D$3:$D$1315, $A22)+SUMIFS(DataRegularSeason20242025!$AB$3:$AB$1315,DataRegularSeason20242025!$B$3:$B$1315, "&lt;=" &amp; CV$1, DataRegularSeason20242025!$E$3:$E$1315, $A22)</f>
        <v>33</v>
      </c>
      <c r="CW22">
        <f>SUMIFS(DataRegularSeason20242025!$AA$3:$AA$1315,DataRegularSeason20242025!$B$3:$B$1315, "&lt;=" &amp; CW$1, DataRegularSeason20242025!$D$3:$D$1315, $A22)+SUMIFS(DataRegularSeason20242025!$AB$3:$AB$1315,DataRegularSeason20242025!$B$3:$B$1315, "&lt;=" &amp; CW$1, DataRegularSeason20242025!$E$3:$E$1315, $A22)</f>
        <v>33</v>
      </c>
      <c r="CX22">
        <f>SUMIFS(DataRegularSeason20242025!$AA$3:$AA$1315,DataRegularSeason20242025!$B$3:$B$1315, "&lt;=" &amp; CX$1, DataRegularSeason20242025!$D$3:$D$1315, $A22)+SUMIFS(DataRegularSeason20242025!$AB$3:$AB$1315,DataRegularSeason20242025!$B$3:$B$1315, "&lt;=" &amp; CX$1, DataRegularSeason20242025!$E$3:$E$1315, $A22)</f>
        <v>33</v>
      </c>
      <c r="CY22">
        <f>SUMIFS(DataRegularSeason20242025!$AA$3:$AA$1315,DataRegularSeason20242025!$B$3:$B$1315, "&lt;=" &amp; CY$1, DataRegularSeason20242025!$D$3:$D$1315, $A22)+SUMIFS(DataRegularSeason20242025!$AB$3:$AB$1315,DataRegularSeason20242025!$B$3:$B$1315, "&lt;=" &amp; CY$1, DataRegularSeason20242025!$E$3:$E$1315, $A22)</f>
        <v>33</v>
      </c>
      <c r="CZ22">
        <f>SUMIFS(DataRegularSeason20242025!$AA$3:$AA$1315,DataRegularSeason20242025!$B$3:$B$1315, "&lt;=" &amp; CZ$1, DataRegularSeason20242025!$D$3:$D$1315, $A22)+SUMIFS(DataRegularSeason20242025!$AB$3:$AB$1315,DataRegularSeason20242025!$B$3:$B$1315, "&lt;=" &amp; CZ$1, DataRegularSeason20242025!$E$3:$E$1315, $A22)</f>
        <v>33</v>
      </c>
      <c r="DA22">
        <f>SUMIFS(DataRegularSeason20242025!$AA$3:$AA$1315,DataRegularSeason20242025!$B$3:$B$1315, "&lt;=" &amp; DA$1, DataRegularSeason20242025!$D$3:$D$1315, $A22)+SUMIFS(DataRegularSeason20242025!$AB$3:$AB$1315,DataRegularSeason20242025!$B$3:$B$1315, "&lt;=" &amp; DA$1, DataRegularSeason20242025!$E$3:$E$1315, $A22)</f>
        <v>33</v>
      </c>
      <c r="DB22">
        <f>SUMIFS(DataRegularSeason20242025!$AA$3:$AA$1315,DataRegularSeason20242025!$B$3:$B$1315, "&lt;=" &amp; DB$1, DataRegularSeason20242025!$D$3:$D$1315, $A22)+SUMIFS(DataRegularSeason20242025!$AB$3:$AB$1315,DataRegularSeason20242025!$B$3:$B$1315, "&lt;=" &amp; DB$1, DataRegularSeason20242025!$E$3:$E$1315, $A22)</f>
        <v>33</v>
      </c>
      <c r="DC22">
        <f>SUMIFS(DataRegularSeason20242025!$AA$3:$AA$1315,DataRegularSeason20242025!$B$3:$B$1315, "&lt;=" &amp; DC$1, DataRegularSeason20242025!$D$3:$D$1315, $A22)+SUMIFS(DataRegularSeason20242025!$AB$3:$AB$1315,DataRegularSeason20242025!$B$3:$B$1315, "&lt;=" &amp; DC$1, DataRegularSeason20242025!$E$3:$E$1315, $A22)</f>
        <v>33</v>
      </c>
      <c r="DD22">
        <f>SUMIFS(DataRegularSeason20242025!$AA$3:$AA$1315,DataRegularSeason20242025!$B$3:$B$1315, "&lt;=" &amp; DD$1, DataRegularSeason20242025!$D$3:$D$1315, $A22)+SUMIFS(DataRegularSeason20242025!$AB$3:$AB$1315,DataRegularSeason20242025!$B$3:$B$1315, "&lt;=" &amp; DD$1, DataRegularSeason20242025!$E$3:$E$1315, $A22)</f>
        <v>33</v>
      </c>
      <c r="DE22">
        <f>SUMIFS(DataRegularSeason20242025!$AA$3:$AA$1315,DataRegularSeason20242025!$B$3:$B$1315, "&lt;=" &amp; DE$1, DataRegularSeason20242025!$D$3:$D$1315, $A22)+SUMIFS(DataRegularSeason20242025!$AB$3:$AB$1315,DataRegularSeason20242025!$B$3:$B$1315, "&lt;=" &amp; DE$1, DataRegularSeason20242025!$E$3:$E$1315, $A22)</f>
        <v>33</v>
      </c>
      <c r="DF22">
        <f>SUMIFS(DataRegularSeason20242025!$AA$3:$AA$1315,DataRegularSeason20242025!$B$3:$B$1315, "&lt;=" &amp; DF$1, DataRegularSeason20242025!$D$3:$D$1315, $A22)+SUMIFS(DataRegularSeason20242025!$AB$3:$AB$1315,DataRegularSeason20242025!$B$3:$B$1315, "&lt;=" &amp; DF$1, DataRegularSeason20242025!$E$3:$E$1315, $A22)</f>
        <v>33</v>
      </c>
      <c r="DG22">
        <f>SUMIFS(DataRegularSeason20242025!$AA$3:$AA$1315,DataRegularSeason20242025!$B$3:$B$1315, "&lt;=" &amp; DG$1, DataRegularSeason20242025!$D$3:$D$1315, $A22)+SUMIFS(DataRegularSeason20242025!$AB$3:$AB$1315,DataRegularSeason20242025!$B$3:$B$1315, "&lt;=" &amp; DG$1, DataRegularSeason20242025!$E$3:$E$1315, $A22)</f>
        <v>33</v>
      </c>
      <c r="DH22">
        <f>SUMIFS(DataRegularSeason20242025!$AA$3:$AA$1315,DataRegularSeason20242025!$B$3:$B$1315, "&lt;=" &amp; DH$1, DataRegularSeason20242025!$D$3:$D$1315, $A22)+SUMIFS(DataRegularSeason20242025!$AB$3:$AB$1315,DataRegularSeason20242025!$B$3:$B$1315, "&lt;=" &amp; DH$1, DataRegularSeason20242025!$E$3:$E$1315, $A22)</f>
        <v>33</v>
      </c>
      <c r="DI22">
        <f>SUMIFS(DataRegularSeason20242025!$AA$3:$AA$1315,DataRegularSeason20242025!$B$3:$B$1315, "&lt;=" &amp; DI$1, DataRegularSeason20242025!$D$3:$D$1315, $A22)+SUMIFS(DataRegularSeason20242025!$AB$3:$AB$1315,DataRegularSeason20242025!$B$3:$B$1315, "&lt;=" &amp; DI$1, DataRegularSeason20242025!$E$3:$E$1315, $A22)</f>
        <v>33</v>
      </c>
      <c r="DJ22">
        <f>SUMIFS(DataRegularSeason20242025!$AA$3:$AA$1315,DataRegularSeason20242025!$B$3:$B$1315, "&lt;=" &amp; DJ$1, DataRegularSeason20242025!$D$3:$D$1315, $A22)+SUMIFS(DataRegularSeason20242025!$AB$3:$AB$1315,DataRegularSeason20242025!$B$3:$B$1315, "&lt;=" &amp; DJ$1, DataRegularSeason20242025!$E$3:$E$1315, $A22)</f>
        <v>33</v>
      </c>
      <c r="DK22">
        <f>SUMIFS(DataRegularSeason20242025!$AA$3:$AA$1315,DataRegularSeason20242025!$B$3:$B$1315, "&lt;=" &amp; DK$1, DataRegularSeason20242025!$D$3:$D$1315, $A22)+SUMIFS(DataRegularSeason20242025!$AB$3:$AB$1315,DataRegularSeason20242025!$B$3:$B$1315, "&lt;=" &amp; DK$1, DataRegularSeason20242025!$E$3:$E$1315, $A22)</f>
        <v>33</v>
      </c>
      <c r="DL22">
        <f>SUMIFS(DataRegularSeason20242025!$AA$3:$AA$1315,DataRegularSeason20242025!$B$3:$B$1315, "&lt;=" &amp; DL$1, DataRegularSeason20242025!$D$3:$D$1315, $A22)+SUMIFS(DataRegularSeason20242025!$AB$3:$AB$1315,DataRegularSeason20242025!$B$3:$B$1315, "&lt;=" &amp; DL$1, DataRegularSeason20242025!$E$3:$E$1315, $A22)</f>
        <v>33</v>
      </c>
      <c r="DM22">
        <f>SUMIFS(DataRegularSeason20242025!$AA$3:$AA$1315,DataRegularSeason20242025!$B$3:$B$1315, "&lt;=" &amp; DM$1, DataRegularSeason20242025!$D$3:$D$1315, $A22)+SUMIFS(DataRegularSeason20242025!$AB$3:$AB$1315,DataRegularSeason20242025!$B$3:$B$1315, "&lt;=" &amp; DM$1, DataRegularSeason20242025!$E$3:$E$1315, $A22)</f>
        <v>33</v>
      </c>
      <c r="DN22">
        <f>SUMIFS(DataRegularSeason20242025!$AA$3:$AA$1315,DataRegularSeason20242025!$B$3:$B$1315, "&lt;=" &amp; DN$1, DataRegularSeason20242025!$D$3:$D$1315, $A22)+SUMIFS(DataRegularSeason20242025!$AB$3:$AB$1315,DataRegularSeason20242025!$B$3:$B$1315, "&lt;=" &amp; DN$1, DataRegularSeason20242025!$E$3:$E$1315, $A22)</f>
        <v>33</v>
      </c>
      <c r="DO22">
        <f>SUMIFS(DataRegularSeason20242025!$AA$3:$AA$1315,DataRegularSeason20242025!$B$3:$B$1315, "&lt;=" &amp; DO$1, DataRegularSeason20242025!$D$3:$D$1315, $A22)+SUMIFS(DataRegularSeason20242025!$AB$3:$AB$1315,DataRegularSeason20242025!$B$3:$B$1315, "&lt;=" &amp; DO$1, DataRegularSeason20242025!$E$3:$E$1315, $A22)</f>
        <v>33</v>
      </c>
      <c r="DP22">
        <f>SUMIFS(DataRegularSeason20242025!$AA$3:$AA$1315,DataRegularSeason20242025!$B$3:$B$1315, "&lt;=" &amp; DP$1, DataRegularSeason20242025!$D$3:$D$1315, $A22)+SUMIFS(DataRegularSeason20242025!$AB$3:$AB$1315,DataRegularSeason20242025!$B$3:$B$1315, "&lt;=" &amp; DP$1, DataRegularSeason20242025!$E$3:$E$1315, $A22)</f>
        <v>33</v>
      </c>
      <c r="DQ22">
        <f>SUMIFS(DataRegularSeason20242025!$AA$3:$AA$1315,DataRegularSeason20242025!$B$3:$B$1315, "&lt;=" &amp; DQ$1, DataRegularSeason20242025!$D$3:$D$1315, $A22)+SUMIFS(DataRegularSeason20242025!$AB$3:$AB$1315,DataRegularSeason20242025!$B$3:$B$1315, "&lt;=" &amp; DQ$1, DataRegularSeason20242025!$E$3:$E$1315, $A22)</f>
        <v>33</v>
      </c>
      <c r="DR22">
        <f>SUMIFS(DataRegularSeason20242025!$AA$3:$AA$1315,DataRegularSeason20242025!$B$3:$B$1315, "&lt;=" &amp; DR$1, DataRegularSeason20242025!$D$3:$D$1315, $A22)+SUMIFS(DataRegularSeason20242025!$AB$3:$AB$1315,DataRegularSeason20242025!$B$3:$B$1315, "&lt;=" &amp; DR$1, DataRegularSeason20242025!$E$3:$E$1315, $A22)</f>
        <v>33</v>
      </c>
      <c r="DS22">
        <f>SUMIFS(DataRegularSeason20242025!$AA$3:$AA$1315,DataRegularSeason20242025!$B$3:$B$1315, "&lt;=" &amp; DS$1, DataRegularSeason20242025!$D$3:$D$1315, $A22)+SUMIFS(DataRegularSeason20242025!$AB$3:$AB$1315,DataRegularSeason20242025!$B$3:$B$1315, "&lt;=" &amp; DS$1, DataRegularSeason20242025!$E$3:$E$1315, $A22)</f>
        <v>33</v>
      </c>
      <c r="DT22">
        <f>SUMIFS(DataRegularSeason20242025!$AA$3:$AA$1315,DataRegularSeason20242025!$B$3:$B$1315, "&lt;=" &amp; DT$1, DataRegularSeason20242025!$D$3:$D$1315, $A22)+SUMIFS(DataRegularSeason20242025!$AB$3:$AB$1315,DataRegularSeason20242025!$B$3:$B$1315, "&lt;=" &amp; DT$1, DataRegularSeason20242025!$E$3:$E$1315, $A22)</f>
        <v>33</v>
      </c>
      <c r="DU22">
        <f>SUMIFS(DataRegularSeason20242025!$AA$3:$AA$1315,DataRegularSeason20242025!$B$3:$B$1315, "&lt;=" &amp; DU$1, DataRegularSeason20242025!$D$3:$D$1315, $A22)+SUMIFS(DataRegularSeason20242025!$AB$3:$AB$1315,DataRegularSeason20242025!$B$3:$B$1315, "&lt;=" &amp; DU$1, DataRegularSeason20242025!$E$3:$E$1315, $A22)</f>
        <v>33</v>
      </c>
      <c r="DV22">
        <f>SUMIFS(DataRegularSeason20242025!$AA$3:$AA$1315,DataRegularSeason20242025!$B$3:$B$1315, "&lt;=" &amp; DV$1, DataRegularSeason20242025!$D$3:$D$1315, $A22)+SUMIFS(DataRegularSeason20242025!$AB$3:$AB$1315,DataRegularSeason20242025!$B$3:$B$1315, "&lt;=" &amp; DV$1, DataRegularSeason20242025!$E$3:$E$1315, $A22)</f>
        <v>33</v>
      </c>
      <c r="DW22">
        <f>SUMIFS(DataRegularSeason20242025!$AA$3:$AA$1315,DataRegularSeason20242025!$B$3:$B$1315, "&lt;=" &amp; DW$1, DataRegularSeason20242025!$D$3:$D$1315, $A22)+SUMIFS(DataRegularSeason20242025!$AB$3:$AB$1315,DataRegularSeason20242025!$B$3:$B$1315, "&lt;=" &amp; DW$1, DataRegularSeason20242025!$E$3:$E$1315, $A22)</f>
        <v>33</v>
      </c>
      <c r="DX22">
        <f>SUMIFS(DataRegularSeason20242025!$AA$3:$AA$1315,DataRegularSeason20242025!$B$3:$B$1315, "&lt;=" &amp; DX$1, DataRegularSeason20242025!$D$3:$D$1315, $A22)+SUMIFS(DataRegularSeason20242025!$AB$3:$AB$1315,DataRegularSeason20242025!$B$3:$B$1315, "&lt;=" &amp; DX$1, DataRegularSeason20242025!$E$3:$E$1315, $A22)</f>
        <v>33</v>
      </c>
      <c r="DY22">
        <f>SUMIFS(DataRegularSeason20242025!$AA$3:$AA$1315,DataRegularSeason20242025!$B$3:$B$1315, "&lt;=" &amp; DY$1, DataRegularSeason20242025!$D$3:$D$1315, $A22)+SUMIFS(DataRegularSeason20242025!$AB$3:$AB$1315,DataRegularSeason20242025!$B$3:$B$1315, "&lt;=" &amp; DY$1, DataRegularSeason20242025!$E$3:$E$1315, $A22)</f>
        <v>33</v>
      </c>
      <c r="DZ22">
        <f>SUMIFS(DataRegularSeason20242025!$AA$3:$AA$1315,DataRegularSeason20242025!$B$3:$B$1315, "&lt;=" &amp; DZ$1, DataRegularSeason20242025!$D$3:$D$1315, $A22)+SUMIFS(DataRegularSeason20242025!$AB$3:$AB$1315,DataRegularSeason20242025!$B$3:$B$1315, "&lt;=" &amp; DZ$1, DataRegularSeason20242025!$E$3:$E$1315, $A22)</f>
        <v>33</v>
      </c>
      <c r="EA22">
        <f>SUMIFS(DataRegularSeason20242025!$AA$3:$AA$1315,DataRegularSeason20242025!$B$3:$B$1315, "&lt;=" &amp; EA$1, DataRegularSeason20242025!$D$3:$D$1315, $A22)+SUMIFS(DataRegularSeason20242025!$AB$3:$AB$1315,DataRegularSeason20242025!$B$3:$B$1315, "&lt;=" &amp; EA$1, DataRegularSeason20242025!$E$3:$E$1315, $A22)</f>
        <v>33</v>
      </c>
      <c r="EB22">
        <f>SUMIFS(DataRegularSeason20242025!$AA$3:$AA$1315,DataRegularSeason20242025!$B$3:$B$1315, "&lt;=" &amp; EB$1, DataRegularSeason20242025!$D$3:$D$1315, $A22)+SUMIFS(DataRegularSeason20242025!$AB$3:$AB$1315,DataRegularSeason20242025!$B$3:$B$1315, "&lt;=" &amp; EB$1, DataRegularSeason20242025!$E$3:$E$1315, $A22)</f>
        <v>33</v>
      </c>
      <c r="EC22">
        <f>SUMIFS(DataRegularSeason20242025!$AA$3:$AA$1315,DataRegularSeason20242025!$B$3:$B$1315, "&lt;=" &amp; EC$1, DataRegularSeason20242025!$D$3:$D$1315, $A22)+SUMIFS(DataRegularSeason20242025!$AB$3:$AB$1315,DataRegularSeason20242025!$B$3:$B$1315, "&lt;=" &amp; EC$1, DataRegularSeason20242025!$E$3:$E$1315, $A22)</f>
        <v>33</v>
      </c>
      <c r="ED22">
        <f>SUMIFS(DataRegularSeason20242025!$AA$3:$AA$1315,DataRegularSeason20242025!$B$3:$B$1315, "&lt;=" &amp; ED$1, DataRegularSeason20242025!$D$3:$D$1315, $A22)+SUMIFS(DataRegularSeason20242025!$AB$3:$AB$1315,DataRegularSeason20242025!$B$3:$B$1315, "&lt;=" &amp; ED$1, DataRegularSeason20242025!$E$3:$E$1315, $A22)</f>
        <v>33</v>
      </c>
      <c r="EE22">
        <f>SUMIFS(DataRegularSeason20242025!$AA$3:$AA$1315,DataRegularSeason20242025!$B$3:$B$1315, "&lt;=" &amp; EE$1, DataRegularSeason20242025!$D$3:$D$1315, $A22)+SUMIFS(DataRegularSeason20242025!$AB$3:$AB$1315,DataRegularSeason20242025!$B$3:$B$1315, "&lt;=" &amp; EE$1, DataRegularSeason20242025!$E$3:$E$1315, $A22)</f>
        <v>33</v>
      </c>
      <c r="EF22">
        <f>SUMIFS(DataRegularSeason20242025!$AA$3:$AA$1315,DataRegularSeason20242025!$B$3:$B$1315, "&lt;=" &amp; EF$1, DataRegularSeason20242025!$D$3:$D$1315, $A22)+SUMIFS(DataRegularSeason20242025!$AB$3:$AB$1315,DataRegularSeason20242025!$B$3:$B$1315, "&lt;=" &amp; EF$1, DataRegularSeason20242025!$E$3:$E$1315, $A22)</f>
        <v>33</v>
      </c>
      <c r="EG22">
        <f>SUMIFS(DataRegularSeason20242025!$AA$3:$AA$1315,DataRegularSeason20242025!$B$3:$B$1315, "&lt;=" &amp; EG$1, DataRegularSeason20242025!$D$3:$D$1315, $A22)+SUMIFS(DataRegularSeason20242025!$AB$3:$AB$1315,DataRegularSeason20242025!$B$3:$B$1315, "&lt;=" &amp; EG$1, DataRegularSeason20242025!$E$3:$E$1315, $A22)</f>
        <v>33</v>
      </c>
      <c r="EH22">
        <f>SUMIFS(DataRegularSeason20242025!$AA$3:$AA$1315,DataRegularSeason20242025!$B$3:$B$1315, "&lt;=" &amp; EH$1, DataRegularSeason20242025!$D$3:$D$1315, $A22)+SUMIFS(DataRegularSeason20242025!$AB$3:$AB$1315,DataRegularSeason20242025!$B$3:$B$1315, "&lt;=" &amp; EH$1, DataRegularSeason20242025!$E$3:$E$1315, $A22)</f>
        <v>33</v>
      </c>
      <c r="EI22">
        <f>SUMIFS(DataRegularSeason20242025!$AA$3:$AA$1315,DataRegularSeason20242025!$B$3:$B$1315, "&lt;=" &amp; EI$1, DataRegularSeason20242025!$D$3:$D$1315, $A22)+SUMIFS(DataRegularSeason20242025!$AB$3:$AB$1315,DataRegularSeason20242025!$B$3:$B$1315, "&lt;=" &amp; EI$1, DataRegularSeason20242025!$E$3:$E$1315, $A22)</f>
        <v>33</v>
      </c>
      <c r="EJ22">
        <f>SUMIFS(DataRegularSeason20242025!$AA$3:$AA$1315,DataRegularSeason20242025!$B$3:$B$1315, "&lt;=" &amp; EJ$1, DataRegularSeason20242025!$D$3:$D$1315, $A22)+SUMIFS(DataRegularSeason20242025!$AB$3:$AB$1315,DataRegularSeason20242025!$B$3:$B$1315, "&lt;=" &amp; EJ$1, DataRegularSeason20242025!$E$3:$E$1315, $A22)</f>
        <v>33</v>
      </c>
      <c r="EK22">
        <f>SUMIFS(DataRegularSeason20242025!$AA$3:$AA$1315,DataRegularSeason20242025!$B$3:$B$1315, "&lt;=" &amp; EK$1, DataRegularSeason20242025!$D$3:$D$1315, $A22)+SUMIFS(DataRegularSeason20242025!$AB$3:$AB$1315,DataRegularSeason20242025!$B$3:$B$1315, "&lt;=" &amp; EK$1, DataRegularSeason20242025!$E$3:$E$1315, $A22)</f>
        <v>33</v>
      </c>
      <c r="EL22">
        <f>SUMIFS(DataRegularSeason20242025!$AA$3:$AA$1315,DataRegularSeason20242025!$B$3:$B$1315, "&lt;=" &amp; EL$1, DataRegularSeason20242025!$D$3:$D$1315, $A22)+SUMIFS(DataRegularSeason20242025!$AB$3:$AB$1315,DataRegularSeason20242025!$B$3:$B$1315, "&lt;=" &amp; EL$1, DataRegularSeason20242025!$E$3:$E$1315, $A22)</f>
        <v>33</v>
      </c>
      <c r="EM22">
        <f>SUMIFS(DataRegularSeason20242025!$AA$3:$AA$1315,DataRegularSeason20242025!$B$3:$B$1315, "&lt;=" &amp; EM$1, DataRegularSeason20242025!$D$3:$D$1315, $A22)+SUMIFS(DataRegularSeason20242025!$AB$3:$AB$1315,DataRegularSeason20242025!$B$3:$B$1315, "&lt;=" &amp; EM$1, DataRegularSeason20242025!$E$3:$E$1315, $A22)</f>
        <v>33</v>
      </c>
      <c r="EN22">
        <f>SUMIFS(DataRegularSeason20242025!$AA$3:$AA$1315,DataRegularSeason20242025!$B$3:$B$1315, "&lt;=" &amp; EN$1, DataRegularSeason20242025!$D$3:$D$1315, $A22)+SUMIFS(DataRegularSeason20242025!$AB$3:$AB$1315,DataRegularSeason20242025!$B$3:$B$1315, "&lt;=" &amp; EN$1, DataRegularSeason20242025!$E$3:$E$1315, $A22)</f>
        <v>33</v>
      </c>
      <c r="EO22">
        <f>SUMIFS(DataRegularSeason20242025!$AA$3:$AA$1315,DataRegularSeason20242025!$B$3:$B$1315, "&lt;=" &amp; EO$1, DataRegularSeason20242025!$D$3:$D$1315, $A22)+SUMIFS(DataRegularSeason20242025!$AB$3:$AB$1315,DataRegularSeason20242025!$B$3:$B$1315, "&lt;=" &amp; EO$1, DataRegularSeason20242025!$E$3:$E$1315, $A22)</f>
        <v>33</v>
      </c>
      <c r="EP22">
        <f>SUMIFS(DataRegularSeason20242025!$AA$3:$AA$1315,DataRegularSeason20242025!$B$3:$B$1315, "&lt;=" &amp; EP$1, DataRegularSeason20242025!$D$3:$D$1315, $A22)+SUMIFS(DataRegularSeason20242025!$AB$3:$AB$1315,DataRegularSeason20242025!$B$3:$B$1315, "&lt;=" &amp; EP$1, DataRegularSeason20242025!$E$3:$E$1315, $A22)</f>
        <v>33</v>
      </c>
      <c r="EQ22">
        <f>SUMIFS(DataRegularSeason20242025!$AA$3:$AA$1315,DataRegularSeason20242025!$B$3:$B$1315, "&lt;=" &amp; EQ$1, DataRegularSeason20242025!$D$3:$D$1315, $A22)+SUMIFS(DataRegularSeason20242025!$AB$3:$AB$1315,DataRegularSeason20242025!$B$3:$B$1315, "&lt;=" &amp; EQ$1, DataRegularSeason20242025!$E$3:$E$1315, $A22)</f>
        <v>33</v>
      </c>
      <c r="ER22">
        <f>SUMIFS(DataRegularSeason20242025!$AA$3:$AA$1315,DataRegularSeason20242025!$B$3:$B$1315, "&lt;=" &amp; ER$1, DataRegularSeason20242025!$D$3:$D$1315, $A22)+SUMIFS(DataRegularSeason20242025!$AB$3:$AB$1315,DataRegularSeason20242025!$B$3:$B$1315, "&lt;=" &amp; ER$1, DataRegularSeason20242025!$E$3:$E$1315, $A22)</f>
        <v>33</v>
      </c>
      <c r="ES22">
        <f>SUMIFS(DataRegularSeason20242025!$AA$3:$AA$1315,DataRegularSeason20242025!$B$3:$B$1315, "&lt;=" &amp; ES$1, DataRegularSeason20242025!$D$3:$D$1315, $A22)+SUMIFS(DataRegularSeason20242025!$AB$3:$AB$1315,DataRegularSeason20242025!$B$3:$B$1315, "&lt;=" &amp; ES$1, DataRegularSeason20242025!$E$3:$E$1315, $A22)</f>
        <v>33</v>
      </c>
      <c r="ET22">
        <f>SUMIFS(DataRegularSeason20242025!$AA$3:$AA$1315,DataRegularSeason20242025!$B$3:$B$1315, "&lt;=" &amp; ET$1, DataRegularSeason20242025!$D$3:$D$1315, $A22)+SUMIFS(DataRegularSeason20242025!$AB$3:$AB$1315,DataRegularSeason20242025!$B$3:$B$1315, "&lt;=" &amp; ET$1, DataRegularSeason20242025!$E$3:$E$1315, $A22)</f>
        <v>33</v>
      </c>
      <c r="EU22">
        <f>SUMIFS(DataRegularSeason20242025!$AA$3:$AA$1315,DataRegularSeason20242025!$B$3:$B$1315, "&lt;=" &amp; EU$1, DataRegularSeason20242025!$D$3:$D$1315, $A22)+SUMIFS(DataRegularSeason20242025!$AB$3:$AB$1315,DataRegularSeason20242025!$B$3:$B$1315, "&lt;=" &amp; EU$1, DataRegularSeason20242025!$E$3:$E$1315, $A22)</f>
        <v>33</v>
      </c>
      <c r="EV22">
        <f>SUMIFS(DataRegularSeason20242025!$AA$3:$AA$1315,DataRegularSeason20242025!$B$3:$B$1315, "&lt;=" &amp; EV$1, DataRegularSeason20242025!$D$3:$D$1315, $A22)+SUMIFS(DataRegularSeason20242025!$AB$3:$AB$1315,DataRegularSeason20242025!$B$3:$B$1315, "&lt;=" &amp; EV$1, DataRegularSeason20242025!$E$3:$E$1315, $A22)</f>
        <v>33</v>
      </c>
      <c r="EW22">
        <f>SUMIFS(DataRegularSeason20242025!$AA$3:$AA$1315,DataRegularSeason20242025!$B$3:$B$1315, "&lt;=" &amp; EW$1, DataRegularSeason20242025!$D$3:$D$1315, $A22)+SUMIFS(DataRegularSeason20242025!$AB$3:$AB$1315,DataRegularSeason20242025!$B$3:$B$1315, "&lt;=" &amp; EW$1, DataRegularSeason20242025!$E$3:$E$1315, $A22)</f>
        <v>33</v>
      </c>
      <c r="EX22">
        <f>SUMIFS(DataRegularSeason20242025!$AA$3:$AA$1315,DataRegularSeason20242025!$B$3:$B$1315, "&lt;=" &amp; EX$1, DataRegularSeason20242025!$D$3:$D$1315, $A22)+SUMIFS(DataRegularSeason20242025!$AB$3:$AB$1315,DataRegularSeason20242025!$B$3:$B$1315, "&lt;=" &amp; EX$1, DataRegularSeason20242025!$E$3:$E$1315, $A22)</f>
        <v>33</v>
      </c>
      <c r="EY22">
        <f>SUMIFS(DataRegularSeason20242025!$AA$3:$AA$1315,DataRegularSeason20242025!$B$3:$B$1315, "&lt;=" &amp; EY$1, DataRegularSeason20242025!$D$3:$D$1315, $A22)+SUMIFS(DataRegularSeason20242025!$AB$3:$AB$1315,DataRegularSeason20242025!$B$3:$B$1315, "&lt;=" &amp; EY$1, DataRegularSeason20242025!$E$3:$E$1315, $A22)</f>
        <v>33</v>
      </c>
      <c r="EZ22">
        <f>SUMIFS(DataRegularSeason20242025!$AA$3:$AA$1315,DataRegularSeason20242025!$B$3:$B$1315, "&lt;=" &amp; EZ$1, DataRegularSeason20242025!$D$3:$D$1315, $A22)+SUMIFS(DataRegularSeason20242025!$AB$3:$AB$1315,DataRegularSeason20242025!$B$3:$B$1315, "&lt;=" &amp; EZ$1, DataRegularSeason20242025!$E$3:$E$1315, $A22)</f>
        <v>33</v>
      </c>
      <c r="FA22">
        <f>SUMIFS(DataRegularSeason20242025!$AA$3:$AA$1315,DataRegularSeason20242025!$B$3:$B$1315, "&lt;=" &amp; FA$1, DataRegularSeason20242025!$D$3:$D$1315, $A22)+SUMIFS(DataRegularSeason20242025!$AB$3:$AB$1315,DataRegularSeason20242025!$B$3:$B$1315, "&lt;=" &amp; FA$1, DataRegularSeason20242025!$E$3:$E$1315, $A22)</f>
        <v>33</v>
      </c>
      <c r="FB22">
        <f>SUMIFS(DataRegularSeason20242025!$AA$3:$AA$1315,DataRegularSeason20242025!$B$3:$B$1315, "&lt;=" &amp; FB$1, DataRegularSeason20242025!$D$3:$D$1315, $A22)+SUMIFS(DataRegularSeason20242025!$AB$3:$AB$1315,DataRegularSeason20242025!$B$3:$B$1315, "&lt;=" &amp; FB$1, DataRegularSeason20242025!$E$3:$E$1315, $A22)</f>
        <v>33</v>
      </c>
      <c r="FC22">
        <f>SUMIFS(DataRegularSeason20242025!$AA$3:$AA$1315,DataRegularSeason20242025!$B$3:$B$1315, "&lt;=" &amp; FC$1, DataRegularSeason20242025!$D$3:$D$1315, $A22)+SUMIFS(DataRegularSeason20242025!$AB$3:$AB$1315,DataRegularSeason20242025!$B$3:$B$1315, "&lt;=" &amp; FC$1, DataRegularSeason20242025!$E$3:$E$1315, $A22)</f>
        <v>33</v>
      </c>
      <c r="FD22">
        <f>SUMIFS(DataRegularSeason20242025!$AA$3:$AA$1315,DataRegularSeason20242025!$B$3:$B$1315, "&lt;=" &amp; FD$1, DataRegularSeason20242025!$D$3:$D$1315, $A22)+SUMIFS(DataRegularSeason20242025!$AB$3:$AB$1315,DataRegularSeason20242025!$B$3:$B$1315, "&lt;=" &amp; FD$1, DataRegularSeason20242025!$E$3:$E$1315, $A22)</f>
        <v>33</v>
      </c>
      <c r="FE22">
        <f>SUMIFS(DataRegularSeason20242025!$AA$3:$AA$1315,DataRegularSeason20242025!$B$3:$B$1315, "&lt;=" &amp; FE$1, DataRegularSeason20242025!$D$3:$D$1315, $A22)+SUMIFS(DataRegularSeason20242025!$AB$3:$AB$1315,DataRegularSeason20242025!$B$3:$B$1315, "&lt;=" &amp; FE$1, DataRegularSeason20242025!$E$3:$E$1315, $A22)</f>
        <v>33</v>
      </c>
      <c r="FF22">
        <f>SUMIFS(DataRegularSeason20242025!$AA$3:$AA$1315,DataRegularSeason20242025!$B$3:$B$1315, "&lt;=" &amp; FF$1, DataRegularSeason20242025!$D$3:$D$1315, $A22)+SUMIFS(DataRegularSeason20242025!$AB$3:$AB$1315,DataRegularSeason20242025!$B$3:$B$1315, "&lt;=" &amp; FF$1, DataRegularSeason20242025!$E$3:$E$1315, $A22)</f>
        <v>33</v>
      </c>
      <c r="FG22">
        <f>SUMIFS(DataRegularSeason20242025!$AA$3:$AA$1315,DataRegularSeason20242025!$B$3:$B$1315, "&lt;=" &amp; FG$1, DataRegularSeason20242025!$D$3:$D$1315, $A22)+SUMIFS(DataRegularSeason20242025!$AB$3:$AB$1315,DataRegularSeason20242025!$B$3:$B$1315, "&lt;=" &amp; FG$1, DataRegularSeason20242025!$E$3:$E$1315, $A22)</f>
        <v>33</v>
      </c>
      <c r="FH22">
        <f>SUMIFS(DataRegularSeason20242025!$AA$3:$AA$1315,DataRegularSeason20242025!$B$3:$B$1315, "&lt;=" &amp; FH$1, DataRegularSeason20242025!$D$3:$D$1315, $A22)+SUMIFS(DataRegularSeason20242025!$AB$3:$AB$1315,DataRegularSeason20242025!$B$3:$B$1315, "&lt;=" &amp; FH$1, DataRegularSeason20242025!$E$3:$E$1315, $A22)</f>
        <v>33</v>
      </c>
      <c r="FI22">
        <f>SUMIFS(DataRegularSeason20242025!$AA$3:$AA$1315,DataRegularSeason20242025!$B$3:$B$1315, "&lt;=" &amp; FI$1, DataRegularSeason20242025!$D$3:$D$1315, $A22)+SUMIFS(DataRegularSeason20242025!$AB$3:$AB$1315,DataRegularSeason20242025!$B$3:$B$1315, "&lt;=" &amp; FI$1, DataRegularSeason20242025!$E$3:$E$1315, $A22)</f>
        <v>33</v>
      </c>
      <c r="FJ22">
        <f>SUMIFS(DataRegularSeason20242025!$AA$3:$AA$1315,DataRegularSeason20242025!$B$3:$B$1315, "&lt;=" &amp; FJ$1, DataRegularSeason20242025!$D$3:$D$1315, $A22)+SUMIFS(DataRegularSeason20242025!$AB$3:$AB$1315,DataRegularSeason20242025!$B$3:$B$1315, "&lt;=" &amp; FJ$1, DataRegularSeason20242025!$E$3:$E$1315, $A22)</f>
        <v>33</v>
      </c>
      <c r="FK22">
        <f>SUMIFS(DataRegularSeason20242025!$AA$3:$AA$1315,DataRegularSeason20242025!$B$3:$B$1315, "&lt;=" &amp; FK$1, DataRegularSeason20242025!$D$3:$D$1315, $A22)+SUMIFS(DataRegularSeason20242025!$AB$3:$AB$1315,DataRegularSeason20242025!$B$3:$B$1315, "&lt;=" &amp; FK$1, DataRegularSeason20242025!$E$3:$E$1315, $A22)</f>
        <v>33</v>
      </c>
      <c r="FL22">
        <f>SUMIFS(DataRegularSeason20242025!$AA$3:$AA$1315,DataRegularSeason20242025!$B$3:$B$1315, "&lt;=" &amp; FL$1, DataRegularSeason20242025!$D$3:$D$1315, $A22)+SUMIFS(DataRegularSeason20242025!$AB$3:$AB$1315,DataRegularSeason20242025!$B$3:$B$1315, "&lt;=" &amp; FL$1, DataRegularSeason20242025!$E$3:$E$1315, $A22)</f>
        <v>33</v>
      </c>
      <c r="FM22">
        <f>SUMIFS(DataRegularSeason20242025!$AA$3:$AA$1315,DataRegularSeason20242025!$B$3:$B$1315, "&lt;=" &amp; FM$1, DataRegularSeason20242025!$D$3:$D$1315, $A22)+SUMIFS(DataRegularSeason20242025!$AB$3:$AB$1315,DataRegularSeason20242025!$B$3:$B$1315, "&lt;=" &amp; FM$1, DataRegularSeason20242025!$E$3:$E$1315, $A22)</f>
        <v>33</v>
      </c>
      <c r="FN22">
        <f>SUMIFS(DataRegularSeason20242025!$AA$3:$AA$1315,DataRegularSeason20242025!$B$3:$B$1315, "&lt;=" &amp; FN$1, DataRegularSeason20242025!$D$3:$D$1315, $A22)+SUMIFS(DataRegularSeason20242025!$AB$3:$AB$1315,DataRegularSeason20242025!$B$3:$B$1315, "&lt;=" &amp; FN$1, DataRegularSeason20242025!$E$3:$E$1315, $A22)</f>
        <v>33</v>
      </c>
      <c r="FO22">
        <f>SUMIFS(DataRegularSeason20242025!$AA$3:$AA$1315,DataRegularSeason20242025!$B$3:$B$1315, "&lt;=" &amp; FO$1, DataRegularSeason20242025!$D$3:$D$1315, $A22)+SUMIFS(DataRegularSeason20242025!$AB$3:$AB$1315,DataRegularSeason20242025!$B$3:$B$1315, "&lt;=" &amp; FO$1, DataRegularSeason20242025!$E$3:$E$1315, $A22)</f>
        <v>33</v>
      </c>
      <c r="FP22">
        <f>SUMIFS(DataRegularSeason20242025!$AA$3:$AA$1315,DataRegularSeason20242025!$B$3:$B$1315, "&lt;=" &amp; FP$1, DataRegularSeason20242025!$D$3:$D$1315, $A22)+SUMIFS(DataRegularSeason20242025!$AB$3:$AB$1315,DataRegularSeason20242025!$B$3:$B$1315, "&lt;=" &amp; FP$1, DataRegularSeason20242025!$E$3:$E$1315, $A22)</f>
        <v>33</v>
      </c>
      <c r="FQ22">
        <f>SUMIFS(DataRegularSeason20242025!$AA$3:$AA$1315,DataRegularSeason20242025!$B$3:$B$1315, "&lt;=" &amp; FQ$1, DataRegularSeason20242025!$D$3:$D$1315, $A22)+SUMIFS(DataRegularSeason20242025!$AB$3:$AB$1315,DataRegularSeason20242025!$B$3:$B$1315, "&lt;=" &amp; FQ$1, DataRegularSeason20242025!$E$3:$E$1315, $A22)</f>
        <v>33</v>
      </c>
      <c r="FR22">
        <f>SUMIFS(DataRegularSeason20242025!$AA$3:$AA$1315,DataRegularSeason20242025!$B$3:$B$1315, "&lt;=" &amp; FR$1, DataRegularSeason20242025!$D$3:$D$1315, $A22)+SUMIFS(DataRegularSeason20242025!$AB$3:$AB$1315,DataRegularSeason20242025!$B$3:$B$1315, "&lt;=" &amp; FR$1, DataRegularSeason20242025!$E$3:$E$1315, $A22)</f>
        <v>33</v>
      </c>
      <c r="FS22">
        <f>SUMIFS(DataRegularSeason20242025!$AA$3:$AA$1315,DataRegularSeason20242025!$B$3:$B$1315, "&lt;=" &amp; FS$1, DataRegularSeason20242025!$D$3:$D$1315, $A22)+SUMIFS(DataRegularSeason20242025!$AB$3:$AB$1315,DataRegularSeason20242025!$B$3:$B$1315, "&lt;=" &amp; FS$1, DataRegularSeason20242025!$E$3:$E$1315, $A22)</f>
        <v>33</v>
      </c>
      <c r="FT22">
        <f>SUMIFS(DataRegularSeason20242025!$AA$3:$AA$1315,DataRegularSeason20242025!$B$3:$B$1315, "&lt;=" &amp; FT$1, DataRegularSeason20242025!$D$3:$D$1315, $A22)+SUMIFS(DataRegularSeason20242025!$AB$3:$AB$1315,DataRegularSeason20242025!$B$3:$B$1315, "&lt;=" &amp; FT$1, DataRegularSeason20242025!$E$3:$E$1315, $A22)</f>
        <v>33</v>
      </c>
      <c r="FU22">
        <f>SUMIFS(DataRegularSeason20242025!$AA$3:$AA$1315,DataRegularSeason20242025!$B$3:$B$1315, "&lt;=" &amp; FU$1, DataRegularSeason20242025!$D$3:$D$1315, $A22)+SUMIFS(DataRegularSeason20242025!$AB$3:$AB$1315,DataRegularSeason20242025!$B$3:$B$1315, "&lt;=" &amp; FU$1, DataRegularSeason20242025!$E$3:$E$1315, $A22)</f>
        <v>33</v>
      </c>
      <c r="FV22">
        <f>SUMIFS(DataRegularSeason20242025!$AA$3:$AA$1315,DataRegularSeason20242025!$B$3:$B$1315, "&lt;=" &amp; FV$1, DataRegularSeason20242025!$D$3:$D$1315, $A22)+SUMIFS(DataRegularSeason20242025!$AB$3:$AB$1315,DataRegularSeason20242025!$B$3:$B$1315, "&lt;=" &amp; FV$1, DataRegularSeason20242025!$E$3:$E$1315, $A22)</f>
        <v>33</v>
      </c>
      <c r="FW22">
        <f>SUMIFS(DataRegularSeason20242025!$AA$3:$AA$1315,DataRegularSeason20242025!$B$3:$B$1315, "&lt;=" &amp; FW$1, DataRegularSeason20242025!$D$3:$D$1315, $A22)+SUMIFS(DataRegularSeason20242025!$AB$3:$AB$1315,DataRegularSeason20242025!$B$3:$B$1315, "&lt;=" &amp; FW$1, DataRegularSeason20242025!$E$3:$E$1315, $A22)</f>
        <v>33</v>
      </c>
      <c r="FX22">
        <f>SUMIFS(DataRegularSeason20242025!$AA$3:$AA$1315,DataRegularSeason20242025!$B$3:$B$1315, "&lt;=" &amp; FX$1, DataRegularSeason20242025!$D$3:$D$1315, $A22)+SUMIFS(DataRegularSeason20242025!$AB$3:$AB$1315,DataRegularSeason20242025!$B$3:$B$1315, "&lt;=" &amp; FX$1, DataRegularSeason20242025!$E$3:$E$1315, $A22)</f>
        <v>33</v>
      </c>
      <c r="FY22">
        <f>SUMIFS(DataRegularSeason20242025!$AA$3:$AA$1315,DataRegularSeason20242025!$B$3:$B$1315, "&lt;=" &amp; FY$1, DataRegularSeason20242025!$D$3:$D$1315, $A22)+SUMIFS(DataRegularSeason20242025!$AB$3:$AB$1315,DataRegularSeason20242025!$B$3:$B$1315, "&lt;=" &amp; FY$1, DataRegularSeason20242025!$E$3:$E$1315, $A22)</f>
        <v>33</v>
      </c>
      <c r="FZ22">
        <f>SUMIFS(DataRegularSeason20242025!$AA$3:$AA$1315,DataRegularSeason20242025!$B$3:$B$1315, "&lt;=" &amp; FZ$1, DataRegularSeason20242025!$D$3:$D$1315, $A22)+SUMIFS(DataRegularSeason20242025!$AB$3:$AB$1315,DataRegularSeason20242025!$B$3:$B$1315, "&lt;=" &amp; FZ$1, DataRegularSeason20242025!$E$3:$E$1315, $A22)</f>
        <v>33</v>
      </c>
      <c r="GA22">
        <f>SUMIFS(DataRegularSeason20242025!$AA$3:$AA$1315,DataRegularSeason20242025!$B$3:$B$1315, "&lt;=" &amp; GA$1, DataRegularSeason20242025!$D$3:$D$1315, $A22)+SUMIFS(DataRegularSeason20242025!$AB$3:$AB$1315,DataRegularSeason20242025!$B$3:$B$1315, "&lt;=" &amp; GA$1, DataRegularSeason20242025!$E$3:$E$1315, $A22)</f>
        <v>33</v>
      </c>
      <c r="GB22">
        <f>SUMIFS(DataRegularSeason20242025!$AA$3:$AA$1315,DataRegularSeason20242025!$B$3:$B$1315, "&lt;=" &amp; GB$1, DataRegularSeason20242025!$D$3:$D$1315, $A22)+SUMIFS(DataRegularSeason20242025!$AB$3:$AB$1315,DataRegularSeason20242025!$B$3:$B$1315, "&lt;=" &amp; GB$1, DataRegularSeason20242025!$E$3:$E$1315, $A22)</f>
        <v>33</v>
      </c>
      <c r="GC22">
        <f>SUMIFS(DataRegularSeason20242025!$AA$3:$AA$1315,DataRegularSeason20242025!$B$3:$B$1315, "&lt;=" &amp; GC$1, DataRegularSeason20242025!$D$3:$D$1315, $A22)+SUMIFS(DataRegularSeason20242025!$AB$3:$AB$1315,DataRegularSeason20242025!$B$3:$B$1315, "&lt;=" &amp; GC$1, DataRegularSeason20242025!$E$3:$E$1315, $A22)</f>
        <v>33</v>
      </c>
      <c r="GD22">
        <f>SUMIFS(DataRegularSeason20242025!$AA$3:$AA$1315,DataRegularSeason20242025!$B$3:$B$1315, "&lt;=" &amp; GD$1, DataRegularSeason20242025!$D$3:$D$1315, $A22)+SUMIFS(DataRegularSeason20242025!$AB$3:$AB$1315,DataRegularSeason20242025!$B$3:$B$1315, "&lt;=" &amp; GD$1, DataRegularSeason20242025!$E$3:$E$1315, $A22)</f>
        <v>33</v>
      </c>
      <c r="GE22">
        <f>SUMIFS(DataRegularSeason20242025!$AA$3:$AA$1315,DataRegularSeason20242025!$B$3:$B$1315, "&lt;=" &amp; GE$1, DataRegularSeason20242025!$D$3:$D$1315, $A22)+SUMIFS(DataRegularSeason20242025!$AB$3:$AB$1315,DataRegularSeason20242025!$B$3:$B$1315, "&lt;=" &amp; GE$1, DataRegularSeason20242025!$E$3:$E$1315, $A22)</f>
        <v>33</v>
      </c>
      <c r="GF22">
        <f>SUMIFS(DataRegularSeason20242025!$AA$3:$AA$1315,DataRegularSeason20242025!$B$3:$B$1315, "&lt;=" &amp; GF$1, DataRegularSeason20242025!$D$3:$D$1315, $A22)+SUMIFS(DataRegularSeason20242025!$AB$3:$AB$1315,DataRegularSeason20242025!$B$3:$B$1315, "&lt;=" &amp; GF$1, DataRegularSeason20242025!$E$3:$E$1315, $A22)</f>
        <v>33</v>
      </c>
      <c r="GG22">
        <f>SUMIFS(DataRegularSeason20242025!$AA$3:$AA$1315,DataRegularSeason20242025!$B$3:$B$1315, "&lt;=" &amp; GG$1, DataRegularSeason20242025!$D$3:$D$1315, $A22)+SUMIFS(DataRegularSeason20242025!$AB$3:$AB$1315,DataRegularSeason20242025!$B$3:$B$1315, "&lt;=" &amp; GG$1, DataRegularSeason20242025!$E$3:$E$1315, $A22)</f>
        <v>33</v>
      </c>
      <c r="GH22">
        <f>SUMIFS(DataRegularSeason20242025!$AA$3:$AA$1315,DataRegularSeason20242025!$B$3:$B$1315, "&lt;=" &amp; GH$1, DataRegularSeason20242025!$D$3:$D$1315, $A22)+SUMIFS(DataRegularSeason20242025!$AB$3:$AB$1315,DataRegularSeason20242025!$B$3:$B$1315, "&lt;=" &amp; GH$1, DataRegularSeason20242025!$E$3:$E$1315, $A22)</f>
        <v>33</v>
      </c>
      <c r="GI22">
        <f>SUMIFS(DataRegularSeason20242025!$AA$3:$AA$1315,DataRegularSeason20242025!$B$3:$B$1315, "&lt;=" &amp; GI$1, DataRegularSeason20242025!$D$3:$D$1315, $A22)+SUMIFS(DataRegularSeason20242025!$AB$3:$AB$1315,DataRegularSeason20242025!$B$3:$B$1315, "&lt;=" &amp; GI$1, DataRegularSeason20242025!$E$3:$E$1315, $A22)</f>
        <v>33</v>
      </c>
      <c r="GJ22">
        <f>SUMIFS(DataRegularSeason20242025!$AA$3:$AA$1315,DataRegularSeason20242025!$B$3:$B$1315, "&lt;=" &amp; GJ$1, DataRegularSeason20242025!$D$3:$D$1315, $A22)+SUMIFS(DataRegularSeason20242025!$AB$3:$AB$1315,DataRegularSeason20242025!$B$3:$B$1315, "&lt;=" &amp; GJ$1, DataRegularSeason20242025!$E$3:$E$1315, $A22)</f>
        <v>33</v>
      </c>
      <c r="GK22">
        <f>SUMIFS(DataRegularSeason20242025!$AA$3:$AA$1315,DataRegularSeason20242025!$B$3:$B$1315, "&lt;=" &amp; GK$1, DataRegularSeason20242025!$D$3:$D$1315, $A22)+SUMIFS(DataRegularSeason20242025!$AB$3:$AB$1315,DataRegularSeason20242025!$B$3:$B$1315, "&lt;=" &amp; GK$1, DataRegularSeason20242025!$E$3:$E$1315, $A22)</f>
        <v>33</v>
      </c>
      <c r="GL22">
        <f>SUMIFS(DataRegularSeason20242025!$AA$3:$AA$1315,DataRegularSeason20242025!$B$3:$B$1315, "&lt;=" &amp; GL$1, DataRegularSeason20242025!$D$3:$D$1315, $A22)+SUMIFS(DataRegularSeason20242025!$AB$3:$AB$1315,DataRegularSeason20242025!$B$3:$B$1315, "&lt;=" &amp; GL$1, DataRegularSeason20242025!$E$3:$E$1315, $A22)</f>
        <v>33</v>
      </c>
      <c r="GM22">
        <f>SUMIFS(DataRegularSeason20242025!$AA$3:$AA$1315,DataRegularSeason20242025!$B$3:$B$1315, "&lt;=" &amp; GM$1, DataRegularSeason20242025!$D$3:$D$1315, $A22)+SUMIFS(DataRegularSeason20242025!$AB$3:$AB$1315,DataRegularSeason20242025!$B$3:$B$1315, "&lt;=" &amp; GM$1, DataRegularSeason20242025!$E$3:$E$1315, $A22)</f>
        <v>33</v>
      </c>
      <c r="GN22">
        <f>SUMIFS(DataRegularSeason20242025!$AA$3:$AA$1315,DataRegularSeason20242025!$B$3:$B$1315, "&lt;=" &amp; GN$1, DataRegularSeason20242025!$D$3:$D$1315, $A22)+SUMIFS(DataRegularSeason20242025!$AB$3:$AB$1315,DataRegularSeason20242025!$B$3:$B$1315, "&lt;=" &amp; GN$1, DataRegularSeason20242025!$E$3:$E$1315, $A22)</f>
        <v>33</v>
      </c>
      <c r="GO22">
        <f>SUMIFS(DataRegularSeason20242025!$AA$3:$AA$1315,DataRegularSeason20242025!$B$3:$B$1315, "&lt;=" &amp; GO$1, DataRegularSeason20242025!$D$3:$D$1315, $A22)+SUMIFS(DataRegularSeason20242025!$AB$3:$AB$1315,DataRegularSeason20242025!$B$3:$B$1315, "&lt;=" &amp; GO$1, DataRegularSeason20242025!$E$3:$E$1315, $A22)</f>
        <v>33</v>
      </c>
      <c r="GP22">
        <f>SUMIFS(DataRegularSeason20242025!$AA$3:$AA$1315,DataRegularSeason20242025!$B$3:$B$1315, "&lt;=" &amp; GP$1, DataRegularSeason20242025!$D$3:$D$1315, $A22)+SUMIFS(DataRegularSeason20242025!$AB$3:$AB$1315,DataRegularSeason20242025!$B$3:$B$1315, "&lt;=" &amp; GP$1, DataRegularSeason20242025!$E$3:$E$1315, $A22)</f>
        <v>33</v>
      </c>
      <c r="GQ22">
        <f>SUMIFS(DataRegularSeason20242025!$AA$3:$AA$1315,DataRegularSeason20242025!$B$3:$B$1315, "&lt;=" &amp; GQ$1, DataRegularSeason20242025!$D$3:$D$1315, $A22)+SUMIFS(DataRegularSeason20242025!$AB$3:$AB$1315,DataRegularSeason20242025!$B$3:$B$1315, "&lt;=" &amp; GQ$1, DataRegularSeason20242025!$E$3:$E$1315, $A22)</f>
        <v>33</v>
      </c>
      <c r="GR22">
        <f>SUMIFS(DataRegularSeason20242025!$AA$3:$AA$1315,DataRegularSeason20242025!$B$3:$B$1315, "&lt;=" &amp; GR$1, DataRegularSeason20242025!$D$3:$D$1315, $A22)+SUMIFS(DataRegularSeason20242025!$AB$3:$AB$1315,DataRegularSeason20242025!$B$3:$B$1315, "&lt;=" &amp; GR$1, DataRegularSeason20242025!$E$3:$E$1315, $A22)</f>
        <v>33</v>
      </c>
      <c r="GS22">
        <f>SUMIFS(DataRegularSeason20242025!$AA$3:$AA$1315,DataRegularSeason20242025!$B$3:$B$1315, "&lt;=" &amp; GS$1, DataRegularSeason20242025!$D$3:$D$1315, $A22)+SUMIFS(DataRegularSeason20242025!$AB$3:$AB$1315,DataRegularSeason20242025!$B$3:$B$1315, "&lt;=" &amp; GS$1, DataRegularSeason20242025!$E$3:$E$1315, $A22)</f>
        <v>33</v>
      </c>
      <c r="GT22">
        <f>SUMIFS(DataRegularSeason20242025!$AA$3:$AA$1315,DataRegularSeason20242025!$B$3:$B$1315, "&lt;=" &amp; GT$1, DataRegularSeason20242025!$D$3:$D$1315, $A22)+SUMIFS(DataRegularSeason20242025!$AB$3:$AB$1315,DataRegularSeason20242025!$B$3:$B$1315, "&lt;=" &amp; GT$1, DataRegularSeason20242025!$E$3:$E$1315, $A22)</f>
        <v>33</v>
      </c>
      <c r="GU22">
        <f>SUMIFS(DataRegularSeason20242025!$AA$3:$AA$1315,DataRegularSeason20242025!$B$3:$B$1315, "&lt;=" &amp; GU$1, DataRegularSeason20242025!$D$3:$D$1315, $A22)+SUMIFS(DataRegularSeason20242025!$AB$3:$AB$1315,DataRegularSeason20242025!$B$3:$B$1315, "&lt;=" &amp; GU$1, DataRegularSeason20242025!$E$3:$E$1315, $A22)</f>
        <v>33</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33</v>
      </c>
      <c r="CE23">
        <f>SUMIFS(DataRegularSeason20242025!$AA$3:$AA$1315,DataRegularSeason20242025!$B$3:$B$1315, "&lt;=" &amp; CE$1, DataRegularSeason20242025!$D$3:$D$1315, $A23)+SUMIFS(DataRegularSeason20242025!$AB$3:$AB$1315,DataRegularSeason20242025!$B$3:$B$1315, "&lt;=" &amp; CE$1, DataRegularSeason20242025!$E$3:$E$1315, $A23)</f>
        <v>33</v>
      </c>
      <c r="CF23">
        <f>SUMIFS(DataRegularSeason20242025!$AA$3:$AA$1315,DataRegularSeason20242025!$B$3:$B$1315, "&lt;=" &amp; CF$1, DataRegularSeason20242025!$D$3:$D$1315, $A23)+SUMIFS(DataRegularSeason20242025!$AB$3:$AB$1315,DataRegularSeason20242025!$B$3:$B$1315, "&lt;=" &amp; CF$1, DataRegularSeason20242025!$E$3:$E$1315, $A23)</f>
        <v>33</v>
      </c>
      <c r="CG23">
        <f>SUMIFS(DataRegularSeason20242025!$AA$3:$AA$1315,DataRegularSeason20242025!$B$3:$B$1315, "&lt;=" &amp; CG$1, DataRegularSeason20242025!$D$3:$D$1315, $A23)+SUMIFS(DataRegularSeason20242025!$AB$3:$AB$1315,DataRegularSeason20242025!$B$3:$B$1315, "&lt;=" &amp; CG$1, DataRegularSeason20242025!$E$3:$E$1315, $A23)</f>
        <v>33</v>
      </c>
      <c r="CH23">
        <f>SUMIFS(DataRegularSeason20242025!$AA$3:$AA$1315,DataRegularSeason20242025!$B$3:$B$1315, "&lt;=" &amp; CH$1, DataRegularSeason20242025!$D$3:$D$1315, $A23)+SUMIFS(DataRegularSeason20242025!$AB$3:$AB$1315,DataRegularSeason20242025!$B$3:$B$1315, "&lt;=" &amp; CH$1, DataRegularSeason20242025!$E$3:$E$1315, $A23)</f>
        <v>33</v>
      </c>
      <c r="CI23">
        <f>SUMIFS(DataRegularSeason20242025!$AA$3:$AA$1315,DataRegularSeason20242025!$B$3:$B$1315, "&lt;=" &amp; CI$1, DataRegularSeason20242025!$D$3:$D$1315, $A23)+SUMIFS(DataRegularSeason20242025!$AB$3:$AB$1315,DataRegularSeason20242025!$B$3:$B$1315, "&lt;=" &amp; CI$1, DataRegularSeason20242025!$E$3:$E$1315, $A23)</f>
        <v>33</v>
      </c>
      <c r="CJ23">
        <f>SUMIFS(DataRegularSeason20242025!$AA$3:$AA$1315,DataRegularSeason20242025!$B$3:$B$1315, "&lt;=" &amp; CJ$1, DataRegularSeason20242025!$D$3:$D$1315, $A23)+SUMIFS(DataRegularSeason20242025!$AB$3:$AB$1315,DataRegularSeason20242025!$B$3:$B$1315, "&lt;=" &amp; CJ$1, DataRegularSeason20242025!$E$3:$E$1315, $A23)</f>
        <v>33</v>
      </c>
      <c r="CK23">
        <f>SUMIFS(DataRegularSeason20242025!$AA$3:$AA$1315,DataRegularSeason20242025!$B$3:$B$1315, "&lt;=" &amp; CK$1, DataRegularSeason20242025!$D$3:$D$1315, $A23)+SUMIFS(DataRegularSeason20242025!$AB$3:$AB$1315,DataRegularSeason20242025!$B$3:$B$1315, "&lt;=" &amp; CK$1, DataRegularSeason20242025!$E$3:$E$1315, $A23)</f>
        <v>33</v>
      </c>
      <c r="CL23">
        <f>SUMIFS(DataRegularSeason20242025!$AA$3:$AA$1315,DataRegularSeason20242025!$B$3:$B$1315, "&lt;=" &amp; CL$1, DataRegularSeason20242025!$D$3:$D$1315, $A23)+SUMIFS(DataRegularSeason20242025!$AB$3:$AB$1315,DataRegularSeason20242025!$B$3:$B$1315, "&lt;=" &amp; CL$1, DataRegularSeason20242025!$E$3:$E$1315, $A23)</f>
        <v>33</v>
      </c>
      <c r="CM23">
        <f>SUMIFS(DataRegularSeason20242025!$AA$3:$AA$1315,DataRegularSeason20242025!$B$3:$B$1315, "&lt;=" &amp; CM$1, DataRegularSeason20242025!$D$3:$D$1315, $A23)+SUMIFS(DataRegularSeason20242025!$AB$3:$AB$1315,DataRegularSeason20242025!$B$3:$B$1315, "&lt;=" &amp; CM$1, DataRegularSeason20242025!$E$3:$E$1315, $A23)</f>
        <v>33</v>
      </c>
      <c r="CN23">
        <f>SUMIFS(DataRegularSeason20242025!$AA$3:$AA$1315,DataRegularSeason20242025!$B$3:$B$1315, "&lt;=" &amp; CN$1, DataRegularSeason20242025!$D$3:$D$1315, $A23)+SUMIFS(DataRegularSeason20242025!$AB$3:$AB$1315,DataRegularSeason20242025!$B$3:$B$1315, "&lt;=" &amp; CN$1, DataRegularSeason20242025!$E$3:$E$1315, $A23)</f>
        <v>33</v>
      </c>
      <c r="CO23">
        <f>SUMIFS(DataRegularSeason20242025!$AA$3:$AA$1315,DataRegularSeason20242025!$B$3:$B$1315, "&lt;=" &amp; CO$1, DataRegularSeason20242025!$D$3:$D$1315, $A23)+SUMIFS(DataRegularSeason20242025!$AB$3:$AB$1315,DataRegularSeason20242025!$B$3:$B$1315, "&lt;=" &amp; CO$1, DataRegularSeason20242025!$E$3:$E$1315, $A23)</f>
        <v>33</v>
      </c>
      <c r="CP23">
        <f>SUMIFS(DataRegularSeason20242025!$AA$3:$AA$1315,DataRegularSeason20242025!$B$3:$B$1315, "&lt;=" &amp; CP$1, DataRegularSeason20242025!$D$3:$D$1315, $A23)+SUMIFS(DataRegularSeason20242025!$AB$3:$AB$1315,DataRegularSeason20242025!$B$3:$B$1315, "&lt;=" &amp; CP$1, DataRegularSeason20242025!$E$3:$E$1315, $A23)</f>
        <v>33</v>
      </c>
      <c r="CQ23">
        <f>SUMIFS(DataRegularSeason20242025!$AA$3:$AA$1315,DataRegularSeason20242025!$B$3:$B$1315, "&lt;=" &amp; CQ$1, DataRegularSeason20242025!$D$3:$D$1315, $A23)+SUMIFS(DataRegularSeason20242025!$AB$3:$AB$1315,DataRegularSeason20242025!$B$3:$B$1315, "&lt;=" &amp; CQ$1, DataRegularSeason20242025!$E$3:$E$1315, $A23)</f>
        <v>33</v>
      </c>
      <c r="CR23">
        <f>SUMIFS(DataRegularSeason20242025!$AA$3:$AA$1315,DataRegularSeason20242025!$B$3:$B$1315, "&lt;=" &amp; CR$1, DataRegularSeason20242025!$D$3:$D$1315, $A23)+SUMIFS(DataRegularSeason20242025!$AB$3:$AB$1315,DataRegularSeason20242025!$B$3:$B$1315, "&lt;=" &amp; CR$1, DataRegularSeason20242025!$E$3:$E$1315, $A23)</f>
        <v>33</v>
      </c>
      <c r="CS23">
        <f>SUMIFS(DataRegularSeason20242025!$AA$3:$AA$1315,DataRegularSeason20242025!$B$3:$B$1315, "&lt;=" &amp; CS$1, DataRegularSeason20242025!$D$3:$D$1315, $A23)+SUMIFS(DataRegularSeason20242025!$AB$3:$AB$1315,DataRegularSeason20242025!$B$3:$B$1315, "&lt;=" &amp; CS$1, DataRegularSeason20242025!$E$3:$E$1315, $A23)</f>
        <v>33</v>
      </c>
      <c r="CT23">
        <f>SUMIFS(DataRegularSeason20242025!$AA$3:$AA$1315,DataRegularSeason20242025!$B$3:$B$1315, "&lt;=" &amp; CT$1, DataRegularSeason20242025!$D$3:$D$1315, $A23)+SUMIFS(DataRegularSeason20242025!$AB$3:$AB$1315,DataRegularSeason20242025!$B$3:$B$1315, "&lt;=" &amp; CT$1, DataRegularSeason20242025!$E$3:$E$1315, $A23)</f>
        <v>33</v>
      </c>
      <c r="CU23">
        <f>SUMIFS(DataRegularSeason20242025!$AA$3:$AA$1315,DataRegularSeason20242025!$B$3:$B$1315, "&lt;=" &amp; CU$1, DataRegularSeason20242025!$D$3:$D$1315, $A23)+SUMIFS(DataRegularSeason20242025!$AB$3:$AB$1315,DataRegularSeason20242025!$B$3:$B$1315, "&lt;=" &amp; CU$1, DataRegularSeason20242025!$E$3:$E$1315, $A23)</f>
        <v>33</v>
      </c>
      <c r="CV23">
        <f>SUMIFS(DataRegularSeason20242025!$AA$3:$AA$1315,DataRegularSeason20242025!$B$3:$B$1315, "&lt;=" &amp; CV$1, DataRegularSeason20242025!$D$3:$D$1315, $A23)+SUMIFS(DataRegularSeason20242025!$AB$3:$AB$1315,DataRegularSeason20242025!$B$3:$B$1315, "&lt;=" &amp; CV$1, DataRegularSeason20242025!$E$3:$E$1315, $A23)</f>
        <v>33</v>
      </c>
      <c r="CW23">
        <f>SUMIFS(DataRegularSeason20242025!$AA$3:$AA$1315,DataRegularSeason20242025!$B$3:$B$1315, "&lt;=" &amp; CW$1, DataRegularSeason20242025!$D$3:$D$1315, $A23)+SUMIFS(DataRegularSeason20242025!$AB$3:$AB$1315,DataRegularSeason20242025!$B$3:$B$1315, "&lt;=" &amp; CW$1, DataRegularSeason20242025!$E$3:$E$1315, $A23)</f>
        <v>33</v>
      </c>
      <c r="CX23">
        <f>SUMIFS(DataRegularSeason20242025!$AA$3:$AA$1315,DataRegularSeason20242025!$B$3:$B$1315, "&lt;=" &amp; CX$1, DataRegularSeason20242025!$D$3:$D$1315, $A23)+SUMIFS(DataRegularSeason20242025!$AB$3:$AB$1315,DataRegularSeason20242025!$B$3:$B$1315, "&lt;=" &amp; CX$1, DataRegularSeason20242025!$E$3:$E$1315, $A23)</f>
        <v>33</v>
      </c>
      <c r="CY23">
        <f>SUMIFS(DataRegularSeason20242025!$AA$3:$AA$1315,DataRegularSeason20242025!$B$3:$B$1315, "&lt;=" &amp; CY$1, DataRegularSeason20242025!$D$3:$D$1315, $A23)+SUMIFS(DataRegularSeason20242025!$AB$3:$AB$1315,DataRegularSeason20242025!$B$3:$B$1315, "&lt;=" &amp; CY$1, DataRegularSeason20242025!$E$3:$E$1315, $A23)</f>
        <v>33</v>
      </c>
      <c r="CZ23">
        <f>SUMIFS(DataRegularSeason20242025!$AA$3:$AA$1315,DataRegularSeason20242025!$B$3:$B$1315, "&lt;=" &amp; CZ$1, DataRegularSeason20242025!$D$3:$D$1315, $A23)+SUMIFS(DataRegularSeason20242025!$AB$3:$AB$1315,DataRegularSeason20242025!$B$3:$B$1315, "&lt;=" &amp; CZ$1, DataRegularSeason20242025!$E$3:$E$1315, $A23)</f>
        <v>33</v>
      </c>
      <c r="DA23">
        <f>SUMIFS(DataRegularSeason20242025!$AA$3:$AA$1315,DataRegularSeason20242025!$B$3:$B$1315, "&lt;=" &amp; DA$1, DataRegularSeason20242025!$D$3:$D$1315, $A23)+SUMIFS(DataRegularSeason20242025!$AB$3:$AB$1315,DataRegularSeason20242025!$B$3:$B$1315, "&lt;=" &amp; DA$1, DataRegularSeason20242025!$E$3:$E$1315, $A23)</f>
        <v>33</v>
      </c>
      <c r="DB23">
        <f>SUMIFS(DataRegularSeason20242025!$AA$3:$AA$1315,DataRegularSeason20242025!$B$3:$B$1315, "&lt;=" &amp; DB$1, DataRegularSeason20242025!$D$3:$D$1315, $A23)+SUMIFS(DataRegularSeason20242025!$AB$3:$AB$1315,DataRegularSeason20242025!$B$3:$B$1315, "&lt;=" &amp; DB$1, DataRegularSeason20242025!$E$3:$E$1315, $A23)</f>
        <v>33</v>
      </c>
      <c r="DC23">
        <f>SUMIFS(DataRegularSeason20242025!$AA$3:$AA$1315,DataRegularSeason20242025!$B$3:$B$1315, "&lt;=" &amp; DC$1, DataRegularSeason20242025!$D$3:$D$1315, $A23)+SUMIFS(DataRegularSeason20242025!$AB$3:$AB$1315,DataRegularSeason20242025!$B$3:$B$1315, "&lt;=" &amp; DC$1, DataRegularSeason20242025!$E$3:$E$1315, $A23)</f>
        <v>33</v>
      </c>
      <c r="DD23">
        <f>SUMIFS(DataRegularSeason20242025!$AA$3:$AA$1315,DataRegularSeason20242025!$B$3:$B$1315, "&lt;=" &amp; DD$1, DataRegularSeason20242025!$D$3:$D$1315, $A23)+SUMIFS(DataRegularSeason20242025!$AB$3:$AB$1315,DataRegularSeason20242025!$B$3:$B$1315, "&lt;=" &amp; DD$1, DataRegularSeason20242025!$E$3:$E$1315, $A23)</f>
        <v>33</v>
      </c>
      <c r="DE23">
        <f>SUMIFS(DataRegularSeason20242025!$AA$3:$AA$1315,DataRegularSeason20242025!$B$3:$B$1315, "&lt;=" &amp; DE$1, DataRegularSeason20242025!$D$3:$D$1315, $A23)+SUMIFS(DataRegularSeason20242025!$AB$3:$AB$1315,DataRegularSeason20242025!$B$3:$B$1315, "&lt;=" &amp; DE$1, DataRegularSeason20242025!$E$3:$E$1315, $A23)</f>
        <v>33</v>
      </c>
      <c r="DF23">
        <f>SUMIFS(DataRegularSeason20242025!$AA$3:$AA$1315,DataRegularSeason20242025!$B$3:$B$1315, "&lt;=" &amp; DF$1, DataRegularSeason20242025!$D$3:$D$1315, $A23)+SUMIFS(DataRegularSeason20242025!$AB$3:$AB$1315,DataRegularSeason20242025!$B$3:$B$1315, "&lt;=" &amp; DF$1, DataRegularSeason20242025!$E$3:$E$1315, $A23)</f>
        <v>33</v>
      </c>
      <c r="DG23">
        <f>SUMIFS(DataRegularSeason20242025!$AA$3:$AA$1315,DataRegularSeason20242025!$B$3:$B$1315, "&lt;=" &amp; DG$1, DataRegularSeason20242025!$D$3:$D$1315, $A23)+SUMIFS(DataRegularSeason20242025!$AB$3:$AB$1315,DataRegularSeason20242025!$B$3:$B$1315, "&lt;=" &amp; DG$1, DataRegularSeason20242025!$E$3:$E$1315, $A23)</f>
        <v>33</v>
      </c>
      <c r="DH23">
        <f>SUMIFS(DataRegularSeason20242025!$AA$3:$AA$1315,DataRegularSeason20242025!$B$3:$B$1315, "&lt;=" &amp; DH$1, DataRegularSeason20242025!$D$3:$D$1315, $A23)+SUMIFS(DataRegularSeason20242025!$AB$3:$AB$1315,DataRegularSeason20242025!$B$3:$B$1315, "&lt;=" &amp; DH$1, DataRegularSeason20242025!$E$3:$E$1315, $A23)</f>
        <v>33</v>
      </c>
      <c r="DI23">
        <f>SUMIFS(DataRegularSeason20242025!$AA$3:$AA$1315,DataRegularSeason20242025!$B$3:$B$1315, "&lt;=" &amp; DI$1, DataRegularSeason20242025!$D$3:$D$1315, $A23)+SUMIFS(DataRegularSeason20242025!$AB$3:$AB$1315,DataRegularSeason20242025!$B$3:$B$1315, "&lt;=" &amp; DI$1, DataRegularSeason20242025!$E$3:$E$1315, $A23)</f>
        <v>33</v>
      </c>
      <c r="DJ23">
        <f>SUMIFS(DataRegularSeason20242025!$AA$3:$AA$1315,DataRegularSeason20242025!$B$3:$B$1315, "&lt;=" &amp; DJ$1, DataRegularSeason20242025!$D$3:$D$1315, $A23)+SUMIFS(DataRegularSeason20242025!$AB$3:$AB$1315,DataRegularSeason20242025!$B$3:$B$1315, "&lt;=" &amp; DJ$1, DataRegularSeason20242025!$E$3:$E$1315, $A23)</f>
        <v>33</v>
      </c>
      <c r="DK23">
        <f>SUMIFS(DataRegularSeason20242025!$AA$3:$AA$1315,DataRegularSeason20242025!$B$3:$B$1315, "&lt;=" &amp; DK$1, DataRegularSeason20242025!$D$3:$D$1315, $A23)+SUMIFS(DataRegularSeason20242025!$AB$3:$AB$1315,DataRegularSeason20242025!$B$3:$B$1315, "&lt;=" &amp; DK$1, DataRegularSeason20242025!$E$3:$E$1315, $A23)</f>
        <v>33</v>
      </c>
      <c r="DL23">
        <f>SUMIFS(DataRegularSeason20242025!$AA$3:$AA$1315,DataRegularSeason20242025!$B$3:$B$1315, "&lt;=" &amp; DL$1, DataRegularSeason20242025!$D$3:$D$1315, $A23)+SUMIFS(DataRegularSeason20242025!$AB$3:$AB$1315,DataRegularSeason20242025!$B$3:$B$1315, "&lt;=" &amp; DL$1, DataRegularSeason20242025!$E$3:$E$1315, $A23)</f>
        <v>33</v>
      </c>
      <c r="DM23">
        <f>SUMIFS(DataRegularSeason20242025!$AA$3:$AA$1315,DataRegularSeason20242025!$B$3:$B$1315, "&lt;=" &amp; DM$1, DataRegularSeason20242025!$D$3:$D$1315, $A23)+SUMIFS(DataRegularSeason20242025!$AB$3:$AB$1315,DataRegularSeason20242025!$B$3:$B$1315, "&lt;=" &amp; DM$1, DataRegularSeason20242025!$E$3:$E$1315, $A23)</f>
        <v>33</v>
      </c>
      <c r="DN23">
        <f>SUMIFS(DataRegularSeason20242025!$AA$3:$AA$1315,DataRegularSeason20242025!$B$3:$B$1315, "&lt;=" &amp; DN$1, DataRegularSeason20242025!$D$3:$D$1315, $A23)+SUMIFS(DataRegularSeason20242025!$AB$3:$AB$1315,DataRegularSeason20242025!$B$3:$B$1315, "&lt;=" &amp; DN$1, DataRegularSeason20242025!$E$3:$E$1315, $A23)</f>
        <v>33</v>
      </c>
      <c r="DO23">
        <f>SUMIFS(DataRegularSeason20242025!$AA$3:$AA$1315,DataRegularSeason20242025!$B$3:$B$1315, "&lt;=" &amp; DO$1, DataRegularSeason20242025!$D$3:$D$1315, $A23)+SUMIFS(DataRegularSeason20242025!$AB$3:$AB$1315,DataRegularSeason20242025!$B$3:$B$1315, "&lt;=" &amp; DO$1, DataRegularSeason20242025!$E$3:$E$1315, $A23)</f>
        <v>33</v>
      </c>
      <c r="DP23">
        <f>SUMIFS(DataRegularSeason20242025!$AA$3:$AA$1315,DataRegularSeason20242025!$B$3:$B$1315, "&lt;=" &amp; DP$1, DataRegularSeason20242025!$D$3:$D$1315, $A23)+SUMIFS(DataRegularSeason20242025!$AB$3:$AB$1315,DataRegularSeason20242025!$B$3:$B$1315, "&lt;=" &amp; DP$1, DataRegularSeason20242025!$E$3:$E$1315, $A23)</f>
        <v>33</v>
      </c>
      <c r="DQ23">
        <f>SUMIFS(DataRegularSeason20242025!$AA$3:$AA$1315,DataRegularSeason20242025!$B$3:$B$1315, "&lt;=" &amp; DQ$1, DataRegularSeason20242025!$D$3:$D$1315, $A23)+SUMIFS(DataRegularSeason20242025!$AB$3:$AB$1315,DataRegularSeason20242025!$B$3:$B$1315, "&lt;=" &amp; DQ$1, DataRegularSeason20242025!$E$3:$E$1315, $A23)</f>
        <v>33</v>
      </c>
      <c r="DR23">
        <f>SUMIFS(DataRegularSeason20242025!$AA$3:$AA$1315,DataRegularSeason20242025!$B$3:$B$1315, "&lt;=" &amp; DR$1, DataRegularSeason20242025!$D$3:$D$1315, $A23)+SUMIFS(DataRegularSeason20242025!$AB$3:$AB$1315,DataRegularSeason20242025!$B$3:$B$1315, "&lt;=" &amp; DR$1, DataRegularSeason20242025!$E$3:$E$1315, $A23)</f>
        <v>33</v>
      </c>
      <c r="DS23">
        <f>SUMIFS(DataRegularSeason20242025!$AA$3:$AA$1315,DataRegularSeason20242025!$B$3:$B$1315, "&lt;=" &amp; DS$1, DataRegularSeason20242025!$D$3:$D$1315, $A23)+SUMIFS(DataRegularSeason20242025!$AB$3:$AB$1315,DataRegularSeason20242025!$B$3:$B$1315, "&lt;=" &amp; DS$1, DataRegularSeason20242025!$E$3:$E$1315, $A23)</f>
        <v>33</v>
      </c>
      <c r="DT23">
        <f>SUMIFS(DataRegularSeason20242025!$AA$3:$AA$1315,DataRegularSeason20242025!$B$3:$B$1315, "&lt;=" &amp; DT$1, DataRegularSeason20242025!$D$3:$D$1315, $A23)+SUMIFS(DataRegularSeason20242025!$AB$3:$AB$1315,DataRegularSeason20242025!$B$3:$B$1315, "&lt;=" &amp; DT$1, DataRegularSeason20242025!$E$3:$E$1315, $A23)</f>
        <v>33</v>
      </c>
      <c r="DU23">
        <f>SUMIFS(DataRegularSeason20242025!$AA$3:$AA$1315,DataRegularSeason20242025!$B$3:$B$1315, "&lt;=" &amp; DU$1, DataRegularSeason20242025!$D$3:$D$1315, $A23)+SUMIFS(DataRegularSeason20242025!$AB$3:$AB$1315,DataRegularSeason20242025!$B$3:$B$1315, "&lt;=" &amp; DU$1, DataRegularSeason20242025!$E$3:$E$1315, $A23)</f>
        <v>33</v>
      </c>
      <c r="DV23">
        <f>SUMIFS(DataRegularSeason20242025!$AA$3:$AA$1315,DataRegularSeason20242025!$B$3:$B$1315, "&lt;=" &amp; DV$1, DataRegularSeason20242025!$D$3:$D$1315, $A23)+SUMIFS(DataRegularSeason20242025!$AB$3:$AB$1315,DataRegularSeason20242025!$B$3:$B$1315, "&lt;=" &amp; DV$1, DataRegularSeason20242025!$E$3:$E$1315, $A23)</f>
        <v>33</v>
      </c>
      <c r="DW23">
        <f>SUMIFS(DataRegularSeason20242025!$AA$3:$AA$1315,DataRegularSeason20242025!$B$3:$B$1315, "&lt;=" &amp; DW$1, DataRegularSeason20242025!$D$3:$D$1315, $A23)+SUMIFS(DataRegularSeason20242025!$AB$3:$AB$1315,DataRegularSeason20242025!$B$3:$B$1315, "&lt;=" &amp; DW$1, DataRegularSeason20242025!$E$3:$E$1315, $A23)</f>
        <v>33</v>
      </c>
      <c r="DX23">
        <f>SUMIFS(DataRegularSeason20242025!$AA$3:$AA$1315,DataRegularSeason20242025!$B$3:$B$1315, "&lt;=" &amp; DX$1, DataRegularSeason20242025!$D$3:$D$1315, $A23)+SUMIFS(DataRegularSeason20242025!$AB$3:$AB$1315,DataRegularSeason20242025!$B$3:$B$1315, "&lt;=" &amp; DX$1, DataRegularSeason20242025!$E$3:$E$1315, $A23)</f>
        <v>33</v>
      </c>
      <c r="DY23">
        <f>SUMIFS(DataRegularSeason20242025!$AA$3:$AA$1315,DataRegularSeason20242025!$B$3:$B$1315, "&lt;=" &amp; DY$1, DataRegularSeason20242025!$D$3:$D$1315, $A23)+SUMIFS(DataRegularSeason20242025!$AB$3:$AB$1315,DataRegularSeason20242025!$B$3:$B$1315, "&lt;=" &amp; DY$1, DataRegularSeason20242025!$E$3:$E$1315, $A23)</f>
        <v>33</v>
      </c>
      <c r="DZ23">
        <f>SUMIFS(DataRegularSeason20242025!$AA$3:$AA$1315,DataRegularSeason20242025!$B$3:$B$1315, "&lt;=" &amp; DZ$1, DataRegularSeason20242025!$D$3:$D$1315, $A23)+SUMIFS(DataRegularSeason20242025!$AB$3:$AB$1315,DataRegularSeason20242025!$B$3:$B$1315, "&lt;=" &amp; DZ$1, DataRegularSeason20242025!$E$3:$E$1315, $A23)</f>
        <v>33</v>
      </c>
      <c r="EA23">
        <f>SUMIFS(DataRegularSeason20242025!$AA$3:$AA$1315,DataRegularSeason20242025!$B$3:$B$1315, "&lt;=" &amp; EA$1, DataRegularSeason20242025!$D$3:$D$1315, $A23)+SUMIFS(DataRegularSeason20242025!$AB$3:$AB$1315,DataRegularSeason20242025!$B$3:$B$1315, "&lt;=" &amp; EA$1, DataRegularSeason20242025!$E$3:$E$1315, $A23)</f>
        <v>33</v>
      </c>
      <c r="EB23">
        <f>SUMIFS(DataRegularSeason20242025!$AA$3:$AA$1315,DataRegularSeason20242025!$B$3:$B$1315, "&lt;=" &amp; EB$1, DataRegularSeason20242025!$D$3:$D$1315, $A23)+SUMIFS(DataRegularSeason20242025!$AB$3:$AB$1315,DataRegularSeason20242025!$B$3:$B$1315, "&lt;=" &amp; EB$1, DataRegularSeason20242025!$E$3:$E$1315, $A23)</f>
        <v>33</v>
      </c>
      <c r="EC23">
        <f>SUMIFS(DataRegularSeason20242025!$AA$3:$AA$1315,DataRegularSeason20242025!$B$3:$B$1315, "&lt;=" &amp; EC$1, DataRegularSeason20242025!$D$3:$D$1315, $A23)+SUMIFS(DataRegularSeason20242025!$AB$3:$AB$1315,DataRegularSeason20242025!$B$3:$B$1315, "&lt;=" &amp; EC$1, DataRegularSeason20242025!$E$3:$E$1315, $A23)</f>
        <v>33</v>
      </c>
      <c r="ED23">
        <f>SUMIFS(DataRegularSeason20242025!$AA$3:$AA$1315,DataRegularSeason20242025!$B$3:$B$1315, "&lt;=" &amp; ED$1, DataRegularSeason20242025!$D$3:$D$1315, $A23)+SUMIFS(DataRegularSeason20242025!$AB$3:$AB$1315,DataRegularSeason20242025!$B$3:$B$1315, "&lt;=" &amp; ED$1, DataRegularSeason20242025!$E$3:$E$1315, $A23)</f>
        <v>33</v>
      </c>
      <c r="EE23">
        <f>SUMIFS(DataRegularSeason20242025!$AA$3:$AA$1315,DataRegularSeason20242025!$B$3:$B$1315, "&lt;=" &amp; EE$1, DataRegularSeason20242025!$D$3:$D$1315, $A23)+SUMIFS(DataRegularSeason20242025!$AB$3:$AB$1315,DataRegularSeason20242025!$B$3:$B$1315, "&lt;=" &amp; EE$1, DataRegularSeason20242025!$E$3:$E$1315, $A23)</f>
        <v>33</v>
      </c>
      <c r="EF23">
        <f>SUMIFS(DataRegularSeason20242025!$AA$3:$AA$1315,DataRegularSeason20242025!$B$3:$B$1315, "&lt;=" &amp; EF$1, DataRegularSeason20242025!$D$3:$D$1315, $A23)+SUMIFS(DataRegularSeason20242025!$AB$3:$AB$1315,DataRegularSeason20242025!$B$3:$B$1315, "&lt;=" &amp; EF$1, DataRegularSeason20242025!$E$3:$E$1315, $A23)</f>
        <v>33</v>
      </c>
      <c r="EG23">
        <f>SUMIFS(DataRegularSeason20242025!$AA$3:$AA$1315,DataRegularSeason20242025!$B$3:$B$1315, "&lt;=" &amp; EG$1, DataRegularSeason20242025!$D$3:$D$1315, $A23)+SUMIFS(DataRegularSeason20242025!$AB$3:$AB$1315,DataRegularSeason20242025!$B$3:$B$1315, "&lt;=" &amp; EG$1, DataRegularSeason20242025!$E$3:$E$1315, $A23)</f>
        <v>33</v>
      </c>
      <c r="EH23">
        <f>SUMIFS(DataRegularSeason20242025!$AA$3:$AA$1315,DataRegularSeason20242025!$B$3:$B$1315, "&lt;=" &amp; EH$1, DataRegularSeason20242025!$D$3:$D$1315, $A23)+SUMIFS(DataRegularSeason20242025!$AB$3:$AB$1315,DataRegularSeason20242025!$B$3:$B$1315, "&lt;=" &amp; EH$1, DataRegularSeason20242025!$E$3:$E$1315, $A23)</f>
        <v>33</v>
      </c>
      <c r="EI23">
        <f>SUMIFS(DataRegularSeason20242025!$AA$3:$AA$1315,DataRegularSeason20242025!$B$3:$B$1315, "&lt;=" &amp; EI$1, DataRegularSeason20242025!$D$3:$D$1315, $A23)+SUMIFS(DataRegularSeason20242025!$AB$3:$AB$1315,DataRegularSeason20242025!$B$3:$B$1315, "&lt;=" &amp; EI$1, DataRegularSeason20242025!$E$3:$E$1315, $A23)</f>
        <v>33</v>
      </c>
      <c r="EJ23">
        <f>SUMIFS(DataRegularSeason20242025!$AA$3:$AA$1315,DataRegularSeason20242025!$B$3:$B$1315, "&lt;=" &amp; EJ$1, DataRegularSeason20242025!$D$3:$D$1315, $A23)+SUMIFS(DataRegularSeason20242025!$AB$3:$AB$1315,DataRegularSeason20242025!$B$3:$B$1315, "&lt;=" &amp; EJ$1, DataRegularSeason20242025!$E$3:$E$1315, $A23)</f>
        <v>33</v>
      </c>
      <c r="EK23">
        <f>SUMIFS(DataRegularSeason20242025!$AA$3:$AA$1315,DataRegularSeason20242025!$B$3:$B$1315, "&lt;=" &amp; EK$1, DataRegularSeason20242025!$D$3:$D$1315, $A23)+SUMIFS(DataRegularSeason20242025!$AB$3:$AB$1315,DataRegularSeason20242025!$B$3:$B$1315, "&lt;=" &amp; EK$1, DataRegularSeason20242025!$E$3:$E$1315, $A23)</f>
        <v>33</v>
      </c>
      <c r="EL23">
        <f>SUMIFS(DataRegularSeason20242025!$AA$3:$AA$1315,DataRegularSeason20242025!$B$3:$B$1315, "&lt;=" &amp; EL$1, DataRegularSeason20242025!$D$3:$D$1315, $A23)+SUMIFS(DataRegularSeason20242025!$AB$3:$AB$1315,DataRegularSeason20242025!$B$3:$B$1315, "&lt;=" &amp; EL$1, DataRegularSeason20242025!$E$3:$E$1315, $A23)</f>
        <v>33</v>
      </c>
      <c r="EM23">
        <f>SUMIFS(DataRegularSeason20242025!$AA$3:$AA$1315,DataRegularSeason20242025!$B$3:$B$1315, "&lt;=" &amp; EM$1, DataRegularSeason20242025!$D$3:$D$1315, $A23)+SUMIFS(DataRegularSeason20242025!$AB$3:$AB$1315,DataRegularSeason20242025!$B$3:$B$1315, "&lt;=" &amp; EM$1, DataRegularSeason20242025!$E$3:$E$1315, $A23)</f>
        <v>33</v>
      </c>
      <c r="EN23">
        <f>SUMIFS(DataRegularSeason20242025!$AA$3:$AA$1315,DataRegularSeason20242025!$B$3:$B$1315, "&lt;=" &amp; EN$1, DataRegularSeason20242025!$D$3:$D$1315, $A23)+SUMIFS(DataRegularSeason20242025!$AB$3:$AB$1315,DataRegularSeason20242025!$B$3:$B$1315, "&lt;=" &amp; EN$1, DataRegularSeason20242025!$E$3:$E$1315, $A23)</f>
        <v>33</v>
      </c>
      <c r="EO23">
        <f>SUMIFS(DataRegularSeason20242025!$AA$3:$AA$1315,DataRegularSeason20242025!$B$3:$B$1315, "&lt;=" &amp; EO$1, DataRegularSeason20242025!$D$3:$D$1315, $A23)+SUMIFS(DataRegularSeason20242025!$AB$3:$AB$1315,DataRegularSeason20242025!$B$3:$B$1315, "&lt;=" &amp; EO$1, DataRegularSeason20242025!$E$3:$E$1315, $A23)</f>
        <v>33</v>
      </c>
      <c r="EP23">
        <f>SUMIFS(DataRegularSeason20242025!$AA$3:$AA$1315,DataRegularSeason20242025!$B$3:$B$1315, "&lt;=" &amp; EP$1, DataRegularSeason20242025!$D$3:$D$1315, $A23)+SUMIFS(DataRegularSeason20242025!$AB$3:$AB$1315,DataRegularSeason20242025!$B$3:$B$1315, "&lt;=" &amp; EP$1, DataRegularSeason20242025!$E$3:$E$1315, $A23)</f>
        <v>33</v>
      </c>
      <c r="EQ23">
        <f>SUMIFS(DataRegularSeason20242025!$AA$3:$AA$1315,DataRegularSeason20242025!$B$3:$B$1315, "&lt;=" &amp; EQ$1, DataRegularSeason20242025!$D$3:$D$1315, $A23)+SUMIFS(DataRegularSeason20242025!$AB$3:$AB$1315,DataRegularSeason20242025!$B$3:$B$1315, "&lt;=" &amp; EQ$1, DataRegularSeason20242025!$E$3:$E$1315, $A23)</f>
        <v>33</v>
      </c>
      <c r="ER23">
        <f>SUMIFS(DataRegularSeason20242025!$AA$3:$AA$1315,DataRegularSeason20242025!$B$3:$B$1315, "&lt;=" &amp; ER$1, DataRegularSeason20242025!$D$3:$D$1315, $A23)+SUMIFS(DataRegularSeason20242025!$AB$3:$AB$1315,DataRegularSeason20242025!$B$3:$B$1315, "&lt;=" &amp; ER$1, DataRegularSeason20242025!$E$3:$E$1315, $A23)</f>
        <v>33</v>
      </c>
      <c r="ES23">
        <f>SUMIFS(DataRegularSeason20242025!$AA$3:$AA$1315,DataRegularSeason20242025!$B$3:$B$1315, "&lt;=" &amp; ES$1, DataRegularSeason20242025!$D$3:$D$1315, $A23)+SUMIFS(DataRegularSeason20242025!$AB$3:$AB$1315,DataRegularSeason20242025!$B$3:$B$1315, "&lt;=" &amp; ES$1, DataRegularSeason20242025!$E$3:$E$1315, $A23)</f>
        <v>33</v>
      </c>
      <c r="ET23">
        <f>SUMIFS(DataRegularSeason20242025!$AA$3:$AA$1315,DataRegularSeason20242025!$B$3:$B$1315, "&lt;=" &amp; ET$1, DataRegularSeason20242025!$D$3:$D$1315, $A23)+SUMIFS(DataRegularSeason20242025!$AB$3:$AB$1315,DataRegularSeason20242025!$B$3:$B$1315, "&lt;=" &amp; ET$1, DataRegularSeason20242025!$E$3:$E$1315, $A23)</f>
        <v>33</v>
      </c>
      <c r="EU23">
        <f>SUMIFS(DataRegularSeason20242025!$AA$3:$AA$1315,DataRegularSeason20242025!$B$3:$B$1315, "&lt;=" &amp; EU$1, DataRegularSeason20242025!$D$3:$D$1315, $A23)+SUMIFS(DataRegularSeason20242025!$AB$3:$AB$1315,DataRegularSeason20242025!$B$3:$B$1315, "&lt;=" &amp; EU$1, DataRegularSeason20242025!$E$3:$E$1315, $A23)</f>
        <v>33</v>
      </c>
      <c r="EV23">
        <f>SUMIFS(DataRegularSeason20242025!$AA$3:$AA$1315,DataRegularSeason20242025!$B$3:$B$1315, "&lt;=" &amp; EV$1, DataRegularSeason20242025!$D$3:$D$1315, $A23)+SUMIFS(DataRegularSeason20242025!$AB$3:$AB$1315,DataRegularSeason20242025!$B$3:$B$1315, "&lt;=" &amp; EV$1, DataRegularSeason20242025!$E$3:$E$1315, $A23)</f>
        <v>33</v>
      </c>
      <c r="EW23">
        <f>SUMIFS(DataRegularSeason20242025!$AA$3:$AA$1315,DataRegularSeason20242025!$B$3:$B$1315, "&lt;=" &amp; EW$1, DataRegularSeason20242025!$D$3:$D$1315, $A23)+SUMIFS(DataRegularSeason20242025!$AB$3:$AB$1315,DataRegularSeason20242025!$B$3:$B$1315, "&lt;=" &amp; EW$1, DataRegularSeason20242025!$E$3:$E$1315, $A23)</f>
        <v>33</v>
      </c>
      <c r="EX23">
        <f>SUMIFS(DataRegularSeason20242025!$AA$3:$AA$1315,DataRegularSeason20242025!$B$3:$B$1315, "&lt;=" &amp; EX$1, DataRegularSeason20242025!$D$3:$D$1315, $A23)+SUMIFS(DataRegularSeason20242025!$AB$3:$AB$1315,DataRegularSeason20242025!$B$3:$B$1315, "&lt;=" &amp; EX$1, DataRegularSeason20242025!$E$3:$E$1315, $A23)</f>
        <v>33</v>
      </c>
      <c r="EY23">
        <f>SUMIFS(DataRegularSeason20242025!$AA$3:$AA$1315,DataRegularSeason20242025!$B$3:$B$1315, "&lt;=" &amp; EY$1, DataRegularSeason20242025!$D$3:$D$1315, $A23)+SUMIFS(DataRegularSeason20242025!$AB$3:$AB$1315,DataRegularSeason20242025!$B$3:$B$1315, "&lt;=" &amp; EY$1, DataRegularSeason20242025!$E$3:$E$1315, $A23)</f>
        <v>33</v>
      </c>
      <c r="EZ23">
        <f>SUMIFS(DataRegularSeason20242025!$AA$3:$AA$1315,DataRegularSeason20242025!$B$3:$B$1315, "&lt;=" &amp; EZ$1, DataRegularSeason20242025!$D$3:$D$1315, $A23)+SUMIFS(DataRegularSeason20242025!$AB$3:$AB$1315,DataRegularSeason20242025!$B$3:$B$1315, "&lt;=" &amp; EZ$1, DataRegularSeason20242025!$E$3:$E$1315, $A23)</f>
        <v>33</v>
      </c>
      <c r="FA23">
        <f>SUMIFS(DataRegularSeason20242025!$AA$3:$AA$1315,DataRegularSeason20242025!$B$3:$B$1315, "&lt;=" &amp; FA$1, DataRegularSeason20242025!$D$3:$D$1315, $A23)+SUMIFS(DataRegularSeason20242025!$AB$3:$AB$1315,DataRegularSeason20242025!$B$3:$B$1315, "&lt;=" &amp; FA$1, DataRegularSeason20242025!$E$3:$E$1315, $A23)</f>
        <v>33</v>
      </c>
      <c r="FB23">
        <f>SUMIFS(DataRegularSeason20242025!$AA$3:$AA$1315,DataRegularSeason20242025!$B$3:$B$1315, "&lt;=" &amp; FB$1, DataRegularSeason20242025!$D$3:$D$1315, $A23)+SUMIFS(DataRegularSeason20242025!$AB$3:$AB$1315,DataRegularSeason20242025!$B$3:$B$1315, "&lt;=" &amp; FB$1, DataRegularSeason20242025!$E$3:$E$1315, $A23)</f>
        <v>33</v>
      </c>
      <c r="FC23">
        <f>SUMIFS(DataRegularSeason20242025!$AA$3:$AA$1315,DataRegularSeason20242025!$B$3:$B$1315, "&lt;=" &amp; FC$1, DataRegularSeason20242025!$D$3:$D$1315, $A23)+SUMIFS(DataRegularSeason20242025!$AB$3:$AB$1315,DataRegularSeason20242025!$B$3:$B$1315, "&lt;=" &amp; FC$1, DataRegularSeason20242025!$E$3:$E$1315, $A23)</f>
        <v>33</v>
      </c>
      <c r="FD23">
        <f>SUMIFS(DataRegularSeason20242025!$AA$3:$AA$1315,DataRegularSeason20242025!$B$3:$B$1315, "&lt;=" &amp; FD$1, DataRegularSeason20242025!$D$3:$D$1315, $A23)+SUMIFS(DataRegularSeason20242025!$AB$3:$AB$1315,DataRegularSeason20242025!$B$3:$B$1315, "&lt;=" &amp; FD$1, DataRegularSeason20242025!$E$3:$E$1315, $A23)</f>
        <v>33</v>
      </c>
      <c r="FE23">
        <f>SUMIFS(DataRegularSeason20242025!$AA$3:$AA$1315,DataRegularSeason20242025!$B$3:$B$1315, "&lt;=" &amp; FE$1, DataRegularSeason20242025!$D$3:$D$1315, $A23)+SUMIFS(DataRegularSeason20242025!$AB$3:$AB$1315,DataRegularSeason20242025!$B$3:$B$1315, "&lt;=" &amp; FE$1, DataRegularSeason20242025!$E$3:$E$1315, $A23)</f>
        <v>33</v>
      </c>
      <c r="FF23">
        <f>SUMIFS(DataRegularSeason20242025!$AA$3:$AA$1315,DataRegularSeason20242025!$B$3:$B$1315, "&lt;=" &amp; FF$1, DataRegularSeason20242025!$D$3:$D$1315, $A23)+SUMIFS(DataRegularSeason20242025!$AB$3:$AB$1315,DataRegularSeason20242025!$B$3:$B$1315, "&lt;=" &amp; FF$1, DataRegularSeason20242025!$E$3:$E$1315, $A23)</f>
        <v>33</v>
      </c>
      <c r="FG23">
        <f>SUMIFS(DataRegularSeason20242025!$AA$3:$AA$1315,DataRegularSeason20242025!$B$3:$B$1315, "&lt;=" &amp; FG$1, DataRegularSeason20242025!$D$3:$D$1315, $A23)+SUMIFS(DataRegularSeason20242025!$AB$3:$AB$1315,DataRegularSeason20242025!$B$3:$B$1315, "&lt;=" &amp; FG$1, DataRegularSeason20242025!$E$3:$E$1315, $A23)</f>
        <v>33</v>
      </c>
      <c r="FH23">
        <f>SUMIFS(DataRegularSeason20242025!$AA$3:$AA$1315,DataRegularSeason20242025!$B$3:$B$1315, "&lt;=" &amp; FH$1, DataRegularSeason20242025!$D$3:$D$1315, $A23)+SUMIFS(DataRegularSeason20242025!$AB$3:$AB$1315,DataRegularSeason20242025!$B$3:$B$1315, "&lt;=" &amp; FH$1, DataRegularSeason20242025!$E$3:$E$1315, $A23)</f>
        <v>33</v>
      </c>
      <c r="FI23">
        <f>SUMIFS(DataRegularSeason20242025!$AA$3:$AA$1315,DataRegularSeason20242025!$B$3:$B$1315, "&lt;=" &amp; FI$1, DataRegularSeason20242025!$D$3:$D$1315, $A23)+SUMIFS(DataRegularSeason20242025!$AB$3:$AB$1315,DataRegularSeason20242025!$B$3:$B$1315, "&lt;=" &amp; FI$1, DataRegularSeason20242025!$E$3:$E$1315, $A23)</f>
        <v>33</v>
      </c>
      <c r="FJ23">
        <f>SUMIFS(DataRegularSeason20242025!$AA$3:$AA$1315,DataRegularSeason20242025!$B$3:$B$1315, "&lt;=" &amp; FJ$1, DataRegularSeason20242025!$D$3:$D$1315, $A23)+SUMIFS(DataRegularSeason20242025!$AB$3:$AB$1315,DataRegularSeason20242025!$B$3:$B$1315, "&lt;=" &amp; FJ$1, DataRegularSeason20242025!$E$3:$E$1315, $A23)</f>
        <v>33</v>
      </c>
      <c r="FK23">
        <f>SUMIFS(DataRegularSeason20242025!$AA$3:$AA$1315,DataRegularSeason20242025!$B$3:$B$1315, "&lt;=" &amp; FK$1, DataRegularSeason20242025!$D$3:$D$1315, $A23)+SUMIFS(DataRegularSeason20242025!$AB$3:$AB$1315,DataRegularSeason20242025!$B$3:$B$1315, "&lt;=" &amp; FK$1, DataRegularSeason20242025!$E$3:$E$1315, $A23)</f>
        <v>33</v>
      </c>
      <c r="FL23">
        <f>SUMIFS(DataRegularSeason20242025!$AA$3:$AA$1315,DataRegularSeason20242025!$B$3:$B$1315, "&lt;=" &amp; FL$1, DataRegularSeason20242025!$D$3:$D$1315, $A23)+SUMIFS(DataRegularSeason20242025!$AB$3:$AB$1315,DataRegularSeason20242025!$B$3:$B$1315, "&lt;=" &amp; FL$1, DataRegularSeason20242025!$E$3:$E$1315, $A23)</f>
        <v>33</v>
      </c>
      <c r="FM23">
        <f>SUMIFS(DataRegularSeason20242025!$AA$3:$AA$1315,DataRegularSeason20242025!$B$3:$B$1315, "&lt;=" &amp; FM$1, DataRegularSeason20242025!$D$3:$D$1315, $A23)+SUMIFS(DataRegularSeason20242025!$AB$3:$AB$1315,DataRegularSeason20242025!$B$3:$B$1315, "&lt;=" &amp; FM$1, DataRegularSeason20242025!$E$3:$E$1315, $A23)</f>
        <v>33</v>
      </c>
      <c r="FN23">
        <f>SUMIFS(DataRegularSeason20242025!$AA$3:$AA$1315,DataRegularSeason20242025!$B$3:$B$1315, "&lt;=" &amp; FN$1, DataRegularSeason20242025!$D$3:$D$1315, $A23)+SUMIFS(DataRegularSeason20242025!$AB$3:$AB$1315,DataRegularSeason20242025!$B$3:$B$1315, "&lt;=" &amp; FN$1, DataRegularSeason20242025!$E$3:$E$1315, $A23)</f>
        <v>33</v>
      </c>
      <c r="FO23">
        <f>SUMIFS(DataRegularSeason20242025!$AA$3:$AA$1315,DataRegularSeason20242025!$B$3:$B$1315, "&lt;=" &amp; FO$1, DataRegularSeason20242025!$D$3:$D$1315, $A23)+SUMIFS(DataRegularSeason20242025!$AB$3:$AB$1315,DataRegularSeason20242025!$B$3:$B$1315, "&lt;=" &amp; FO$1, DataRegularSeason20242025!$E$3:$E$1315, $A23)</f>
        <v>33</v>
      </c>
      <c r="FP23">
        <f>SUMIFS(DataRegularSeason20242025!$AA$3:$AA$1315,DataRegularSeason20242025!$B$3:$B$1315, "&lt;=" &amp; FP$1, DataRegularSeason20242025!$D$3:$D$1315, $A23)+SUMIFS(DataRegularSeason20242025!$AB$3:$AB$1315,DataRegularSeason20242025!$B$3:$B$1315, "&lt;=" &amp; FP$1, DataRegularSeason20242025!$E$3:$E$1315, $A23)</f>
        <v>33</v>
      </c>
      <c r="FQ23">
        <f>SUMIFS(DataRegularSeason20242025!$AA$3:$AA$1315,DataRegularSeason20242025!$B$3:$B$1315, "&lt;=" &amp; FQ$1, DataRegularSeason20242025!$D$3:$D$1315, $A23)+SUMIFS(DataRegularSeason20242025!$AB$3:$AB$1315,DataRegularSeason20242025!$B$3:$B$1315, "&lt;=" &amp; FQ$1, DataRegularSeason20242025!$E$3:$E$1315, $A23)</f>
        <v>33</v>
      </c>
      <c r="FR23">
        <f>SUMIFS(DataRegularSeason20242025!$AA$3:$AA$1315,DataRegularSeason20242025!$B$3:$B$1315, "&lt;=" &amp; FR$1, DataRegularSeason20242025!$D$3:$D$1315, $A23)+SUMIFS(DataRegularSeason20242025!$AB$3:$AB$1315,DataRegularSeason20242025!$B$3:$B$1315, "&lt;=" &amp; FR$1, DataRegularSeason20242025!$E$3:$E$1315, $A23)</f>
        <v>33</v>
      </c>
      <c r="FS23">
        <f>SUMIFS(DataRegularSeason20242025!$AA$3:$AA$1315,DataRegularSeason20242025!$B$3:$B$1315, "&lt;=" &amp; FS$1, DataRegularSeason20242025!$D$3:$D$1315, $A23)+SUMIFS(DataRegularSeason20242025!$AB$3:$AB$1315,DataRegularSeason20242025!$B$3:$B$1315, "&lt;=" &amp; FS$1, DataRegularSeason20242025!$E$3:$E$1315, $A23)</f>
        <v>33</v>
      </c>
      <c r="FT23">
        <f>SUMIFS(DataRegularSeason20242025!$AA$3:$AA$1315,DataRegularSeason20242025!$B$3:$B$1315, "&lt;=" &amp; FT$1, DataRegularSeason20242025!$D$3:$D$1315, $A23)+SUMIFS(DataRegularSeason20242025!$AB$3:$AB$1315,DataRegularSeason20242025!$B$3:$B$1315, "&lt;=" &amp; FT$1, DataRegularSeason20242025!$E$3:$E$1315, $A23)</f>
        <v>33</v>
      </c>
      <c r="FU23">
        <f>SUMIFS(DataRegularSeason20242025!$AA$3:$AA$1315,DataRegularSeason20242025!$B$3:$B$1315, "&lt;=" &amp; FU$1, DataRegularSeason20242025!$D$3:$D$1315, $A23)+SUMIFS(DataRegularSeason20242025!$AB$3:$AB$1315,DataRegularSeason20242025!$B$3:$B$1315, "&lt;=" &amp; FU$1, DataRegularSeason20242025!$E$3:$E$1315, $A23)</f>
        <v>33</v>
      </c>
      <c r="FV23">
        <f>SUMIFS(DataRegularSeason20242025!$AA$3:$AA$1315,DataRegularSeason20242025!$B$3:$B$1315, "&lt;=" &amp; FV$1, DataRegularSeason20242025!$D$3:$D$1315, $A23)+SUMIFS(DataRegularSeason20242025!$AB$3:$AB$1315,DataRegularSeason20242025!$B$3:$B$1315, "&lt;=" &amp; FV$1, DataRegularSeason20242025!$E$3:$E$1315, $A23)</f>
        <v>33</v>
      </c>
      <c r="FW23">
        <f>SUMIFS(DataRegularSeason20242025!$AA$3:$AA$1315,DataRegularSeason20242025!$B$3:$B$1315, "&lt;=" &amp; FW$1, DataRegularSeason20242025!$D$3:$D$1315, $A23)+SUMIFS(DataRegularSeason20242025!$AB$3:$AB$1315,DataRegularSeason20242025!$B$3:$B$1315, "&lt;=" &amp; FW$1, DataRegularSeason20242025!$E$3:$E$1315, $A23)</f>
        <v>33</v>
      </c>
      <c r="FX23">
        <f>SUMIFS(DataRegularSeason20242025!$AA$3:$AA$1315,DataRegularSeason20242025!$B$3:$B$1315, "&lt;=" &amp; FX$1, DataRegularSeason20242025!$D$3:$D$1315, $A23)+SUMIFS(DataRegularSeason20242025!$AB$3:$AB$1315,DataRegularSeason20242025!$B$3:$B$1315, "&lt;=" &amp; FX$1, DataRegularSeason20242025!$E$3:$E$1315, $A23)</f>
        <v>33</v>
      </c>
      <c r="FY23">
        <f>SUMIFS(DataRegularSeason20242025!$AA$3:$AA$1315,DataRegularSeason20242025!$B$3:$B$1315, "&lt;=" &amp; FY$1, DataRegularSeason20242025!$D$3:$D$1315, $A23)+SUMIFS(DataRegularSeason20242025!$AB$3:$AB$1315,DataRegularSeason20242025!$B$3:$B$1315, "&lt;=" &amp; FY$1, DataRegularSeason20242025!$E$3:$E$1315, $A23)</f>
        <v>33</v>
      </c>
      <c r="FZ23">
        <f>SUMIFS(DataRegularSeason20242025!$AA$3:$AA$1315,DataRegularSeason20242025!$B$3:$B$1315, "&lt;=" &amp; FZ$1, DataRegularSeason20242025!$D$3:$D$1315, $A23)+SUMIFS(DataRegularSeason20242025!$AB$3:$AB$1315,DataRegularSeason20242025!$B$3:$B$1315, "&lt;=" &amp; FZ$1, DataRegularSeason20242025!$E$3:$E$1315, $A23)</f>
        <v>33</v>
      </c>
      <c r="GA23">
        <f>SUMIFS(DataRegularSeason20242025!$AA$3:$AA$1315,DataRegularSeason20242025!$B$3:$B$1315, "&lt;=" &amp; GA$1, DataRegularSeason20242025!$D$3:$D$1315, $A23)+SUMIFS(DataRegularSeason20242025!$AB$3:$AB$1315,DataRegularSeason20242025!$B$3:$B$1315, "&lt;=" &amp; GA$1, DataRegularSeason20242025!$E$3:$E$1315, $A23)</f>
        <v>33</v>
      </c>
      <c r="GB23">
        <f>SUMIFS(DataRegularSeason20242025!$AA$3:$AA$1315,DataRegularSeason20242025!$B$3:$B$1315, "&lt;=" &amp; GB$1, DataRegularSeason20242025!$D$3:$D$1315, $A23)+SUMIFS(DataRegularSeason20242025!$AB$3:$AB$1315,DataRegularSeason20242025!$B$3:$B$1315, "&lt;=" &amp; GB$1, DataRegularSeason20242025!$E$3:$E$1315, $A23)</f>
        <v>33</v>
      </c>
      <c r="GC23">
        <f>SUMIFS(DataRegularSeason20242025!$AA$3:$AA$1315,DataRegularSeason20242025!$B$3:$B$1315, "&lt;=" &amp; GC$1, DataRegularSeason20242025!$D$3:$D$1315, $A23)+SUMIFS(DataRegularSeason20242025!$AB$3:$AB$1315,DataRegularSeason20242025!$B$3:$B$1315, "&lt;=" &amp; GC$1, DataRegularSeason20242025!$E$3:$E$1315, $A23)</f>
        <v>33</v>
      </c>
      <c r="GD23">
        <f>SUMIFS(DataRegularSeason20242025!$AA$3:$AA$1315,DataRegularSeason20242025!$B$3:$B$1315, "&lt;=" &amp; GD$1, DataRegularSeason20242025!$D$3:$D$1315, $A23)+SUMIFS(DataRegularSeason20242025!$AB$3:$AB$1315,DataRegularSeason20242025!$B$3:$B$1315, "&lt;=" &amp; GD$1, DataRegularSeason20242025!$E$3:$E$1315, $A23)</f>
        <v>33</v>
      </c>
      <c r="GE23">
        <f>SUMIFS(DataRegularSeason20242025!$AA$3:$AA$1315,DataRegularSeason20242025!$B$3:$B$1315, "&lt;=" &amp; GE$1, DataRegularSeason20242025!$D$3:$D$1315, $A23)+SUMIFS(DataRegularSeason20242025!$AB$3:$AB$1315,DataRegularSeason20242025!$B$3:$B$1315, "&lt;=" &amp; GE$1, DataRegularSeason20242025!$E$3:$E$1315, $A23)</f>
        <v>33</v>
      </c>
      <c r="GF23">
        <f>SUMIFS(DataRegularSeason20242025!$AA$3:$AA$1315,DataRegularSeason20242025!$B$3:$B$1315, "&lt;=" &amp; GF$1, DataRegularSeason20242025!$D$3:$D$1315, $A23)+SUMIFS(DataRegularSeason20242025!$AB$3:$AB$1315,DataRegularSeason20242025!$B$3:$B$1315, "&lt;=" &amp; GF$1, DataRegularSeason20242025!$E$3:$E$1315, $A23)</f>
        <v>33</v>
      </c>
      <c r="GG23">
        <f>SUMIFS(DataRegularSeason20242025!$AA$3:$AA$1315,DataRegularSeason20242025!$B$3:$B$1315, "&lt;=" &amp; GG$1, DataRegularSeason20242025!$D$3:$D$1315, $A23)+SUMIFS(DataRegularSeason20242025!$AB$3:$AB$1315,DataRegularSeason20242025!$B$3:$B$1315, "&lt;=" &amp; GG$1, DataRegularSeason20242025!$E$3:$E$1315, $A23)</f>
        <v>33</v>
      </c>
      <c r="GH23">
        <f>SUMIFS(DataRegularSeason20242025!$AA$3:$AA$1315,DataRegularSeason20242025!$B$3:$B$1315, "&lt;=" &amp; GH$1, DataRegularSeason20242025!$D$3:$D$1315, $A23)+SUMIFS(DataRegularSeason20242025!$AB$3:$AB$1315,DataRegularSeason20242025!$B$3:$B$1315, "&lt;=" &amp; GH$1, DataRegularSeason20242025!$E$3:$E$1315, $A23)</f>
        <v>33</v>
      </c>
      <c r="GI23">
        <f>SUMIFS(DataRegularSeason20242025!$AA$3:$AA$1315,DataRegularSeason20242025!$B$3:$B$1315, "&lt;=" &amp; GI$1, DataRegularSeason20242025!$D$3:$D$1315, $A23)+SUMIFS(DataRegularSeason20242025!$AB$3:$AB$1315,DataRegularSeason20242025!$B$3:$B$1315, "&lt;=" &amp; GI$1, DataRegularSeason20242025!$E$3:$E$1315, $A23)</f>
        <v>33</v>
      </c>
      <c r="GJ23">
        <f>SUMIFS(DataRegularSeason20242025!$AA$3:$AA$1315,DataRegularSeason20242025!$B$3:$B$1315, "&lt;=" &amp; GJ$1, DataRegularSeason20242025!$D$3:$D$1315, $A23)+SUMIFS(DataRegularSeason20242025!$AB$3:$AB$1315,DataRegularSeason20242025!$B$3:$B$1315, "&lt;=" &amp; GJ$1, DataRegularSeason20242025!$E$3:$E$1315, $A23)</f>
        <v>33</v>
      </c>
      <c r="GK23">
        <f>SUMIFS(DataRegularSeason20242025!$AA$3:$AA$1315,DataRegularSeason20242025!$B$3:$B$1315, "&lt;=" &amp; GK$1, DataRegularSeason20242025!$D$3:$D$1315, $A23)+SUMIFS(DataRegularSeason20242025!$AB$3:$AB$1315,DataRegularSeason20242025!$B$3:$B$1315, "&lt;=" &amp; GK$1, DataRegularSeason20242025!$E$3:$E$1315, $A23)</f>
        <v>33</v>
      </c>
      <c r="GL23">
        <f>SUMIFS(DataRegularSeason20242025!$AA$3:$AA$1315,DataRegularSeason20242025!$B$3:$B$1315, "&lt;=" &amp; GL$1, DataRegularSeason20242025!$D$3:$D$1315, $A23)+SUMIFS(DataRegularSeason20242025!$AB$3:$AB$1315,DataRegularSeason20242025!$B$3:$B$1315, "&lt;=" &amp; GL$1, DataRegularSeason20242025!$E$3:$E$1315, $A23)</f>
        <v>33</v>
      </c>
      <c r="GM23">
        <f>SUMIFS(DataRegularSeason20242025!$AA$3:$AA$1315,DataRegularSeason20242025!$B$3:$B$1315, "&lt;=" &amp; GM$1, DataRegularSeason20242025!$D$3:$D$1315, $A23)+SUMIFS(DataRegularSeason20242025!$AB$3:$AB$1315,DataRegularSeason20242025!$B$3:$B$1315, "&lt;=" &amp; GM$1, DataRegularSeason20242025!$E$3:$E$1315, $A23)</f>
        <v>33</v>
      </c>
      <c r="GN23">
        <f>SUMIFS(DataRegularSeason20242025!$AA$3:$AA$1315,DataRegularSeason20242025!$B$3:$B$1315, "&lt;=" &amp; GN$1, DataRegularSeason20242025!$D$3:$D$1315, $A23)+SUMIFS(DataRegularSeason20242025!$AB$3:$AB$1315,DataRegularSeason20242025!$B$3:$B$1315, "&lt;=" &amp; GN$1, DataRegularSeason20242025!$E$3:$E$1315, $A23)</f>
        <v>33</v>
      </c>
      <c r="GO23">
        <f>SUMIFS(DataRegularSeason20242025!$AA$3:$AA$1315,DataRegularSeason20242025!$B$3:$B$1315, "&lt;=" &amp; GO$1, DataRegularSeason20242025!$D$3:$D$1315, $A23)+SUMIFS(DataRegularSeason20242025!$AB$3:$AB$1315,DataRegularSeason20242025!$B$3:$B$1315, "&lt;=" &amp; GO$1, DataRegularSeason20242025!$E$3:$E$1315, $A23)</f>
        <v>33</v>
      </c>
      <c r="GP23">
        <f>SUMIFS(DataRegularSeason20242025!$AA$3:$AA$1315,DataRegularSeason20242025!$B$3:$B$1315, "&lt;=" &amp; GP$1, DataRegularSeason20242025!$D$3:$D$1315, $A23)+SUMIFS(DataRegularSeason20242025!$AB$3:$AB$1315,DataRegularSeason20242025!$B$3:$B$1315, "&lt;=" &amp; GP$1, DataRegularSeason20242025!$E$3:$E$1315, $A23)</f>
        <v>33</v>
      </c>
      <c r="GQ23">
        <f>SUMIFS(DataRegularSeason20242025!$AA$3:$AA$1315,DataRegularSeason20242025!$B$3:$B$1315, "&lt;=" &amp; GQ$1, DataRegularSeason20242025!$D$3:$D$1315, $A23)+SUMIFS(DataRegularSeason20242025!$AB$3:$AB$1315,DataRegularSeason20242025!$B$3:$B$1315, "&lt;=" &amp; GQ$1, DataRegularSeason20242025!$E$3:$E$1315, $A23)</f>
        <v>33</v>
      </c>
      <c r="GR23">
        <f>SUMIFS(DataRegularSeason20242025!$AA$3:$AA$1315,DataRegularSeason20242025!$B$3:$B$1315, "&lt;=" &amp; GR$1, DataRegularSeason20242025!$D$3:$D$1315, $A23)+SUMIFS(DataRegularSeason20242025!$AB$3:$AB$1315,DataRegularSeason20242025!$B$3:$B$1315, "&lt;=" &amp; GR$1, DataRegularSeason20242025!$E$3:$E$1315, $A23)</f>
        <v>33</v>
      </c>
      <c r="GS23">
        <f>SUMIFS(DataRegularSeason20242025!$AA$3:$AA$1315,DataRegularSeason20242025!$B$3:$B$1315, "&lt;=" &amp; GS$1, DataRegularSeason20242025!$D$3:$D$1315, $A23)+SUMIFS(DataRegularSeason20242025!$AB$3:$AB$1315,DataRegularSeason20242025!$B$3:$B$1315, "&lt;=" &amp; GS$1, DataRegularSeason20242025!$E$3:$E$1315, $A23)</f>
        <v>33</v>
      </c>
      <c r="GT23">
        <f>SUMIFS(DataRegularSeason20242025!$AA$3:$AA$1315,DataRegularSeason20242025!$B$3:$B$1315, "&lt;=" &amp; GT$1, DataRegularSeason20242025!$D$3:$D$1315, $A23)+SUMIFS(DataRegularSeason20242025!$AB$3:$AB$1315,DataRegularSeason20242025!$B$3:$B$1315, "&lt;=" &amp; GT$1, DataRegularSeason20242025!$E$3:$E$1315, $A23)</f>
        <v>33</v>
      </c>
      <c r="GU23">
        <f>SUMIFS(DataRegularSeason20242025!$AA$3:$AA$1315,DataRegularSeason20242025!$B$3:$B$1315, "&lt;=" &amp; GU$1, DataRegularSeason20242025!$D$3:$D$1315, $A23)+SUMIFS(DataRegularSeason20242025!$AB$3:$AB$1315,DataRegularSeason20242025!$B$3:$B$1315, "&lt;=" &amp; GU$1, DataRegularSeason20242025!$E$3:$E$1315, $A23)</f>
        <v>33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22</v>
      </c>
      <c r="CB25">
        <f>SUMIFS(DataRegularSeason20242025!$AA$3:$AA$1315,DataRegularSeason20242025!$B$3:$B$1315, "&lt;=" &amp; CB$1, DataRegularSeason20242025!$D$3:$D$1315, $A25)+SUMIFS(DataRegularSeason20242025!$AB$3:$AB$1315,DataRegularSeason20242025!$B$3:$B$1315, "&lt;=" &amp; CB$1, DataRegularSeason20242025!$E$3:$E$1315, $A25)</f>
        <v>22</v>
      </c>
      <c r="CC25">
        <f>SUMIFS(DataRegularSeason20242025!$AA$3:$AA$1315,DataRegularSeason20242025!$B$3:$B$1315, "&lt;=" &amp; CC$1, DataRegularSeason20242025!$D$3:$D$1315, $A25)+SUMIFS(DataRegularSeason20242025!$AB$3:$AB$1315,DataRegularSeason20242025!$B$3:$B$1315, "&lt;=" &amp; CC$1, DataRegularSeason20242025!$E$3:$E$1315, $A25)</f>
        <v>22</v>
      </c>
      <c r="CD25">
        <f>SUMIFS(DataRegularSeason20242025!$AA$3:$AA$1315,DataRegularSeason20242025!$B$3:$B$1315, "&lt;=" &amp; CD$1, DataRegularSeason20242025!$D$3:$D$1315, $A25)+SUMIFS(DataRegularSeason20242025!$AB$3:$AB$1315,DataRegularSeason20242025!$B$3:$B$1315, "&lt;=" &amp; CD$1, DataRegularSeason20242025!$E$3:$E$1315, $A25)</f>
        <v>22</v>
      </c>
      <c r="CE25">
        <f>SUMIFS(DataRegularSeason20242025!$AA$3:$AA$1315,DataRegularSeason20242025!$B$3:$B$1315, "&lt;=" &amp; CE$1, DataRegularSeason20242025!$D$3:$D$1315, $A25)+SUMIFS(DataRegularSeason20242025!$AB$3:$AB$1315,DataRegularSeason20242025!$B$3:$B$1315, "&lt;=" &amp; CE$1, DataRegularSeason20242025!$E$3:$E$1315, $A25)</f>
        <v>22</v>
      </c>
      <c r="CF25">
        <f>SUMIFS(DataRegularSeason20242025!$AA$3:$AA$1315,DataRegularSeason20242025!$B$3:$B$1315, "&lt;=" &amp; CF$1, DataRegularSeason20242025!$D$3:$D$1315, $A25)+SUMIFS(DataRegularSeason20242025!$AB$3:$AB$1315,DataRegularSeason20242025!$B$3:$B$1315, "&lt;=" &amp; CF$1, DataRegularSeason20242025!$E$3:$E$1315, $A25)</f>
        <v>22</v>
      </c>
      <c r="CG25">
        <f>SUMIFS(DataRegularSeason20242025!$AA$3:$AA$1315,DataRegularSeason20242025!$B$3:$B$1315, "&lt;=" &amp; CG$1, DataRegularSeason20242025!$D$3:$D$1315, $A25)+SUMIFS(DataRegularSeason20242025!$AB$3:$AB$1315,DataRegularSeason20242025!$B$3:$B$1315, "&lt;=" &amp; CG$1, DataRegularSeason20242025!$E$3:$E$1315, $A25)</f>
        <v>22</v>
      </c>
      <c r="CH25">
        <f>SUMIFS(DataRegularSeason20242025!$AA$3:$AA$1315,DataRegularSeason20242025!$B$3:$B$1315, "&lt;=" &amp; CH$1, DataRegularSeason20242025!$D$3:$D$1315, $A25)+SUMIFS(DataRegularSeason20242025!$AB$3:$AB$1315,DataRegularSeason20242025!$B$3:$B$1315, "&lt;=" &amp; CH$1, DataRegularSeason20242025!$E$3:$E$1315, $A25)</f>
        <v>22</v>
      </c>
      <c r="CI25">
        <f>SUMIFS(DataRegularSeason20242025!$AA$3:$AA$1315,DataRegularSeason20242025!$B$3:$B$1315, "&lt;=" &amp; CI$1, DataRegularSeason20242025!$D$3:$D$1315, $A25)+SUMIFS(DataRegularSeason20242025!$AB$3:$AB$1315,DataRegularSeason20242025!$B$3:$B$1315, "&lt;=" &amp; CI$1, DataRegularSeason20242025!$E$3:$E$1315, $A25)</f>
        <v>22</v>
      </c>
      <c r="CJ25">
        <f>SUMIFS(DataRegularSeason20242025!$AA$3:$AA$1315,DataRegularSeason20242025!$B$3:$B$1315, "&lt;=" &amp; CJ$1, DataRegularSeason20242025!$D$3:$D$1315, $A25)+SUMIFS(DataRegularSeason20242025!$AB$3:$AB$1315,DataRegularSeason20242025!$B$3:$B$1315, "&lt;=" &amp; CJ$1, DataRegularSeason20242025!$E$3:$E$1315, $A25)</f>
        <v>22</v>
      </c>
      <c r="CK25">
        <f>SUMIFS(DataRegularSeason20242025!$AA$3:$AA$1315,DataRegularSeason20242025!$B$3:$B$1315, "&lt;=" &amp; CK$1, DataRegularSeason20242025!$D$3:$D$1315, $A25)+SUMIFS(DataRegularSeason20242025!$AB$3:$AB$1315,DataRegularSeason20242025!$B$3:$B$1315, "&lt;=" &amp; CK$1, DataRegularSeason20242025!$E$3:$E$1315, $A25)</f>
        <v>22</v>
      </c>
      <c r="CL25">
        <f>SUMIFS(DataRegularSeason20242025!$AA$3:$AA$1315,DataRegularSeason20242025!$B$3:$B$1315, "&lt;=" &amp; CL$1, DataRegularSeason20242025!$D$3:$D$1315, $A25)+SUMIFS(DataRegularSeason20242025!$AB$3:$AB$1315,DataRegularSeason20242025!$B$3:$B$1315, "&lt;=" &amp; CL$1, DataRegularSeason20242025!$E$3:$E$1315, $A25)</f>
        <v>22</v>
      </c>
      <c r="CM25">
        <f>SUMIFS(DataRegularSeason20242025!$AA$3:$AA$1315,DataRegularSeason20242025!$B$3:$B$1315, "&lt;=" &amp; CM$1, DataRegularSeason20242025!$D$3:$D$1315, $A25)+SUMIFS(DataRegularSeason20242025!$AB$3:$AB$1315,DataRegularSeason20242025!$B$3:$B$1315, "&lt;=" &amp; CM$1, DataRegularSeason20242025!$E$3:$E$1315, $A25)</f>
        <v>22</v>
      </c>
      <c r="CN25">
        <f>SUMIFS(DataRegularSeason20242025!$AA$3:$AA$1315,DataRegularSeason20242025!$B$3:$B$1315, "&lt;=" &amp; CN$1, DataRegularSeason20242025!$D$3:$D$1315, $A25)+SUMIFS(DataRegularSeason20242025!$AB$3:$AB$1315,DataRegularSeason20242025!$B$3:$B$1315, "&lt;=" &amp; CN$1, DataRegularSeason20242025!$E$3:$E$1315, $A25)</f>
        <v>22</v>
      </c>
      <c r="CO25">
        <f>SUMIFS(DataRegularSeason20242025!$AA$3:$AA$1315,DataRegularSeason20242025!$B$3:$B$1315, "&lt;=" &amp; CO$1, DataRegularSeason20242025!$D$3:$D$1315, $A25)+SUMIFS(DataRegularSeason20242025!$AB$3:$AB$1315,DataRegularSeason20242025!$B$3:$B$1315, "&lt;=" &amp; CO$1, DataRegularSeason20242025!$E$3:$E$1315, $A25)</f>
        <v>22</v>
      </c>
      <c r="CP25">
        <f>SUMIFS(DataRegularSeason20242025!$AA$3:$AA$1315,DataRegularSeason20242025!$B$3:$B$1315, "&lt;=" &amp; CP$1, DataRegularSeason20242025!$D$3:$D$1315, $A25)+SUMIFS(DataRegularSeason20242025!$AB$3:$AB$1315,DataRegularSeason20242025!$B$3:$B$1315, "&lt;=" &amp; CP$1, DataRegularSeason20242025!$E$3:$E$1315, $A25)</f>
        <v>22</v>
      </c>
      <c r="CQ25">
        <f>SUMIFS(DataRegularSeason20242025!$AA$3:$AA$1315,DataRegularSeason20242025!$B$3:$B$1315, "&lt;=" &amp; CQ$1, DataRegularSeason20242025!$D$3:$D$1315, $A25)+SUMIFS(DataRegularSeason20242025!$AB$3:$AB$1315,DataRegularSeason20242025!$B$3:$B$1315, "&lt;=" &amp; CQ$1, DataRegularSeason20242025!$E$3:$E$1315, $A25)</f>
        <v>22</v>
      </c>
      <c r="CR25">
        <f>SUMIFS(DataRegularSeason20242025!$AA$3:$AA$1315,DataRegularSeason20242025!$B$3:$B$1315, "&lt;=" &amp; CR$1, DataRegularSeason20242025!$D$3:$D$1315, $A25)+SUMIFS(DataRegularSeason20242025!$AB$3:$AB$1315,DataRegularSeason20242025!$B$3:$B$1315, "&lt;=" &amp; CR$1, DataRegularSeason20242025!$E$3:$E$1315, $A25)</f>
        <v>22</v>
      </c>
      <c r="CS25">
        <f>SUMIFS(DataRegularSeason20242025!$AA$3:$AA$1315,DataRegularSeason20242025!$B$3:$B$1315, "&lt;=" &amp; CS$1, DataRegularSeason20242025!$D$3:$D$1315, $A25)+SUMIFS(DataRegularSeason20242025!$AB$3:$AB$1315,DataRegularSeason20242025!$B$3:$B$1315, "&lt;=" &amp; CS$1, DataRegularSeason20242025!$E$3:$E$1315, $A25)</f>
        <v>22</v>
      </c>
      <c r="CT25">
        <f>SUMIFS(DataRegularSeason20242025!$AA$3:$AA$1315,DataRegularSeason20242025!$B$3:$B$1315, "&lt;=" &amp; CT$1, DataRegularSeason20242025!$D$3:$D$1315, $A25)+SUMIFS(DataRegularSeason20242025!$AB$3:$AB$1315,DataRegularSeason20242025!$B$3:$B$1315, "&lt;=" &amp; CT$1, DataRegularSeason20242025!$E$3:$E$1315, $A25)</f>
        <v>22</v>
      </c>
      <c r="CU25">
        <f>SUMIFS(DataRegularSeason20242025!$AA$3:$AA$1315,DataRegularSeason20242025!$B$3:$B$1315, "&lt;=" &amp; CU$1, DataRegularSeason20242025!$D$3:$D$1315, $A25)+SUMIFS(DataRegularSeason20242025!$AB$3:$AB$1315,DataRegularSeason20242025!$B$3:$B$1315, "&lt;=" &amp; CU$1, DataRegularSeason20242025!$E$3:$E$1315, $A25)</f>
        <v>22</v>
      </c>
      <c r="CV25">
        <f>SUMIFS(DataRegularSeason20242025!$AA$3:$AA$1315,DataRegularSeason20242025!$B$3:$B$1315, "&lt;=" &amp; CV$1, DataRegularSeason20242025!$D$3:$D$1315, $A25)+SUMIFS(DataRegularSeason20242025!$AB$3:$AB$1315,DataRegularSeason20242025!$B$3:$B$1315, "&lt;=" &amp; CV$1, DataRegularSeason20242025!$E$3:$E$1315, $A25)</f>
        <v>22</v>
      </c>
      <c r="CW25">
        <f>SUMIFS(DataRegularSeason20242025!$AA$3:$AA$1315,DataRegularSeason20242025!$B$3:$B$1315, "&lt;=" &amp; CW$1, DataRegularSeason20242025!$D$3:$D$1315, $A25)+SUMIFS(DataRegularSeason20242025!$AB$3:$AB$1315,DataRegularSeason20242025!$B$3:$B$1315, "&lt;=" &amp; CW$1, DataRegularSeason20242025!$E$3:$E$1315, $A25)</f>
        <v>22</v>
      </c>
      <c r="CX25">
        <f>SUMIFS(DataRegularSeason20242025!$AA$3:$AA$1315,DataRegularSeason20242025!$B$3:$B$1315, "&lt;=" &amp; CX$1, DataRegularSeason20242025!$D$3:$D$1315, $A25)+SUMIFS(DataRegularSeason20242025!$AB$3:$AB$1315,DataRegularSeason20242025!$B$3:$B$1315, "&lt;=" &amp; CX$1, DataRegularSeason20242025!$E$3:$E$1315, $A25)</f>
        <v>22</v>
      </c>
      <c r="CY25">
        <f>SUMIFS(DataRegularSeason20242025!$AA$3:$AA$1315,DataRegularSeason20242025!$B$3:$B$1315, "&lt;=" &amp; CY$1, DataRegularSeason20242025!$D$3:$D$1315, $A25)+SUMIFS(DataRegularSeason20242025!$AB$3:$AB$1315,DataRegularSeason20242025!$B$3:$B$1315, "&lt;=" &amp; CY$1, DataRegularSeason20242025!$E$3:$E$1315, $A25)</f>
        <v>22</v>
      </c>
      <c r="CZ25">
        <f>SUMIFS(DataRegularSeason20242025!$AA$3:$AA$1315,DataRegularSeason20242025!$B$3:$B$1315, "&lt;=" &amp; CZ$1, DataRegularSeason20242025!$D$3:$D$1315, $A25)+SUMIFS(DataRegularSeason20242025!$AB$3:$AB$1315,DataRegularSeason20242025!$B$3:$B$1315, "&lt;=" &amp; CZ$1, DataRegularSeason20242025!$E$3:$E$1315, $A25)</f>
        <v>22</v>
      </c>
      <c r="DA25">
        <f>SUMIFS(DataRegularSeason20242025!$AA$3:$AA$1315,DataRegularSeason20242025!$B$3:$B$1315, "&lt;=" &amp; DA$1, DataRegularSeason20242025!$D$3:$D$1315, $A25)+SUMIFS(DataRegularSeason20242025!$AB$3:$AB$1315,DataRegularSeason20242025!$B$3:$B$1315, "&lt;=" &amp; DA$1, DataRegularSeason20242025!$E$3:$E$1315, $A25)</f>
        <v>22</v>
      </c>
      <c r="DB25">
        <f>SUMIFS(DataRegularSeason20242025!$AA$3:$AA$1315,DataRegularSeason20242025!$B$3:$B$1315, "&lt;=" &amp; DB$1, DataRegularSeason20242025!$D$3:$D$1315, $A25)+SUMIFS(DataRegularSeason20242025!$AB$3:$AB$1315,DataRegularSeason20242025!$B$3:$B$1315, "&lt;=" &amp; DB$1, DataRegularSeason20242025!$E$3:$E$1315, $A25)</f>
        <v>22</v>
      </c>
      <c r="DC25">
        <f>SUMIFS(DataRegularSeason20242025!$AA$3:$AA$1315,DataRegularSeason20242025!$B$3:$B$1315, "&lt;=" &amp; DC$1, DataRegularSeason20242025!$D$3:$D$1315, $A25)+SUMIFS(DataRegularSeason20242025!$AB$3:$AB$1315,DataRegularSeason20242025!$B$3:$B$1315, "&lt;=" &amp; DC$1, DataRegularSeason20242025!$E$3:$E$1315, $A25)</f>
        <v>22</v>
      </c>
      <c r="DD25">
        <f>SUMIFS(DataRegularSeason20242025!$AA$3:$AA$1315,DataRegularSeason20242025!$B$3:$B$1315, "&lt;=" &amp; DD$1, DataRegularSeason20242025!$D$3:$D$1315, $A25)+SUMIFS(DataRegularSeason20242025!$AB$3:$AB$1315,DataRegularSeason20242025!$B$3:$B$1315, "&lt;=" &amp; DD$1, DataRegularSeason20242025!$E$3:$E$1315, $A25)</f>
        <v>22</v>
      </c>
      <c r="DE25">
        <f>SUMIFS(DataRegularSeason20242025!$AA$3:$AA$1315,DataRegularSeason20242025!$B$3:$B$1315, "&lt;=" &amp; DE$1, DataRegularSeason20242025!$D$3:$D$1315, $A25)+SUMIFS(DataRegularSeason20242025!$AB$3:$AB$1315,DataRegularSeason20242025!$B$3:$B$1315, "&lt;=" &amp; DE$1, DataRegularSeason20242025!$E$3:$E$1315, $A25)</f>
        <v>22</v>
      </c>
      <c r="DF25">
        <f>SUMIFS(DataRegularSeason20242025!$AA$3:$AA$1315,DataRegularSeason20242025!$B$3:$B$1315, "&lt;=" &amp; DF$1, DataRegularSeason20242025!$D$3:$D$1315, $A25)+SUMIFS(DataRegularSeason20242025!$AB$3:$AB$1315,DataRegularSeason20242025!$B$3:$B$1315, "&lt;=" &amp; DF$1, DataRegularSeason20242025!$E$3:$E$1315, $A25)</f>
        <v>22</v>
      </c>
      <c r="DG25">
        <f>SUMIFS(DataRegularSeason20242025!$AA$3:$AA$1315,DataRegularSeason20242025!$B$3:$B$1315, "&lt;=" &amp; DG$1, DataRegularSeason20242025!$D$3:$D$1315, $A25)+SUMIFS(DataRegularSeason20242025!$AB$3:$AB$1315,DataRegularSeason20242025!$B$3:$B$1315, "&lt;=" &amp; DG$1, DataRegularSeason20242025!$E$3:$E$1315, $A25)</f>
        <v>22</v>
      </c>
      <c r="DH25">
        <f>SUMIFS(DataRegularSeason20242025!$AA$3:$AA$1315,DataRegularSeason20242025!$B$3:$B$1315, "&lt;=" &amp; DH$1, DataRegularSeason20242025!$D$3:$D$1315, $A25)+SUMIFS(DataRegularSeason20242025!$AB$3:$AB$1315,DataRegularSeason20242025!$B$3:$B$1315, "&lt;=" &amp; DH$1, DataRegularSeason20242025!$E$3:$E$1315, $A25)</f>
        <v>22</v>
      </c>
      <c r="DI25">
        <f>SUMIFS(DataRegularSeason20242025!$AA$3:$AA$1315,DataRegularSeason20242025!$B$3:$B$1315, "&lt;=" &amp; DI$1, DataRegularSeason20242025!$D$3:$D$1315, $A25)+SUMIFS(DataRegularSeason20242025!$AB$3:$AB$1315,DataRegularSeason20242025!$B$3:$B$1315, "&lt;=" &amp; DI$1, DataRegularSeason20242025!$E$3:$E$1315, $A25)</f>
        <v>22</v>
      </c>
      <c r="DJ25">
        <f>SUMIFS(DataRegularSeason20242025!$AA$3:$AA$1315,DataRegularSeason20242025!$B$3:$B$1315, "&lt;=" &amp; DJ$1, DataRegularSeason20242025!$D$3:$D$1315, $A25)+SUMIFS(DataRegularSeason20242025!$AB$3:$AB$1315,DataRegularSeason20242025!$B$3:$B$1315, "&lt;=" &amp; DJ$1, DataRegularSeason20242025!$E$3:$E$1315, $A25)</f>
        <v>22</v>
      </c>
      <c r="DK25">
        <f>SUMIFS(DataRegularSeason20242025!$AA$3:$AA$1315,DataRegularSeason20242025!$B$3:$B$1315, "&lt;=" &amp; DK$1, DataRegularSeason20242025!$D$3:$D$1315, $A25)+SUMIFS(DataRegularSeason20242025!$AB$3:$AB$1315,DataRegularSeason20242025!$B$3:$B$1315, "&lt;=" &amp; DK$1, DataRegularSeason20242025!$E$3:$E$1315, $A25)</f>
        <v>22</v>
      </c>
      <c r="DL25">
        <f>SUMIFS(DataRegularSeason20242025!$AA$3:$AA$1315,DataRegularSeason20242025!$B$3:$B$1315, "&lt;=" &amp; DL$1, DataRegularSeason20242025!$D$3:$D$1315, $A25)+SUMIFS(DataRegularSeason20242025!$AB$3:$AB$1315,DataRegularSeason20242025!$B$3:$B$1315, "&lt;=" &amp; DL$1, DataRegularSeason20242025!$E$3:$E$1315, $A25)</f>
        <v>22</v>
      </c>
      <c r="DM25">
        <f>SUMIFS(DataRegularSeason20242025!$AA$3:$AA$1315,DataRegularSeason20242025!$B$3:$B$1315, "&lt;=" &amp; DM$1, DataRegularSeason20242025!$D$3:$D$1315, $A25)+SUMIFS(DataRegularSeason20242025!$AB$3:$AB$1315,DataRegularSeason20242025!$B$3:$B$1315, "&lt;=" &amp; DM$1, DataRegularSeason20242025!$E$3:$E$1315, $A25)</f>
        <v>22</v>
      </c>
      <c r="DN25">
        <f>SUMIFS(DataRegularSeason20242025!$AA$3:$AA$1315,DataRegularSeason20242025!$B$3:$B$1315, "&lt;=" &amp; DN$1, DataRegularSeason20242025!$D$3:$D$1315, $A25)+SUMIFS(DataRegularSeason20242025!$AB$3:$AB$1315,DataRegularSeason20242025!$B$3:$B$1315, "&lt;=" &amp; DN$1, DataRegularSeason20242025!$E$3:$E$1315, $A25)</f>
        <v>22</v>
      </c>
      <c r="DO25">
        <f>SUMIFS(DataRegularSeason20242025!$AA$3:$AA$1315,DataRegularSeason20242025!$B$3:$B$1315, "&lt;=" &amp; DO$1, DataRegularSeason20242025!$D$3:$D$1315, $A25)+SUMIFS(DataRegularSeason20242025!$AB$3:$AB$1315,DataRegularSeason20242025!$B$3:$B$1315, "&lt;=" &amp; DO$1, DataRegularSeason20242025!$E$3:$E$1315, $A25)</f>
        <v>22</v>
      </c>
      <c r="DP25">
        <f>SUMIFS(DataRegularSeason20242025!$AA$3:$AA$1315,DataRegularSeason20242025!$B$3:$B$1315, "&lt;=" &amp; DP$1, DataRegularSeason20242025!$D$3:$D$1315, $A25)+SUMIFS(DataRegularSeason20242025!$AB$3:$AB$1315,DataRegularSeason20242025!$B$3:$B$1315, "&lt;=" &amp; DP$1, DataRegularSeason20242025!$E$3:$E$1315, $A25)</f>
        <v>22</v>
      </c>
      <c r="DQ25">
        <f>SUMIFS(DataRegularSeason20242025!$AA$3:$AA$1315,DataRegularSeason20242025!$B$3:$B$1315, "&lt;=" &amp; DQ$1, DataRegularSeason20242025!$D$3:$D$1315, $A25)+SUMIFS(DataRegularSeason20242025!$AB$3:$AB$1315,DataRegularSeason20242025!$B$3:$B$1315, "&lt;=" &amp; DQ$1, DataRegularSeason20242025!$E$3:$E$1315, $A25)</f>
        <v>22</v>
      </c>
      <c r="DR25">
        <f>SUMIFS(DataRegularSeason20242025!$AA$3:$AA$1315,DataRegularSeason20242025!$B$3:$B$1315, "&lt;=" &amp; DR$1, DataRegularSeason20242025!$D$3:$D$1315, $A25)+SUMIFS(DataRegularSeason20242025!$AB$3:$AB$1315,DataRegularSeason20242025!$B$3:$B$1315, "&lt;=" &amp; DR$1, DataRegularSeason20242025!$E$3:$E$1315, $A25)</f>
        <v>22</v>
      </c>
      <c r="DS25">
        <f>SUMIFS(DataRegularSeason20242025!$AA$3:$AA$1315,DataRegularSeason20242025!$B$3:$B$1315, "&lt;=" &amp; DS$1, DataRegularSeason20242025!$D$3:$D$1315, $A25)+SUMIFS(DataRegularSeason20242025!$AB$3:$AB$1315,DataRegularSeason20242025!$B$3:$B$1315, "&lt;=" &amp; DS$1, DataRegularSeason20242025!$E$3:$E$1315, $A25)</f>
        <v>22</v>
      </c>
      <c r="DT25">
        <f>SUMIFS(DataRegularSeason20242025!$AA$3:$AA$1315,DataRegularSeason20242025!$B$3:$B$1315, "&lt;=" &amp; DT$1, DataRegularSeason20242025!$D$3:$D$1315, $A25)+SUMIFS(DataRegularSeason20242025!$AB$3:$AB$1315,DataRegularSeason20242025!$B$3:$B$1315, "&lt;=" &amp; DT$1, DataRegularSeason20242025!$E$3:$E$1315, $A25)</f>
        <v>22</v>
      </c>
      <c r="DU25">
        <f>SUMIFS(DataRegularSeason20242025!$AA$3:$AA$1315,DataRegularSeason20242025!$B$3:$B$1315, "&lt;=" &amp; DU$1, DataRegularSeason20242025!$D$3:$D$1315, $A25)+SUMIFS(DataRegularSeason20242025!$AB$3:$AB$1315,DataRegularSeason20242025!$B$3:$B$1315, "&lt;=" &amp; DU$1, DataRegularSeason20242025!$E$3:$E$1315, $A25)</f>
        <v>22</v>
      </c>
      <c r="DV25">
        <f>SUMIFS(DataRegularSeason20242025!$AA$3:$AA$1315,DataRegularSeason20242025!$B$3:$B$1315, "&lt;=" &amp; DV$1, DataRegularSeason20242025!$D$3:$D$1315, $A25)+SUMIFS(DataRegularSeason20242025!$AB$3:$AB$1315,DataRegularSeason20242025!$B$3:$B$1315, "&lt;=" &amp; DV$1, DataRegularSeason20242025!$E$3:$E$1315, $A25)</f>
        <v>22</v>
      </c>
      <c r="DW25">
        <f>SUMIFS(DataRegularSeason20242025!$AA$3:$AA$1315,DataRegularSeason20242025!$B$3:$B$1315, "&lt;=" &amp; DW$1, DataRegularSeason20242025!$D$3:$D$1315, $A25)+SUMIFS(DataRegularSeason20242025!$AB$3:$AB$1315,DataRegularSeason20242025!$B$3:$B$1315, "&lt;=" &amp; DW$1, DataRegularSeason20242025!$E$3:$E$1315, $A25)</f>
        <v>22</v>
      </c>
      <c r="DX25">
        <f>SUMIFS(DataRegularSeason20242025!$AA$3:$AA$1315,DataRegularSeason20242025!$B$3:$B$1315, "&lt;=" &amp; DX$1, DataRegularSeason20242025!$D$3:$D$1315, $A25)+SUMIFS(DataRegularSeason20242025!$AB$3:$AB$1315,DataRegularSeason20242025!$B$3:$B$1315, "&lt;=" &amp; DX$1, DataRegularSeason20242025!$E$3:$E$1315, $A25)</f>
        <v>22</v>
      </c>
      <c r="DY25">
        <f>SUMIFS(DataRegularSeason20242025!$AA$3:$AA$1315,DataRegularSeason20242025!$B$3:$B$1315, "&lt;=" &amp; DY$1, DataRegularSeason20242025!$D$3:$D$1315, $A25)+SUMIFS(DataRegularSeason20242025!$AB$3:$AB$1315,DataRegularSeason20242025!$B$3:$B$1315, "&lt;=" &amp; DY$1, DataRegularSeason20242025!$E$3:$E$1315, $A25)</f>
        <v>22</v>
      </c>
      <c r="DZ25">
        <f>SUMIFS(DataRegularSeason20242025!$AA$3:$AA$1315,DataRegularSeason20242025!$B$3:$B$1315, "&lt;=" &amp; DZ$1, DataRegularSeason20242025!$D$3:$D$1315, $A25)+SUMIFS(DataRegularSeason20242025!$AB$3:$AB$1315,DataRegularSeason20242025!$B$3:$B$1315, "&lt;=" &amp; DZ$1, DataRegularSeason20242025!$E$3:$E$1315, $A25)</f>
        <v>22</v>
      </c>
      <c r="EA25">
        <f>SUMIFS(DataRegularSeason20242025!$AA$3:$AA$1315,DataRegularSeason20242025!$B$3:$B$1315, "&lt;=" &amp; EA$1, DataRegularSeason20242025!$D$3:$D$1315, $A25)+SUMIFS(DataRegularSeason20242025!$AB$3:$AB$1315,DataRegularSeason20242025!$B$3:$B$1315, "&lt;=" &amp; EA$1, DataRegularSeason20242025!$E$3:$E$1315, $A25)</f>
        <v>22</v>
      </c>
      <c r="EB25">
        <f>SUMIFS(DataRegularSeason20242025!$AA$3:$AA$1315,DataRegularSeason20242025!$B$3:$B$1315, "&lt;=" &amp; EB$1, DataRegularSeason20242025!$D$3:$D$1315, $A25)+SUMIFS(DataRegularSeason20242025!$AB$3:$AB$1315,DataRegularSeason20242025!$B$3:$B$1315, "&lt;=" &amp; EB$1, DataRegularSeason20242025!$E$3:$E$1315, $A25)</f>
        <v>22</v>
      </c>
      <c r="EC25">
        <f>SUMIFS(DataRegularSeason20242025!$AA$3:$AA$1315,DataRegularSeason20242025!$B$3:$B$1315, "&lt;=" &amp; EC$1, DataRegularSeason20242025!$D$3:$D$1315, $A25)+SUMIFS(DataRegularSeason20242025!$AB$3:$AB$1315,DataRegularSeason20242025!$B$3:$B$1315, "&lt;=" &amp; EC$1, DataRegularSeason20242025!$E$3:$E$1315, $A25)</f>
        <v>22</v>
      </c>
      <c r="ED25">
        <f>SUMIFS(DataRegularSeason20242025!$AA$3:$AA$1315,DataRegularSeason20242025!$B$3:$B$1315, "&lt;=" &amp; ED$1, DataRegularSeason20242025!$D$3:$D$1315, $A25)+SUMIFS(DataRegularSeason20242025!$AB$3:$AB$1315,DataRegularSeason20242025!$B$3:$B$1315, "&lt;=" &amp; ED$1, DataRegularSeason20242025!$E$3:$E$1315, $A25)</f>
        <v>22</v>
      </c>
      <c r="EE25">
        <f>SUMIFS(DataRegularSeason20242025!$AA$3:$AA$1315,DataRegularSeason20242025!$B$3:$B$1315, "&lt;=" &amp; EE$1, DataRegularSeason20242025!$D$3:$D$1315, $A25)+SUMIFS(DataRegularSeason20242025!$AB$3:$AB$1315,DataRegularSeason20242025!$B$3:$B$1315, "&lt;=" &amp; EE$1, DataRegularSeason20242025!$E$3:$E$1315, $A25)</f>
        <v>22</v>
      </c>
      <c r="EF25">
        <f>SUMIFS(DataRegularSeason20242025!$AA$3:$AA$1315,DataRegularSeason20242025!$B$3:$B$1315, "&lt;=" &amp; EF$1, DataRegularSeason20242025!$D$3:$D$1315, $A25)+SUMIFS(DataRegularSeason20242025!$AB$3:$AB$1315,DataRegularSeason20242025!$B$3:$B$1315, "&lt;=" &amp; EF$1, DataRegularSeason20242025!$E$3:$E$1315, $A25)</f>
        <v>22</v>
      </c>
      <c r="EG25">
        <f>SUMIFS(DataRegularSeason20242025!$AA$3:$AA$1315,DataRegularSeason20242025!$B$3:$B$1315, "&lt;=" &amp; EG$1, DataRegularSeason20242025!$D$3:$D$1315, $A25)+SUMIFS(DataRegularSeason20242025!$AB$3:$AB$1315,DataRegularSeason20242025!$B$3:$B$1315, "&lt;=" &amp; EG$1, DataRegularSeason20242025!$E$3:$E$1315, $A25)</f>
        <v>22</v>
      </c>
      <c r="EH25">
        <f>SUMIFS(DataRegularSeason20242025!$AA$3:$AA$1315,DataRegularSeason20242025!$B$3:$B$1315, "&lt;=" &amp; EH$1, DataRegularSeason20242025!$D$3:$D$1315, $A25)+SUMIFS(DataRegularSeason20242025!$AB$3:$AB$1315,DataRegularSeason20242025!$B$3:$B$1315, "&lt;=" &amp; EH$1, DataRegularSeason20242025!$E$3:$E$1315, $A25)</f>
        <v>22</v>
      </c>
      <c r="EI25">
        <f>SUMIFS(DataRegularSeason20242025!$AA$3:$AA$1315,DataRegularSeason20242025!$B$3:$B$1315, "&lt;=" &amp; EI$1, DataRegularSeason20242025!$D$3:$D$1315, $A25)+SUMIFS(DataRegularSeason20242025!$AB$3:$AB$1315,DataRegularSeason20242025!$B$3:$B$1315, "&lt;=" &amp; EI$1, DataRegularSeason20242025!$E$3:$E$1315, $A25)</f>
        <v>22</v>
      </c>
      <c r="EJ25">
        <f>SUMIFS(DataRegularSeason20242025!$AA$3:$AA$1315,DataRegularSeason20242025!$B$3:$B$1315, "&lt;=" &amp; EJ$1, DataRegularSeason20242025!$D$3:$D$1315, $A25)+SUMIFS(DataRegularSeason20242025!$AB$3:$AB$1315,DataRegularSeason20242025!$B$3:$B$1315, "&lt;=" &amp; EJ$1, DataRegularSeason20242025!$E$3:$E$1315, $A25)</f>
        <v>22</v>
      </c>
      <c r="EK25">
        <f>SUMIFS(DataRegularSeason20242025!$AA$3:$AA$1315,DataRegularSeason20242025!$B$3:$B$1315, "&lt;=" &amp; EK$1, DataRegularSeason20242025!$D$3:$D$1315, $A25)+SUMIFS(DataRegularSeason20242025!$AB$3:$AB$1315,DataRegularSeason20242025!$B$3:$B$1315, "&lt;=" &amp; EK$1, DataRegularSeason20242025!$E$3:$E$1315, $A25)</f>
        <v>22</v>
      </c>
      <c r="EL25">
        <f>SUMIFS(DataRegularSeason20242025!$AA$3:$AA$1315,DataRegularSeason20242025!$B$3:$B$1315, "&lt;=" &amp; EL$1, DataRegularSeason20242025!$D$3:$D$1315, $A25)+SUMIFS(DataRegularSeason20242025!$AB$3:$AB$1315,DataRegularSeason20242025!$B$3:$B$1315, "&lt;=" &amp; EL$1, DataRegularSeason20242025!$E$3:$E$1315, $A25)</f>
        <v>22</v>
      </c>
      <c r="EM25">
        <f>SUMIFS(DataRegularSeason20242025!$AA$3:$AA$1315,DataRegularSeason20242025!$B$3:$B$1315, "&lt;=" &amp; EM$1, DataRegularSeason20242025!$D$3:$D$1315, $A25)+SUMIFS(DataRegularSeason20242025!$AB$3:$AB$1315,DataRegularSeason20242025!$B$3:$B$1315, "&lt;=" &amp; EM$1, DataRegularSeason20242025!$E$3:$E$1315, $A25)</f>
        <v>22</v>
      </c>
      <c r="EN25">
        <f>SUMIFS(DataRegularSeason20242025!$AA$3:$AA$1315,DataRegularSeason20242025!$B$3:$B$1315, "&lt;=" &amp; EN$1, DataRegularSeason20242025!$D$3:$D$1315, $A25)+SUMIFS(DataRegularSeason20242025!$AB$3:$AB$1315,DataRegularSeason20242025!$B$3:$B$1315, "&lt;=" &amp; EN$1, DataRegularSeason20242025!$E$3:$E$1315, $A25)</f>
        <v>22</v>
      </c>
      <c r="EO25">
        <f>SUMIFS(DataRegularSeason20242025!$AA$3:$AA$1315,DataRegularSeason20242025!$B$3:$B$1315, "&lt;=" &amp; EO$1, DataRegularSeason20242025!$D$3:$D$1315, $A25)+SUMIFS(DataRegularSeason20242025!$AB$3:$AB$1315,DataRegularSeason20242025!$B$3:$B$1315, "&lt;=" &amp; EO$1, DataRegularSeason20242025!$E$3:$E$1315, $A25)</f>
        <v>22</v>
      </c>
      <c r="EP25">
        <f>SUMIFS(DataRegularSeason20242025!$AA$3:$AA$1315,DataRegularSeason20242025!$B$3:$B$1315, "&lt;=" &amp; EP$1, DataRegularSeason20242025!$D$3:$D$1315, $A25)+SUMIFS(DataRegularSeason20242025!$AB$3:$AB$1315,DataRegularSeason20242025!$B$3:$B$1315, "&lt;=" &amp; EP$1, DataRegularSeason20242025!$E$3:$E$1315, $A25)</f>
        <v>22</v>
      </c>
      <c r="EQ25">
        <f>SUMIFS(DataRegularSeason20242025!$AA$3:$AA$1315,DataRegularSeason20242025!$B$3:$B$1315, "&lt;=" &amp; EQ$1, DataRegularSeason20242025!$D$3:$D$1315, $A25)+SUMIFS(DataRegularSeason20242025!$AB$3:$AB$1315,DataRegularSeason20242025!$B$3:$B$1315, "&lt;=" &amp; EQ$1, DataRegularSeason20242025!$E$3:$E$1315, $A25)</f>
        <v>22</v>
      </c>
      <c r="ER25">
        <f>SUMIFS(DataRegularSeason20242025!$AA$3:$AA$1315,DataRegularSeason20242025!$B$3:$B$1315, "&lt;=" &amp; ER$1, DataRegularSeason20242025!$D$3:$D$1315, $A25)+SUMIFS(DataRegularSeason20242025!$AB$3:$AB$1315,DataRegularSeason20242025!$B$3:$B$1315, "&lt;=" &amp; ER$1, DataRegularSeason20242025!$E$3:$E$1315, $A25)</f>
        <v>22</v>
      </c>
      <c r="ES25">
        <f>SUMIFS(DataRegularSeason20242025!$AA$3:$AA$1315,DataRegularSeason20242025!$B$3:$B$1315, "&lt;=" &amp; ES$1, DataRegularSeason20242025!$D$3:$D$1315, $A25)+SUMIFS(DataRegularSeason20242025!$AB$3:$AB$1315,DataRegularSeason20242025!$B$3:$B$1315, "&lt;=" &amp; ES$1, DataRegularSeason20242025!$E$3:$E$1315, $A25)</f>
        <v>22</v>
      </c>
      <c r="ET25">
        <f>SUMIFS(DataRegularSeason20242025!$AA$3:$AA$1315,DataRegularSeason20242025!$B$3:$B$1315, "&lt;=" &amp; ET$1, DataRegularSeason20242025!$D$3:$D$1315, $A25)+SUMIFS(DataRegularSeason20242025!$AB$3:$AB$1315,DataRegularSeason20242025!$B$3:$B$1315, "&lt;=" &amp; ET$1, DataRegularSeason20242025!$E$3:$E$1315, $A25)</f>
        <v>22</v>
      </c>
      <c r="EU25">
        <f>SUMIFS(DataRegularSeason20242025!$AA$3:$AA$1315,DataRegularSeason20242025!$B$3:$B$1315, "&lt;=" &amp; EU$1, DataRegularSeason20242025!$D$3:$D$1315, $A25)+SUMIFS(DataRegularSeason20242025!$AB$3:$AB$1315,DataRegularSeason20242025!$B$3:$B$1315, "&lt;=" &amp; EU$1, DataRegularSeason20242025!$E$3:$E$1315, $A25)</f>
        <v>22</v>
      </c>
      <c r="EV25">
        <f>SUMIFS(DataRegularSeason20242025!$AA$3:$AA$1315,DataRegularSeason20242025!$B$3:$B$1315, "&lt;=" &amp; EV$1, DataRegularSeason20242025!$D$3:$D$1315, $A25)+SUMIFS(DataRegularSeason20242025!$AB$3:$AB$1315,DataRegularSeason20242025!$B$3:$B$1315, "&lt;=" &amp; EV$1, DataRegularSeason20242025!$E$3:$E$1315, $A25)</f>
        <v>22</v>
      </c>
      <c r="EW25">
        <f>SUMIFS(DataRegularSeason20242025!$AA$3:$AA$1315,DataRegularSeason20242025!$B$3:$B$1315, "&lt;=" &amp; EW$1, DataRegularSeason20242025!$D$3:$D$1315, $A25)+SUMIFS(DataRegularSeason20242025!$AB$3:$AB$1315,DataRegularSeason20242025!$B$3:$B$1315, "&lt;=" &amp; EW$1, DataRegularSeason20242025!$E$3:$E$1315, $A25)</f>
        <v>22</v>
      </c>
      <c r="EX25">
        <f>SUMIFS(DataRegularSeason20242025!$AA$3:$AA$1315,DataRegularSeason20242025!$B$3:$B$1315, "&lt;=" &amp; EX$1, DataRegularSeason20242025!$D$3:$D$1315, $A25)+SUMIFS(DataRegularSeason20242025!$AB$3:$AB$1315,DataRegularSeason20242025!$B$3:$B$1315, "&lt;=" &amp; EX$1, DataRegularSeason20242025!$E$3:$E$1315, $A25)</f>
        <v>22</v>
      </c>
      <c r="EY25">
        <f>SUMIFS(DataRegularSeason20242025!$AA$3:$AA$1315,DataRegularSeason20242025!$B$3:$B$1315, "&lt;=" &amp; EY$1, DataRegularSeason20242025!$D$3:$D$1315, $A25)+SUMIFS(DataRegularSeason20242025!$AB$3:$AB$1315,DataRegularSeason20242025!$B$3:$B$1315, "&lt;=" &amp; EY$1, DataRegularSeason20242025!$E$3:$E$1315, $A25)</f>
        <v>22</v>
      </c>
      <c r="EZ25">
        <f>SUMIFS(DataRegularSeason20242025!$AA$3:$AA$1315,DataRegularSeason20242025!$B$3:$B$1315, "&lt;=" &amp; EZ$1, DataRegularSeason20242025!$D$3:$D$1315, $A25)+SUMIFS(DataRegularSeason20242025!$AB$3:$AB$1315,DataRegularSeason20242025!$B$3:$B$1315, "&lt;=" &amp; EZ$1, DataRegularSeason20242025!$E$3:$E$1315, $A25)</f>
        <v>22</v>
      </c>
      <c r="FA25">
        <f>SUMIFS(DataRegularSeason20242025!$AA$3:$AA$1315,DataRegularSeason20242025!$B$3:$B$1315, "&lt;=" &amp; FA$1, DataRegularSeason20242025!$D$3:$D$1315, $A25)+SUMIFS(DataRegularSeason20242025!$AB$3:$AB$1315,DataRegularSeason20242025!$B$3:$B$1315, "&lt;=" &amp; FA$1, DataRegularSeason20242025!$E$3:$E$1315, $A25)</f>
        <v>22</v>
      </c>
      <c r="FB25">
        <f>SUMIFS(DataRegularSeason20242025!$AA$3:$AA$1315,DataRegularSeason20242025!$B$3:$B$1315, "&lt;=" &amp; FB$1, DataRegularSeason20242025!$D$3:$D$1315, $A25)+SUMIFS(DataRegularSeason20242025!$AB$3:$AB$1315,DataRegularSeason20242025!$B$3:$B$1315, "&lt;=" &amp; FB$1, DataRegularSeason20242025!$E$3:$E$1315, $A25)</f>
        <v>22</v>
      </c>
      <c r="FC25">
        <f>SUMIFS(DataRegularSeason20242025!$AA$3:$AA$1315,DataRegularSeason20242025!$B$3:$B$1315, "&lt;=" &amp; FC$1, DataRegularSeason20242025!$D$3:$D$1315, $A25)+SUMIFS(DataRegularSeason20242025!$AB$3:$AB$1315,DataRegularSeason20242025!$B$3:$B$1315, "&lt;=" &amp; FC$1, DataRegularSeason20242025!$E$3:$E$1315, $A25)</f>
        <v>22</v>
      </c>
      <c r="FD25">
        <f>SUMIFS(DataRegularSeason20242025!$AA$3:$AA$1315,DataRegularSeason20242025!$B$3:$B$1315, "&lt;=" &amp; FD$1, DataRegularSeason20242025!$D$3:$D$1315, $A25)+SUMIFS(DataRegularSeason20242025!$AB$3:$AB$1315,DataRegularSeason20242025!$B$3:$B$1315, "&lt;=" &amp; FD$1, DataRegularSeason20242025!$E$3:$E$1315, $A25)</f>
        <v>22</v>
      </c>
      <c r="FE25">
        <f>SUMIFS(DataRegularSeason20242025!$AA$3:$AA$1315,DataRegularSeason20242025!$B$3:$B$1315, "&lt;=" &amp; FE$1, DataRegularSeason20242025!$D$3:$D$1315, $A25)+SUMIFS(DataRegularSeason20242025!$AB$3:$AB$1315,DataRegularSeason20242025!$B$3:$B$1315, "&lt;=" &amp; FE$1, DataRegularSeason20242025!$E$3:$E$1315, $A25)</f>
        <v>22</v>
      </c>
      <c r="FF25">
        <f>SUMIFS(DataRegularSeason20242025!$AA$3:$AA$1315,DataRegularSeason20242025!$B$3:$B$1315, "&lt;=" &amp; FF$1, DataRegularSeason20242025!$D$3:$D$1315, $A25)+SUMIFS(DataRegularSeason20242025!$AB$3:$AB$1315,DataRegularSeason20242025!$B$3:$B$1315, "&lt;=" &amp; FF$1, DataRegularSeason20242025!$E$3:$E$1315, $A25)</f>
        <v>22</v>
      </c>
      <c r="FG25">
        <f>SUMIFS(DataRegularSeason20242025!$AA$3:$AA$1315,DataRegularSeason20242025!$B$3:$B$1315, "&lt;=" &amp; FG$1, DataRegularSeason20242025!$D$3:$D$1315, $A25)+SUMIFS(DataRegularSeason20242025!$AB$3:$AB$1315,DataRegularSeason20242025!$B$3:$B$1315, "&lt;=" &amp; FG$1, DataRegularSeason20242025!$E$3:$E$1315, $A25)</f>
        <v>22</v>
      </c>
      <c r="FH25">
        <f>SUMIFS(DataRegularSeason20242025!$AA$3:$AA$1315,DataRegularSeason20242025!$B$3:$B$1315, "&lt;=" &amp; FH$1, DataRegularSeason20242025!$D$3:$D$1315, $A25)+SUMIFS(DataRegularSeason20242025!$AB$3:$AB$1315,DataRegularSeason20242025!$B$3:$B$1315, "&lt;=" &amp; FH$1, DataRegularSeason20242025!$E$3:$E$1315, $A25)</f>
        <v>22</v>
      </c>
      <c r="FI25">
        <f>SUMIFS(DataRegularSeason20242025!$AA$3:$AA$1315,DataRegularSeason20242025!$B$3:$B$1315, "&lt;=" &amp; FI$1, DataRegularSeason20242025!$D$3:$D$1315, $A25)+SUMIFS(DataRegularSeason20242025!$AB$3:$AB$1315,DataRegularSeason20242025!$B$3:$B$1315, "&lt;=" &amp; FI$1, DataRegularSeason20242025!$E$3:$E$1315, $A25)</f>
        <v>22</v>
      </c>
      <c r="FJ25">
        <f>SUMIFS(DataRegularSeason20242025!$AA$3:$AA$1315,DataRegularSeason20242025!$B$3:$B$1315, "&lt;=" &amp; FJ$1, DataRegularSeason20242025!$D$3:$D$1315, $A25)+SUMIFS(DataRegularSeason20242025!$AB$3:$AB$1315,DataRegularSeason20242025!$B$3:$B$1315, "&lt;=" &amp; FJ$1, DataRegularSeason20242025!$E$3:$E$1315, $A25)</f>
        <v>22</v>
      </c>
      <c r="FK25">
        <f>SUMIFS(DataRegularSeason20242025!$AA$3:$AA$1315,DataRegularSeason20242025!$B$3:$B$1315, "&lt;=" &amp; FK$1, DataRegularSeason20242025!$D$3:$D$1315, $A25)+SUMIFS(DataRegularSeason20242025!$AB$3:$AB$1315,DataRegularSeason20242025!$B$3:$B$1315, "&lt;=" &amp; FK$1, DataRegularSeason20242025!$E$3:$E$1315, $A25)</f>
        <v>22</v>
      </c>
      <c r="FL25">
        <f>SUMIFS(DataRegularSeason20242025!$AA$3:$AA$1315,DataRegularSeason20242025!$B$3:$B$1315, "&lt;=" &amp; FL$1, DataRegularSeason20242025!$D$3:$D$1315, $A25)+SUMIFS(DataRegularSeason20242025!$AB$3:$AB$1315,DataRegularSeason20242025!$B$3:$B$1315, "&lt;=" &amp; FL$1, DataRegularSeason20242025!$E$3:$E$1315, $A25)</f>
        <v>22</v>
      </c>
      <c r="FM25">
        <f>SUMIFS(DataRegularSeason20242025!$AA$3:$AA$1315,DataRegularSeason20242025!$B$3:$B$1315, "&lt;=" &amp; FM$1, DataRegularSeason20242025!$D$3:$D$1315, $A25)+SUMIFS(DataRegularSeason20242025!$AB$3:$AB$1315,DataRegularSeason20242025!$B$3:$B$1315, "&lt;=" &amp; FM$1, DataRegularSeason20242025!$E$3:$E$1315, $A25)</f>
        <v>22</v>
      </c>
      <c r="FN25">
        <f>SUMIFS(DataRegularSeason20242025!$AA$3:$AA$1315,DataRegularSeason20242025!$B$3:$B$1315, "&lt;=" &amp; FN$1, DataRegularSeason20242025!$D$3:$D$1315, $A25)+SUMIFS(DataRegularSeason20242025!$AB$3:$AB$1315,DataRegularSeason20242025!$B$3:$B$1315, "&lt;=" &amp; FN$1, DataRegularSeason20242025!$E$3:$E$1315, $A25)</f>
        <v>22</v>
      </c>
      <c r="FO25">
        <f>SUMIFS(DataRegularSeason20242025!$AA$3:$AA$1315,DataRegularSeason20242025!$B$3:$B$1315, "&lt;=" &amp; FO$1, DataRegularSeason20242025!$D$3:$D$1315, $A25)+SUMIFS(DataRegularSeason20242025!$AB$3:$AB$1315,DataRegularSeason20242025!$B$3:$B$1315, "&lt;=" &amp; FO$1, DataRegularSeason20242025!$E$3:$E$1315, $A25)</f>
        <v>22</v>
      </c>
      <c r="FP25">
        <f>SUMIFS(DataRegularSeason20242025!$AA$3:$AA$1315,DataRegularSeason20242025!$B$3:$B$1315, "&lt;=" &amp; FP$1, DataRegularSeason20242025!$D$3:$D$1315, $A25)+SUMIFS(DataRegularSeason20242025!$AB$3:$AB$1315,DataRegularSeason20242025!$B$3:$B$1315, "&lt;=" &amp; FP$1, DataRegularSeason20242025!$E$3:$E$1315, $A25)</f>
        <v>22</v>
      </c>
      <c r="FQ25">
        <f>SUMIFS(DataRegularSeason20242025!$AA$3:$AA$1315,DataRegularSeason20242025!$B$3:$B$1315, "&lt;=" &amp; FQ$1, DataRegularSeason20242025!$D$3:$D$1315, $A25)+SUMIFS(DataRegularSeason20242025!$AB$3:$AB$1315,DataRegularSeason20242025!$B$3:$B$1315, "&lt;=" &amp; FQ$1, DataRegularSeason20242025!$E$3:$E$1315, $A25)</f>
        <v>22</v>
      </c>
      <c r="FR25">
        <f>SUMIFS(DataRegularSeason20242025!$AA$3:$AA$1315,DataRegularSeason20242025!$B$3:$B$1315, "&lt;=" &amp; FR$1, DataRegularSeason20242025!$D$3:$D$1315, $A25)+SUMIFS(DataRegularSeason20242025!$AB$3:$AB$1315,DataRegularSeason20242025!$B$3:$B$1315, "&lt;=" &amp; FR$1, DataRegularSeason20242025!$E$3:$E$1315, $A25)</f>
        <v>22</v>
      </c>
      <c r="FS25">
        <f>SUMIFS(DataRegularSeason20242025!$AA$3:$AA$1315,DataRegularSeason20242025!$B$3:$B$1315, "&lt;=" &amp; FS$1, DataRegularSeason20242025!$D$3:$D$1315, $A25)+SUMIFS(DataRegularSeason20242025!$AB$3:$AB$1315,DataRegularSeason20242025!$B$3:$B$1315, "&lt;=" &amp; FS$1, DataRegularSeason20242025!$E$3:$E$1315, $A25)</f>
        <v>22</v>
      </c>
      <c r="FT25">
        <f>SUMIFS(DataRegularSeason20242025!$AA$3:$AA$1315,DataRegularSeason20242025!$B$3:$B$1315, "&lt;=" &amp; FT$1, DataRegularSeason20242025!$D$3:$D$1315, $A25)+SUMIFS(DataRegularSeason20242025!$AB$3:$AB$1315,DataRegularSeason20242025!$B$3:$B$1315, "&lt;=" &amp; FT$1, DataRegularSeason20242025!$E$3:$E$1315, $A25)</f>
        <v>22</v>
      </c>
      <c r="FU25">
        <f>SUMIFS(DataRegularSeason20242025!$AA$3:$AA$1315,DataRegularSeason20242025!$B$3:$B$1315, "&lt;=" &amp; FU$1, DataRegularSeason20242025!$D$3:$D$1315, $A25)+SUMIFS(DataRegularSeason20242025!$AB$3:$AB$1315,DataRegularSeason20242025!$B$3:$B$1315, "&lt;=" &amp; FU$1, DataRegularSeason20242025!$E$3:$E$1315, $A25)</f>
        <v>22</v>
      </c>
      <c r="FV25">
        <f>SUMIFS(DataRegularSeason20242025!$AA$3:$AA$1315,DataRegularSeason20242025!$B$3:$B$1315, "&lt;=" &amp; FV$1, DataRegularSeason20242025!$D$3:$D$1315, $A25)+SUMIFS(DataRegularSeason20242025!$AB$3:$AB$1315,DataRegularSeason20242025!$B$3:$B$1315, "&lt;=" &amp; FV$1, DataRegularSeason20242025!$E$3:$E$1315, $A25)</f>
        <v>22</v>
      </c>
      <c r="FW25">
        <f>SUMIFS(DataRegularSeason20242025!$AA$3:$AA$1315,DataRegularSeason20242025!$B$3:$B$1315, "&lt;=" &amp; FW$1, DataRegularSeason20242025!$D$3:$D$1315, $A25)+SUMIFS(DataRegularSeason20242025!$AB$3:$AB$1315,DataRegularSeason20242025!$B$3:$B$1315, "&lt;=" &amp; FW$1, DataRegularSeason20242025!$E$3:$E$1315, $A25)</f>
        <v>22</v>
      </c>
      <c r="FX25">
        <f>SUMIFS(DataRegularSeason20242025!$AA$3:$AA$1315,DataRegularSeason20242025!$B$3:$B$1315, "&lt;=" &amp; FX$1, DataRegularSeason20242025!$D$3:$D$1315, $A25)+SUMIFS(DataRegularSeason20242025!$AB$3:$AB$1315,DataRegularSeason20242025!$B$3:$B$1315, "&lt;=" &amp; FX$1, DataRegularSeason20242025!$E$3:$E$1315, $A25)</f>
        <v>22</v>
      </c>
      <c r="FY25">
        <f>SUMIFS(DataRegularSeason20242025!$AA$3:$AA$1315,DataRegularSeason20242025!$B$3:$B$1315, "&lt;=" &amp; FY$1, DataRegularSeason20242025!$D$3:$D$1315, $A25)+SUMIFS(DataRegularSeason20242025!$AB$3:$AB$1315,DataRegularSeason20242025!$B$3:$B$1315, "&lt;=" &amp; FY$1, DataRegularSeason20242025!$E$3:$E$1315, $A25)</f>
        <v>22</v>
      </c>
      <c r="FZ25">
        <f>SUMIFS(DataRegularSeason20242025!$AA$3:$AA$1315,DataRegularSeason20242025!$B$3:$B$1315, "&lt;=" &amp; FZ$1, DataRegularSeason20242025!$D$3:$D$1315, $A25)+SUMIFS(DataRegularSeason20242025!$AB$3:$AB$1315,DataRegularSeason20242025!$B$3:$B$1315, "&lt;=" &amp; FZ$1, DataRegularSeason20242025!$E$3:$E$1315, $A25)</f>
        <v>22</v>
      </c>
      <c r="GA25">
        <f>SUMIFS(DataRegularSeason20242025!$AA$3:$AA$1315,DataRegularSeason20242025!$B$3:$B$1315, "&lt;=" &amp; GA$1, DataRegularSeason20242025!$D$3:$D$1315, $A25)+SUMIFS(DataRegularSeason20242025!$AB$3:$AB$1315,DataRegularSeason20242025!$B$3:$B$1315, "&lt;=" &amp; GA$1, DataRegularSeason20242025!$E$3:$E$1315, $A25)</f>
        <v>22</v>
      </c>
      <c r="GB25">
        <f>SUMIFS(DataRegularSeason20242025!$AA$3:$AA$1315,DataRegularSeason20242025!$B$3:$B$1315, "&lt;=" &amp; GB$1, DataRegularSeason20242025!$D$3:$D$1315, $A25)+SUMIFS(DataRegularSeason20242025!$AB$3:$AB$1315,DataRegularSeason20242025!$B$3:$B$1315, "&lt;=" &amp; GB$1, DataRegularSeason20242025!$E$3:$E$1315, $A25)</f>
        <v>22</v>
      </c>
      <c r="GC25">
        <f>SUMIFS(DataRegularSeason20242025!$AA$3:$AA$1315,DataRegularSeason20242025!$B$3:$B$1315, "&lt;=" &amp; GC$1, DataRegularSeason20242025!$D$3:$D$1315, $A25)+SUMIFS(DataRegularSeason20242025!$AB$3:$AB$1315,DataRegularSeason20242025!$B$3:$B$1315, "&lt;=" &amp; GC$1, DataRegularSeason20242025!$E$3:$E$1315, $A25)</f>
        <v>22</v>
      </c>
      <c r="GD25">
        <f>SUMIFS(DataRegularSeason20242025!$AA$3:$AA$1315,DataRegularSeason20242025!$B$3:$B$1315, "&lt;=" &amp; GD$1, DataRegularSeason20242025!$D$3:$D$1315, $A25)+SUMIFS(DataRegularSeason20242025!$AB$3:$AB$1315,DataRegularSeason20242025!$B$3:$B$1315, "&lt;=" &amp; GD$1, DataRegularSeason20242025!$E$3:$E$1315, $A25)</f>
        <v>22</v>
      </c>
      <c r="GE25">
        <f>SUMIFS(DataRegularSeason20242025!$AA$3:$AA$1315,DataRegularSeason20242025!$B$3:$B$1315, "&lt;=" &amp; GE$1, DataRegularSeason20242025!$D$3:$D$1315, $A25)+SUMIFS(DataRegularSeason20242025!$AB$3:$AB$1315,DataRegularSeason20242025!$B$3:$B$1315, "&lt;=" &amp; GE$1, DataRegularSeason20242025!$E$3:$E$1315, $A25)</f>
        <v>22</v>
      </c>
      <c r="GF25">
        <f>SUMIFS(DataRegularSeason20242025!$AA$3:$AA$1315,DataRegularSeason20242025!$B$3:$B$1315, "&lt;=" &amp; GF$1, DataRegularSeason20242025!$D$3:$D$1315, $A25)+SUMIFS(DataRegularSeason20242025!$AB$3:$AB$1315,DataRegularSeason20242025!$B$3:$B$1315, "&lt;=" &amp; GF$1, DataRegularSeason20242025!$E$3:$E$1315, $A25)</f>
        <v>22</v>
      </c>
      <c r="GG25">
        <f>SUMIFS(DataRegularSeason20242025!$AA$3:$AA$1315,DataRegularSeason20242025!$B$3:$B$1315, "&lt;=" &amp; GG$1, DataRegularSeason20242025!$D$3:$D$1315, $A25)+SUMIFS(DataRegularSeason20242025!$AB$3:$AB$1315,DataRegularSeason20242025!$B$3:$B$1315, "&lt;=" &amp; GG$1, DataRegularSeason20242025!$E$3:$E$1315, $A25)</f>
        <v>22</v>
      </c>
      <c r="GH25">
        <f>SUMIFS(DataRegularSeason20242025!$AA$3:$AA$1315,DataRegularSeason20242025!$B$3:$B$1315, "&lt;=" &amp; GH$1, DataRegularSeason20242025!$D$3:$D$1315, $A25)+SUMIFS(DataRegularSeason20242025!$AB$3:$AB$1315,DataRegularSeason20242025!$B$3:$B$1315, "&lt;=" &amp; GH$1, DataRegularSeason20242025!$E$3:$E$1315, $A25)</f>
        <v>22</v>
      </c>
      <c r="GI25">
        <f>SUMIFS(DataRegularSeason20242025!$AA$3:$AA$1315,DataRegularSeason20242025!$B$3:$B$1315, "&lt;=" &amp; GI$1, DataRegularSeason20242025!$D$3:$D$1315, $A25)+SUMIFS(DataRegularSeason20242025!$AB$3:$AB$1315,DataRegularSeason20242025!$B$3:$B$1315, "&lt;=" &amp; GI$1, DataRegularSeason20242025!$E$3:$E$1315, $A25)</f>
        <v>22</v>
      </c>
      <c r="GJ25">
        <f>SUMIFS(DataRegularSeason20242025!$AA$3:$AA$1315,DataRegularSeason20242025!$B$3:$B$1315, "&lt;=" &amp; GJ$1, DataRegularSeason20242025!$D$3:$D$1315, $A25)+SUMIFS(DataRegularSeason20242025!$AB$3:$AB$1315,DataRegularSeason20242025!$B$3:$B$1315, "&lt;=" &amp; GJ$1, DataRegularSeason20242025!$E$3:$E$1315, $A25)</f>
        <v>22</v>
      </c>
      <c r="GK25">
        <f>SUMIFS(DataRegularSeason20242025!$AA$3:$AA$1315,DataRegularSeason20242025!$B$3:$B$1315, "&lt;=" &amp; GK$1, DataRegularSeason20242025!$D$3:$D$1315, $A25)+SUMIFS(DataRegularSeason20242025!$AB$3:$AB$1315,DataRegularSeason20242025!$B$3:$B$1315, "&lt;=" &amp; GK$1, DataRegularSeason20242025!$E$3:$E$1315, $A25)</f>
        <v>22</v>
      </c>
      <c r="GL25">
        <f>SUMIFS(DataRegularSeason20242025!$AA$3:$AA$1315,DataRegularSeason20242025!$B$3:$B$1315, "&lt;=" &amp; GL$1, DataRegularSeason20242025!$D$3:$D$1315, $A25)+SUMIFS(DataRegularSeason20242025!$AB$3:$AB$1315,DataRegularSeason20242025!$B$3:$B$1315, "&lt;=" &amp; GL$1, DataRegularSeason20242025!$E$3:$E$1315, $A25)</f>
        <v>22</v>
      </c>
      <c r="GM25">
        <f>SUMIFS(DataRegularSeason20242025!$AA$3:$AA$1315,DataRegularSeason20242025!$B$3:$B$1315, "&lt;=" &amp; GM$1, DataRegularSeason20242025!$D$3:$D$1315, $A25)+SUMIFS(DataRegularSeason20242025!$AB$3:$AB$1315,DataRegularSeason20242025!$B$3:$B$1315, "&lt;=" &amp; GM$1, DataRegularSeason20242025!$E$3:$E$1315, $A25)</f>
        <v>22</v>
      </c>
      <c r="GN25">
        <f>SUMIFS(DataRegularSeason20242025!$AA$3:$AA$1315,DataRegularSeason20242025!$B$3:$B$1315, "&lt;=" &amp; GN$1, DataRegularSeason20242025!$D$3:$D$1315, $A25)+SUMIFS(DataRegularSeason20242025!$AB$3:$AB$1315,DataRegularSeason20242025!$B$3:$B$1315, "&lt;=" &amp; GN$1, DataRegularSeason20242025!$E$3:$E$1315, $A25)</f>
        <v>22</v>
      </c>
      <c r="GO25">
        <f>SUMIFS(DataRegularSeason20242025!$AA$3:$AA$1315,DataRegularSeason20242025!$B$3:$B$1315, "&lt;=" &amp; GO$1, DataRegularSeason20242025!$D$3:$D$1315, $A25)+SUMIFS(DataRegularSeason20242025!$AB$3:$AB$1315,DataRegularSeason20242025!$B$3:$B$1315, "&lt;=" &amp; GO$1, DataRegularSeason20242025!$E$3:$E$1315, $A25)</f>
        <v>22</v>
      </c>
      <c r="GP25">
        <f>SUMIFS(DataRegularSeason20242025!$AA$3:$AA$1315,DataRegularSeason20242025!$B$3:$B$1315, "&lt;=" &amp; GP$1, DataRegularSeason20242025!$D$3:$D$1315, $A25)+SUMIFS(DataRegularSeason20242025!$AB$3:$AB$1315,DataRegularSeason20242025!$B$3:$B$1315, "&lt;=" &amp; GP$1, DataRegularSeason20242025!$E$3:$E$1315, $A25)</f>
        <v>22</v>
      </c>
      <c r="GQ25">
        <f>SUMIFS(DataRegularSeason20242025!$AA$3:$AA$1315,DataRegularSeason20242025!$B$3:$B$1315, "&lt;=" &amp; GQ$1, DataRegularSeason20242025!$D$3:$D$1315, $A25)+SUMIFS(DataRegularSeason20242025!$AB$3:$AB$1315,DataRegularSeason20242025!$B$3:$B$1315, "&lt;=" &amp; GQ$1, DataRegularSeason20242025!$E$3:$E$1315, $A25)</f>
        <v>22</v>
      </c>
      <c r="GR25">
        <f>SUMIFS(DataRegularSeason20242025!$AA$3:$AA$1315,DataRegularSeason20242025!$B$3:$B$1315, "&lt;=" &amp; GR$1, DataRegularSeason20242025!$D$3:$D$1315, $A25)+SUMIFS(DataRegularSeason20242025!$AB$3:$AB$1315,DataRegularSeason20242025!$B$3:$B$1315, "&lt;=" &amp; GR$1, DataRegularSeason20242025!$E$3:$E$1315, $A25)</f>
        <v>22</v>
      </c>
      <c r="GS25">
        <f>SUMIFS(DataRegularSeason20242025!$AA$3:$AA$1315,DataRegularSeason20242025!$B$3:$B$1315, "&lt;=" &amp; GS$1, DataRegularSeason20242025!$D$3:$D$1315, $A25)+SUMIFS(DataRegularSeason20242025!$AB$3:$AB$1315,DataRegularSeason20242025!$B$3:$B$1315, "&lt;=" &amp; GS$1, DataRegularSeason20242025!$E$3:$E$1315, $A25)</f>
        <v>22</v>
      </c>
      <c r="GT25">
        <f>SUMIFS(DataRegularSeason20242025!$AA$3:$AA$1315,DataRegularSeason20242025!$B$3:$B$1315, "&lt;=" &amp; GT$1, DataRegularSeason20242025!$D$3:$D$1315, $A25)+SUMIFS(DataRegularSeason20242025!$AB$3:$AB$1315,DataRegularSeason20242025!$B$3:$B$1315, "&lt;=" &amp; GT$1, DataRegularSeason20242025!$E$3:$E$1315, $A25)</f>
        <v>22</v>
      </c>
      <c r="GU25">
        <f>SUMIFS(DataRegularSeason20242025!$AA$3:$AA$1315,DataRegularSeason20242025!$B$3:$B$1315, "&lt;=" &amp; GU$1, DataRegularSeason20242025!$D$3:$D$1315, $A25)+SUMIFS(DataRegularSeason20242025!$AB$3:$AB$1315,DataRegularSeason20242025!$B$3:$B$1315, "&lt;=" &amp; GU$1, DataRegularSeason20242025!$E$3:$E$1315, $A25)</f>
        <v>22</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33.8125</v>
      </c>
      <c r="BZ34">
        <f>SUBTOTAL(101,Table4[2024-12-16])</f>
        <v>33.8125</v>
      </c>
      <c r="CA34">
        <f>SUBTOTAL(101,Table4[2024-12-17])</f>
        <v>33.8125</v>
      </c>
      <c r="CB34">
        <f>SUBTOTAL(101,Table4[2024-12-18])</f>
        <v>33.8125</v>
      </c>
      <c r="CC34">
        <f>SUBTOTAL(101,Table4[2024-12-19])</f>
        <v>33.8125</v>
      </c>
      <c r="CD34">
        <f>SUBTOTAL(101,Table4[2024-12-20])</f>
        <v>33.8125</v>
      </c>
      <c r="CE34">
        <f>SUBTOTAL(101,Table4[2024-12-21])</f>
        <v>33.8125</v>
      </c>
      <c r="CF34">
        <f>SUBTOTAL(101,Table4[2024-12-22])</f>
        <v>33.8125</v>
      </c>
      <c r="CG34">
        <f>SUBTOTAL(101,Table4[2024-12-23])</f>
        <v>33.8125</v>
      </c>
      <c r="CH34">
        <f>SUBTOTAL(101,Table4[2024-12-24])</f>
        <v>33.8125</v>
      </c>
      <c r="CI34">
        <f>SUBTOTAL(101,Table4[2024-12-25])</f>
        <v>33.8125</v>
      </c>
      <c r="CJ34">
        <f>SUBTOTAL(101,Table4[2024-12-26])</f>
        <v>33.8125</v>
      </c>
      <c r="CK34">
        <f>SUBTOTAL(101,Table4[2024-12-27])</f>
        <v>33.8125</v>
      </c>
      <c r="CL34">
        <f>SUBTOTAL(101,Table4[2024-12-28])</f>
        <v>33.8125</v>
      </c>
      <c r="CM34">
        <f>SUBTOTAL(101,Table4[2024-12-29])</f>
        <v>33.8125</v>
      </c>
      <c r="CN34">
        <f>SUBTOTAL(101,Table4[2024-12-30])</f>
        <v>33.8125</v>
      </c>
      <c r="CO34">
        <f>SUBTOTAL(101,Table4[2024-12-31])</f>
        <v>33.8125</v>
      </c>
      <c r="CP34">
        <f>SUBTOTAL(101,Table4[2025-01-01])</f>
        <v>33.8125</v>
      </c>
      <c r="CQ34">
        <f>SUBTOTAL(101,Table4[2025-01-02])</f>
        <v>33.8125</v>
      </c>
      <c r="CR34">
        <f>SUBTOTAL(101,Table4[2025-01-03])</f>
        <v>33.8125</v>
      </c>
      <c r="CS34">
        <f>SUBTOTAL(101,Table4[2025-01-04])</f>
        <v>33.8125</v>
      </c>
      <c r="CT34">
        <f>SUBTOTAL(101,Table4[2025-01-05])</f>
        <v>33.8125</v>
      </c>
      <c r="CU34">
        <f>SUBTOTAL(101,Table4[2025-01-06])</f>
        <v>33.8125</v>
      </c>
      <c r="CV34">
        <f>SUBTOTAL(101,Table4[2025-01-07])</f>
        <v>33.8125</v>
      </c>
      <c r="CW34">
        <f>SUBTOTAL(101,Table4[2025-01-08])</f>
        <v>33.8125</v>
      </c>
      <c r="CX34">
        <f>SUBTOTAL(101,Table4[2025-01-09])</f>
        <v>33.8125</v>
      </c>
      <c r="CY34">
        <f>SUBTOTAL(101,Table4[2025-01-10])</f>
        <v>33.8125</v>
      </c>
      <c r="CZ34">
        <f>SUBTOTAL(101,Table4[2025-01-11])</f>
        <v>33.8125</v>
      </c>
      <c r="DA34">
        <f>SUBTOTAL(101,Table4[2025-01-12])</f>
        <v>33.8125</v>
      </c>
      <c r="DB34">
        <f>SUBTOTAL(101,Table4[2025-01-13])</f>
        <v>33.8125</v>
      </c>
      <c r="DC34">
        <f>SUBTOTAL(101,Table4[2025-01-14])</f>
        <v>33.8125</v>
      </c>
      <c r="DD34">
        <f>SUBTOTAL(101,Table4[2025-01-15])</f>
        <v>33.8125</v>
      </c>
      <c r="DE34">
        <f>SUBTOTAL(101,Table4[2025-01-16])</f>
        <v>33.8125</v>
      </c>
      <c r="DF34">
        <f>SUBTOTAL(101,Table4[2025-01-17])</f>
        <v>33.8125</v>
      </c>
      <c r="DG34">
        <f>SUBTOTAL(101,Table4[2025-01-18])</f>
        <v>33.8125</v>
      </c>
      <c r="DH34">
        <f>SUBTOTAL(101,Table4[2025-01-19])</f>
        <v>33.8125</v>
      </c>
      <c r="DI34">
        <f>SUBTOTAL(101,Table4[2025-01-20])</f>
        <v>33.8125</v>
      </c>
      <c r="DJ34">
        <f>SUBTOTAL(101,Table4[2025-01-21])</f>
        <v>33.8125</v>
      </c>
      <c r="DK34">
        <f>SUBTOTAL(101,Table4[2025-01-22])</f>
        <v>33.8125</v>
      </c>
      <c r="DL34">
        <f>SUBTOTAL(101,Table4[2025-01-23])</f>
        <v>33.8125</v>
      </c>
      <c r="DM34">
        <f>SUBTOTAL(101,Table4[2025-01-24])</f>
        <v>33.8125</v>
      </c>
      <c r="DN34">
        <f>SUBTOTAL(101,Table4[2025-01-25])</f>
        <v>33.8125</v>
      </c>
      <c r="DO34">
        <f>SUBTOTAL(101,Table4[2025-01-26])</f>
        <v>33.8125</v>
      </c>
      <c r="DP34">
        <f>SUBTOTAL(101,Table4[2025-01-27])</f>
        <v>33.8125</v>
      </c>
      <c r="DQ34">
        <f>SUBTOTAL(101,Table4[2025-01-28])</f>
        <v>33.8125</v>
      </c>
      <c r="DR34">
        <f>SUBTOTAL(101,Table4[2025-01-29])</f>
        <v>33.8125</v>
      </c>
      <c r="DS34">
        <f>SUBTOTAL(101,Table4[2025-01-30])</f>
        <v>33.8125</v>
      </c>
      <c r="DT34">
        <f>SUBTOTAL(101,Table4[2025-01-31])</f>
        <v>33.8125</v>
      </c>
      <c r="DU34">
        <f>SUBTOTAL(101,Table4[2025-02-01])</f>
        <v>33.8125</v>
      </c>
      <c r="DV34">
        <f>SUBTOTAL(101,Table4[2025-02-02])</f>
        <v>33.8125</v>
      </c>
      <c r="DW34">
        <f>SUBTOTAL(101,Table4[2025-02-03])</f>
        <v>33.8125</v>
      </c>
      <c r="DX34">
        <f>SUBTOTAL(101,Table4[2025-02-04])</f>
        <v>33.8125</v>
      </c>
      <c r="DY34">
        <f>SUBTOTAL(101,Table4[2025-02-05])</f>
        <v>33.8125</v>
      </c>
      <c r="DZ34">
        <f>SUBTOTAL(101,Table4[2025-02-06])</f>
        <v>33.8125</v>
      </c>
      <c r="EA34">
        <f>SUBTOTAL(101,Table4[2025-02-07])</f>
        <v>33.8125</v>
      </c>
      <c r="EB34">
        <f>SUBTOTAL(101,Table4[2025-02-08])</f>
        <v>33.8125</v>
      </c>
      <c r="EC34">
        <f>SUBTOTAL(101,Table4[2025-02-09])</f>
        <v>33.8125</v>
      </c>
      <c r="ED34">
        <f>SUBTOTAL(101,Table4[2025-02-10])</f>
        <v>33.8125</v>
      </c>
      <c r="EE34">
        <f>SUBTOTAL(101,Table4[2025-02-11])</f>
        <v>33.8125</v>
      </c>
      <c r="EF34">
        <f>SUBTOTAL(101,Table4[2025-02-12])</f>
        <v>33.8125</v>
      </c>
      <c r="EG34">
        <f>SUBTOTAL(101,Table4[2025-02-13])</f>
        <v>33.8125</v>
      </c>
      <c r="EH34">
        <f>SUBTOTAL(101,Table4[2025-02-14])</f>
        <v>33.8125</v>
      </c>
      <c r="EI34">
        <f>SUBTOTAL(101,Table4[2025-02-15])</f>
        <v>33.8125</v>
      </c>
      <c r="EJ34">
        <f>SUBTOTAL(101,Table4[2025-02-16])</f>
        <v>33.8125</v>
      </c>
      <c r="EK34">
        <f>SUBTOTAL(101,Table4[2025-02-17])</f>
        <v>33.8125</v>
      </c>
      <c r="EL34">
        <f>SUBTOTAL(101,Table4[2025-02-18])</f>
        <v>33.8125</v>
      </c>
      <c r="EM34">
        <f>SUBTOTAL(101,Table4[2025-02-19])</f>
        <v>33.8125</v>
      </c>
      <c r="EN34">
        <f>SUBTOTAL(101,Table4[2025-02-20])</f>
        <v>33.8125</v>
      </c>
      <c r="EO34">
        <f>SUBTOTAL(101,Table4[2025-02-21])</f>
        <v>33.8125</v>
      </c>
      <c r="EP34">
        <f>SUBTOTAL(101,Table4[2025-02-22])</f>
        <v>33.8125</v>
      </c>
      <c r="EQ34">
        <f>SUBTOTAL(101,Table4[2025-02-23])</f>
        <v>33.8125</v>
      </c>
      <c r="ER34">
        <f>SUBTOTAL(101,Table4[2025-02-24])</f>
        <v>33.8125</v>
      </c>
      <c r="ES34">
        <f>SUBTOTAL(101,Table4[2025-02-25])</f>
        <v>33.8125</v>
      </c>
      <c r="ET34">
        <f>SUBTOTAL(101,Table4[2025-02-26])</f>
        <v>33.8125</v>
      </c>
      <c r="EU34">
        <f>SUBTOTAL(101,Table4[2025-02-27])</f>
        <v>33.8125</v>
      </c>
      <c r="EV34">
        <f>SUBTOTAL(101,Table4[2025-02-28])</f>
        <v>33.8125</v>
      </c>
      <c r="EW34">
        <f>SUBTOTAL(101,Table4[2025-03-01])</f>
        <v>33.8125</v>
      </c>
      <c r="EX34">
        <f>SUBTOTAL(101,Table4[2025-03-02])</f>
        <v>33.8125</v>
      </c>
      <c r="EY34">
        <f>SUBTOTAL(101,Table4[2025-03-03])</f>
        <v>33.8125</v>
      </c>
      <c r="EZ34">
        <f>SUBTOTAL(101,Table4[2025-03-04])</f>
        <v>33.8125</v>
      </c>
      <c r="FA34">
        <f>SUBTOTAL(101,Table4[2025-03-05])</f>
        <v>33.8125</v>
      </c>
      <c r="FB34">
        <f>SUBTOTAL(101,Table4[2025-03-06])</f>
        <v>33.8125</v>
      </c>
      <c r="FC34">
        <f>SUBTOTAL(101,Table4[2025-03-07])</f>
        <v>33.8125</v>
      </c>
      <c r="FD34">
        <f>SUBTOTAL(101,Table4[2025-03-08])</f>
        <v>33.8125</v>
      </c>
      <c r="FE34">
        <f>SUBTOTAL(101,Table4[2025-03-09])</f>
        <v>33.8125</v>
      </c>
      <c r="FF34">
        <f>SUBTOTAL(101,Table4[2025-03-10])</f>
        <v>33.8125</v>
      </c>
      <c r="FG34">
        <f>SUBTOTAL(101,Table4[2025-03-11])</f>
        <v>33.8125</v>
      </c>
      <c r="FH34">
        <f>SUBTOTAL(101,Table4[2025-03-12])</f>
        <v>33.8125</v>
      </c>
      <c r="FI34">
        <f>SUBTOTAL(101,Table4[2025-03-13])</f>
        <v>33.8125</v>
      </c>
      <c r="FJ34">
        <f>SUBTOTAL(101,Table4[2025-03-14])</f>
        <v>33.8125</v>
      </c>
      <c r="FK34">
        <f>SUBTOTAL(101,Table4[2025-03-15])</f>
        <v>33.8125</v>
      </c>
      <c r="FL34">
        <f>SUBTOTAL(101,Table4[2025-03-16])</f>
        <v>33.8125</v>
      </c>
      <c r="FM34">
        <f>SUBTOTAL(101,Table4[2025-03-17])</f>
        <v>33.8125</v>
      </c>
      <c r="FN34">
        <f>SUBTOTAL(101,Table4[2025-03-18])</f>
        <v>33.8125</v>
      </c>
      <c r="FO34">
        <f>SUBTOTAL(101,Table4[2025-03-19])</f>
        <v>33.8125</v>
      </c>
      <c r="FP34">
        <f>SUBTOTAL(101,Table4[2025-03-20])</f>
        <v>33.8125</v>
      </c>
      <c r="FQ34">
        <f>SUBTOTAL(101,Table4[2025-03-21])</f>
        <v>33.8125</v>
      </c>
      <c r="FR34">
        <f>SUBTOTAL(101,Table4[2025-03-22])</f>
        <v>33.8125</v>
      </c>
      <c r="FS34">
        <f>SUBTOTAL(101,Table4[2025-03-23])</f>
        <v>33.8125</v>
      </c>
      <c r="FT34">
        <f>SUBTOTAL(101,Table4[2025-03-24])</f>
        <v>33.8125</v>
      </c>
      <c r="FU34">
        <f>SUBTOTAL(101,Table4[2025-03-25])</f>
        <v>33.8125</v>
      </c>
      <c r="FV34">
        <f>SUBTOTAL(101,Table4[2025-03-26])</f>
        <v>33.8125</v>
      </c>
      <c r="FW34">
        <f>SUBTOTAL(101,Table4[2025-03-27])</f>
        <v>33.8125</v>
      </c>
      <c r="FX34">
        <f>SUBTOTAL(101,Table4[2025-03-28])</f>
        <v>33.8125</v>
      </c>
      <c r="FY34">
        <f>SUBTOTAL(101,Table4[2025-03-29])</f>
        <v>33.8125</v>
      </c>
      <c r="FZ34">
        <f>SUBTOTAL(101,Table4[2025-03-30])</f>
        <v>33.8125</v>
      </c>
      <c r="GA34">
        <f>SUBTOTAL(101,Table4[2025-03-31])</f>
        <v>33.8125</v>
      </c>
      <c r="GB34">
        <f>SUBTOTAL(101,Table4[2025-04-01])</f>
        <v>33.8125</v>
      </c>
      <c r="GC34">
        <f>SUBTOTAL(101,Table4[2025-04-02])</f>
        <v>33.8125</v>
      </c>
      <c r="GD34">
        <f>SUBTOTAL(101,Table4[2025-04-03])</f>
        <v>33.8125</v>
      </c>
      <c r="GE34">
        <f>SUBTOTAL(101,Table4[2025-04-04])</f>
        <v>33.8125</v>
      </c>
      <c r="GF34">
        <f>SUBTOTAL(101,Table4[2025-04-05])</f>
        <v>33.8125</v>
      </c>
      <c r="GG34">
        <f>SUBTOTAL(101,Table4[2025-04-06])</f>
        <v>33.8125</v>
      </c>
      <c r="GH34">
        <f>SUBTOTAL(101,Table4[2025-04-07])</f>
        <v>33.8125</v>
      </c>
      <c r="GI34">
        <f>SUBTOTAL(101,Table4[2025-04-08])</f>
        <v>33.8125</v>
      </c>
      <c r="GJ34">
        <f>SUBTOTAL(101,Table4[2025-04-09])</f>
        <v>33.8125</v>
      </c>
      <c r="GK34">
        <f>SUBTOTAL(101,Table4[2025-04-10])</f>
        <v>33.8125</v>
      </c>
      <c r="GL34">
        <f>SUBTOTAL(101,Table4[2025-04-11])</f>
        <v>33.8125</v>
      </c>
      <c r="GM34">
        <f>SUBTOTAL(101,Table4[2025-04-12])</f>
        <v>33.8125</v>
      </c>
      <c r="GN34">
        <f>SUBTOTAL(101,Table4[2025-04-13])</f>
        <v>33.8125</v>
      </c>
      <c r="GO34">
        <f>SUBTOTAL(101,Table4[2025-04-14])</f>
        <v>33.8125</v>
      </c>
      <c r="GP34">
        <f>SUBTOTAL(101,Table4[2025-04-15])</f>
        <v>33.8125</v>
      </c>
      <c r="GQ34">
        <f>SUBTOTAL(101,Table4[2025-04-16])</f>
        <v>33.8125</v>
      </c>
      <c r="GR34">
        <f>SUBTOTAL(101,Table4[2025-04-17])</f>
        <v>33.8125</v>
      </c>
      <c r="GS34">
        <f>SUBTOTAL(101,Table4[2025-04-18])</f>
        <v>33.8125</v>
      </c>
      <c r="GT34">
        <f>SUBTOTAL(101,Table4[2025-04-19])</f>
        <v>33.8125</v>
      </c>
      <c r="GU34">
        <f>SUBTOTAL(101,Table4[2025-04-20])</f>
        <v>33.8125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X54" sqref="AX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29</v>
      </c>
      <c r="BQ3" s="89">
        <f>82-BP3</f>
        <v>53</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15</v>
      </c>
      <c r="BP5" s="88">
        <f t="shared" ref="BP5" si="1">BO5+BO6</f>
        <v>32</v>
      </c>
      <c r="BQ5" s="89">
        <f t="shared" ref="BQ5" si="2">82-BP5</f>
        <v>50</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13</v>
      </c>
      <c r="BP7" s="88">
        <f t="shared" ref="BP7" si="3">BO7+BO8</f>
        <v>31</v>
      </c>
      <c r="BQ7" s="89">
        <f t="shared" ref="BQ7" si="4">82-BP7</f>
        <v>51</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8">
        <f t="shared" ref="BP9" si="5">BO9+BO10</f>
        <v>30</v>
      </c>
      <c r="BQ9" s="89">
        <f t="shared" ref="BQ9" si="6">82-BP9</f>
        <v>52</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16</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16</v>
      </c>
      <c r="BP11" s="88">
        <f t="shared" ref="BP11" si="7">BO11+BO12</f>
        <v>31</v>
      </c>
      <c r="BQ11" s="89">
        <f t="shared" ref="BQ11" si="8">82-BP11</f>
        <v>51</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31</v>
      </c>
      <c r="BQ13" s="89">
        <f t="shared" ref="BQ13" si="10">82-BP13</f>
        <v>51</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88">
        <f t="shared" ref="BP15" si="11">BO15+BO16</f>
        <v>31</v>
      </c>
      <c r="BQ15" s="89">
        <f t="shared" ref="BQ15" si="12">82-BP15</f>
        <v>51</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13</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8">
        <f t="shared" ref="BP17" si="13">BO17+BO18</f>
        <v>32</v>
      </c>
      <c r="BQ17" s="89">
        <f t="shared" ref="BQ17" si="14">82-BP17</f>
        <v>50</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29</v>
      </c>
      <c r="BQ19" s="89">
        <f t="shared" ref="BQ19" si="16">82-BP19</f>
        <v>53</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15</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8">
        <f t="shared" ref="BP21" si="17">BO21+BO22</f>
        <v>30</v>
      </c>
      <c r="BQ21" s="89">
        <f t="shared" ref="BQ21" si="18">82-BP21</f>
        <v>52</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30</v>
      </c>
      <c r="BQ23" s="89">
        <f t="shared" ref="BQ23" si="20">82-BP23</f>
        <v>52</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88">
        <f t="shared" ref="BP25" si="21">BO25+BO26</f>
        <v>31</v>
      </c>
      <c r="BQ25" s="89">
        <f t="shared" ref="BQ25" si="22">82-BP25</f>
        <v>51</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88">
        <f t="shared" ref="BP27" si="23">BO27+BO28</f>
        <v>30</v>
      </c>
      <c r="BQ27" s="89">
        <f t="shared" ref="BQ27" si="24">82-BP27</f>
        <v>52</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8">
        <f t="shared" ref="BP29" si="25">BO29+BO30</f>
        <v>30</v>
      </c>
      <c r="BQ29" s="89">
        <f t="shared" ref="BQ29" si="26">82-BP29</f>
        <v>52</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88">
        <f t="shared" ref="BP31" si="27">BO31+BO32</f>
        <v>30</v>
      </c>
      <c r="BQ31" s="89">
        <f t="shared" ref="BQ31" si="28">82-BP31</f>
        <v>52</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8">
        <f t="shared" ref="BP33" si="29">BO33+BO34</f>
        <v>33</v>
      </c>
      <c r="BQ33" s="89">
        <f t="shared" ref="BQ33" si="30">82-BP33</f>
        <v>49</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88">
        <f t="shared" ref="BP35" si="31">BO35+BO36</f>
        <v>31</v>
      </c>
      <c r="BQ35" s="89">
        <f t="shared" ref="BQ35" si="32">82-BP35</f>
        <v>51</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17</v>
      </c>
      <c r="BP37" s="88">
        <f t="shared" ref="BP37" si="33">BO37+BO38</f>
        <v>32</v>
      </c>
      <c r="BQ37" s="89">
        <f t="shared" ref="BQ37" si="34">82-BP37</f>
        <v>50</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14</v>
      </c>
      <c r="BP39" s="88">
        <f t="shared" ref="BP39" si="35">BO39+BO40</f>
        <v>30</v>
      </c>
      <c r="BQ39" s="89">
        <f t="shared" ref="BQ39" si="36">82-BP39</f>
        <v>52</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88">
        <f t="shared" ref="BP41" si="37">BO41+BO42</f>
        <v>30</v>
      </c>
      <c r="BQ41" s="89">
        <f t="shared" ref="BQ41" si="38">82-BP41</f>
        <v>52</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88">
        <f t="shared" ref="BP43" si="39">BO43+BO44</f>
        <v>31</v>
      </c>
      <c r="BQ43" s="89">
        <f t="shared" ref="BQ43" si="40">82-BP43</f>
        <v>51</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88">
        <f t="shared" ref="BP45" si="41">BO45+BO46</f>
        <v>32</v>
      </c>
      <c r="BQ45" s="89">
        <f t="shared" ref="BQ45" si="42">82-BP45</f>
        <v>50</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8">
        <f t="shared" ref="BP47" si="43">BO47+BO48</f>
        <v>32</v>
      </c>
      <c r="BQ47" s="89">
        <f t="shared" ref="BQ47" si="44">82-BP47</f>
        <v>50</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17</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88">
        <f t="shared" ref="BP49" si="45">BO49+BO50</f>
        <v>33</v>
      </c>
      <c r="BQ49" s="89">
        <f t="shared" ref="BQ49" si="46">82-BP49</f>
        <v>49</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14</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88">
        <f t="shared" ref="BP51" si="47">BO51+BO52</f>
        <v>32</v>
      </c>
      <c r="BQ51" s="89">
        <f t="shared" ref="BQ51" si="48">82-BP51</f>
        <v>50</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14</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88">
        <f t="shared" ref="BP53" si="49">BO53+BO54</f>
        <v>28</v>
      </c>
      <c r="BQ53" s="89">
        <f t="shared" ref="BQ53" si="50">82-BP53</f>
        <v>54</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88">
        <f t="shared" ref="BP55" si="51">BO55+BO56</f>
        <v>31</v>
      </c>
      <c r="BQ55" s="89">
        <f t="shared" ref="BQ55" si="52">82-BP55</f>
        <v>51</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18</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18</v>
      </c>
      <c r="BP57" s="88">
        <f t="shared" ref="BP57" si="53">BO57+BO58</f>
        <v>30</v>
      </c>
      <c r="BQ57" s="89">
        <f t="shared" ref="BQ57" si="54">82-BP57</f>
        <v>52</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8">
        <f t="shared" ref="BP59" si="55">BO59+BO60</f>
        <v>29</v>
      </c>
      <c r="BQ59" s="89">
        <f t="shared" ref="BQ59" si="56">82-BP59</f>
        <v>53</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16</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88">
        <f t="shared" ref="BP61" si="57">BO61+BO62</f>
        <v>30</v>
      </c>
      <c r="BQ61" s="89">
        <f t="shared" ref="BQ61" si="58">82-BP61</f>
        <v>52</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8">
        <f t="shared" ref="BP63" si="59">BO63+BO64</f>
        <v>32</v>
      </c>
      <c r="BQ63" s="89">
        <f t="shared" ref="BQ63" si="60">82-BP63</f>
        <v>50</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88">
        <f t="shared" ref="BP65" si="61">BO65+BO66</f>
        <v>29</v>
      </c>
      <c r="BQ65" s="89">
        <f t="shared" ref="BQ65" si="62">82-BP65</f>
        <v>53</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491</v>
      </c>
      <c r="BQ67" s="35">
        <f>SUM(BQ3:BQ66)/2</f>
        <v>821</v>
      </c>
    </row>
    <row r="68" spans="1:69" x14ac:dyDescent="0.25">
      <c r="BP68" s="51">
        <f>2*BP67/SUM(BP3:BQ66)</f>
        <v>0.37423780487804881</v>
      </c>
      <c r="BQ68" s="51">
        <f>2*BQ67/SUM(BP3:BQ66)</f>
        <v>0.62576219512195119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6" workbookViewId="0">
      <selection activeCell="AQ24" sqref="AQ23:AR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29</v>
      </c>
      <c r="BQ3" s="89">
        <f>82-BP3</f>
        <v>53</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31</v>
      </c>
      <c r="BQ5" s="89">
        <f t="shared" ref="BQ5" si="2">82-BP5</f>
        <v>51</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30</v>
      </c>
      <c r="BQ7" s="89">
        <f t="shared" ref="BQ7" si="4">82-BP7</f>
        <v>52</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88">
        <f t="shared" ref="BP9" si="5">BO9+BO10</f>
        <v>30</v>
      </c>
      <c r="BQ9" s="89">
        <f t="shared" ref="BQ9" si="6">82-BP9</f>
        <v>52</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8">
        <f t="shared" ref="BP11" si="7">BO11+BO12</f>
        <v>32</v>
      </c>
      <c r="BQ11" s="89">
        <f t="shared" ref="BQ11" si="8">82-BP11</f>
        <v>50</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17</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88">
        <f t="shared" ref="BP13" si="9">BO13+BO14</f>
        <v>33</v>
      </c>
      <c r="BQ13" s="89">
        <f t="shared" ref="BQ13" si="10">82-BP13</f>
        <v>49</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14</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8">
        <f t="shared" ref="BP15" si="11">BO15+BO16</f>
        <v>29</v>
      </c>
      <c r="BQ15" s="89">
        <f t="shared" ref="BQ15" si="12">82-BP15</f>
        <v>53</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16</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88">
        <f t="shared" ref="BP17" si="13">BO17+BO18</f>
        <v>30</v>
      </c>
      <c r="BQ17" s="89">
        <f t="shared" ref="BQ17" si="14">82-BP17</f>
        <v>52</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88">
        <f t="shared" ref="BP19" si="15">BO19+BO20</f>
        <v>31</v>
      </c>
      <c r="BQ19" s="89">
        <f t="shared" ref="BQ19" si="16">82-BP19</f>
        <v>51</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13</v>
      </c>
      <c r="BP20" s="88"/>
      <c r="BQ20" s="89"/>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8">
        <f t="shared" ref="BP21" si="17">BO21+BO22</f>
        <v>32</v>
      </c>
      <c r="BQ21" s="89">
        <f t="shared" ref="BQ21" si="18">82-BP21</f>
        <v>50</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29</v>
      </c>
      <c r="BQ23" s="89">
        <f t="shared" ref="BQ23" si="20">82-BP23</f>
        <v>53</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15</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8">
        <f t="shared" ref="BP25" si="21">BO25+BO26</f>
        <v>30</v>
      </c>
      <c r="BQ25" s="89">
        <f t="shared" ref="BQ25" si="22">82-BP25</f>
        <v>52</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88">
        <f t="shared" ref="BP27" si="23">BO27+BO28</f>
        <v>31</v>
      </c>
      <c r="BQ27" s="89">
        <f t="shared" ref="BQ27" si="24">82-BP27</f>
        <v>51</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88">
        <f t="shared" ref="BP29" si="25">BO29+BO30</f>
        <v>32</v>
      </c>
      <c r="BQ29" s="89">
        <f t="shared" ref="BQ29" si="26">82-BP29</f>
        <v>50</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14</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18</v>
      </c>
      <c r="BP31" s="88">
        <f t="shared" ref="BP31" si="27">BO31+BO32</f>
        <v>30</v>
      </c>
      <c r="BQ31" s="89">
        <f t="shared" ref="BQ31" si="28">82-BP31</f>
        <v>52</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8"/>
      <c r="BQ32" s="89"/>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8">
        <f t="shared" ref="BP33" si="29">BO33+BO34</f>
        <v>32</v>
      </c>
      <c r="BQ33" s="89">
        <f t="shared" ref="BQ33" si="30">82-BP33</f>
        <v>50</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8">
        <f t="shared" ref="BP35" si="31">BO35+BO36</f>
        <v>30</v>
      </c>
      <c r="BQ35" s="89">
        <f t="shared" ref="BQ35" si="32">82-BP35</f>
        <v>52</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16</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16</v>
      </c>
      <c r="BP37" s="88">
        <f t="shared" ref="BP37" si="33">BO37+BO38</f>
        <v>31</v>
      </c>
      <c r="BQ37" s="89">
        <f t="shared" ref="BQ37" si="34">82-BP37</f>
        <v>51</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8">
        <f t="shared" ref="BP39" si="35">BO39+BO40</f>
        <v>33</v>
      </c>
      <c r="BQ39" s="89">
        <f t="shared" ref="BQ39" si="36">82-BP39</f>
        <v>49</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17</v>
      </c>
      <c r="BP41" s="88">
        <f t="shared" ref="BP41" si="37">BO41+BO42</f>
        <v>32</v>
      </c>
      <c r="BQ41" s="89">
        <f t="shared" ref="BQ41" si="38">82-BP41</f>
        <v>50</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14</v>
      </c>
      <c r="BP43" s="88">
        <f t="shared" ref="BP43" si="39">BO43+BO44</f>
        <v>30</v>
      </c>
      <c r="BQ43" s="89">
        <f t="shared" ref="BQ43" si="40">82-BP43</f>
        <v>52</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88">
        <f t="shared" ref="BP45" si="41">BO45+BO46</f>
        <v>31</v>
      </c>
      <c r="BQ45" s="89">
        <f t="shared" ref="BQ45" si="42">82-BP45</f>
        <v>51</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88">
        <f t="shared" ref="BP47" si="43">BO47+BO48</f>
        <v>32</v>
      </c>
      <c r="BQ47" s="89">
        <f t="shared" ref="BQ47" si="44">82-BP47</f>
        <v>50</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88">
        <f t="shared" ref="BP49" si="45">BO49+BO50</f>
        <v>29</v>
      </c>
      <c r="BQ49" s="89">
        <f t="shared" ref="BQ49" si="46">82-BP49</f>
        <v>53</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15</v>
      </c>
      <c r="BP51" s="88">
        <f t="shared" ref="BP51" si="47">BO51+BO52</f>
        <v>32</v>
      </c>
      <c r="BQ51" s="89">
        <f t="shared" ref="BQ51" si="48">82-BP51</f>
        <v>50</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13</v>
      </c>
      <c r="BP53" s="88">
        <f t="shared" ref="BP53" si="49">BO53+BO54</f>
        <v>31</v>
      </c>
      <c r="BQ53" s="89">
        <f t="shared" ref="BQ53" si="50">82-BP53</f>
        <v>51</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8">
        <f t="shared" ref="BP55" si="51">BO55+BO56</f>
        <v>30</v>
      </c>
      <c r="BQ55" s="89">
        <f t="shared" ref="BQ55" si="52">82-BP55</f>
        <v>52</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88">
        <f t="shared" ref="BP57" si="53">BO57+BO58</f>
        <v>31</v>
      </c>
      <c r="BQ57" s="89">
        <f t="shared" ref="BQ57" si="54">82-BP57</f>
        <v>51</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88">
        <f t="shared" ref="BP59" si="55">BO59+BO60</f>
        <v>30</v>
      </c>
      <c r="BQ59" s="89">
        <f t="shared" ref="BQ59" si="56">82-BP59</f>
        <v>52</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88">
        <f t="shared" ref="BP61" si="57">BO61+BO62</f>
        <v>30</v>
      </c>
      <c r="BQ61" s="89">
        <f t="shared" ref="BQ61" si="58">82-BP61</f>
        <v>52</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88">
        <f t="shared" ref="BP63" si="59">BO63+BO64</f>
        <v>28</v>
      </c>
      <c r="BQ63" s="89">
        <f t="shared" ref="BQ63" si="60">82-BP63</f>
        <v>54</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88">
        <f t="shared" ref="BP65" si="61">BO65+BO66</f>
        <v>31</v>
      </c>
      <c r="BQ65" s="89">
        <f t="shared" ref="BQ65" si="62">82-BP65</f>
        <v>51</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18</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491</v>
      </c>
      <c r="BQ67" s="35">
        <f>SUM(BQ3:BQ66)/2</f>
        <v>821</v>
      </c>
    </row>
    <row r="68" spans="1:69" x14ac:dyDescent="0.25">
      <c r="BP68" s="51">
        <f>2*BP67/SUM(BP3:BQ66)</f>
        <v>0.37423780487804881</v>
      </c>
      <c r="BQ68" s="51">
        <f>2*BQ67/SUM(BP3:BQ66)</f>
        <v>0.62576219512195119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0"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21</v>
      </c>
      <c r="BQ3" s="89">
        <f>82-BP3</f>
        <v>61</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14</v>
      </c>
      <c r="BP5" s="88">
        <f t="shared" ref="BP5" si="1">BO5+BO6</f>
        <v>29</v>
      </c>
      <c r="BQ5" s="89">
        <f t="shared" ref="BQ5" si="2">82-BP5</f>
        <v>53</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9</v>
      </c>
      <c r="BP7" s="88">
        <f t="shared" ref="BP7" si="3">BO7+BO8</f>
        <v>21</v>
      </c>
      <c r="BQ7" s="89">
        <f t="shared" ref="BQ7" si="4">82-BP7</f>
        <v>61</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8">
        <f t="shared" ref="BP9" si="5">BO9+BO10</f>
        <v>25</v>
      </c>
      <c r="BQ9" s="89">
        <f t="shared" ref="BQ9" si="6">82-BP9</f>
        <v>57</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14</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12</v>
      </c>
      <c r="BP11" s="88">
        <f t="shared" ref="BP11" si="7">BO11+BO12</f>
        <v>23</v>
      </c>
      <c r="BQ11" s="89">
        <f t="shared" ref="BQ11" si="8">82-BP11</f>
        <v>59</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30</v>
      </c>
      <c r="BQ13" s="89">
        <f t="shared" ref="BQ13" si="10">82-BP13</f>
        <v>52</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88">
        <f t="shared" ref="BP15" si="11">BO15+BO16</f>
        <v>26</v>
      </c>
      <c r="BQ15" s="89">
        <f t="shared" ref="BQ15" si="12">82-BP15</f>
        <v>56</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10</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8">
        <f t="shared" ref="BP17" si="13">BO17+BO18</f>
        <v>26</v>
      </c>
      <c r="BQ17" s="89">
        <f t="shared" ref="BQ17" si="14">82-BP17</f>
        <v>56</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21</v>
      </c>
      <c r="BQ19" s="89">
        <f t="shared" ref="BQ19" si="16">82-BP19</f>
        <v>61</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11</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8">
        <f t="shared" ref="BP21" si="17">BO21+BO22</f>
        <v>23</v>
      </c>
      <c r="BQ21" s="89">
        <f t="shared" ref="BQ21" si="18">82-BP21</f>
        <v>59</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28</v>
      </c>
      <c r="BQ23" s="89">
        <f t="shared" ref="BQ23" si="20">82-BP23</f>
        <v>54</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88">
        <f t="shared" ref="BP25" si="21">BO25+BO26</f>
        <v>30</v>
      </c>
      <c r="BQ25" s="89">
        <f t="shared" ref="BQ25" si="22">82-BP25</f>
        <v>52</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88">
        <f t="shared" ref="BP27" si="23">BO27+BO28</f>
        <v>24</v>
      </c>
      <c r="BQ27" s="89">
        <f t="shared" ref="BQ27" si="24">82-BP27</f>
        <v>58</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8">
        <f t="shared" ref="BP29" si="25">BO29+BO30</f>
        <v>25</v>
      </c>
      <c r="BQ29" s="89">
        <f t="shared" ref="BQ29" si="26">82-BP29</f>
        <v>57</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12</v>
      </c>
      <c r="BQ31" s="89">
        <f t="shared" ref="BQ31" si="28">82-BP31</f>
        <v>70</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8">
        <f t="shared" ref="BP33" si="29">BO33+BO34</f>
        <v>26</v>
      </c>
      <c r="BQ33" s="89">
        <f t="shared" ref="BQ33" si="30">82-BP33</f>
        <v>56</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88">
        <f t="shared" ref="BP35" si="31">BO35+BO36</f>
        <v>26</v>
      </c>
      <c r="BQ35" s="89">
        <f t="shared" ref="BQ35" si="32">82-BP35</f>
        <v>56</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10</v>
      </c>
      <c r="BP37" s="88">
        <f t="shared" ref="BP37" si="33">BO37+BO38</f>
        <v>22</v>
      </c>
      <c r="BQ37" s="89">
        <f t="shared" ref="BQ37" si="34">82-BP37</f>
        <v>60</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11</v>
      </c>
      <c r="BP39" s="88">
        <f t="shared" ref="BP39" si="35">BO39+BO40</f>
        <v>24</v>
      </c>
      <c r="BQ39" s="89">
        <f t="shared" ref="BQ39" si="36">82-BP39</f>
        <v>58</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8">
        <f t="shared" ref="BP41" si="37">BO41+BO42</f>
        <v>10</v>
      </c>
      <c r="BQ41" s="89">
        <f t="shared" ref="BQ41" si="38">82-BP41</f>
        <v>72</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88">
        <f t="shared" ref="BP43" si="39">BO43+BO44</f>
        <v>25</v>
      </c>
      <c r="BQ43" s="89">
        <f t="shared" ref="BQ43" si="40">82-BP43</f>
        <v>57</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88">
        <f t="shared" ref="BP45" si="41">BO45+BO46</f>
        <v>28</v>
      </c>
      <c r="BQ45" s="89">
        <f t="shared" ref="BQ45" si="42">82-BP45</f>
        <v>54</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8">
        <f t="shared" ref="BP47" si="43">BO47+BO48</f>
        <v>24</v>
      </c>
      <c r="BQ47" s="89">
        <f t="shared" ref="BQ47" si="44">82-BP47</f>
        <v>58</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88">
        <f t="shared" ref="BP49" si="45">BO49+BO50</f>
        <v>24</v>
      </c>
      <c r="BQ49" s="89">
        <f t="shared" ref="BQ49" si="46">82-BP49</f>
        <v>58</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10</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88">
        <f t="shared" ref="BP51" si="47">BO51+BO52</f>
        <v>25</v>
      </c>
      <c r="BQ51" s="89">
        <f t="shared" ref="BQ51" si="48">82-BP51</f>
        <v>57</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11</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88">
        <f t="shared" ref="BP53" si="49">BO53+BO54</f>
        <v>25</v>
      </c>
      <c r="BQ53" s="89">
        <f t="shared" ref="BQ53" si="50">82-BP53</f>
        <v>57</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88">
        <f t="shared" ref="BP55" si="51">BO55+BO56</f>
        <v>24</v>
      </c>
      <c r="BQ55" s="89">
        <f t="shared" ref="BQ55" si="52">82-BP55</f>
        <v>58</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13</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16</v>
      </c>
      <c r="BP57" s="88">
        <f t="shared" ref="BP57" si="53">BO57+BO58</f>
        <v>25</v>
      </c>
      <c r="BQ57" s="89">
        <f t="shared" ref="BQ57" si="54">82-BP57</f>
        <v>57</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8">
        <f t="shared" ref="BP59" si="55">BO59+BO60</f>
        <v>25</v>
      </c>
      <c r="BQ59" s="89">
        <f t="shared" ref="BQ59" si="56">82-BP59</f>
        <v>57</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14</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88">
        <f t="shared" ref="BP61" si="57">BO61+BO62</f>
        <v>23</v>
      </c>
      <c r="BQ61" s="89">
        <f t="shared" ref="BQ61" si="58">82-BP61</f>
        <v>59</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8">
        <f t="shared" ref="BP63" si="59">BO63+BO64</f>
        <v>31</v>
      </c>
      <c r="BQ63" s="89">
        <f t="shared" ref="BQ63" si="60">82-BP63</f>
        <v>51</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88">
        <f t="shared" ref="BP65" si="61">BO65+BO66</f>
        <v>23</v>
      </c>
      <c r="BQ65" s="89">
        <f t="shared" ref="BQ65" si="62">82-BP65</f>
        <v>59</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387</v>
      </c>
      <c r="BQ67" s="34">
        <f>SUM(BQ3:BQ66)/2</f>
        <v>925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P15" sqref="AP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0.7931034482758621</v>
      </c>
      <c r="F2">
        <f>COUNTIFS(DataRegularSeason20242025!$N$3:$N$1315,1,DataRegularSeason20242025!$D$3:$D$1315,$A2)</f>
        <v>14</v>
      </c>
      <c r="G2">
        <f>41-Table3[[#This Row],[GP_A]]</f>
        <v>27</v>
      </c>
      <c r="H2">
        <f>COUNTIFS(DataRegularSeason20242025!$E$3:$E$1315,$A2,DataRegularSeason20242025!$N$3:$N$1315,1)</f>
        <v>15</v>
      </c>
      <c r="I2">
        <f>41-Table3[[#This Row],[GP_H]]</f>
        <v>26</v>
      </c>
      <c r="J2">
        <f>F2+H2</f>
        <v>29</v>
      </c>
      <c r="K2">
        <f>82-Table3[[#This Row],[GP]]</f>
        <v>53</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8</v>
      </c>
      <c r="AD2">
        <f>Table3[[#This Row],[RW_A]]+Table3[[#This Row],[RW_H]]</f>
        <v>18</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0.75862068965517238</v>
      </c>
      <c r="AM2" s="15">
        <f>Table3[[#This Row],[PTS2]]/(3*Table3[[#This Row],[GP]])</f>
        <v>0.71264367816091956</v>
      </c>
      <c r="AN2">
        <f>(2*Table3[[#This Row],[GR]])+Table3[[#This Row],[PTS]]</f>
        <v>150</v>
      </c>
      <c r="AO2">
        <f>(3*Table3[[#This Row],[GR]])+Table3[[#This Row],[PTS2]]</f>
        <v>221</v>
      </c>
      <c r="AP2">
        <f>Table3[[#This Row],[PTS]]+(2 * Table3[[#This Row],[GR]] * Table3[[#This Row],[PTS%]])</f>
        <v>124.41379310344827</v>
      </c>
      <c r="AQ2">
        <f>Table3[[#This Row],[PTS2]]+(3 * Table3[[#This Row],[GR]] * Table3[[#This Row],[PTS%2]])</f>
        <v>175.31034482758622</v>
      </c>
      <c r="AR2" s="20" t="str">
        <f>_xlfn.CONCAT(TEXT(Table3[[#This Row],[W]], "0"), "-", TEXT(Table3[[#This Row],[RL]],"0"), "-", TEXT(Table3[[#This Row],[OTL]]+Table3[[#This Row],[SOL]], "0"))</f>
        <v>21-6-2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115</v>
      </c>
      <c r="BB2">
        <f>AU2+AY2</f>
        <v>77</v>
      </c>
      <c r="BC2">
        <f>BA2-BB2</f>
        <v>38</v>
      </c>
      <c r="BD2" s="17">
        <f>Table3[[#This Row],[GF]]/Table3[[#This Row],[GP]]</f>
        <v>3.9655172413793105</v>
      </c>
      <c r="BE2" s="17">
        <f>Table3[[#This Row],[GA]]/Table3[[#This Row],[GP]]</f>
        <v>2.6551724137931036</v>
      </c>
      <c r="BF2" s="17">
        <f>(Table3[[#This Row],[GF]]-Table3[[#This Row],[GA]])/Table3[[#This Row],[GP]]</f>
        <v>1.3103448275862069</v>
      </c>
      <c r="BG2" s="50" t="str">
        <f>_xlfn.CONCAT(TEXT(Table3[[#This Row],[W_H]], "0"), "-", TEXT(Table3[[#This Row],[RL_H]],"0"), "-", TEXT(Table3[[#This Row],[OTL_H]]+Table3[[#This Row],[SOL_H]], "0"))</f>
        <v>9-4-2</v>
      </c>
      <c r="BH2" s="50" t="str">
        <f>_xlfn.CONCAT(TEXT(Table3[[#This Row],[W_A]], "0"), "-", TEXT(Table3[[#This Row],[RL_A]],"0"), "-", TEXT(Table3[[#This Row],[OTL_A]]+Table3[[#This Row],[SOL_A]], "0"))</f>
        <v>12-2-0</v>
      </c>
      <c r="BI2" s="50">
        <f>((2*(Table3[[#This Row],[W_H]]))+Table3[[#This Row],[OTL_H]]+Table3[[#This Row],[SOL_H]])/(2*Table3[[#This Row],[GP_H]])</f>
        <v>0.66666666666666663</v>
      </c>
      <c r="BJ2" s="50">
        <f>((2*(Table3[[#This Row],[W_A]]))+Table3[[#This Row],[OTL_A]]+Table3[[#This Row],[SOL_A]])/(2*Table3[[#This Row],[GP_A]])</f>
        <v>0.8571428571428571</v>
      </c>
      <c r="BK2" s="21">
        <f>(Table3[[#This Row],[W]]*$CD$3)+(Table3[[#This Row],[L]]*$CD$4)+(Table3[[#This Row],[GF]]*$CD$5)+(Table3[[#This Row],[GA]]*$CD$6)</f>
        <v>37.85</v>
      </c>
      <c r="BL2" s="21">
        <f>(82*(((Table3[[#This Row],[PTS%]]*$CD$3)+((1-Table3[[#This Row],[PTS%]])*$CD$4)+(Table3[[#This Row],[GF]]*$CD$5)+(Table3[[#This Row],[GA]]*$CD$6))/Table3[[#This Row],[GP]])) + (Table3[[#This Row],[W]]*$CD$3)+(Table3[[#This Row],[L]]*$CD$4)+(Table3[[#This Row],[GF]]*$CD$5)+(Table3[[#This Row],[GA]]*$CD$6)</f>
        <v>109.675564803805</v>
      </c>
      <c r="BM2">
        <f>COUNTIFS(DataRegularSeason20242025!$D$3:$D$1315,$A2,DataRegularSeason20242025!$H$3:$H$1315, $A2)</f>
        <v>10</v>
      </c>
      <c r="BN2">
        <f>COUNTIFS(DataRegularSeason20242025!$E$3:$E$1315,$A2,DataRegularSeason20242025!$H$3:$H$1315, $A2)</f>
        <v>10</v>
      </c>
      <c r="BO2">
        <f>BM2+BN2</f>
        <v>20</v>
      </c>
      <c r="BP2">
        <f>F2-BM2</f>
        <v>4</v>
      </c>
      <c r="BQ2">
        <f>H2-BN2</f>
        <v>5</v>
      </c>
      <c r="BR2">
        <f>BP2+BQ2</f>
        <v>9</v>
      </c>
      <c r="BU2">
        <v>2018</v>
      </c>
      <c r="BX2" t="s">
        <v>1462</v>
      </c>
      <c r="BY2">
        <f>SUM($J$2:$J$33)/2</f>
        <v>491</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2</v>
      </c>
      <c r="AX3">
        <f>SUMIF(DataRegularSeason20242025!$E$3:$E$1315,$A3,DataRegularSeason20242025!$K$3:$K$1315)</f>
        <v>35</v>
      </c>
      <c r="AY3">
        <f>SUMIF(DataRegularSeason20242025!$E$3:$E$1315,$A3,DataRegularSeason20242025!$J$3:$J$1315)</f>
        <v>36</v>
      </c>
      <c r="AZ3">
        <f>AX3-AY3</f>
        <v>-1</v>
      </c>
      <c r="BA3">
        <f>AT3+AX3</f>
        <v>97</v>
      </c>
      <c r="BB3">
        <f>AU3+AY3</f>
        <v>77</v>
      </c>
      <c r="BC3">
        <f>BA3-BB3</f>
        <v>20</v>
      </c>
      <c r="BD3" s="17">
        <f>Table3[[#This Row],[GF]]/Table3[[#This Row],[GP]]</f>
        <v>3.2333333333333334</v>
      </c>
      <c r="BE3" s="17">
        <f>Table3[[#This Row],[GA]]/Table3[[#This Row],[GP]]</f>
        <v>2.5666666666666669</v>
      </c>
      <c r="BF3" s="17">
        <f>(Table3[[#This Row],[GF]]-Table3[[#This Row],[GA]])/Table3[[#This Row],[GP]]</f>
        <v>0.66666666666666663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35.25</v>
      </c>
      <c r="BL3" s="21">
        <f>(82*(((Table3[[#This Row],[PTS%]]*$CD$3)+((1-Table3[[#This Row],[PTS%]])*$CD$4)+(Table3[[#This Row],[GF]]*$CD$5)+(Table3[[#This Row],[GA]]*$CD$6))/Table3[[#This Row],[GP]])) + (Table3[[#This Row],[W]]*$CD$3)+(Table3[[#This Row],[L]]*$CD$4)+(Table3[[#This Row],[GF]]*$CD$5)+(Table3[[#This Row],[GA]]*$CD$6)</f>
        <v>97.287555555555556</v>
      </c>
      <c r="BM3">
        <f>COUNTIFS(DataRegularSeason20242025!$D$3:$D$1315,$A3,DataRegularSeason20242025!$H$3:$H$1315, $A3)</f>
        <v>12</v>
      </c>
      <c r="BN3">
        <f>COUNTIFS(DataRegularSeason20242025!$E$3:$E$1315,$A3,DataRegularSeason20242025!$H$3:$H$1315, $A3)</f>
        <v>12</v>
      </c>
      <c r="BO3">
        <f>BM3+BN3</f>
        <v>24</v>
      </c>
      <c r="BP3">
        <f>F3-BM3</f>
        <v>5</v>
      </c>
      <c r="BQ3">
        <f>H3-BN3</f>
        <v>1</v>
      </c>
      <c r="BR3">
        <f>BP3+BQ3</f>
        <v>6</v>
      </c>
      <c r="BX3" t="s">
        <v>1460</v>
      </c>
      <c r="BY3">
        <f>SUM($D$2:$D$33)/2</f>
        <v>387</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15</v>
      </c>
      <c r="BN4">
        <f>COUNTIFS(DataRegularSeason20242025!$E$3:$E$1315,$A4,DataRegularSeason20242025!$H$3:$H$1315, $A4)</f>
        <v>14</v>
      </c>
      <c r="BO4">
        <f>BM4+BN4</f>
        <v>29</v>
      </c>
      <c r="BP4">
        <f>F4-BM4</f>
        <v>2</v>
      </c>
      <c r="BQ4">
        <f>H4-BN4</f>
        <v>1</v>
      </c>
      <c r="BR4">
        <f>BP4+BQ4</f>
        <v>3</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51</v>
      </c>
      <c r="AV5">
        <f>AT5-AU5</f>
        <v>-1</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91</v>
      </c>
      <c r="BC5">
        <f>BA5-BB5</f>
        <v>14</v>
      </c>
      <c r="BD5" s="17">
        <f>Table3[[#This Row],[GF]]/Table3[[#This Row],[GP]]</f>
        <v>3.5</v>
      </c>
      <c r="BE5" s="17">
        <f>Table3[[#This Row],[GA]]/Table3[[#This Row],[GP]]</f>
        <v>3.0333333333333332</v>
      </c>
      <c r="BF5" s="17">
        <f>(Table3[[#This Row],[GF]]-Table3[[#This Row],[GA]])/Table3[[#This Row],[GP]]</f>
        <v>0.46666666666666667</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37.65</v>
      </c>
      <c r="BL5" s="21">
        <f>(82*(((Table3[[#This Row],[PTS%]]*$CD$3)+((1-Table3[[#This Row],[PTS%]])*$CD$4)+(Table3[[#This Row],[GF]]*$CD$5)+(Table3[[#This Row],[GA]]*$CD$6))/Table3[[#This Row],[GP]])) + (Table3[[#This Row],[W]]*$CD$3)+(Table3[[#This Row],[L]]*$CD$4)+(Table3[[#This Row],[GF]]*$CD$5)+(Table3[[#This Row],[GA]]*$CD$6)</f>
        <v>106.76688888888889</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3011</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BM6+BN6</f>
        <v>22</v>
      </c>
      <c r="BP6">
        <f>F6-BM6</f>
        <v>5</v>
      </c>
      <c r="BQ6">
        <f>H6-BN6</f>
        <v>6</v>
      </c>
      <c r="BR6">
        <f>BP6+BQ6</f>
        <v>11</v>
      </c>
      <c r="BU6">
        <v>2003</v>
      </c>
      <c r="BX6" t="s">
        <v>1464</v>
      </c>
      <c r="BY6">
        <f>SUM($AS$2:$AS$33)+SUM($AW$2:$AW$33)</f>
        <v>57</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8</v>
      </c>
      <c r="BN7">
        <f>COUNTIFS(DataRegularSeason20242025!$E$3:$E$1315,$A7,DataRegularSeason20242025!$H$3:$H$1315, $A7)</f>
        <v>5</v>
      </c>
      <c r="BO7">
        <f>BM7+BN7</f>
        <v>13</v>
      </c>
      <c r="BP7">
        <f>F7-BM7</f>
        <v>9</v>
      </c>
      <c r="BQ7">
        <f>H7-BN7</f>
        <v>8</v>
      </c>
      <c r="BR7">
        <f>BP7+BQ7</f>
        <v>17</v>
      </c>
      <c r="BU7">
        <v>2014</v>
      </c>
      <c r="BX7" t="s">
        <v>1465</v>
      </c>
      <c r="BY7">
        <f>SUM($AF$2:$AF$33)</f>
        <v>77</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25</v>
      </c>
      <c r="E8" s="15">
        <f>Table3[[#This Row],[Watched]]/Table3[[#This Row],[GP]]</f>
        <v>0.83333333333333337</v>
      </c>
      <c r="F8">
        <f>COUNTIFS(DataRegularSeason20242025!$N$3:$N$1315,1,DataRegularSeason20242025!$D$3:$D$1315,$A8)</f>
        <v>14</v>
      </c>
      <c r="G8">
        <f>41-Table3[[#This Row],[GP_A]]</f>
        <v>27</v>
      </c>
      <c r="H8">
        <f>COUNTIFS(DataRegularSeason20242025!$E$3:$E$1315,$A8,DataRegularSeason20242025!$N$3:$N$1315,1)</f>
        <v>16</v>
      </c>
      <c r="I8">
        <f>41-Table3[[#This Row],[GP_H]]</f>
        <v>25</v>
      </c>
      <c r="J8">
        <f>F8+H8</f>
        <v>30</v>
      </c>
      <c r="K8">
        <f>82-Table3[[#This Row],[GP]]</f>
        <v>52</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12</v>
      </c>
      <c r="U8">
        <f>COUNTIFS(DataRegularSeason20242025!$E$3:$E$1315,$A8, DataRegularSeason20242025!$L$3:$L$1315, $A8,DataRegularSeason20242025!$N$3:$N$1315,1,DataRegularSeason20242025!$M$3:$M$1315,"REG")</f>
        <v>12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19</v>
      </c>
      <c r="AC8">
        <f>Table3[[#This Row],[L_A]]+Table3[[#This Row],[L_H]]</f>
        <v>11</v>
      </c>
      <c r="AD8">
        <f>Table3[[#This Row],[RW_A]]+Table3[[#This Row],[RW_H]]</f>
        <v>17</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39</v>
      </c>
      <c r="AK8">
        <f>(3*(Table3[[#This Row],[RW_A]]+Table3[[#This Row],[RW_H]]))+(2*(Table3[[#This Row],[OTW_A]]+Table3[[#This Row],[SOW_A]]+Table3[[#This Row],[OTW_H]]+Table3[[#This Row],[SOW_H]]))+Table3[[#This Row],[OTL_A]]+Table3[[#This Row],[SOL_A]]+Table3[[#This Row],[OTL_H]]+Table3[[#This Row],[SOL_H]]</f>
        <v>56</v>
      </c>
      <c r="AL8" s="15">
        <f>Table3[[#This Row],[PTS]]/(2*Table3[[#This Row],[GP]])</f>
        <v>0.65</v>
      </c>
      <c r="AM8" s="15">
        <f>Table3[[#This Row],[PTS2]]/(3*Table3[[#This Row],[GP]])</f>
        <v>0.62222222222222223</v>
      </c>
      <c r="AN8">
        <f>(2*Table3[[#This Row],[GR]])+Table3[[#This Row],[PTS]]</f>
        <v>143</v>
      </c>
      <c r="AO8">
        <f>(3*Table3[[#This Row],[GR]])+Table3[[#This Row],[PTS2]]</f>
        <v>212</v>
      </c>
      <c r="AP8">
        <f>Table3[[#This Row],[PTS]]+(2 * Table3[[#This Row],[GR]] * Table3[[#This Row],[PTS%]])</f>
        <v>106.60000000000001</v>
      </c>
      <c r="AQ8">
        <f>Table3[[#This Row],[PTS2]]+(3 * Table3[[#This Row],[GR]] * Table3[[#This Row],[PTS%2]])</f>
        <v>153.06666666666666</v>
      </c>
      <c r="AR8" s="20" t="str">
        <f>_xlfn.CONCAT(TEXT(Table3[[#This Row],[W]], "0"), "-", TEXT(Table3[[#This Row],[RL]],"0"), "-", TEXT(Table3[[#This Row],[OTL]]+Table3[[#This Row],[SOL]], "0"))</f>
        <v>19-10-1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42</v>
      </c>
      <c r="AZ8">
        <f>AX8-AY8</f>
        <v>21</v>
      </c>
      <c r="BA8">
        <f>AT8+AX8</f>
        <v>108</v>
      </c>
      <c r="BB8">
        <f>AU8+AY8</f>
        <v>87</v>
      </c>
      <c r="BC8">
        <f>BA8-BB8</f>
        <v>21</v>
      </c>
      <c r="BD8" s="17">
        <f>Table3[[#This Row],[GF]]/Table3[[#This Row],[GP]]</f>
        <v>3.6</v>
      </c>
      <c r="BE8" s="17">
        <f>Table3[[#This Row],[GA]]/Table3[[#This Row],[GP]]</f>
        <v>2.9</v>
      </c>
      <c r="BF8" s="17">
        <f>(Table3[[#This Row],[GF]]-Table3[[#This Row],[GA]])/Table3[[#This Row],[GP]]</f>
        <v>0.7</v>
      </c>
      <c r="BG8" s="50" t="str">
        <f>_xlfn.CONCAT(TEXT(Table3[[#This Row],[W_H]], "0"), "-", TEXT(Table3[[#This Row],[RL_H]],"0"), "-", TEXT(Table3[[#This Row],[OTL_H]]+Table3[[#This Row],[SOL_H]], "0"))</f>
        <v>12-4-0</v>
      </c>
      <c r="BH8" s="50" t="str">
        <f>_xlfn.CONCAT(TEXT(Table3[[#This Row],[W_A]], "0"), "-", TEXT(Table3[[#This Row],[RL_A]],"0"), "-", TEXT(Table3[[#This Row],[OTL_A]]+Table3[[#This Row],[SOL_A]], "0"))</f>
        <v>7-6-1</v>
      </c>
      <c r="BI8" s="50">
        <f>((2*(Table3[[#This Row],[W_H]]))+Table3[[#This Row],[OTL_H]]+Table3[[#This Row],[SOL_H]])/(2*Table3[[#This Row],[GP_H]])</f>
        <v>0.75</v>
      </c>
      <c r="BJ8" s="50">
        <f>((2*(Table3[[#This Row],[W_A]]))+Table3[[#This Row],[OTL_A]]+Table3[[#This Row],[SOL_A]])/(2*Table3[[#This Row],[GP_A]])</f>
        <v>0.5357142857142857</v>
      </c>
      <c r="BK8" s="21">
        <f>(Table3[[#This Row],[W]]*$CD$3)+(Table3[[#This Row],[L]]*$CD$4)+(Table3[[#This Row],[GF]]*$CD$5)+(Table3[[#This Row],[GA]]*$CD$6)</f>
        <v>37.700000000000003</v>
      </c>
      <c r="BL8" s="21">
        <f>(82*(((Table3[[#This Row],[PTS%]]*$CD$3)+((1-Table3[[#This Row],[PTS%]])*$CD$4)+(Table3[[#This Row],[GF]]*$CD$5)+(Table3[[#This Row],[GA]]*$CD$6))/Table3[[#This Row],[GP]])) + (Table3[[#This Row],[W]]*$CD$3)+(Table3[[#This Row],[L]]*$CD$4)+(Table3[[#This Row],[GF]]*$CD$5)+(Table3[[#This Row],[GA]]*$CD$6)</f>
        <v>106.93533333333333</v>
      </c>
      <c r="BM8">
        <f>COUNTIFS(DataRegularSeason20242025!$D$3:$D$1315,$A8,DataRegularSeason20242025!$H$3:$H$1315, $A8)</f>
        <v>10</v>
      </c>
      <c r="BN8">
        <f>COUNTIFS(DataRegularSeason20242025!$E$3:$E$1315,$A8,DataRegularSeason20242025!$H$3:$H$1315, $A8)</f>
        <v>14</v>
      </c>
      <c r="BO8">
        <f>BM8+BN8</f>
        <v>24</v>
      </c>
      <c r="BP8">
        <f>F8-BM8</f>
        <v>4</v>
      </c>
      <c r="BQ8">
        <f>H8-BN8</f>
        <v>2</v>
      </c>
      <c r="BR8">
        <f>BP8+BQ8</f>
        <v>6</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24</v>
      </c>
      <c r="E9" s="15">
        <f>Table3[[#This Row],[Watched]]/Table3[[#This Row],[GP]]</f>
        <v>0.77419354838709675</v>
      </c>
      <c r="F9">
        <f>COUNTIFS(DataRegularSeason20242025!$N$3:$N$1315,1,DataRegularSeason20242025!$D$3:$D$1315,$A9)</f>
        <v>13</v>
      </c>
      <c r="G9">
        <f>41-Table3[[#This Row],[GP_A]]</f>
        <v>28</v>
      </c>
      <c r="H9">
        <f>COUNTIFS(DataRegularSeason20242025!$E$3:$E$1315,$A9,DataRegularSeason20242025!$N$3:$N$1315,1)</f>
        <v>18</v>
      </c>
      <c r="I9">
        <f>41-Table3[[#This Row],[GP_H]]</f>
        <v>23</v>
      </c>
      <c r="J9">
        <f>F9+H9</f>
        <v>31</v>
      </c>
      <c r="K9">
        <f>82-Table3[[#This Row],[GP]]</f>
        <v>51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19</v>
      </c>
      <c r="AC9">
        <f>Table3[[#This Row],[L_A]]+Table3[[#This Row],[L_H]]</f>
        <v>12</v>
      </c>
      <c r="AD9">
        <f>Table3[[#This Row],[RW_A]]+Table3[[#This Row],[RW_H]]</f>
        <v>16</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40</v>
      </c>
      <c r="AK9">
        <f>(3*(Table3[[#This Row],[RW_A]]+Table3[[#This Row],[RW_H]]))+(2*(Table3[[#This Row],[OTW_A]]+Table3[[#This Row],[SOW_A]]+Table3[[#This Row],[OTW_H]]+Table3[[#This Row],[SOW_H]]))+Table3[[#This Row],[OTL_A]]+Table3[[#This Row],[SOL_A]]+Table3[[#This Row],[OTL_H]]+Table3[[#This Row],[SOL_H]]</f>
        <v>56</v>
      </c>
      <c r="AL9" s="15">
        <f>Table3[[#This Row],[PTS]]/(2*Table3[[#This Row],[GP]])</f>
        <v>0.64516129032258063</v>
      </c>
      <c r="AM9" s="15">
        <f>Table3[[#This Row],[PTS2]]/(3*Table3[[#This Row],[GP]])</f>
        <v>0.60215053763440862</v>
      </c>
      <c r="AN9">
        <f>(2*Table3[[#This Row],[GR]])+Table3[[#This Row],[PTS]]</f>
        <v>142</v>
      </c>
      <c r="AO9">
        <f>(3*Table3[[#This Row],[GR]])+Table3[[#This Row],[PTS2]]</f>
        <v>209</v>
      </c>
      <c r="AP9">
        <f>Table3[[#This Row],[PTS]]+(2 * Table3[[#This Row],[GR]] * Table3[[#This Row],[PTS%]])</f>
        <v>105.80645161290322</v>
      </c>
      <c r="AQ9">
        <f>Table3[[#This Row],[PTS2]]+(3 * Table3[[#This Row],[GR]] * Table3[[#This Row],[PTS%2]])</f>
        <v>148.12903225806451</v>
      </c>
      <c r="AR9" s="20" t="str">
        <f>_xlfn.CONCAT(TEXT(Table3[[#This Row],[W]], "0"), "-", TEXT(Table3[[#This Row],[RL]],"0"), "-", TEXT(Table3[[#This Row],[OTL]]+Table3[[#This Row],[SOL]], "0"))</f>
        <v>19-10-2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59</v>
      </c>
      <c r="AY9">
        <f>SUMIF(DataRegularSeason20242025!$E$3:$E$1315,$A9,DataRegularSeason20242025!$J$3:$J$1315)</f>
        <v>37</v>
      </c>
      <c r="AZ9">
        <f>AX9-AY9</f>
        <v>22</v>
      </c>
      <c r="BA9">
        <f>AT9+AX9</f>
        <v>93</v>
      </c>
      <c r="BB9">
        <f>AU9+AY9</f>
        <v>81</v>
      </c>
      <c r="BC9">
        <f>BA9-BB9</f>
        <v>12</v>
      </c>
      <c r="BD9" s="17">
        <f>Table3[[#This Row],[GF]]/Table3[[#This Row],[GP]]</f>
        <v>3</v>
      </c>
      <c r="BE9" s="17">
        <f>Table3[[#This Row],[GA]]/Table3[[#This Row],[GP]]</f>
        <v>2.6129032258064515</v>
      </c>
      <c r="BF9" s="17">
        <f>(Table3[[#This Row],[GF]]-Table3[[#This Row],[GA]])/Table3[[#This Row],[GP]]</f>
        <v>0.38709677419354838</v>
      </c>
      <c r="BG9" s="50" t="str">
        <f>_xlfn.CONCAT(TEXT(Table3[[#This Row],[W_H]], "0"), "-", TEXT(Table3[[#This Row],[RL_H]],"0"), "-", TEXT(Table3[[#This Row],[OTL_H]]+Table3[[#This Row],[SOL_H]], "0"))</f>
        <v>14-4-0</v>
      </c>
      <c r="BH9" s="50" t="str">
        <f>_xlfn.CONCAT(TEXT(Table3[[#This Row],[W_A]], "0"), "-", TEXT(Table3[[#This Row],[RL_A]],"0"), "-", TEXT(Table3[[#This Row],[OTL_A]]+Table3[[#This Row],[SOL_A]], "0"))</f>
        <v>5-6-2</v>
      </c>
      <c r="BI9" s="50">
        <f>((2*(Table3[[#This Row],[W_H]]))+Table3[[#This Row],[OTL_H]]+Table3[[#This Row],[SOL_H]])/(2*Table3[[#This Row],[GP_H]])</f>
        <v>0.77777777777777779</v>
      </c>
      <c r="BJ9" s="50">
        <f>((2*(Table3[[#This Row],[W_A]]))+Table3[[#This Row],[OTL_A]]+Table3[[#This Row],[SOL_A]])/(2*Table3[[#This Row],[GP_A]])</f>
        <v>0.46153846153846156</v>
      </c>
      <c r="BK9" s="21">
        <f>(Table3[[#This Row],[W]]*$CD$3)+(Table3[[#This Row],[L]]*$CD$4)+(Table3[[#This Row],[GF]]*$CD$5)+(Table3[[#This Row],[GA]]*$CD$6)</f>
        <v>35.15</v>
      </c>
      <c r="BL9" s="21">
        <f>(82*(((Table3[[#This Row],[PTS%]]*$CD$3)+((1-Table3[[#This Row],[PTS%]])*$CD$4)+(Table3[[#This Row],[GF]]*$CD$5)+(Table3[[#This Row],[GA]]*$CD$6))/Table3[[#This Row],[GP]])) + (Table3[[#This Row],[W]]*$CD$3)+(Table3[[#This Row],[L]]*$CD$4)+(Table3[[#This Row],[GF]]*$CD$5)+(Table3[[#This Row],[GA]]*$CD$6)</f>
        <v>94.61066597294483</v>
      </c>
      <c r="BM9">
        <f>COUNTIFS(DataRegularSeason20242025!$D$3:$D$1315,$A9,DataRegularSeason20242025!$H$3:$H$1315, $A9)</f>
        <v>10</v>
      </c>
      <c r="BN9">
        <f>COUNTIFS(DataRegularSeason20242025!$E$3:$E$1315,$A9,DataRegularSeason20242025!$H$3:$H$1315, $A9)</f>
        <v>15</v>
      </c>
      <c r="BO9">
        <f>BM9+BN9</f>
        <v>25</v>
      </c>
      <c r="BP9">
        <f>F9-BM9</f>
        <v>3</v>
      </c>
      <c r="BQ9">
        <f>H9-BN9</f>
        <v>3</v>
      </c>
      <c r="BR9">
        <f>BP9+BQ9</f>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BM10+BN10</f>
        <v>17</v>
      </c>
      <c r="BP10">
        <f>F10-BM10</f>
        <v>5</v>
      </c>
      <c r="BQ10">
        <f>H10-BN10</f>
        <v>8</v>
      </c>
      <c r="BR10">
        <f>BP10+BQ10</f>
        <v>13</v>
      </c>
      <c r="BU10">
        <v>1990</v>
      </c>
      <c r="BX10" t="s">
        <v>1470</v>
      </c>
      <c r="BY10" s="1">
        <f>_xlfn.MAXIFS(DataRegularSeason20242025!$B$3:$B$1315,DataRegularSeason20242025!$N$3:$N$1315,1)</f>
        <v>45641</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21</v>
      </c>
      <c r="E11" s="15">
        <f>Table3[[#This Row],[Watched]]/Table3[[#This Row],[GP]]</f>
        <v>0.72413793103448276</v>
      </c>
      <c r="F11">
        <f>COUNTIFS(DataRegularSeason20242025!$N$3:$N$1315,1,DataRegularSeason20242025!$D$3:$D$1315,$A11)</f>
        <v>14</v>
      </c>
      <c r="G11">
        <f>41-Table3[[#This Row],[GP_A]]</f>
        <v>27</v>
      </c>
      <c r="H11">
        <f>COUNTIFS(DataRegularSeason20242025!$E$3:$E$1315,$A11,DataRegularSeason20242025!$N$3:$N$1315,1)</f>
        <v>15</v>
      </c>
      <c r="I11">
        <f>41-Table3[[#This Row],[GP_H]]</f>
        <v>26</v>
      </c>
      <c r="J11">
        <f>F11+H11</f>
        <v>29</v>
      </c>
      <c r="K11">
        <f>82-Table3[[#This Row],[GP]]</f>
        <v>53</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12</v>
      </c>
      <c r="U11">
        <f>COUNTIFS(DataRegularSeason20242025!$E$3:$E$1315,$A11, DataRegularSeason20242025!$L$3:$L$1315, $A11,DataRegularSeason20242025!$N$3:$N$1315,1,DataRegularSeason20242025!$M$3:$M$1315,"REG")</f>
        <v>10</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18</v>
      </c>
      <c r="AC11">
        <f>Table3[[#This Row],[L_A]]+Table3[[#This Row],[L_H]]</f>
        <v>11</v>
      </c>
      <c r="AD11">
        <f>Table3[[#This Row],[RW_A]]+Table3[[#This Row],[RW_H]]</f>
        <v>16</v>
      </c>
      <c r="AE11">
        <f>Table3[[#This Row],[RL_A]]+Table3[[#This Row],[RL_H]]</f>
        <v>11</v>
      </c>
      <c r="AF11">
        <f>Table3[[#This Row],[OTW_A]]+Table3[[#This Row],[OTW_H]]</f>
        <v>1</v>
      </c>
      <c r="AG11">
        <f>Table3[[#This Row],[OTL_A]]+Table3[[#This Row],[OTL_H]]</f>
        <v>0</v>
      </c>
      <c r="AH11">
        <f>Table3[[#This Row],[SOW_A]]+Table3[[#This Row],[SOW_H]]</f>
        <v>1</v>
      </c>
      <c r="AI11">
        <f>Table3[[#This Row],[SOL_A]]+Table3[[#This Row],[SOL_H]]</f>
        <v>0</v>
      </c>
      <c r="AJ11">
        <f>(2*(Table3[[#This Row],[W_A]]+Table3[[#This Row],[W_H]]))+Table3[[#This Row],[OTL_A]]+Table3[[#This Row],[SOL_A]]+Table3[[#This Row],[OTL_H]]+Table3[[#This Row],[SOL_H]]</f>
        <v>36</v>
      </c>
      <c r="AK11">
        <f>(3*(Table3[[#This Row],[RW_A]]+Table3[[#This Row],[RW_H]]))+(2*(Table3[[#This Row],[OTW_A]]+Table3[[#This Row],[SOW_A]]+Table3[[#This Row],[OTW_H]]+Table3[[#This Row],[SOW_H]]))+Table3[[#This Row],[OTL_A]]+Table3[[#This Row],[SOL_A]]+Table3[[#This Row],[OTL_H]]+Table3[[#This Row],[SOL_H]]</f>
        <v>52</v>
      </c>
      <c r="AL11" s="15">
        <f>Table3[[#This Row],[PTS]]/(2*Table3[[#This Row],[GP]])</f>
        <v>0.62068965517241381</v>
      </c>
      <c r="AM11" s="15">
        <f>Table3[[#This Row],[PTS2]]/(3*Table3[[#This Row],[GP]])</f>
        <v>0.5977011494252874</v>
      </c>
      <c r="AN11">
        <f>(2*Table3[[#This Row],[GR]])+Table3[[#This Row],[PTS]]</f>
        <v>142</v>
      </c>
      <c r="AO11">
        <f>(3*Table3[[#This Row],[GR]])+Table3[[#This Row],[PTS2]]</f>
        <v>211</v>
      </c>
      <c r="AP11">
        <f>Table3[[#This Row],[PTS]]+(2 * Table3[[#This Row],[GR]] * Table3[[#This Row],[PTS%]])</f>
        <v>101.79310344827586</v>
      </c>
      <c r="AQ11">
        <f>Table3[[#This Row],[PTS2]]+(3 * Table3[[#This Row],[GR]] * Table3[[#This Row],[PTS%2]])</f>
        <v>147.0344827586207</v>
      </c>
      <c r="AR11" s="20" t="str">
        <f>_xlfn.CONCAT(TEXT(Table3[[#This Row],[W]], "0"), "-", TEXT(Table3[[#This Row],[RL]],"0"), "-", TEXT(Table3[[#This Row],[OTL]]+Table3[[#This Row],[SOL]], "0"))</f>
        <v>18-11-0</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43</v>
      </c>
      <c r="AV11">
        <f>AT11-AU11</f>
        <v>-2</v>
      </c>
      <c r="AW11">
        <f>COUNTIFS(DataRegularSeason20242025!$E$3:$E$1315,Table3[[#This Row],[Teams]],DataRegularSeason20242025!$J$3:$J$1315,0)</f>
        <v>2</v>
      </c>
      <c r="AX11">
        <f>SUMIF(DataRegularSeason20242025!$E$3:$E$1315,$A11,DataRegularSeason20242025!$K$3:$K$1315)</f>
        <v>54</v>
      </c>
      <c r="AY11">
        <f>SUMIF(DataRegularSeason20242025!$E$3:$E$1315,$A11,DataRegularSeason20242025!$J$3:$J$1315)</f>
        <v>31</v>
      </c>
      <c r="AZ11">
        <f>AX11-AY11</f>
        <v>23</v>
      </c>
      <c r="BA11">
        <f>AT11+AX11</f>
        <v>95</v>
      </c>
      <c r="BB11">
        <f>AU11+AY11</f>
        <v>74</v>
      </c>
      <c r="BC11">
        <f>BA11-BB11</f>
        <v>21</v>
      </c>
      <c r="BD11" s="17">
        <f>Table3[[#This Row],[GF]]/Table3[[#This Row],[GP]]</f>
        <v>3.2758620689655173</v>
      </c>
      <c r="BE11" s="17">
        <f>Table3[[#This Row],[GA]]/Table3[[#This Row],[GP]]</f>
        <v>2.5517241379310347</v>
      </c>
      <c r="BF11" s="17">
        <f>(Table3[[#This Row],[GF]]-Table3[[#This Row],[GA]])/Table3[[#This Row],[GP]]</f>
        <v>0.72413793103448276</v>
      </c>
      <c r="BG11" s="50" t="str">
        <f>_xlfn.CONCAT(TEXT(Table3[[#This Row],[W_H]], "0"), "-", TEXT(Table3[[#This Row],[RL_H]],"0"), "-", TEXT(Table3[[#This Row],[OTL_H]]+Table3[[#This Row],[SOL_H]], "0"))</f>
        <v>12-3-0</v>
      </c>
      <c r="BH11" s="50" t="str">
        <f>_xlfn.CONCAT(TEXT(Table3[[#This Row],[W_A]], "0"), "-", TEXT(Table3[[#This Row],[RL_A]],"0"), "-", TEXT(Table3[[#This Row],[OTL_A]]+Table3[[#This Row],[SOL_A]], "0"))</f>
        <v>6-8-0</v>
      </c>
      <c r="BI11" s="50">
        <f>((2*(Table3[[#This Row],[W_H]]))+Table3[[#This Row],[OTL_H]]+Table3[[#This Row],[SOL_H]])/(2*Table3[[#This Row],[GP_H]])</f>
        <v>0.8</v>
      </c>
      <c r="BJ11" s="50">
        <f>((2*(Table3[[#This Row],[W_A]]))+Table3[[#This Row],[OTL_A]]+Table3[[#This Row],[SOL_A]])/(2*Table3[[#This Row],[GP_A]])</f>
        <v>0.42857142857142855</v>
      </c>
      <c r="BK11" s="21">
        <f>(Table3[[#This Row],[W]]*$CD$3)+(Table3[[#This Row],[L]]*$CD$4)+(Table3[[#This Row],[GF]]*$CD$5)+(Table3[[#This Row],[GA]]*$CD$6)</f>
        <v>33.950000000000003</v>
      </c>
      <c r="BL11" s="21">
        <f>(82*(((Table3[[#This Row],[PTS%]]*$CD$3)+((1-Table3[[#This Row],[PTS%]])*$CD$4)+(Table3[[#This Row],[GF]]*$CD$5)+(Table3[[#This Row],[GA]]*$CD$6))/Table3[[#This Row],[GP]])) + (Table3[[#This Row],[W]]*$CD$3)+(Table3[[#This Row],[L]]*$CD$4)+(Table3[[#This Row],[GF]]*$CD$5)+(Table3[[#This Row],[GA]]*$CD$6)</f>
        <v>96.366527942925089</v>
      </c>
      <c r="BM11">
        <f>COUNTIFS(DataRegularSeason20242025!$D$3:$D$1315,$A11,DataRegularSeason20242025!$H$3:$H$1315, $A11)</f>
        <v>7</v>
      </c>
      <c r="BN11">
        <f>COUNTIFS(DataRegularSeason20242025!$E$3:$E$1315,$A11,DataRegularSeason20242025!$H$3:$H$1315, $A11)</f>
        <v>12</v>
      </c>
      <c r="BO11">
        <f>BM11+BN11</f>
        <v>19</v>
      </c>
      <c r="BP11">
        <f>F11-BM11</f>
        <v>7</v>
      </c>
      <c r="BQ11">
        <f>H11-BN11</f>
        <v>3</v>
      </c>
      <c r="BR11">
        <f>BP11+BQ11</f>
        <v>10</v>
      </c>
      <c r="BU11">
        <v>1999</v>
      </c>
      <c r="BX11" t="s">
        <v>1471</v>
      </c>
      <c r="BY11">
        <f>$BY$2/($BY$10-$BY$9)</f>
        <v>6.8194444444444446</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30</v>
      </c>
      <c r="E12" s="15">
        <f>Table3[[#This Row],[Watched]]/Table3[[#This Row],[GP]]</f>
        <v>0.967741935483871</v>
      </c>
      <c r="F12">
        <f>COUNTIFS(DataRegularSeason20242025!$N$3:$N$1315,1,DataRegularSeason20242025!$D$3:$D$1315,$A12)</f>
        <v>16</v>
      </c>
      <c r="G12">
        <f>41-Table3[[#This Row],[GP_A]]</f>
        <v>25</v>
      </c>
      <c r="H12">
        <f>COUNTIFS(DataRegularSeason20242025!$E$3:$E$1315,$A12,DataRegularSeason20242025!$N$3:$N$1315,1)</f>
        <v>15</v>
      </c>
      <c r="I12">
        <f>41-Table3[[#This Row],[GP_H]]</f>
        <v>26</v>
      </c>
      <c r="J12">
        <f>F12+H12</f>
        <v>31</v>
      </c>
      <c r="K12">
        <f>82-Table3[[#This Row],[GP]]</f>
        <v>51</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18</v>
      </c>
      <c r="AC12">
        <f>Table3[[#This Row],[L_A]]+Table3[[#This Row],[L_H]]</f>
        <v>13</v>
      </c>
      <c r="AD12">
        <f>Table3[[#This Row],[RW_A]]+Table3[[#This Row],[RW_H]]</f>
        <v>15</v>
      </c>
      <c r="AE12">
        <f>Table3[[#This Row],[RL_A]]+Table3[[#This Row],[RL_H]]</f>
        <v>11</v>
      </c>
      <c r="AF12">
        <f>Table3[[#This Row],[OTW_A]]+Table3[[#This Row],[OTW_H]]</f>
        <v>1</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54</v>
      </c>
      <c r="AU12">
        <f>SUMIF(DataRegularSeason20242025!$D$3:$D$1315,$A12, DataRegularSeason20242025!$K$3:$K$1315)</f>
        <v>55</v>
      </c>
      <c r="AV12">
        <f>AT12-AU12</f>
        <v>-1</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45</v>
      </c>
      <c r="AZ12">
        <f>AX12-AY12</f>
        <v>9</v>
      </c>
      <c r="BA12">
        <f>AT12+AX12</f>
        <v>108</v>
      </c>
      <c r="BB12">
        <f>AU12+AY12</f>
        <v>100</v>
      </c>
      <c r="BC12">
        <f>BA12-BB12</f>
        <v>8</v>
      </c>
      <c r="BD12" s="17">
        <f>Table3[[#This Row],[GF]]/Table3[[#This Row],[GP]]</f>
        <v>3.4838709677419355</v>
      </c>
      <c r="BE12" s="17">
        <f>Table3[[#This Row],[GA]]/Table3[[#This Row],[GP]]</f>
        <v>3.225806451612903</v>
      </c>
      <c r="BF12" s="17">
        <f>(Table3[[#This Row],[GF]]-Table3[[#This Row],[GA]])/Table3[[#This Row],[GP]]</f>
        <v>0.25806451612903225</v>
      </c>
      <c r="BG12" s="50" t="str">
        <f>_xlfn.CONCAT(TEXT(Table3[[#This Row],[W_H]], "0"), "-", TEXT(Table3[[#This Row],[RL_H]],"0"), "-", TEXT(Table3[[#This Row],[OTL_H]]+Table3[[#This Row],[SOL_H]], "0"))</f>
        <v>9-5-1</v>
      </c>
      <c r="BH12" s="50" t="str">
        <f>_xlfn.CONCAT(TEXT(Table3[[#This Row],[W_A]], "0"), "-", TEXT(Table3[[#This Row],[RL_A]],"0"), "-", TEXT(Table3[[#This Row],[OTL_A]]+Table3[[#This Row],[SOL_A]], "0"))</f>
        <v>9-6-1</v>
      </c>
      <c r="BI12" s="50">
        <f>((2*(Table3[[#This Row],[W_H]]))+Table3[[#This Row],[OTL_H]]+Table3[[#This Row],[SOL_H]])/(2*Table3[[#This Row],[GP_H]])</f>
        <v>0.6333333333333333</v>
      </c>
      <c r="BJ12" s="50">
        <f>((2*(Table3[[#This Row],[W_A]]))+Table3[[#This Row],[OTL_A]]+Table3[[#This Row],[SOL_A]])/(2*Table3[[#This Row],[GP_A]])</f>
        <v>0.59375</v>
      </c>
      <c r="BK12" s="21">
        <f>(Table3[[#This Row],[W]]*$CD$3)+(Table3[[#This Row],[L]]*$CD$4)+(Table3[[#This Row],[GF]]*$CD$5)+(Table3[[#This Row],[GA]]*$CD$6)</f>
        <v>39.1</v>
      </c>
      <c r="BL12" s="21">
        <f>(82*(((Table3[[#This Row],[PTS%]]*$CD$3)+((1-Table3[[#This Row],[PTS%]])*$CD$4)+(Table3[[#This Row],[GF]]*$CD$5)+(Table3[[#This Row],[GA]]*$CD$6))/Table3[[#This Row],[GP]])) + (Table3[[#This Row],[W]]*$CD$3)+(Table3[[#This Row],[L]]*$CD$4)+(Table3[[#This Row],[GF]]*$CD$5)+(Table3[[#This Row],[GA]]*$CD$6)</f>
        <v>109.52101977107181</v>
      </c>
      <c r="BM12">
        <f>COUNTIFS(DataRegularSeason20242025!$D$3:$D$1315,$A12,DataRegularSeason20242025!$H$3:$H$1315, $A12)</f>
        <v>11</v>
      </c>
      <c r="BN12">
        <f>COUNTIFS(DataRegularSeason20242025!$E$3:$E$1315,$A12,DataRegularSeason20242025!$H$3:$H$1315, $A12)</f>
        <v>10</v>
      </c>
      <c r="BO12">
        <f>BM12+BN12</f>
        <v>21</v>
      </c>
      <c r="BP12">
        <f>F12-BM12</f>
        <v>5</v>
      </c>
      <c r="BQ12">
        <f>H12-BN12</f>
        <v>5</v>
      </c>
      <c r="BR12">
        <f>BP12+BQ12</f>
        <v>10</v>
      </c>
      <c r="BU12">
        <v>2024</v>
      </c>
      <c r="BX12" t="s">
        <v>1472</v>
      </c>
      <c r="BY12">
        <f>$BY$3/($BY$10-$BY$9)</f>
        <v>5.375</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25</v>
      </c>
      <c r="E13" s="15">
        <f>Table3[[#This Row],[Watched]]/Table3[[#This Row],[GP]]</f>
        <v>0.8928571428571429</v>
      </c>
      <c r="F13">
        <f>COUNTIFS(DataRegularSeason20242025!$N$3:$N$1315,1,DataRegularSeason20242025!$D$3:$D$1315,$A13)</f>
        <v>15</v>
      </c>
      <c r="G13">
        <f>41-Table3[[#This Row],[GP_A]]</f>
        <v>26</v>
      </c>
      <c r="H13">
        <f>COUNTIFS(DataRegularSeason20242025!$E$3:$E$1315,$A13,DataRegularSeason20242025!$N$3:$N$1315,1)</f>
        <v>13</v>
      </c>
      <c r="I13">
        <f>41-Table3[[#This Row],[GP_H]]</f>
        <v>28</v>
      </c>
      <c r="J13">
        <f>F13+H13</f>
        <v>28</v>
      </c>
      <c r="K13">
        <f>82-Table3[[#This Row],[GP]]</f>
        <v>54</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16</v>
      </c>
      <c r="AC13">
        <f>Table3[[#This Row],[L_A]]+Table3[[#This Row],[L_H]]</f>
        <v>12</v>
      </c>
      <c r="AD13">
        <f>Table3[[#This Row],[RW_A]]+Table3[[#This Row],[RW_H]]</f>
        <v>13</v>
      </c>
      <c r="AE13">
        <f>Table3[[#This Row],[RL_A]]+Table3[[#This Row],[RL_H]]</f>
        <v>10</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47</v>
      </c>
      <c r="AL13" s="15">
        <f>Table3[[#This Row],[PTS]]/(2*Table3[[#This Row],[GP]])</f>
        <v>0.6071428571428571</v>
      </c>
      <c r="AM13" s="15">
        <f>Table3[[#This Row],[PTS2]]/(3*Table3[[#This Row],[GP]])</f>
        <v>0.55952380952380953</v>
      </c>
      <c r="AN13">
        <f>(2*Table3[[#This Row],[GR]])+Table3[[#This Row],[PTS]]</f>
        <v>142</v>
      </c>
      <c r="AO13">
        <f>(3*Table3[[#This Row],[GR]])+Table3[[#This Row],[PTS2]]</f>
        <v>209</v>
      </c>
      <c r="AP13">
        <f>Table3[[#This Row],[PTS]]+(2 * Table3[[#This Row],[GR]] * Table3[[#This Row],[PTS%]])</f>
        <v>99.571428571428569</v>
      </c>
      <c r="AQ13">
        <f>Table3[[#This Row],[PTS2]]+(3 * Table3[[#This Row],[GR]] * Table3[[#This Row],[PTS%2]])</f>
        <v>137.64285714285714</v>
      </c>
      <c r="AR13" s="20" t="str">
        <f>_xlfn.CONCAT(TEXT(Table3[[#This Row],[W]], "0"), "-", TEXT(Table3[[#This Row],[RL]],"0"), "-", TEXT(Table3[[#This Row],[OTL]]+Table3[[#This Row],[SOL]], "0"))</f>
        <v>16-10-2</v>
      </c>
      <c r="AS13">
        <f>COUNTIFS(DataRegularSeason20242025!$D$3:$D$1315,Table3[[#This Row],[Teams]],DataRegularSeason20242025!$K$3:$K$1315,0)</f>
        <v>0</v>
      </c>
      <c r="AT13">
        <f>SUMIF(DataRegularSeason20242025!$D$3:$D$1315,$A13, DataRegularSeason20242025!$J$3:$J$1315)</f>
        <v>62</v>
      </c>
      <c r="AU13">
        <f>SUMIF(DataRegularSeason20242025!$D$3:$D$1315,$A13, DataRegularSeason20242025!$K$3:$K$1315)</f>
        <v>52</v>
      </c>
      <c r="AV13">
        <f>AT13-AU13</f>
        <v>10</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112</v>
      </c>
      <c r="BB13">
        <f>AU13+AY13</f>
        <v>82</v>
      </c>
      <c r="BC13">
        <f>BA13-BB13</f>
        <v>30</v>
      </c>
      <c r="BD13" s="17">
        <f>Table3[[#This Row],[GF]]/Table3[[#This Row],[GP]]</f>
        <v>4</v>
      </c>
      <c r="BE13" s="17">
        <f>Table3[[#This Row],[GA]]/Table3[[#This Row],[GP]]</f>
        <v>2.9285714285714284</v>
      </c>
      <c r="BF13" s="17">
        <f>(Table3[[#This Row],[GF]]-Table3[[#This Row],[GA]])/Table3[[#This Row],[GP]]</f>
        <v>1.0714285714285714</v>
      </c>
      <c r="BG13" s="50" t="str">
        <f>_xlfn.CONCAT(TEXT(Table3[[#This Row],[W_H]], "0"), "-", TEXT(Table3[[#This Row],[RL_H]],"0"), "-", TEXT(Table3[[#This Row],[OTL_H]]+Table3[[#This Row],[SOL_H]], "0"))</f>
        <v>8-4-1</v>
      </c>
      <c r="BH13" s="50" t="str">
        <f>_xlfn.CONCAT(TEXT(Table3[[#This Row],[W_A]], "0"), "-", TEXT(Table3[[#This Row],[RL_A]],"0"), "-", TEXT(Table3[[#This Row],[OTL_A]]+Table3[[#This Row],[SOL_A]], "0"))</f>
        <v>8-6-1</v>
      </c>
      <c r="BI13" s="50">
        <f>((2*(Table3[[#This Row],[W_H]]))+Table3[[#This Row],[OTL_H]]+Table3[[#This Row],[SOL_H]])/(2*Table3[[#This Row],[GP_H]])</f>
        <v>0.65384615384615385</v>
      </c>
      <c r="BJ13" s="50">
        <f>((2*(Table3[[#This Row],[W_A]]))+Table3[[#This Row],[OTL_A]]+Table3[[#This Row],[SOL_A]])/(2*Table3[[#This Row],[GP_A]])</f>
        <v>0.56666666666666665</v>
      </c>
      <c r="BK13" s="21">
        <f>(Table3[[#This Row],[W]]*$CD$3)+(Table3[[#This Row],[L]]*$CD$4)+(Table3[[#This Row],[GF]]*$CD$5)+(Table3[[#This Row],[GA]]*$CD$6)</f>
        <v>36.6</v>
      </c>
      <c r="BL13" s="21">
        <f>(82*(((Table3[[#This Row],[PTS%]]*$CD$3)+((1-Table3[[#This Row],[PTS%]])*$CD$4)+(Table3[[#This Row],[GF]]*$CD$5)+(Table3[[#This Row],[GA]]*$CD$6))/Table3[[#This Row],[GP]])) + (Table3[[#This Row],[W]]*$CD$3)+(Table3[[#This Row],[L]]*$CD$4)+(Table3[[#This Row],[GF]]*$CD$5)+(Table3[[#This Row],[GA]]*$CD$6)</f>
        <v>111.04846938775509</v>
      </c>
      <c r="BM13">
        <f>COUNTIFS(DataRegularSeason20242025!$D$3:$D$1315,$A13,DataRegularSeason20242025!$H$3:$H$1315, $A13)</f>
        <v>7</v>
      </c>
      <c r="BN13">
        <f>COUNTIFS(DataRegularSeason20242025!$E$3:$E$1315,$A13,DataRegularSeason20242025!$H$3:$H$1315, $A13)</f>
        <v>8</v>
      </c>
      <c r="BO13">
        <f>BM13+BN13</f>
        <v>15</v>
      </c>
      <c r="BP13">
        <f>F13-BM13</f>
        <v>8</v>
      </c>
      <c r="BQ13">
        <f>H13-BN13</f>
        <v>5</v>
      </c>
      <c r="BR13">
        <f>BP13+BQ13</f>
        <v>13</v>
      </c>
      <c r="BU13">
        <v>2021</v>
      </c>
      <c r="BX13" t="s">
        <v>1480</v>
      </c>
      <c r="BY13">
        <f>(BY5/BY2)/2</f>
        <v>3.0661914460285131</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0.86206896551724133</v>
      </c>
      <c r="F14">
        <f>COUNTIFS(DataRegularSeason20242025!$N$3:$N$1315,1,DataRegularSeason20242025!$D$3:$D$1315,$A14)</f>
        <v>13</v>
      </c>
      <c r="G14">
        <f>41-Table3[[#This Row],[GP_A]]</f>
        <v>28</v>
      </c>
      <c r="H14">
        <f>COUNTIFS(DataRegularSeason20242025!$E$3:$E$1315,$A14,DataRegularSeason20242025!$N$3:$N$1315,1)</f>
        <v>16</v>
      </c>
      <c r="I14">
        <f>41-Table3[[#This Row],[GP_H]]</f>
        <v>25</v>
      </c>
      <c r="J14">
        <f>F14+H14</f>
        <v>29</v>
      </c>
      <c r="K14">
        <f>82-Table3[[#This Row],[GP]]</f>
        <v>53</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F14-L14</f>
        <v>3</v>
      </c>
      <c r="Q14">
        <f>COUNTIFS(DataRegularSeason20242025!$D$3:$D$1315,$A14, DataRegularSeason20242025!$S$3:$S$1315, $A14,DataRegularSeason20242025!$M$3:$M$1315,"REG")</f>
        <v>2</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11</v>
      </c>
      <c r="Y14">
        <f>COUNTIFS(DataRegularSeason20242025!$E$3:$E$1315,$A14, DataRegularSeason20242025!$S$3:$S$1315, $A14,DataRegularSeason20242025!$M$3:$M$1315,"REG")</f>
        <v>7</v>
      </c>
      <c r="Z14">
        <f>COUNTIFS(DataRegularSeason20242025!$E$3:$E$1315,$A14, DataRegularSeason20242025!$S$3:$S$1315, $A14,DataRegularSeason20242025!$M$3:$M$1315,"OT")</f>
        <v>3</v>
      </c>
      <c r="AA14">
        <f>COUNTIFS(DataRegularSeason20242025!$E$3:$E$1315,$A14, DataRegularSeason20242025!$S$3:$S$1315, $A14,DataRegularSeason20242025!$M$3:$M$1315,"SO")</f>
        <v>1</v>
      </c>
      <c r="AB14">
        <f>Table3[[#This Row],[W_A]]+Table3[[#This Row],[W_H]]</f>
        <v>15</v>
      </c>
      <c r="AC14">
        <f>Table3[[#This Row],[L_A]]+Table3[[#This Row],[L_H]]</f>
        <v>14</v>
      </c>
      <c r="AD14">
        <f>Table3[[#This Row],[RW_A]]+Table3[[#This Row],[RW_H]]</f>
        <v>12</v>
      </c>
      <c r="AE14">
        <f>Table3[[#This Row],[RL_A]]+Table3[[#This Row],[RL_H]]</f>
        <v>9</v>
      </c>
      <c r="AF14">
        <f>Table3[[#This Row],[OTW_A]]+Table3[[#This Row],[OTW_H]]</f>
        <v>3</v>
      </c>
      <c r="AG14">
        <f>Table3[[#This Row],[OTL_A]]+Table3[[#This Row],[OTL_H]]</f>
        <v>4</v>
      </c>
      <c r="AH14">
        <f>Table3[[#This Row],[SOW_A]]+Table3[[#This Row],[SOW_H]]</f>
        <v>0</v>
      </c>
      <c r="AI14">
        <f>Table3[[#This Row],[SOL_A]]+Table3[[#This Row],[SOL_H]]</f>
        <v>1</v>
      </c>
      <c r="AJ14">
        <f>(2*(Table3[[#This Row],[W_A]]+Table3[[#This Row],[W_H]]))+Table3[[#This Row],[OTL_A]]+Table3[[#This Row],[SOL_A]]+Table3[[#This Row],[OTL_H]]+Table3[[#This Row],[SOL_H]]</f>
        <v>35</v>
      </c>
      <c r="AK14">
        <f>(3*(Table3[[#This Row],[RW_A]]+Table3[[#This Row],[RW_H]]))+(2*(Table3[[#This Row],[OTW_A]]+Table3[[#This Row],[SOW_A]]+Table3[[#This Row],[OTW_H]]+Table3[[#This Row],[SOW_H]]))+Table3[[#This Row],[OTL_A]]+Table3[[#This Row],[SOL_A]]+Table3[[#This Row],[OTL_H]]+Table3[[#This Row],[SOL_H]]</f>
        <v>47</v>
      </c>
      <c r="AL14" s="15">
        <f>Table3[[#This Row],[PTS]]/(2*Table3[[#This Row],[GP]])</f>
        <v>0.60344827586206895</v>
      </c>
      <c r="AM14" s="15">
        <f>Table3[[#This Row],[PTS2]]/(3*Table3[[#This Row],[GP]])</f>
        <v>0.54022988505747127</v>
      </c>
      <c r="AN14">
        <f>(2*Table3[[#This Row],[GR]])+Table3[[#This Row],[PTS]]</f>
        <v>141</v>
      </c>
      <c r="AO14">
        <f>(3*Table3[[#This Row],[GR]])+Table3[[#This Row],[PTS2]]</f>
        <v>206</v>
      </c>
      <c r="AP14">
        <f>Table3[[#This Row],[PTS]]+(2 * Table3[[#This Row],[GR]] * Table3[[#This Row],[PTS%]])</f>
        <v>98.965517241379303</v>
      </c>
      <c r="AQ14">
        <f>Table3[[#This Row],[PTS2]]+(3 * Table3[[#This Row],[GR]] * Table3[[#This Row],[PTS%2]])</f>
        <v>132.89655172413794</v>
      </c>
      <c r="AR14" s="20" t="str">
        <f>_xlfn.CONCAT(TEXT(Table3[[#This Row],[W]], "0"), "-", TEXT(Table3[[#This Row],[RL]],"0"), "-", TEXT(Table3[[#This Row],[OTL]]+Table3[[#This Row],[SOL]], "0"))</f>
        <v>15-9-5</v>
      </c>
      <c r="AS14">
        <f>COUNTIFS(DataRegularSeason20242025!$D$3:$D$1315,Table3[[#This Row],[Teams]],DataRegularSeason20242025!$K$3:$K$1315,0)</f>
        <v>2</v>
      </c>
      <c r="AT14">
        <f>SUMIF(DataRegularSeason20242025!$D$3:$D$1315,$A14, DataRegularSeason20242025!$J$3:$J$1315)</f>
        <v>46</v>
      </c>
      <c r="AU14">
        <f>SUMIF(DataRegularSeason20242025!$D$3:$D$1315,$A14, DataRegularSeason20242025!$K$3:$K$1315)</f>
        <v>32</v>
      </c>
      <c r="AV14">
        <f>AT14-AU14</f>
        <v>14</v>
      </c>
      <c r="AW14">
        <f>COUNTIFS(DataRegularSeason20242025!$E$3:$E$1315,Table3[[#This Row],[Teams]],DataRegularSeason20242025!$J$3:$J$1315,0)</f>
        <v>1</v>
      </c>
      <c r="AX14">
        <f>SUMIF(DataRegularSeason20242025!$E$3:$E$1315,$A14,DataRegularSeason20242025!$K$3:$K$1315)</f>
        <v>47</v>
      </c>
      <c r="AY14">
        <f>SUMIF(DataRegularSeason20242025!$E$3:$E$1315,$A14,DataRegularSeason20242025!$J$3:$J$1315)</f>
        <v>60</v>
      </c>
      <c r="AZ14">
        <f>AX14-AY14</f>
        <v>-13</v>
      </c>
      <c r="BA14">
        <f>AT14+AX14</f>
        <v>93</v>
      </c>
      <c r="BB14">
        <f>AU14+AY14</f>
        <v>92</v>
      </c>
      <c r="BC14">
        <f>BA14-BB14</f>
        <v>1</v>
      </c>
      <c r="BD14" s="17">
        <f>Table3[[#This Row],[GF]]/Table3[[#This Row],[GP]]</f>
        <v>3.2068965517241379</v>
      </c>
      <c r="BE14" s="17">
        <f>Table3[[#This Row],[GA]]/Table3[[#This Row],[GP]]</f>
        <v>3.1724137931034484</v>
      </c>
      <c r="BF14" s="17">
        <f>(Table3[[#This Row],[GF]]-Table3[[#This Row],[GA]])/Table3[[#This Row],[GP]]</f>
        <v>3.4482758620689655E-2</v>
      </c>
      <c r="BG14" s="50" t="str">
        <f>_xlfn.CONCAT(TEXT(Table3[[#This Row],[W_H]], "0"), "-", TEXT(Table3[[#This Row],[RL_H]],"0"), "-", TEXT(Table3[[#This Row],[OTL_H]]+Table3[[#This Row],[SOL_H]], "0"))</f>
        <v>5-7-4</v>
      </c>
      <c r="BH14" s="50" t="str">
        <f>_xlfn.CONCAT(TEXT(Table3[[#This Row],[W_A]], "0"), "-", TEXT(Table3[[#This Row],[RL_A]],"0"), "-", TEXT(Table3[[#This Row],[OTL_A]]+Table3[[#This Row],[SOL_A]], "0"))</f>
        <v>10-2-1</v>
      </c>
      <c r="BI14" s="50">
        <f>((2*(Table3[[#This Row],[W_H]]))+Table3[[#This Row],[OTL_H]]+Table3[[#This Row],[SOL_H]])/(2*Table3[[#This Row],[GP_H]])</f>
        <v>0.4375</v>
      </c>
      <c r="BJ14" s="50">
        <f>((2*(Table3[[#This Row],[W_A]]))+Table3[[#This Row],[OTL_A]]+Table3[[#This Row],[SOL_A]])/(2*Table3[[#This Row],[GP_A]])</f>
        <v>0.80769230769230771</v>
      </c>
      <c r="BK14" s="21">
        <f>(Table3[[#This Row],[W]]*$CD$3)+(Table3[[#This Row],[L]]*$CD$4)+(Table3[[#This Row],[GF]]*$CD$5)+(Table3[[#This Row],[GA]]*$CD$6)</f>
        <v>34.85</v>
      </c>
      <c r="BL14" s="21">
        <f>(82*(((Table3[[#This Row],[PTS%]]*$CD$3)+((1-Table3[[#This Row],[PTS%]])*$CD$4)+(Table3[[#This Row],[GF]]*$CD$5)+(Table3[[#This Row],[GA]]*$CD$6))/Table3[[#This Row],[GP]])) + (Table3[[#This Row],[W]]*$CD$3)+(Table3[[#This Row],[L]]*$CD$4)+(Table3[[#This Row],[GF]]*$CD$5)+(Table3[[#This Row],[GA]]*$CD$6)</f>
        <v>101.49815695600476</v>
      </c>
      <c r="BM14">
        <f>COUNTIFS(DataRegularSeason20242025!$D$3:$D$1315,$A14,DataRegularSeason20242025!$H$3:$H$1315, $A14)</f>
        <v>7</v>
      </c>
      <c r="BN14">
        <f>COUNTIFS(DataRegularSeason20242025!$E$3:$E$1315,$A14,DataRegularSeason20242025!$H$3:$H$1315, $A14)</f>
        <v>10</v>
      </c>
      <c r="BO14">
        <f>BM14+BN14</f>
        <v>17</v>
      </c>
      <c r="BP14">
        <f>F14-BM14</f>
        <v>6</v>
      </c>
      <c r="BQ14">
        <f>H14-BN14</f>
        <v>6</v>
      </c>
      <c r="BR14">
        <f>BP14+BQ14</f>
        <v>12</v>
      </c>
      <c r="BX14" t="s">
        <v>1801</v>
      </c>
      <c r="BY14">
        <f>BY7+BY8</f>
        <v>100</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17</v>
      </c>
      <c r="BO15">
        <f>BM15+BN15</f>
        <v>31</v>
      </c>
      <c r="BP15">
        <f>F15-BM15</f>
        <v>1</v>
      </c>
      <c r="BQ15">
        <f>H15-BN15</f>
        <v>-1</v>
      </c>
      <c r="BR15">
        <f>BP15+BQ15</f>
        <v>0</v>
      </c>
      <c r="BU15">
        <v>1989</v>
      </c>
      <c r="BX15" t="s">
        <v>1802</v>
      </c>
      <c r="BY15">
        <f>BY14/BY2</f>
        <v>0.20366598778004075</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26</v>
      </c>
      <c r="E16" s="15">
        <f>Table3[[#This Row],[Watched]]/Table3[[#This Row],[GP]]</f>
        <v>0.8125</v>
      </c>
      <c r="F16">
        <f>COUNTIFS(DataRegularSeason20242025!$N$3:$N$1315,1,DataRegularSeason20242025!$D$3:$D$1315,$A16)</f>
        <v>16</v>
      </c>
      <c r="G16">
        <f>41-Table3[[#This Row],[GP_A]]</f>
        <v>25</v>
      </c>
      <c r="H16">
        <f>COUNTIFS(DataRegularSeason20242025!$E$3:$E$1315,$A16,DataRegularSeason20242025!$N$3:$N$1315,1)</f>
        <v>16</v>
      </c>
      <c r="I16">
        <f>41-Table3[[#This Row],[GP_H]]</f>
        <v>25</v>
      </c>
      <c r="J16">
        <f>F16+H16</f>
        <v>32</v>
      </c>
      <c r="K16">
        <f>82-Table3[[#This Row],[GP]]</f>
        <v>50</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8</v>
      </c>
      <c r="U16">
        <f>COUNTIFS(DataRegularSeason20242025!$E$3:$E$1315,$A16, DataRegularSeason20242025!$L$3:$L$1315, $A16,DataRegularSeason20242025!$N$3:$N$1315,1,DataRegularSeason20242025!$M$3:$M$1315,"REG")</f>
        <v>5</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18</v>
      </c>
      <c r="AC16">
        <f>Table3[[#This Row],[L_A]]+Table3[[#This Row],[L_H]]</f>
        <v>14</v>
      </c>
      <c r="AD16">
        <f>Table3[[#This Row],[RW_A]]+Table3[[#This Row],[RW_H]]</f>
        <v>15</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36</v>
      </c>
      <c r="AK16">
        <f>(3*(Table3[[#This Row],[RW_A]]+Table3[[#This Row],[RW_H]]))+(2*(Table3[[#This Row],[OTW_A]]+Table3[[#This Row],[SOW_A]]+Table3[[#This Row],[OTW_H]]+Table3[[#This Row],[SOW_H]]))+Table3[[#This Row],[OTL_A]]+Table3[[#This Row],[SOL_A]]+Table3[[#This Row],[OTL_H]]+Table3[[#This Row],[SOL_H]]</f>
        <v>51</v>
      </c>
      <c r="AL16" s="15">
        <f>Table3[[#This Row],[PTS]]/(2*Table3[[#This Row],[GP]])</f>
        <v>0.5625</v>
      </c>
      <c r="AM16" s="15">
        <f>Table3[[#This Row],[PTS2]]/(3*Table3[[#This Row],[GP]])</f>
        <v>0.53125</v>
      </c>
      <c r="AN16">
        <f>(2*Table3[[#This Row],[GR]])+Table3[[#This Row],[PTS]]</f>
        <v>136</v>
      </c>
      <c r="AO16">
        <f>(3*Table3[[#This Row],[GR]])+Table3[[#This Row],[PTS2]]</f>
        <v>201</v>
      </c>
      <c r="AP16">
        <f>Table3[[#This Row],[PTS]]+(2 * Table3[[#This Row],[GR]] * Table3[[#This Row],[PTS%]])</f>
        <v>92.25</v>
      </c>
      <c r="AQ16">
        <f>Table3[[#This Row],[PTS2]]+(3 * Table3[[#This Row],[GR]] * Table3[[#This Row],[PTS%2]])</f>
        <v>130.6875</v>
      </c>
      <c r="AR16" s="20" t="str">
        <f>_xlfn.CONCAT(TEXT(Table3[[#This Row],[W]], "0"), "-", TEXT(Table3[[#This Row],[RL]],"0"), "-", TEXT(Table3[[#This Row],[OTL]]+Table3[[#This Row],[SOL]], "0"))</f>
        <v>18-14-0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52</v>
      </c>
      <c r="AY16">
        <f>SUMIF(DataRegularSeason20242025!$E$3:$E$1315,$A16,DataRegularSeason20242025!$J$3:$J$1315)</f>
        <v>61</v>
      </c>
      <c r="AZ16">
        <f>AX16-AY16</f>
        <v>-9</v>
      </c>
      <c r="BA16">
        <f>AT16+AX16</f>
        <v>107</v>
      </c>
      <c r="BB16">
        <f>AU16+AY16</f>
        <v>111</v>
      </c>
      <c r="BC16">
        <f>BA16-BB16</f>
        <v>-4</v>
      </c>
      <c r="BD16" s="17">
        <f>Table3[[#This Row],[GF]]/Table3[[#This Row],[GP]]</f>
        <v>3.34375</v>
      </c>
      <c r="BE16" s="17">
        <f>Table3[[#This Row],[GA]]/Table3[[#This Row],[GP]]</f>
        <v>3.46875</v>
      </c>
      <c r="BF16" s="17">
        <f>(Table3[[#This Row],[GF]]-Table3[[#This Row],[GA]])/Table3[[#This Row],[GP]]</f>
        <v>-0.125</v>
      </c>
      <c r="BG16" s="50" t="str">
        <f>_xlfn.CONCAT(TEXT(Table3[[#This Row],[W_H]], "0"), "-", TEXT(Table3[[#This Row],[RL_H]],"0"), "-", TEXT(Table3[[#This Row],[OTL_H]]+Table3[[#This Row],[SOL_H]], "0"))</f>
        <v>8-8-0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s="21">
        <f>(Table3[[#This Row],[W]]*$CD$3)+(Table3[[#This Row],[L]]*$CD$4)+(Table3[[#This Row],[GF]]*$CD$5)+(Table3[[#This Row],[GA]]*$CD$6)</f>
        <v>40.35</v>
      </c>
      <c r="BL16" s="21">
        <f>(82*(((Table3[[#This Row],[PTS%]]*$CD$3)+((1-Table3[[#This Row],[PTS%]])*$CD$4)+(Table3[[#This Row],[GF]]*$CD$5)+(Table3[[#This Row],[GA]]*$CD$6))/Table3[[#This Row],[GP]])) + (Table3[[#This Row],[W]]*$CD$3)+(Table3[[#This Row],[L]]*$CD$4)+(Table3[[#This Row],[GF]]*$CD$5)+(Table3[[#This Row],[GA]]*$CD$6)</f>
        <v>110.97890625000002</v>
      </c>
      <c r="BM16">
        <f>COUNTIFS(DataRegularSeason20242025!$D$3:$D$1315,$A16,DataRegularSeason20242025!$H$3:$H$1315, $A16)</f>
        <v>6</v>
      </c>
      <c r="BN16">
        <f>COUNTIFS(DataRegularSeason20242025!$E$3:$E$1315,$A16,DataRegularSeason20242025!$H$3:$H$1315, $A16)</f>
        <v>13</v>
      </c>
      <c r="BO16">
        <f>BM16+BN16</f>
        <v>19</v>
      </c>
      <c r="BP16">
        <f>F16-BM16</f>
        <v>10</v>
      </c>
      <c r="BQ16">
        <f>H16-BN16</f>
        <v>3</v>
      </c>
      <c r="BR16">
        <f>BP16+BQ16</f>
        <v>13</v>
      </c>
      <c r="BU16">
        <v>2022</v>
      </c>
    </row>
    <row r="17" spans="1:76"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25</v>
      </c>
      <c r="E17" s="15">
        <f>Table3[[#This Row],[Watched]]/Table3[[#This Row],[GP]]</f>
        <v>0.83333333333333337</v>
      </c>
      <c r="F17">
        <f>COUNTIFS(DataRegularSeason20242025!$N$3:$N$1315,1,DataRegularSeason20242025!$D$3:$D$1315,$A17)</f>
        <v>18</v>
      </c>
      <c r="G17">
        <f>41-Table3[[#This Row],[GP_A]]</f>
        <v>23</v>
      </c>
      <c r="H17">
        <f>COUNTIFS(DataRegularSeason20242025!$E$3:$E$1315,$A17,DataRegularSeason20242025!$N$3:$N$1315,1)</f>
        <v>12</v>
      </c>
      <c r="I17">
        <f>41-Table3[[#This Row],[GP_H]]</f>
        <v>29</v>
      </c>
      <c r="J17">
        <f>F17+H17</f>
        <v>30</v>
      </c>
      <c r="K17">
        <f>82-Table3[[#This Row],[GP]]</f>
        <v>52</v>
      </c>
      <c r="L17">
        <f>COUNTIFS(DataRegularSeason20242025!$D$3:$D$1315,$A17, DataRegularSeason20242025!$L$3:$L$1315, $A17,DataRegularSeason20242025!$N$3:$N$1315,1)</f>
        <v>10</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6</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2</v>
      </c>
      <c r="AA17">
        <f>COUNTIFS(DataRegularSeason20242025!$E$3:$E$1315,$A17, DataRegularSeason20242025!$S$3:$S$1315, $A17,DataRegularSeason20242025!$M$3:$M$1315,"SO")</f>
        <v>1</v>
      </c>
      <c r="AB17">
        <f>Table3[[#This Row],[W_A]]+Table3[[#This Row],[W_H]]</f>
        <v>14</v>
      </c>
      <c r="AC17">
        <f>Table3[[#This Row],[L_A]]+Table3[[#This Row],[L_H]]</f>
        <v>16</v>
      </c>
      <c r="AD17">
        <f>Table3[[#This Row],[RW_A]]+Table3[[#This Row],[RW_H]]</f>
        <v>10</v>
      </c>
      <c r="AE17">
        <f>Table3[[#This Row],[RL_A]]+Table3[[#This Row],[RL_H]]</f>
        <v>11</v>
      </c>
      <c r="AF17">
        <f>Table3[[#This Row],[OTW_A]]+Table3[[#This Row],[OTW_H]]</f>
        <v>4</v>
      </c>
      <c r="AG17">
        <f>Table3[[#This Row],[OTL_A]]+Table3[[#This Row],[OTL_H]]</f>
        <v>4</v>
      </c>
      <c r="AH17">
        <f>Table3[[#This Row],[SOW_A]]+Table3[[#This Row],[SOW_H]]</f>
        <v>0</v>
      </c>
      <c r="AI17">
        <f>Table3[[#This Row],[SOL_A]]+Table3[[#This Row],[SOL_H]]</f>
        <v>1</v>
      </c>
      <c r="AJ17">
        <f>(2*(Table3[[#This Row],[W_A]]+Table3[[#This Row],[W_H]]))+Table3[[#This Row],[OTL_A]]+Table3[[#This Row],[SOL_A]]+Table3[[#This Row],[OTL_H]]+Table3[[#This Row],[SOL_H]]</f>
        <v>33</v>
      </c>
      <c r="AK17">
        <f>(3*(Table3[[#This Row],[RW_A]]+Table3[[#This Row],[RW_H]]))+(2*(Table3[[#This Row],[OTW_A]]+Table3[[#This Row],[SOW_A]]+Table3[[#This Row],[OTW_H]]+Table3[[#This Row],[SOW_H]]))+Table3[[#This Row],[OTL_A]]+Table3[[#This Row],[SOL_A]]+Table3[[#This Row],[OTL_H]]+Table3[[#This Row],[SOL_H]]</f>
        <v>43</v>
      </c>
      <c r="AL17" s="15">
        <f>Table3[[#This Row],[PTS]]/(2*Table3[[#This Row],[GP]])</f>
        <v>0.55000000000000004</v>
      </c>
      <c r="AM17" s="15">
        <f>Table3[[#This Row],[PTS2]]/(3*Table3[[#This Row],[GP]])</f>
        <v>0.4777777777777778</v>
      </c>
      <c r="AN17">
        <f>(2*Table3[[#This Row],[GR]])+Table3[[#This Row],[PTS]]</f>
        <v>137</v>
      </c>
      <c r="AO17">
        <f>(3*Table3[[#This Row],[GR]])+Table3[[#This Row],[PTS2]]</f>
        <v>199</v>
      </c>
      <c r="AP17">
        <f>Table3[[#This Row],[PTS]]+(2 * Table3[[#This Row],[GR]] * Table3[[#This Row],[PTS%]])</f>
        <v>90.2</v>
      </c>
      <c r="AQ17">
        <f>Table3[[#This Row],[PTS2]]+(3 * Table3[[#This Row],[GR]] * Table3[[#This Row],[PTS%2]])</f>
        <v>117.53333333333333</v>
      </c>
      <c r="AR17" s="20" t="str">
        <f>_xlfn.CONCAT(TEXT(Table3[[#This Row],[W]], "0"), "-", TEXT(Table3[[#This Row],[RL]],"0"), "-", TEXT(Table3[[#This Row],[OTL]]+Table3[[#This Row],[SOL]], "0"))</f>
        <v>14-11-5</v>
      </c>
      <c r="AS17">
        <f>COUNTIFS(DataRegularSeason20242025!$D$3:$D$1315,Table3[[#This Row],[Teams]],DataRegularSeason20242025!$K$3:$K$1315,0)</f>
        <v>1</v>
      </c>
      <c r="AT17">
        <f>SUMIF(DataRegularSeason20242025!$D$3:$D$1315,$A17, DataRegularSeason20242025!$J$3:$J$1315)</f>
        <v>58</v>
      </c>
      <c r="AU17">
        <f>SUMIF(DataRegularSeason20242025!$D$3:$D$1315,$A17, DataRegularSeason20242025!$K$3:$K$1315)</f>
        <v>48</v>
      </c>
      <c r="AV17">
        <f>AT17-AU17</f>
        <v>10</v>
      </c>
      <c r="AW17">
        <f>COUNTIFS(DataRegularSeason20242025!$E$3:$E$1315,Table3[[#This Row],[Teams]],DataRegularSeason20242025!$J$3:$J$1315,0)</f>
        <v>0</v>
      </c>
      <c r="AX17">
        <f>SUMIF(DataRegularSeason20242025!$E$3:$E$1315,$A17,DataRegularSeason20242025!$K$3:$K$1315)</f>
        <v>33</v>
      </c>
      <c r="AY17">
        <f>SUMIF(DataRegularSeason20242025!$E$3:$E$1315,$A17,DataRegularSeason20242025!$J$3:$J$1315)</f>
        <v>40</v>
      </c>
      <c r="AZ17">
        <f>AX17-AY17</f>
        <v>-7</v>
      </c>
      <c r="BA17">
        <f>AT17+AX17</f>
        <v>91</v>
      </c>
      <c r="BB17">
        <f>AU17+AY17</f>
        <v>88</v>
      </c>
      <c r="BC17">
        <f>BA17-BB17</f>
        <v>3</v>
      </c>
      <c r="BD17" s="17">
        <f>Table3[[#This Row],[GF]]/Table3[[#This Row],[GP]]</f>
        <v>3.0333333333333332</v>
      </c>
      <c r="BE17" s="17">
        <f>Table3[[#This Row],[GA]]/Table3[[#This Row],[GP]]</f>
        <v>2.9333333333333331</v>
      </c>
      <c r="BF17" s="17">
        <f>(Table3[[#This Row],[GF]]-Table3[[#This Row],[GA]])/Table3[[#This Row],[GP]]</f>
        <v>0.1</v>
      </c>
      <c r="BG17" s="50" t="str">
        <f>_xlfn.CONCAT(TEXT(Table3[[#This Row],[W_H]], "0"), "-", TEXT(Table3[[#This Row],[RL_H]],"0"), "-", TEXT(Table3[[#This Row],[OTL_H]]+Table3[[#This Row],[SOL_H]], "0"))</f>
        <v>4-5-3</v>
      </c>
      <c r="BH17" s="50" t="str">
        <f>_xlfn.CONCAT(TEXT(Table3[[#This Row],[W_A]], "0"), "-", TEXT(Table3[[#This Row],[RL_A]],"0"), "-", TEXT(Table3[[#This Row],[OTL_A]]+Table3[[#This Row],[SOL_A]], "0"))</f>
        <v>10-6-2</v>
      </c>
      <c r="BI17" s="50">
        <f>((2*(Table3[[#This Row],[W_H]]))+Table3[[#This Row],[OTL_H]]+Table3[[#This Row],[SOL_H]])/(2*Table3[[#This Row],[GP_H]])</f>
        <v>0.45833333333333331</v>
      </c>
      <c r="BJ17" s="50">
        <f>((2*(Table3[[#This Row],[W_A]]))+Table3[[#This Row],[OTL_A]]+Table3[[#This Row],[SOL_A]])/(2*Table3[[#This Row],[GP_A]])</f>
        <v>0.61111111111111116</v>
      </c>
      <c r="BK17" s="21">
        <f>(Table3[[#This Row],[W]]*$CD$3)+(Table3[[#This Row],[L]]*$CD$4)+(Table3[[#This Row],[GF]]*$CD$5)+(Table3[[#This Row],[GA]]*$CD$6)</f>
        <v>34.25</v>
      </c>
      <c r="BL17" s="21">
        <f>(82*(((Table3[[#This Row],[PTS%]]*$CD$3)+((1-Table3[[#This Row],[PTS%]])*$CD$4)+(Table3[[#This Row],[GF]]*$CD$5)+(Table3[[#This Row],[GA]]*$CD$6))/Table3[[#This Row],[GP]])) + (Table3[[#This Row],[W]]*$CD$3)+(Table3[[#This Row],[L]]*$CD$4)+(Table3[[#This Row],[GF]]*$CD$5)+(Table3[[#This Row],[GA]]*$CD$6)</f>
        <v>96.734000000000009</v>
      </c>
      <c r="BM17">
        <f>COUNTIFS(DataRegularSeason20242025!$D$3:$D$1315,$A17,DataRegularSeason20242025!$H$3:$H$1315, $A17)</f>
        <v>5</v>
      </c>
      <c r="BN17">
        <f>COUNTIFS(DataRegularSeason20242025!$E$3:$E$1315,$A17,DataRegularSeason20242025!$H$3:$H$1315, $A17)</f>
        <v>5</v>
      </c>
      <c r="BO17">
        <f>BM17+BN17</f>
        <v>10</v>
      </c>
      <c r="BP17">
        <f>F17-BM17</f>
        <v>13</v>
      </c>
      <c r="BQ17">
        <f>H17-BN17</f>
        <v>7</v>
      </c>
      <c r="BR17">
        <f>BP17+BQ17</f>
        <v>20</v>
      </c>
    </row>
    <row r="18" spans="1:7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29</v>
      </c>
      <c r="E18" s="15">
        <f>Table3[[#This Row],[Watched]]/Table3[[#This Row],[GP]]</f>
        <v>0.90625</v>
      </c>
      <c r="F18">
        <f>COUNTIFS(DataRegularSeason20242025!$N$3:$N$1315,1,DataRegularSeason20242025!$D$3:$D$1315,$A18)</f>
        <v>15</v>
      </c>
      <c r="G18">
        <f>41-Table3[[#This Row],[GP_A]]</f>
        <v>26</v>
      </c>
      <c r="H18">
        <f>COUNTIFS(DataRegularSeason20242025!$E$3:$E$1315,$A18,DataRegularSeason20242025!$N$3:$N$1315,1)</f>
        <v>17</v>
      </c>
      <c r="I18">
        <f>41-Table3[[#This Row],[GP_H]]</f>
        <v>24</v>
      </c>
      <c r="J18">
        <f>F18+H18</f>
        <v>32</v>
      </c>
      <c r="K18">
        <f>82-Table3[[#This Row],[GP]]</f>
        <v>50</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7</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9</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16</v>
      </c>
      <c r="AC18">
        <f>Table3[[#This Row],[L_A]]+Table3[[#This Row],[L_H]]</f>
        <v>16</v>
      </c>
      <c r="AD18">
        <f>Table3[[#This Row],[RW_A]]+Table3[[#This Row],[RW_H]]</f>
        <v>11</v>
      </c>
      <c r="AE18">
        <f>Table3[[#This Row],[RL_A]]+Table3[[#This Row],[RL_H]]</f>
        <v>13</v>
      </c>
      <c r="AF18">
        <f>Table3[[#This Row],[OTW_A]]+Table3[[#This Row],[OTW_H]]</f>
        <v>5</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35</v>
      </c>
      <c r="AK18">
        <f>(3*(Table3[[#This Row],[RW_A]]+Table3[[#This Row],[RW_H]]))+(2*(Table3[[#This Row],[OTW_A]]+Table3[[#This Row],[SOW_A]]+Table3[[#This Row],[OTW_H]]+Table3[[#This Row],[SOW_H]]))+Table3[[#This Row],[OTL_A]]+Table3[[#This Row],[SOL_A]]+Table3[[#This Row],[OTL_H]]+Table3[[#This Row],[SOL_H]]</f>
        <v>46</v>
      </c>
      <c r="AL18" s="15">
        <f>Table3[[#This Row],[PTS]]/(2*Table3[[#This Row],[GP]])</f>
        <v>0.546875</v>
      </c>
      <c r="AM18" s="15">
        <f>Table3[[#This Row],[PTS2]]/(3*Table3[[#This Row],[GP]])</f>
        <v>0.47916666666666669</v>
      </c>
      <c r="AN18">
        <f>(2*Table3[[#This Row],[GR]])+Table3[[#This Row],[PTS]]</f>
        <v>135</v>
      </c>
      <c r="AO18">
        <f>(3*Table3[[#This Row],[GR]])+Table3[[#This Row],[PTS2]]</f>
        <v>196</v>
      </c>
      <c r="AP18">
        <f>Table3[[#This Row],[PTS]]+(2 * Table3[[#This Row],[GR]] * Table3[[#This Row],[PTS%]])</f>
        <v>89.6875</v>
      </c>
      <c r="AQ18">
        <f>Table3[[#This Row],[PTS2]]+(3 * Table3[[#This Row],[GR]] * Table3[[#This Row],[PTS%2]])</f>
        <v>117.875</v>
      </c>
      <c r="AR18" s="20" t="str">
        <f>_xlfn.CONCAT(TEXT(Table3[[#This Row],[W]], "0"), "-", TEXT(Table3[[#This Row],[RL]],"0"), "-", TEXT(Table3[[#This Row],[OTL]]+Table3[[#This Row],[SOL]], "0"))</f>
        <v>16-13-3</v>
      </c>
      <c r="AS18">
        <f>COUNTIFS(DataRegularSeason20242025!$D$3:$D$1315,Table3[[#This Row],[Teams]],DataRegularSeason20242025!$K$3:$K$1315,0)</f>
        <v>1</v>
      </c>
      <c r="AT18">
        <f>SUMIF(DataRegularSeason20242025!$D$3:$D$1315,$A18, DataRegularSeason20242025!$J$3:$J$1315)</f>
        <v>39</v>
      </c>
      <c r="AU18">
        <f>SUMIF(DataRegularSeason20242025!$D$3:$D$1315,$A18, DataRegularSeason20242025!$K$3:$K$1315)</f>
        <v>56</v>
      </c>
      <c r="AV18">
        <f>AT18-AU18</f>
        <v>-17</v>
      </c>
      <c r="AW18">
        <f>COUNTIFS(DataRegularSeason20242025!$E$3:$E$1315,Table3[[#This Row],[Teams]],DataRegularSeason20242025!$J$3:$J$1315,0)</f>
        <v>2</v>
      </c>
      <c r="AX18">
        <f>SUMIF(DataRegularSeason20242025!$E$3:$E$1315,$A18,DataRegularSeason20242025!$K$3:$K$1315)</f>
        <v>43</v>
      </c>
      <c r="AY18">
        <f>SUMIF(DataRegularSeason20242025!$E$3:$E$1315,$A18,DataRegularSeason20242025!$J$3:$J$1315)</f>
        <v>45</v>
      </c>
      <c r="AZ18">
        <f>AX18-AY18</f>
        <v>-2</v>
      </c>
      <c r="BA18">
        <f>AT18+AX18</f>
        <v>82</v>
      </c>
      <c r="BB18">
        <f>AU18+AY18</f>
        <v>101</v>
      </c>
      <c r="BC18">
        <f>BA18-BB18</f>
        <v>-19</v>
      </c>
      <c r="BD18" s="17">
        <f>Table3[[#This Row],[GF]]/Table3[[#This Row],[GP]]</f>
        <v>2.5625</v>
      </c>
      <c r="BE18" s="17">
        <f>Table3[[#This Row],[GA]]/Table3[[#This Row],[GP]]</f>
        <v>3.15625</v>
      </c>
      <c r="BF18" s="17">
        <f>(Table3[[#This Row],[GF]]-Table3[[#This Row],[GA]])/Table3[[#This Row],[GP]]</f>
        <v>-0.59375</v>
      </c>
      <c r="BG18" s="50" t="str">
        <f>_xlfn.CONCAT(TEXT(Table3[[#This Row],[W_H]], "0"), "-", TEXT(Table3[[#This Row],[RL_H]],"0"), "-", TEXT(Table3[[#This Row],[OTL_H]]+Table3[[#This Row],[SOL_H]], "0"))</f>
        <v>9-6-2</v>
      </c>
      <c r="BH18" s="50" t="str">
        <f>_xlfn.CONCAT(TEXT(Table3[[#This Row],[W_A]], "0"), "-", TEXT(Table3[[#This Row],[RL_A]],"0"), "-", TEXT(Table3[[#This Row],[OTL_A]]+Table3[[#This Row],[SOL_A]], "0"))</f>
        <v>7-7-1</v>
      </c>
      <c r="BI18" s="50">
        <f>((2*(Table3[[#This Row],[W_H]]))+Table3[[#This Row],[OTL_H]]+Table3[[#This Row],[SOL_H]])/(2*Table3[[#This Row],[GP_H]])</f>
        <v>0.58823529411764708</v>
      </c>
      <c r="BJ18" s="50">
        <f>((2*(Table3[[#This Row],[W_A]]))+Table3[[#This Row],[OTL_A]]+Table3[[#This Row],[SOL_A]])/(2*Table3[[#This Row],[GP_A]])</f>
        <v>0.5</v>
      </c>
      <c r="BK18" s="21">
        <f>(Table3[[#This Row],[W]]*$CD$3)+(Table3[[#This Row],[L]]*$CD$4)+(Table3[[#This Row],[GF]]*$CD$5)+(Table3[[#This Row],[GA]]*$CD$6)</f>
        <v>35.200000000000003</v>
      </c>
      <c r="BL18" s="21">
        <f>(82*(((Table3[[#This Row],[PTS%]]*$CD$3)+((1-Table3[[#This Row],[PTS%]])*$CD$4)+(Table3[[#This Row],[GF]]*$CD$5)+(Table3[[#This Row],[GA]]*$CD$6))/Table3[[#This Row],[GP]])) + (Table3[[#This Row],[W]]*$CD$3)+(Table3[[#This Row],[L]]*$CD$4)+(Table3[[#This Row],[GF]]*$CD$5)+(Table3[[#This Row],[GA]]*$CD$6)</f>
        <v>93.649023437500006</v>
      </c>
      <c r="BM18">
        <f>COUNTIFS(DataRegularSeason20242025!$D$3:$D$1315,$A18,DataRegularSeason20242025!$H$3:$H$1315, $A18)</f>
        <v>7</v>
      </c>
      <c r="BN18">
        <f>COUNTIFS(DataRegularSeason20242025!$E$3:$E$1315,$A18,DataRegularSeason20242025!$H$3:$H$1315, $A18)</f>
        <v>9</v>
      </c>
      <c r="BO18">
        <f>BM18+BN18</f>
        <v>16</v>
      </c>
      <c r="BP18">
        <f>F18-BM18</f>
        <v>8</v>
      </c>
      <c r="BQ18">
        <f>H18-BN18</f>
        <v>8</v>
      </c>
      <c r="BR18">
        <f>BP18+BQ18</f>
        <v>16</v>
      </c>
      <c r="BU18">
        <v>2011</v>
      </c>
      <c r="BX18">
        <f>LARGE($AJ$2:$AJ$33,1)</f>
        <v>45</v>
      </c>
    </row>
    <row r="19" spans="1:76" x14ac:dyDescent="0.25">
      <c r="A19" t="s">
        <v>20</v>
      </c>
      <c r="B19" t="s">
        <v>98</v>
      </c>
      <c r="C19" t="s">
        <v>99</v>
      </c>
      <c r="D19">
        <f>COUNTIFS(DataRegularSeason20242025!$D$3:$D$1315,$A19,DataRegularSeason20242025!$R$3:$R$1315,1,DataRegularSeason20242025!$N$3:$N$1315,1) + COUNTIFS(DataRegularSeason20242025!$E$3:$E$1315,$A19,DataRegularSeason20242025!$R$3:$R$1315,1,DataRegularSeason20242025!$N$3:$N$1315,1)</f>
        <v>24</v>
      </c>
      <c r="E19" s="15">
        <f>Table3[[#This Row],[Watched]]/Table3[[#This Row],[GP]]</f>
        <v>0.8</v>
      </c>
      <c r="F19">
        <f>COUNTIFS(DataRegularSeason20242025!$N$3:$N$1315,1,DataRegularSeason20242025!$D$3:$D$1315,$A19)</f>
        <v>14</v>
      </c>
      <c r="G19">
        <f>41-Table3[[#This Row],[GP_A]]</f>
        <v>27</v>
      </c>
      <c r="H19">
        <f>COUNTIFS(DataRegularSeason20242025!$E$3:$E$1315,$A19,DataRegularSeason20242025!$N$3:$N$1315,1)</f>
        <v>16</v>
      </c>
      <c r="I19">
        <f>41-Table3[[#This Row],[GP_H]]</f>
        <v>25</v>
      </c>
      <c r="J19">
        <f>F19+H19</f>
        <v>30</v>
      </c>
      <c r="K19">
        <f>82-Table3[[#This Row],[GP]]</f>
        <v>52</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6</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7</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9</v>
      </c>
      <c r="Y19">
        <f>COUNTIFS(DataRegularSeason20242025!$E$3:$E$1315,$A19, DataRegularSeason20242025!$S$3:$S$1315, $A19,DataRegularSeason20242025!$M$3:$M$1315,"REG")</f>
        <v>8</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15</v>
      </c>
      <c r="AE19">
        <f>Table3[[#This Row],[RL_A]]+Table3[[#This Row],[RL_H]]</f>
        <v>14</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31</v>
      </c>
      <c r="AK19">
        <f>(3*(Table3[[#This Row],[RW_A]]+Table3[[#This Row],[RW_H]]))+(2*(Table3[[#This Row],[OTW_A]]+Table3[[#This Row],[SOW_A]]+Table3[[#This Row],[OTW_H]]+Table3[[#This Row],[SOW_H]]))+Table3[[#This Row],[OTL_A]]+Table3[[#This Row],[SOL_A]]+Table3[[#This Row],[OTL_H]]+Table3[[#This Row],[SOL_H]]</f>
        <v>46</v>
      </c>
      <c r="AL19" s="15">
        <f>Table3[[#This Row],[PTS]]/(2*Table3[[#This Row],[GP]])</f>
        <v>0.51666666666666672</v>
      </c>
      <c r="AM19" s="15">
        <f>Table3[[#This Row],[PTS2]]/(3*Table3[[#This Row],[GP]])</f>
        <v>0.51111111111111107</v>
      </c>
      <c r="AN19">
        <f>(2*Table3[[#This Row],[GR]])+Table3[[#This Row],[PTS]]</f>
        <v>135</v>
      </c>
      <c r="AO19">
        <f>(3*Table3[[#This Row],[GR]])+Table3[[#This Row],[PTS2]]</f>
        <v>202</v>
      </c>
      <c r="AP19">
        <f>Table3[[#This Row],[PTS]]+(2 * Table3[[#This Row],[GR]] * Table3[[#This Row],[PTS%]])</f>
        <v>84.733333333333348</v>
      </c>
      <c r="AQ19">
        <f>Table3[[#This Row],[PTS2]]+(3 * Table3[[#This Row],[GR]] * Table3[[#This Row],[PTS%2]])</f>
        <v>125.73333333333332</v>
      </c>
      <c r="AR19" s="20" t="str">
        <f>_xlfn.CONCAT(TEXT(Table3[[#This Row],[W]], "0"), "-", TEXT(Table3[[#This Row],[RL]],"0"), "-", TEXT(Table3[[#This Row],[OTL]]+Table3[[#This Row],[SOL]], "0"))</f>
        <v>15-14-1</v>
      </c>
      <c r="AS19">
        <f>COUNTIFS(DataRegularSeason20242025!$D$3:$D$1315,Table3[[#This Row],[Teams]],DataRegularSeason20242025!$K$3:$K$1315,0)</f>
        <v>3</v>
      </c>
      <c r="AT19">
        <f>SUMIF(DataRegularSeason20242025!$D$3:$D$1315,$A19, DataRegularSeason20242025!$J$3:$J$1315)</f>
        <v>48</v>
      </c>
      <c r="AU19">
        <f>SUMIF(DataRegularSeason20242025!$D$3:$D$1315,$A19, DataRegularSeason20242025!$K$3:$K$1315)</f>
        <v>34</v>
      </c>
      <c r="AV19">
        <f>AT19-AU19</f>
        <v>14</v>
      </c>
      <c r="AW19">
        <f>COUNTIFS(DataRegularSeason20242025!$E$3:$E$1315,Table3[[#This Row],[Teams]],DataRegularSeason20242025!$J$3:$J$1315,0)</f>
        <v>0</v>
      </c>
      <c r="AX19">
        <f>SUMIF(DataRegularSeason20242025!$E$3:$E$1315,$A19,DataRegularSeason20242025!$K$3:$K$1315)</f>
        <v>45</v>
      </c>
      <c r="AY19">
        <f>SUMIF(DataRegularSeason20242025!$E$3:$E$1315,$A19,DataRegularSeason20242025!$J$3:$J$1315)</f>
        <v>57</v>
      </c>
      <c r="AZ19">
        <f>AX19-AY19</f>
        <v>-12</v>
      </c>
      <c r="BA19">
        <f>AT19+AX19</f>
        <v>93</v>
      </c>
      <c r="BB19">
        <f>AU19+AY19</f>
        <v>91</v>
      </c>
      <c r="BC19">
        <f>BA19-BB19</f>
        <v>2</v>
      </c>
      <c r="BD19" s="17">
        <f>Table3[[#This Row],[GF]]/Table3[[#This Row],[GP]]</f>
        <v>3.1</v>
      </c>
      <c r="BE19" s="17">
        <f>Table3[[#This Row],[GA]]/Table3[[#This Row],[GP]]</f>
        <v>3.0333333333333332</v>
      </c>
      <c r="BF19" s="17">
        <f>(Table3[[#This Row],[GF]]-Table3[[#This Row],[GA]])/Table3[[#This Row],[GP]]</f>
        <v>6.6666666666666666E-2</v>
      </c>
      <c r="BG19" s="50" t="str">
        <f>_xlfn.CONCAT(TEXT(Table3[[#This Row],[W_H]], "0"), "-", TEXT(Table3[[#This Row],[RL_H]],"0"), "-", TEXT(Table3[[#This Row],[OTL_H]]+Table3[[#This Row],[SOL_H]], "0"))</f>
        <v>7-8-1</v>
      </c>
      <c r="BH19" s="50" t="str">
        <f>_xlfn.CONCAT(TEXT(Table3[[#This Row],[W_A]], "0"), "-", TEXT(Table3[[#This Row],[RL_A]],"0"), "-", TEXT(Table3[[#This Row],[OTL_A]]+Table3[[#This Row],[SOL_A]], "0"))</f>
        <v>8-6-0</v>
      </c>
      <c r="BI19" s="50">
        <f>((2*(Table3[[#This Row],[W_H]]))+Table3[[#This Row],[OTL_H]]+Table3[[#This Row],[SOL_H]])/(2*Table3[[#This Row],[GP_H]])</f>
        <v>0.46875</v>
      </c>
      <c r="BJ19" s="50">
        <f>((2*(Table3[[#This Row],[W_A]]))+Table3[[#This Row],[OTL_A]]+Table3[[#This Row],[SOL_A]])/(2*Table3[[#This Row],[GP_A]])</f>
        <v>0.5714285714285714</v>
      </c>
      <c r="BK19" s="21">
        <f>(Table3[[#This Row],[W]]*$CD$3)+(Table3[[#This Row],[L]]*$CD$4)+(Table3[[#This Row],[GF]]*$CD$5)+(Table3[[#This Row],[GA]]*$CD$6)</f>
        <v>35.049999999999997</v>
      </c>
      <c r="BL19" s="21">
        <f>(82*(((Table3[[#This Row],[PTS%]]*$CD$3)+((1-Table3[[#This Row],[PTS%]])*$CD$4)+(Table3[[#This Row],[GF]]*$CD$5)+(Table3[[#This Row],[GA]]*$CD$6))/Table3[[#This Row],[GP]])) + (Table3[[#This Row],[W]]*$CD$3)+(Table3[[#This Row],[L]]*$CD$4)+(Table3[[#This Row],[GF]]*$CD$5)+(Table3[[#This Row],[GA]]*$CD$6)</f>
        <v>99.155777777777772</v>
      </c>
      <c r="BM19">
        <f>COUNTIFS(DataRegularSeason20242025!$D$3:$D$1315,$A19,DataRegularSeason20242025!$H$3:$H$1315, $A19)</f>
        <v>7</v>
      </c>
      <c r="BN19">
        <f>COUNTIFS(DataRegularSeason20242025!$E$3:$E$1315,$A19,DataRegularSeason20242025!$H$3:$H$1315, $A19)</f>
        <v>13</v>
      </c>
      <c r="BO19">
        <f>BM19+BN19</f>
        <v>20</v>
      </c>
      <c r="BP19">
        <f>F19-BM19</f>
        <v>7</v>
      </c>
      <c r="BQ19">
        <f>H19-BN19</f>
        <v>3</v>
      </c>
      <c r="BR19">
        <f>BP19+BQ19</f>
        <v>10</v>
      </c>
      <c r="BU19">
        <v>1994</v>
      </c>
    </row>
    <row r="20" spans="1:76" x14ac:dyDescent="0.25">
      <c r="A20" t="s">
        <v>30</v>
      </c>
      <c r="B20" t="s">
        <v>98</v>
      </c>
      <c r="C20" t="s">
        <v>81</v>
      </c>
      <c r="D20">
        <f>COUNTIFS(DataRegularSeason20242025!$D$3:$D$1315,$A20,DataRegularSeason20242025!$R$3:$R$1315,1,DataRegularSeason20242025!$N$3:$N$1315,1) + COUNTIFS(DataRegularSeason20242025!$E$3:$E$1315,$A20,DataRegularSeason20242025!$R$3:$R$1315,1,DataRegularSeason20242025!$N$3:$N$1315,1)</f>
        <v>10</v>
      </c>
      <c r="E20" s="15">
        <f>Table3[[#This Row],[Watched]]/Table3[[#This Row],[GP]]</f>
        <v>0.33333333333333331</v>
      </c>
      <c r="F20">
        <f>COUNTIFS(DataRegularSeason20242025!$N$3:$N$1315,1,DataRegularSeason20242025!$D$3:$D$1315,$A20)</f>
        <v>13</v>
      </c>
      <c r="G20">
        <f>41-Table3[[#This Row],[GP_A]]</f>
        <v>28</v>
      </c>
      <c r="H20">
        <f>COUNTIFS(DataRegularSeason20242025!$E$3:$E$1315,$A20,DataRegularSeason20242025!$N$3:$N$1315,1)</f>
        <v>17</v>
      </c>
      <c r="I20">
        <f>41-Table3[[#This Row],[GP_H]]</f>
        <v>24</v>
      </c>
      <c r="J20">
        <f>F20+H20</f>
        <v>30</v>
      </c>
      <c r="K20">
        <f>82-Table3[[#This Row],[GP]]</f>
        <v>52</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0</v>
      </c>
      <c r="S20">
        <f>COUNTIFS(DataRegularSeason20242025!$D$3:$D$1315,$A20, DataRegularSeason20242025!$S$3:$S$1315, $A20,DataRegularSeason20242025!$M$3:$M$1315,"SO")</f>
        <v>1</v>
      </c>
      <c r="T20">
        <f>COUNTIFS(DataRegularSeason20242025!$E$3:$E$1315,$A20, DataRegularSeason20242025!$L$3:$L$1315, $A20, DataRegularSeason20242025!$N$3:$N$1315,1)</f>
        <v>10</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15</v>
      </c>
      <c r="AC20">
        <f>Table3[[#This Row],[L_A]]+Table3[[#This Row],[L_H]]</f>
        <v>15</v>
      </c>
      <c r="AD20">
        <f>Table3[[#This Row],[RW_A]]+Table3[[#This Row],[RW_H]]</f>
        <v>12</v>
      </c>
      <c r="AE20">
        <f>Table3[[#This Row],[RL_A]]+Table3[[#This Row],[RL_H]]</f>
        <v>13</v>
      </c>
      <c r="AF20">
        <f>Table3[[#This Row],[OTW_A]]+Table3[[#This Row],[OTW_H]]</f>
        <v>3</v>
      </c>
      <c r="AG20">
        <f>Table3[[#This Row],[OTL_A]]+Table3[[#This Row],[OTL_H]]</f>
        <v>1</v>
      </c>
      <c r="AH20">
        <f>Table3[[#This Row],[SOW_A]]+Table3[[#This Row],[SOW_H]]</f>
        <v>0</v>
      </c>
      <c r="AI20">
        <f>Table3[[#This Row],[SOL_A]]+Table3[[#This Row],[SOL_H]]</f>
        <v>1</v>
      </c>
      <c r="AJ20">
        <f>(2*(Table3[[#This Row],[W_A]]+Table3[[#This Row],[W_H]]))+Table3[[#This Row],[OTL_A]]+Table3[[#This Row],[SOL_A]]+Table3[[#This Row],[OTL_H]]+Table3[[#This Row],[SOL_H]]</f>
        <v>32</v>
      </c>
      <c r="AK20">
        <f>(3*(Table3[[#This Row],[RW_A]]+Table3[[#This Row],[RW_H]]))+(2*(Table3[[#This Row],[OTW_A]]+Table3[[#This Row],[SOW_A]]+Table3[[#This Row],[OTW_H]]+Table3[[#This Row],[SOW_H]]))+Table3[[#This Row],[OTL_A]]+Table3[[#This Row],[SOL_A]]+Table3[[#This Row],[OTL_H]]+Table3[[#This Row],[SOL_H]]</f>
        <v>44</v>
      </c>
      <c r="AL20" s="15">
        <f>Table3[[#This Row],[PTS]]/(2*Table3[[#This Row],[GP]])</f>
        <v>0.53333333333333333</v>
      </c>
      <c r="AM20" s="15">
        <f>Table3[[#This Row],[PTS2]]/(3*Table3[[#This Row],[GP]])</f>
        <v>0.48888888888888887</v>
      </c>
      <c r="AN20">
        <f>(2*Table3[[#This Row],[GR]])+Table3[[#This Row],[PTS]]</f>
        <v>136</v>
      </c>
      <c r="AO20">
        <f>(3*Table3[[#This Row],[GR]])+Table3[[#This Row],[PTS2]]</f>
        <v>200</v>
      </c>
      <c r="AP20">
        <f>Table3[[#This Row],[PTS]]+(2 * Table3[[#This Row],[GR]] * Table3[[#This Row],[PTS%]])</f>
        <v>87.466666666666669</v>
      </c>
      <c r="AQ20">
        <f>Table3[[#This Row],[PTS2]]+(3 * Table3[[#This Row],[GR]] * Table3[[#This Row],[PTS%2]])</f>
        <v>120.26666666666667</v>
      </c>
      <c r="AR20" s="20" t="str">
        <f>_xlfn.CONCAT(TEXT(Table3[[#This Row],[W]], "0"), "-", TEXT(Table3[[#This Row],[RL]],"0"), "-", TEXT(Table3[[#This Row],[OTL]]+Table3[[#This Row],[SOL]], "0"))</f>
        <v>15-13-2</v>
      </c>
      <c r="AS20">
        <f>COUNTIFS(DataRegularSeason20242025!$D$3:$D$1315,Table3[[#This Row],[Teams]],DataRegularSeason20242025!$K$3:$K$1315,0)</f>
        <v>3</v>
      </c>
      <c r="AT20">
        <f>SUMIF(DataRegularSeason20242025!$D$3:$D$1315,$A20, DataRegularSeason20242025!$J$3:$J$1315)</f>
        <v>33</v>
      </c>
      <c r="AU20">
        <f>SUMIF(DataRegularSeason20242025!$D$3:$D$1315,$A20, DataRegularSeason20242025!$K$3:$K$1315)</f>
        <v>40</v>
      </c>
      <c r="AV20">
        <f>AT20-AU20</f>
        <v>-7</v>
      </c>
      <c r="AW20">
        <f>COUNTIFS(DataRegularSeason20242025!$E$3:$E$1315,Table3[[#This Row],[Teams]],DataRegularSeason20242025!$J$3:$J$1315,0)</f>
        <v>1</v>
      </c>
      <c r="AX20">
        <f>SUMIF(DataRegularSeason20242025!$E$3:$E$1315,$A20,DataRegularSeason20242025!$K$3:$K$1315)</f>
        <v>60</v>
      </c>
      <c r="AY20">
        <f>SUMIF(DataRegularSeason20242025!$E$3:$E$1315,$A20,DataRegularSeason20242025!$J$3:$J$1315)</f>
        <v>49</v>
      </c>
      <c r="AZ20">
        <f>AX20-AY20</f>
        <v>11</v>
      </c>
      <c r="BA20">
        <f>AT20+AX20</f>
        <v>93</v>
      </c>
      <c r="BB20">
        <f>AU20+AY20</f>
        <v>89</v>
      </c>
      <c r="BC20">
        <f>BA20-BB20</f>
        <v>4</v>
      </c>
      <c r="BD20" s="17">
        <f>Table3[[#This Row],[GF]]/Table3[[#This Row],[GP]]</f>
        <v>3.1</v>
      </c>
      <c r="BE20" s="17">
        <f>Table3[[#This Row],[GA]]/Table3[[#This Row],[GP]]</f>
        <v>2.9666666666666668</v>
      </c>
      <c r="BF20" s="17">
        <f>(Table3[[#This Row],[GF]]-Table3[[#This Row],[GA]])/Table3[[#This Row],[GP]]</f>
        <v>0.13333333333333333</v>
      </c>
      <c r="BG20" s="50" t="str">
        <f>_xlfn.CONCAT(TEXT(Table3[[#This Row],[W_H]], "0"), "-", TEXT(Table3[[#This Row],[RL_H]],"0"), "-", TEXT(Table3[[#This Row],[OTL_H]]+Table3[[#This Row],[SOL_H]], "0"))</f>
        <v>10-6-1</v>
      </c>
      <c r="BH20" s="50" t="str">
        <f>_xlfn.CONCAT(TEXT(Table3[[#This Row],[W_A]], "0"), "-", TEXT(Table3[[#This Row],[RL_A]],"0"), "-", TEXT(Table3[[#This Row],[OTL_A]]+Table3[[#This Row],[SOL_A]], "0"))</f>
        <v>5-7-1</v>
      </c>
      <c r="BI20" s="50">
        <f>((2*(Table3[[#This Row],[W_H]]))+Table3[[#This Row],[OTL_H]]+Table3[[#This Row],[SOL_H]])/(2*Table3[[#This Row],[GP_H]])</f>
        <v>0.61764705882352944</v>
      </c>
      <c r="BJ20" s="50">
        <f>((2*(Table3[[#This Row],[W_A]]))+Table3[[#This Row],[OTL_A]]+Table3[[#This Row],[SOL_A]])/(2*Table3[[#This Row],[GP_A]])</f>
        <v>0.42307692307692307</v>
      </c>
      <c r="BK20" s="21">
        <f>(Table3[[#This Row],[W]]*$CD$3)+(Table3[[#This Row],[L]]*$CD$4)+(Table3[[#This Row],[GF]]*$CD$5)+(Table3[[#This Row],[GA]]*$CD$6)</f>
        <v>34.85</v>
      </c>
      <c r="BL20" s="21">
        <f>(82*(((Table3[[#This Row],[PTS%]]*$CD$3)+((1-Table3[[#This Row],[PTS%]])*$CD$4)+(Table3[[#This Row],[GF]]*$CD$5)+(Table3[[#This Row],[GA]]*$CD$6))/Table3[[#This Row],[GP]])) + (Table3[[#This Row],[W]]*$CD$3)+(Table3[[#This Row],[L]]*$CD$4)+(Table3[[#This Row],[GF]]*$CD$5)+(Table3[[#This Row],[GA]]*$CD$6)</f>
        <v>98.418222222222241</v>
      </c>
      <c r="BM20">
        <f>COUNTIFS(DataRegularSeason20242025!$D$3:$D$1315,$A20,DataRegularSeason20242025!$H$3:$H$1315, $A20)</f>
        <v>6</v>
      </c>
      <c r="BN20">
        <f>COUNTIFS(DataRegularSeason20242025!$E$3:$E$1315,$A20,DataRegularSeason20242025!$H$3:$H$1315, $A20)</f>
        <v>9</v>
      </c>
      <c r="BO20">
        <f>BM20+BN20</f>
        <v>15</v>
      </c>
      <c r="BP20">
        <f>F20-BM20</f>
        <v>7</v>
      </c>
      <c r="BQ20">
        <f>H20-BN20</f>
        <v>8</v>
      </c>
      <c r="BR20">
        <f>BP20+BQ20</f>
        <v>15</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24</v>
      </c>
      <c r="E22" s="15">
        <f>Table3[[#This Row],[Watched]]/Table3[[#This Row],[GP]]</f>
        <v>0.75</v>
      </c>
      <c r="F22">
        <f>COUNTIFS(DataRegularSeason20242025!$N$3:$N$1315,1,DataRegularSeason20242025!$D$3:$D$1315,$A22)</f>
        <v>15</v>
      </c>
      <c r="G22">
        <f>41-Table3[[#This Row],[GP_A]]</f>
        <v>26</v>
      </c>
      <c r="H22">
        <f>COUNTIFS(DataRegularSeason20242025!$E$3:$E$1315,$A22,DataRegularSeason20242025!$N$3:$N$1315,1)</f>
        <v>17</v>
      </c>
      <c r="I22">
        <f>41-Table3[[#This Row],[GP_H]]</f>
        <v>24</v>
      </c>
      <c r="J22">
        <f>F22+H22</f>
        <v>32</v>
      </c>
      <c r="K22">
        <f>82-Table3[[#This Row],[GP]]</f>
        <v>50</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9</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17</v>
      </c>
      <c r="AD22">
        <f>Table3[[#This Row],[RW_A]]+Table3[[#This Row],[RW_H]]</f>
        <v>12</v>
      </c>
      <c r="AE22">
        <f>Table3[[#This Row],[RL_A]]+Table3[[#This Row],[RL_H]]</f>
        <v>15</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v>
      </c>
      <c r="AM22" s="15">
        <f>Table3[[#This Row],[PTS2]]/(3*Table3[[#This Row],[GP]])</f>
        <v>0.45833333333333331</v>
      </c>
      <c r="AN22">
        <f>(2*Table3[[#This Row],[GR]])+Table3[[#This Row],[PTS]]</f>
        <v>132</v>
      </c>
      <c r="AO22">
        <f>(3*Table3[[#This Row],[GR]])+Table3[[#This Row],[PTS2]]</f>
        <v>194</v>
      </c>
      <c r="AP22">
        <f>Table3[[#This Row],[PTS]]+(2 * Table3[[#This Row],[GR]] * Table3[[#This Row],[PTS%]])</f>
        <v>82</v>
      </c>
      <c r="AQ22">
        <f>Table3[[#This Row],[PTS2]]+(3 * Table3[[#This Row],[GR]] * Table3[[#This Row],[PTS%2]])</f>
        <v>112.75</v>
      </c>
      <c r="AR22" s="20" t="str">
        <f>_xlfn.CONCAT(TEXT(Table3[[#This Row],[W]], "0"), "-", TEXT(Table3[[#This Row],[RL]],"0"), "-", TEXT(Table3[[#This Row],[OTL]]+Table3[[#This Row],[SOL]], "0"))</f>
        <v>15-15-2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45</v>
      </c>
      <c r="AY22">
        <f>SUMIF(DataRegularSeason20242025!$E$3:$E$1315,$A22,DataRegularSeason20242025!$J$3:$J$1315)</f>
        <v>46</v>
      </c>
      <c r="AZ22">
        <f>AX22-AY22</f>
        <v>-1</v>
      </c>
      <c r="BA22">
        <f>AT22+AX22</f>
        <v>96</v>
      </c>
      <c r="BB22">
        <f>AU22+AY22</f>
        <v>96</v>
      </c>
      <c r="BC22">
        <f>BA22-BB22</f>
        <v>0</v>
      </c>
      <c r="BD22" s="17">
        <f>Table3[[#This Row],[GF]]/Table3[[#This Row],[GP]]</f>
        <v>3</v>
      </c>
      <c r="BE22" s="17">
        <f>Table3[[#This Row],[GA]]/Table3[[#This Row],[GP]]</f>
        <v>3</v>
      </c>
      <c r="BF22" s="17">
        <f>(Table3[[#This Row],[GF]]-Table3[[#This Row],[GA]])/Table3[[#This Row],[GP]]</f>
        <v>0</v>
      </c>
      <c r="BG22" s="50" t="str">
        <f>_xlfn.CONCAT(TEXT(Table3[[#This Row],[W_H]], "0"), "-", TEXT(Table3[[#This Row],[RL_H]],"0"), "-", TEXT(Table3[[#This Row],[OTL_H]]+Table3[[#This Row],[SOL_H]], "0"))</f>
        <v>8-7-2</v>
      </c>
      <c r="BH22" s="50" t="str">
        <f>_xlfn.CONCAT(TEXT(Table3[[#This Row],[W_A]], "0"), "-", TEXT(Table3[[#This Row],[RL_A]],"0"), "-", TEXT(Table3[[#This Row],[OTL_A]]+Table3[[#This Row],[SOL_A]], "0"))</f>
        <v>7-8-0</v>
      </c>
      <c r="BI22" s="50">
        <f>((2*(Table3[[#This Row],[W_H]]))+Table3[[#This Row],[OTL_H]]+Table3[[#This Row],[SOL_H]])/(2*Table3[[#This Row],[GP_H]])</f>
        <v>0.52941176470588236</v>
      </c>
      <c r="BJ22" s="50">
        <f>((2*(Table3[[#This Row],[W_A]]))+Table3[[#This Row],[OTL_A]]+Table3[[#This Row],[SOL_A]])/(2*Table3[[#This Row],[GP_A]])</f>
        <v>0.46666666666666667</v>
      </c>
      <c r="BK22" s="21">
        <f>(Table3[[#This Row],[W]]*$CD$3)+(Table3[[#This Row],[L]]*$CD$4)+(Table3[[#This Row],[GF]]*$CD$5)+(Table3[[#This Row],[GA]]*$CD$6)</f>
        <v>36.6</v>
      </c>
      <c r="BL22" s="21">
        <f>(82*(((Table3[[#This Row],[PTS%]]*$CD$3)+((1-Table3[[#This Row],[PTS%]])*$CD$4)+(Table3[[#This Row],[GF]]*$CD$5)+(Table3[[#This Row],[GA]]*$CD$6))/Table3[[#This Row],[GP]])) + (Table3[[#This Row],[W]]*$CD$3)+(Table3[[#This Row],[L]]*$CD$4)+(Table3[[#This Row],[GF]]*$CD$5)+(Table3[[#This Row],[GA]]*$CD$6)</f>
        <v>99.125</v>
      </c>
      <c r="BM22">
        <f>COUNTIFS(DataRegularSeason20242025!$D$3:$D$1315,$A22,DataRegularSeason20242025!$H$3:$H$1315, $A22)</f>
        <v>4</v>
      </c>
      <c r="BN22">
        <f>COUNTIFS(DataRegularSeason20242025!$E$3:$E$1315,$A22,DataRegularSeason20242025!$H$3:$H$1315, $A22)</f>
        <v>7</v>
      </c>
      <c r="BO22">
        <f>BM22+BN22</f>
        <v>11</v>
      </c>
      <c r="BP22">
        <f>F22-BM22</f>
        <v>11</v>
      </c>
      <c r="BQ22">
        <f>H22-BN22</f>
        <v>10</v>
      </c>
      <c r="BR22">
        <f>BP22+BQ22</f>
        <v>21</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25</v>
      </c>
      <c r="E23" s="15">
        <f>Table3[[#This Row],[Watched]]/Table3[[#This Row],[GP]]</f>
        <v>0.78125</v>
      </c>
      <c r="F23">
        <f>COUNTIFS(DataRegularSeason20242025!$N$3:$N$1315,1,DataRegularSeason20242025!$D$3:$D$1315,$A23)</f>
        <v>18</v>
      </c>
      <c r="G23">
        <f>41-Table3[[#This Row],[GP_A]]</f>
        <v>23</v>
      </c>
      <c r="H23">
        <f>COUNTIFS(DataRegularSeason20242025!$E$3:$E$1315,$A23,DataRegularSeason20242025!$N$3:$N$1315,1)</f>
        <v>14</v>
      </c>
      <c r="I23">
        <f>41-Table3[[#This Row],[GP_H]]</f>
        <v>27</v>
      </c>
      <c r="J23">
        <f>F23+H23</f>
        <v>32</v>
      </c>
      <c r="K23">
        <f>82-Table3[[#This Row],[GP]]</f>
        <v>50</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9</v>
      </c>
      <c r="Q23">
        <f>COUNTIFS(DataRegularSeason20242025!$D$3:$D$1315,$A23, DataRegularSeason20242025!$S$3:$S$1315, $A23,DataRegularSeason20242025!$M$3:$M$1315,"REG")</f>
        <v>7</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6</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15</v>
      </c>
      <c r="AC23">
        <f>Table3[[#This Row],[L_A]]+Table3[[#This Row],[L_H]]</f>
        <v>17</v>
      </c>
      <c r="AD23">
        <f>Table3[[#This Row],[RW_A]]+Table3[[#This Row],[RW_H]]</f>
        <v>9</v>
      </c>
      <c r="AE23">
        <f>Table3[[#This Row],[RL_A]]+Table3[[#This Row],[RL_H]]</f>
        <v>14</v>
      </c>
      <c r="AF23">
        <f>Table3[[#This Row],[OTW_A]]+Table3[[#This Row],[OTW_H]]</f>
        <v>5</v>
      </c>
      <c r="AG23">
        <f>Table3[[#This Row],[OTL_A]]+Table3[[#This Row],[OTL_H]]</f>
        <v>3</v>
      </c>
      <c r="AH23">
        <f>Table3[[#This Row],[SOW_A]]+Table3[[#This Row],[SOW_H]]</f>
        <v>1</v>
      </c>
      <c r="AI23">
        <f>Table3[[#This Row],[SOL_A]]+Table3[[#This Row],[SOL_H]]</f>
        <v>0</v>
      </c>
      <c r="AJ23">
        <f>(2*(Table3[[#This Row],[W_A]]+Table3[[#This Row],[W_H]]))+Table3[[#This Row],[OTL_A]]+Table3[[#This Row],[SOL_A]]+Table3[[#This Row],[OTL_H]]+Table3[[#This Row],[SOL_H]]</f>
        <v>33</v>
      </c>
      <c r="AK23">
        <f>(3*(Table3[[#This Row],[RW_A]]+Table3[[#This Row],[RW_H]]))+(2*(Table3[[#This Row],[OTW_A]]+Table3[[#This Row],[SOW_A]]+Table3[[#This Row],[OTW_H]]+Table3[[#This Row],[SOW_H]]))+Table3[[#This Row],[OTL_A]]+Table3[[#This Row],[SOL_A]]+Table3[[#This Row],[OTL_H]]+Table3[[#This Row],[SOL_H]]</f>
        <v>42</v>
      </c>
      <c r="AL23" s="15">
        <f>Table3[[#This Row],[PTS]]/(2*Table3[[#This Row],[GP]])</f>
        <v>0.515625</v>
      </c>
      <c r="AM23" s="15">
        <f>Table3[[#This Row],[PTS2]]/(3*Table3[[#This Row],[GP]])</f>
        <v>0.4375</v>
      </c>
      <c r="AN23">
        <f>(2*Table3[[#This Row],[GR]])+Table3[[#This Row],[PTS]]</f>
        <v>133</v>
      </c>
      <c r="AO23">
        <f>(3*Table3[[#This Row],[GR]])+Table3[[#This Row],[PTS2]]</f>
        <v>192</v>
      </c>
      <c r="AP23">
        <f>Table3[[#This Row],[PTS]]+(2 * Table3[[#This Row],[GR]] * Table3[[#This Row],[PTS%]])</f>
        <v>84.5625</v>
      </c>
      <c r="AQ23">
        <f>Table3[[#This Row],[PTS2]]+(3 * Table3[[#This Row],[GR]] * Table3[[#This Row],[PTS%2]])</f>
        <v>107.625</v>
      </c>
      <c r="AR23" s="20" t="str">
        <f>_xlfn.CONCAT(TEXT(Table3[[#This Row],[W]], "0"), "-", TEXT(Table3[[#This Row],[RL]],"0"), "-", TEXT(Table3[[#This Row],[OTL]]+Table3[[#This Row],[SOL]], "0"))</f>
        <v>15-14-3</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54</v>
      </c>
      <c r="AV23">
        <f>AT23-AU23</f>
        <v>-3</v>
      </c>
      <c r="AW23">
        <f>COUNTIFS(DataRegularSeason20242025!$E$3:$E$1315,Table3[[#This Row],[Teams]],DataRegularSeason20242025!$J$3:$J$1315,0)</f>
        <v>1</v>
      </c>
      <c r="AX23">
        <f>SUMIF(DataRegularSeason20242025!$E$3:$E$1315,$A23,DataRegularSeason20242025!$K$3:$K$1315)</f>
        <v>33</v>
      </c>
      <c r="AY23">
        <f>SUMIF(DataRegularSeason20242025!$E$3:$E$1315,$A23,DataRegularSeason20242025!$J$3:$J$1315)</f>
        <v>44</v>
      </c>
      <c r="AZ23">
        <f>AX23-AY23</f>
        <v>-11</v>
      </c>
      <c r="BA23">
        <f>AT23+AX23</f>
        <v>84</v>
      </c>
      <c r="BB23">
        <f>AU23+AY23</f>
        <v>98</v>
      </c>
      <c r="BC23">
        <f>BA23-BB23</f>
        <v>-14</v>
      </c>
      <c r="BD23" s="17">
        <f>Table3[[#This Row],[GF]]/Table3[[#This Row],[GP]]</f>
        <v>2.625</v>
      </c>
      <c r="BE23" s="17">
        <f>Table3[[#This Row],[GA]]/Table3[[#This Row],[GP]]</f>
        <v>3.0625</v>
      </c>
      <c r="BF23" s="17">
        <f>(Table3[[#This Row],[GF]]-Table3[[#This Row],[GA]])/Table3[[#This Row],[GP]]</f>
        <v>-0.4375</v>
      </c>
      <c r="BG23" s="50" t="str">
        <f>_xlfn.CONCAT(TEXT(Table3[[#This Row],[W_H]], "0"), "-", TEXT(Table3[[#This Row],[RL_H]],"0"), "-", TEXT(Table3[[#This Row],[OTL_H]]+Table3[[#This Row],[SOL_H]], "0"))</f>
        <v>6-7-1</v>
      </c>
      <c r="BH23" s="50" t="str">
        <f>_xlfn.CONCAT(TEXT(Table3[[#This Row],[W_A]], "0"), "-", TEXT(Table3[[#This Row],[RL_A]],"0"), "-", TEXT(Table3[[#This Row],[OTL_A]]+Table3[[#This Row],[SOL_A]], "0"))</f>
        <v>9-7-2</v>
      </c>
      <c r="BI23" s="50">
        <f>((2*(Table3[[#This Row],[W_H]]))+Table3[[#This Row],[OTL_H]]+Table3[[#This Row],[SOL_H]])/(2*Table3[[#This Row],[GP_H]])</f>
        <v>0.4642857142857143</v>
      </c>
      <c r="BJ23" s="50">
        <f>((2*(Table3[[#This Row],[W_A]]))+Table3[[#This Row],[OTL_A]]+Table3[[#This Row],[SOL_A]])/(2*Table3[[#This Row],[GP_A]])</f>
        <v>0.55555555555555558</v>
      </c>
      <c r="BK23" s="21">
        <f>(Table3[[#This Row],[W]]*$CD$3)+(Table3[[#This Row],[L]]*$CD$4)+(Table3[[#This Row],[GF]]*$CD$5)+(Table3[[#This Row],[GA]]*$CD$6)</f>
        <v>35</v>
      </c>
      <c r="BL23" s="21">
        <f>(82*(((Table3[[#This Row],[PTS%]]*$CD$3)+((1-Table3[[#This Row],[PTS%]])*$CD$4)+(Table3[[#This Row],[GF]]*$CD$5)+(Table3[[#This Row],[GA]]*$CD$6))/Table3[[#This Row],[GP]])) + (Table3[[#This Row],[W]]*$CD$3)+(Table3[[#This Row],[L]]*$CD$4)+(Table3[[#This Row],[GF]]*$CD$5)+(Table3[[#This Row],[GA]]*$CD$6)</f>
        <v>93.43300781249998</v>
      </c>
      <c r="BM23">
        <f>COUNTIFS(DataRegularSeason20242025!$D$3:$D$1315,$A23,DataRegularSeason20242025!$H$3:$H$1315, $A23)</f>
        <v>9</v>
      </c>
      <c r="BN23">
        <f>COUNTIFS(DataRegularSeason20242025!$E$3:$E$1315,$A23,DataRegularSeason20242025!$H$3:$H$1315, $A23)</f>
        <v>8</v>
      </c>
      <c r="BO23">
        <f>BM23+BN23</f>
        <v>17</v>
      </c>
      <c r="BP23">
        <f>F23-BM23</f>
        <v>9</v>
      </c>
      <c r="BQ23">
        <f>H23-BN23</f>
        <v>6</v>
      </c>
      <c r="BR23">
        <f>BP23+BQ23</f>
        <v>15</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22</v>
      </c>
      <c r="E24" s="15">
        <f>Table3[[#This Row],[Watched]]/Table3[[#This Row],[GP]]</f>
        <v>0.6875</v>
      </c>
      <c r="F24">
        <f>COUNTIFS(DataRegularSeason20242025!$N$3:$N$1315,1,DataRegularSeason20242025!$D$3:$D$1315,$A24)</f>
        <v>17</v>
      </c>
      <c r="G24">
        <f>41-Table3[[#This Row],[GP_A]]</f>
        <v>24</v>
      </c>
      <c r="H24">
        <f>COUNTIFS(DataRegularSeason20242025!$E$3:$E$1315,$A24,DataRegularSeason20242025!$N$3:$N$1315,1)</f>
        <v>15</v>
      </c>
      <c r="I24">
        <f>41-Table3[[#This Row],[GP_H]]</f>
        <v>26</v>
      </c>
      <c r="J24">
        <f>F24+H24</f>
        <v>32</v>
      </c>
      <c r="K24">
        <f>82-Table3[[#This Row],[GP]]</f>
        <v>50</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6</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20</v>
      </c>
      <c r="AD24">
        <f>Table3[[#This Row],[RW_A]]+Table3[[#This Row],[RW_H]]</f>
        <v>9</v>
      </c>
      <c r="AE24">
        <f>Table3[[#This Row],[RL_A]]+Table3[[#This Row],[RL_H]]</f>
        <v>13</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0.484375</v>
      </c>
      <c r="AM24" s="15">
        <f>Table3[[#This Row],[PTS2]]/(3*Table3[[#This Row],[GP]])</f>
        <v>0.41666666666666669</v>
      </c>
      <c r="AN24">
        <f>(2*Table3[[#This Row],[GR]])+Table3[[#This Row],[PTS]]</f>
        <v>131</v>
      </c>
      <c r="AO24">
        <f>(3*Table3[[#This Row],[GR]])+Table3[[#This Row],[PTS2]]</f>
        <v>190</v>
      </c>
      <c r="AP24">
        <f>Table3[[#This Row],[PTS]]+(2 * Table3[[#This Row],[GR]] * Table3[[#This Row],[PTS%]])</f>
        <v>79.4375</v>
      </c>
      <c r="AQ24">
        <f>Table3[[#This Row],[PTS2]]+(3 * Table3[[#This Row],[GR]] * Table3[[#This Row],[PTS%2]])</f>
        <v>102.5</v>
      </c>
      <c r="AR24" s="20" t="str">
        <f>_xlfn.CONCAT(TEXT(Table3[[#This Row],[W]], "0"), "-", TEXT(Table3[[#This Row],[RL]],"0"), "-", TEXT(Table3[[#This Row],[OTL]]+Table3[[#This Row],[SOL]], "0"))</f>
        <v>12-13-7</v>
      </c>
      <c r="AS24">
        <f>COUNTIFS(DataRegularSeason20242025!$D$3:$D$1315,Table3[[#This Row],[Teams]],DataRegularSeason20242025!$K$3:$K$1315,0)</f>
        <v>0</v>
      </c>
      <c r="AT24">
        <f>SUMIF(DataRegularSeason20242025!$D$3:$D$1315,$A24, DataRegularSeason20242025!$J$3:$J$1315)</f>
        <v>44</v>
      </c>
      <c r="AU24">
        <f>SUMIF(DataRegularSeason20242025!$D$3:$D$1315,$A24, DataRegularSeason20242025!$K$3:$K$1315)</f>
        <v>48</v>
      </c>
      <c r="AV24">
        <f>AT24-AU24</f>
        <v>-4</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86</v>
      </c>
      <c r="BB24">
        <f>AU24+AY24</f>
        <v>99</v>
      </c>
      <c r="BC24">
        <f>BA24-BB24</f>
        <v>-13</v>
      </c>
      <c r="BD24" s="17">
        <f>Table3[[#This Row],[GF]]/Table3[[#This Row],[GP]]</f>
        <v>2.6875</v>
      </c>
      <c r="BE24" s="17">
        <f>Table3[[#This Row],[GA]]/Table3[[#This Row],[GP]]</f>
        <v>3.09375</v>
      </c>
      <c r="BF24" s="17">
        <f>(Table3[[#This Row],[GF]]-Table3[[#This Row],[GA]])/Table3[[#This Row],[GP]]</f>
        <v>-0.40625</v>
      </c>
      <c r="BG24" s="50" t="str">
        <f>_xlfn.CONCAT(TEXT(Table3[[#This Row],[W_H]], "0"), "-", TEXT(Table3[[#This Row],[RL_H]],"0"), "-", TEXT(Table3[[#This Row],[OTL_H]]+Table3[[#This Row],[SOL_H]], "0"))</f>
        <v>6-7-2</v>
      </c>
      <c r="BH24" s="50" t="str">
        <f>_xlfn.CONCAT(TEXT(Table3[[#This Row],[W_A]], "0"), "-", TEXT(Table3[[#This Row],[RL_A]],"0"), "-", TEXT(Table3[[#This Row],[OTL_A]]+Table3[[#This Row],[SOL_A]], "0"))</f>
        <v>6-6-5</v>
      </c>
      <c r="BI24" s="50">
        <f>((2*(Table3[[#This Row],[W_H]]))+Table3[[#This Row],[OTL_H]]+Table3[[#This Row],[SOL_H]])/(2*Table3[[#This Row],[GP_H]])</f>
        <v>0.46666666666666667</v>
      </c>
      <c r="BJ24" s="50">
        <f>((2*(Table3[[#This Row],[W_A]]))+Table3[[#This Row],[OTL_A]]+Table3[[#This Row],[SOL_A]])/(2*Table3[[#This Row],[GP_A]])</f>
        <v>0.5</v>
      </c>
      <c r="BK24" s="21">
        <f>(Table3[[#This Row],[W]]*$CD$3)+(Table3[[#This Row],[L]]*$CD$4)+(Table3[[#This Row],[GF]]*$CD$5)+(Table3[[#This Row],[GA]]*$CD$6)</f>
        <v>34.799999999999997</v>
      </c>
      <c r="BL24" s="21">
        <f>(82*(((Table3[[#This Row],[PTS%]]*$CD$3)+((1-Table3[[#This Row],[PTS%]])*$CD$4)+(Table3[[#This Row],[GF]]*$CD$5)+(Table3[[#This Row],[GA]]*$CD$6))/Table3[[#This Row],[GP]])) + (Table3[[#This Row],[W]]*$CD$3)+(Table3[[#This Row],[L]]*$CD$4)+(Table3[[#This Row],[GF]]*$CD$5)+(Table3[[#This Row],[GA]]*$CD$6)</f>
        <v>94.241992187500017</v>
      </c>
      <c r="BM24">
        <f>COUNTIFS(DataRegularSeason20242025!$D$3:$D$1315,$A24,DataRegularSeason20242025!$H$3:$H$1315, $A24)</f>
        <v>4</v>
      </c>
      <c r="BN24">
        <f>COUNTIFS(DataRegularSeason20242025!$E$3:$E$1315,$A24,DataRegularSeason20242025!$H$3:$H$1315, $A24)</f>
        <v>7</v>
      </c>
      <c r="BO24">
        <f>BM24+BN24</f>
        <v>11</v>
      </c>
      <c r="BP24">
        <f>F24-BM24</f>
        <v>13</v>
      </c>
      <c r="BQ24">
        <f>H24-BN24</f>
        <v>8</v>
      </c>
      <c r="BR24">
        <f>BP24+BQ24</f>
        <v>21</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23</v>
      </c>
      <c r="E26" s="15">
        <f>Table3[[#This Row],[Watched]]/Table3[[#This Row],[GP]]</f>
        <v>0.74193548387096775</v>
      </c>
      <c r="F26">
        <f>COUNTIFS(DataRegularSeason20242025!$N$3:$N$1315,1,DataRegularSeason20242025!$D$3:$D$1315,$A26)</f>
        <v>16</v>
      </c>
      <c r="G26">
        <f>41-Table3[[#This Row],[GP_A]]</f>
        <v>25</v>
      </c>
      <c r="H26">
        <f>COUNTIFS(DataRegularSeason20242025!$E$3:$E$1315,$A26,DataRegularSeason20242025!$N$3:$N$1315,1)</f>
        <v>15</v>
      </c>
      <c r="I26">
        <f>41-Table3[[#This Row],[GP_H]]</f>
        <v>26</v>
      </c>
      <c r="J26">
        <f>F26+H26</f>
        <v>31</v>
      </c>
      <c r="K26">
        <f>82-Table3[[#This Row],[GP]]</f>
        <v>51</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12</v>
      </c>
      <c r="Q26">
        <f>COUNTIFS(DataRegularSeason20242025!$D$3:$D$1315,$A26, DataRegularSeason20242025!$S$3:$S$1315, $A26,DataRegularSeason20242025!$M$3:$M$1315,"REG")</f>
        <v>10</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12</v>
      </c>
      <c r="AC26">
        <f>Table3[[#This Row],[L_A]]+Table3[[#This Row],[L_H]]</f>
        <v>19</v>
      </c>
      <c r="AD26">
        <f>Table3[[#This Row],[RW_A]]+Table3[[#This Row],[RW_H]]</f>
        <v>10</v>
      </c>
      <c r="AE26">
        <f>Table3[[#This Row],[RL_A]]+Table3[[#This Row],[RL_H]]</f>
        <v>14</v>
      </c>
      <c r="AF26">
        <f>Table3[[#This Row],[OTW_A]]+Table3[[#This Row],[OTW_H]]</f>
        <v>1</v>
      </c>
      <c r="AG26">
        <f>Table3[[#This Row],[OTL_A]]+Table3[[#This Row],[OTL_H]]</f>
        <v>5</v>
      </c>
      <c r="AH26">
        <f>Table3[[#This Row],[SOW_A]]+Table3[[#This Row],[SOW_H]]</f>
        <v>1</v>
      </c>
      <c r="AI26">
        <f>Table3[[#This Row],[SOL_A]]+Table3[[#This Row],[SOL_H]]</f>
        <v>0</v>
      </c>
      <c r="AJ26">
        <f>(2*(Table3[[#This Row],[W_A]]+Table3[[#This Row],[W_H]]))+Table3[[#This Row],[OTL_A]]+Table3[[#This Row],[SOL_A]]+Table3[[#This Row],[OTL_H]]+Table3[[#This Row],[SOL_H]]</f>
        <v>29</v>
      </c>
      <c r="AK26">
        <f>(3*(Table3[[#This Row],[RW_A]]+Table3[[#This Row],[RW_H]]))+(2*(Table3[[#This Row],[OTW_A]]+Table3[[#This Row],[SOW_A]]+Table3[[#This Row],[OTW_H]]+Table3[[#This Row],[SOW_H]]))+Table3[[#This Row],[OTL_A]]+Table3[[#This Row],[SOL_A]]+Table3[[#This Row],[OTL_H]]+Table3[[#This Row],[SOL_H]]</f>
        <v>39</v>
      </c>
      <c r="AL26" s="15">
        <f>Table3[[#This Row],[PTS]]/(2*Table3[[#This Row],[GP]])</f>
        <v>0.46774193548387094</v>
      </c>
      <c r="AM26" s="15">
        <f>Table3[[#This Row],[PTS2]]/(3*Table3[[#This Row],[GP]])</f>
        <v>0.41935483870967744</v>
      </c>
      <c r="AN26">
        <f>(2*Table3[[#This Row],[GR]])+Table3[[#This Row],[PTS]]</f>
        <v>131</v>
      </c>
      <c r="AO26">
        <f>(3*Table3[[#This Row],[GR]])+Table3[[#This Row],[PTS2]]</f>
        <v>192</v>
      </c>
      <c r="AP26">
        <f>Table3[[#This Row],[PTS]]+(2 * Table3[[#This Row],[GR]] * Table3[[#This Row],[PTS%]])</f>
        <v>76.709677419354833</v>
      </c>
      <c r="AQ26">
        <f>Table3[[#This Row],[PTS2]]+(3 * Table3[[#This Row],[GR]] * Table3[[#This Row],[PTS%2]])</f>
        <v>103.16129032258064</v>
      </c>
      <c r="AR26" s="20" t="str">
        <f>_xlfn.CONCAT(TEXT(Table3[[#This Row],[W]], "0"), "-", TEXT(Table3[[#This Row],[RL]],"0"), "-", TEXT(Table3[[#This Row],[OTL]]+Table3[[#This Row],[SOL]], "0"))</f>
        <v>12-14-5</v>
      </c>
      <c r="AS26">
        <f>COUNTIFS(DataRegularSeason20242025!$D$3:$D$1315,Table3[[#This Row],[Teams]],DataRegularSeason20242025!$K$3:$K$1315,0)</f>
        <v>0</v>
      </c>
      <c r="AT26">
        <f>SUMIF(DataRegularSeason20242025!$D$3:$D$1315,$A26, DataRegularSeason20242025!$J$3:$J$1315)</f>
        <v>42</v>
      </c>
      <c r="AU26">
        <f>SUMIF(DataRegularSeason20242025!$D$3:$D$1315,$A26, DataRegularSeason20242025!$K$3:$K$1315)</f>
        <v>62</v>
      </c>
      <c r="AV26">
        <f>AT26-AU26</f>
        <v>-20</v>
      </c>
      <c r="AW26">
        <f>COUNTIFS(DataRegularSeason20242025!$E$3:$E$1315,Table3[[#This Row],[Teams]],DataRegularSeason20242025!$J$3:$J$1315,0)</f>
        <v>1</v>
      </c>
      <c r="AX26">
        <f>SUMIF(DataRegularSeason20242025!$E$3:$E$1315,$A26,DataRegularSeason20242025!$K$3:$K$1315)</f>
        <v>59</v>
      </c>
      <c r="AY26">
        <f>SUMIF(DataRegularSeason20242025!$E$3:$E$1315,$A26,DataRegularSeason20242025!$J$3:$J$1315)</f>
        <v>49</v>
      </c>
      <c r="AZ26">
        <f>AX26-AY26</f>
        <v>10</v>
      </c>
      <c r="BA26">
        <f>AT26+AX26</f>
        <v>101</v>
      </c>
      <c r="BB26">
        <f>AU26+AY26</f>
        <v>111</v>
      </c>
      <c r="BC26">
        <f>BA26-BB26</f>
        <v>-10</v>
      </c>
      <c r="BD26" s="17">
        <f>Table3[[#This Row],[GF]]/Table3[[#This Row],[GP]]</f>
        <v>3.2580645161290325</v>
      </c>
      <c r="BE26" s="17">
        <f>Table3[[#This Row],[GA]]/Table3[[#This Row],[GP]]</f>
        <v>3.5806451612903225</v>
      </c>
      <c r="BF26" s="17">
        <f>(Table3[[#This Row],[GF]]-Table3[[#This Row],[GA]])/Table3[[#This Row],[GP]]</f>
        <v>-0.32258064516129031</v>
      </c>
      <c r="BG26" s="50" t="str">
        <f>_xlfn.CONCAT(TEXT(Table3[[#This Row],[W_H]], "0"), "-", TEXT(Table3[[#This Row],[RL_H]],"0"), "-", TEXT(Table3[[#This Row],[OTL_H]]+Table3[[#This Row],[SOL_H]], "0"))</f>
        <v>8-4-3</v>
      </c>
      <c r="BH26" s="50" t="str">
        <f>_xlfn.CONCAT(TEXT(Table3[[#This Row],[W_A]], "0"), "-", TEXT(Table3[[#This Row],[RL_A]],"0"), "-", TEXT(Table3[[#This Row],[OTL_A]]+Table3[[#This Row],[SOL_A]], "0"))</f>
        <v>4-10-2</v>
      </c>
      <c r="BI26" s="50">
        <f>((2*(Table3[[#This Row],[W_H]]))+Table3[[#This Row],[OTL_H]]+Table3[[#This Row],[SOL_H]])/(2*Table3[[#This Row],[GP_H]])</f>
        <v>0.6333333333333333</v>
      </c>
      <c r="BJ26" s="50">
        <f>((2*(Table3[[#This Row],[W_A]]))+Table3[[#This Row],[OTL_A]]+Table3[[#This Row],[SOL_A]])/(2*Table3[[#This Row],[GP_A]])</f>
        <v>0.3125</v>
      </c>
      <c r="BK26" s="21">
        <f>(Table3[[#This Row],[W]]*$CD$3)+(Table3[[#This Row],[L]]*$CD$4)+(Table3[[#This Row],[GF]]*$CD$5)+(Table3[[#This Row],[GA]]*$CD$6)</f>
        <v>37.950000000000003</v>
      </c>
      <c r="BL26" s="21">
        <f>(82*(((Table3[[#This Row],[PTS%]]*$CD$3)+((1-Table3[[#This Row],[PTS%]])*$CD$4)+(Table3[[#This Row],[GF]]*$CD$5)+(Table3[[#This Row],[GA]]*$CD$6))/Table3[[#This Row],[GP]])) + (Table3[[#This Row],[W]]*$CD$3)+(Table3[[#This Row],[L]]*$CD$4)+(Table3[[#This Row],[GF]]*$CD$5)+(Table3[[#This Row],[GA]]*$CD$6)</f>
        <v>108.426482830385</v>
      </c>
      <c r="BM26">
        <f>COUNTIFS(DataRegularSeason20242025!$D$3:$D$1315,$A26,DataRegularSeason20242025!$H$3:$H$1315, $A26)</f>
        <v>5</v>
      </c>
      <c r="BN26">
        <f>COUNTIFS(DataRegularSeason20242025!$E$3:$E$1315,$A26,DataRegularSeason20242025!$H$3:$H$1315, $A26)</f>
        <v>5</v>
      </c>
      <c r="BO26">
        <f>BM26+BN26</f>
        <v>10</v>
      </c>
      <c r="BP26">
        <f>F26-BM26</f>
        <v>11</v>
      </c>
      <c r="BQ26">
        <f>H26-BN26</f>
        <v>10</v>
      </c>
      <c r="BR26">
        <f>BP26+BQ26</f>
        <v>21</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F27+H27</f>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AX27-AY27</f>
        <v>-9</v>
      </c>
      <c r="BA27">
        <f>AT27+AX27</f>
        <v>78</v>
      </c>
      <c r="BB27">
        <f>AU27+AY27</f>
        <v>94</v>
      </c>
      <c r="BC27">
        <f>BA27-BB27</f>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2</v>
      </c>
      <c r="BO27">
        <f>BM27+BN27</f>
        <v>6</v>
      </c>
      <c r="BP27">
        <f>F27-BM27</f>
        <v>11</v>
      </c>
      <c r="BQ27">
        <f>H27-BN27</f>
        <v>13</v>
      </c>
      <c r="BR27">
        <f>BP27+BQ27</f>
        <v>24</v>
      </c>
      <c r="BU27">
        <v>2008</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21</v>
      </c>
      <c r="E29" s="15">
        <f>Table3[[#This Row],[Watched]]/Table3[[#This Row],[GP]]</f>
        <v>0.67741935483870963</v>
      </c>
      <c r="F29">
        <f>COUNTIFS(DataRegularSeason20242025!$N$3:$N$1315,1,DataRegularSeason20242025!$D$3:$D$1315,$A29)</f>
        <v>13</v>
      </c>
      <c r="G29">
        <f>41-Table3[[#This Row],[GP_A]]</f>
        <v>28</v>
      </c>
      <c r="H29">
        <f>COUNTIFS(DataRegularSeason20242025!$E$3:$E$1315,$A29,DataRegularSeason20242025!$N$3:$N$1315,1)</f>
        <v>18</v>
      </c>
      <c r="I29">
        <f>41-Table3[[#This Row],[GP_H]]</f>
        <v>23</v>
      </c>
      <c r="J29">
        <f>F29+H29</f>
        <v>31</v>
      </c>
      <c r="K29">
        <f>82-Table3[[#This Row],[GP]]</f>
        <v>51</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12</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1</v>
      </c>
      <c r="AB29">
        <f>Table3[[#This Row],[W_A]]+Table3[[#This Row],[W_H]]</f>
        <v>11</v>
      </c>
      <c r="AC29">
        <f>Table3[[#This Row],[L_A]]+Table3[[#This Row],[L_H]]</f>
        <v>20</v>
      </c>
      <c r="AD29">
        <f>Table3[[#This Row],[RW_A]]+Table3[[#This Row],[RW_H]]</f>
        <v>8</v>
      </c>
      <c r="AE29">
        <f>Table3[[#This Row],[RL_A]]+Table3[[#This Row],[RL_H]]</f>
        <v>16</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0.41935483870967744</v>
      </c>
      <c r="AM29" s="15">
        <f>Table3[[#This Row],[PTS2]]/(3*Table3[[#This Row],[GP]])</f>
        <v>0.36559139784946237</v>
      </c>
      <c r="AN29">
        <f>(2*Table3[[#This Row],[GR]])+Table3[[#This Row],[PTS]]</f>
        <v>128</v>
      </c>
      <c r="AO29">
        <f>(3*Table3[[#This Row],[GR]])+Table3[[#This Row],[PTS2]]</f>
        <v>187</v>
      </c>
      <c r="AP29">
        <f>Table3[[#This Row],[PTS]]+(2 * Table3[[#This Row],[GR]] * Table3[[#This Row],[PTS%]])</f>
        <v>68.774193548387103</v>
      </c>
      <c r="AQ29">
        <f>Table3[[#This Row],[PTS2]]+(3 * Table3[[#This Row],[GR]] * Table3[[#This Row],[PTS%2]])</f>
        <v>89.935483870967744</v>
      </c>
      <c r="AR29" s="20" t="str">
        <f>_xlfn.CONCAT(TEXT(Table3[[#This Row],[W]], "0"), "-", TEXT(Table3[[#This Row],[RL]],"0"), "-", TEXT(Table3[[#This Row],[OTL]]+Table3[[#This Row],[SOL]], "0"))</f>
        <v>11-16-4</v>
      </c>
      <c r="AS29">
        <f>COUNTIFS(DataRegularSeason20242025!$D$3:$D$1315,Table3[[#This Row],[Teams]],DataRegularSeason20242025!$K$3:$K$1315,0)</f>
        <v>1</v>
      </c>
      <c r="AT29">
        <f>SUMIF(DataRegularSeason20242025!$D$3:$D$1315,$A29, DataRegularSeason20242025!$J$3:$J$1315)</f>
        <v>36</v>
      </c>
      <c r="AU29">
        <f>SUMIF(DataRegularSeason20242025!$D$3:$D$1315,$A29, DataRegularSeason20242025!$K$3:$K$1315)</f>
        <v>41</v>
      </c>
      <c r="AV29">
        <f>AT29-AU29</f>
        <v>-5</v>
      </c>
      <c r="AW29">
        <f>COUNTIFS(DataRegularSeason20242025!$E$3:$E$1315,Table3[[#This Row],[Teams]],DataRegularSeason20242025!$J$3:$J$1315,0)</f>
        <v>0</v>
      </c>
      <c r="AX29">
        <f>SUMIF(DataRegularSeason20242025!$E$3:$E$1315,$A29,DataRegularSeason20242025!$K$3:$K$1315)</f>
        <v>56</v>
      </c>
      <c r="AY29">
        <f>SUMIF(DataRegularSeason20242025!$E$3:$E$1315,$A29,DataRegularSeason20242025!$J$3:$J$1315)</f>
        <v>63</v>
      </c>
      <c r="AZ29">
        <f>AX29-AY29</f>
        <v>-7</v>
      </c>
      <c r="BA29">
        <f>AT29+AX29</f>
        <v>92</v>
      </c>
      <c r="BB29">
        <f>AU29+AY29</f>
        <v>104</v>
      </c>
      <c r="BC29">
        <f>BA29-BB29</f>
        <v>-12</v>
      </c>
      <c r="BD29" s="17">
        <f>Table3[[#This Row],[GF]]/Table3[[#This Row],[GP]]</f>
        <v>2.967741935483871</v>
      </c>
      <c r="BE29" s="17">
        <f>Table3[[#This Row],[GA]]/Table3[[#This Row],[GP]]</f>
        <v>3.3548387096774195</v>
      </c>
      <c r="BF29" s="17">
        <f>(Table3[[#This Row],[GF]]-Table3[[#This Row],[GA]])/Table3[[#This Row],[GP]]</f>
        <v>-0.38709677419354838</v>
      </c>
      <c r="BG29" s="50" t="str">
        <f>_xlfn.CONCAT(TEXT(Table3[[#This Row],[W_H]], "0"), "-", TEXT(Table3[[#This Row],[RL_H]],"0"), "-", TEXT(Table3[[#This Row],[OTL_H]]+Table3[[#This Row],[SOL_H]], "0"))</f>
        <v>6-9-3</v>
      </c>
      <c r="BH29" s="50" t="str">
        <f>_xlfn.CONCAT(TEXT(Table3[[#This Row],[W_A]], "0"), "-", TEXT(Table3[[#This Row],[RL_A]],"0"), "-", TEXT(Table3[[#This Row],[OTL_A]]+Table3[[#This Row],[SOL_A]], "0"))</f>
        <v>5-7-1</v>
      </c>
      <c r="BI29" s="50">
        <f>((2*(Table3[[#This Row],[W_H]]))+Table3[[#This Row],[OTL_H]]+Table3[[#This Row],[SOL_H]])/(2*Table3[[#This Row],[GP_H]])</f>
        <v>0.41666666666666669</v>
      </c>
      <c r="BJ29" s="50">
        <f>((2*(Table3[[#This Row],[W_A]]))+Table3[[#This Row],[OTL_A]]+Table3[[#This Row],[SOL_A]])/(2*Table3[[#This Row],[GP_A]])</f>
        <v>0.42307692307692307</v>
      </c>
      <c r="BK29" s="21">
        <f>(Table3[[#This Row],[W]]*$CD$3)+(Table3[[#This Row],[L]]*$CD$4)+(Table3[[#This Row],[GF]]*$CD$5)+(Table3[[#This Row],[GA]]*$CD$6)</f>
        <v>35.699999999999996</v>
      </c>
      <c r="BL29" s="21">
        <f>(82*(((Table3[[#This Row],[PTS%]]*$CD$3)+((1-Table3[[#This Row],[PTS%]])*$CD$4)+(Table3[[#This Row],[GF]]*$CD$5)+(Table3[[#This Row],[GA]]*$CD$6))/Table3[[#This Row],[GP]])) + (Table3[[#This Row],[W]]*$CD$3)+(Table3[[#This Row],[L]]*$CD$4)+(Table3[[#This Row],[GF]]*$CD$5)+(Table3[[#This Row],[GA]]*$CD$6)</f>
        <v>100.7283038501561</v>
      </c>
      <c r="BM29">
        <f>COUNTIFS(DataRegularSeason20242025!$D$3:$D$1315,$A29,DataRegularSeason20242025!$H$3:$H$1315, $A29)</f>
        <v>7</v>
      </c>
      <c r="BN29">
        <f>COUNTIFS(DataRegularSeason20242025!$E$3:$E$1315,$A29,DataRegularSeason20242025!$H$3:$H$1315, $A29)</f>
        <v>8</v>
      </c>
      <c r="BO29">
        <f>BM29+BN29</f>
        <v>15</v>
      </c>
      <c r="BP29">
        <f>F29-BM29</f>
        <v>6</v>
      </c>
      <c r="BQ29">
        <f>H29-BN29</f>
        <v>10</v>
      </c>
      <c r="BR29">
        <f>BP29+BQ29</f>
        <v>16</v>
      </c>
    </row>
    <row r="30" spans="1:76"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12</v>
      </c>
      <c r="E30" s="15">
        <f>Table3[[#This Row],[Watched]]/Table3[[#This Row],[GP]]</f>
        <v>0.4</v>
      </c>
      <c r="F30">
        <f>COUNTIFS(DataRegularSeason20242025!$N$3:$N$1315,1,DataRegularSeason20242025!$D$3:$D$1315,$A30)</f>
        <v>13</v>
      </c>
      <c r="G30">
        <f>41-Table3[[#This Row],[GP_A]]</f>
        <v>28</v>
      </c>
      <c r="H30">
        <f>COUNTIFS(DataRegularSeason20242025!$E$3:$E$1315,$A30,DataRegularSeason20242025!$N$3:$N$1315,1)</f>
        <v>17</v>
      </c>
      <c r="I30">
        <f>41-Table3[[#This Row],[GP_H]]</f>
        <v>24</v>
      </c>
      <c r="J30">
        <f>F30+H30</f>
        <v>30</v>
      </c>
      <c r="K30">
        <f>82-Table3[[#This Row],[GP]]</f>
        <v>52</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10</v>
      </c>
      <c r="Q30">
        <f>COUNTIFS(DataRegularSeason20242025!$D$3:$D$1315,$A30, DataRegularSeason20242025!$S$3:$S$1315, $A30,DataRegularSeason20242025!$M$3:$M$1315,"REG")</f>
        <v>9</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9</v>
      </c>
      <c r="Y30">
        <f>COUNTIFS(DataRegularSeason20242025!$E$3:$E$1315,$A30, DataRegularSeason20242025!$S$3:$S$1315, $A30,DataRegularSeason20242025!$M$3:$M$1315,"REG")</f>
        <v>7</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19</v>
      </c>
      <c r="AD30">
        <f>Table3[[#This Row],[RW_A]]+Table3[[#This Row],[RW_H]]</f>
        <v>8</v>
      </c>
      <c r="AE30">
        <f>Table3[[#This Row],[RL_A]]+Table3[[#This Row],[RL_H]]</f>
        <v>16</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0.41666666666666669</v>
      </c>
      <c r="AM30" s="15">
        <f>Table3[[#This Row],[PTS2]]/(3*Table3[[#This Row],[GP]])</f>
        <v>0.36666666666666664</v>
      </c>
      <c r="AN30">
        <f>(2*Table3[[#This Row],[GR]])+Table3[[#This Row],[PTS]]</f>
        <v>129</v>
      </c>
      <c r="AO30">
        <f>(3*Table3[[#This Row],[GR]])+Table3[[#This Row],[PTS2]]</f>
        <v>189</v>
      </c>
      <c r="AP30">
        <f>Table3[[#This Row],[PTS]]+(2 * Table3[[#This Row],[GR]] * Table3[[#This Row],[PTS%]])</f>
        <v>68.333333333333343</v>
      </c>
      <c r="AQ30">
        <f>Table3[[#This Row],[PTS2]]+(3 * Table3[[#This Row],[GR]] * Table3[[#This Row],[PTS%2]])</f>
        <v>90.199999999999989</v>
      </c>
      <c r="AR30" s="20" t="str">
        <f>_xlfn.CONCAT(TEXT(Table3[[#This Row],[W]], "0"), "-", TEXT(Table3[[#This Row],[RL]],"0"), "-", TEXT(Table3[[#This Row],[OTL]]+Table3[[#This Row],[SOL]], "0"))</f>
        <v>11-16-3</v>
      </c>
      <c r="AS30">
        <f>COUNTIFS(DataRegularSeason20242025!$D$3:$D$1315,Table3[[#This Row],[Teams]],DataRegularSeason20242025!$K$3:$K$1315,0)</f>
        <v>0</v>
      </c>
      <c r="AT30">
        <f>SUMIF(DataRegularSeason20242025!$D$3:$D$1315,$A30, DataRegularSeason20242025!$J$3:$J$1315)</f>
        <v>38</v>
      </c>
      <c r="AU30">
        <f>SUMIF(DataRegularSeason20242025!$D$3:$D$1315,$A30, DataRegularSeason20242025!$K$3:$K$1315)</f>
        <v>56</v>
      </c>
      <c r="AV30">
        <f>AT30-AU30</f>
        <v>-18</v>
      </c>
      <c r="AW30">
        <f>COUNTIFS(DataRegularSeason20242025!$E$3:$E$1315,Table3[[#This Row],[Teams]],DataRegularSeason20242025!$J$3:$J$1315,0)</f>
        <v>3</v>
      </c>
      <c r="AX30">
        <f>SUMIF(DataRegularSeason20242025!$E$3:$E$1315,$A30,DataRegularSeason20242025!$K$3:$K$1315)</f>
        <v>44</v>
      </c>
      <c r="AY30">
        <f>SUMIF(DataRegularSeason20242025!$E$3:$E$1315,$A30,DataRegularSeason20242025!$J$3:$J$1315)</f>
        <v>57</v>
      </c>
      <c r="AZ30">
        <f>AX30-AY30</f>
        <v>-13</v>
      </c>
      <c r="BA30">
        <f>AT30+AX30</f>
        <v>82</v>
      </c>
      <c r="BB30">
        <f>AU30+AY30</f>
        <v>113</v>
      </c>
      <c r="BC30">
        <f>BA30-BB30</f>
        <v>-31</v>
      </c>
      <c r="BD30" s="17">
        <f>Table3[[#This Row],[GF]]/Table3[[#This Row],[GP]]</f>
        <v>2.7333333333333334</v>
      </c>
      <c r="BE30" s="17">
        <f>Table3[[#This Row],[GA]]/Table3[[#This Row],[GP]]</f>
        <v>3.7666666666666666</v>
      </c>
      <c r="BF30" s="17">
        <f>(Table3[[#This Row],[GF]]-Table3[[#This Row],[GA]])/Table3[[#This Row],[GP]]</f>
        <v>-1.0333333333333334</v>
      </c>
      <c r="BG30" s="50" t="str">
        <f>_xlfn.CONCAT(TEXT(Table3[[#This Row],[W_H]], "0"), "-", TEXT(Table3[[#This Row],[RL_H]],"0"), "-", TEXT(Table3[[#This Row],[OTL_H]]+Table3[[#This Row],[SOL_H]], "0"))</f>
        <v>8-7-2</v>
      </c>
      <c r="BH30" s="50" t="str">
        <f>_xlfn.CONCAT(TEXT(Table3[[#This Row],[W_A]], "0"), "-", TEXT(Table3[[#This Row],[RL_A]],"0"), "-", TEXT(Table3[[#This Row],[OTL_A]]+Table3[[#This Row],[SOL_A]], "0"))</f>
        <v>3-9-1</v>
      </c>
      <c r="BI30" s="50">
        <f>((2*(Table3[[#This Row],[W_H]]))+Table3[[#This Row],[OTL_H]]+Table3[[#This Row],[SOL_H]])/(2*Table3[[#This Row],[GP_H]])</f>
        <v>0.52941176470588236</v>
      </c>
      <c r="BJ30" s="50">
        <f>((2*(Table3[[#This Row],[W_A]]))+Table3[[#This Row],[OTL_A]]+Table3[[#This Row],[SOL_A]])/(2*Table3[[#This Row],[GP_A]])</f>
        <v>0.26923076923076922</v>
      </c>
      <c r="BK30" s="21">
        <f>(Table3[[#This Row],[W]]*$CD$3)+(Table3[[#This Row],[L]]*$CD$4)+(Table3[[#This Row],[GF]]*$CD$5)+(Table3[[#This Row],[GA]]*$CD$6)</f>
        <v>34.799999999999997</v>
      </c>
      <c r="BL30" s="21">
        <f>(82*(((Table3[[#This Row],[PTS%]]*$CD$3)+((1-Table3[[#This Row],[PTS%]])*$CD$4)+(Table3[[#This Row],[GF]]*$CD$5)+(Table3[[#This Row],[GA]]*$CD$6))/Table3[[#This Row],[GP]])) + (Table3[[#This Row],[W]]*$CD$3)+(Table3[[#This Row],[L]]*$CD$4)+(Table3[[#This Row],[GF]]*$CD$5)+(Table3[[#This Row],[GA]]*$CD$6)</f>
        <v>100.35444444444445</v>
      </c>
      <c r="BM30">
        <f>COUNTIFS(DataRegularSeason20242025!$D$3:$D$1315,$A30,DataRegularSeason20242025!$H$3:$H$1315, $A30)</f>
        <v>1</v>
      </c>
      <c r="BN30">
        <f>COUNTIFS(DataRegularSeason20242025!$E$3:$E$1315,$A30,DataRegularSeason20242025!$H$3:$H$1315, $A30)</f>
        <v>5</v>
      </c>
      <c r="BO30">
        <f>BM30+BN30</f>
        <v>6</v>
      </c>
      <c r="BP30">
        <f>F30-BM30</f>
        <v>12</v>
      </c>
      <c r="BQ30">
        <f>H30-BN30</f>
        <v>12</v>
      </c>
      <c r="BR30">
        <f>BP30+BQ30</f>
        <v>24</v>
      </c>
      <c r="BU30">
        <v>1993</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24</v>
      </c>
      <c r="E31" s="15">
        <f>Table3[[#This Row],[Watched]]/Table3[[#This Row],[GP]]</f>
        <v>0.72727272727272729</v>
      </c>
      <c r="F31">
        <f>COUNTIFS(DataRegularSeason20242025!$N$3:$N$1315,1,DataRegularSeason20242025!$D$3:$D$1315,$A31)</f>
        <v>19</v>
      </c>
      <c r="G31">
        <f>41-Table3[[#This Row],[GP_A]]</f>
        <v>22</v>
      </c>
      <c r="H31">
        <f>COUNTIFS(DataRegularSeason20242025!$E$3:$E$1315,$A31,DataRegularSeason20242025!$N$3:$N$1315,1)</f>
        <v>14</v>
      </c>
      <c r="I31">
        <f>41-Table3[[#This Row],[GP_H]]</f>
        <v>27</v>
      </c>
      <c r="J31">
        <f>F31+H31</f>
        <v>33</v>
      </c>
      <c r="K31">
        <f>82-Table3[[#This Row],[GP]]</f>
        <v>49</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8</v>
      </c>
      <c r="Y31">
        <f>COUNTIFS(DataRegularSeason20242025!$E$3:$E$1315,$A31, DataRegularSeason20242025!$S$3:$S$1315, $A31,DataRegularSeason20242025!$M$3:$M$1315,"REG")</f>
        <v>7</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22</v>
      </c>
      <c r="AD31">
        <f>Table3[[#This Row],[RW_A]]+Table3[[#This Row],[RW_H]]</f>
        <v>7</v>
      </c>
      <c r="AE31">
        <f>Table3[[#This Row],[RL_A]]+Table3[[#This Row],[RL_H]]</f>
        <v>17</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27</v>
      </c>
      <c r="AK31">
        <f>(3*(Table3[[#This Row],[RW_A]]+Table3[[#This Row],[RW_H]]))+(2*(Table3[[#This Row],[OTW_A]]+Table3[[#This Row],[SOW_A]]+Table3[[#This Row],[OTW_H]]+Table3[[#This Row],[SOW_H]]))+Table3[[#This Row],[OTL_A]]+Table3[[#This Row],[SOL_A]]+Table3[[#This Row],[OTL_H]]+Table3[[#This Row],[SOL_H]]</f>
        <v>34</v>
      </c>
      <c r="AL31" s="15">
        <f>Table3[[#This Row],[PTS]]/(2*Table3[[#This Row],[GP]])</f>
        <v>0.40909090909090912</v>
      </c>
      <c r="AM31" s="15">
        <f>Table3[[#This Row],[PTS2]]/(3*Table3[[#This Row],[GP]])</f>
        <v>0.34343434343434343</v>
      </c>
      <c r="AN31">
        <f>(2*Table3[[#This Row],[GR]])+Table3[[#This Row],[PTS]]</f>
        <v>125</v>
      </c>
      <c r="AO31">
        <f>(3*Table3[[#This Row],[GR]])+Table3[[#This Row],[PTS2]]</f>
        <v>181</v>
      </c>
      <c r="AP31">
        <f>Table3[[#This Row],[PTS]]+(2 * Table3[[#This Row],[GR]] * Table3[[#This Row],[PTS%]])</f>
        <v>67.090909090909093</v>
      </c>
      <c r="AQ31">
        <f>Table3[[#This Row],[PTS2]]+(3 * Table3[[#This Row],[GR]] * Table3[[#This Row],[PTS%2]])</f>
        <v>84.484848484848484</v>
      </c>
      <c r="AR31" s="20" t="str">
        <f>_xlfn.CONCAT(TEXT(Table3[[#This Row],[W]], "0"), "-", TEXT(Table3[[#This Row],[RL]],"0"), "-", TEXT(Table3[[#This Row],[OTL]]+Table3[[#This Row],[SOL]], "0"))</f>
        <v>11-17-5</v>
      </c>
      <c r="AS31">
        <f>COUNTIFS(DataRegularSeason20242025!$D$3:$D$1315,Table3[[#This Row],[Teams]],DataRegularSeason20242025!$K$3:$K$1315,0)</f>
        <v>1</v>
      </c>
      <c r="AT31">
        <f>SUMIF(DataRegularSeason20242025!$D$3:$D$1315,$A31, DataRegularSeason20242025!$J$3:$J$1315)</f>
        <v>45</v>
      </c>
      <c r="AU31">
        <f>SUMIF(DataRegularSeason20242025!$D$3:$D$1315,$A31, DataRegularSeason20242025!$K$3:$K$1315)</f>
        <v>71</v>
      </c>
      <c r="AV31">
        <f>AT31-AU31</f>
        <v>-26</v>
      </c>
      <c r="AW31">
        <f>COUNTIFS(DataRegularSeason20242025!$E$3:$E$1315,Table3[[#This Row],[Teams]],DataRegularSeason20242025!$J$3:$J$1315,0)</f>
        <v>0</v>
      </c>
      <c r="AX31">
        <f>SUMIF(DataRegularSeason20242025!$E$3:$E$1315,$A31,DataRegularSeason20242025!$K$3:$K$1315)</f>
        <v>46</v>
      </c>
      <c r="AY31">
        <f>SUMIF(DataRegularSeason20242025!$E$3:$E$1315,$A31,DataRegularSeason20242025!$J$3:$J$1315)</f>
        <v>47</v>
      </c>
      <c r="AZ31">
        <f>AX31-AY31</f>
        <v>-1</v>
      </c>
      <c r="BA31">
        <f>AT31+AX31</f>
        <v>91</v>
      </c>
      <c r="BB31">
        <f>AU31+AY31</f>
        <v>118</v>
      </c>
      <c r="BC31">
        <f>BA31-BB31</f>
        <v>-27</v>
      </c>
      <c r="BD31" s="17">
        <f>Table3[[#This Row],[GF]]/Table3[[#This Row],[GP]]</f>
        <v>2.7575757575757578</v>
      </c>
      <c r="BE31" s="17">
        <f>Table3[[#This Row],[GA]]/Table3[[#This Row],[GP]]</f>
        <v>3.5757575757575757</v>
      </c>
      <c r="BF31" s="17">
        <f>(Table3[[#This Row],[GF]]-Table3[[#This Row],[GA]])/Table3[[#This Row],[GP]]</f>
        <v>-0.81818181818181823</v>
      </c>
      <c r="BG31" s="50" t="str">
        <f>_xlfn.CONCAT(TEXT(Table3[[#This Row],[W_H]], "0"), "-", TEXT(Table3[[#This Row],[RL_H]],"0"), "-", TEXT(Table3[[#This Row],[OTL_H]]+Table3[[#This Row],[SOL_H]], "0"))</f>
        <v>6-7-1</v>
      </c>
      <c r="BH31" s="50" t="str">
        <f>_xlfn.CONCAT(TEXT(Table3[[#This Row],[W_A]], "0"), "-", TEXT(Table3[[#This Row],[RL_A]],"0"), "-", TEXT(Table3[[#This Row],[OTL_A]]+Table3[[#This Row],[SOL_A]], "0"))</f>
        <v>5-10-4</v>
      </c>
      <c r="BI31" s="50">
        <f>((2*(Table3[[#This Row],[W_H]]))+Table3[[#This Row],[OTL_H]]+Table3[[#This Row],[SOL_H]])/(2*Table3[[#This Row],[GP_H]])</f>
        <v>0.4642857142857143</v>
      </c>
      <c r="BJ31" s="50">
        <f>((2*(Table3[[#This Row],[W_A]]))+Table3[[#This Row],[OTL_A]]+Table3[[#This Row],[SOL_A]])/(2*Table3[[#This Row],[GP_A]])</f>
        <v>0.36842105263157893</v>
      </c>
      <c r="BK31" s="21">
        <f>(Table3[[#This Row],[W]]*$CD$3)+(Table3[[#This Row],[L]]*$CD$4)+(Table3[[#This Row],[GF]]*$CD$5)+(Table3[[#This Row],[GA]]*$CD$6)</f>
        <v>37.549999999999997</v>
      </c>
      <c r="BL31" s="21">
        <f>(82*(((Table3[[#This Row],[PTS%]]*$CD$3)+((1-Table3[[#This Row],[PTS%]])*$CD$4)+(Table3[[#This Row],[GF]]*$CD$5)+(Table3[[#This Row],[GA]]*$CD$6))/Table3[[#This Row],[GP]])) + (Table3[[#This Row],[W]]*$CD$3)+(Table3[[#This Row],[L]]*$CD$4)+(Table3[[#This Row],[GF]]*$CD$5)+(Table3[[#This Row],[GA]]*$CD$6)</f>
        <v>101.73815426997245</v>
      </c>
      <c r="BM31">
        <f>COUNTIFS(DataRegularSeason20242025!$D$3:$D$1315,$A31,DataRegularSeason20242025!$H$3:$H$1315, $A31)</f>
        <v>3</v>
      </c>
      <c r="BN31">
        <f>COUNTIFS(DataRegularSeason20242025!$E$3:$E$1315,$A31,DataRegularSeason20242025!$H$3:$H$1315, $A31)</f>
        <v>3</v>
      </c>
      <c r="BO31">
        <f>BM31+BN31</f>
        <v>6</v>
      </c>
      <c r="BP31">
        <f>F31-BM31</f>
        <v>16</v>
      </c>
      <c r="BQ31">
        <f>H31-BN31</f>
        <v>11</v>
      </c>
      <c r="BR31">
        <f>BP31+BQ31</f>
        <v>27</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26</v>
      </c>
      <c r="E32" s="15">
        <f>Table3[[#This Row],[Watched]]/Table3[[#This Row],[GP]]</f>
        <v>0.83870967741935487</v>
      </c>
      <c r="F32">
        <f>COUNTIFS(DataRegularSeason20242025!$N$3:$N$1315,1,DataRegularSeason20242025!$D$3:$D$1315,$A32)</f>
        <v>17</v>
      </c>
      <c r="G32">
        <f>41-Table3[[#This Row],[GP_A]]</f>
        <v>24</v>
      </c>
      <c r="H32">
        <f>COUNTIFS(DataRegularSeason20242025!$E$3:$E$1315,$A32,DataRegularSeason20242025!$N$3:$N$1315,1)</f>
        <v>14</v>
      </c>
      <c r="I32">
        <f>41-Table3[[#This Row],[GP_H]]</f>
        <v>27</v>
      </c>
      <c r="J32">
        <f>F32+H32</f>
        <v>31</v>
      </c>
      <c r="K32">
        <f>82-Table3[[#This Row],[GP]]</f>
        <v>51</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14</v>
      </c>
      <c r="Q32">
        <f>COUNTIFS(DataRegularSeason20242025!$D$3:$D$1315,$A32, DataRegularSeason20242025!$S$3:$S$1315, $A32,DataRegularSeason20242025!$M$3:$M$1315,"REG")</f>
        <v>10</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23</v>
      </c>
      <c r="AD32">
        <f>Table3[[#This Row],[RW_A]]+Table3[[#This Row],[RW_H]]</f>
        <v>7</v>
      </c>
      <c r="AE32">
        <f>Table3[[#This Row],[RL_A]]+Table3[[#This Row],[RL_H]]</f>
        <v>17</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0.35483870967741937</v>
      </c>
      <c r="AM32" s="15">
        <f>Table3[[#This Row],[PTS2]]/(3*Table3[[#This Row],[GP]])</f>
        <v>0.31182795698924731</v>
      </c>
      <c r="AN32">
        <f>(2*Table3[[#This Row],[GR]])+Table3[[#This Row],[PTS]]</f>
        <v>124</v>
      </c>
      <c r="AO32">
        <f>(3*Table3[[#This Row],[GR]])+Table3[[#This Row],[PTS2]]</f>
        <v>182</v>
      </c>
      <c r="AP32">
        <f>Table3[[#This Row],[PTS]]+(2 * Table3[[#This Row],[GR]] * Table3[[#This Row],[PTS%]])</f>
        <v>58.193548387096776</v>
      </c>
      <c r="AQ32">
        <f>Table3[[#This Row],[PTS2]]+(3 * Table3[[#This Row],[GR]] * Table3[[#This Row],[PTS%2]])</f>
        <v>76.709677419354847</v>
      </c>
      <c r="AR32" s="20" t="str">
        <f>_xlfn.CONCAT(TEXT(Table3[[#This Row],[W]], "0"), "-", TEXT(Table3[[#This Row],[RL]],"0"), "-", TEXT(Table3[[#This Row],[OTL]]+Table3[[#This Row],[SOL]], "0"))</f>
        <v>8-17-6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2.2580645161290325</v>
      </c>
      <c r="BE32" s="17">
        <f>Table3[[#This Row],[GA]]/Table3[[#This Row],[GP]]</f>
        <v>3.193548387096774</v>
      </c>
      <c r="BF32" s="17">
        <f>(Table3[[#This Row],[GF]]-Table3[[#This Row],[GA]])/Table3[[#This Row],[GP]]</f>
        <v>-0.93548387096774188</v>
      </c>
      <c r="BG32" s="50" t="str">
        <f>_xlfn.CONCAT(TEXT(Table3[[#This Row],[W_H]], "0"), "-", TEXT(Table3[[#This Row],[RL_H]],"0"), "-", TEXT(Table3[[#This Row],[OTL_H]]+Table3[[#This Row],[SOL_H]], "0"))</f>
        <v>5-7-2</v>
      </c>
      <c r="BH32" s="50" t="str">
        <f>_xlfn.CONCAT(TEXT(Table3[[#This Row],[W_A]], "0"), "-", TEXT(Table3[[#This Row],[RL_A]],"0"), "-", TEXT(Table3[[#This Row],[OTL_A]]+Table3[[#This Row],[SOL_A]], "0"))</f>
        <v>3-10-4</v>
      </c>
      <c r="BI32" s="50">
        <f>((2*(Table3[[#This Row],[W_H]]))+Table3[[#This Row],[OTL_H]]+Table3[[#This Row],[SOL_H]])/(2*Table3[[#This Row],[GP_H]])</f>
        <v>0.42857142857142855</v>
      </c>
      <c r="BJ32" s="50">
        <f>((2*(Table3[[#This Row],[W_A]]))+Table3[[#This Row],[OTL_A]]+Table3[[#This Row],[SOL_A]])/(2*Table3[[#This Row],[GP_A]])</f>
        <v>0.29411764705882354</v>
      </c>
      <c r="BK32" s="21">
        <f>(Table3[[#This Row],[W]]*$CD$3)+(Table3[[#This Row],[L]]*$CD$4)+(Table3[[#This Row],[GF]]*$CD$5)+(Table3[[#This Row],[GA]]*$CD$6)</f>
        <v>31.299999999999997</v>
      </c>
      <c r="BL32" s="21">
        <f>(82*(((Table3[[#This Row],[PTS%]]*$CD$3)+((1-Table3[[#This Row],[PTS%]])*$CD$4)+(Table3[[#This Row],[GF]]*$CD$5)+(Table3[[#This Row],[GA]]*$CD$6))/Table3[[#This Row],[GP]])) + (Table3[[#This Row],[W]]*$CD$3)+(Table3[[#This Row],[L]]*$CD$4)+(Table3[[#This Row],[GF]]*$CD$5)+(Table3[[#This Row],[GA]]*$CD$6)</f>
        <v>86.242559833506775</v>
      </c>
      <c r="BM32">
        <f>COUNTIFS(DataRegularSeason20242025!$D$3:$D$1315,$A32,DataRegularSeason20242025!$H$3:$H$1315, $A32)</f>
        <v>6</v>
      </c>
      <c r="BN32">
        <f>COUNTIFS(DataRegularSeason20242025!$E$3:$E$1315,$A32,DataRegularSeason20242025!$H$3:$H$1315, $A32)</f>
        <v>9</v>
      </c>
      <c r="BO32">
        <f>BM32+BN32</f>
        <v>15</v>
      </c>
      <c r="BP32">
        <f>F32-BM32</f>
        <v>11</v>
      </c>
      <c r="BQ32">
        <f>H32-BN32</f>
        <v>5</v>
      </c>
      <c r="BR32">
        <f>BP32+BQ32</f>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26</v>
      </c>
      <c r="E33" s="15">
        <f>Table3[[#This Row],[Watched]]/Table3[[#This Row],[GP]]</f>
        <v>0.83870967741935487</v>
      </c>
      <c r="F33">
        <f>COUNTIFS(DataRegularSeason20242025!$N$3:$N$1315,1,DataRegularSeason20242025!$D$3:$D$1315,$A33)</f>
        <v>18</v>
      </c>
      <c r="G33">
        <f>41-Table3[[#This Row],[GP_A]]</f>
        <v>23</v>
      </c>
      <c r="H33">
        <f>COUNTIFS(DataRegularSeason20242025!$E$3:$E$1315,$A33,DataRegularSeason20242025!$N$3:$N$1315,1)</f>
        <v>13</v>
      </c>
      <c r="I33">
        <f>41-Table3[[#This Row],[GP_H]]</f>
        <v>28</v>
      </c>
      <c r="J33">
        <f>F33+H33</f>
        <v>31</v>
      </c>
      <c r="K33">
        <f>82-Table3[[#This Row],[GP]]</f>
        <v>51</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10</v>
      </c>
      <c r="AC33">
        <f>Table3[[#This Row],[L_A]]+Table3[[#This Row],[L_H]]</f>
        <v>21</v>
      </c>
      <c r="AD33">
        <f>Table3[[#This Row],[RW_A]]+Table3[[#This Row],[RW_H]]</f>
        <v>8</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22</v>
      </c>
      <c r="AK33">
        <f>(3*(Table3[[#This Row],[RW_A]]+Table3[[#This Row],[RW_H]]))+(2*(Table3[[#This Row],[OTW_A]]+Table3[[#This Row],[SOW_A]]+Table3[[#This Row],[OTW_H]]+Table3[[#This Row],[SOW_H]]))+Table3[[#This Row],[OTL_A]]+Table3[[#This Row],[SOL_A]]+Table3[[#This Row],[OTL_H]]+Table3[[#This Row],[SOL_H]]</f>
        <v>30</v>
      </c>
      <c r="AL33" s="15">
        <f>Table3[[#This Row],[PTS]]/(2*Table3[[#This Row],[GP]])</f>
        <v>0.35483870967741937</v>
      </c>
      <c r="AM33" s="15">
        <f>Table3[[#This Row],[PTS2]]/(3*Table3[[#This Row],[GP]])</f>
        <v>0.32258064516129031</v>
      </c>
      <c r="AN33">
        <f>(2*Table3[[#This Row],[GR]])+Table3[[#This Row],[PTS]]</f>
        <v>124</v>
      </c>
      <c r="AO33">
        <f>(3*Table3[[#This Row],[GR]])+Table3[[#This Row],[PTS2]]</f>
        <v>183</v>
      </c>
      <c r="AP33">
        <f>Table3[[#This Row],[PTS]]+(2 * Table3[[#This Row],[GR]] * Table3[[#This Row],[PTS%]])</f>
        <v>58.193548387096776</v>
      </c>
      <c r="AQ33">
        <f>Table3[[#This Row],[PTS2]]+(3 * Table3[[#This Row],[GR]] * Table3[[#This Row],[PTS%2]])</f>
        <v>79.354838709677409</v>
      </c>
      <c r="AR33" s="20" t="str">
        <f>_xlfn.CONCAT(TEXT(Table3[[#This Row],[W]], "0"), "-", TEXT(Table3[[#This Row],[RL]],"0"), "-", TEXT(Table3[[#This Row],[OTL]]+Table3[[#This Row],[SOL]], "0"))</f>
        <v>10-19-2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37</v>
      </c>
      <c r="AY33">
        <f>SUMIF(DataRegularSeason20242025!$E$3:$E$1315,$A33,DataRegularSeason20242025!$J$3:$J$1315)</f>
        <v>43</v>
      </c>
      <c r="AZ33">
        <f>AX33-AY33</f>
        <v>-6</v>
      </c>
      <c r="BA33">
        <f>AT33+AX33</f>
        <v>78</v>
      </c>
      <c r="BB33">
        <f>AU33+AY33</f>
        <v>99</v>
      </c>
      <c r="BC33">
        <f>BA33-BB33</f>
        <v>-21</v>
      </c>
      <c r="BD33" s="17">
        <f>Table3[[#This Row],[GF]]/Table3[[#This Row],[GP]]</f>
        <v>2.5161290322580645</v>
      </c>
      <c r="BE33" s="17">
        <f>Table3[[#This Row],[GA]]/Table3[[#This Row],[GP]]</f>
        <v>3.193548387096774</v>
      </c>
      <c r="BF33" s="17">
        <f>(Table3[[#This Row],[GF]]-Table3[[#This Row],[GA]])/Table3[[#This Row],[GP]]</f>
        <v>-0.67741935483870963</v>
      </c>
      <c r="BG33" s="50" t="str">
        <f>_xlfn.CONCAT(TEXT(Table3[[#This Row],[W_H]], "0"), "-", TEXT(Table3[[#This Row],[RL_H]],"0"), "-", TEXT(Table3[[#This Row],[OTL_H]]+Table3[[#This Row],[SOL_H]], "0"))</f>
        <v>5-8-0</v>
      </c>
      <c r="BH33" s="50" t="str">
        <f>_xlfn.CONCAT(TEXT(Table3[[#This Row],[W_A]], "0"), "-", TEXT(Table3[[#This Row],[RL_A]],"0"), "-", TEXT(Table3[[#This Row],[OTL_A]]+Table3[[#This Row],[SOL_A]], "0"))</f>
        <v>5-11-2</v>
      </c>
      <c r="BI33" s="50">
        <f>((2*(Table3[[#This Row],[W_H]]))+Table3[[#This Row],[OTL_H]]+Table3[[#This Row],[SOL_H]])/(2*Table3[[#This Row],[GP_H]])</f>
        <v>0.38461538461538464</v>
      </c>
      <c r="BJ33" s="50">
        <f>((2*(Table3[[#This Row],[W_A]]))+Table3[[#This Row],[OTL_A]]+Table3[[#This Row],[SOL_A]])/(2*Table3[[#This Row],[GP_A]])</f>
        <v>0.33333333333333331</v>
      </c>
      <c r="BK33" s="21">
        <f>(Table3[[#This Row],[W]]*$CD$3)+(Table3[[#This Row],[L]]*$CD$4)+(Table3[[#This Row],[GF]]*$CD$5)+(Table3[[#This Row],[GA]]*$CD$6)</f>
        <v>32.9</v>
      </c>
      <c r="BL33" s="21">
        <f>(82*(((Table3[[#This Row],[PTS%]]*$CD$3)+((1-Table3[[#This Row],[PTS%]])*$CD$4)+(Table3[[#This Row],[GF]]*$CD$5)+(Table3[[#This Row],[GA]]*$CD$6))/Table3[[#This Row],[GP]])) + (Table3[[#This Row],[W]]*$CD$3)+(Table3[[#This Row],[L]]*$CD$4)+(Table3[[#This Row],[GF]]*$CD$5)+(Table3[[#This Row],[GA]]*$CD$6)</f>
        <v>91.016753381893864</v>
      </c>
      <c r="BM33">
        <f>COUNTIFS(DataRegularSeason20242025!$D$3:$D$1315,$A33,DataRegularSeason20242025!$H$3:$H$1315, $A33)</f>
        <v>1</v>
      </c>
      <c r="BN33">
        <f>COUNTIFS(DataRegularSeason20242025!$E$3:$E$1315,$A33,DataRegularSeason20242025!$H$3:$H$1315, $A33)</f>
        <v>3</v>
      </c>
      <c r="BO33">
        <f>BM33+BN33</f>
        <v>4</v>
      </c>
      <c r="BP33">
        <f>F33-BM33</f>
        <v>17</v>
      </c>
      <c r="BQ33">
        <f>H33-BN33</f>
        <v>10</v>
      </c>
      <c r="BR33">
        <f>BP33+BQ33</f>
        <v>27</v>
      </c>
      <c r="BU33">
        <v>2015</v>
      </c>
    </row>
    <row r="34" spans="1:76" x14ac:dyDescent="0.25">
      <c r="BX34" t="str">
        <f t="array" ref="BX34:BX66">IF(DataRegularSeason20242025!$D$3:$D$1315="CGY",DataRegularSeason20242025!$D$3:$D$1315,"")</f>
        <v/>
      </c>
    </row>
    <row r="35" spans="1:76" x14ac:dyDescent="0.25">
      <c r="A35" t="s">
        <v>1762</v>
      </c>
      <c r="D35">
        <f>SUM(D$2:D$33)</f>
        <v>774</v>
      </c>
      <c r="E35">
        <f t="shared" ref="E35:BT35" si="0">SUM(E$2:E$33)</f>
        <v>25.205610159677178</v>
      </c>
      <c r="F35">
        <f t="shared" si="0"/>
        <v>491</v>
      </c>
      <c r="G35">
        <f t="shared" si="0"/>
        <v>821</v>
      </c>
      <c r="H35">
        <f t="shared" si="0"/>
        <v>491</v>
      </c>
      <c r="I35">
        <f t="shared" si="0"/>
        <v>821</v>
      </c>
      <c r="J35">
        <f t="shared" si="0"/>
        <v>982</v>
      </c>
      <c r="K35">
        <f t="shared" si="0"/>
        <v>1642</v>
      </c>
      <c r="L35">
        <f t="shared" si="0"/>
        <v>231</v>
      </c>
      <c r="M35">
        <f t="shared" si="0"/>
        <v>186</v>
      </c>
      <c r="N35">
        <f t="shared" si="0"/>
        <v>37</v>
      </c>
      <c r="O35">
        <f t="shared" si="0"/>
        <v>8</v>
      </c>
      <c r="P35">
        <f t="shared" si="0"/>
        <v>260</v>
      </c>
      <c r="Q35">
        <f t="shared" si="0"/>
        <v>205</v>
      </c>
      <c r="R35">
        <f t="shared" si="0"/>
        <v>40</v>
      </c>
      <c r="S35">
        <f t="shared" si="0"/>
        <v>15</v>
      </c>
      <c r="T35">
        <f t="shared" si="0"/>
        <v>260</v>
      </c>
      <c r="U35">
        <f t="shared" si="0"/>
        <v>205</v>
      </c>
      <c r="V35">
        <f t="shared" si="0"/>
        <v>40</v>
      </c>
      <c r="W35">
        <f t="shared" si="0"/>
        <v>15</v>
      </c>
      <c r="X35">
        <f t="shared" si="0"/>
        <v>231</v>
      </c>
      <c r="Y35">
        <f t="shared" si="0"/>
        <v>186</v>
      </c>
      <c r="Z35">
        <f t="shared" si="0"/>
        <v>37</v>
      </c>
      <c r="AA35">
        <f t="shared" si="0"/>
        <v>8</v>
      </c>
      <c r="AB35">
        <f t="shared" si="0"/>
        <v>491</v>
      </c>
      <c r="AC35">
        <f t="shared" si="0"/>
        <v>491</v>
      </c>
      <c r="AD35">
        <f t="shared" si="0"/>
        <v>391</v>
      </c>
      <c r="AE35">
        <f t="shared" si="0"/>
        <v>391</v>
      </c>
      <c r="AF35">
        <f t="shared" si="0"/>
        <v>77</v>
      </c>
      <c r="AG35">
        <f t="shared" si="0"/>
        <v>77</v>
      </c>
      <c r="AH35">
        <f t="shared" si="0"/>
        <v>23</v>
      </c>
      <c r="AI35">
        <f t="shared" si="0"/>
        <v>23</v>
      </c>
      <c r="AJ35">
        <f t="shared" si="0"/>
        <v>1082</v>
      </c>
      <c r="AK35">
        <f t="shared" si="0"/>
        <v>1473</v>
      </c>
      <c r="AL35">
        <f t="shared" si="0"/>
        <v>17.664475604808619</v>
      </c>
      <c r="AM35">
        <f t="shared" si="0"/>
        <v>16.0388348565907</v>
      </c>
      <c r="AN35">
        <f t="shared" si="0"/>
        <v>4366</v>
      </c>
      <c r="AO35">
        <f t="shared" si="0"/>
        <v>6399</v>
      </c>
      <c r="AP35">
        <f t="shared" si="0"/>
        <v>2896.9739991886127</v>
      </c>
      <c r="AQ35">
        <f t="shared" si="0"/>
        <v>3945.5533747213108</v>
      </c>
      <c r="AS35">
        <f t="shared" si="0"/>
        <v>22</v>
      </c>
      <c r="AT35">
        <f t="shared" si="0"/>
        <v>1478</v>
      </c>
      <c r="AU35">
        <f t="shared" si="0"/>
        <v>1533</v>
      </c>
      <c r="AV35">
        <f t="shared" si="0"/>
        <v>-55</v>
      </c>
      <c r="AW35">
        <f t="shared" si="0"/>
        <v>35</v>
      </c>
      <c r="AX35">
        <f t="shared" si="0"/>
        <v>1533</v>
      </c>
      <c r="AY35">
        <f t="shared" si="0"/>
        <v>1478</v>
      </c>
      <c r="AZ35">
        <f t="shared" si="0"/>
        <v>55</v>
      </c>
      <c r="BA35">
        <f t="shared" si="0"/>
        <v>3011</v>
      </c>
      <c r="BB35">
        <f t="shared" si="0"/>
        <v>3011</v>
      </c>
      <c r="BC35">
        <f t="shared" si="0"/>
        <v>0</v>
      </c>
      <c r="BD35">
        <f t="shared" si="0"/>
        <v>98.287259202143815</v>
      </c>
      <c r="BE35">
        <f t="shared" si="0"/>
        <v>97.998726188068517</v>
      </c>
      <c r="BF35">
        <f t="shared" si="0"/>
        <v>0.28853301407528376</v>
      </c>
      <c r="BK35">
        <f t="shared" si="0"/>
        <v>1145.5500000000002</v>
      </c>
      <c r="BM35">
        <f t="shared" si="0"/>
        <v>232</v>
      </c>
      <c r="BN35">
        <f t="shared" si="0"/>
        <v>279</v>
      </c>
      <c r="BO35">
        <f t="shared" si="0"/>
        <v>511</v>
      </c>
      <c r="BP35">
        <f t="shared" si="0"/>
        <v>259</v>
      </c>
      <c r="BQ35">
        <f t="shared" si="0"/>
        <v>212</v>
      </c>
      <c r="BR35">
        <f t="shared" si="0"/>
        <v>471</v>
      </c>
      <c r="BS35">
        <f t="shared" si="0"/>
        <v>14</v>
      </c>
      <c r="BT35">
        <f t="shared" si="0"/>
        <v>0</v>
      </c>
      <c r="BX35" t="str">
        <v/>
      </c>
    </row>
    <row r="36" spans="1:76" x14ac:dyDescent="0.25">
      <c r="A36" t="s">
        <v>1809</v>
      </c>
      <c r="D36">
        <f>AVERAGE(D$2:D$33)</f>
        <v>24.1875</v>
      </c>
      <c r="E36">
        <f t="shared" ref="E36:BT36" si="1">AVERAGE(E$2:E$33)</f>
        <v>0.78767531748991182</v>
      </c>
      <c r="F36">
        <f t="shared" si="1"/>
        <v>15.34375</v>
      </c>
      <c r="G36">
        <f t="shared" si="1"/>
        <v>25.65625</v>
      </c>
      <c r="H36">
        <f t="shared" si="1"/>
        <v>15.34375</v>
      </c>
      <c r="I36">
        <f t="shared" si="1"/>
        <v>25.65625</v>
      </c>
      <c r="J36">
        <f t="shared" si="1"/>
        <v>30.6875</v>
      </c>
      <c r="K36">
        <f t="shared" si="1"/>
        <v>51.3125</v>
      </c>
      <c r="L36">
        <f t="shared" si="1"/>
        <v>7.21875</v>
      </c>
      <c r="M36">
        <f t="shared" si="1"/>
        <v>5.8125</v>
      </c>
      <c r="N36">
        <f t="shared" si="1"/>
        <v>1.15625</v>
      </c>
      <c r="O36">
        <f t="shared" si="1"/>
        <v>0.25</v>
      </c>
      <c r="P36">
        <f t="shared" si="1"/>
        <v>8.125</v>
      </c>
      <c r="Q36">
        <f t="shared" si="1"/>
        <v>6.40625</v>
      </c>
      <c r="R36">
        <f t="shared" si="1"/>
        <v>1.25</v>
      </c>
      <c r="S36">
        <f t="shared" si="1"/>
        <v>0.46875</v>
      </c>
      <c r="T36">
        <f t="shared" si="1"/>
        <v>8.125</v>
      </c>
      <c r="U36">
        <f t="shared" si="1"/>
        <v>6.40625</v>
      </c>
      <c r="V36">
        <f t="shared" si="1"/>
        <v>1.25</v>
      </c>
      <c r="W36">
        <f t="shared" si="1"/>
        <v>0.46875</v>
      </c>
      <c r="X36">
        <f t="shared" si="1"/>
        <v>7.21875</v>
      </c>
      <c r="Y36">
        <f t="shared" si="1"/>
        <v>5.8125</v>
      </c>
      <c r="Z36">
        <f t="shared" si="1"/>
        <v>1.15625</v>
      </c>
      <c r="AA36">
        <f t="shared" si="1"/>
        <v>0.25</v>
      </c>
      <c r="AB36">
        <f t="shared" si="1"/>
        <v>15.34375</v>
      </c>
      <c r="AC36">
        <f t="shared" si="1"/>
        <v>15.34375</v>
      </c>
      <c r="AD36">
        <f t="shared" si="1"/>
        <v>12.21875</v>
      </c>
      <c r="AE36">
        <f t="shared" si="1"/>
        <v>12.21875</v>
      </c>
      <c r="AF36">
        <f t="shared" si="1"/>
        <v>2.40625</v>
      </c>
      <c r="AG36">
        <f t="shared" si="1"/>
        <v>2.40625</v>
      </c>
      <c r="AH36">
        <f t="shared" si="1"/>
        <v>0.71875</v>
      </c>
      <c r="AI36">
        <f t="shared" si="1"/>
        <v>0.71875</v>
      </c>
      <c r="AJ36">
        <f t="shared" si="1"/>
        <v>33.8125</v>
      </c>
      <c r="AK36">
        <f t="shared" si="1"/>
        <v>46.03125</v>
      </c>
      <c r="AL36">
        <f t="shared" si="1"/>
        <v>0.55201486265026933</v>
      </c>
      <c r="AM36">
        <f t="shared" si="1"/>
        <v>0.50121358926845938</v>
      </c>
      <c r="AN36">
        <f t="shared" si="1"/>
        <v>136.4375</v>
      </c>
      <c r="AO36">
        <f t="shared" si="1"/>
        <v>199.96875</v>
      </c>
      <c r="AP36">
        <f t="shared" si="1"/>
        <v>90.530437474644145</v>
      </c>
      <c r="AQ36">
        <f t="shared" si="1"/>
        <v>123.29854296004096</v>
      </c>
      <c r="AS36">
        <f t="shared" si="1"/>
        <v>0.6875</v>
      </c>
      <c r="AT36">
        <f t="shared" si="1"/>
        <v>46.1875</v>
      </c>
      <c r="AU36">
        <f t="shared" si="1"/>
        <v>47.90625</v>
      </c>
      <c r="AV36">
        <f t="shared" si="1"/>
        <v>-1.71875</v>
      </c>
      <c r="AW36">
        <f t="shared" si="1"/>
        <v>1.09375</v>
      </c>
      <c r="AX36">
        <f t="shared" si="1"/>
        <v>47.90625</v>
      </c>
      <c r="AY36">
        <f t="shared" si="1"/>
        <v>46.1875</v>
      </c>
      <c r="AZ36">
        <f t="shared" si="1"/>
        <v>1.71875</v>
      </c>
      <c r="BA36">
        <f t="shared" si="1"/>
        <v>94.09375</v>
      </c>
      <c r="BB36">
        <f t="shared" si="1"/>
        <v>94.09375</v>
      </c>
      <c r="BC36">
        <f t="shared" si="1"/>
        <v>0</v>
      </c>
      <c r="BD36">
        <f t="shared" si="1"/>
        <v>3.0714768500669942</v>
      </c>
      <c r="BE36">
        <f t="shared" si="1"/>
        <v>3.0624601933771411</v>
      </c>
      <c r="BF36">
        <f t="shared" si="1"/>
        <v>9.0166566898526174E-3</v>
      </c>
      <c r="BK36">
        <f t="shared" si="1"/>
        <v>35.798437500000006</v>
      </c>
      <c r="BM36">
        <f t="shared" si="1"/>
        <v>7.25</v>
      </c>
      <c r="BN36">
        <f t="shared" si="1"/>
        <v>8.71875</v>
      </c>
      <c r="BO36">
        <f t="shared" si="1"/>
        <v>15.96875</v>
      </c>
      <c r="BP36">
        <f t="shared" si="1"/>
        <v>8.09375</v>
      </c>
      <c r="BQ36">
        <f t="shared" si="1"/>
        <v>6.625</v>
      </c>
      <c r="BR36">
        <f t="shared" si="1"/>
        <v>14.71875</v>
      </c>
      <c r="BS36">
        <f t="shared" si="1"/>
        <v>14</v>
      </c>
      <c r="BT36" t="e">
        <f t="shared" si="1"/>
        <v>#DIV/0!</v>
      </c>
      <c r="BX36" t="str">
        <v/>
      </c>
    </row>
    <row r="37" spans="1:76" x14ac:dyDescent="0.25">
      <c r="A37" t="s">
        <v>1810</v>
      </c>
      <c r="D37">
        <f>_xlfn.STDEV.P(D$2:D$33)</f>
        <v>4.2384954582964935</v>
      </c>
      <c r="E37">
        <f t="shared" ref="E37:BT37" si="2">_xlfn.STDEV.P(E$2:E$33)</f>
        <v>0.13289453229836162</v>
      </c>
      <c r="F37">
        <f t="shared" si="2"/>
        <v>1.6697562509240682</v>
      </c>
      <c r="G37">
        <f t="shared" si="2"/>
        <v>1.6697562509240682</v>
      </c>
      <c r="H37">
        <f t="shared" si="2"/>
        <v>1.5733994843967631</v>
      </c>
      <c r="I37">
        <f t="shared" si="2"/>
        <v>1.5733994843967631</v>
      </c>
      <c r="J37">
        <f t="shared" si="2"/>
        <v>1.2103072956898178</v>
      </c>
      <c r="K37">
        <f t="shared" si="2"/>
        <v>1.2103072956898178</v>
      </c>
      <c r="L37">
        <f t="shared" si="2"/>
        <v>2.5091628957682279</v>
      </c>
      <c r="M37">
        <f t="shared" si="2"/>
        <v>2.4803918541230536</v>
      </c>
      <c r="N37">
        <f t="shared" si="2"/>
        <v>1.1210869446657561</v>
      </c>
      <c r="O37">
        <f t="shared" si="2"/>
        <v>0.5</v>
      </c>
      <c r="P37">
        <f t="shared" si="2"/>
        <v>2.8034576865007255</v>
      </c>
      <c r="Q37">
        <f t="shared" si="2"/>
        <v>2.1774321889556054</v>
      </c>
      <c r="R37">
        <f t="shared" si="2"/>
        <v>1.14564392373896</v>
      </c>
      <c r="S37">
        <f t="shared" si="2"/>
        <v>0.82856709897267822</v>
      </c>
      <c r="T37">
        <f t="shared" si="2"/>
        <v>2.3815698604072062</v>
      </c>
      <c r="U37">
        <f t="shared" si="2"/>
        <v>2.5963842045236678</v>
      </c>
      <c r="V37">
        <f t="shared" si="2"/>
        <v>1.0897247358851685</v>
      </c>
      <c r="W37">
        <f t="shared" si="2"/>
        <v>0.70641590971608215</v>
      </c>
      <c r="X37">
        <f t="shared" si="2"/>
        <v>2.3682057422234242</v>
      </c>
      <c r="Y37">
        <f t="shared" si="2"/>
        <v>1.8946882989030147</v>
      </c>
      <c r="Z37">
        <f t="shared" si="2"/>
        <v>0.9717694878416383</v>
      </c>
      <c r="AA37">
        <f t="shared" si="2"/>
        <v>0.4330127018922193</v>
      </c>
      <c r="AB37">
        <f t="shared" si="2"/>
        <v>3.523220960640987</v>
      </c>
      <c r="AC37">
        <f t="shared" si="2"/>
        <v>3.8292409087833583</v>
      </c>
      <c r="AD37">
        <f t="shared" si="2"/>
        <v>3.7974858047792619</v>
      </c>
      <c r="AE37">
        <f t="shared" si="2"/>
        <v>3.1098068167492334</v>
      </c>
      <c r="AF37">
        <f t="shared" si="2"/>
        <v>1.3660933121496497</v>
      </c>
      <c r="AG37">
        <f t="shared" si="2"/>
        <v>1.538249309279871</v>
      </c>
      <c r="AH37">
        <f t="shared" si="2"/>
        <v>0.83794297986199517</v>
      </c>
      <c r="AI37">
        <f t="shared" si="2"/>
        <v>0.87444178622707636</v>
      </c>
      <c r="AJ37">
        <f t="shared" si="2"/>
        <v>6.191917614923506</v>
      </c>
      <c r="AK37">
        <f t="shared" si="2"/>
        <v>9.6936976143007474</v>
      </c>
      <c r="AL37">
        <f t="shared" si="2"/>
        <v>0.10454570371683533</v>
      </c>
      <c r="AM37">
        <f t="shared" si="2"/>
        <v>0.10901358583004989</v>
      </c>
      <c r="AN37">
        <f t="shared" si="2"/>
        <v>6.768204617917517</v>
      </c>
      <c r="AO37">
        <f t="shared" si="2"/>
        <v>10.678495841526559</v>
      </c>
      <c r="AP37">
        <f t="shared" si="2"/>
        <v>17.145495409561111</v>
      </c>
      <c r="AQ37">
        <f t="shared" si="2"/>
        <v>26.817342114192346</v>
      </c>
      <c r="AS37">
        <f t="shared" si="2"/>
        <v>0.84548432865429268</v>
      </c>
      <c r="AT37">
        <f t="shared" si="2"/>
        <v>8.6329220864085183</v>
      </c>
      <c r="AU37">
        <f t="shared" si="2"/>
        <v>8.9629772362480082</v>
      </c>
      <c r="AV37">
        <f t="shared" si="2"/>
        <v>13.278823307714431</v>
      </c>
      <c r="AW37">
        <f t="shared" si="2"/>
        <v>1.0111681054602148</v>
      </c>
      <c r="AX37">
        <f t="shared" si="2"/>
        <v>8.3903194776778314</v>
      </c>
      <c r="AY37">
        <f t="shared" si="2"/>
        <v>9.4188557558760824</v>
      </c>
      <c r="AZ37">
        <f t="shared" si="2"/>
        <v>12.463031270020148</v>
      </c>
      <c r="BA37">
        <f t="shared" si="2"/>
        <v>11.875287825459221</v>
      </c>
      <c r="BB37">
        <f t="shared" si="2"/>
        <v>12.202354729211079</v>
      </c>
      <c r="BC37">
        <f t="shared" si="2"/>
        <v>19.201236939322424</v>
      </c>
      <c r="BD37">
        <f t="shared" si="2"/>
        <v>0.41411151062881207</v>
      </c>
      <c r="BE37">
        <f t="shared" si="2"/>
        <v>0.34468595861081769</v>
      </c>
      <c r="BF37">
        <f t="shared" si="2"/>
        <v>0.62956549134940332</v>
      </c>
      <c r="BK37">
        <f t="shared" si="2"/>
        <v>2.3128879530997071</v>
      </c>
      <c r="BM37">
        <f t="shared" si="2"/>
        <v>3.3166247903553998</v>
      </c>
      <c r="BN37">
        <f t="shared" si="2"/>
        <v>3.6847182304078556</v>
      </c>
      <c r="BO37">
        <f t="shared" si="2"/>
        <v>6.5549808113754233</v>
      </c>
      <c r="BP37">
        <f t="shared" si="2"/>
        <v>3.7943986265942065</v>
      </c>
      <c r="BQ37">
        <f t="shared" si="2"/>
        <v>3.4798527267687636</v>
      </c>
      <c r="BR37">
        <f t="shared" si="2"/>
        <v>6.6719298885330023</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2024-12-19T14:00:50Z</dcterms:modified>
</cp:coreProperties>
</file>