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F39579F-E938-416E-B879-3A902CA1C18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13" i="1" l="1"/>
  <c r="AL12" i="1"/>
  <c r="AC4" i="1" s="1"/>
  <c r="AL11" i="1"/>
  <c r="AC8" i="1" s="1"/>
  <c r="AC3" i="1"/>
  <c r="AC5" i="1"/>
  <c r="AC9" i="1"/>
  <c r="AC10" i="1"/>
  <c r="AC11" i="1"/>
  <c r="AC12" i="1"/>
  <c r="AC14" i="1"/>
  <c r="AC17" i="1"/>
  <c r="AC18" i="1"/>
  <c r="AC20" i="1"/>
  <c r="AC21" i="1"/>
  <c r="AC23" i="1"/>
  <c r="AC26" i="1"/>
  <c r="AC27" i="1"/>
  <c r="AC28" i="1"/>
  <c r="AC30" i="1"/>
  <c r="AC32" i="1"/>
  <c r="AC34" i="1"/>
  <c r="AC35" i="1"/>
  <c r="AC38" i="1"/>
  <c r="AC39" i="1"/>
  <c r="AC40" i="1"/>
  <c r="AC42" i="1"/>
  <c r="AC45" i="1"/>
  <c r="AC46" i="1"/>
  <c r="AC47" i="1"/>
  <c r="AC48" i="1"/>
  <c r="AC52" i="1"/>
  <c r="AC53" i="1"/>
  <c r="AC54" i="1"/>
  <c r="AC56" i="1"/>
  <c r="AC57" i="1"/>
  <c r="AC60" i="1"/>
  <c r="AC62" i="1"/>
  <c r="AC63" i="1"/>
  <c r="AC64" i="1"/>
  <c r="AC66" i="1"/>
  <c r="AC69" i="1"/>
  <c r="AC70" i="1"/>
  <c r="AC71" i="1"/>
  <c r="AC74" i="1"/>
  <c r="AC75" i="1"/>
  <c r="AC77" i="1"/>
  <c r="AC78" i="1"/>
  <c r="AC81" i="1"/>
  <c r="AC82" i="1"/>
  <c r="AC83" i="1"/>
  <c r="AC86" i="1"/>
  <c r="AC88" i="1"/>
  <c r="AC89" i="1"/>
  <c r="AC90" i="1"/>
  <c r="AC92" i="1"/>
  <c r="AC95" i="1"/>
  <c r="AC96" i="1"/>
  <c r="AC98" i="1"/>
  <c r="AC99" i="1"/>
  <c r="AC100" i="1"/>
  <c r="AC104" i="1"/>
  <c r="AC105" i="1"/>
  <c r="AC106" i="1"/>
  <c r="AC107" i="1"/>
  <c r="AC110" i="1"/>
  <c r="AC112" i="1"/>
  <c r="AC113" i="1"/>
  <c r="AC114" i="1"/>
  <c r="AC117" i="1"/>
  <c r="AC118" i="1"/>
  <c r="AC120" i="1"/>
  <c r="AC122" i="1"/>
  <c r="AC124" i="1"/>
  <c r="AC125" i="1"/>
  <c r="AC126" i="1"/>
  <c r="AC129" i="1"/>
  <c r="AC131" i="1"/>
  <c r="AC132" i="1"/>
  <c r="AC134" i="1"/>
  <c r="AC135" i="1"/>
  <c r="AC138" i="1"/>
  <c r="AC140" i="1"/>
  <c r="AC141" i="1"/>
  <c r="AC143" i="1"/>
  <c r="AC148" i="1"/>
  <c r="AC150" i="1"/>
  <c r="AC151" i="1"/>
  <c r="AC154" i="1"/>
  <c r="AC156" i="1"/>
  <c r="AC157" i="1"/>
  <c r="AC159" i="1"/>
  <c r="AC161" i="1"/>
  <c r="AC162" i="1"/>
  <c r="AC165" i="1"/>
  <c r="AC166" i="1"/>
  <c r="AC168" i="1"/>
  <c r="AC169" i="1"/>
  <c r="AC171" i="1"/>
  <c r="AC173" i="1"/>
  <c r="AC175" i="1"/>
  <c r="AC177" i="1"/>
  <c r="AC178" i="1"/>
  <c r="AC179" i="1"/>
  <c r="AC183" i="1"/>
  <c r="AC184" i="1"/>
  <c r="AC185" i="1"/>
  <c r="AC186" i="1"/>
  <c r="AC187" i="1"/>
  <c r="AC191" i="1"/>
  <c r="AC192" i="1"/>
  <c r="AC193" i="1"/>
  <c r="AC195" i="1"/>
  <c r="AC197" i="1"/>
  <c r="AC199" i="1"/>
  <c r="AC201" i="1"/>
  <c r="AC202" i="1"/>
  <c r="AC204" i="1"/>
  <c r="AC205" i="1"/>
  <c r="AC208" i="1"/>
  <c r="AC209" i="1"/>
  <c r="AC211" i="1"/>
  <c r="AC213" i="1"/>
  <c r="AC214" i="1"/>
  <c r="AC216" i="1"/>
  <c r="AC219" i="1"/>
  <c r="AC220" i="1"/>
  <c r="AC221" i="1"/>
  <c r="AC222" i="1"/>
  <c r="AC226" i="1"/>
  <c r="AC227" i="1"/>
  <c r="AC228" i="1"/>
  <c r="AC229" i="1"/>
  <c r="AC231" i="1"/>
  <c r="AC234" i="1"/>
  <c r="AC235" i="1"/>
  <c r="AC237" i="1"/>
  <c r="AC238" i="1"/>
  <c r="AC240" i="1"/>
  <c r="AC243" i="1"/>
  <c r="AC244" i="1"/>
  <c r="AC245" i="1"/>
  <c r="AC247" i="1"/>
  <c r="AC249" i="1"/>
  <c r="AC251" i="1"/>
  <c r="AC252" i="1"/>
  <c r="AC255" i="1"/>
  <c r="AC256" i="1"/>
  <c r="AC257" i="1"/>
  <c r="AC259" i="1"/>
  <c r="AC262" i="1"/>
  <c r="AC263" i="1"/>
  <c r="AC264" i="1"/>
  <c r="AC265" i="1"/>
  <c r="AC267" i="1"/>
  <c r="AC269" i="1"/>
  <c r="AC270" i="1"/>
  <c r="AC271" i="1"/>
  <c r="AC273" i="1"/>
  <c r="AC274" i="1"/>
  <c r="AC276" i="1"/>
  <c r="AC277" i="1"/>
  <c r="AC279" i="1"/>
  <c r="AC280" i="1"/>
  <c r="AC281" i="1"/>
  <c r="AC283" i="1"/>
  <c r="AC285" i="1"/>
  <c r="AC286" i="1"/>
  <c r="AC287" i="1"/>
  <c r="AC288" i="1"/>
  <c r="AC291" i="1"/>
  <c r="AC292" i="1"/>
  <c r="AC293" i="1"/>
  <c r="AC294" i="1"/>
  <c r="AC295" i="1"/>
  <c r="AC298" i="1"/>
  <c r="AC299" i="1"/>
  <c r="AC300" i="1"/>
  <c r="AC301" i="1"/>
  <c r="AC303" i="1"/>
  <c r="AC305" i="1"/>
  <c r="AC306" i="1"/>
  <c r="AC307" i="1"/>
  <c r="AC309" i="1"/>
  <c r="AC310" i="1"/>
  <c r="AC312" i="1"/>
  <c r="AC313" i="1"/>
  <c r="AC315" i="1"/>
  <c r="AC316" i="1"/>
  <c r="AC317" i="1"/>
  <c r="AC319" i="1"/>
  <c r="AC321" i="1"/>
  <c r="AC322" i="1"/>
  <c r="AC323" i="1"/>
  <c r="AC324" i="1"/>
  <c r="AC327" i="1"/>
  <c r="AC328" i="1"/>
  <c r="AC329" i="1"/>
  <c r="AC330" i="1"/>
  <c r="AC331" i="1"/>
  <c r="AC334" i="1"/>
  <c r="AC335" i="1"/>
  <c r="AC336" i="1"/>
  <c r="AC337" i="1"/>
  <c r="AC339" i="1"/>
  <c r="AC341" i="1"/>
  <c r="AC342" i="1"/>
  <c r="AC343" i="1"/>
  <c r="AC345" i="1"/>
  <c r="AC346" i="1"/>
  <c r="AC348" i="1"/>
  <c r="AC349" i="1"/>
  <c r="AC351" i="1"/>
  <c r="AC352" i="1"/>
  <c r="AC353" i="1"/>
  <c r="AC355" i="1"/>
  <c r="AC357" i="1"/>
  <c r="AC358" i="1"/>
  <c r="AC359" i="1"/>
  <c r="AC360" i="1"/>
  <c r="AC363" i="1"/>
  <c r="AC364" i="1"/>
  <c r="AC365" i="1"/>
  <c r="AC366" i="1"/>
  <c r="AC367" i="1"/>
  <c r="AC370" i="1"/>
  <c r="AC371" i="1"/>
  <c r="AC372" i="1"/>
  <c r="AC373" i="1"/>
  <c r="AC375" i="1"/>
  <c r="AC377" i="1"/>
  <c r="AC378" i="1"/>
  <c r="AC379" i="1"/>
  <c r="AC381" i="1"/>
  <c r="AC382" i="1"/>
  <c r="AC384" i="1"/>
  <c r="AC385" i="1"/>
  <c r="AC387" i="1"/>
  <c r="AC388" i="1"/>
  <c r="AC389" i="1"/>
  <c r="AC391" i="1"/>
  <c r="AC393" i="1"/>
  <c r="AC394" i="1"/>
  <c r="AC395" i="1"/>
  <c r="AC396" i="1"/>
  <c r="AC399" i="1"/>
  <c r="AC400" i="1"/>
  <c r="AC401" i="1"/>
  <c r="AC402" i="1"/>
  <c r="AC403" i="1"/>
  <c r="AC406" i="1"/>
  <c r="AC407" i="1"/>
  <c r="AC408" i="1"/>
  <c r="AC409" i="1"/>
  <c r="AC411" i="1"/>
  <c r="AC413" i="1"/>
  <c r="AC414" i="1"/>
  <c r="AC415" i="1"/>
  <c r="AC417" i="1"/>
  <c r="AC418" i="1"/>
  <c r="AC420" i="1"/>
  <c r="AC421" i="1"/>
  <c r="AC423" i="1"/>
  <c r="AC424" i="1"/>
  <c r="AC425" i="1"/>
  <c r="AC427" i="1"/>
  <c r="AC429" i="1"/>
  <c r="AC430" i="1"/>
  <c r="AC431" i="1"/>
  <c r="AC432" i="1"/>
  <c r="AC435" i="1"/>
  <c r="AC436" i="1"/>
  <c r="AC437" i="1"/>
  <c r="AC438" i="1"/>
  <c r="AC439" i="1"/>
  <c r="AC442" i="1"/>
  <c r="AC443" i="1"/>
  <c r="AC444" i="1"/>
  <c r="AC445" i="1"/>
  <c r="AC447" i="1"/>
  <c r="AC449" i="1"/>
  <c r="AC450" i="1"/>
  <c r="AC451" i="1"/>
  <c r="AC453" i="1"/>
  <c r="AC454" i="1"/>
  <c r="AC456" i="1"/>
  <c r="AC457" i="1"/>
  <c r="AC459" i="1"/>
  <c r="AC460" i="1"/>
  <c r="AC461" i="1"/>
  <c r="AC463" i="1"/>
  <c r="AC465" i="1"/>
  <c r="AC466" i="1"/>
  <c r="AC467" i="1"/>
  <c r="AC468" i="1"/>
  <c r="AC471" i="1"/>
  <c r="AC472" i="1"/>
  <c r="AC473" i="1"/>
  <c r="AC474" i="1"/>
  <c r="AC475" i="1"/>
  <c r="AC478" i="1"/>
  <c r="AC479" i="1"/>
  <c r="AC480" i="1"/>
  <c r="AC481" i="1"/>
  <c r="AC483" i="1"/>
  <c r="AC485" i="1"/>
  <c r="AC486" i="1"/>
  <c r="AC487" i="1"/>
  <c r="AC489" i="1"/>
  <c r="AC490" i="1"/>
  <c r="AC492" i="1"/>
  <c r="AC493" i="1"/>
  <c r="AC495" i="1"/>
  <c r="AC496" i="1"/>
  <c r="AC497" i="1"/>
  <c r="AC499" i="1"/>
  <c r="AC501" i="1"/>
  <c r="AC502" i="1"/>
  <c r="AC503" i="1"/>
  <c r="AC504" i="1"/>
  <c r="AC507" i="1"/>
  <c r="AC508" i="1"/>
  <c r="AC509" i="1"/>
  <c r="AC510" i="1"/>
  <c r="AC511" i="1"/>
  <c r="AC514" i="1"/>
  <c r="AC515" i="1"/>
  <c r="AC516" i="1"/>
  <c r="AC517" i="1"/>
  <c r="AC518" i="1"/>
  <c r="AC520" i="1"/>
  <c r="AC521" i="1"/>
  <c r="AC522" i="1"/>
  <c r="AC523" i="1"/>
  <c r="AC524" i="1"/>
  <c r="AC526" i="1"/>
  <c r="AC527" i="1"/>
  <c r="AC528" i="1"/>
  <c r="AC529" i="1"/>
  <c r="AC530" i="1"/>
  <c r="AC532" i="1"/>
  <c r="AC533" i="1"/>
  <c r="AC534" i="1"/>
  <c r="AC535" i="1"/>
  <c r="AC536" i="1"/>
  <c r="AC538" i="1"/>
  <c r="AC539" i="1"/>
  <c r="AC540" i="1"/>
  <c r="AC541" i="1"/>
  <c r="AC542" i="1"/>
  <c r="AC544" i="1"/>
  <c r="AC545" i="1"/>
  <c r="AC546" i="1"/>
  <c r="AC547" i="1"/>
  <c r="AC548" i="1"/>
  <c r="AC550" i="1"/>
  <c r="AC551" i="1"/>
  <c r="AC552" i="1"/>
  <c r="AC553" i="1"/>
  <c r="AC554" i="1"/>
  <c r="AC556" i="1"/>
  <c r="AC557" i="1"/>
  <c r="AC558" i="1"/>
  <c r="AC559" i="1"/>
  <c r="AC560" i="1"/>
  <c r="AC562" i="1"/>
  <c r="AC563" i="1"/>
  <c r="AC564" i="1"/>
  <c r="AC565" i="1"/>
  <c r="AC566" i="1"/>
  <c r="AC568" i="1"/>
  <c r="AC569" i="1"/>
  <c r="AC570" i="1"/>
  <c r="AC571" i="1"/>
  <c r="AC572" i="1"/>
  <c r="AC574" i="1"/>
  <c r="AC575" i="1"/>
  <c r="AC576" i="1"/>
  <c r="AC577" i="1"/>
  <c r="AC578" i="1"/>
  <c r="AC580" i="1"/>
  <c r="AC581" i="1"/>
  <c r="AC582" i="1"/>
  <c r="AC583" i="1"/>
  <c r="AC584" i="1"/>
  <c r="AC586" i="1"/>
  <c r="AC587" i="1"/>
  <c r="AC588" i="1"/>
  <c r="AC589" i="1"/>
  <c r="AC590" i="1"/>
  <c r="AC592" i="1"/>
  <c r="AC593" i="1"/>
  <c r="AC594" i="1"/>
  <c r="AC595" i="1"/>
  <c r="AC596" i="1"/>
  <c r="AC598" i="1"/>
  <c r="AC599" i="1"/>
  <c r="AC600" i="1"/>
  <c r="AC601" i="1"/>
  <c r="AC602" i="1"/>
  <c r="AC604" i="1"/>
  <c r="AC605" i="1"/>
  <c r="AC606" i="1"/>
  <c r="AC607" i="1"/>
  <c r="AC608" i="1"/>
  <c r="AC610" i="1"/>
  <c r="AC611" i="1"/>
  <c r="AC612" i="1"/>
  <c r="AC613" i="1"/>
  <c r="AC614" i="1"/>
  <c r="AC616" i="1"/>
  <c r="AC617" i="1"/>
  <c r="AC618" i="1"/>
  <c r="AC619" i="1"/>
  <c r="AC620" i="1"/>
  <c r="AC622" i="1"/>
  <c r="AC623" i="1"/>
  <c r="AC624" i="1"/>
  <c r="AC625" i="1"/>
  <c r="AC626" i="1"/>
  <c r="AC628" i="1"/>
  <c r="AC629" i="1"/>
  <c r="AC630" i="1"/>
  <c r="AC631" i="1"/>
  <c r="AC632" i="1"/>
  <c r="AC634" i="1"/>
  <c r="AC635" i="1"/>
  <c r="AC636" i="1"/>
  <c r="AC637" i="1"/>
  <c r="AC638" i="1"/>
  <c r="AC640" i="1"/>
  <c r="AC641" i="1"/>
  <c r="AC642" i="1"/>
  <c r="AC643" i="1"/>
  <c r="AC644" i="1"/>
  <c r="AC646" i="1"/>
  <c r="AC647" i="1"/>
  <c r="AC648" i="1"/>
  <c r="AC649" i="1"/>
  <c r="AC650" i="1"/>
  <c r="AC652" i="1"/>
  <c r="AC653" i="1"/>
  <c r="AC654" i="1"/>
  <c r="AC655" i="1"/>
  <c r="AC656" i="1"/>
  <c r="AC658" i="1"/>
  <c r="AC659" i="1"/>
  <c r="AC660" i="1"/>
  <c r="AC661" i="1"/>
  <c r="AC662" i="1"/>
  <c r="AC664" i="1"/>
  <c r="AC665" i="1"/>
  <c r="AC666" i="1"/>
  <c r="AC667" i="1"/>
  <c r="AC668" i="1"/>
  <c r="AC670" i="1"/>
  <c r="AC671" i="1"/>
  <c r="AC672" i="1"/>
  <c r="AC673" i="1"/>
  <c r="AC674" i="1"/>
  <c r="AC676" i="1"/>
  <c r="AC677" i="1"/>
  <c r="AC678" i="1"/>
  <c r="AC679" i="1"/>
  <c r="AC680" i="1"/>
  <c r="AC682" i="1"/>
  <c r="AC683" i="1"/>
  <c r="AC684" i="1"/>
  <c r="AC685" i="1"/>
  <c r="AC686" i="1"/>
  <c r="AC688" i="1"/>
  <c r="AC689" i="1"/>
  <c r="AC690" i="1"/>
  <c r="AC691" i="1"/>
  <c r="AC692" i="1"/>
  <c r="AC694" i="1"/>
  <c r="AC695" i="1"/>
  <c r="AC696" i="1"/>
  <c r="AC697" i="1"/>
  <c r="AC698" i="1"/>
  <c r="AC700" i="1"/>
  <c r="AC701" i="1"/>
  <c r="AC702" i="1"/>
  <c r="AC703" i="1"/>
  <c r="AC704" i="1"/>
  <c r="AC706" i="1"/>
  <c r="AC707" i="1"/>
  <c r="AC708" i="1"/>
  <c r="AC709" i="1"/>
  <c r="AC710" i="1"/>
  <c r="AC712" i="1"/>
  <c r="AC713" i="1"/>
  <c r="AC714" i="1"/>
  <c r="AC715" i="1"/>
  <c r="AC716" i="1"/>
  <c r="AC718" i="1"/>
  <c r="AC719" i="1"/>
  <c r="AC720" i="1"/>
  <c r="AC721" i="1"/>
  <c r="AC722" i="1"/>
  <c r="AC724" i="1"/>
  <c r="AC725" i="1"/>
  <c r="AC726" i="1"/>
  <c r="AC727" i="1"/>
  <c r="AC728" i="1"/>
  <c r="AC730" i="1"/>
  <c r="AC731" i="1"/>
  <c r="AC732" i="1"/>
  <c r="AC733" i="1"/>
  <c r="AC734" i="1"/>
  <c r="AC736" i="1"/>
  <c r="AC737" i="1"/>
  <c r="AC738" i="1"/>
  <c r="AC739" i="1"/>
  <c r="AC740" i="1"/>
  <c r="AC742" i="1"/>
  <c r="AC743" i="1"/>
  <c r="AC744" i="1"/>
  <c r="AC745" i="1"/>
  <c r="AC746" i="1"/>
  <c r="AC748" i="1"/>
  <c r="AC749" i="1"/>
  <c r="AC750" i="1"/>
  <c r="AC751" i="1"/>
  <c r="AC752" i="1"/>
  <c r="AC754" i="1"/>
  <c r="AC755" i="1"/>
  <c r="AC756" i="1"/>
  <c r="AC757" i="1"/>
  <c r="AC758" i="1"/>
  <c r="AC760" i="1"/>
  <c r="AC761" i="1"/>
  <c r="AC762" i="1"/>
  <c r="AC763" i="1"/>
  <c r="AC764" i="1"/>
  <c r="AC766" i="1"/>
  <c r="AC767" i="1"/>
  <c r="AC768" i="1"/>
  <c r="AC769" i="1"/>
  <c r="AC770" i="1"/>
  <c r="AC772" i="1"/>
  <c r="AC773" i="1"/>
  <c r="AC774" i="1"/>
  <c r="AC775" i="1"/>
  <c r="AC776" i="1"/>
  <c r="AC778" i="1"/>
  <c r="AC779" i="1"/>
  <c r="AC780" i="1"/>
  <c r="AC781" i="1"/>
  <c r="AC782" i="1"/>
  <c r="AC784" i="1"/>
  <c r="AC785" i="1"/>
  <c r="AC786" i="1"/>
  <c r="AC787" i="1"/>
  <c r="AC788" i="1"/>
  <c r="AC790" i="1"/>
  <c r="AC791" i="1"/>
  <c r="AC792" i="1"/>
  <c r="AC793" i="1"/>
  <c r="AC794" i="1"/>
  <c r="AC796" i="1"/>
  <c r="AC797" i="1"/>
  <c r="AC798" i="1"/>
  <c r="AC799" i="1"/>
  <c r="AC800" i="1"/>
  <c r="AC802" i="1"/>
  <c r="AC803" i="1"/>
  <c r="AC804" i="1"/>
  <c r="AC805" i="1"/>
  <c r="AC806" i="1"/>
  <c r="AC808" i="1"/>
  <c r="AC809" i="1"/>
  <c r="AC810" i="1"/>
  <c r="AC811" i="1"/>
  <c r="AC812" i="1"/>
  <c r="AC814" i="1"/>
  <c r="AC815" i="1"/>
  <c r="AC816" i="1"/>
  <c r="AC817" i="1"/>
  <c r="AC818" i="1"/>
  <c r="AC820" i="1"/>
  <c r="AC821" i="1"/>
  <c r="AC822" i="1"/>
  <c r="AC823" i="1"/>
  <c r="AC824" i="1"/>
  <c r="AC826" i="1"/>
  <c r="AC827" i="1"/>
  <c r="AC828" i="1"/>
  <c r="AC829" i="1"/>
  <c r="AC830"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JO34" i="7"/>
  <c r="D10" i="7"/>
  <c r="E10" i="7"/>
  <c r="F10" i="7"/>
  <c r="G10" i="7"/>
  <c r="H10" i="7"/>
  <c r="D8" i="7"/>
  <c r="D7" i="7"/>
  <c r="E7" i="7"/>
  <c r="F7" i="7"/>
  <c r="G7" i="7"/>
  <c r="H7" i="7"/>
  <c r="I7" i="7"/>
  <c r="J7" i="7"/>
  <c r="K7" i="7"/>
  <c r="D12" i="7"/>
  <c r="E12" i="7"/>
  <c r="F12" i="7"/>
  <c r="G12" i="7"/>
  <c r="H12" i="7"/>
  <c r="I12" i="7"/>
  <c r="J12" i="7"/>
  <c r="D23" i="7"/>
  <c r="E23" i="7"/>
  <c r="F23" i="7"/>
  <c r="G23" i="7"/>
  <c r="H23" i="7"/>
  <c r="I23" i="7"/>
  <c r="D32" i="7"/>
  <c r="E32" i="7"/>
  <c r="F32" i="7"/>
  <c r="G32" i="7"/>
  <c r="H32" i="7"/>
  <c r="D26" i="7"/>
  <c r="E26" i="7"/>
  <c r="F26" i="7"/>
  <c r="G26" i="7"/>
  <c r="H26" i="7"/>
  <c r="I26" i="7"/>
  <c r="D19" i="7"/>
  <c r="E19" i="7"/>
  <c r="F19" i="7"/>
  <c r="G19" i="7"/>
  <c r="H19" i="7"/>
  <c r="I19" i="7"/>
  <c r="J19" i="7"/>
  <c r="D11" i="7"/>
  <c r="E11" i="7"/>
  <c r="F11" i="7"/>
  <c r="G11" i="7"/>
  <c r="H11" i="7"/>
  <c r="I11" i="7"/>
  <c r="J11" i="7"/>
  <c r="D29" i="7"/>
  <c r="E29" i="7"/>
  <c r="F29" i="7"/>
  <c r="G29" i="7"/>
  <c r="H29" i="7"/>
  <c r="I29" i="7"/>
  <c r="D3" i="7"/>
  <c r="E3" i="7"/>
  <c r="F3" i="7"/>
  <c r="G3" i="7"/>
  <c r="H3" i="7"/>
  <c r="D22" i="7"/>
  <c r="E22" i="7"/>
  <c r="F22" i="7"/>
  <c r="G22" i="7"/>
  <c r="H22" i="7"/>
  <c r="I22" i="7"/>
  <c r="J22" i="7"/>
  <c r="D21" i="7"/>
  <c r="E21" i="7"/>
  <c r="F21" i="7"/>
  <c r="G21" i="7"/>
  <c r="H21" i="7"/>
  <c r="I21" i="7"/>
  <c r="J21" i="7"/>
  <c r="D13" i="7"/>
  <c r="E13" i="7"/>
  <c r="F13" i="7"/>
  <c r="G13" i="7"/>
  <c r="H13" i="7"/>
  <c r="I13" i="7"/>
  <c r="D2" i="7"/>
  <c r="D31" i="7"/>
  <c r="E31" i="7"/>
  <c r="F31" i="7"/>
  <c r="G31" i="7"/>
  <c r="H31" i="7"/>
  <c r="I31" i="7"/>
  <c r="J31" i="7"/>
  <c r="D15" i="7"/>
  <c r="E15" i="7"/>
  <c r="F15" i="7"/>
  <c r="G15" i="7"/>
  <c r="H15" i="7"/>
  <c r="I15" i="7"/>
  <c r="J15" i="7"/>
  <c r="D4" i="7"/>
  <c r="E4" i="7"/>
  <c r="F4" i="7"/>
  <c r="G4" i="7"/>
  <c r="H4" i="7"/>
  <c r="I4" i="7"/>
  <c r="D14" i="7"/>
  <c r="E14" i="7"/>
  <c r="F14" i="7"/>
  <c r="G14" i="7"/>
  <c r="H14" i="7"/>
  <c r="I14" i="7"/>
  <c r="J14" i="7"/>
  <c r="D17" i="7"/>
  <c r="E17" i="7"/>
  <c r="F17" i="7"/>
  <c r="G17" i="7"/>
  <c r="H17" i="7"/>
  <c r="I17" i="7"/>
  <c r="J17" i="7"/>
  <c r="K17" i="7"/>
  <c r="D16" i="7"/>
  <c r="E16" i="7"/>
  <c r="F16" i="7"/>
  <c r="G16" i="7"/>
  <c r="H16" i="7"/>
  <c r="I16" i="7"/>
  <c r="D28" i="7"/>
  <c r="E28" i="7"/>
  <c r="F28" i="7"/>
  <c r="G28" i="7"/>
  <c r="H28" i="7"/>
  <c r="D33" i="7"/>
  <c r="E33" i="7"/>
  <c r="F33" i="7"/>
  <c r="G33" i="7"/>
  <c r="H33" i="7"/>
  <c r="I33" i="7"/>
  <c r="J33" i="7"/>
  <c r="D24" i="7"/>
  <c r="E24" i="7"/>
  <c r="F24" i="7"/>
  <c r="G24" i="7"/>
  <c r="H24" i="7"/>
  <c r="D6" i="7"/>
  <c r="E6" i="7"/>
  <c r="F6" i="7"/>
  <c r="G6" i="7"/>
  <c r="H6" i="7"/>
  <c r="I6" i="7"/>
  <c r="J6" i="7"/>
  <c r="K6" i="7"/>
  <c r="D9" i="7"/>
  <c r="E9" i="7"/>
  <c r="F9" i="7"/>
  <c r="G9" i="7"/>
  <c r="H9" i="7"/>
  <c r="I9" i="7"/>
  <c r="D27" i="7"/>
  <c r="E27" i="7"/>
  <c r="F27" i="7"/>
  <c r="G27" i="7"/>
  <c r="H27" i="7"/>
  <c r="D25" i="7"/>
  <c r="E25" i="7"/>
  <c r="F25" i="7"/>
  <c r="G25" i="7"/>
  <c r="H25" i="7"/>
  <c r="I25" i="7"/>
  <c r="D20" i="7"/>
  <c r="E20" i="7"/>
  <c r="F20" i="7"/>
  <c r="G20" i="7"/>
  <c r="H20" i="7"/>
  <c r="I20" i="7"/>
  <c r="D18" i="7"/>
  <c r="E18" i="7"/>
  <c r="F18" i="7"/>
  <c r="G18" i="7"/>
  <c r="H18" i="7"/>
  <c r="I18" i="7"/>
  <c r="D5" i="7"/>
  <c r="E5" i="7"/>
  <c r="F5" i="7"/>
  <c r="G5" i="7"/>
  <c r="H5" i="7"/>
  <c r="I5" i="7"/>
  <c r="J5" i="7"/>
  <c r="K5" i="7"/>
  <c r="L5"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4" i="2"/>
  <c r="AU5" i="2"/>
  <c r="AU2" i="2"/>
  <c r="AU3" i="2"/>
  <c r="AU8" i="2"/>
  <c r="AU9" i="2"/>
  <c r="AU14" i="2"/>
  <c r="AU15" i="2"/>
  <c r="AU7" i="2"/>
  <c r="AU12" i="2"/>
  <c r="AU11" i="2"/>
  <c r="AU18" i="2"/>
  <c r="AU6" i="2"/>
  <c r="AU21" i="2"/>
  <c r="AU23" i="2"/>
  <c r="AU10" i="2"/>
  <c r="AU20" i="2"/>
  <c r="AU25" i="2"/>
  <c r="AU19" i="2"/>
  <c r="AU17" i="2"/>
  <c r="AU27" i="2"/>
  <c r="AU16" i="2"/>
  <c r="AU22" i="2"/>
  <c r="AU33" i="2"/>
  <c r="AU24" i="2"/>
  <c r="AU28" i="2"/>
  <c r="AU32" i="2"/>
  <c r="AU26" i="2"/>
  <c r="AU31" i="2"/>
  <c r="AU29" i="2"/>
  <c r="AU13" i="2"/>
  <c r="AU30" i="2"/>
  <c r="AQ4" i="2"/>
  <c r="AQ5" i="2"/>
  <c r="AQ2" i="2"/>
  <c r="AQ3" i="2"/>
  <c r="AQ8" i="2"/>
  <c r="AQ9" i="2"/>
  <c r="AQ14" i="2"/>
  <c r="AQ15" i="2"/>
  <c r="AQ7" i="2"/>
  <c r="AQ12" i="2"/>
  <c r="AQ11" i="2"/>
  <c r="AQ18" i="2"/>
  <c r="AQ6" i="2"/>
  <c r="AQ21" i="2"/>
  <c r="AQ23" i="2"/>
  <c r="AQ10" i="2"/>
  <c r="AQ20" i="2"/>
  <c r="AQ25" i="2"/>
  <c r="AQ19" i="2"/>
  <c r="AQ17" i="2"/>
  <c r="AQ27" i="2"/>
  <c r="AQ16" i="2"/>
  <c r="AQ22" i="2"/>
  <c r="AQ33" i="2"/>
  <c r="AQ24" i="2"/>
  <c r="AQ28" i="2"/>
  <c r="AQ32" i="2"/>
  <c r="AQ26" i="2"/>
  <c r="AQ31" i="2"/>
  <c r="AQ29" i="2"/>
  <c r="AQ13" i="2"/>
  <c r="AQ3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8" i="2"/>
  <c r="AS8" i="2"/>
  <c r="AV8" i="2"/>
  <c r="AW8" i="2"/>
  <c r="AR21" i="2"/>
  <c r="AS21" i="2"/>
  <c r="AV21" i="2"/>
  <c r="AW21" i="2"/>
  <c r="AR11" i="2"/>
  <c r="AS11" i="2"/>
  <c r="AV11" i="2"/>
  <c r="AW11" i="2"/>
  <c r="AR22" i="2"/>
  <c r="AS22" i="2"/>
  <c r="AV22" i="2"/>
  <c r="AW22" i="2"/>
  <c r="AR2" i="2"/>
  <c r="AS2" i="2"/>
  <c r="AV2" i="2"/>
  <c r="AW2" i="2"/>
  <c r="AR14" i="2"/>
  <c r="AS14" i="2"/>
  <c r="AV14" i="2"/>
  <c r="AW14" i="2"/>
  <c r="AR18" i="2"/>
  <c r="AS18" i="2"/>
  <c r="AV18" i="2"/>
  <c r="AW18" i="2"/>
  <c r="AR33" i="2"/>
  <c r="AS33" i="2"/>
  <c r="AV33" i="2"/>
  <c r="AW33" i="2"/>
  <c r="AR19" i="2"/>
  <c r="AS19" i="2"/>
  <c r="AV19" i="2"/>
  <c r="AW19" i="2"/>
  <c r="AR4" i="2"/>
  <c r="AS4" i="2"/>
  <c r="AV4" i="2"/>
  <c r="AW4" i="2"/>
  <c r="AR3" i="2"/>
  <c r="AS3" i="2"/>
  <c r="AV3" i="2"/>
  <c r="AW3" i="2"/>
  <c r="AR25" i="2"/>
  <c r="AS25" i="2"/>
  <c r="AV25" i="2"/>
  <c r="AW25" i="2"/>
  <c r="AR16" i="2"/>
  <c r="AS16" i="2"/>
  <c r="AV16" i="2"/>
  <c r="AW16" i="2"/>
  <c r="AR31" i="2"/>
  <c r="AS31" i="2"/>
  <c r="AV31" i="2"/>
  <c r="AW31" i="2"/>
  <c r="AR17" i="2"/>
  <c r="AS17" i="2"/>
  <c r="AV17" i="2"/>
  <c r="AW17" i="2"/>
  <c r="AR13" i="2"/>
  <c r="AS13" i="2"/>
  <c r="AV13" i="2"/>
  <c r="AW13" i="2"/>
  <c r="AR10" i="2"/>
  <c r="AS10" i="2"/>
  <c r="AV10" i="2"/>
  <c r="AW10" i="2"/>
  <c r="AR15" i="2"/>
  <c r="AS15" i="2"/>
  <c r="AV15" i="2"/>
  <c r="AW15" i="2"/>
  <c r="AR32" i="2"/>
  <c r="AS32" i="2"/>
  <c r="AV32" i="2"/>
  <c r="AW32" i="2"/>
  <c r="AR20" i="2"/>
  <c r="AS20" i="2"/>
  <c r="AV20" i="2"/>
  <c r="AW20" i="2"/>
  <c r="AR6" i="2"/>
  <c r="AS6" i="2"/>
  <c r="AV6" i="2"/>
  <c r="AW6" i="2"/>
  <c r="AR28" i="2"/>
  <c r="AS28" i="2"/>
  <c r="AV28" i="2"/>
  <c r="AW28" i="2"/>
  <c r="AR29" i="2"/>
  <c r="AS29" i="2"/>
  <c r="AV29" i="2"/>
  <c r="AW29" i="2"/>
  <c r="AR26" i="2"/>
  <c r="AS26" i="2"/>
  <c r="AV26" i="2"/>
  <c r="AW26" i="2"/>
  <c r="AR7" i="2"/>
  <c r="AS7" i="2"/>
  <c r="AV7" i="2"/>
  <c r="AW7" i="2"/>
  <c r="AR27" i="2"/>
  <c r="AS27" i="2"/>
  <c r="AV27" i="2"/>
  <c r="AW27" i="2"/>
  <c r="AR9" i="2"/>
  <c r="AS9" i="2"/>
  <c r="AV9" i="2"/>
  <c r="AW9" i="2"/>
  <c r="AR12" i="2"/>
  <c r="AS12" i="2"/>
  <c r="AV12" i="2"/>
  <c r="AW12" i="2"/>
  <c r="AR24" i="2"/>
  <c r="AS24" i="2"/>
  <c r="AV24" i="2"/>
  <c r="AW24" i="2"/>
  <c r="AR5" i="2"/>
  <c r="AS5" i="2"/>
  <c r="AV5" i="2"/>
  <c r="AW5" i="2"/>
  <c r="AR30" i="2"/>
  <c r="AS30" i="2"/>
  <c r="AV30" i="2"/>
  <c r="AW30" i="2"/>
  <c r="AW23" i="2"/>
  <c r="AV23" i="2"/>
  <c r="AS23" i="2"/>
  <c r="AR23"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AB130" i="1" s="1"/>
  <c r="N131" i="1"/>
  <c r="AA131" i="1" s="1"/>
  <c r="N132" i="1"/>
  <c r="Z132" i="1" s="1"/>
  <c r="N133" i="1"/>
  <c r="Z133" i="1" s="1"/>
  <c r="N134" i="1"/>
  <c r="Z134" i="1" s="1"/>
  <c r="N135" i="1"/>
  <c r="N136" i="1"/>
  <c r="AB136" i="1" s="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32" i="1"/>
  <c r="O139" i="1"/>
  <c r="O140" i="1"/>
  <c r="O141" i="1"/>
  <c r="O142" i="1"/>
  <c r="AC142" i="1" s="1"/>
  <c r="O143" i="1"/>
  <c r="O144" i="1"/>
  <c r="AC144" i="1" s="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H62" i="1"/>
  <c r="H63" i="1"/>
  <c r="H64" i="1"/>
  <c r="O64" i="1" s="1"/>
  <c r="H65" i="1"/>
  <c r="O65" i="1" s="1"/>
  <c r="H66" i="1"/>
  <c r="H67" i="1"/>
  <c r="H68" i="1"/>
  <c r="O68" i="1" s="1"/>
  <c r="H69" i="1"/>
  <c r="O69" i="1" s="1"/>
  <c r="H70" i="1"/>
  <c r="O70" i="1" s="1"/>
  <c r="H71" i="1"/>
  <c r="O71" i="1" s="1"/>
  <c r="H72" i="1"/>
  <c r="H73" i="1"/>
  <c r="H74" i="1"/>
  <c r="H75" i="1"/>
  <c r="H76" i="1"/>
  <c r="H77" i="1"/>
  <c r="O77" i="1" s="1"/>
  <c r="H78" i="1"/>
  <c r="O78" i="1" s="1"/>
  <c r="H79" i="1"/>
  <c r="H80" i="1"/>
  <c r="O80" i="1" s="1"/>
  <c r="H81" i="1"/>
  <c r="O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H108" i="1"/>
  <c r="H109" i="1"/>
  <c r="O109" i="1" s="1"/>
  <c r="H110" i="1"/>
  <c r="O110" i="1" s="1"/>
  <c r="H111" i="1"/>
  <c r="O111" i="1" s="1"/>
  <c r="H112" i="1"/>
  <c r="O112" i="1" s="1"/>
  <c r="H113" i="1"/>
  <c r="O113" i="1" s="1"/>
  <c r="H114" i="1"/>
  <c r="H115" i="1"/>
  <c r="H116" i="1"/>
  <c r="H117" i="1"/>
  <c r="O117" i="1" s="1"/>
  <c r="H118" i="1"/>
  <c r="O118" i="1" s="1"/>
  <c r="H119" i="1"/>
  <c r="O119" i="1" s="1"/>
  <c r="H120" i="1"/>
  <c r="O120" i="1" s="1"/>
  <c r="H121" i="1"/>
  <c r="O121" i="1" s="1"/>
  <c r="H122" i="1"/>
  <c r="O122" i="1" s="1"/>
  <c r="H123" i="1"/>
  <c r="O123" i="1" s="1"/>
  <c r="H124" i="1"/>
  <c r="O124" i="1" s="1"/>
  <c r="H125" i="1"/>
  <c r="O125" i="1" s="1"/>
  <c r="H126" i="1"/>
  <c r="O126" i="1" s="1"/>
  <c r="H127" i="1"/>
  <c r="O127" i="1" s="1"/>
  <c r="H128" i="1"/>
  <c r="O128" i="1" s="1"/>
  <c r="H129" i="1"/>
  <c r="O129" i="1" s="1"/>
  <c r="H130" i="1"/>
  <c r="O130" i="1" s="1"/>
  <c r="H131" i="1"/>
  <c r="O131" i="1" s="1"/>
  <c r="H132" i="1"/>
  <c r="H133" i="1"/>
  <c r="O133" i="1" s="1"/>
  <c r="H134" i="1"/>
  <c r="O134" i="1" s="1"/>
  <c r="H135" i="1"/>
  <c r="O135" i="1" s="1"/>
  <c r="H136" i="1"/>
  <c r="O136" i="1" s="1"/>
  <c r="H137" i="1"/>
  <c r="O137" i="1" s="1"/>
  <c r="H138" i="1"/>
  <c r="O138" i="1" s="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J12" i="1" l="1"/>
  <c r="AC149" i="1"/>
  <c r="AC258" i="1"/>
  <c r="AC250" i="1"/>
  <c r="AC241" i="1"/>
  <c r="AC233" i="1"/>
  <c r="AC223" i="1"/>
  <c r="AC215" i="1"/>
  <c r="AC207" i="1"/>
  <c r="AC198" i="1"/>
  <c r="AC190" i="1"/>
  <c r="AC180" i="1"/>
  <c r="AC172" i="1"/>
  <c r="AC163" i="1"/>
  <c r="AC155" i="1"/>
  <c r="AC147" i="1"/>
  <c r="AC136" i="1"/>
  <c r="AC128" i="1"/>
  <c r="AC119" i="1"/>
  <c r="AC111" i="1"/>
  <c r="AC102" i="1"/>
  <c r="AC93" i="1"/>
  <c r="AC84" i="1"/>
  <c r="AC76" i="1"/>
  <c r="AC68" i="1"/>
  <c r="AC59" i="1"/>
  <c r="AC50" i="1"/>
  <c r="AC41" i="1"/>
  <c r="AC33" i="1"/>
  <c r="AC24" i="1"/>
  <c r="AC16" i="1"/>
  <c r="AC6"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16" i="1"/>
  <c r="AC108" i="1"/>
  <c r="AC101" i="1"/>
  <c r="AC94" i="1"/>
  <c r="AC87" i="1"/>
  <c r="AC80" i="1"/>
  <c r="AC72" i="1"/>
  <c r="AC65" i="1"/>
  <c r="AC58" i="1"/>
  <c r="AC51" i="1"/>
  <c r="AC44" i="1"/>
  <c r="AC36" i="1"/>
  <c r="AC29" i="1"/>
  <c r="AC22" i="1"/>
  <c r="AC15" i="1"/>
  <c r="AC7" i="1"/>
  <c r="AC13" i="1"/>
  <c r="AC19" i="1"/>
  <c r="AC25" i="1"/>
  <c r="AC31" i="1"/>
  <c r="AC37" i="1"/>
  <c r="AC43" i="1"/>
  <c r="AC49" i="1"/>
  <c r="AC55" i="1"/>
  <c r="AC61" i="1"/>
  <c r="AC67" i="1"/>
  <c r="AC73" i="1"/>
  <c r="AC79" i="1"/>
  <c r="AC85" i="1"/>
  <c r="AC91" i="1"/>
  <c r="AC97" i="1"/>
  <c r="AC103" i="1"/>
  <c r="AC109" i="1"/>
  <c r="AC115"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7" i="7"/>
  <c r="K11" i="7"/>
  <c r="L11" i="7"/>
  <c r="M11" i="7"/>
  <c r="N11" i="7"/>
  <c r="K10" i="6"/>
  <c r="K9" i="6"/>
  <c r="K12" i="6"/>
  <c r="K11" i="6"/>
  <c r="K29" i="7"/>
  <c r="L29" i="7"/>
  <c r="J29" i="7"/>
  <c r="L10" i="6"/>
  <c r="L8" i="6"/>
  <c r="L9" i="6"/>
  <c r="L14" i="7"/>
  <c r="K14" i="7"/>
  <c r="U9" i="6"/>
  <c r="U10" i="6"/>
  <c r="J16" i="7"/>
  <c r="W8" i="6"/>
  <c r="D3" i="6"/>
  <c r="K21" i="7"/>
  <c r="L21" i="7"/>
  <c r="M21" i="7"/>
  <c r="O11" i="6"/>
  <c r="O9" i="6"/>
  <c r="O10" i="6"/>
  <c r="J13" i="7"/>
  <c r="P8" i="6"/>
  <c r="K31" i="7"/>
  <c r="L31" i="7"/>
  <c r="R9" i="6"/>
  <c r="R10" i="6"/>
  <c r="J27" i="7"/>
  <c r="I27" i="7"/>
  <c r="AC7" i="6"/>
  <c r="AC8" i="6"/>
  <c r="K15" i="7"/>
  <c r="L15" i="7"/>
  <c r="S9" i="6"/>
  <c r="S10" i="6"/>
  <c r="L20" i="7"/>
  <c r="M20" i="7"/>
  <c r="K20" i="7"/>
  <c r="AE9" i="6"/>
  <c r="J20" i="7"/>
  <c r="AE8" i="6"/>
  <c r="AE11" i="6"/>
  <c r="AE10" i="6"/>
  <c r="I3" i="7"/>
  <c r="J3" i="7"/>
  <c r="M7" i="6"/>
  <c r="M8" i="6"/>
  <c r="N25" i="7"/>
  <c r="O25" i="7"/>
  <c r="J25" i="7"/>
  <c r="K25" i="7"/>
  <c r="L25" i="7"/>
  <c r="M25" i="7"/>
  <c r="AD8" i="6"/>
  <c r="AD11" i="6"/>
  <c r="AD9" i="6"/>
  <c r="AD12" i="6"/>
  <c r="AD10" i="6"/>
  <c r="AD13" i="6"/>
  <c r="K28" i="7"/>
  <c r="L28" i="7"/>
  <c r="J28" i="7"/>
  <c r="I28" i="7"/>
  <c r="X7" i="6"/>
  <c r="X8" i="6"/>
  <c r="X9" i="6"/>
  <c r="X10" i="6"/>
  <c r="D34" i="7"/>
  <c r="O105" i="1"/>
  <c r="O89" i="1"/>
  <c r="O41" i="1"/>
  <c r="O66" i="1"/>
  <c r="O98" i="1"/>
  <c r="O82" i="1"/>
  <c r="O114" i="1"/>
  <c r="O108" i="1"/>
  <c r="O104" i="1"/>
  <c r="O44" i="1"/>
  <c r="O60" i="1"/>
  <c r="AE12" i="6"/>
  <c r="L15" i="6"/>
  <c r="O115" i="1"/>
  <c r="O106" i="1"/>
  <c r="O90" i="1"/>
  <c r="O74" i="1"/>
  <c r="O116" i="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O67" i="1"/>
  <c r="D30" i="2"/>
  <c r="O83" i="1"/>
  <c r="O35" i="1"/>
  <c r="O95" i="1"/>
  <c r="O79" i="1"/>
  <c r="O63" i="1"/>
  <c r="O99" i="1"/>
  <c r="BO63" i="2"/>
  <c r="BO57" i="2"/>
  <c r="BO56" i="2"/>
  <c r="O38" i="1"/>
  <c r="O76" i="1"/>
  <c r="O23" i="1"/>
  <c r="O75" i="1"/>
  <c r="BO51" i="2"/>
  <c r="BO50" i="2"/>
  <c r="O57" i="1"/>
  <c r="O73" i="1"/>
  <c r="BO45" i="2"/>
  <c r="O88" i="1"/>
  <c r="O72" i="1"/>
  <c r="O55" i="1"/>
  <c r="O92" i="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32" i="2"/>
  <c r="D4" i="2"/>
  <c r="D13" i="2"/>
  <c r="AT7" i="4"/>
  <c r="D21" i="2"/>
  <c r="D22" i="2"/>
  <c r="D19" i="2"/>
  <c r="BL15" i="4"/>
  <c r="D17" i="2"/>
  <c r="D27" i="2"/>
  <c r="D2" i="2"/>
  <c r="D28" i="2"/>
  <c r="D26" i="2"/>
  <c r="S56" i="1"/>
  <c r="R29"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16" i="2"/>
  <c r="D7" i="2"/>
  <c r="D5" i="2"/>
  <c r="S22" i="1"/>
  <c r="Q7" i="2" s="1"/>
  <c r="S16" i="1"/>
  <c r="S6" i="2" s="1"/>
  <c r="S10" i="1"/>
  <c r="R5" i="2" s="1"/>
  <c r="S31" i="1"/>
  <c r="S11" i="2" s="1"/>
  <c r="C12" i="4"/>
  <c r="C32" i="4"/>
  <c r="BL11" i="4"/>
  <c r="D47" i="4"/>
  <c r="BD61" i="4"/>
  <c r="D21" i="4"/>
  <c r="BN55" i="4"/>
  <c r="BM52" i="4"/>
  <c r="BN35" i="4"/>
  <c r="F47" i="4"/>
  <c r="AZ55" i="4"/>
  <c r="E44" i="4"/>
  <c r="C46" i="4"/>
  <c r="BA18" i="4"/>
  <c r="C38" i="4"/>
  <c r="F19" i="4"/>
  <c r="D29" i="2"/>
  <c r="D15" i="2"/>
  <c r="BN61" i="4"/>
  <c r="C50" i="4"/>
  <c r="D3" i="2"/>
  <c r="S15" i="1"/>
  <c r="R3" i="2" s="1"/>
  <c r="S9" i="1"/>
  <c r="S15" i="2" s="1"/>
  <c r="S30" i="1"/>
  <c r="AO30" i="4"/>
  <c r="BK56" i="4"/>
  <c r="E60" i="4"/>
  <c r="AA38" i="4"/>
  <c r="BG30" i="4"/>
  <c r="F21" i="4"/>
  <c r="F45" i="4"/>
  <c r="BN37" i="4"/>
  <c r="BK30" i="4"/>
  <c r="F57" i="4"/>
  <c r="BH39" i="4"/>
  <c r="BK54" i="4"/>
  <c r="BK40" i="4"/>
  <c r="BL53" i="4"/>
  <c r="AY44" i="4"/>
  <c r="BK22" i="4"/>
  <c r="E36" i="4"/>
  <c r="BI26" i="4"/>
  <c r="D11" i="2"/>
  <c r="D57" i="4"/>
  <c r="BG54" i="4"/>
  <c r="D12" i="2"/>
  <c r="F27" i="4"/>
  <c r="D25" i="2"/>
  <c r="S3" i="1"/>
  <c r="S14" i="1"/>
  <c r="Q25" i="2" s="1"/>
  <c r="S8" i="1"/>
  <c r="Q27" i="2" s="1"/>
  <c r="S71" i="1"/>
  <c r="Q4" i="2" s="1"/>
  <c r="S47" i="1"/>
  <c r="R19" i="2" s="1"/>
  <c r="S35" i="1"/>
  <c r="R28" i="2" s="1"/>
  <c r="S29" i="1"/>
  <c r="R32" i="2" s="1"/>
  <c r="BH27" i="4"/>
  <c r="F23" i="4"/>
  <c r="AZ41" i="4"/>
  <c r="BN29" i="4"/>
  <c r="BM16" i="4"/>
  <c r="BL61" i="4"/>
  <c r="BH51" i="4"/>
  <c r="BH53" i="4"/>
  <c r="E16" i="4"/>
  <c r="E38" i="4"/>
  <c r="BM26" i="4"/>
  <c r="BG42" i="4"/>
  <c r="BD47" i="4"/>
  <c r="BL55" i="4"/>
  <c r="C34" i="4"/>
  <c r="D33" i="2"/>
  <c r="BN19" i="4"/>
  <c r="E18" i="4"/>
  <c r="D18" i="2"/>
  <c r="D10" i="2"/>
  <c r="D24" i="2"/>
  <c r="D23" i="2"/>
  <c r="D20" i="2"/>
  <c r="D14" i="2"/>
  <c r="S13" i="1"/>
  <c r="R31" i="2" s="1"/>
  <c r="S7" i="1"/>
  <c r="Q14" i="2" s="1"/>
  <c r="S82" i="1"/>
  <c r="Q30" i="2" s="1"/>
  <c r="S40" i="1"/>
  <c r="Z5" i="2" s="1"/>
  <c r="S34" i="1"/>
  <c r="Q10" i="2" s="1"/>
  <c r="D31" i="2"/>
  <c r="D6" i="2"/>
  <c r="D9" i="2"/>
  <c r="BJ17" i="4"/>
  <c r="D8" i="2"/>
  <c r="S24" i="1"/>
  <c r="S18" i="1"/>
  <c r="AA10" i="2" s="1"/>
  <c r="S12" i="1"/>
  <c r="S18" i="2" s="1"/>
  <c r="S51" i="1"/>
  <c r="S2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25"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0" i="2"/>
  <c r="W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30" i="2"/>
  <c r="W25" i="2"/>
  <c r="N22" i="2"/>
  <c r="W19" i="2"/>
  <c r="N30" i="2"/>
  <c r="U20" i="2"/>
  <c r="Y20" i="2"/>
  <c r="W15" i="2"/>
  <c r="O27" i="2"/>
  <c r="U12" i="2"/>
  <c r="W28" i="2"/>
  <c r="AA23" i="2"/>
  <c r="Z20" i="2"/>
  <c r="O30" i="2"/>
  <c r="U25" i="2"/>
  <c r="Y25" i="2"/>
  <c r="W11" i="2"/>
  <c r="Q5" i="2"/>
  <c r="Z25" i="2"/>
  <c r="V20" i="2"/>
  <c r="AA14" i="2"/>
  <c r="AA27" i="2"/>
  <c r="V25" i="2"/>
  <c r="O14" i="2"/>
  <c r="W20" i="2"/>
  <c r="V14" i="2"/>
  <c r="Y14" i="2"/>
  <c r="Z14" i="2"/>
  <c r="U14" i="2"/>
  <c r="W14" i="2"/>
  <c r="AA22" i="2"/>
  <c r="N4" i="2"/>
  <c r="W13" i="2"/>
  <c r="O4" i="2"/>
  <c r="M4" i="2"/>
  <c r="W21" i="2"/>
  <c r="O58" i="1"/>
  <c r="O26" i="1"/>
  <c r="O42" i="1"/>
  <c r="O45" i="1"/>
  <c r="O61" i="1"/>
  <c r="O29" i="1"/>
  <c r="O56" i="1"/>
  <c r="N15" i="2"/>
  <c r="W2" i="2"/>
  <c r="O27" i="1"/>
  <c r="O43" i="1"/>
  <c r="O59" i="1"/>
  <c r="U16" i="2"/>
  <c r="O52" i="1"/>
  <c r="Z22" i="2"/>
  <c r="O36" i="1"/>
  <c r="Z26" i="2"/>
  <c r="V31" i="2"/>
  <c r="AE66" i="4"/>
  <c r="O34" i="1"/>
  <c r="AA26" i="2"/>
  <c r="N33" i="2"/>
  <c r="M29" i="2"/>
  <c r="O50" i="1"/>
  <c r="N19" i="2"/>
  <c r="J65" i="4"/>
  <c r="W8" i="2"/>
  <c r="N12" i="2"/>
  <c r="V13" i="2"/>
  <c r="O46" i="1"/>
  <c r="N29" i="2"/>
  <c r="V22" i="2"/>
  <c r="N27" i="2"/>
  <c r="N28" i="2"/>
  <c r="N32" i="2"/>
  <c r="W29" i="2"/>
  <c r="O30" i="1"/>
  <c r="N24" i="2"/>
  <c r="N3" i="2"/>
  <c r="N17" i="2"/>
  <c r="U17" i="2"/>
  <c r="O11" i="2"/>
  <c r="O62" i="1"/>
  <c r="M11" i="2"/>
  <c r="U10" i="2"/>
  <c r="N6" i="2"/>
  <c r="V3" i="2"/>
  <c r="AH65" i="4"/>
  <c r="V7" i="2"/>
  <c r="V2" i="2"/>
  <c r="V17" i="2"/>
  <c r="V27" i="2"/>
  <c r="W22" i="2"/>
  <c r="V30" i="2"/>
  <c r="V19" i="2"/>
  <c r="W27" i="2"/>
  <c r="BF16" i="2"/>
  <c r="V11" i="2"/>
  <c r="W26" i="2"/>
  <c r="BE7" i="2"/>
  <c r="Y27" i="2"/>
  <c r="BE4" i="2"/>
  <c r="V24" i="2"/>
  <c r="BF25" i="2"/>
  <c r="V16" i="2"/>
  <c r="V33" i="2"/>
  <c r="BF32" i="2"/>
  <c r="N7" i="2"/>
  <c r="W31" i="2"/>
  <c r="BK62" i="4"/>
  <c r="W30" i="2"/>
  <c r="W5" i="2"/>
  <c r="W24" i="2"/>
  <c r="U3" i="2"/>
  <c r="W7" i="2"/>
  <c r="U7" i="2"/>
  <c r="W6" i="2"/>
  <c r="BF15" i="2"/>
  <c r="BE30" i="2"/>
  <c r="H3" i="2"/>
  <c r="I3" i="2" s="1"/>
  <c r="H20" i="2"/>
  <c r="I20" i="2" s="1"/>
  <c r="H18" i="2"/>
  <c r="I18" i="2" s="1"/>
  <c r="H16" i="2"/>
  <c r="I16" i="2" s="1"/>
  <c r="N18" i="2"/>
  <c r="N5" i="2"/>
  <c r="U22" i="2"/>
  <c r="U5" i="2"/>
  <c r="V21" i="2"/>
  <c r="V9" i="2"/>
  <c r="W10" i="2"/>
  <c r="W3" i="2"/>
  <c r="BE18" i="2"/>
  <c r="BF30" i="2"/>
  <c r="H13" i="2"/>
  <c r="I13" i="2" s="1"/>
  <c r="H21" i="2"/>
  <c r="I21" i="2" s="1"/>
  <c r="O2" i="2"/>
  <c r="M2" i="2"/>
  <c r="U11" i="2"/>
  <c r="U24" i="2"/>
  <c r="W17" i="2"/>
  <c r="BF6" i="2"/>
  <c r="BF17" i="2"/>
  <c r="H10" i="2"/>
  <c r="I10" i="2" s="1"/>
  <c r="U21" i="2"/>
  <c r="U9" i="2"/>
  <c r="V10" i="2"/>
  <c r="W33" i="2"/>
  <c r="Y26" i="2"/>
  <c r="BF4" i="2"/>
  <c r="BF31" i="2"/>
  <c r="BE14" i="2"/>
  <c r="H30" i="2"/>
  <c r="I30" i="2" s="1"/>
  <c r="BE8" i="2"/>
  <c r="H15" i="2"/>
  <c r="I15" i="2" s="1"/>
  <c r="M23" i="2"/>
  <c r="S5" i="2"/>
  <c r="BF29" i="2"/>
  <c r="H7" i="2"/>
  <c r="I7" i="2" s="1"/>
  <c r="H32" i="2"/>
  <c r="I32" i="2" s="1"/>
  <c r="T2" i="2"/>
  <c r="N11" i="2"/>
  <c r="U27" i="2"/>
  <c r="U33" i="2"/>
  <c r="V26" i="2"/>
  <c r="T32" i="2"/>
  <c r="H8" i="2"/>
  <c r="I8" i="2" s="1"/>
  <c r="L26" i="2"/>
  <c r="N23" i="2"/>
  <c r="U2" i="2"/>
  <c r="V28" i="2"/>
  <c r="W4" i="2"/>
  <c r="W32" i="2"/>
  <c r="BE9" i="2"/>
  <c r="H27" i="2"/>
  <c r="I27" i="2" s="1"/>
  <c r="M22" i="2"/>
  <c r="U26" i="2"/>
  <c r="V6" i="2"/>
  <c r="H12" i="2"/>
  <c r="I12" i="2" s="1"/>
  <c r="O33" i="2"/>
  <c r="U28" i="2"/>
  <c r="V4" i="2"/>
  <c r="V32" i="2"/>
  <c r="W12" i="2"/>
  <c r="BE6" i="2"/>
  <c r="BF14" i="2"/>
  <c r="M12" i="2"/>
  <c r="U13" i="2"/>
  <c r="U6" i="2"/>
  <c r="Y22" i="2"/>
  <c r="U4" i="2"/>
  <c r="U32" i="2"/>
  <c r="V12" i="2"/>
  <c r="H33" i="2"/>
  <c r="I33" i="2" s="1"/>
  <c r="BF27" i="2"/>
  <c r="H14" i="2"/>
  <c r="I14" i="2" s="1"/>
  <c r="H31" i="2"/>
  <c r="I31" i="2" s="1"/>
  <c r="U30" i="2"/>
  <c r="U31" i="2"/>
  <c r="V29" i="2"/>
  <c r="V8" i="2"/>
  <c r="BE25" i="2"/>
  <c r="BF8" i="2"/>
  <c r="H25" i="2"/>
  <c r="I25" i="2" s="1"/>
  <c r="H9" i="2"/>
  <c r="I9" i="2" s="1"/>
  <c r="M24" i="2"/>
  <c r="V15" i="2"/>
  <c r="BE24" i="2"/>
  <c r="H11" i="2"/>
  <c r="I11" i="2" s="1"/>
  <c r="Z18" i="2"/>
  <c r="N13" i="2"/>
  <c r="N31" i="2"/>
  <c r="U29" i="2"/>
  <c r="U8" i="2"/>
  <c r="V5" i="2"/>
  <c r="BF20" i="2"/>
  <c r="BF12" i="2"/>
  <c r="BF7" i="2"/>
  <c r="BE16" i="2"/>
  <c r="O51" i="1"/>
  <c r="H17" i="2"/>
  <c r="I17" i="2" s="1"/>
  <c r="H26" i="2"/>
  <c r="I26" i="2" s="1"/>
  <c r="H19" i="2"/>
  <c r="I19" i="2" s="1"/>
  <c r="H22" i="2"/>
  <c r="I22" i="2" s="1"/>
  <c r="H29" i="2"/>
  <c r="I29" i="2" s="1"/>
  <c r="H28" i="2"/>
  <c r="I28" i="2" s="1"/>
  <c r="U19" i="2"/>
  <c r="U15" i="2"/>
  <c r="W16" i="2"/>
  <c r="W23" i="2"/>
  <c r="Y23" i="2"/>
  <c r="U23" i="2"/>
  <c r="V23" i="2"/>
  <c r="W18" i="2"/>
  <c r="U18" i="2"/>
  <c r="Y18" i="2"/>
  <c r="V18" i="2"/>
  <c r="Z23" i="2"/>
  <c r="H6" i="2"/>
  <c r="I6" i="2" s="1"/>
  <c r="M8" i="2"/>
  <c r="N8" i="2"/>
  <c r="AA18" i="2"/>
  <c r="Z27" i="2"/>
  <c r="M25" i="2"/>
  <c r="M21" i="2"/>
  <c r="O21" i="2"/>
  <c r="BF28" i="2"/>
  <c r="BE20" i="2"/>
  <c r="BF13" i="2"/>
  <c r="BE17" i="2"/>
  <c r="BF10" i="2"/>
  <c r="BF2" i="2"/>
  <c r="BF21" i="2"/>
  <c r="AA15" i="2"/>
  <c r="T21" i="2"/>
  <c r="M27" i="2"/>
  <c r="M33" i="2"/>
  <c r="N2" i="2"/>
  <c r="O26" i="2"/>
  <c r="O28" i="1"/>
  <c r="L30" i="2"/>
  <c r="BE27" i="2"/>
  <c r="BE10" i="2"/>
  <c r="BE2" i="2"/>
  <c r="BE21" i="2"/>
  <c r="Z15" i="2"/>
  <c r="T15" i="2"/>
  <c r="T8" i="2"/>
  <c r="M7" i="2"/>
  <c r="N26" i="2"/>
  <c r="O13" i="2"/>
  <c r="O28" i="2"/>
  <c r="L12" i="2"/>
  <c r="BE29" i="2"/>
  <c r="L32" i="2"/>
  <c r="BE31" i="2"/>
  <c r="BF3" i="2"/>
  <c r="BF33" i="2"/>
  <c r="L22" i="2"/>
  <c r="T10" i="2"/>
  <c r="T23" i="2"/>
  <c r="M26" i="2"/>
  <c r="O6" i="2"/>
  <c r="BF24" i="2"/>
  <c r="L19" i="2"/>
  <c r="L7" i="2"/>
  <c r="L13" i="2"/>
  <c r="BE3" i="2"/>
  <c r="BE33" i="2"/>
  <c r="L8" i="2"/>
  <c r="T13" i="2"/>
  <c r="M13" i="2"/>
  <c r="M28" i="2"/>
  <c r="O18" i="2"/>
  <c r="O32" i="2"/>
  <c r="L6" i="2"/>
  <c r="L25" i="2"/>
  <c r="BF5" i="2"/>
  <c r="L28" i="2"/>
  <c r="L16" i="2"/>
  <c r="T30" i="2"/>
  <c r="T17" i="2"/>
  <c r="M6" i="2"/>
  <c r="O31" i="2"/>
  <c r="BE5" i="2"/>
  <c r="BF9" i="2"/>
  <c r="L4" i="2"/>
  <c r="L18" i="2"/>
  <c r="BF11" i="2"/>
  <c r="T5" i="2"/>
  <c r="T31" i="2"/>
  <c r="M18" i="2"/>
  <c r="M32" i="2"/>
  <c r="O12" i="2"/>
  <c r="O25" i="2"/>
  <c r="BF26" i="2"/>
  <c r="BE15" i="2"/>
  <c r="BE11" i="2"/>
  <c r="T24" i="2"/>
  <c r="T16" i="2"/>
  <c r="M31" i="2"/>
  <c r="N25" i="2"/>
  <c r="O29" i="2"/>
  <c r="O8" i="2"/>
  <c r="L24" i="2"/>
  <c r="BE26" i="2"/>
  <c r="BF19" i="2"/>
  <c r="T12" i="2"/>
  <c r="T25" i="2"/>
  <c r="O19" i="2"/>
  <c r="O15" i="2"/>
  <c r="H24" i="2"/>
  <c r="I24" i="2" s="1"/>
  <c r="L27" i="2"/>
  <c r="L10" i="2"/>
  <c r="BE19" i="2"/>
  <c r="L2" i="2"/>
  <c r="L21" i="2"/>
  <c r="T9" i="2"/>
  <c r="T3" i="2"/>
  <c r="O22" i="2"/>
  <c r="O5" i="2"/>
  <c r="L29" i="2"/>
  <c r="L31" i="2"/>
  <c r="T27" i="2"/>
  <c r="T19" i="2"/>
  <c r="M19" i="2"/>
  <c r="M15" i="2"/>
  <c r="O24" i="2"/>
  <c r="H4" i="2"/>
  <c r="I4" i="2" s="1"/>
  <c r="L3" i="2"/>
  <c r="L33" i="2"/>
  <c r="BF22" i="2"/>
  <c r="T7" i="2"/>
  <c r="T33" i="2"/>
  <c r="M5" i="2"/>
  <c r="O9" i="2"/>
  <c r="F4" i="2"/>
  <c r="G4" i="2" s="1"/>
  <c r="BE12" i="2"/>
  <c r="BE32" i="2"/>
  <c r="BE22" i="2"/>
  <c r="T26" i="2"/>
  <c r="T18" i="2"/>
  <c r="N21" i="2"/>
  <c r="N9" i="2"/>
  <c r="O23" i="2"/>
  <c r="O16" i="2"/>
  <c r="L5" i="2"/>
  <c r="BE13" i="2"/>
  <c r="T29" i="2"/>
  <c r="T14" i="2"/>
  <c r="M9" i="2"/>
  <c r="N16" i="2"/>
  <c r="O10" i="2"/>
  <c r="O3" i="2"/>
  <c r="H5" i="2"/>
  <c r="I5" i="2" s="1"/>
  <c r="L9" i="2"/>
  <c r="BE28" i="2"/>
  <c r="L15" i="2"/>
  <c r="BF18" i="2"/>
  <c r="L11" i="2"/>
  <c r="T28" i="2"/>
  <c r="M16" i="2"/>
  <c r="O17" i="2"/>
  <c r="L17" i="2"/>
  <c r="T6" i="2"/>
  <c r="T22" i="2"/>
  <c r="M10" i="2"/>
  <c r="M3" i="2"/>
  <c r="N14" i="2"/>
  <c r="T20" i="2"/>
  <c r="T11" i="2"/>
  <c r="M14" i="2"/>
  <c r="M17" i="2"/>
  <c r="O7" i="2"/>
  <c r="M20" i="2"/>
  <c r="T4" i="2"/>
  <c r="N20" i="2"/>
  <c r="O20" i="2"/>
  <c r="AZ27" i="2"/>
  <c r="L20" i="2"/>
  <c r="AZ26" i="2"/>
  <c r="F9" i="2"/>
  <c r="G9" i="2" s="1"/>
  <c r="F6" i="2"/>
  <c r="G6" i="2" s="1"/>
  <c r="F17" i="2"/>
  <c r="F19" i="2"/>
  <c r="F14" i="2"/>
  <c r="G14" i="2" s="1"/>
  <c r="H2" i="2"/>
  <c r="I2" i="2" s="1"/>
  <c r="F27" i="2"/>
  <c r="G27" i="2" s="1"/>
  <c r="F20" i="2"/>
  <c r="G20" i="2" s="1"/>
  <c r="F31" i="2"/>
  <c r="G31" i="2" s="1"/>
  <c r="F33" i="2"/>
  <c r="G33" i="2" s="1"/>
  <c r="F2" i="2"/>
  <c r="G2" i="2" s="1"/>
  <c r="F22" i="2"/>
  <c r="G22" i="2" s="1"/>
  <c r="F30" i="2"/>
  <c r="G30" i="2" s="1"/>
  <c r="F7" i="2"/>
  <c r="G7" i="2" s="1"/>
  <c r="F32" i="2"/>
  <c r="G32" i="2" s="1"/>
  <c r="F16" i="2"/>
  <c r="G16" i="2" s="1"/>
  <c r="F18" i="2"/>
  <c r="G18" i="2" s="1"/>
  <c r="F11" i="2"/>
  <c r="G11" i="2" s="1"/>
  <c r="F5" i="2"/>
  <c r="G5" i="2" s="1"/>
  <c r="F26" i="2"/>
  <c r="G26" i="2" s="1"/>
  <c r="F15" i="2"/>
  <c r="G15" i="2" s="1"/>
  <c r="F25" i="2"/>
  <c r="G25" i="2" s="1"/>
  <c r="F21" i="2"/>
  <c r="G21" i="2" s="1"/>
  <c r="F24" i="2"/>
  <c r="G24" i="2" s="1"/>
  <c r="F29" i="2"/>
  <c r="G29" i="2" s="1"/>
  <c r="F10" i="2"/>
  <c r="G10" i="2" s="1"/>
  <c r="F3" i="2"/>
  <c r="G3" i="2" s="1"/>
  <c r="F8" i="2"/>
  <c r="G8" i="2" s="1"/>
  <c r="F12" i="2"/>
  <c r="G12" i="2" s="1"/>
  <c r="F28" i="2"/>
  <c r="G28" i="2" s="1"/>
  <c r="F13" i="2"/>
  <c r="G13" i="2" s="1"/>
  <c r="AX26" i="2"/>
  <c r="AY10" i="2"/>
  <c r="AX12" i="2"/>
  <c r="L14" i="2"/>
  <c r="AT29" i="2"/>
  <c r="AZ8" i="2"/>
  <c r="AT30" i="2"/>
  <c r="AY9" i="2"/>
  <c r="AZ28" i="2"/>
  <c r="AX30" i="2"/>
  <c r="AY27" i="2"/>
  <c r="AZ7" i="2"/>
  <c r="AT10" i="2"/>
  <c r="AT24" i="2"/>
  <c r="AZ12" i="2"/>
  <c r="AX27" i="2"/>
  <c r="AY33" i="2"/>
  <c r="AT2" i="2"/>
  <c r="AT22" i="2"/>
  <c r="AY11" i="2"/>
  <c r="AT28" i="2"/>
  <c r="AY20" i="2"/>
  <c r="AZ13" i="2"/>
  <c r="AT25" i="2"/>
  <c r="AY31" i="2"/>
  <c r="AZ4" i="2"/>
  <c r="AX19" i="2"/>
  <c r="AT14" i="2"/>
  <c r="AZ9" i="2"/>
  <c r="AZ6" i="2"/>
  <c r="AZ17" i="2"/>
  <c r="AX16" i="2"/>
  <c r="AT3" i="2"/>
  <c r="AY4" i="2"/>
  <c r="AY2" i="2"/>
  <c r="AZ21" i="2"/>
  <c r="AT4" i="2"/>
  <c r="AX2" i="2"/>
  <c r="AT6" i="2"/>
  <c r="AT32" i="2"/>
  <c r="AY17" i="2"/>
  <c r="AX3" i="2"/>
  <c r="AZ18" i="2"/>
  <c r="AX18" i="2"/>
  <c r="AT8" i="2"/>
  <c r="AY24" i="2"/>
  <c r="AZ5" i="2"/>
  <c r="AX24" i="2"/>
  <c r="AT12" i="2"/>
  <c r="AY6" i="2"/>
  <c r="AT20" i="2"/>
  <c r="AT15" i="2"/>
  <c r="AX21" i="2"/>
  <c r="AX10" i="2"/>
  <c r="AT13" i="2"/>
  <c r="AY3" i="2"/>
  <c r="AT19" i="2"/>
  <c r="AX33" i="2"/>
  <c r="AX22" i="2"/>
  <c r="AT11" i="2"/>
  <c r="AX7" i="2"/>
  <c r="AY30" i="2"/>
  <c r="AT26" i="2"/>
  <c r="AY29" i="2"/>
  <c r="AX6" i="2"/>
  <c r="AX15" i="2"/>
  <c r="AZ31" i="2"/>
  <c r="AY16" i="2"/>
  <c r="AX8" i="2"/>
  <c r="AY12" i="2"/>
  <c r="AX9" i="2"/>
  <c r="AT27" i="2"/>
  <c r="AY7" i="2"/>
  <c r="AX29" i="2"/>
  <c r="AX28" i="2"/>
  <c r="AZ15" i="2"/>
  <c r="AX17" i="2"/>
  <c r="AX25" i="2"/>
  <c r="AZ19" i="2"/>
  <c r="AT33" i="2"/>
  <c r="AT18" i="2"/>
  <c r="AX14" i="2"/>
  <c r="AZ11" i="2"/>
  <c r="AY21" i="2"/>
  <c r="AZ30" i="2"/>
  <c r="AX20" i="2"/>
  <c r="AZ32" i="2"/>
  <c r="AZ25" i="2"/>
  <c r="AZ14" i="2"/>
  <c r="AZ22" i="2"/>
  <c r="AX11" i="2"/>
  <c r="AT21" i="2"/>
  <c r="AT5" i="2"/>
  <c r="AX5" i="2"/>
  <c r="AT9" i="2"/>
  <c r="AX32" i="2"/>
  <c r="AX13" i="2"/>
  <c r="AX31" i="2"/>
  <c r="AZ16" i="2"/>
  <c r="AT7" i="2"/>
  <c r="AZ20" i="2"/>
  <c r="AT16" i="2"/>
  <c r="AX4" i="2"/>
  <c r="AY19" i="2"/>
  <c r="AZ33" i="2"/>
  <c r="AY8" i="2"/>
  <c r="AY5" i="2"/>
  <c r="AZ24" i="2"/>
  <c r="AY26" i="2"/>
  <c r="AZ29" i="2"/>
  <c r="AY15" i="2"/>
  <c r="AZ10" i="2"/>
  <c r="AY25" i="2"/>
  <c r="AZ3" i="2"/>
  <c r="AY14" i="2"/>
  <c r="AZ2" i="2"/>
  <c r="AY32" i="2"/>
  <c r="AY18" i="2"/>
  <c r="AT17" i="2"/>
  <c r="AY28" i="2"/>
  <c r="AY13" i="2"/>
  <c r="AT31" i="2"/>
  <c r="AY22" i="2"/>
  <c r="O40" i="1"/>
  <c r="AQ66" i="4"/>
  <c r="AV63" i="4"/>
  <c r="BF51" i="4"/>
  <c r="O25" i="1"/>
  <c r="BE23" i="2"/>
  <c r="H23" i="2"/>
  <c r="I23" i="2" s="1"/>
  <c r="BF23" i="2"/>
  <c r="O24" i="1"/>
  <c r="O39" i="1"/>
  <c r="O33" i="1"/>
  <c r="S25" i="1"/>
  <c r="L23" i="2"/>
  <c r="O32" i="1"/>
  <c r="G6" i="4"/>
  <c r="BG62" i="4"/>
  <c r="S62" i="4"/>
  <c r="W62" i="4"/>
  <c r="S6" i="1"/>
  <c r="R8" i="2" s="1"/>
  <c r="S39" i="1"/>
  <c r="AA29" i="2" s="1"/>
  <c r="S11" i="1"/>
  <c r="S5" i="1"/>
  <c r="S37" i="1"/>
  <c r="S4" i="1"/>
  <c r="S20" i="1"/>
  <c r="O22" i="1"/>
  <c r="AR5" i="4"/>
  <c r="S42" i="1"/>
  <c r="F23" i="2"/>
  <c r="G2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AJ9" i="1" l="1"/>
  <c r="AJ10" i="1" s="1"/>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P19" i="7"/>
  <c r="V19" i="7"/>
  <c r="AB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I19" i="7"/>
  <c r="BS19" i="7"/>
  <c r="DC19" i="7"/>
  <c r="EM19" i="7"/>
  <c r="FW19" i="7"/>
  <c r="AO19" i="7"/>
  <c r="BY19" i="7"/>
  <c r="DI19" i="7"/>
  <c r="ES19" i="7"/>
  <c r="GC19" i="7"/>
  <c r="K19" i="7"/>
  <c r="AU19" i="7"/>
  <c r="CE19" i="7"/>
  <c r="DO19" i="7"/>
  <c r="EY19" i="7"/>
  <c r="GI19" i="7"/>
  <c r="Q19" i="7"/>
  <c r="BA19" i="7"/>
  <c r="CK19" i="7"/>
  <c r="DU19" i="7"/>
  <c r="FE19" i="7"/>
  <c r="GO19" i="7"/>
  <c r="AC19" i="7"/>
  <c r="BM19" i="7"/>
  <c r="CW19" i="7"/>
  <c r="EG19" i="7"/>
  <c r="FQ19" i="7"/>
  <c r="CQ19" i="7"/>
  <c r="EA19" i="7"/>
  <c r="FK19" i="7"/>
  <c r="GU19" i="7"/>
  <c r="W19" i="7"/>
  <c r="BG19"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AE4" i="7"/>
  <c r="AW4" i="7"/>
  <c r="BO4" i="7"/>
  <c r="CG4" i="7"/>
  <c r="CY4" i="7"/>
  <c r="DQ4" i="7"/>
  <c r="EI4" i="7"/>
  <c r="FA4" i="7"/>
  <c r="FS4" i="7"/>
  <c r="GK4" i="7"/>
  <c r="AI4" i="7"/>
  <c r="BA4" i="7"/>
  <c r="BS4" i="7"/>
  <c r="CK4" i="7"/>
  <c r="DC4" i="7"/>
  <c r="DU4" i="7"/>
  <c r="EM4" i="7"/>
  <c r="FE4" i="7"/>
  <c r="FW4" i="7"/>
  <c r="GO4" i="7"/>
  <c r="AK4" i="7"/>
  <c r="BC4" i="7"/>
  <c r="BU4" i="7"/>
  <c r="CM4" i="7"/>
  <c r="DE4" i="7"/>
  <c r="DW4" i="7"/>
  <c r="EO4" i="7"/>
  <c r="FG4" i="7"/>
  <c r="FY4" i="7"/>
  <c r="GQ4" i="7"/>
  <c r="M4" i="7"/>
  <c r="AO4" i="7"/>
  <c r="BG4" i="7"/>
  <c r="BY4" i="7"/>
  <c r="CQ4" i="7"/>
  <c r="DI4" i="7"/>
  <c r="EA4" i="7"/>
  <c r="ES4" i="7"/>
  <c r="FK4" i="7"/>
  <c r="GC4" i="7"/>
  <c r="GU4" i="7"/>
  <c r="Y4" i="7"/>
  <c r="AU4" i="7"/>
  <c r="BM4" i="7"/>
  <c r="CE4" i="7"/>
  <c r="CW4" i="7"/>
  <c r="DO4" i="7"/>
  <c r="EG4" i="7"/>
  <c r="EY4" i="7"/>
  <c r="FQ4" i="7"/>
  <c r="GI4" i="7"/>
  <c r="CA4" i="7"/>
  <c r="GE4" i="7"/>
  <c r="CS4" i="7"/>
  <c r="DK4" i="7"/>
  <c r="S4" i="7"/>
  <c r="EC4" i="7"/>
  <c r="AQ4" i="7"/>
  <c r="EU4" i="7"/>
  <c r="BI4" i="7"/>
  <c r="FM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K26" i="7"/>
  <c r="Q26" i="7"/>
  <c r="W26" i="7"/>
  <c r="AC26" i="7"/>
  <c r="AI26" i="7"/>
  <c r="AO26" i="7"/>
  <c r="AU26" i="7"/>
  <c r="BA26" i="7"/>
  <c r="BG26" i="7"/>
  <c r="BM26" i="7"/>
  <c r="BS26" i="7"/>
  <c r="BY26" i="7"/>
  <c r="CE26" i="7"/>
  <c r="CK26" i="7"/>
  <c r="CQ26" i="7"/>
  <c r="CW26" i="7"/>
  <c r="DC26" i="7"/>
  <c r="DI26" i="7"/>
  <c r="DO26" i="7"/>
  <c r="DU26" i="7"/>
  <c r="EA26" i="7"/>
  <c r="R26" i="7"/>
  <c r="AA26" i="7"/>
  <c r="AJ26" i="7"/>
  <c r="AS26" i="7"/>
  <c r="BB26" i="7"/>
  <c r="BK26" i="7"/>
  <c r="BT26" i="7"/>
  <c r="CC26" i="7"/>
  <c r="CL26" i="7"/>
  <c r="CU26" i="7"/>
  <c r="DD26" i="7"/>
  <c r="DM26" i="7"/>
  <c r="DV26" i="7"/>
  <c r="EE26" i="7"/>
  <c r="EL26" i="7"/>
  <c r="ES26" i="7"/>
  <c r="EZ26" i="7"/>
  <c r="FG26" i="7"/>
  <c r="FO26" i="7"/>
  <c r="FV26" i="7"/>
  <c r="GC26" i="7"/>
  <c r="GJ26" i="7"/>
  <c r="GQ26" i="7"/>
  <c r="J26" i="7"/>
  <c r="S26" i="7"/>
  <c r="AB26" i="7"/>
  <c r="AK26" i="7"/>
  <c r="AT26" i="7"/>
  <c r="BC26" i="7"/>
  <c r="BL26" i="7"/>
  <c r="BU26" i="7"/>
  <c r="CD26" i="7"/>
  <c r="CM26" i="7"/>
  <c r="CV26" i="7"/>
  <c r="DE26" i="7"/>
  <c r="DN26" i="7"/>
  <c r="DW26" i="7"/>
  <c r="EF26" i="7"/>
  <c r="EM26" i="7"/>
  <c r="ET26" i="7"/>
  <c r="FA26" i="7"/>
  <c r="FI26" i="7"/>
  <c r="FP26" i="7"/>
  <c r="FW26" i="7"/>
  <c r="GD26" i="7"/>
  <c r="GK26" i="7"/>
  <c r="GS26" i="7"/>
  <c r="L26" i="7"/>
  <c r="U26" i="7"/>
  <c r="AD26" i="7"/>
  <c r="AM26" i="7"/>
  <c r="AV26" i="7"/>
  <c r="BE26" i="7"/>
  <c r="BN26" i="7"/>
  <c r="BW26" i="7"/>
  <c r="CF26" i="7"/>
  <c r="CO26" i="7"/>
  <c r="CX26" i="7"/>
  <c r="DG26" i="7"/>
  <c r="DP26" i="7"/>
  <c r="DY26" i="7"/>
  <c r="EG26" i="7"/>
  <c r="EN26" i="7"/>
  <c r="EU26" i="7"/>
  <c r="FC26" i="7"/>
  <c r="FJ26" i="7"/>
  <c r="FQ26" i="7"/>
  <c r="FX26" i="7"/>
  <c r="GE26" i="7"/>
  <c r="GM26" i="7"/>
  <c r="GT26" i="7"/>
  <c r="M26" i="7"/>
  <c r="V26" i="7"/>
  <c r="AE26" i="7"/>
  <c r="AN26" i="7"/>
  <c r="AW26" i="7"/>
  <c r="BF26" i="7"/>
  <c r="BO26" i="7"/>
  <c r="BX26" i="7"/>
  <c r="CG26" i="7"/>
  <c r="CP26" i="7"/>
  <c r="CY26" i="7"/>
  <c r="DH26" i="7"/>
  <c r="DQ26" i="7"/>
  <c r="DZ26" i="7"/>
  <c r="EH26" i="7"/>
  <c r="EO26" i="7"/>
  <c r="EW26" i="7"/>
  <c r="FD26" i="7"/>
  <c r="FK26" i="7"/>
  <c r="FR26" i="7"/>
  <c r="FY26" i="7"/>
  <c r="GG26" i="7"/>
  <c r="GN26" i="7"/>
  <c r="GU26" i="7"/>
  <c r="O26" i="7"/>
  <c r="X26" i="7"/>
  <c r="AG26" i="7"/>
  <c r="AP26" i="7"/>
  <c r="AY26" i="7"/>
  <c r="BH26" i="7"/>
  <c r="BQ26" i="7"/>
  <c r="BZ26" i="7"/>
  <c r="CI26" i="7"/>
  <c r="CR26" i="7"/>
  <c r="DA26" i="7"/>
  <c r="DJ26" i="7"/>
  <c r="DS26" i="7"/>
  <c r="EB26" i="7"/>
  <c r="EI26" i="7"/>
  <c r="EQ26" i="7"/>
  <c r="EX26" i="7"/>
  <c r="FE26" i="7"/>
  <c r="FL26" i="7"/>
  <c r="FS26" i="7"/>
  <c r="GA26" i="7"/>
  <c r="GH26" i="7"/>
  <c r="GO26" i="7"/>
  <c r="AZ26" i="7"/>
  <c r="DB26" i="7"/>
  <c r="EY26" i="7"/>
  <c r="GP26" i="7"/>
  <c r="BI26" i="7"/>
  <c r="DK26" i="7"/>
  <c r="FF26" i="7"/>
  <c r="P26" i="7"/>
  <c r="BR26" i="7"/>
  <c r="DT26" i="7"/>
  <c r="FM26" i="7"/>
  <c r="Y26" i="7"/>
  <c r="CA26" i="7"/>
  <c r="EC26" i="7"/>
  <c r="FU26" i="7"/>
  <c r="AQ26" i="7"/>
  <c r="CS26" i="7"/>
  <c r="ER26" i="7"/>
  <c r="GI26" i="7"/>
  <c r="CJ26" i="7"/>
  <c r="EK26" i="7"/>
  <c r="GB26" i="7"/>
  <c r="AH26"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0" i="7"/>
  <c r="L12" i="6"/>
  <c r="O29" i="7"/>
  <c r="Q29"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P28" i="7"/>
  <c r="AZ28" i="7"/>
  <c r="CJ28" i="7"/>
  <c r="DT28" i="7"/>
  <c r="FD28" i="7"/>
  <c r="GN28" i="7"/>
  <c r="V28" i="7"/>
  <c r="BF28" i="7"/>
  <c r="CP28" i="7"/>
  <c r="DZ28" i="7"/>
  <c r="FJ28" i="7"/>
  <c r="GT28" i="7"/>
  <c r="AB28" i="7"/>
  <c r="BL28" i="7"/>
  <c r="CV28" i="7"/>
  <c r="EF28" i="7"/>
  <c r="FP28" i="7"/>
  <c r="AH28" i="7"/>
  <c r="BR28" i="7"/>
  <c r="DB28" i="7"/>
  <c r="EL28" i="7"/>
  <c r="FV28" i="7"/>
  <c r="AN28" i="7"/>
  <c r="BX28" i="7"/>
  <c r="DH28" i="7"/>
  <c r="ER28" i="7"/>
  <c r="GB28" i="7"/>
  <c r="AT28" i="7"/>
  <c r="CD28" i="7"/>
  <c r="DN28" i="7"/>
  <c r="EX28" i="7"/>
  <c r="GH28"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0" i="7"/>
  <c r="P29" i="7"/>
  <c r="Q5" i="7"/>
  <c r="R5" i="7"/>
  <c r="M5" i="7"/>
  <c r="S5" i="7"/>
  <c r="N5" i="7"/>
  <c r="O5" i="7"/>
  <c r="P5" i="7"/>
  <c r="AG13" i="6"/>
  <c r="AG11" i="6"/>
  <c r="AG15" i="6"/>
  <c r="AG17" i="6"/>
  <c r="AG12" i="6"/>
  <c r="AG14" i="6"/>
  <c r="AG16" i="6"/>
  <c r="Q20" i="7"/>
  <c r="W20" i="7"/>
  <c r="R20" i="7"/>
  <c r="Y20" i="7"/>
  <c r="S20" i="7"/>
  <c r="T20" i="7"/>
  <c r="U20" i="7"/>
  <c r="V20" i="7"/>
  <c r="P20" i="7"/>
  <c r="X20" i="7"/>
  <c r="AE17" i="6"/>
  <c r="AE18" i="6"/>
  <c r="AE21" i="6"/>
  <c r="AE14" i="6"/>
  <c r="AE22" i="6"/>
  <c r="AE16" i="6"/>
  <c r="AE19" i="6"/>
  <c r="AE23" i="6"/>
  <c r="AE15" i="6"/>
  <c r="AE20"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I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J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K24" i="7"/>
  <c r="Q24" i="7"/>
  <c r="W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M24" i="7"/>
  <c r="AE24" i="7"/>
  <c r="AW24" i="7"/>
  <c r="BO24" i="7"/>
  <c r="CG24" i="7"/>
  <c r="CY24" i="7"/>
  <c r="DQ24" i="7"/>
  <c r="EI24" i="7"/>
  <c r="FA24" i="7"/>
  <c r="FS24" i="7"/>
  <c r="GK24" i="7"/>
  <c r="R24" i="7"/>
  <c r="AJ24" i="7"/>
  <c r="BB24" i="7"/>
  <c r="BT24" i="7"/>
  <c r="CL24" i="7"/>
  <c r="DD24" i="7"/>
  <c r="DV24" i="7"/>
  <c r="EN24" i="7"/>
  <c r="FF24" i="7"/>
  <c r="FX24" i="7"/>
  <c r="GP24" i="7"/>
  <c r="S24" i="7"/>
  <c r="AK24" i="7"/>
  <c r="BC24" i="7"/>
  <c r="BU24" i="7"/>
  <c r="CM24" i="7"/>
  <c r="DE24" i="7"/>
  <c r="DW24" i="7"/>
  <c r="EO24" i="7"/>
  <c r="FG24" i="7"/>
  <c r="FY24" i="7"/>
  <c r="GQ24" i="7"/>
  <c r="X24" i="7"/>
  <c r="AP24" i="7"/>
  <c r="BH24" i="7"/>
  <c r="BZ24" i="7"/>
  <c r="CR24" i="7"/>
  <c r="DJ24" i="7"/>
  <c r="EB24" i="7"/>
  <c r="ET24" i="7"/>
  <c r="FL24" i="7"/>
  <c r="GD24" i="7"/>
  <c r="Y24" i="7"/>
  <c r="AQ24" i="7"/>
  <c r="BI24" i="7"/>
  <c r="CA24" i="7"/>
  <c r="CS24" i="7"/>
  <c r="DK24" i="7"/>
  <c r="EC24" i="7"/>
  <c r="EU24" i="7"/>
  <c r="FM24" i="7"/>
  <c r="GE24" i="7"/>
  <c r="L24" i="7"/>
  <c r="AD24" i="7"/>
  <c r="AV24" i="7"/>
  <c r="BN24" i="7"/>
  <c r="CF24" i="7"/>
  <c r="CX24" i="7"/>
  <c r="DP24" i="7"/>
  <c r="EH24" i="7"/>
  <c r="EZ24" i="7"/>
  <c r="FR24" i="7"/>
  <c r="GJ24"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7" i="7"/>
  <c r="W7" i="7"/>
  <c r="AC7" i="7"/>
  <c r="AI7" i="7"/>
  <c r="AO7" i="7"/>
  <c r="AU7" i="7"/>
  <c r="BA7" i="7"/>
  <c r="BG7" i="7"/>
  <c r="BM7" i="7"/>
  <c r="BS7" i="7"/>
  <c r="BY7" i="7"/>
  <c r="CE7" i="7"/>
  <c r="CK7" i="7"/>
  <c r="CQ7" i="7"/>
  <c r="CW7" i="7"/>
  <c r="DC7" i="7"/>
  <c r="DI7" i="7"/>
  <c r="DO7" i="7"/>
  <c r="DU7" i="7"/>
  <c r="M7" i="7"/>
  <c r="S7" i="7"/>
  <c r="Y7" i="7"/>
  <c r="AE7" i="7"/>
  <c r="AK7" i="7"/>
  <c r="AQ7" i="7"/>
  <c r="AW7" i="7"/>
  <c r="BC7" i="7"/>
  <c r="BI7" i="7"/>
  <c r="BO7" i="7"/>
  <c r="BU7" i="7"/>
  <c r="CA7" i="7"/>
  <c r="CG7" i="7"/>
  <c r="R7" i="7"/>
  <c r="AA7" i="7"/>
  <c r="AJ7" i="7"/>
  <c r="AS7" i="7"/>
  <c r="BB7" i="7"/>
  <c r="BK7" i="7"/>
  <c r="BT7" i="7"/>
  <c r="CC7" i="7"/>
  <c r="CL7" i="7"/>
  <c r="CS7" i="7"/>
  <c r="CZ7" i="7"/>
  <c r="DG7" i="7"/>
  <c r="DN7" i="7"/>
  <c r="DV7" i="7"/>
  <c r="EB7" i="7"/>
  <c r="EH7" i="7"/>
  <c r="EN7" i="7"/>
  <c r="ET7" i="7"/>
  <c r="EZ7" i="7"/>
  <c r="FF7" i="7"/>
  <c r="FL7" i="7"/>
  <c r="FR7" i="7"/>
  <c r="FX7" i="7"/>
  <c r="GD7" i="7"/>
  <c r="GJ7" i="7"/>
  <c r="GP7" i="7"/>
  <c r="T7" i="7"/>
  <c r="AB7" i="7"/>
  <c r="AL7" i="7"/>
  <c r="AT7" i="7"/>
  <c r="BD7" i="7"/>
  <c r="BL7" i="7"/>
  <c r="BV7" i="7"/>
  <c r="CD7" i="7"/>
  <c r="CM7" i="7"/>
  <c r="CT7" i="7"/>
  <c r="DA7" i="7"/>
  <c r="DH7" i="7"/>
  <c r="DP7" i="7"/>
  <c r="DW7" i="7"/>
  <c r="EC7" i="7"/>
  <c r="EI7" i="7"/>
  <c r="EO7" i="7"/>
  <c r="EU7" i="7"/>
  <c r="FA7" i="7"/>
  <c r="FG7" i="7"/>
  <c r="FM7" i="7"/>
  <c r="FS7" i="7"/>
  <c r="FY7" i="7"/>
  <c r="GE7" i="7"/>
  <c r="GK7" i="7"/>
  <c r="GQ7" i="7"/>
  <c r="U7" i="7"/>
  <c r="AD7" i="7"/>
  <c r="AM7" i="7"/>
  <c r="AV7" i="7"/>
  <c r="BE7" i="7"/>
  <c r="BN7" i="7"/>
  <c r="BW7" i="7"/>
  <c r="CF7" i="7"/>
  <c r="CN7" i="7"/>
  <c r="CU7" i="7"/>
  <c r="DB7" i="7"/>
  <c r="DJ7" i="7"/>
  <c r="DQ7" i="7"/>
  <c r="DX7" i="7"/>
  <c r="ED7" i="7"/>
  <c r="EJ7" i="7"/>
  <c r="EP7" i="7"/>
  <c r="EV7" i="7"/>
  <c r="FB7" i="7"/>
  <c r="FH7" i="7"/>
  <c r="FN7" i="7"/>
  <c r="FT7" i="7"/>
  <c r="FZ7" i="7"/>
  <c r="GF7" i="7"/>
  <c r="GL7" i="7"/>
  <c r="GR7" i="7"/>
  <c r="N7" i="7"/>
  <c r="V7" i="7"/>
  <c r="AF7" i="7"/>
  <c r="AN7" i="7"/>
  <c r="AX7" i="7"/>
  <c r="BF7" i="7"/>
  <c r="BP7" i="7"/>
  <c r="BX7" i="7"/>
  <c r="CH7" i="7"/>
  <c r="CO7" i="7"/>
  <c r="CV7" i="7"/>
  <c r="DD7" i="7"/>
  <c r="DK7" i="7"/>
  <c r="DR7" i="7"/>
  <c r="DY7" i="7"/>
  <c r="EE7" i="7"/>
  <c r="EK7" i="7"/>
  <c r="EQ7" i="7"/>
  <c r="EW7" i="7"/>
  <c r="FC7" i="7"/>
  <c r="FI7" i="7"/>
  <c r="FO7" i="7"/>
  <c r="FU7" i="7"/>
  <c r="GA7" i="7"/>
  <c r="GG7" i="7"/>
  <c r="GM7" i="7"/>
  <c r="GS7" i="7"/>
  <c r="X7" i="7"/>
  <c r="AY7" i="7"/>
  <c r="BZ7" i="7"/>
  <c r="CX7" i="7"/>
  <c r="DS7" i="7"/>
  <c r="EL7" i="7"/>
  <c r="FD7" i="7"/>
  <c r="FV7" i="7"/>
  <c r="GN7" i="7"/>
  <c r="Z7" i="7"/>
  <c r="AZ7" i="7"/>
  <c r="CB7" i="7"/>
  <c r="CY7" i="7"/>
  <c r="DT7" i="7"/>
  <c r="EM7" i="7"/>
  <c r="FE7" i="7"/>
  <c r="FW7" i="7"/>
  <c r="GO7" i="7"/>
  <c r="AG7" i="7"/>
  <c r="BH7" i="7"/>
  <c r="CI7" i="7"/>
  <c r="DE7" i="7"/>
  <c r="DZ7" i="7"/>
  <c r="ER7" i="7"/>
  <c r="FJ7" i="7"/>
  <c r="GB7" i="7"/>
  <c r="GT7" i="7"/>
  <c r="AH7" i="7"/>
  <c r="BJ7" i="7"/>
  <c r="CJ7" i="7"/>
  <c r="DF7" i="7"/>
  <c r="EA7" i="7"/>
  <c r="ES7" i="7"/>
  <c r="FK7" i="7"/>
  <c r="GC7" i="7"/>
  <c r="GU7" i="7"/>
  <c r="O7" i="7"/>
  <c r="AP7" i="7"/>
  <c r="BQ7" i="7"/>
  <c r="CP7" i="7"/>
  <c r="DL7" i="7"/>
  <c r="EF7" i="7"/>
  <c r="EX7" i="7"/>
  <c r="FP7" i="7"/>
  <c r="GH7" i="7"/>
  <c r="BR7" i="7"/>
  <c r="GI7" i="7"/>
  <c r="CR7" i="7"/>
  <c r="DM7" i="7"/>
  <c r="EG7" i="7"/>
  <c r="P7" i="7"/>
  <c r="EY7" i="7"/>
  <c r="FQ7" i="7"/>
  <c r="AR7"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2" i="7"/>
  <c r="M2" i="7"/>
  <c r="S2" i="7"/>
  <c r="Y2" i="7"/>
  <c r="H2" i="7"/>
  <c r="N2" i="7"/>
  <c r="T2" i="7"/>
  <c r="I2" i="7"/>
  <c r="O2" i="7"/>
  <c r="U2" i="7"/>
  <c r="J2" i="7"/>
  <c r="P2" i="7"/>
  <c r="V2" i="7"/>
  <c r="E2" i="7"/>
  <c r="E34" i="7" s="1"/>
  <c r="K2" i="7"/>
  <c r="Q2" i="7"/>
  <c r="W2" i="7"/>
  <c r="F2" i="7"/>
  <c r="L2" i="7"/>
  <c r="R2" i="7"/>
  <c r="X2" i="7"/>
  <c r="Q7" i="6"/>
  <c r="Q10" i="6"/>
  <c r="Q5" i="6"/>
  <c r="Q8" i="6"/>
  <c r="Q6" i="6"/>
  <c r="Q9" i="6"/>
  <c r="Q11" i="6"/>
  <c r="Q18" i="6"/>
  <c r="Q20" i="6"/>
  <c r="Q22" i="6"/>
  <c r="Q13" i="6"/>
  <c r="Q15" i="6"/>
  <c r="Q23" i="6"/>
  <c r="Q17" i="6"/>
  <c r="Q19" i="6"/>
  <c r="Q12" i="6"/>
  <c r="Q21" i="6"/>
  <c r="Q14" i="6"/>
  <c r="Q16" i="6"/>
  <c r="Q4" i="6"/>
  <c r="Q3" i="6"/>
  <c r="P12" i="7"/>
  <c r="V12" i="7"/>
  <c r="AB12" i="7"/>
  <c r="AH12" i="7"/>
  <c r="AN12" i="7"/>
  <c r="AT12" i="7"/>
  <c r="AZ12" i="7"/>
  <c r="BF12" i="7"/>
  <c r="BL12" i="7"/>
  <c r="BR12" i="7"/>
  <c r="BX12" i="7"/>
  <c r="CD12" i="7"/>
  <c r="CJ12" i="7"/>
  <c r="CP12" i="7"/>
  <c r="CV12" i="7"/>
  <c r="DB12" i="7"/>
  <c r="DH12" i="7"/>
  <c r="DN12" i="7"/>
  <c r="DT12" i="7"/>
  <c r="DZ12" i="7"/>
  <c r="EF12" i="7"/>
  <c r="EL12" i="7"/>
  <c r="ER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M12" i="7"/>
  <c r="S12" i="7"/>
  <c r="Y12" i="7"/>
  <c r="AE12" i="7"/>
  <c r="AK12" i="7"/>
  <c r="AQ12" i="7"/>
  <c r="AW12" i="7"/>
  <c r="BC12" i="7"/>
  <c r="BI12" i="7"/>
  <c r="BO12" i="7"/>
  <c r="BU12" i="7"/>
  <c r="CA12" i="7"/>
  <c r="CG12" i="7"/>
  <c r="CM12" i="7"/>
  <c r="CS12" i="7"/>
  <c r="CY12" i="7"/>
  <c r="DE12" i="7"/>
  <c r="DK12" i="7"/>
  <c r="DQ12" i="7"/>
  <c r="DW12" i="7"/>
  <c r="EC12" i="7"/>
  <c r="EI12" i="7"/>
  <c r="EO12" i="7"/>
  <c r="EU12" i="7"/>
  <c r="FA12" i="7"/>
  <c r="FG12" i="7"/>
  <c r="O12" i="7"/>
  <c r="AG12" i="7"/>
  <c r="AY12" i="7"/>
  <c r="BQ12" i="7"/>
  <c r="CI12" i="7"/>
  <c r="DA12" i="7"/>
  <c r="DS12" i="7"/>
  <c r="EK12" i="7"/>
  <c r="FB12" i="7"/>
  <c r="FM12" i="7"/>
  <c r="FU12" i="7"/>
  <c r="GE12" i="7"/>
  <c r="GM12" i="7"/>
  <c r="T12" i="7"/>
  <c r="AL12" i="7"/>
  <c r="BD12" i="7"/>
  <c r="BV12" i="7"/>
  <c r="CN12" i="7"/>
  <c r="DF12" i="7"/>
  <c r="DX12" i="7"/>
  <c r="EP12" i="7"/>
  <c r="FC12" i="7"/>
  <c r="FN12" i="7"/>
  <c r="FV12" i="7"/>
  <c r="GF12" i="7"/>
  <c r="GN12" i="7"/>
  <c r="U12" i="7"/>
  <c r="AM12" i="7"/>
  <c r="BE12" i="7"/>
  <c r="BW12" i="7"/>
  <c r="CO12" i="7"/>
  <c r="DG12" i="7"/>
  <c r="DY12" i="7"/>
  <c r="EQ12" i="7"/>
  <c r="FD12" i="7"/>
  <c r="FO12" i="7"/>
  <c r="FY12" i="7"/>
  <c r="GG12" i="7"/>
  <c r="GQ12" i="7"/>
  <c r="Z12" i="7"/>
  <c r="AR12" i="7"/>
  <c r="BJ12" i="7"/>
  <c r="CB12" i="7"/>
  <c r="CT12" i="7"/>
  <c r="DL12" i="7"/>
  <c r="ED12" i="7"/>
  <c r="EV12" i="7"/>
  <c r="FH12" i="7"/>
  <c r="FP12" i="7"/>
  <c r="FZ12" i="7"/>
  <c r="GH12" i="7"/>
  <c r="GR12" i="7"/>
  <c r="AA12" i="7"/>
  <c r="AS12" i="7"/>
  <c r="BK12" i="7"/>
  <c r="CC12" i="7"/>
  <c r="CU12" i="7"/>
  <c r="DM12" i="7"/>
  <c r="EE12" i="7"/>
  <c r="EW12" i="7"/>
  <c r="FI12" i="7"/>
  <c r="FS12" i="7"/>
  <c r="GA12" i="7"/>
  <c r="GK12" i="7"/>
  <c r="GS12" i="7"/>
  <c r="CH12" i="7"/>
  <c r="FT12" i="7"/>
  <c r="CZ12" i="7"/>
  <c r="GB12" i="7"/>
  <c r="N12" i="7"/>
  <c r="DR12" i="7"/>
  <c r="GL12" i="7"/>
  <c r="AF12" i="7"/>
  <c r="EJ12" i="7"/>
  <c r="GT12" i="7"/>
  <c r="AX12" i="7"/>
  <c r="EX12" i="7"/>
  <c r="BP12" i="7"/>
  <c r="FJ12"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4" i="7"/>
  <c r="X14" i="7"/>
  <c r="M14" i="7"/>
  <c r="S14" i="7"/>
  <c r="Y14" i="7"/>
  <c r="N14" i="7"/>
  <c r="T14" i="7"/>
  <c r="P14" i="7"/>
  <c r="V14" i="7"/>
  <c r="O14" i="7"/>
  <c r="Q14" i="7"/>
  <c r="U14" i="7"/>
  <c r="W14"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2" i="7"/>
  <c r="AY2" i="7"/>
  <c r="BO2" i="7"/>
  <c r="CE2" i="7"/>
  <c r="CU2" i="7"/>
  <c r="DK2" i="7"/>
  <c r="EA2" i="7"/>
  <c r="EQ2" i="7"/>
  <c r="FG2" i="7"/>
  <c r="FW2" i="7"/>
  <c r="GM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2" i="7"/>
  <c r="AZ2" i="7"/>
  <c r="BP2" i="7"/>
  <c r="CF2" i="7"/>
  <c r="CV2" i="7"/>
  <c r="DL2" i="7"/>
  <c r="EB2" i="7"/>
  <c r="ER2" i="7"/>
  <c r="FH2" i="7"/>
  <c r="FX2" i="7"/>
  <c r="GN2" i="7"/>
  <c r="Q165" i="6"/>
  <c r="Q173" i="6"/>
  <c r="AK2" i="7"/>
  <c r="BA2" i="7"/>
  <c r="BQ2" i="7"/>
  <c r="CG2" i="7"/>
  <c r="CW2" i="7"/>
  <c r="DM2" i="7"/>
  <c r="EC2" i="7"/>
  <c r="ES2" i="7"/>
  <c r="FI2" i="7"/>
  <c r="FY2" i="7"/>
  <c r="GO2" i="7"/>
  <c r="Q29" i="6"/>
  <c r="Q37" i="6"/>
  <c r="Q45" i="6"/>
  <c r="Q53" i="6"/>
  <c r="Q61" i="6"/>
  <c r="Q69" i="6"/>
  <c r="Q77" i="6"/>
  <c r="Q85" i="6"/>
  <c r="Q93" i="6"/>
  <c r="Q101" i="6"/>
  <c r="Q109" i="6"/>
  <c r="Q117" i="6"/>
  <c r="Q125" i="6"/>
  <c r="Q133" i="6"/>
  <c r="Q141" i="6"/>
  <c r="Q149" i="6"/>
  <c r="AL2" i="7"/>
  <c r="BB2" i="7"/>
  <c r="BR2" i="7"/>
  <c r="CH2" i="7"/>
  <c r="CX2" i="7"/>
  <c r="DN2" i="7"/>
  <c r="ED2" i="7"/>
  <c r="ET2" i="7"/>
  <c r="FJ2" i="7"/>
  <c r="FZ2" i="7"/>
  <c r="GP2" i="7"/>
  <c r="AM2" i="7"/>
  <c r="BC2" i="7"/>
  <c r="BS2" i="7"/>
  <c r="CI2" i="7"/>
  <c r="CY2" i="7"/>
  <c r="DO2" i="7"/>
  <c r="EE2" i="7"/>
  <c r="EU2" i="7"/>
  <c r="FK2" i="7"/>
  <c r="GA2" i="7"/>
  <c r="GQ2" i="7"/>
  <c r="Q28" i="6"/>
  <c r="Q36" i="6"/>
  <c r="Q44" i="6"/>
  <c r="Q52" i="6"/>
  <c r="Q60" i="6"/>
  <c r="Q68" i="6"/>
  <c r="Q76" i="6"/>
  <c r="Q84" i="6"/>
  <c r="Q92" i="6"/>
  <c r="Q100" i="6"/>
  <c r="Q108" i="6"/>
  <c r="Q116" i="6"/>
  <c r="Q124" i="6"/>
  <c r="Q132" i="6"/>
  <c r="Q140" i="6"/>
  <c r="Q148" i="6"/>
  <c r="Q156" i="6"/>
  <c r="Q164" i="6"/>
  <c r="Q172" i="6"/>
  <c r="Q180" i="6"/>
  <c r="Q188" i="6"/>
  <c r="Q196" i="6"/>
  <c r="AN2" i="7"/>
  <c r="BD2" i="7"/>
  <c r="BT2" i="7"/>
  <c r="CJ2" i="7"/>
  <c r="CZ2" i="7"/>
  <c r="DP2" i="7"/>
  <c r="EF2" i="7"/>
  <c r="EV2" i="7"/>
  <c r="FL2" i="7"/>
  <c r="GB2" i="7"/>
  <c r="GR2" i="7"/>
  <c r="AO2" i="7"/>
  <c r="BE2" i="7"/>
  <c r="BU2" i="7"/>
  <c r="CK2" i="7"/>
  <c r="DA2" i="7"/>
  <c r="DQ2" i="7"/>
  <c r="EG2" i="7"/>
  <c r="EW2" i="7"/>
  <c r="FM2" i="7"/>
  <c r="GC2" i="7"/>
  <c r="GS2" i="7"/>
  <c r="Q27" i="6"/>
  <c r="Q35" i="6"/>
  <c r="Q43" i="6"/>
  <c r="Q51" i="6"/>
  <c r="Q59" i="6"/>
  <c r="Q67" i="6"/>
  <c r="Q75" i="6"/>
  <c r="Q83" i="6"/>
  <c r="Q91" i="6"/>
  <c r="Q99" i="6"/>
  <c r="Q107" i="6"/>
  <c r="Q115" i="6"/>
  <c r="Q123" i="6"/>
  <c r="Q131" i="6"/>
  <c r="Q139" i="6"/>
  <c r="Q147" i="6"/>
  <c r="Q155" i="6"/>
  <c r="Q163" i="6"/>
  <c r="Q171" i="6"/>
  <c r="Q179" i="6"/>
  <c r="Q187" i="6"/>
  <c r="Q195" i="6"/>
  <c r="Z2" i="7"/>
  <c r="AP2" i="7"/>
  <c r="BF2" i="7"/>
  <c r="BV2" i="7"/>
  <c r="CL2" i="7"/>
  <c r="DB2" i="7"/>
  <c r="DR2" i="7"/>
  <c r="EH2" i="7"/>
  <c r="EX2" i="7"/>
  <c r="FN2" i="7"/>
  <c r="GD2" i="7"/>
  <c r="GT2" i="7"/>
  <c r="Q186" i="6"/>
  <c r="Q194" i="6"/>
  <c r="Q199" i="6"/>
  <c r="AA2" i="7"/>
  <c r="AQ2" i="7"/>
  <c r="BG2" i="7"/>
  <c r="BW2" i="7"/>
  <c r="CM2" i="7"/>
  <c r="DC2" i="7"/>
  <c r="DS2" i="7"/>
  <c r="EI2" i="7"/>
  <c r="EY2" i="7"/>
  <c r="FO2" i="7"/>
  <c r="GE2" i="7"/>
  <c r="GU2" i="7"/>
  <c r="Q26" i="6"/>
  <c r="Q34" i="6"/>
  <c r="Q42" i="6"/>
  <c r="Q50" i="6"/>
  <c r="Q58" i="6"/>
  <c r="Q66" i="6"/>
  <c r="Q74" i="6"/>
  <c r="Q82" i="6"/>
  <c r="Q90" i="6"/>
  <c r="Q98" i="6"/>
  <c r="Q106" i="6"/>
  <c r="Q114" i="6"/>
  <c r="Q122" i="6"/>
  <c r="Q130" i="6"/>
  <c r="Q138" i="6"/>
  <c r="Q146" i="6"/>
  <c r="Q154" i="6"/>
  <c r="Q162" i="6"/>
  <c r="Q170" i="6"/>
  <c r="Q178" i="6"/>
  <c r="Q127" i="6"/>
  <c r="Q175" i="6"/>
  <c r="Q183" i="6"/>
  <c r="AB2" i="7"/>
  <c r="AR2" i="7"/>
  <c r="BH2" i="7"/>
  <c r="BX2" i="7"/>
  <c r="CN2" i="7"/>
  <c r="DD2" i="7"/>
  <c r="DT2" i="7"/>
  <c r="EJ2" i="7"/>
  <c r="EZ2" i="7"/>
  <c r="FP2" i="7"/>
  <c r="GF2" i="7"/>
  <c r="Q167" i="6"/>
  <c r="AC2" i="7"/>
  <c r="AS2" i="7"/>
  <c r="BI2" i="7"/>
  <c r="BY2" i="7"/>
  <c r="CO2" i="7"/>
  <c r="DE2" i="7"/>
  <c r="DU2" i="7"/>
  <c r="EK2" i="7"/>
  <c r="FA2" i="7"/>
  <c r="FQ2" i="7"/>
  <c r="GG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2" i="7"/>
  <c r="AT2" i="7"/>
  <c r="BJ2" i="7"/>
  <c r="BZ2" i="7"/>
  <c r="CP2" i="7"/>
  <c r="DF2" i="7"/>
  <c r="DV2" i="7"/>
  <c r="EL2" i="7"/>
  <c r="FB2" i="7"/>
  <c r="FR2" i="7"/>
  <c r="GH2" i="7"/>
  <c r="Q47" i="6"/>
  <c r="Q55" i="6"/>
  <c r="Q63" i="6"/>
  <c r="Q71" i="6"/>
  <c r="Q191" i="6"/>
  <c r="AE2" i="7"/>
  <c r="AU2" i="7"/>
  <c r="BK2" i="7"/>
  <c r="CA2" i="7"/>
  <c r="CQ2" i="7"/>
  <c r="DG2" i="7"/>
  <c r="DW2" i="7"/>
  <c r="EM2" i="7"/>
  <c r="FC2" i="7"/>
  <c r="FS2" i="7"/>
  <c r="GI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2" i="7"/>
  <c r="AV2" i="7"/>
  <c r="BL2" i="7"/>
  <c r="CB2" i="7"/>
  <c r="CR2" i="7"/>
  <c r="DH2" i="7"/>
  <c r="DX2" i="7"/>
  <c r="EN2" i="7"/>
  <c r="FD2" i="7"/>
  <c r="FT2" i="7"/>
  <c r="GJ2" i="7"/>
  <c r="Q143" i="6"/>
  <c r="Q151" i="6"/>
  <c r="Q159" i="6"/>
  <c r="AG2" i="7"/>
  <c r="AW2" i="7"/>
  <c r="BM2" i="7"/>
  <c r="CC2" i="7"/>
  <c r="CS2" i="7"/>
  <c r="DI2" i="7"/>
  <c r="DY2" i="7"/>
  <c r="EO2" i="7"/>
  <c r="FE2" i="7"/>
  <c r="FU2" i="7"/>
  <c r="GK2" i="7"/>
  <c r="Q31" i="6"/>
  <c r="Q39" i="6"/>
  <c r="Q95" i="6"/>
  <c r="AH2" i="7"/>
  <c r="AX2" i="7"/>
  <c r="BN2" i="7"/>
  <c r="CD2" i="7"/>
  <c r="CT2" i="7"/>
  <c r="DJ2" i="7"/>
  <c r="DZ2" i="7"/>
  <c r="EP2" i="7"/>
  <c r="FF2" i="7"/>
  <c r="FV2" i="7"/>
  <c r="GL2"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4" i="7"/>
  <c r="AQ14" i="7"/>
  <c r="BG14" i="7"/>
  <c r="BW14" i="7"/>
  <c r="CM14" i="7"/>
  <c r="DC14" i="7"/>
  <c r="DS14" i="7"/>
  <c r="EI14" i="7"/>
  <c r="EY14" i="7"/>
  <c r="FO14" i="7"/>
  <c r="GE14" i="7"/>
  <c r="GU14" i="7"/>
  <c r="AB14" i="7"/>
  <c r="AR14" i="7"/>
  <c r="BH14" i="7"/>
  <c r="BX14" i="7"/>
  <c r="CN14" i="7"/>
  <c r="DD14" i="7"/>
  <c r="DT14" i="7"/>
  <c r="EJ14" i="7"/>
  <c r="EZ14" i="7"/>
  <c r="FP14" i="7"/>
  <c r="GF14" i="7"/>
  <c r="AC14" i="7"/>
  <c r="AS14" i="7"/>
  <c r="BI14" i="7"/>
  <c r="BY14" i="7"/>
  <c r="CO14" i="7"/>
  <c r="DE14" i="7"/>
  <c r="DU14" i="7"/>
  <c r="EK14" i="7"/>
  <c r="FA14" i="7"/>
  <c r="FQ14" i="7"/>
  <c r="GG14" i="7"/>
  <c r="AD14" i="7"/>
  <c r="AT14" i="7"/>
  <c r="BJ14" i="7"/>
  <c r="BZ14" i="7"/>
  <c r="CP14" i="7"/>
  <c r="DF14" i="7"/>
  <c r="DV14" i="7"/>
  <c r="EL14" i="7"/>
  <c r="FB14" i="7"/>
  <c r="FR14" i="7"/>
  <c r="GH14" i="7"/>
  <c r="AE14" i="7"/>
  <c r="AU14" i="7"/>
  <c r="BK14" i="7"/>
  <c r="CA14" i="7"/>
  <c r="CQ14" i="7"/>
  <c r="DG14" i="7"/>
  <c r="DW14" i="7"/>
  <c r="EM14" i="7"/>
  <c r="FC14" i="7"/>
  <c r="FS14" i="7"/>
  <c r="GI14" i="7"/>
  <c r="AF14" i="7"/>
  <c r="AV14" i="7"/>
  <c r="BL14" i="7"/>
  <c r="CB14" i="7"/>
  <c r="CR14" i="7"/>
  <c r="DH14" i="7"/>
  <c r="DX14" i="7"/>
  <c r="EN14" i="7"/>
  <c r="FD14" i="7"/>
  <c r="FT14" i="7"/>
  <c r="GJ14" i="7"/>
  <c r="AG14" i="7"/>
  <c r="AW14" i="7"/>
  <c r="BM14" i="7"/>
  <c r="CC14" i="7"/>
  <c r="CS14" i="7"/>
  <c r="DI14" i="7"/>
  <c r="DY14" i="7"/>
  <c r="EO14" i="7"/>
  <c r="FE14" i="7"/>
  <c r="FU14" i="7"/>
  <c r="GK14" i="7"/>
  <c r="AH14" i="7"/>
  <c r="AX14" i="7"/>
  <c r="BN14" i="7"/>
  <c r="CD14" i="7"/>
  <c r="CT14" i="7"/>
  <c r="DJ14" i="7"/>
  <c r="DZ14" i="7"/>
  <c r="EP14" i="7"/>
  <c r="FF14" i="7"/>
  <c r="FV14" i="7"/>
  <c r="GL14" i="7"/>
  <c r="AI14" i="7"/>
  <c r="AY14" i="7"/>
  <c r="BO14" i="7"/>
  <c r="CE14" i="7"/>
  <c r="CU14" i="7"/>
  <c r="DK14" i="7"/>
  <c r="EA14" i="7"/>
  <c r="EQ14" i="7"/>
  <c r="FG14" i="7"/>
  <c r="FW14" i="7"/>
  <c r="GM14" i="7"/>
  <c r="AJ14" i="7"/>
  <c r="AZ14" i="7"/>
  <c r="BP14" i="7"/>
  <c r="CF14" i="7"/>
  <c r="CV14" i="7"/>
  <c r="DL14" i="7"/>
  <c r="EB14" i="7"/>
  <c r="ER14" i="7"/>
  <c r="FH14" i="7"/>
  <c r="FX14" i="7"/>
  <c r="GN14" i="7"/>
  <c r="AK14" i="7"/>
  <c r="BA14" i="7"/>
  <c r="BQ14" i="7"/>
  <c r="CG14" i="7"/>
  <c r="CW14" i="7"/>
  <c r="DM14" i="7"/>
  <c r="EC14" i="7"/>
  <c r="ES14" i="7"/>
  <c r="FI14" i="7"/>
  <c r="FY14" i="7"/>
  <c r="GO14" i="7"/>
  <c r="AL14" i="7"/>
  <c r="BB14" i="7"/>
  <c r="BR14" i="7"/>
  <c r="CH14" i="7"/>
  <c r="CX14" i="7"/>
  <c r="DN14" i="7"/>
  <c r="ED14" i="7"/>
  <c r="ET14" i="7"/>
  <c r="FJ14" i="7"/>
  <c r="FZ14" i="7"/>
  <c r="GP14" i="7"/>
  <c r="AM14" i="7"/>
  <c r="BC14" i="7"/>
  <c r="BS14" i="7"/>
  <c r="CI14" i="7"/>
  <c r="CY14" i="7"/>
  <c r="DO14" i="7"/>
  <c r="EE14" i="7"/>
  <c r="EU14" i="7"/>
  <c r="FK14" i="7"/>
  <c r="GA14" i="7"/>
  <c r="GQ14"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4" i="7"/>
  <c r="BD14" i="7"/>
  <c r="BT14" i="7"/>
  <c r="CJ14" i="7"/>
  <c r="CZ14" i="7"/>
  <c r="DP14" i="7"/>
  <c r="EF14" i="7"/>
  <c r="EV14" i="7"/>
  <c r="FL14" i="7"/>
  <c r="GB14" i="7"/>
  <c r="GR14" i="7"/>
  <c r="AO14" i="7"/>
  <c r="BE14" i="7"/>
  <c r="BU14" i="7"/>
  <c r="CK14" i="7"/>
  <c r="DA14" i="7"/>
  <c r="DQ14" i="7"/>
  <c r="EG14" i="7"/>
  <c r="EW14" i="7"/>
  <c r="FM14" i="7"/>
  <c r="GC14" i="7"/>
  <c r="GS14" i="7"/>
  <c r="Z14" i="7"/>
  <c r="AP14" i="7"/>
  <c r="BF14" i="7"/>
  <c r="BV14" i="7"/>
  <c r="CL14" i="7"/>
  <c r="DB14" i="7"/>
  <c r="DR14" i="7"/>
  <c r="EH14" i="7"/>
  <c r="EX14" i="7"/>
  <c r="FN14" i="7"/>
  <c r="GD14" i="7"/>
  <c r="GT14"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0" i="7"/>
  <c r="AQ20" i="7"/>
  <c r="BG20" i="7"/>
  <c r="BW20" i="7"/>
  <c r="CM20" i="7"/>
  <c r="DC20" i="7"/>
  <c r="DS20" i="7"/>
  <c r="EI20" i="7"/>
  <c r="EY20" i="7"/>
  <c r="FO20" i="7"/>
  <c r="GE20" i="7"/>
  <c r="GU20" i="7"/>
  <c r="AB20" i="7"/>
  <c r="AR20" i="7"/>
  <c r="BH20" i="7"/>
  <c r="BX20" i="7"/>
  <c r="CN20" i="7"/>
  <c r="DD20" i="7"/>
  <c r="DT20" i="7"/>
  <c r="EJ20" i="7"/>
  <c r="EZ20" i="7"/>
  <c r="FP20" i="7"/>
  <c r="GF20" i="7"/>
  <c r="AC20" i="7"/>
  <c r="AS20" i="7"/>
  <c r="BI20" i="7"/>
  <c r="BY20" i="7"/>
  <c r="CO20" i="7"/>
  <c r="DE20" i="7"/>
  <c r="DU20" i="7"/>
  <c r="EK20" i="7"/>
  <c r="FA20" i="7"/>
  <c r="FQ20" i="7"/>
  <c r="GG20" i="7"/>
  <c r="AD20" i="7"/>
  <c r="AT20" i="7"/>
  <c r="BJ20" i="7"/>
  <c r="BZ20" i="7"/>
  <c r="CP20" i="7"/>
  <c r="DF20" i="7"/>
  <c r="DV20" i="7"/>
  <c r="EL20" i="7"/>
  <c r="FB20" i="7"/>
  <c r="FR20" i="7"/>
  <c r="GH20" i="7"/>
  <c r="AE20" i="7"/>
  <c r="AU20" i="7"/>
  <c r="BK20" i="7"/>
  <c r="CA20" i="7"/>
  <c r="CQ20" i="7"/>
  <c r="DG20" i="7"/>
  <c r="DW20" i="7"/>
  <c r="EM20" i="7"/>
  <c r="FC20" i="7"/>
  <c r="FS20" i="7"/>
  <c r="GI20" i="7"/>
  <c r="AF20" i="7"/>
  <c r="AV20" i="7"/>
  <c r="BL20" i="7"/>
  <c r="CB20" i="7"/>
  <c r="CR20" i="7"/>
  <c r="DH20" i="7"/>
  <c r="DX20" i="7"/>
  <c r="EN20" i="7"/>
  <c r="FD20" i="7"/>
  <c r="FT20" i="7"/>
  <c r="GJ20" i="7"/>
  <c r="AG20" i="7"/>
  <c r="AW20" i="7"/>
  <c r="BM20" i="7"/>
  <c r="CC20" i="7"/>
  <c r="CS20" i="7"/>
  <c r="DI20" i="7"/>
  <c r="DY20" i="7"/>
  <c r="EO20" i="7"/>
  <c r="FE20" i="7"/>
  <c r="FU20" i="7"/>
  <c r="GK20"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0" i="7"/>
  <c r="AX20" i="7"/>
  <c r="BN20" i="7"/>
  <c r="CD20" i="7"/>
  <c r="CT20" i="7"/>
  <c r="DJ20" i="7"/>
  <c r="DZ20" i="7"/>
  <c r="EP20" i="7"/>
  <c r="FF20" i="7"/>
  <c r="FV20" i="7"/>
  <c r="GL20" i="7"/>
  <c r="AI20" i="7"/>
  <c r="AY20" i="7"/>
  <c r="BO20" i="7"/>
  <c r="CE20" i="7"/>
  <c r="CU20" i="7"/>
  <c r="DK20" i="7"/>
  <c r="EA20" i="7"/>
  <c r="EQ20" i="7"/>
  <c r="FG20" i="7"/>
  <c r="FW20" i="7"/>
  <c r="GM20" i="7"/>
  <c r="AJ20" i="7"/>
  <c r="AZ20" i="7"/>
  <c r="BP20" i="7"/>
  <c r="CF20" i="7"/>
  <c r="CV20" i="7"/>
  <c r="DL20" i="7"/>
  <c r="EB20" i="7"/>
  <c r="ER20" i="7"/>
  <c r="FH20" i="7"/>
  <c r="FX20" i="7"/>
  <c r="GN20" i="7"/>
  <c r="AK20" i="7"/>
  <c r="BA20" i="7"/>
  <c r="BQ20" i="7"/>
  <c r="CG20" i="7"/>
  <c r="CW20" i="7"/>
  <c r="DM20" i="7"/>
  <c r="EC20" i="7"/>
  <c r="ES20" i="7"/>
  <c r="FI20" i="7"/>
  <c r="FY20" i="7"/>
  <c r="GO20" i="7"/>
  <c r="AL20" i="7"/>
  <c r="BB20" i="7"/>
  <c r="BR20" i="7"/>
  <c r="CH20" i="7"/>
  <c r="CX20" i="7"/>
  <c r="DN20" i="7"/>
  <c r="ED20" i="7"/>
  <c r="ET20" i="7"/>
  <c r="FJ20" i="7"/>
  <c r="FZ20" i="7"/>
  <c r="GP20" i="7"/>
  <c r="AM20" i="7"/>
  <c r="BC20" i="7"/>
  <c r="BS20" i="7"/>
  <c r="CI20" i="7"/>
  <c r="CY20" i="7"/>
  <c r="DO20" i="7"/>
  <c r="EE20" i="7"/>
  <c r="EU20" i="7"/>
  <c r="FK20" i="7"/>
  <c r="GA20" i="7"/>
  <c r="GQ20" i="7"/>
  <c r="AN20" i="7"/>
  <c r="BD20" i="7"/>
  <c r="BT20" i="7"/>
  <c r="CJ20" i="7"/>
  <c r="CZ20" i="7"/>
  <c r="DP20" i="7"/>
  <c r="EF20" i="7"/>
  <c r="EV20" i="7"/>
  <c r="FL20" i="7"/>
  <c r="GB20" i="7"/>
  <c r="GR20" i="7"/>
  <c r="AO20" i="7"/>
  <c r="BE20" i="7"/>
  <c r="BU20" i="7"/>
  <c r="CK20" i="7"/>
  <c r="DA20" i="7"/>
  <c r="DQ20" i="7"/>
  <c r="EG20" i="7"/>
  <c r="EW20" i="7"/>
  <c r="FM20" i="7"/>
  <c r="GC20" i="7"/>
  <c r="GS20" i="7"/>
  <c r="Z20" i="7"/>
  <c r="AP20" i="7"/>
  <c r="BF20" i="7"/>
  <c r="BV20" i="7"/>
  <c r="CL20" i="7"/>
  <c r="DB20" i="7"/>
  <c r="DR20" i="7"/>
  <c r="EH20" i="7"/>
  <c r="EX20" i="7"/>
  <c r="FN20" i="7"/>
  <c r="GD20" i="7"/>
  <c r="GT20"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1" i="2"/>
  <c r="R25" i="2"/>
  <c r="AG25" i="2" s="1"/>
  <c r="Z6" i="2"/>
  <c r="S25" i="2"/>
  <c r="AI25" i="2" s="1"/>
  <c r="Z4" i="2"/>
  <c r="Q19" i="2"/>
  <c r="S12" i="2"/>
  <c r="R11" i="2"/>
  <c r="Y6" i="2"/>
  <c r="Q15" i="2"/>
  <c r="S19" i="2"/>
  <c r="AA6" i="2"/>
  <c r="AI6" i="2" s="1"/>
  <c r="S28" i="2"/>
  <c r="Q28" i="2"/>
  <c r="R4" i="2"/>
  <c r="Y9" i="2"/>
  <c r="S4" i="2"/>
  <c r="S14" i="2"/>
  <c r="AI14" i="2" s="1"/>
  <c r="R14" i="2"/>
  <c r="AG14" i="2" s="1"/>
  <c r="R27" i="2"/>
  <c r="AG27" i="2" s="1"/>
  <c r="R15" i="2"/>
  <c r="AK15" i="2" s="1"/>
  <c r="R17" i="2"/>
  <c r="S29" i="2"/>
  <c r="AI29" i="2" s="1"/>
  <c r="Q29" i="2"/>
  <c r="AA7" i="2"/>
  <c r="S27" i="2"/>
  <c r="AI27" i="2" s="1"/>
  <c r="AA19" i="2"/>
  <c r="R6" i="2"/>
  <c r="Z10" i="2"/>
  <c r="AA11" i="2"/>
  <c r="AI11" i="2" s="1"/>
  <c r="Y11" i="2"/>
  <c r="R7" i="2"/>
  <c r="S7" i="2"/>
  <c r="Z11" i="2"/>
  <c r="Y31" i="2"/>
  <c r="AF8" i="2"/>
  <c r="S13" i="2"/>
  <c r="S30" i="2"/>
  <c r="Y33" i="2"/>
  <c r="R13" i="2"/>
  <c r="Q13" i="2"/>
  <c r="BO53" i="5"/>
  <c r="R30" i="2"/>
  <c r="BV6" i="2"/>
  <c r="BV5" i="2"/>
  <c r="AD10" i="2"/>
  <c r="AH25" i="2"/>
  <c r="AH33" i="2"/>
  <c r="Y19" i="2"/>
  <c r="Z7" i="2"/>
  <c r="BO46" i="5"/>
  <c r="AH23" i="2"/>
  <c r="Y21" i="2"/>
  <c r="Z31" i="2"/>
  <c r="AG31" i="2" s="1"/>
  <c r="S10" i="2"/>
  <c r="AI10" i="2" s="1"/>
  <c r="Q6" i="2"/>
  <c r="Z19" i="2"/>
  <c r="Z9" i="2"/>
  <c r="AA9" i="2"/>
  <c r="S9" i="2"/>
  <c r="Q32" i="2"/>
  <c r="AA33" i="2"/>
  <c r="R9" i="2"/>
  <c r="AA31" i="2"/>
  <c r="Q12" i="2"/>
  <c r="S32" i="2"/>
  <c r="R10" i="2"/>
  <c r="Q17" i="2"/>
  <c r="AA21" i="2"/>
  <c r="Q9" i="2"/>
  <c r="AD12" i="2"/>
  <c r="Y7" i="2"/>
  <c r="AE7" i="2" s="1"/>
  <c r="Y10" i="2"/>
  <c r="AE10" i="2" s="1"/>
  <c r="Z33" i="2"/>
  <c r="S16" i="2"/>
  <c r="Z21" i="2"/>
  <c r="BO14" i="5"/>
  <c r="Q16" i="2"/>
  <c r="S17" i="2"/>
  <c r="BO11" i="5"/>
  <c r="AA30" i="2"/>
  <c r="BO8" i="5"/>
  <c r="BP3" i="2"/>
  <c r="BP12" i="2" s="1"/>
  <c r="BO60" i="5"/>
  <c r="BO17" i="5"/>
  <c r="BO3" i="5"/>
  <c r="BO50" i="5"/>
  <c r="BO19" i="5"/>
  <c r="BO33" i="5"/>
  <c r="BO24" i="5"/>
  <c r="AF11" i="2"/>
  <c r="BO10" i="5"/>
  <c r="Z24" i="2"/>
  <c r="Q18" i="2"/>
  <c r="AE18" i="2" s="1"/>
  <c r="Y1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8" i="2"/>
  <c r="AG18" i="2" s="1"/>
  <c r="BO26" i="5"/>
  <c r="BO22" i="5"/>
  <c r="BO62" i="5"/>
  <c r="BO38" i="5"/>
  <c r="BO47" i="5"/>
  <c r="BO32" i="5"/>
  <c r="BO57" i="5"/>
  <c r="BO51" i="5"/>
  <c r="BO52" i="5"/>
  <c r="BO18" i="5"/>
  <c r="BO34" i="5"/>
  <c r="BO28" i="5"/>
  <c r="BO39" i="5"/>
  <c r="BO12" i="5"/>
  <c r="BO7" i="5"/>
  <c r="BO6" i="5"/>
  <c r="BO4" i="5"/>
  <c r="BO56" i="5"/>
  <c r="BO58" i="5"/>
  <c r="BO64" i="5"/>
  <c r="BO63" i="5"/>
  <c r="Z8" i="2"/>
  <c r="AG8" i="2" s="1"/>
  <c r="Z32" i="2"/>
  <c r="AG32" i="2" s="1"/>
  <c r="Y8" i="2"/>
  <c r="Y32" i="2"/>
  <c r="Y30" i="2"/>
  <c r="AE30" i="2" s="1"/>
  <c r="AA5" i="2"/>
  <c r="AK5" i="2" s="1"/>
  <c r="AA32" i="2"/>
  <c r="Y5" i="2"/>
  <c r="AE5" i="2" s="1"/>
  <c r="Q24" i="2"/>
  <c r="Q31" i="2"/>
  <c r="R16" i="2"/>
  <c r="AA8" i="2"/>
  <c r="S3" i="2"/>
  <c r="BO42" i="5"/>
  <c r="S31" i="2"/>
  <c r="Q3" i="2"/>
  <c r="Z30" i="2"/>
  <c r="R24" i="2"/>
  <c r="BO21" i="5"/>
  <c r="S26" i="2"/>
  <c r="AI26" i="2" s="1"/>
  <c r="AH2" i="2"/>
  <c r="AF20" i="2"/>
  <c r="AH15" i="2"/>
  <c r="AD17" i="2"/>
  <c r="AH19" i="2"/>
  <c r="AH16" i="2"/>
  <c r="AF2" i="2"/>
  <c r="AB21" i="2"/>
  <c r="AB24" i="2"/>
  <c r="AB14" i="2"/>
  <c r="AF25" i="2"/>
  <c r="AH21" i="2"/>
  <c r="AH24" i="2"/>
  <c r="AF21" i="2"/>
  <c r="AB15" i="2"/>
  <c r="AD31" i="2"/>
  <c r="AD7" i="2"/>
  <c r="AH18" i="2"/>
  <c r="AH22" i="2"/>
  <c r="AD13" i="2"/>
  <c r="AB17" i="2"/>
  <c r="AB8" i="2"/>
  <c r="AB3" i="2"/>
  <c r="AD14" i="2"/>
  <c r="AD18" i="2"/>
  <c r="AH9" i="2"/>
  <c r="AE27" i="2"/>
  <c r="AD5" i="2"/>
  <c r="AH12" i="2"/>
  <c r="AD6" i="2"/>
  <c r="AF26" i="2"/>
  <c r="AF16" i="2"/>
  <c r="AD32" i="2"/>
  <c r="AH11" i="2"/>
  <c r="AB23" i="2"/>
  <c r="AD15" i="2"/>
  <c r="AB2" i="2"/>
  <c r="AH5" i="2"/>
  <c r="AF13" i="2"/>
  <c r="AD33" i="2"/>
  <c r="AD20" i="2"/>
  <c r="AD9" i="2"/>
  <c r="AH6" i="2"/>
  <c r="AE25" i="2"/>
  <c r="AD19" i="2"/>
  <c r="AH28" i="2"/>
  <c r="AD22" i="2"/>
  <c r="AB10" i="2"/>
  <c r="AB31" i="2"/>
  <c r="AD21" i="2"/>
  <c r="AD27" i="2"/>
  <c r="AH8" i="2"/>
  <c r="AH32" i="2"/>
  <c r="AD25" i="2"/>
  <c r="AD8" i="2"/>
  <c r="AE14" i="2"/>
  <c r="AB9" i="2"/>
  <c r="AF7" i="2"/>
  <c r="AH26" i="2"/>
  <c r="AH3" i="2"/>
  <c r="AF14" i="2"/>
  <c r="AB20" i="2"/>
  <c r="AH7" i="2"/>
  <c r="AD3" i="2"/>
  <c r="AD16" i="2"/>
  <c r="AF9" i="2"/>
  <c r="AH29" i="2"/>
  <c r="AD26" i="2"/>
  <c r="AD28" i="2"/>
  <c r="AB32" i="2"/>
  <c r="AH13" i="2"/>
  <c r="AH17" i="2"/>
  <c r="AB33" i="2"/>
  <c r="AH31" i="2"/>
  <c r="AD24" i="2"/>
  <c r="AF31" i="2"/>
  <c r="AH10" i="2"/>
  <c r="AB5" i="2"/>
  <c r="AB18" i="2"/>
  <c r="AB6" i="2"/>
  <c r="AB12" i="2"/>
  <c r="AF18" i="2"/>
  <c r="AH14" i="2"/>
  <c r="AH30" i="2"/>
  <c r="AI15" i="2"/>
  <c r="AB29" i="2"/>
  <c r="AB4" i="2"/>
  <c r="AB30" i="2"/>
  <c r="AF29" i="2"/>
  <c r="AF19" i="2"/>
  <c r="AH27" i="2"/>
  <c r="AB16" i="2"/>
  <c r="AD23" i="2"/>
  <c r="AF6" i="2"/>
  <c r="AF17" i="2"/>
  <c r="AF32" i="2"/>
  <c r="AB28" i="2"/>
  <c r="AB13" i="2"/>
  <c r="AF23" i="2"/>
  <c r="AD2" i="2"/>
  <c r="AF28" i="2"/>
  <c r="AD29" i="2"/>
  <c r="AF15" i="2"/>
  <c r="AF4" i="2"/>
  <c r="AF22" i="2"/>
  <c r="AB11" i="2"/>
  <c r="AB27" i="2"/>
  <c r="AB7" i="2"/>
  <c r="AB26" i="2"/>
  <c r="AD11" i="2"/>
  <c r="AF3" i="2"/>
  <c r="AF27" i="2"/>
  <c r="AF12" i="2"/>
  <c r="AD4" i="2"/>
  <c r="AG5" i="2"/>
  <c r="AF10" i="2"/>
  <c r="AB25" i="2"/>
  <c r="AB19" i="2"/>
  <c r="AB22" i="2"/>
  <c r="AI18" i="2"/>
  <c r="AF5" i="2"/>
  <c r="AF24" i="2"/>
  <c r="AF33" i="2"/>
  <c r="AH4" i="2"/>
  <c r="AF30" i="2"/>
  <c r="AD30" i="2"/>
  <c r="Z16" i="2"/>
  <c r="R22" i="2"/>
  <c r="AG22" i="2" s="1"/>
  <c r="BI7" i="2"/>
  <c r="J17" i="2"/>
  <c r="BD17" i="2" s="1"/>
  <c r="G17" i="2"/>
  <c r="J19" i="2"/>
  <c r="BD19" i="2" s="1"/>
  <c r="G19" i="2"/>
  <c r="J10" i="2"/>
  <c r="BD10" i="2" s="1"/>
  <c r="BI20" i="2"/>
  <c r="J20" i="2"/>
  <c r="E20" i="2" s="1"/>
  <c r="BG32" i="2"/>
  <c r="X20" i="2"/>
  <c r="BI32" i="2"/>
  <c r="BI25" i="2"/>
  <c r="J27" i="2"/>
  <c r="BD27" i="2" s="1"/>
  <c r="X27" i="2"/>
  <c r="X19" i="2"/>
  <c r="X16" i="2"/>
  <c r="BG25" i="2"/>
  <c r="J18" i="2"/>
  <c r="E18" i="2" s="1"/>
  <c r="BG16" i="2"/>
  <c r="BI16" i="2"/>
  <c r="X3" i="2"/>
  <c r="BG13" i="2"/>
  <c r="AA17" i="2"/>
  <c r="Z17" i="2"/>
  <c r="X6" i="2"/>
  <c r="X29" i="2"/>
  <c r="S33" i="2"/>
  <c r="AA13" i="2"/>
  <c r="BI33" i="2"/>
  <c r="BH7" i="2"/>
  <c r="Z28" i="2"/>
  <c r="AG28" i="2" s="1"/>
  <c r="AA28" i="2"/>
  <c r="AA24" i="2"/>
  <c r="BI12" i="2"/>
  <c r="X12" i="2"/>
  <c r="BH4" i="2"/>
  <c r="X22" i="2"/>
  <c r="BG4" i="2"/>
  <c r="BI22" i="2"/>
  <c r="BI29" i="2"/>
  <c r="BI13" i="2"/>
  <c r="X17" i="2"/>
  <c r="X30" i="2"/>
  <c r="S8" i="2"/>
  <c r="X26" i="2"/>
  <c r="BI14" i="2"/>
  <c r="BI8" i="2"/>
  <c r="BI4" i="2"/>
  <c r="X21" i="2"/>
  <c r="BI15" i="2"/>
  <c r="BI21" i="2"/>
  <c r="BI17" i="2"/>
  <c r="X8" i="2"/>
  <c r="J25" i="2"/>
  <c r="E25" i="2" s="1"/>
  <c r="X7" i="2"/>
  <c r="X13" i="2"/>
  <c r="BG30" i="2"/>
  <c r="BI30" i="2"/>
  <c r="BH16" i="2"/>
  <c r="BG6" i="2"/>
  <c r="BG14" i="2"/>
  <c r="BH14" i="2"/>
  <c r="BG12" i="2"/>
  <c r="BG15" i="2"/>
  <c r="BG29" i="2"/>
  <c r="X11" i="2"/>
  <c r="BI6" i="2"/>
  <c r="BG17" i="2"/>
  <c r="X14" i="2"/>
  <c r="X32" i="2"/>
  <c r="BH8" i="2"/>
  <c r="BI26" i="2"/>
  <c r="BI28" i="2"/>
  <c r="BI27" i="2"/>
  <c r="BG27" i="2"/>
  <c r="BG18" i="2"/>
  <c r="X15" i="2"/>
  <c r="BI10" i="2"/>
  <c r="X10" i="2"/>
  <c r="BI19" i="2"/>
  <c r="BI31" i="2"/>
  <c r="J28" i="2"/>
  <c r="E28" i="2" s="1"/>
  <c r="X2" i="2"/>
  <c r="BG8" i="2"/>
  <c r="Q8" i="2"/>
  <c r="S22" i="2"/>
  <c r="Y16" i="2"/>
  <c r="Q22" i="2"/>
  <c r="AE22" i="2" s="1"/>
  <c r="Y4" i="2"/>
  <c r="AE4" i="2" s="1"/>
  <c r="R21" i="2"/>
  <c r="Y17" i="2"/>
  <c r="Q21" i="2"/>
  <c r="Y24" i="2"/>
  <c r="S20" i="2"/>
  <c r="AI20" i="2" s="1"/>
  <c r="Q20" i="2"/>
  <c r="AE20" i="2" s="1"/>
  <c r="AA2" i="2"/>
  <c r="Y2" i="2"/>
  <c r="Z2" i="2"/>
  <c r="R26" i="2"/>
  <c r="Y28" i="2"/>
  <c r="Q26" i="2"/>
  <c r="AE26" i="2" s="1"/>
  <c r="AA4" i="2"/>
  <c r="Q2" i="2"/>
  <c r="Y12" i="2"/>
  <c r="S2" i="2"/>
  <c r="Z29" i="2"/>
  <c r="Q23" i="2"/>
  <c r="AE23" i="2" s="1"/>
  <c r="AA3" i="2"/>
  <c r="Y3" i="2"/>
  <c r="Z3" i="2"/>
  <c r="AG3" i="2" s="1"/>
  <c r="BG7" i="2"/>
  <c r="P26" i="2"/>
  <c r="BG21" i="2"/>
  <c r="Z13" i="2"/>
  <c r="Q33" i="2"/>
  <c r="R33" i="2"/>
  <c r="Y13" i="2"/>
  <c r="BG31" i="2"/>
  <c r="X9" i="2"/>
  <c r="Y29" i="2"/>
  <c r="BI9" i="2"/>
  <c r="S21" i="2"/>
  <c r="J4" i="2"/>
  <c r="X4" i="2"/>
  <c r="J5" i="2"/>
  <c r="E5" i="2" s="1"/>
  <c r="X24" i="2"/>
  <c r="BI24" i="2"/>
  <c r="X5" i="2"/>
  <c r="P4" i="2"/>
  <c r="BH20" i="2"/>
  <c r="BI5" i="2"/>
  <c r="P19" i="2"/>
  <c r="X28" i="2"/>
  <c r="P30" i="2"/>
  <c r="X25" i="2"/>
  <c r="P12" i="2"/>
  <c r="P21" i="2"/>
  <c r="P6" i="2"/>
  <c r="X18" i="2"/>
  <c r="P3" i="2"/>
  <c r="P31" i="2"/>
  <c r="X31" i="2"/>
  <c r="P9" i="2"/>
  <c r="P29" i="2"/>
  <c r="BG28" i="2"/>
  <c r="BG20" i="2"/>
  <c r="BG24" i="2"/>
  <c r="BG26" i="2"/>
  <c r="BG5" i="2"/>
  <c r="BG2" i="2"/>
  <c r="BI18" i="2"/>
  <c r="BH19" i="2"/>
  <c r="BG3" i="2"/>
  <c r="BG10" i="2"/>
  <c r="BG22" i="2"/>
  <c r="BH15" i="2"/>
  <c r="BH32" i="2"/>
  <c r="BG19" i="2"/>
  <c r="BH11" i="2"/>
  <c r="BG11" i="2"/>
  <c r="BG9" i="2"/>
  <c r="BH13" i="2"/>
  <c r="BH22" i="2"/>
  <c r="BH33" i="2"/>
  <c r="BG33" i="2"/>
  <c r="BI11" i="2"/>
  <c r="Z12" i="2"/>
  <c r="AG12" i="2" s="1"/>
  <c r="AA12" i="2"/>
  <c r="R2" i="2"/>
  <c r="X33" i="2"/>
  <c r="R20" i="2"/>
  <c r="AG20" i="2" s="1"/>
  <c r="P24" i="2"/>
  <c r="BI3" i="2"/>
  <c r="J6" i="2"/>
  <c r="E6" i="2" s="1"/>
  <c r="AA16" i="2"/>
  <c r="BH26" i="2"/>
  <c r="J16" i="2"/>
  <c r="E16" i="2" s="1"/>
  <c r="P22" i="2"/>
  <c r="BI2" i="2"/>
  <c r="BH27" i="2"/>
  <c r="P27" i="2"/>
  <c r="J9" i="2"/>
  <c r="E9" i="2" s="1"/>
  <c r="BH9" i="2"/>
  <c r="BH30" i="2"/>
  <c r="J11" i="2"/>
  <c r="E11" i="2" s="1"/>
  <c r="P11" i="2"/>
  <c r="BH10" i="2"/>
  <c r="P10" i="2"/>
  <c r="J22" i="2"/>
  <c r="E22" i="2" s="1"/>
  <c r="J7" i="2"/>
  <c r="E7" i="2" s="1"/>
  <c r="J21" i="2"/>
  <c r="E21" i="2" s="1"/>
  <c r="BH25" i="2"/>
  <c r="J13" i="2"/>
  <c r="E13" i="2" s="1"/>
  <c r="P13" i="2"/>
  <c r="P20" i="2"/>
  <c r="BH31" i="2"/>
  <c r="BH21" i="2"/>
  <c r="J8" i="2"/>
  <c r="E8" i="2" s="1"/>
  <c r="J3" i="2"/>
  <c r="E3" i="2" s="1"/>
  <c r="J30" i="2"/>
  <c r="E30" i="2" s="1"/>
  <c r="P7" i="2"/>
  <c r="P25" i="2"/>
  <c r="BH6" i="2"/>
  <c r="J2" i="2"/>
  <c r="BH24" i="2"/>
  <c r="J12" i="2"/>
  <c r="E12" i="2" s="1"/>
  <c r="P8" i="2"/>
  <c r="BH17" i="2"/>
  <c r="P28" i="2"/>
  <c r="J33" i="2"/>
  <c r="E33" i="2" s="1"/>
  <c r="J24" i="2"/>
  <c r="E24" i="2" s="1"/>
  <c r="J31" i="2"/>
  <c r="E31" i="2" s="1"/>
  <c r="P33" i="2"/>
  <c r="J29" i="2"/>
  <c r="E29" i="2" s="1"/>
  <c r="J14" i="2"/>
  <c r="E14" i="2" s="1"/>
  <c r="J15" i="2"/>
  <c r="E15" i="2" s="1"/>
  <c r="BH28" i="2"/>
  <c r="P16" i="2"/>
  <c r="BH29" i="2"/>
  <c r="P17" i="2"/>
  <c r="J26" i="2"/>
  <c r="E26" i="2" s="1"/>
  <c r="P32" i="2"/>
  <c r="P15" i="2"/>
  <c r="P5" i="2"/>
  <c r="P18" i="2"/>
  <c r="BH18" i="2"/>
  <c r="J32" i="2"/>
  <c r="E32" i="2" s="1"/>
  <c r="BH3" i="2"/>
  <c r="BH5" i="2"/>
  <c r="P2" i="2"/>
  <c r="BH12" i="2"/>
  <c r="BH2" i="2"/>
  <c r="P14" i="2"/>
  <c r="BA17" i="2"/>
  <c r="BA3" i="2"/>
  <c r="BA24" i="2"/>
  <c r="BA4" i="2"/>
  <c r="BA9" i="2"/>
  <c r="BA28" i="2"/>
  <c r="BA33" i="2"/>
  <c r="BA21" i="2"/>
  <c r="BA7" i="2"/>
  <c r="BA10" i="2"/>
  <c r="BA26" i="2"/>
  <c r="BA8" i="2"/>
  <c r="BA11" i="2"/>
  <c r="BA22" i="2"/>
  <c r="BA27" i="2"/>
  <c r="BA18" i="2"/>
  <c r="BA6" i="2"/>
  <c r="BA32" i="2"/>
  <c r="BA15" i="2"/>
  <c r="BA20" i="2"/>
  <c r="BA16" i="2"/>
  <c r="BA29" i="2"/>
  <c r="BA25" i="2"/>
  <c r="BA5" i="2"/>
  <c r="BA19" i="2"/>
  <c r="BA31" i="2"/>
  <c r="BA13" i="2"/>
  <c r="BA12" i="2"/>
  <c r="BA2" i="2"/>
  <c r="BA14" i="2"/>
  <c r="BA30" i="2"/>
  <c r="S23" i="2"/>
  <c r="AI23" i="2" s="1"/>
  <c r="R23" i="2"/>
  <c r="AG23"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15" i="2" l="1"/>
  <c r="AM5"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25" i="2"/>
  <c r="AL25" i="2" s="1"/>
  <c r="AE11" i="2"/>
  <c r="AG4" i="2"/>
  <c r="AK25" i="2"/>
  <c r="AM25" i="2" s="1"/>
  <c r="AE6" i="2"/>
  <c r="AJ15" i="2"/>
  <c r="AL15" i="2" s="1"/>
  <c r="AE19" i="2"/>
  <c r="AG6" i="2"/>
  <c r="AE9" i="2"/>
  <c r="AK27" i="2"/>
  <c r="AM27" i="2" s="1"/>
  <c r="AG11" i="2"/>
  <c r="AE28" i="2"/>
  <c r="AJ27" i="2"/>
  <c r="AL27" i="2" s="1"/>
  <c r="AI12" i="2"/>
  <c r="AI28" i="2"/>
  <c r="AK14" i="2"/>
  <c r="AM14" i="2" s="1"/>
  <c r="AE15" i="2"/>
  <c r="AJ4" i="2"/>
  <c r="AL4" i="2" s="1"/>
  <c r="AK29" i="2"/>
  <c r="AM29" i="2" s="1"/>
  <c r="AJ19" i="2"/>
  <c r="AL19" i="2" s="1"/>
  <c r="AI19" i="2"/>
  <c r="AJ14" i="2"/>
  <c r="AL14" i="2" s="1"/>
  <c r="AG15" i="2"/>
  <c r="AG17" i="2"/>
  <c r="AE29" i="2"/>
  <c r="AJ6" i="2"/>
  <c r="AL6" i="2" s="1"/>
  <c r="AJ11" i="2"/>
  <c r="AL11" i="2" s="1"/>
  <c r="AK11" i="2"/>
  <c r="AM11" i="2" s="1"/>
  <c r="AK6" i="2"/>
  <c r="AM6" i="2" s="1"/>
  <c r="AI7" i="2"/>
  <c r="BP47" i="5"/>
  <c r="BQ47" i="5" s="1"/>
  <c r="BP13" i="5"/>
  <c r="BQ13" i="5" s="1"/>
  <c r="AJ7" i="2"/>
  <c r="AL7" i="2" s="1"/>
  <c r="BP45" i="5"/>
  <c r="BQ45" i="5" s="1"/>
  <c r="BP53" i="5"/>
  <c r="BQ53" i="5" s="1"/>
  <c r="AE13" i="2"/>
  <c r="AE33" i="2"/>
  <c r="AI30" i="2"/>
  <c r="AI13" i="2"/>
  <c r="AP27" i="2"/>
  <c r="AP14" i="2"/>
  <c r="AP25" i="2"/>
  <c r="AP18" i="2"/>
  <c r="AP20" i="2"/>
  <c r="AP23" i="2"/>
  <c r="AG13" i="2"/>
  <c r="AE31" i="2"/>
  <c r="AK10" i="2"/>
  <c r="AM10" i="2" s="1"/>
  <c r="BP61" i="5"/>
  <c r="BQ61" i="5" s="1"/>
  <c r="BP7" i="5"/>
  <c r="BQ7" i="5" s="1"/>
  <c r="BP19" i="5"/>
  <c r="BQ19" i="5" s="1"/>
  <c r="BP35" i="5"/>
  <c r="BQ35" i="5" s="1"/>
  <c r="BP33" i="5"/>
  <c r="BQ33" i="5" s="1"/>
  <c r="BP29" i="5"/>
  <c r="BQ29" i="5" s="1"/>
  <c r="AJ18" i="2"/>
  <c r="AL18" i="2" s="1"/>
  <c r="BP15" i="5"/>
  <c r="BQ15" i="5" s="1"/>
  <c r="BP59" i="5"/>
  <c r="BQ59" i="5" s="1"/>
  <c r="AK7" i="2"/>
  <c r="AM7" i="2" s="1"/>
  <c r="BP57" i="5"/>
  <c r="BQ57" i="5" s="1"/>
  <c r="AG33" i="2"/>
  <c r="AE17" i="2"/>
  <c r="AI5" i="2"/>
  <c r="AP5" i="2" s="1"/>
  <c r="BP21" i="5"/>
  <c r="BQ21" i="5" s="1"/>
  <c r="E2" i="2"/>
  <c r="BV2" i="2"/>
  <c r="BW5" i="2" s="1"/>
  <c r="AJ5" i="2"/>
  <c r="AL5" i="2" s="1"/>
  <c r="AG7" i="2"/>
  <c r="AC3" i="2"/>
  <c r="AI21" i="2"/>
  <c r="AG19" i="2"/>
  <c r="AK19" i="2"/>
  <c r="AM19" i="2" s="1"/>
  <c r="AG24" i="2"/>
  <c r="AK30" i="2"/>
  <c r="AM30" i="2" s="1"/>
  <c r="AI3" i="2"/>
  <c r="BX5" i="2"/>
  <c r="BX6" i="2"/>
  <c r="AE12" i="2"/>
  <c r="AE21" i="2"/>
  <c r="BV3" i="2"/>
  <c r="BX3" i="2" s="1"/>
  <c r="AK18" i="2"/>
  <c r="AM18" i="2" s="1"/>
  <c r="AI9" i="2"/>
  <c r="AE16" i="2"/>
  <c r="AI32" i="2"/>
  <c r="AE3" i="2"/>
  <c r="AJ31" i="2"/>
  <c r="AL31" i="2" s="1"/>
  <c r="AJ9" i="2"/>
  <c r="AL9" i="2" s="1"/>
  <c r="AG9" i="2"/>
  <c r="AK9" i="2"/>
  <c r="AM9" i="2" s="1"/>
  <c r="AJ32" i="2"/>
  <c r="AL32" i="2" s="1"/>
  <c r="AG21" i="2"/>
  <c r="AK32" i="2"/>
  <c r="AM32" i="2" s="1"/>
  <c r="AI31" i="2"/>
  <c r="BP27" i="5"/>
  <c r="BQ27" i="5" s="1"/>
  <c r="BP3" i="5"/>
  <c r="BQ3" i="5" s="1"/>
  <c r="BP11" i="5"/>
  <c r="BQ11" i="5" s="1"/>
  <c r="BP25" i="5"/>
  <c r="BQ25" i="5" s="1"/>
  <c r="AC9" i="2"/>
  <c r="AE8" i="2"/>
  <c r="AE24" i="2"/>
  <c r="AJ30" i="2"/>
  <c r="AL30" i="2" s="1"/>
  <c r="AJ10" i="2"/>
  <c r="AL10" i="2" s="1"/>
  <c r="AG10" i="2"/>
  <c r="AP10" i="2" s="1"/>
  <c r="BP8" i="2"/>
  <c r="BP7" i="2"/>
  <c r="AE32" i="2"/>
  <c r="AI17" i="2"/>
  <c r="AI33" i="2"/>
  <c r="BP5" i="5"/>
  <c r="BQ5" i="5" s="1"/>
  <c r="BP17" i="5"/>
  <c r="BQ17" i="5" s="1"/>
  <c r="BP37" i="5"/>
  <c r="BQ37" i="5" s="1"/>
  <c r="BP9" i="5"/>
  <c r="BQ9" i="5" s="1"/>
  <c r="AG16" i="2"/>
  <c r="BP55" i="5"/>
  <c r="BQ55" i="5" s="1"/>
  <c r="BP23" i="5"/>
  <c r="BQ23" i="5" s="1"/>
  <c r="BP63" i="5"/>
  <c r="BQ63" i="5" s="1"/>
  <c r="BP51" i="5"/>
  <c r="BQ51" i="5" s="1"/>
  <c r="BP65" i="5"/>
  <c r="BQ65" i="5" s="1"/>
  <c r="BP31" i="5"/>
  <c r="BQ31" i="5" s="1"/>
  <c r="BP41" i="5"/>
  <c r="BQ41" i="5" s="1"/>
  <c r="AJ24" i="2"/>
  <c r="AL24" i="2" s="1"/>
  <c r="BP43" i="5"/>
  <c r="BQ43" i="5" s="1"/>
  <c r="BP49" i="5"/>
  <c r="BQ49" i="5" s="1"/>
  <c r="AG30" i="2"/>
  <c r="BP39" i="5"/>
  <c r="BQ39" i="5" s="1"/>
  <c r="AK31" i="2"/>
  <c r="AM31" i="2" s="1"/>
  <c r="E4" i="2"/>
  <c r="BD11" i="2"/>
  <c r="BD4" i="2"/>
  <c r="BD22" i="2"/>
  <c r="BD6" i="2"/>
  <c r="BD24" i="2"/>
  <c r="BD20" i="2"/>
  <c r="BD31" i="2"/>
  <c r="BD33" i="2"/>
  <c r="BD3" i="2"/>
  <c r="BD29" i="2"/>
  <c r="BD12" i="2"/>
  <c r="BD7" i="2"/>
  <c r="BD2" i="2"/>
  <c r="BD30" i="2"/>
  <c r="BD8" i="2"/>
  <c r="BD18" i="2"/>
  <c r="BD26" i="2"/>
  <c r="BD16" i="2"/>
  <c r="BD15" i="2"/>
  <c r="BD21" i="2"/>
  <c r="BD14" i="2"/>
  <c r="BD5" i="2"/>
  <c r="BD9" i="2"/>
  <c r="BD32" i="2"/>
  <c r="BD28" i="2"/>
  <c r="BD13" i="2"/>
  <c r="BD25" i="2"/>
  <c r="K17" i="2"/>
  <c r="E17" i="2"/>
  <c r="BB27" i="2"/>
  <c r="E27" i="2"/>
  <c r="K10" i="2"/>
  <c r="E10" i="2"/>
  <c r="K19" i="2"/>
  <c r="E19" i="2"/>
  <c r="BC19" i="2"/>
  <c r="AC10" i="2"/>
  <c r="BB17" i="2"/>
  <c r="BC17" i="2"/>
  <c r="AC2" i="2"/>
  <c r="AC32" i="2"/>
  <c r="AE2" i="2"/>
  <c r="AC14" i="2"/>
  <c r="AC13" i="2"/>
  <c r="AC15" i="2"/>
  <c r="AJ16" i="2"/>
  <c r="AL16" i="2" s="1"/>
  <c r="AC19" i="2"/>
  <c r="AC4" i="2"/>
  <c r="AC12" i="2"/>
  <c r="AG2" i="2"/>
  <c r="AC6" i="2"/>
  <c r="AC27" i="2"/>
  <c r="AC28" i="2"/>
  <c r="AC11" i="2"/>
  <c r="AC30" i="2"/>
  <c r="AC17" i="2"/>
  <c r="AC25" i="2"/>
  <c r="AC18" i="2"/>
  <c r="AC33" i="2"/>
  <c r="AC7" i="2"/>
  <c r="AC22" i="2"/>
  <c r="AC29" i="2"/>
  <c r="AC21" i="2"/>
  <c r="AC8" i="2"/>
  <c r="AC20" i="2"/>
  <c r="AC16" i="2"/>
  <c r="AC26" i="2"/>
  <c r="AI2" i="2"/>
  <c r="AK26" i="2"/>
  <c r="AM26" i="2" s="1"/>
  <c r="AG26" i="2"/>
  <c r="AP26" i="2" s="1"/>
  <c r="AI4" i="2"/>
  <c r="AJ22" i="2"/>
  <c r="AL22" i="2" s="1"/>
  <c r="AI22" i="2"/>
  <c r="AP22" i="2" s="1"/>
  <c r="AC31" i="2"/>
  <c r="AJ8" i="2"/>
  <c r="AL8" i="2" s="1"/>
  <c r="AI8" i="2"/>
  <c r="AI24" i="2"/>
  <c r="AC24" i="2"/>
  <c r="AI16" i="2"/>
  <c r="AC5" i="2"/>
  <c r="AG29" i="2"/>
  <c r="BB19" i="2"/>
  <c r="BJ20" i="2"/>
  <c r="BJ7" i="2"/>
  <c r="BC10" i="2"/>
  <c r="BB10" i="2"/>
  <c r="BB21" i="2"/>
  <c r="K21" i="2"/>
  <c r="BB11" i="2"/>
  <c r="K11" i="2"/>
  <c r="BC31" i="2"/>
  <c r="K31" i="2"/>
  <c r="BC12" i="2"/>
  <c r="K12" i="2"/>
  <c r="BC7" i="2"/>
  <c r="K7" i="2"/>
  <c r="BB5" i="2"/>
  <c r="K5" i="2"/>
  <c r="BB29" i="2"/>
  <c r="K29" i="2"/>
  <c r="BB6" i="2"/>
  <c r="K6" i="2"/>
  <c r="BB20" i="2"/>
  <c r="K20" i="2"/>
  <c r="BC20" i="2"/>
  <c r="BB32" i="2"/>
  <c r="K32" i="2"/>
  <c r="BC15" i="2"/>
  <c r="K15" i="2"/>
  <c r="BB33" i="2"/>
  <c r="K33" i="2"/>
  <c r="BC3" i="2"/>
  <c r="K3" i="2"/>
  <c r="BB13" i="2"/>
  <c r="K13" i="2"/>
  <c r="BC9" i="2"/>
  <c r="K9" i="2"/>
  <c r="BC4" i="2"/>
  <c r="K4" i="2"/>
  <c r="BC25" i="2"/>
  <c r="K25" i="2"/>
  <c r="BC27" i="2"/>
  <c r="K27" i="2"/>
  <c r="BC24" i="2"/>
  <c r="K24" i="2"/>
  <c r="BB30" i="2"/>
  <c r="K30" i="2"/>
  <c r="BC22" i="2"/>
  <c r="K22" i="2"/>
  <c r="BC16" i="2"/>
  <c r="K16" i="2"/>
  <c r="BC26" i="2"/>
  <c r="K26" i="2"/>
  <c r="BB14" i="2"/>
  <c r="K14" i="2"/>
  <c r="BC2" i="2"/>
  <c r="K2" i="2"/>
  <c r="BC8" i="2"/>
  <c r="K8" i="2"/>
  <c r="BB28" i="2"/>
  <c r="K28" i="2"/>
  <c r="BC18" i="2"/>
  <c r="K18" i="2"/>
  <c r="BB18" i="2"/>
  <c r="BJ32" i="2"/>
  <c r="BJ25" i="2"/>
  <c r="BJ16" i="2"/>
  <c r="BB25" i="2"/>
  <c r="BJ22" i="2"/>
  <c r="AK33" i="2"/>
  <c r="AM33" i="2" s="1"/>
  <c r="BJ14" i="2"/>
  <c r="BJ29" i="2"/>
  <c r="BJ33" i="2"/>
  <c r="AK28" i="2"/>
  <c r="AM28" i="2" s="1"/>
  <c r="AJ28" i="2"/>
  <c r="AL28" i="2" s="1"/>
  <c r="BJ15" i="2"/>
  <c r="AK24" i="2"/>
  <c r="AM24" i="2" s="1"/>
  <c r="BJ12" i="2"/>
  <c r="BC28" i="2"/>
  <c r="AK17" i="2"/>
  <c r="AM17" i="2" s="1"/>
  <c r="BJ31" i="2"/>
  <c r="AJ13" i="2"/>
  <c r="AL13" i="2" s="1"/>
  <c r="AJ17" i="2"/>
  <c r="AL17" i="2" s="1"/>
  <c r="BJ21" i="2"/>
  <c r="AK22" i="2"/>
  <c r="AM22" i="2" s="1"/>
  <c r="BJ17" i="2"/>
  <c r="BJ13" i="2"/>
  <c r="BJ4" i="2"/>
  <c r="AK8" i="2"/>
  <c r="AM8" i="2" s="1"/>
  <c r="BJ8" i="2"/>
  <c r="BJ30" i="2"/>
  <c r="BJ10" i="2"/>
  <c r="BJ27" i="2"/>
  <c r="BJ6" i="2"/>
  <c r="BJ28" i="2"/>
  <c r="BJ19" i="2"/>
  <c r="BJ26" i="2"/>
  <c r="BB4" i="2"/>
  <c r="BJ9" i="2"/>
  <c r="AJ21" i="2"/>
  <c r="AL21" i="2" s="1"/>
  <c r="AK4" i="2"/>
  <c r="AM4" i="2" s="1"/>
  <c r="AJ2" i="2"/>
  <c r="AL2" i="2" s="1"/>
  <c r="AK3" i="2"/>
  <c r="AM3" i="2" s="1"/>
  <c r="AJ3" i="2"/>
  <c r="AL3" i="2" s="1"/>
  <c r="AJ20" i="2"/>
  <c r="AL20" i="2" s="1"/>
  <c r="BJ24" i="2"/>
  <c r="AK21" i="2"/>
  <c r="AM21" i="2" s="1"/>
  <c r="BJ5" i="2"/>
  <c r="AK13" i="2"/>
  <c r="AM13" i="2" s="1"/>
  <c r="AJ29" i="2"/>
  <c r="AL29" i="2" s="1"/>
  <c r="AJ33" i="2"/>
  <c r="AL33" i="2" s="1"/>
  <c r="AJ26" i="2"/>
  <c r="AL26" i="2" s="1"/>
  <c r="AK12" i="2"/>
  <c r="AM12" i="2" s="1"/>
  <c r="AK23" i="2"/>
  <c r="AK16" i="2"/>
  <c r="AM16" i="2" s="1"/>
  <c r="AK20" i="2"/>
  <c r="AM20" i="2" s="1"/>
  <c r="AK2" i="2"/>
  <c r="AM2" i="2" s="1"/>
  <c r="BC6" i="2"/>
  <c r="BC5" i="2"/>
  <c r="BJ18" i="2"/>
  <c r="BC30" i="2"/>
  <c r="AJ12" i="2"/>
  <c r="AL12" i="2" s="1"/>
  <c r="BJ11" i="2"/>
  <c r="BJ3" i="2"/>
  <c r="BB16" i="2"/>
  <c r="BB9" i="2"/>
  <c r="BB2" i="2"/>
  <c r="BB3" i="2"/>
  <c r="BC11" i="2"/>
  <c r="BC21" i="2"/>
  <c r="BJ2" i="2"/>
  <c r="BB22" i="2"/>
  <c r="AJ23" i="2"/>
  <c r="BB7" i="2"/>
  <c r="BC13" i="2"/>
  <c r="BC29" i="2"/>
  <c r="BB8" i="2"/>
  <c r="BB15" i="2"/>
  <c r="BB12" i="2"/>
  <c r="BC32" i="2"/>
  <c r="BC14" i="2"/>
  <c r="BC33" i="2"/>
  <c r="BB24" i="2"/>
  <c r="BB31" i="2"/>
  <c r="BB26"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3" i="2"/>
  <c r="BP5" i="2" s="1"/>
  <c r="AT23" i="2"/>
  <c r="AX23" i="2"/>
  <c r="P23" i="2"/>
  <c r="J23" i="2"/>
  <c r="BP2" i="2" s="1"/>
  <c r="AZ23" i="2"/>
  <c r="X23" i="2"/>
  <c r="BH23" i="2"/>
  <c r="BK23" i="2" s="1"/>
  <c r="BG23" i="2"/>
  <c r="BI23" i="2"/>
  <c r="AM23" i="2" l="1"/>
  <c r="AP12" i="2"/>
  <c r="AP6" i="2"/>
  <c r="AP11" i="2"/>
  <c r="AP4" i="2"/>
  <c r="AP15" i="2"/>
  <c r="AP19" i="2"/>
  <c r="AP28" i="2"/>
  <c r="AO29" i="2"/>
  <c r="AN19" i="2"/>
  <c r="AP29" i="2"/>
  <c r="AP7" i="2"/>
  <c r="BP13" i="2"/>
  <c r="AP30" i="2"/>
  <c r="AP9" i="2"/>
  <c r="AP13" i="2"/>
  <c r="AP33" i="2"/>
  <c r="AP2" i="2"/>
  <c r="AP17" i="2"/>
  <c r="AP31" i="2"/>
  <c r="AP16" i="2"/>
  <c r="AP32" i="2"/>
  <c r="AP24" i="2"/>
  <c r="AP8" i="2"/>
  <c r="AP3" i="2"/>
  <c r="AP21" i="2"/>
  <c r="BO15" i="2"/>
  <c r="BW6" i="2"/>
  <c r="BW7" i="2" s="1"/>
  <c r="BW8" i="2" s="1"/>
  <c r="BV4" i="2"/>
  <c r="BX4" i="2" s="1"/>
  <c r="BX7" i="2" s="1"/>
  <c r="BP4" i="2"/>
  <c r="BP11" i="2"/>
  <c r="AN10" i="2"/>
  <c r="BQ67" i="5"/>
  <c r="BP67" i="5"/>
  <c r="AO17" i="2"/>
  <c r="AO19" i="2"/>
  <c r="BD23" i="2"/>
  <c r="AO10" i="2"/>
  <c r="K23" i="2"/>
  <c r="AO23" i="2" s="1"/>
  <c r="E23" i="2"/>
  <c r="AO26" i="2"/>
  <c r="AC23" i="2"/>
  <c r="AN17" i="2"/>
  <c r="AL23" i="2"/>
  <c r="AO3" i="2"/>
  <c r="AO12" i="2"/>
  <c r="AO21" i="2"/>
  <c r="AN7" i="2"/>
  <c r="AO7" i="2"/>
  <c r="AN18" i="2"/>
  <c r="AO18" i="2"/>
  <c r="AN16" i="2"/>
  <c r="AO16" i="2"/>
  <c r="AN4" i="2"/>
  <c r="AO4" i="2"/>
  <c r="AN32" i="2"/>
  <c r="AO32" i="2"/>
  <c r="AN14" i="2"/>
  <c r="AO14" i="2"/>
  <c r="AN27" i="2"/>
  <c r="AO27" i="2"/>
  <c r="AO33" i="2"/>
  <c r="AO20" i="2"/>
  <c r="AN5" i="2"/>
  <c r="AO5" i="2"/>
  <c r="AN31" i="2"/>
  <c r="AO31" i="2"/>
  <c r="AN6" i="2"/>
  <c r="AO6" i="2"/>
  <c r="AN11" i="2"/>
  <c r="AO11" i="2"/>
  <c r="AO2" i="2"/>
  <c r="AN24" i="2"/>
  <c r="AO24" i="2"/>
  <c r="AO28" i="2"/>
  <c r="AN22" i="2"/>
  <c r="AO22" i="2"/>
  <c r="AN9" i="2"/>
  <c r="AO9" i="2"/>
  <c r="AN8" i="2"/>
  <c r="AO8" i="2"/>
  <c r="AN30" i="2"/>
  <c r="AO30" i="2"/>
  <c r="AN25" i="2"/>
  <c r="AO25" i="2"/>
  <c r="AO13" i="2"/>
  <c r="AN15" i="2"/>
  <c r="AO15" i="2"/>
  <c r="AN12" i="2"/>
  <c r="AN21" i="2"/>
  <c r="AN28" i="2"/>
  <c r="AN33" i="2"/>
  <c r="AN20" i="2"/>
  <c r="AN29" i="2"/>
  <c r="AN26" i="2"/>
  <c r="AN13" i="2"/>
  <c r="AN2" i="2"/>
  <c r="AN3" i="2"/>
  <c r="BB23" i="2"/>
  <c r="BC23" i="2"/>
  <c r="BQ67" i="4"/>
  <c r="BP67" i="4"/>
  <c r="BJ23" i="2"/>
  <c r="BA23" i="2"/>
  <c r="BX8" i="2" l="1"/>
  <c r="AN23" i="2"/>
</calcChain>
</file>

<file path=xl/sharedStrings.xml><?xml version="1.0" encoding="utf-8"?>
<sst xmlns="http://schemas.openxmlformats.org/spreadsheetml/2006/main" count="5485" uniqueCount="1773">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</sst>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cellXfs>
  <cellStyles count="2">
    <cellStyle name="Normal" xfId="0" builtinId="0"/>
    <cellStyle name="Output" xfId="1" builtinId="21"/>
  </cellStyles>
  <dxfs count="714">
    <dxf>
      <numFmt numFmtId="2" formatCode="0.00"/>
      <alignment horizontal="center" vertical="bottom" textRotation="0" wrapText="0" indent="0" justifyLastLine="0" shrinkToFit="0" readingOrder="0"/>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18</c:v>
                </c:pt>
                <c:pt idx="25">
                  <c:v>18</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0" totalsRowDxfId="655">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4" dataDxfId="653">
  <autoFilter ref="A1:AG273" xr:uid="{74EEDFCB-ED7A-4BB1-A2EE-67F4F56372D2}"/>
  <tableColumns count="33">
    <tableColumn id="1" xr3:uid="{A49AAD1C-7D7D-45B8-A139-0779BA31A77E}" name="Date" dataDxfId="652"/>
    <tableColumn id="2" xr3:uid="{730CD6D2-246F-432B-8EEB-0203EE317A26}" name="ANA" dataDxfId="65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0"/>
    <tableColumn id="4" xr3:uid="{87F00FE4-13FE-4967-9AA3-C167D9305BF9}" name="BUF" dataDxfId="649"/>
    <tableColumn id="5" xr3:uid="{E4871159-5731-4550-8344-84BE83ED01F0}" name="CAR" dataDxfId="648"/>
    <tableColumn id="6" xr3:uid="{5725D175-4124-4B24-993F-7A6EFE1491AC}" name="CBJ" dataDxfId="647"/>
    <tableColumn id="7" xr3:uid="{C13EFE5D-116B-45F1-A9D9-40B119CB0AD5}" name="CGY" dataDxfId="646"/>
    <tableColumn id="8" xr3:uid="{64E13E1C-E642-404F-86A4-5519B5259476}" name="CHI" dataDxfId="645"/>
    <tableColumn id="9" xr3:uid="{36E64709-D15B-46B3-A7DE-B98D6486B271}" name="COL" dataDxfId="644"/>
    <tableColumn id="10" xr3:uid="{1CD1FEAC-B353-4165-A857-F8E64B61D6BA}" name="DAL" dataDxfId="643"/>
    <tableColumn id="11" xr3:uid="{23CC1A05-CF3C-41D9-ADFE-F115BEFC985F}" name="DET" dataDxfId="642"/>
    <tableColumn id="12" xr3:uid="{1C5CEC72-E9F1-43F8-A2AB-965A58C697FF}" name="EDM" dataDxfId="641"/>
    <tableColumn id="13" xr3:uid="{CC6E7C18-A903-499F-B324-61FD69F457D3}" name="FLA" dataDxfId="640"/>
    <tableColumn id="14" xr3:uid="{EA30EDB7-6072-42F9-B2C0-5015D88CD405}" name="LAK" dataDxfId="639"/>
    <tableColumn id="15" xr3:uid="{43F59676-0F92-4F04-B89B-D52DE8300412}" name="MIN" dataDxfId="638"/>
    <tableColumn id="16" xr3:uid="{74052D50-F767-4835-96C3-D812137B6B78}" name="MTL" dataDxfId="637"/>
    <tableColumn id="17" xr3:uid="{090B024D-8AC7-4C1B-9B31-4454C3F37CB3}" name="NJD" dataDxfId="636"/>
    <tableColumn id="18" xr3:uid="{526C0944-F465-462A-8ECA-BF074D7EB1DE}" name="NSH" dataDxfId="635"/>
    <tableColumn id="19" xr3:uid="{7C20E30B-1AA1-48BD-A65C-DE528BA72FE6}" name="NYI" dataDxfId="634"/>
    <tableColumn id="20" xr3:uid="{27A2F177-CC7A-4B19-977F-CEA1C51D6C0E}" name="NYR" dataDxfId="633"/>
    <tableColumn id="21" xr3:uid="{073FE83E-0AF1-44C3-AE3C-5BD26992F7D5}" name="OTT" dataDxfId="632"/>
    <tableColumn id="22" xr3:uid="{6370A811-7903-4DD2-9DE8-8D7B816BE146}" name="PHI" dataDxfId="631"/>
    <tableColumn id="23" xr3:uid="{37BEE05D-28D8-4538-8285-29B64599DD4E}" name="PIT" dataDxfId="630"/>
    <tableColumn id="24" xr3:uid="{132755F5-4605-4136-9380-5C1921B33212}" name="SEA" dataDxfId="629"/>
    <tableColumn id="25" xr3:uid="{0468EE05-8CDF-4319-BE9D-D89F14C8E183}" name="SJS" dataDxfId="628"/>
    <tableColumn id="26" xr3:uid="{C0A1252B-B678-413D-B72A-E409CAA4D568}" name="STL" dataDxfId="627"/>
    <tableColumn id="27" xr3:uid="{2FCCA5C4-ADEA-43B2-980E-C95A408B8B92}" name="TBL" dataDxfId="626"/>
    <tableColumn id="28" xr3:uid="{399BA29B-CDF9-4FB4-9C8F-90EF3231D634}" name="TOR" dataDxfId="625"/>
    <tableColumn id="29" xr3:uid="{3FD60A86-C15C-4F59-96BA-7D808B5C7AF7}" name="UTA" dataDxfId="624"/>
    <tableColumn id="30" xr3:uid="{E95E1BF9-F880-45B8-BABE-2E3FFD2EB59F}" name="VAN" dataDxfId="623"/>
    <tableColumn id="31" xr3:uid="{14971F10-0533-4026-A0C3-1CD757193D21}" name="VGK" dataDxfId="622"/>
    <tableColumn id="32" xr3:uid="{78F9574A-44B1-4063-8869-88AD0333E712}" name="WPG" dataDxfId="621"/>
    <tableColumn id="33" xr3:uid="{E013F70D-43E1-4AE8-99B8-77027202A8A5}" name="WSH" dataDxfId="6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9" dataDxfId="618">
  <autoFilter ref="A1:JO33" xr:uid="{2A4A11DC-9405-4D6C-9F97-FDF0CCB41A11}"/>
  <sortState xmlns:xlrd2="http://schemas.microsoft.com/office/spreadsheetml/2017/richdata2" ref="A2:JO33">
    <sortCondition ref="B2:B33"/>
    <sortCondition descending="1" ref="AC2:AC33"/>
  </sortState>
  <tableColumns count="275">
    <tableColumn id="1" xr3:uid="{6A7086D0-711A-41B7-A4B8-9D377B70EC26}" name="Team" totalsRowLabel="Total" dataDxfId="617" totalsRowDxfId="616"/>
    <tableColumn id="274" xr3:uid="{010ED52E-0419-4863-94F8-9AF3356A2738}" name="Conf" dataDxfId="615" totalsRowDxfId="614"/>
    <tableColumn id="275" xr3:uid="{72531E18-55CF-4588-B22F-9093ECF8BF1A}" name="Div" dataDxfId="613" totalsRowDxfId="612"/>
    <tableColumn id="2" xr3:uid="{BD7886D5-3240-48F9-AD10-972D3E8FE85B}" name="2024-10-03" totalsRowFunction="average" dataDxfId="611" totalsRowDxfId="610">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9" totalsRowDxfId="60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7" totalsRowDxfId="60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5" totalsRowDxfId="604">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3" totalsRowDxfId="60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1" totalsRowDxfId="600">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9" totalsRowDxfId="59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7" totalsRowDxfId="596">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5" totalsRowDxfId="594">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3" totalsRowDxfId="59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1" totalsRowDxfId="590">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9" totalsRowDxfId="58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7" totalsRowDxfId="58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5" totalsRowDxfId="584">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3" totalsRowDxfId="58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1" totalsRowDxfId="580">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9">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8" totalsRowDxfId="57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6" totalsRowDxfId="575">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4" totalsRowDxfId="573">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2" totalsRowDxfId="57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9" totalsRowDxfId="568">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7" totalsRowDxfId="56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5" totalsRowDxfId="56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3" totalsRowDxfId="562">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1" totalsRowDxfId="56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9" totalsRowDxfId="558">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7" totalsRowDxfId="55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5" totalsRowDxfId="554">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3" totalsRowDxfId="552">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1" totalsRowDxfId="55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9" totalsRowDxfId="548">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7" totalsRowDxfId="54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5" totalsRowDxfId="54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3" totalsRowDxfId="542">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1" totalsRowDxfId="54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9" totalsRowDxfId="538">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7" totalsRowDxfId="53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5" totalsRowDxfId="534">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3" totalsRowDxfId="532">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1" totalsRowDxfId="53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9" totalsRowDxfId="528">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7" totalsRowDxfId="52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5" totalsRowDxfId="52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3" totalsRowDxfId="522">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1" totalsRowDxfId="52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9" totalsRowDxfId="518">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7" totalsRowDxfId="51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5" totalsRowDxfId="514">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3" totalsRowDxfId="512">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1" totalsRowDxfId="51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9" totalsRowDxfId="508">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7" totalsRowDxfId="50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5" totalsRowDxfId="50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3" totalsRowDxfId="502">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1" totalsRowDxfId="50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9" totalsRowDxfId="498">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7" totalsRowDxfId="49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5" totalsRowDxfId="494">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3" totalsRowDxfId="492">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1" totalsRowDxfId="4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9" totalsRowDxfId="488">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7" totalsRowDxfId="4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5" totalsRowDxfId="4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3" totalsRowDxfId="482">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1" totalsRowDxfId="4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9" totalsRowDxfId="478">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7" totalsRowDxfId="4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5" totalsRowDxfId="474">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3" totalsRowDxfId="472">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1" totalsRowDxfId="47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9" totalsRowDxfId="468">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7" totalsRowDxfId="46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5" totalsRowDxfId="46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3" totalsRowDxfId="462">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1" totalsRowDxfId="46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9" totalsRowDxfId="458">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7" totalsRowDxfId="45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5" totalsRowDxfId="454">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3" totalsRowDxfId="452">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1" totalsRowDxfId="45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9" totalsRowDxfId="448">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7" totalsRowDxfId="44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5" totalsRowDxfId="44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3" totalsRowDxfId="442">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1" totalsRowDxfId="44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9" totalsRowDxfId="438">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7" totalsRowDxfId="43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5" totalsRowDxfId="434">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3" totalsRowDxfId="432">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1" totalsRowDxfId="43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9" totalsRowDxfId="428">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7" totalsRowDxfId="42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5" totalsRowDxfId="42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3" totalsRowDxfId="422">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1" totalsRowDxfId="42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9" totalsRowDxfId="418">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7" totalsRowDxfId="41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5" totalsRowDxfId="414">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3" totalsRowDxfId="412">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1" totalsRowDxfId="41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9" totalsRowDxfId="408">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7" totalsRowDxfId="40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5" totalsRowDxfId="40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3" totalsRowDxfId="402">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1" totalsRowDxfId="40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9" totalsRowDxfId="398">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7" totalsRowDxfId="39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5" totalsRowDxfId="394">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3" totalsRowDxfId="392">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1" totalsRowDxfId="39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9" totalsRowDxfId="388">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7" totalsRowDxfId="38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5" totalsRowDxfId="38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3" totalsRowDxfId="382">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1" totalsRowDxfId="38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9" totalsRowDxfId="378">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7" totalsRowDxfId="37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5" totalsRowDxfId="374">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3" totalsRowDxfId="372">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1" totalsRowDxfId="37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9" totalsRowDxfId="368">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7" totalsRowDxfId="36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5" totalsRowDxfId="36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3" totalsRowDxfId="362">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1" totalsRowDxfId="36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9" totalsRowDxfId="358">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7" totalsRowDxfId="35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5" totalsRowDxfId="354">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3" totalsRowDxfId="352">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1" totalsRowDxfId="35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9" totalsRowDxfId="348">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7" totalsRowDxfId="34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5" totalsRowDxfId="34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3" totalsRowDxfId="342">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1" totalsRowDxfId="34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9" totalsRowDxfId="338">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7" totalsRowDxfId="33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5" totalsRowDxfId="334">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3" totalsRowDxfId="332">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1" totalsRowDxfId="33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9" totalsRowDxfId="328">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7" totalsRowDxfId="32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5" totalsRowDxfId="32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3" totalsRowDxfId="322">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1" totalsRowDxfId="32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9" totalsRowDxfId="318">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7" totalsRowDxfId="31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5" totalsRowDxfId="314">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3" totalsRowDxfId="312">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1" totalsRowDxfId="31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9" totalsRowDxfId="308">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7" totalsRowDxfId="30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5" totalsRowDxfId="30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3" totalsRowDxfId="302">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1" totalsRowDxfId="30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9" totalsRowDxfId="298">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7" totalsRowDxfId="29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5" totalsRowDxfId="294">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3" totalsRowDxfId="292">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1" totalsRowDxfId="2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9" totalsRowDxfId="288">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7" totalsRowDxfId="2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5" totalsRowDxfId="2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3" totalsRowDxfId="282">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1" totalsRowDxfId="2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9" totalsRowDxfId="278">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7" totalsRowDxfId="2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5" totalsRowDxfId="274">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3" totalsRowDxfId="272">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1" totalsRowDxfId="27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9" totalsRowDxfId="268">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7" totalsRowDxfId="26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5" totalsRowDxfId="26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3" totalsRowDxfId="262">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1" totalsRowDxfId="26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9" totalsRowDxfId="258">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7" totalsRowDxfId="25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5" totalsRowDxfId="254">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3" totalsRowDxfId="252">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1" totalsRowDxfId="25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9" totalsRowDxfId="248">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7" totalsRowDxfId="24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5" totalsRowDxfId="24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3" totalsRowDxfId="242">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1" totalsRowDxfId="24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9" totalsRowDxfId="238">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7" totalsRowDxfId="23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5" totalsRowDxfId="234">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3" totalsRowDxfId="232">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1" totalsRowDxfId="23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9" totalsRowDxfId="228">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7" totalsRowDxfId="22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5" totalsRowDxfId="22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3" totalsRowDxfId="222">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1" totalsRowDxfId="22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9" totalsRowDxfId="218">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7" totalsRowDxfId="21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5" totalsRowDxfId="214">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3" totalsRowDxfId="212"/>
    <tableColumn id="203" xr3:uid="{EF04B5B5-9142-4C44-8A69-7BDEC74C0F2F}" name="2025-04-22" dataDxfId="211" totalsRowDxfId="210"/>
    <tableColumn id="204" xr3:uid="{82B364E6-C40F-4EA4-B27D-9C321844B44D}" name="2025-04-23" dataDxfId="209" totalsRowDxfId="208"/>
    <tableColumn id="205" xr3:uid="{A3EE5B43-B6BC-40EA-85FF-398957E3EC07}" name="2025-04-24" dataDxfId="207" totalsRowDxfId="206"/>
    <tableColumn id="206" xr3:uid="{8772AE8A-933D-46C1-B9C1-60B6C8185E8A}" name="2025-04-25" dataDxfId="205" totalsRowDxfId="204"/>
    <tableColumn id="207" xr3:uid="{484C07C8-EBA2-453D-B583-F930911565C0}" name="2025-04-26" dataDxfId="203" totalsRowDxfId="202"/>
    <tableColumn id="208" xr3:uid="{B52D8603-B5B2-488C-A433-34FD2A683C6B}" name="2025-04-27" dataDxfId="201" totalsRowDxfId="200"/>
    <tableColumn id="209" xr3:uid="{169BF9D8-EE52-429B-B28E-9B5C27822A41}" name="2025-04-28" dataDxfId="199" totalsRowDxfId="198"/>
    <tableColumn id="210" xr3:uid="{84174DF3-C71A-4E90-8847-B6C7B782A654}" name="2025-04-29" dataDxfId="197" totalsRowDxfId="196"/>
    <tableColumn id="211" xr3:uid="{206EDDC5-46BB-4D3A-9BE0-E0197053913D}" name="2025-04-30" dataDxfId="195" totalsRowDxfId="194"/>
    <tableColumn id="212" xr3:uid="{366CA1C4-A2DF-4B3E-A696-C1F3BBAD987A}" name="2025-05-01" dataDxfId="193" totalsRowDxfId="192"/>
    <tableColumn id="213" xr3:uid="{77111EA0-AC60-4806-8C9E-118542B3A239}" name="2025-05-02" dataDxfId="191" totalsRowDxfId="190"/>
    <tableColumn id="214" xr3:uid="{5F31DB5D-F68F-497F-A3C0-14D09C735B50}" name="2025-05-03" dataDxfId="189" totalsRowDxfId="188"/>
    <tableColumn id="215" xr3:uid="{053478A4-6AB5-46FA-AB15-755FCEDA366B}" name="2025-05-04" dataDxfId="187" totalsRowDxfId="186"/>
    <tableColumn id="216" xr3:uid="{E63F8AFE-33C8-44CE-ABD5-87AFA2B2DEE5}" name="2025-05-05" dataDxfId="185" totalsRowDxfId="184"/>
    <tableColumn id="217" xr3:uid="{0F704A9A-705A-4A63-A5CB-2E2030610C2C}" name="2025-05-06" dataDxfId="183" totalsRowDxfId="182"/>
    <tableColumn id="218" xr3:uid="{5C606A6D-1C96-4494-A223-4347F237E33C}" name="2025-05-07" dataDxfId="181" totalsRowDxfId="180"/>
    <tableColumn id="219" xr3:uid="{28C842CB-95E9-41FC-9A54-6285101CA2E4}" name="2025-05-08" dataDxfId="179" totalsRowDxfId="178"/>
    <tableColumn id="220" xr3:uid="{A5ED12A3-494D-4396-97B2-620410EAB47C}" name="2025-05-09" dataDxfId="177" totalsRowDxfId="176"/>
    <tableColumn id="221" xr3:uid="{0A5ABB48-A153-4B93-9AF3-A6C216F7B6FC}" name="2025-05-10" dataDxfId="175" totalsRowDxfId="174"/>
    <tableColumn id="222" xr3:uid="{0405F07C-691E-4156-B1AB-789FB58D118D}" name="2025-05-11" dataDxfId="173" totalsRowDxfId="172"/>
    <tableColumn id="223" xr3:uid="{246E8105-028E-4D2B-A83D-CB77EA9C86B5}" name="2025-05-12" dataDxfId="171" totalsRowDxfId="170"/>
    <tableColumn id="224" xr3:uid="{D81920D6-A5AC-4A82-B2FA-98E67E362CE3}" name="2025-05-13" dataDxfId="169" totalsRowDxfId="168"/>
    <tableColumn id="225" xr3:uid="{CC727698-0496-467C-971F-D75A82A7EBDF}" name="2025-05-14" dataDxfId="167" totalsRowDxfId="166"/>
    <tableColumn id="226" xr3:uid="{339361FD-67CC-4E23-9ACB-B74553C52593}" name="2025-05-15" dataDxfId="165" totalsRowDxfId="164"/>
    <tableColumn id="227" xr3:uid="{4DE55659-72B2-4210-9353-7D9C4CCCE733}" name="2025-05-16" dataDxfId="163" totalsRowDxfId="162"/>
    <tableColumn id="228" xr3:uid="{6215F3BA-5DFF-4976-BC80-78E30D01889D}" name="2025-05-17" dataDxfId="161" totalsRowDxfId="160"/>
    <tableColumn id="229" xr3:uid="{50DA08D7-FC7B-49B0-B3F4-1C4635DE3032}" name="2025-05-18" dataDxfId="159" totalsRowDxfId="158"/>
    <tableColumn id="230" xr3:uid="{30BC1EC6-2069-4300-8391-810C9EC04511}" name="2025-05-19" dataDxfId="157" totalsRowDxfId="156"/>
    <tableColumn id="231" xr3:uid="{3043D2FE-95E0-48AF-ACD8-B5634AE3E9D5}" name="2025-05-20" dataDxfId="155" totalsRowDxfId="154"/>
    <tableColumn id="232" xr3:uid="{A1EAF0F2-FC84-4670-AAF9-B5A7CCF2C92A}" name="2025-05-21" dataDxfId="153" totalsRowDxfId="152"/>
    <tableColumn id="233" xr3:uid="{777586C1-D3DF-470E-B1DC-EF50B354B885}" name="2025-05-22" dataDxfId="151" totalsRowDxfId="150"/>
    <tableColumn id="234" xr3:uid="{F9D2BEE5-0C9C-4591-9625-B5A40D8C6987}" name="2025-05-23" dataDxfId="149" totalsRowDxfId="148"/>
    <tableColumn id="235" xr3:uid="{D5CB1CD3-1B56-4F97-9378-63F4D461B94D}" name="2025-05-24" dataDxfId="147" totalsRowDxfId="146"/>
    <tableColumn id="236" xr3:uid="{4474AF3B-88F1-40B9-B58F-5CC8F0AAE000}" name="2025-05-25" dataDxfId="145" totalsRowDxfId="144"/>
    <tableColumn id="237" xr3:uid="{DD6FFB66-C370-442C-9825-05FDB743FE00}" name="2025-05-26" dataDxfId="143" totalsRowDxfId="142"/>
    <tableColumn id="238" xr3:uid="{9BE32098-E719-426B-8143-7E12C6A3F46A}" name="2025-05-27" dataDxfId="141" totalsRowDxfId="140"/>
    <tableColumn id="239" xr3:uid="{F5D1C276-6464-4D7F-BCBD-5336B596A903}" name="2025-05-28" dataDxfId="139" totalsRowDxfId="138"/>
    <tableColumn id="240" xr3:uid="{31B515AE-008A-4669-8CEE-771E1638A518}" name="2025-05-29" dataDxfId="137" totalsRowDxfId="136"/>
    <tableColumn id="241" xr3:uid="{3200C033-4974-4D1B-A44C-3F837D42D2DC}" name="2025-05-30" dataDxfId="135" totalsRowDxfId="134"/>
    <tableColumn id="242" xr3:uid="{4D4CDA41-067D-4DA0-95F0-4823FC08D4E5}" name="2025-05-31" dataDxfId="133" totalsRowDxfId="132"/>
    <tableColumn id="243" xr3:uid="{3DBF5A2B-0E33-4E1C-9DC2-18CA4F0A1493}" name="2025-06-01" dataDxfId="131" totalsRowDxfId="130"/>
    <tableColumn id="244" xr3:uid="{9D3D72D9-161F-4909-8971-6C5C7D46BAA7}" name="2025-06-02" dataDxfId="129" totalsRowDxfId="128"/>
    <tableColumn id="245" xr3:uid="{232663AE-B137-4CF8-A170-52E93C00C65D}" name="2025-06-03" dataDxfId="127" totalsRowDxfId="126"/>
    <tableColumn id="246" xr3:uid="{BD7A6004-6162-4AC8-9110-BA5E6A9D1049}" name="2025-06-04" dataDxfId="125" totalsRowDxfId="124"/>
    <tableColumn id="247" xr3:uid="{C0AA2183-97B0-473E-8388-F06F8164380F}" name="2025-06-05" dataDxfId="123" totalsRowDxfId="122"/>
    <tableColumn id="248" xr3:uid="{F84BC399-3949-4C18-ABAA-64C17BEA5CE0}" name="2025-06-06" dataDxfId="121" totalsRowDxfId="120"/>
    <tableColumn id="249" xr3:uid="{4A9CC113-874C-4FC8-A1A6-63A95A893D95}" name="2025-06-07" dataDxfId="119" totalsRowDxfId="118"/>
    <tableColumn id="250" xr3:uid="{6A253FC8-C38B-4237-BE92-22BD7FDA4D1D}" name="2025-06-08" dataDxfId="117" totalsRowDxfId="116"/>
    <tableColumn id="251" xr3:uid="{ABD1D9B8-A62F-43C7-8867-D07F901B294B}" name="2025-06-09" dataDxfId="115" totalsRowDxfId="114"/>
    <tableColumn id="252" xr3:uid="{FF84CAE4-B5B3-4E8C-ACD5-281ECE9DA5EB}" name="2025-06-10" dataDxfId="113" totalsRowDxfId="112"/>
    <tableColumn id="253" xr3:uid="{06E2F1E1-34E4-442D-91B3-36F14418A6DD}" name="2025-06-11" dataDxfId="111" totalsRowDxfId="110"/>
    <tableColumn id="254" xr3:uid="{00DD0F40-05DE-4EF1-9263-6F11B02C8F66}" name="2025-06-12" dataDxfId="109" totalsRowDxfId="108"/>
    <tableColumn id="255" xr3:uid="{B3BC126B-C9C6-4541-B7BF-8E0A8AF13283}" name="2025-06-13" dataDxfId="107" totalsRowDxfId="106"/>
    <tableColumn id="256" xr3:uid="{58A93E20-2E09-42D6-83C4-3187C52FC2C9}" name="2025-06-14" dataDxfId="105" totalsRowDxfId="104"/>
    <tableColumn id="257" xr3:uid="{99B8A1B1-1594-47C1-A779-5AE979AC6886}" name="2025-06-15" dataDxfId="103" totalsRowDxfId="102"/>
    <tableColumn id="258" xr3:uid="{DB9B71D0-083F-40C9-99EC-EA2500168DB1}" name="2025-06-16" dataDxfId="101" totalsRowDxfId="100"/>
    <tableColumn id="259" xr3:uid="{F368A8EF-CA23-49A5-84B6-E087A332E315}" name="2025-06-17" dataDxfId="99" totalsRowDxfId="98"/>
    <tableColumn id="260" xr3:uid="{F2B11177-CB50-47EB-87ED-A437D4F32F8E}" name="2025-06-18" dataDxfId="97" totalsRowDxfId="96"/>
    <tableColumn id="261" xr3:uid="{F21EDA7F-2C76-45F1-AB9D-D35BEE4425F3}" name="2025-06-19" dataDxfId="95" totalsRowDxfId="94"/>
    <tableColumn id="262" xr3:uid="{527A99F6-045E-4293-955B-C68E4AD9052A}" name="2025-06-20" dataDxfId="93" totalsRowDxfId="92"/>
    <tableColumn id="263" xr3:uid="{99DC238A-A4C6-4EAE-82AC-FCA02043D4EA}" name="2025-06-21" dataDxfId="91" totalsRowDxfId="90"/>
    <tableColumn id="264" xr3:uid="{43477D6D-E749-4FFF-9062-9F92408792BE}" name="2025-06-22" dataDxfId="89" totalsRowDxfId="88"/>
    <tableColumn id="265" xr3:uid="{13D87D26-AA45-4778-8BD5-BDB665171820}" name="2025-06-23" dataDxfId="87" totalsRowDxfId="86"/>
    <tableColumn id="266" xr3:uid="{3DF15EBF-5CB5-4787-8409-9F983729C815}" name="2025-06-24" dataDxfId="85" totalsRowDxfId="84"/>
    <tableColumn id="267" xr3:uid="{71F1B423-DE3D-4704-B52D-D6660BE9B52F}" name="2025-06-25" dataDxfId="83" totalsRowDxfId="82"/>
    <tableColumn id="268" xr3:uid="{E9D496DF-4D64-42C9-9857-E5FCB3FF66F8}" name="2025-06-26" dataDxfId="81" totalsRowDxfId="80"/>
    <tableColumn id="269" xr3:uid="{21A1EEB8-CF48-4BFB-9EB7-3E5069338279}" name="2025-06-27" dataDxfId="79" totalsRowDxfId="78"/>
    <tableColumn id="270" xr3:uid="{05C6922F-BFAD-40A6-BF87-21B77F0394F1}" name="2025-06-28" dataDxfId="77" totalsRowDxfId="76"/>
    <tableColumn id="271" xr3:uid="{8929460E-C610-4A2C-A152-7ADD44E2FE12}" name="2025-06-29" dataDxfId="75" totalsRowDxfId="74"/>
    <tableColumn id="272" xr3:uid="{4C8830FB-F1D3-4D12-BD25-337AA191C58D}" name="2025-06-30" dataDxfId="73" totalsRowDxfId="72"/>
    <tableColumn id="273" xr3:uid="{AC1A3332-3064-4E0E-BA13-DA3DA202B941}" name="2025-07-01" totalsRowFunction="count" dataDxfId="71" totalsRowDxfId="7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9">
  <autoFilter ref="A1:BL33" xr:uid="{A403E24F-C71A-433A-846A-0616DE78145D}"/>
  <sortState xmlns:xlrd2="http://schemas.microsoft.com/office/spreadsheetml/2017/richdata2" ref="A2:BL33">
    <sortCondition descending="1" ref="E1:E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5">
      <calculatedColumnFormula>41-Table3[[#This Row],[GP_H]]</calculatedColumnFormula>
    </tableColumn>
    <tableColumn id="7" xr3:uid="{3A0C0FDF-351B-4E2E-8967-A04CE845123C}" name="GP">
      <calculatedColumnFormula>F2+H2</calculatedColumnFormula>
    </tableColumn>
    <tableColumn id="45" xr3:uid="{D1D5702E-1A9D-40A6-B2AB-C603E28FF624}" name="GR" dataDxfId="6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9">
      <calculatedColumnFormula>COUNTIFS(DataRegularSeason20242025!$E$3:$E$1315,$A2, DataRegularSeason20242025!$L$3:$L$1315, $A2, DataRegularSeason20242025!$N$3:$N$1315,1)</calculatedColumnFormula>
    </tableColumn>
    <tableColumn id="43" xr3:uid="{080CA1AA-BE46-4D92-85F9-CB14E09F42A9}" name="RW_H" dataDxfId="5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5">
      <calculatedColumnFormula>COUNTIFS(DataRegularSeason20242025!$E$3:$E$1315,$A2, DataRegularSeason20242025!$S$3:$S$1315, $A2,DataRegularSeason20242025!$M$3:$M$1315,"REG")</calculatedColumnFormula>
    </tableColumn>
    <tableColumn id="35" xr3:uid="{9E9FAC75-9E40-4447-8D44-C5EA7137197A}" name="OTL_H" dataDxfId="54">
      <calculatedColumnFormula>COUNTIFS(DataRegularSeason20242025!$E$3:$E$1315,$A2, DataRegularSeason20242025!$S$3:$S$1315, $A2,DataRegularSeason20242025!$M$3:$M$1315,"OT")</calculatedColumnFormula>
    </tableColumn>
    <tableColumn id="34" xr3:uid="{0BE27D3D-4AFA-42CE-BE44-914976589EB9}" name="SOL_H" dataDxfId="53">
      <calculatedColumnFormula>COUNTIFS(DataRegularSeason20242025!$E$3:$E$1315,$A2, DataRegularSeason20242025!$S$3:$S$1315, $A2,DataRegularSeason20242025!$M$3:$M$1315,"SO")</calculatedColumnFormula>
    </tableColumn>
    <tableColumn id="52" xr3:uid="{835E8B4B-1B56-4988-ADA0-E6D362F4CA4D}" name="W" dataDxfId="52">
      <calculatedColumnFormula>Table3[[#This Row],[W_A]]+Table3[[#This Row],[W_H]]</calculatedColumnFormula>
    </tableColumn>
    <tableColumn id="53" xr3:uid="{88446FA8-50DC-4FD7-ADED-80F797D341F2}" name="L" dataDxfId="51">
      <calculatedColumnFormula>Table3[[#This Row],[L_A]]+Table3[[#This Row],[L_H]]</calculatedColumnFormula>
    </tableColumn>
    <tableColumn id="54" xr3:uid="{8B16E8B3-A102-413E-9653-CF701CEEB9C9}" name="RW" dataDxfId="50">
      <calculatedColumnFormula>Table3[[#This Row],[RW_A]]+Table3[[#This Row],[RW_H]]</calculatedColumnFormula>
    </tableColumn>
    <tableColumn id="56" xr3:uid="{8CC6F779-2722-4557-A481-A8ECBA4EC611}" name="RL" dataDxfId="49">
      <calculatedColumnFormula>Table3[[#This Row],[RL_A]]+Table3[[#This Row],[RL_H]]</calculatedColumnFormula>
    </tableColumn>
    <tableColumn id="55" xr3:uid="{B5F893C5-62B6-4BD4-A363-58006E427EB4}" name="OTW" dataDxfId="48">
      <calculatedColumnFormula>Table3[[#This Row],[OTW_A]]+Table3[[#This Row],[OTW_H]]</calculatedColumnFormula>
    </tableColumn>
    <tableColumn id="57" xr3:uid="{65CBB9B0-79F9-4697-BF9E-46D8F8199661}" name="OTL" dataDxfId="47">
      <calculatedColumnFormula>Table3[[#This Row],[OTL_A]]+Table3[[#This Row],[OTL_H]]</calculatedColumnFormula>
    </tableColumn>
    <tableColumn id="58" xr3:uid="{935B18B6-6EE9-4AB7-96D2-5CC21B3091F1}" name="SOW" dataDxfId="46">
      <calculatedColumnFormula>Table3[[#This Row],[SOW_A]]+Table3[[#This Row],[SOW_H]]</calculatedColumnFormula>
    </tableColumn>
    <tableColumn id="59" xr3:uid="{72AA5675-42CA-4646-9D56-F903019CA984}" name="SOL" dataDxfId="45">
      <calculatedColumnFormula>Table3[[#This Row],[SOL_A]]+Table3[[#This Row],[SOL_H]]</calculatedColumnFormula>
    </tableColumn>
    <tableColumn id="36" xr3:uid="{963D35F6-3613-4CF0-B60C-81F6AC38687D}" name="PTS" dataDxfId="44">
      <calculatedColumnFormula>(2*(Table3[[#This Row],[W_A]]+Table3[[#This Row],[W_H]]))+Table3[[#This Row],[OTL_A]]+Table3[[#This Row],[SOL_A]]+Table3[[#This Row],[OTL_H]]+Table3[[#This Row],[SOL_H]]</calculatedColumnFormula>
    </tableColumn>
    <tableColumn id="37" xr3:uid="{6F978067-DE25-4A50-B909-B8AE9A09B806}" name="PTS2" dataDxfId="43">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2">
      <calculatedColumnFormula>Table3[[#This Row],[PTS]]/(2*Table3[[#This Row],[GP]])</calculatedColumnFormula>
    </tableColumn>
    <tableColumn id="64" xr3:uid="{C4462842-CB72-4A45-8AE0-F1C2F1896F3C}" name="PTS%2" dataDxfId="41">
      <calculatedColumnFormula>Table3[[#This Row],[PTS2]]/(3*Table3[[#This Row],[GP]])</calculatedColumnFormula>
    </tableColumn>
    <tableColumn id="49" xr3:uid="{A615DA94-4BB4-4863-8FB3-13B2512D6354}" name="MAX_PTS" dataDxfId="40">
      <calculatedColumnFormula>(2*Table3[[#This Row],[GR]])+Table3[[#This Row],[PTS]]</calculatedColumnFormula>
    </tableColumn>
    <tableColumn id="50" xr3:uid="{8E72A434-A9EA-4A87-9B77-6458DC51D3DD}" name="MAX_PTS2" dataDxfId="39">
      <calculatedColumnFormula>(3*Table3[[#This Row],[GR]])+Table3[[#This Row],[PTS2]]</calculatedColumnFormula>
    </tableColumn>
    <tableColumn id="60" xr3:uid="{EE4931FD-ADC7-49F3-98DE-CE48D4109732}" name="RECORD" dataDxfId="38" dataCellStyle="Output">
      <calculatedColumnFormula>_xlfn.CONCAT(TEXT(Table3[[#This Row],[W]], "0"), "-", TEXT(Table3[[#This Row],[RL]],"0"), "-", TEXT(Table3[[#This Row],[OTL]]+Table3[[#This Row],[SOL]], "0"))</calculatedColumnFormula>
    </tableColumn>
    <tableColumn id="62" xr3:uid="{9681B520-186F-4C7F-AC8C-33F85BD04A16}" name="SHTO_A" dataDxfId="37"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6">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5">
      <calculatedColumnFormula>Table3[[#This Row],[GF]]/Table3[[#This Row],[GP]]</calculatedColumnFormula>
    </tableColumn>
    <tableColumn id="32" xr3:uid="{F1CD7542-6690-4276-B0F0-95BFD01CFF0B}" name="GAPG" dataDxfId="34">
      <calculatedColumnFormula>Table3[[#This Row],[GA]]/Table3[[#This Row],[GP]]</calculatedColumnFormula>
    </tableColumn>
    <tableColumn id="31" xr3:uid="{39B39AC6-8EA7-4628-BDD5-D00B1BD609DA}" name="GDPG" dataDxfId="33">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30" workbookViewId="0">
      <selection activeCell="M146" sqref="M146"/>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51"/>
    <col min="32" max="32" width="18.28515625" customWidth="1"/>
    <col min="35" max="35" width="19.42578125" bestFit="1" customWidth="1"/>
    <col min="40" max="40" width="17.5703125" bestFit="1" customWidth="1"/>
  </cols>
  <sheetData>
    <row r="1" spans="1:41" ht="60.75" customHeight="1" x14ac:dyDescent="0.25">
      <c r="F1" s="42" t="s">
        <v>78</v>
      </c>
      <c r="G1" s="42"/>
      <c r="H1" s="42"/>
      <c r="I1" s="42"/>
      <c r="J1" s="42" t="s">
        <v>79</v>
      </c>
      <c r="K1" s="42"/>
      <c r="L1" s="42"/>
      <c r="M1" s="42"/>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52"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53">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53">
        <f>(($AL$11)*IF(Table2[[#This Row],[CorrectWinnerPrediction]]="Y", 1, 0))+(($AL$12)*IF(Table2[[#This Row],[CorrectAwayScorePrediction]]="Y", 1, 0))+(($AL$13)*IF(Table2[[#This Row],[CorrectHomeScorePrediction]]="Y", 1, 0))</f>
        <v>0.875</v>
      </c>
      <c r="AI4" t="s">
        <v>87</v>
      </c>
      <c r="AJ4">
        <f>COUNTA($M$3:$M$1315)</f>
        <v>143</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53">
        <f>(($AL$11)*IF(Table2[[#This Row],[CorrectWinnerPrediction]]="Y", 1, 0))+(($AL$12)*IF(Table2[[#This Row],[CorrectAwayScorePrediction]]="Y", 1, 0))+(($AL$13)*IF(Table2[[#This Row],[CorrectHomeScorePrediction]]="Y", 1, 0))</f>
        <v>0.875</v>
      </c>
      <c r="AI5" t="s">
        <v>86</v>
      </c>
      <c r="AJ5">
        <f>COUNTIF($O$3:$O$1315,"Y")</f>
        <v>79</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53">
        <f>(($AL$11)*IF(Table2[[#This Row],[CorrectWinnerPrediction]]="Y", 1, 0))+(($AL$12)*IF(Table2[[#This Row],[CorrectAwayScorePrediction]]="Y", 1, 0))+(($AL$13)*IF(Table2[[#This Row],[CorrectHomeScorePrediction]]="Y", 1, 0))</f>
        <v>0.75</v>
      </c>
      <c r="AI6" t="s">
        <v>88</v>
      </c>
      <c r="AJ6">
        <f>AJ4-AJ5</f>
        <v>64</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53">
        <f>(($AL$11)*IF(Table2[[#This Row],[CorrectWinnerPrediction]]="Y", 1, 0))+(($AL$12)*IF(Table2[[#This Row],[CorrectAwayScorePrediction]]="Y", 1, 0))+(($AL$13)*IF(Table2[[#This Row],[CorrectHomeScorePrediction]]="Y", 1, 0))</f>
        <v>0.875</v>
      </c>
      <c r="AI7" t="s">
        <v>89</v>
      </c>
      <c r="AJ7" s="26">
        <f>AJ5/AJ4</f>
        <v>0.55244755244755239</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53">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53">
        <f>(($AL$11)*IF(Table2[[#This Row],[CorrectWinnerPrediction]]="Y", 1, 0))+(($AL$12)*IF(Table2[[#This Row],[CorrectAwayScorePrediction]]="Y", 1, 0))+(($AL$13)*IF(Table2[[#This Row],[CorrectHomeScorePrediction]]="Y", 1, 0))</f>
        <v>0.75</v>
      </c>
      <c r="AI9" t="s">
        <v>1765</v>
      </c>
      <c r="AJ9" s="41">
        <f>SUMIF($N$3:$N$1315,1, $AC$3:$AC$1315)</f>
        <v>65.25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53">
        <f>(($AL$11)*IF(Table2[[#This Row],[CorrectWinnerPrediction]]="Y", 1, 0))+(($AL$12)*IF(Table2[[#This Row],[CorrectAwayScorePrediction]]="Y", 1, 0))+(($AL$13)*IF(Table2[[#This Row],[CorrectHomeScorePrediction]]="Y", 1, 0))</f>
        <v>0.75</v>
      </c>
      <c r="AI10" t="s">
        <v>1766</v>
      </c>
      <c r="AJ10" s="41">
        <f>AJ9/AJ4</f>
        <v>0.4562937062937063</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53">
        <f>(($AL$11)*IF(Table2[[#This Row],[CorrectWinnerPrediction]]="Y", 1, 0))+(($AL$12)*IF(Table2[[#This Row],[CorrectAwayScorePrediction]]="Y", 1, 0))+(($AL$13)*IF(Table2[[#This Row],[CorrectHomeScorePrediction]]="Y", 1, 0))</f>
        <v>0</v>
      </c>
      <c r="AI11" t="s">
        <v>1767</v>
      </c>
      <c r="AJ11" s="41">
        <f>$AL$11*(AJ5)</f>
        <v>59.25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53">
        <f>(($AL$11)*IF(Table2[[#This Row],[CorrectWinnerPrediction]]="Y", 1, 0))+(($AL$12)*IF(Table2[[#This Row],[CorrectAwayScorePrediction]]="Y", 1, 0))+(($AL$13)*IF(Table2[[#This Row],[CorrectHomeScorePrediction]]="Y", 1, 0))</f>
        <v>0.75</v>
      </c>
      <c r="AI12" t="s">
        <v>1769</v>
      </c>
      <c r="AJ12" s="41">
        <f>COUNTIFS($N$3:$N$1315,1, $P$3:$P$1315, "Y")*$AL$12</f>
        <v>3</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53">
        <f>(($AL$11)*IF(Table2[[#This Row],[CorrectWinnerPrediction]]="Y", 1, 0))+(($AL$12)*IF(Table2[[#This Row],[CorrectAwayScorePrediction]]="Y", 1, 0))+(($AL$13)*IF(Table2[[#This Row],[CorrectHomeScorePrediction]]="Y", 1, 0))</f>
        <v>0.75</v>
      </c>
      <c r="AI13" t="s">
        <v>1768</v>
      </c>
      <c r="AJ13" s="41">
        <f>COUNTIFS($N$3:$N$1315,1, $Q$3:$Q$1315, "Y")*$AL$13</f>
        <v>3</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53">
        <f>(($AL$11)*IF(Table2[[#This Row],[CorrectWinnerPrediction]]="Y", 1, 0))+(($AL$12)*IF(Table2[[#This Row],[CorrectAwayScorePrediction]]="Y", 1, 0))+(($AL$13)*IF(Table2[[#This Row],[CorrectHomeScorePrediction]]="Y", 1, 0))</f>
        <v>0</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53">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53">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53">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53">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53">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53">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53">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53">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53">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53">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53">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53">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53">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53">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53">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53">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53">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53">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53">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53">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53">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53">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53">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53">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53">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53">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53">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53">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53">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53">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53">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53">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53">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53">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53">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53">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53">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53">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53">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53">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53">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53">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53">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53">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53">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53">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53">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53">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53">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53">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53">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53">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53">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53">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53">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53">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53">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53">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53">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53">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53">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53">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53">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53">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53">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53">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53">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53">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53">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53">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53">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53">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53">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53">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53">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53">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53">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53">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53">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53">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53">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53">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53">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53">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53">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53">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53">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53">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53">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53">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53">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53">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53">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53">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53">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53">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53">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53">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53">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53">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53">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53">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53">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53">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53">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53">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53">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53">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53">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53">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53">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53">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53">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53">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53">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53">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53">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53">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53">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53">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53">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53">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53">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53">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53">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53">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53">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53">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53">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53">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4</v>
      </c>
      <c r="K145" s="2">
        <v>6</v>
      </c>
      <c r="L145" s="2" t="str">
        <f t="shared" si="7"/>
        <v>WPG</v>
      </c>
      <c r="M145" s="2" t="s">
        <v>40</v>
      </c>
      <c r="N145" s="2">
        <f>IF(ISBLANK(Table2[[#This Row],[ActualResult]]), 0, 1)</f>
        <v>1</v>
      </c>
      <c r="O145" s="2" t="str">
        <f>IF(ISBLANK(Table2[[#This Row],[ActualResult]]), "_", IF(Table2[[#This Row],[ActualWinner]]=Table2[[#This Row],[PredictedWinner]], "Y", "N"))</f>
        <v>Y</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N</v>
      </c>
      <c r="R145" s="2">
        <v>1</v>
      </c>
      <c r="S145" s="2" t="str">
        <f t="shared" si="6"/>
        <v>TOR</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0</v>
      </c>
      <c r="AB145" s="2">
        <f>IF(Table2[[#This Row],[GameIsOver]]= 0, 0, IF(Table2[[#This Row],[ActualWinner]]=Table2[[#This Row],[HomeTeam]], 2, IF(OR(Table2[[#This Row],[ActualResult]]="OT", Table2[[#This Row],[ActualResult]]="SO"), 1, 0)))</f>
        <v>2</v>
      </c>
      <c r="AC145" s="53">
        <f>(($AL$11)*IF(Table2[[#This Row],[CorrectWinnerPrediction]]="Y", 1, 0))+(($AL$12)*IF(Table2[[#This Row],[CorrectAwayScorePrediction]]="Y", 1, 0))+(($AL$13)*IF(Table2[[#This Row],[CorrectHomeScorePrediction]]="Y", 1, 0))</f>
        <v>0.75</v>
      </c>
    </row>
    <row r="146" spans="1:29" x14ac:dyDescent="0.25">
      <c r="A146" s="5">
        <v>45593</v>
      </c>
      <c r="B146" s="5">
        <v>45593</v>
      </c>
      <c r="C146" s="8" t="s">
        <v>256</v>
      </c>
      <c r="D146" s="2" t="s">
        <v>17</v>
      </c>
      <c r="E146" s="2" t="s">
        <v>26</v>
      </c>
      <c r="F146" s="2">
        <v>2</v>
      </c>
      <c r="G146" s="2">
        <v>6</v>
      </c>
      <c r="H146" s="2" t="str">
        <f t="shared" si="8"/>
        <v>COL</v>
      </c>
      <c r="I146" s="2" t="s">
        <v>40</v>
      </c>
      <c r="J146" s="2"/>
      <c r="K146" s="2"/>
      <c r="L146" s="2" t="str">
        <f t="shared" si="7"/>
        <v>_</v>
      </c>
      <c r="M146" s="2"/>
      <c r="N146" s="2">
        <f>IF(ISBLANK(Table2[[#This Row],[ActualResult]]), 0, 1)</f>
        <v>0</v>
      </c>
      <c r="O146" s="2" t="str">
        <f>IF(ISBLANK(Table2[[#This Row],[ActualResult]]), "_", IF(Table2[[#This Row],[ActualWinner]]=Table2[[#This Row],[PredictedWinner]], "Y", "N"))</f>
        <v>_</v>
      </c>
      <c r="P146" s="2" t="str">
        <f>IF(Table2[[#This Row],[ActualAwayScore]]&gt;Table2[[#This Row],[PredictedAwayScore]], "N", IF(ISBLANK(Table2[[#This Row],[ActualResult]]), "_", IF(Table2[[#This Row],[ActualAwayScore]]=Table2[[#This Row],[PredictedAwayScore]], "Y", "N")))</f>
        <v>_</v>
      </c>
      <c r="Q146" s="2" t="str">
        <f>IF(Table2[[#This Row],[ActualHomeScore]]&gt;Table2[[#This Row],[PredictedHomeScore]],"N", IF(ISBLANK(Table2[[#This Row],[ActualResult]]), "_", IF(Table2[[#This Row],[ActualHomeScore]]=Table2[[#This Row],[PredictedHomeScore]], "Y", "N")))</f>
        <v>_</v>
      </c>
      <c r="R146" s="2">
        <v>0</v>
      </c>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0</v>
      </c>
      <c r="AB146" s="2">
        <f>IF(Table2[[#This Row],[GameIsOver]]= 0, 0, IF(Table2[[#This Row],[ActualWinner]]=Table2[[#This Row],[HomeTeam]], 2, IF(OR(Table2[[#This Row],[ActualResult]]="OT", Table2[[#This Row],[ActualResult]]="SO"), 1, 0)))</f>
        <v>0</v>
      </c>
      <c r="AC146" s="53">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c r="K147" s="2"/>
      <c r="L147" s="2" t="str">
        <f t="shared" si="7"/>
        <v>_</v>
      </c>
      <c r="M147" s="2"/>
      <c r="N147" s="2">
        <f>IF(ISBLANK(Table2[[#This Row],[ActualResult]]), 0, 1)</f>
        <v>0</v>
      </c>
      <c r="O147" s="2" t="str">
        <f>IF(ISBLANK(Table2[[#This Row],[ActualResult]]), "_", IF(Table2[[#This Row],[ActualWinner]]=Table2[[#This Row],[PredictedWinner]], "Y", "N"))</f>
        <v>_</v>
      </c>
      <c r="P147" s="2" t="str">
        <f>IF(Table2[[#This Row],[ActualAwayScore]]&gt;Table2[[#This Row],[PredictedAwayScore]], "N", IF(ISBLANK(Table2[[#This Row],[ActualResult]]), "_", IF(Table2[[#This Row],[ActualAwayScore]]=Table2[[#This Row],[PredictedAwayScore]], "Y", "N")))</f>
        <v>_</v>
      </c>
      <c r="Q147" s="2" t="str">
        <f>IF(Table2[[#This Row],[ActualHomeScore]]&gt;Table2[[#This Row],[PredictedHomeScore]],"N", IF(ISBLANK(Table2[[#This Row],[ActualResult]]), "_", IF(Table2[[#This Row],[ActualHomeScore]]=Table2[[#This Row],[PredictedHomeScore]], "Y", "N")))</f>
        <v>_</v>
      </c>
      <c r="R147" s="2">
        <v>0</v>
      </c>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0</v>
      </c>
      <c r="AB147" s="2">
        <f>IF(Table2[[#This Row],[GameIsOver]]= 0, 0, IF(Table2[[#This Row],[ActualWinner]]=Table2[[#This Row],[HomeTeam]], 2, IF(OR(Table2[[#This Row],[ActualResult]]="OT", Table2[[#This Row],[ActualResult]]="SO"), 1, 0)))</f>
        <v>0</v>
      </c>
      <c r="AC147" s="53">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c r="K148" s="2"/>
      <c r="L148" s="2" t="str">
        <f t="shared" si="7"/>
        <v>_</v>
      </c>
      <c r="M148" s="2"/>
      <c r="N148" s="2">
        <f>IF(ISBLANK(Table2[[#This Row],[ActualResult]]), 0, 1)</f>
        <v>0</v>
      </c>
      <c r="O148" s="2" t="str">
        <f>IF(ISBLANK(Table2[[#This Row],[ActualResult]]), "_", IF(Table2[[#This Row],[ActualWinner]]=Table2[[#This Row],[PredictedWinner]], "Y", "N"))</f>
        <v>_</v>
      </c>
      <c r="P148" s="2" t="str">
        <f>IF(Table2[[#This Row],[ActualAwayScore]]&gt;Table2[[#This Row],[PredictedAwayScore]], "N", IF(ISBLANK(Table2[[#This Row],[ActualResult]]), "_", IF(Table2[[#This Row],[ActualAwayScore]]=Table2[[#This Row],[PredictedAwayScore]], "Y", "N")))</f>
        <v>_</v>
      </c>
      <c r="Q148" s="2" t="str">
        <f>IF(Table2[[#This Row],[ActualHomeScore]]&gt;Table2[[#This Row],[PredictedHomeScore]],"N", IF(ISBLANK(Table2[[#This Row],[ActualResult]]), "_", IF(Table2[[#This Row],[ActualHomeScore]]=Table2[[#This Row],[PredictedHomeScore]], "Y", "N")))</f>
        <v>_</v>
      </c>
      <c r="R148" s="2">
        <v>0</v>
      </c>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0</v>
      </c>
      <c r="AB148" s="2">
        <f>IF(Table2[[#This Row],[GameIsOver]]= 0, 0, IF(Table2[[#This Row],[ActualWinner]]=Table2[[#This Row],[HomeTeam]], 2, IF(OR(Table2[[#This Row],[ActualResult]]="OT", Table2[[#This Row],[ActualResult]]="SO"), 1, 0)))</f>
        <v>0</v>
      </c>
      <c r="AC148" s="53">
        <f>(($AL$11)*IF(Table2[[#This Row],[CorrectWinnerPrediction]]="Y", 1, 0))+(($AL$12)*IF(Table2[[#This Row],[CorrectAwayScorePrediction]]="Y", 1, 0))+(($AL$13)*IF(Table2[[#This Row],[CorrectHomeScorePrediction]]="Y", 1, 0))</f>
        <v>0</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53">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c r="K150" s="2"/>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0</v>
      </c>
      <c r="AA150" s="2">
        <f>IF(Table2[[#This Row],[GameIsOver]]=0,0, IF(Table2[[#This Row],[ActualWinner]]=Table2[[#This Row],[AwayTeam]], 2, IF(OR(Table2[[#This Row],[ActualResult]]="OT", Table2[[#This Row],[ActualResult]]="SO"), 1, 0)))</f>
        <v>0</v>
      </c>
      <c r="AB150" s="2">
        <f>IF(Table2[[#This Row],[GameIsOver]]= 0, 0, IF(Table2[[#This Row],[ActualWinner]]=Table2[[#This Row],[HomeTeam]], 2, IF(OR(Table2[[#This Row],[ActualResult]]="OT", Table2[[#This Row],[ActualResult]]="SO"), 1, 0)))</f>
        <v>0</v>
      </c>
      <c r="AC150" s="53">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c r="K151" s="2"/>
      <c r="L151" s="2" t="str">
        <f t="shared" si="7"/>
        <v>_</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_</v>
      </c>
      <c r="Q151" s="2" t="str">
        <f>IF(Table2[[#This Row],[ActualHomeScore]]&gt;Table2[[#This Row],[PredictedHomeScore]],"N", 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0</v>
      </c>
      <c r="AB151" s="2">
        <f>IF(Table2[[#This Row],[GameIsOver]]= 0, 0, IF(Table2[[#This Row],[ActualWinner]]=Table2[[#This Row],[HomeTeam]], 2, IF(OR(Table2[[#This Row],[ActualResult]]="OT", Table2[[#This Row],[ActualResult]]="SO"), 1, 0)))</f>
        <v>0</v>
      </c>
      <c r="AC151" s="53">
        <f>(($AL$11)*IF(Table2[[#This Row],[CorrectWinnerPrediction]]="Y", 1, 0))+(($AL$12)*IF(Table2[[#This Row],[CorrectAwayScorePrediction]]="Y", 1, 0))+(($AL$13)*IF(Table2[[#This Row],[CorrectHomeScorePrediction]]="Y", 1, 0))</f>
        <v>0</v>
      </c>
    </row>
    <row r="152" spans="1:29" x14ac:dyDescent="0.25">
      <c r="A152" s="5">
        <v>45593</v>
      </c>
      <c r="B152" s="5">
        <v>45594</v>
      </c>
      <c r="C152" s="8" t="s">
        <v>262</v>
      </c>
      <c r="D152" s="2" t="s">
        <v>13</v>
      </c>
      <c r="E152" s="2" t="s">
        <v>30</v>
      </c>
      <c r="F152" s="2">
        <v>2</v>
      </c>
      <c r="G152" s="2">
        <v>4</v>
      </c>
      <c r="H152" s="2" t="str">
        <f t="shared" si="8"/>
        <v>OTT</v>
      </c>
      <c r="I152" s="2" t="s">
        <v>40</v>
      </c>
      <c r="J152" s="2"/>
      <c r="K152" s="2"/>
      <c r="L152" s="2" t="str">
        <f t="shared" si="7"/>
        <v>_</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0</v>
      </c>
      <c r="AC152" s="53">
        <f>(($AL$11)*IF(Table2[[#This Row],[CorrectWinnerPrediction]]="Y", 1, 0))+(($AL$12)*IF(Table2[[#This Row],[CorrectAwayScorePrediction]]="Y", 1, 0))+(($AL$13)*IF(Table2[[#This Row],[CorrectHomeScorePrediction]]="Y", 1, 0))</f>
        <v>0</v>
      </c>
    </row>
    <row r="153" spans="1:29" x14ac:dyDescent="0.25">
      <c r="A153" s="5">
        <v>45593</v>
      </c>
      <c r="B153" s="5">
        <v>45594</v>
      </c>
      <c r="C153" s="8" t="s">
        <v>263</v>
      </c>
      <c r="D153" s="2" t="s">
        <v>47</v>
      </c>
      <c r="E153" s="2" t="s">
        <v>33</v>
      </c>
      <c r="F153" s="2">
        <v>4</v>
      </c>
      <c r="G153" s="2">
        <v>3</v>
      </c>
      <c r="H153" s="2" t="str">
        <f t="shared" si="8"/>
        <v>ANA</v>
      </c>
      <c r="I153" s="2" t="s">
        <v>39</v>
      </c>
      <c r="J153" s="2"/>
      <c r="K153" s="2"/>
      <c r="L153" s="2" t="str">
        <f t="shared" si="7"/>
        <v>_</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0</v>
      </c>
      <c r="AC153" s="53">
        <f>(($AL$11)*IF(Table2[[#This Row],[CorrectWinnerPrediction]]="Y", 1, 0))+(($AL$12)*IF(Table2[[#This Row],[CorrectAwayScorePrediction]]="Y", 1, 0))+(($AL$13)*IF(Table2[[#This Row],[CorrectHomeScorePrediction]]="Y", 1, 0))</f>
        <v>0</v>
      </c>
    </row>
    <row r="154" spans="1:29" x14ac:dyDescent="0.25">
      <c r="A154" s="5">
        <v>45593</v>
      </c>
      <c r="B154" s="5">
        <v>45594</v>
      </c>
      <c r="C154" s="8" t="s">
        <v>264</v>
      </c>
      <c r="D154" s="2" t="s">
        <v>37</v>
      </c>
      <c r="E154" s="2" t="s">
        <v>21</v>
      </c>
      <c r="F154" s="2">
        <v>3</v>
      </c>
      <c r="G154" s="2">
        <v>2</v>
      </c>
      <c r="H154" s="2" t="str">
        <f t="shared" si="8"/>
        <v>MIN</v>
      </c>
      <c r="I154" s="2" t="s">
        <v>40</v>
      </c>
      <c r="J154" s="2"/>
      <c r="K154" s="2"/>
      <c r="L154" s="2" t="str">
        <f t="shared" si="7"/>
        <v>_</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0</v>
      </c>
      <c r="AB154" s="2">
        <f>IF(Table2[[#This Row],[GameIsOver]]= 0, 0, IF(Table2[[#This Row],[ActualWinner]]=Table2[[#This Row],[HomeTeam]], 2, IF(OR(Table2[[#This Row],[ActualResult]]="OT", Table2[[#This Row],[ActualResult]]="SO"), 1, 0)))</f>
        <v>0</v>
      </c>
      <c r="AC154" s="53">
        <f>(($AL$11)*IF(Table2[[#This Row],[CorrectWinnerPrediction]]="Y", 1, 0))+(($AL$12)*IF(Table2[[#This Row],[CorrectAwayScorePrediction]]="Y", 1, 0))+(($AL$13)*IF(Table2[[#This Row],[CorrectHomeScorePrediction]]="Y", 1, 0))</f>
        <v>0</v>
      </c>
    </row>
    <row r="155" spans="1:29" x14ac:dyDescent="0.25">
      <c r="A155" s="5">
        <v>45593</v>
      </c>
      <c r="B155" s="5">
        <v>45594</v>
      </c>
      <c r="C155" s="8" t="s">
        <v>265</v>
      </c>
      <c r="D155" s="2" t="s">
        <v>20</v>
      </c>
      <c r="E155" s="2" t="s">
        <v>46</v>
      </c>
      <c r="F155" s="2">
        <v>1</v>
      </c>
      <c r="G155" s="2">
        <v>2</v>
      </c>
      <c r="H155" s="2" t="str">
        <f t="shared" si="8"/>
        <v>WSH</v>
      </c>
      <c r="I155" s="2" t="s">
        <v>40</v>
      </c>
      <c r="J155" s="2"/>
      <c r="K155" s="2"/>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0</v>
      </c>
      <c r="AC155" s="53">
        <f>(($AL$11)*IF(Table2[[#This Row],[CorrectWinnerPrediction]]="Y", 1, 0))+(($AL$12)*IF(Table2[[#This Row],[CorrectAwayScorePrediction]]="Y", 1, 0))+(($AL$13)*IF(Table2[[#This Row],[CorrectHomeScorePrediction]]="Y", 1, 0))</f>
        <v>0</v>
      </c>
    </row>
    <row r="156" spans="1:29" x14ac:dyDescent="0.25">
      <c r="A156" s="6">
        <v>45593</v>
      </c>
      <c r="B156" s="6">
        <v>45594</v>
      </c>
      <c r="C156" s="9" t="s">
        <v>266</v>
      </c>
      <c r="D156" s="3" t="s">
        <v>28</v>
      </c>
      <c r="E156" s="3" t="s">
        <v>38</v>
      </c>
      <c r="F156" s="3">
        <v>5</v>
      </c>
      <c r="G156" s="3">
        <v>3</v>
      </c>
      <c r="H156" s="3" t="str">
        <f t="shared" si="8"/>
        <v>LAK</v>
      </c>
      <c r="I156" s="3" t="s">
        <v>40</v>
      </c>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0</v>
      </c>
      <c r="AC156" s="53">
        <f>(($AL$11)*IF(Table2[[#This Row],[CorrectWinnerPrediction]]="Y", 1, 0))+(($AL$12)*IF(Table2[[#This Row],[CorrectAwayScorePrediction]]="Y", 1, 0))+(($AL$13)*IF(Table2[[#This Row],[CorrectHomeScorePrediction]]="Y", 1, 0))</f>
        <v>0</v>
      </c>
    </row>
    <row r="157" spans="1:29"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53">
        <f>(($AL$11)*IF(Table2[[#This Row],[CorrectWinnerPrediction]]="Y", 1, 0))+(($AL$12)*IF(Table2[[#This Row],[CorrectAwayScorePrediction]]="Y", 1, 0))+(($AL$13)*IF(Table2[[#This Row],[CorrectHomeScorePrediction]]="Y", 1, 0))</f>
        <v>0</v>
      </c>
    </row>
    <row r="158" spans="1:29"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53">
        <f>(($AL$11)*IF(Table2[[#This Row],[CorrectWinnerPrediction]]="Y", 1, 0))+(($AL$12)*IF(Table2[[#This Row],[CorrectAwayScorePrediction]]="Y", 1, 0))+(($AL$13)*IF(Table2[[#This Row],[CorrectHomeScorePrediction]]="Y", 1, 0))</f>
        <v>0</v>
      </c>
    </row>
    <row r="159" spans="1:29"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53">
        <f>(($AL$11)*IF(Table2[[#This Row],[CorrectWinnerPrediction]]="Y", 1, 0))+(($AL$12)*IF(Table2[[#This Row],[CorrectAwayScorePrediction]]="Y", 1, 0))+(($AL$13)*IF(Table2[[#This Row],[CorrectHomeScorePrediction]]="Y", 1, 0))</f>
        <v>0</v>
      </c>
    </row>
    <row r="160" spans="1:29"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53">
        <f>(($AL$11)*IF(Table2[[#This Row],[CorrectWinnerPrediction]]="Y", 1, 0))+(($AL$12)*IF(Table2[[#This Row],[CorrectAwayScorePrediction]]="Y", 1, 0))+(($AL$13)*IF(Table2[[#This Row],[CorrectHomeScorePrediction]]="Y", 1, 0))</f>
        <v>0</v>
      </c>
    </row>
    <row r="161" spans="1:29"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53">
        <f>(($AL$11)*IF(Table2[[#This Row],[CorrectWinnerPrediction]]="Y", 1, 0))+(($AL$12)*IF(Table2[[#This Row],[CorrectAwayScorePrediction]]="Y", 1, 0))+(($AL$13)*IF(Table2[[#This Row],[CorrectHomeScorePrediction]]="Y", 1, 0))</f>
        <v>0</v>
      </c>
    </row>
    <row r="162" spans="1:29"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53">
        <f>(($AL$11)*IF(Table2[[#This Row],[CorrectWinnerPrediction]]="Y", 1, 0))+(($AL$12)*IF(Table2[[#This Row],[CorrectAwayScorePrediction]]="Y", 1, 0))+(($AL$13)*IF(Table2[[#This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53">
        <f>(($AL$11)*IF(Table2[[#This Row],[CorrectWinnerPrediction]]="Y", 1, 0))+(($AL$12)*IF(Table2[[#This Row],[CorrectAwayScorePrediction]]="Y", 1, 0))+(($AL$13)*IF(Table2[[#This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53">
        <f>(($AL$11)*IF(Table2[[#This Row],[CorrectWinnerPrediction]]="Y", 1, 0))+(($AL$12)*IF(Table2[[#This Row],[CorrectAwayScorePrediction]]="Y", 1, 0))+(($AL$13)*IF(Table2[[#This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53">
        <f>(($AL$11)*IF(Table2[[#This Row],[CorrectWinnerPrediction]]="Y", 1, 0))+(($AL$12)*IF(Table2[[#This Row],[CorrectAwayScorePrediction]]="Y", 1, 0))+(($AL$13)*IF(Table2[[#This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53">
        <f>(($AL$11)*IF(Table2[[#This Row],[CorrectWinnerPrediction]]="Y", 1, 0))+(($AL$12)*IF(Table2[[#This Row],[CorrectAwayScorePrediction]]="Y", 1, 0))+(($AL$13)*IF(Table2[[#This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53">
        <f>(($AL$11)*IF(Table2[[#This Row],[CorrectWinnerPrediction]]="Y", 1, 0))+(($AL$12)*IF(Table2[[#This Row],[CorrectAwayScorePrediction]]="Y", 1, 0))+(($AL$13)*IF(Table2[[#This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53">
        <f>(($AL$11)*IF(Table2[[#This Row],[CorrectWinnerPrediction]]="Y", 1, 0))+(($AL$12)*IF(Table2[[#This Row],[CorrectAwayScorePrediction]]="Y", 1, 0))+(($AL$13)*IF(Table2[[#This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53">
        <f>(($AL$11)*IF(Table2[[#This Row],[CorrectWinnerPrediction]]="Y", 1, 0))+(($AL$12)*IF(Table2[[#This Row],[CorrectAwayScorePrediction]]="Y", 1, 0))+(($AL$13)*IF(Table2[[#This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53">
        <f>(($AL$11)*IF(Table2[[#This Row],[CorrectWinnerPrediction]]="Y", 1, 0))+(($AL$12)*IF(Table2[[#This Row],[CorrectAwayScorePrediction]]="Y", 1, 0))+(($AL$13)*IF(Table2[[#This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53">
        <f>(($AL$11)*IF(Table2[[#This Row],[CorrectWinnerPrediction]]="Y", 1, 0))+(($AL$12)*IF(Table2[[#This Row],[CorrectAwayScorePrediction]]="Y", 1, 0))+(($AL$13)*IF(Table2[[#This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53">
        <f>(($AL$11)*IF(Table2[[#This Row],[CorrectWinnerPrediction]]="Y", 1, 0))+(($AL$12)*IF(Table2[[#This Row],[CorrectAwayScorePrediction]]="Y", 1, 0))+(($AL$13)*IF(Table2[[#This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53">
        <f>(($AL$11)*IF(Table2[[#This Row],[CorrectWinnerPrediction]]="Y", 1, 0))+(($AL$12)*IF(Table2[[#This Row],[CorrectAwayScorePrediction]]="Y", 1, 0))+(($AL$13)*IF(Table2[[#This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53">
        <f>(($AL$11)*IF(Table2[[#This Row],[CorrectWinnerPrediction]]="Y", 1, 0))+(($AL$12)*IF(Table2[[#This Row],[CorrectAwayScorePrediction]]="Y", 1, 0))+(($AL$13)*IF(Table2[[#This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53">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53">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53">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53">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53">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53">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53">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53">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53">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53">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53">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53">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53">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53">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53">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53">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53">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53">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53">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53">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53">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53">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53">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53">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53">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53">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53">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53">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53">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53">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53">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53">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53">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53">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53">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53">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53">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53">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53">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53">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53">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53">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53">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53">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53">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53">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53">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53">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53">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53">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53">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53">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53">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53">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53">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53">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53">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53">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53">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53">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53">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53">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53">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53">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53">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53">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53">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53">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53">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53">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53">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53">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53">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53">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53">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53">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53">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53">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53">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53">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53">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53">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53">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53">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53">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53">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53">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53">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53">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53">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53">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53">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53">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53">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53">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53">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53">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53">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53">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53">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53">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53">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53">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53">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53">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53">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53">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53">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53">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53">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53">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53">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53">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53">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53">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53">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53">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53">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53">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53">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53">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53">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53">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53">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53">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53">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53">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53">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53">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53">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53">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53">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53">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53">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53">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53">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53">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53">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53">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53">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53">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53">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53">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53">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53">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53">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53">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53">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53">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53">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53">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53">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53">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53">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53">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53">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53">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53">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53">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53">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53">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53">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53">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53">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53">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53">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53">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53">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53">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53">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53">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53">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53">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53">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53">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53">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53">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53">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53">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53">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53">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53">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53">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53">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53">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53">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53">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53">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53">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53">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53">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53">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53">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53">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53">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53">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53">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53">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53">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53">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53">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53">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53">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53">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53">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53">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53">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53">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53">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53">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53">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53">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53">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53">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53">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53">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53">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53">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53">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53">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53">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53">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53">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53">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53">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53">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53">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53">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53">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53">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53">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53">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53">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53">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53">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53">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53">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53">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53">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53">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53">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53">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53">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53">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53">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53">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53">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53">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53">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53">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53">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53">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53">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53">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53">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53">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53">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53">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53">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53">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53">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53">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53">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53">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53">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53">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53">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53">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53">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53">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53">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53">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53">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53">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53">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53">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53">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53">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53">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53">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53">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53">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53">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53">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53">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53">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53">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53">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53">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53">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53">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53">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53">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53">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53">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53">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53">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53">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53">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53">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53">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53">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53">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53">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53">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53">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53">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53">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53">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53">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53">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53">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53">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53">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53">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53">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53">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53">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53">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53">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53">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53">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53">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53">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53">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53">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53">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53">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53">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53">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53">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53">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53">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53">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53">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53">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53">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53">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53">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53">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53">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53">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53">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53">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53">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53">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53">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53">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53">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53">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53">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53">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53">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53">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53">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53">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53">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53">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53">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53">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53">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53">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53">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53">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53">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53">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53">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53">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53">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53">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53">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53">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53">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53">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53">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53">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53">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53">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53">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53">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53">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53">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53">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53">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53">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53">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53">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53">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53">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53">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53">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53">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53">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53">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53">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53">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53">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53">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53">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53">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53">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53">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53">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53">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53">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53">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53">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53">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53">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53">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53">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53">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53">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53">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53">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53">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53">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53">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53">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53">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53">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53">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53">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53">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53">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53">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53">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53">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53">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53">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53">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53">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53">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53">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53">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53">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53">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53">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53">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53">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53">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53">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53">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53">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53">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53">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53">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53">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53">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53">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53">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53">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53">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53">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53">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53">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53">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53">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53">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53">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53">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53">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53">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53">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53">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53">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53">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53">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53">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53">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53">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53">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53">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53">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53">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53">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53">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53">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53">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53">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53">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53">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53">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53">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53">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53">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53">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53">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53">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53">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53">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53">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53">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53">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53">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53">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53">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53">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53">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53">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53">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53">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53">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53">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53">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53">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53">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53">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53">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53">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53">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53">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53">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53">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53">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53">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53">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53">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53">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53">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53">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53">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53">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53">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53">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53">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53">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53">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53">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53">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53">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53">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53">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53">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53">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53">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53">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53">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53">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53">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53">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53">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53">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53">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53">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53">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53">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53">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53">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53">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53">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53">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53">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53">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53">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53">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53">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53">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53">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53">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53">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53">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53">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53">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53">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53">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53">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53">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53">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53">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53">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53">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53">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53">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53">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53">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53">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53">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53">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53">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53">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53">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53">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53">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53">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53">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53">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53">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53">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53">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53">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53">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53">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53">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53">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53">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53">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53">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53">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53">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53">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53">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53">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53">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53">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53">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53">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53">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53">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53">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53">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53">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53">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53">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53">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53">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53">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53">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53">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53">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53">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53">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53">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53">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53">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53">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53">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53">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53">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53">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53">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53">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53">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53">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53">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53">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53">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53">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53">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53">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53">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53">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53">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53">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53">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53">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53">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53">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53">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53">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53">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53">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53">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53">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53">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53">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53">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53">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53">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53">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53">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53">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53">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53">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53">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53">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53">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53">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53">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53">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53">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53">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53">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53">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53">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53">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53">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53">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53">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53">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53">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53">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53">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53">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53">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53">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53">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53">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53">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53">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53">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53">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53">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53">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53">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53">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53">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53">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53">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53">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53">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53">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53">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53">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53">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53">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53">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53">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53">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53">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53">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53">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53">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53">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53">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53">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53">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53">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53">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53">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53">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53">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53">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53">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53">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53">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53">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53">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53">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53">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53">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53">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53">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53">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53">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53">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53">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53">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53">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53">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53">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53">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53">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53">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53">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53">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53">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53">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53">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53">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53">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53">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53">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53">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53">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53">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53">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53">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53">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53">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53">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53">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53">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53">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53">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53">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53">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53">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53">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53">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53">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53">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53">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53">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53">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53">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53">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53">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53">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53">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53">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53">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53">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53">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53">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53">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53">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53">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53">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53">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53">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53">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53">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53">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53">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53">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53">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53">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53">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53">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53">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53">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53">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53">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53">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53">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53">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53">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53">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53">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53">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53">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53">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53">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53">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53">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53">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53">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53">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53">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53">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53">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53">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53">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53">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53">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53">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53">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53">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53">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53">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53">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53">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53">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53">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53">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53">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53">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53">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53">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53">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53">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53">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53">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53">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53">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53">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53">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53">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53">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53">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53">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53">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53">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53">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53">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53">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53">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53">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53">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53">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53">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53">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53">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53">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53">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53">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53">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53">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53">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53">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53">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53">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53">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53">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53">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53">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53">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53">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53">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53">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53">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53">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53">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53">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53">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53">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53">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53">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53">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53">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53">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53">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53">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53">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53">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53">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53">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53">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53">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53">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53">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53">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53">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53">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53">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53">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53">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53">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53">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53">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53">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53">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53">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53">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53">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53">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53">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53">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53">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53">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53">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53">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53">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53">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53">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53">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53">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53">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53">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53">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53">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53">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53">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53">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53">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53">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53">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53">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53">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53">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53">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53">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53">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53">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53">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53">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53">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53">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53">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53">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53">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53">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53">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53">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53">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53">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53">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53">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53">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53">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53">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53">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53">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53">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53">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53">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53">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53">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53">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53">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53">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53">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53">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53">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53">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53">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53">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53">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53">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53">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53">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53">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53">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53">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53">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53">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53">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53">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53">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53">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53">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53">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53">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53">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53">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53">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53">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53">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53">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53">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53">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53">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53">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53">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53">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53">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53">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53">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53">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53">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53">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53">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53">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53">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53">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53">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53">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53">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53">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53">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53">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53">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53">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53">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53">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53">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53">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53">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53">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53">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53">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53">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53">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53">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53">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53">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53">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53">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53">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53">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53">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53">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53">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53">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53">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53">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53">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53">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53">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53">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53">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53">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53">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53">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53">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53">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53">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53">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53">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53">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53">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53">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53">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53">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53">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53">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53">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53">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53">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53">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53">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53">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53">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53">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53">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53">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53">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53">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53">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53">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53">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53">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53">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53">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53">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53">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53">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53">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53">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53">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53">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53">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53">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53">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53">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53">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53">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53">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53">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53">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53">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53">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53">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53">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53">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53">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53">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53">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53">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53">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53">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53">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53">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53">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53">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53">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53">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53">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53">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53">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53">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53">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53">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53">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53">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53">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53">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53">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53">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53">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53">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53">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53">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53">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53">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53">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53">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53">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53">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D663:AS663 A664:AS1314 A1315:AR1048576 AH3:AS5 X4:Y7 AH6:AM11 AO6:AS11 AN6:AN12 A663:B663 A12:AS662">
    <cfRule type="cellIs" dxfId="32" priority="18" operator="equal">
      <formula>"NSH"</formula>
    </cfRule>
    <cfRule type="cellIs" dxfId="31" priority="33" operator="equal">
      <formula>"CAR"</formula>
    </cfRule>
    <cfRule type="cellIs" dxfId="30" priority="34" operator="equal">
      <formula>"BUF"</formula>
    </cfRule>
    <cfRule type="cellIs" dxfId="29" priority="4" operator="equal">
      <formula>"WSH"</formula>
    </cfRule>
    <cfRule type="cellIs" dxfId="28" priority="5" operator="equal">
      <formula>"UTA"</formula>
    </cfRule>
    <cfRule type="cellIs" dxfId="27" priority="6" operator="equal">
      <formula>"TBL"</formula>
    </cfRule>
    <cfRule type="cellIs" dxfId="26" priority="7" operator="equal">
      <formula>"TOR"</formula>
    </cfRule>
    <cfRule type="cellIs" dxfId="25" priority="8" operator="equal">
      <formula>"WPG"</formula>
    </cfRule>
    <cfRule type="cellIs" dxfId="24" priority="9" operator="equal">
      <formula>"VAN"</formula>
    </cfRule>
    <cfRule type="cellIs" dxfId="23" priority="10" operator="equal">
      <formula>"VGK"</formula>
    </cfRule>
    <cfRule type="cellIs" dxfId="22" priority="11" operator="equal">
      <formula>"SEA"</formula>
    </cfRule>
    <cfRule type="cellIs" dxfId="21" priority="12" operator="equal">
      <formula>"STL"</formula>
    </cfRule>
    <cfRule type="cellIs" dxfId="20" priority="13" operator="equal">
      <formula>"SJS"</formula>
    </cfRule>
    <cfRule type="cellIs" dxfId="19" priority="14" operator="equal">
      <formula>"PHI"</formula>
    </cfRule>
    <cfRule type="cellIs" dxfId="18" priority="15" operator="equal">
      <formula>"LAK"</formula>
    </cfRule>
    <cfRule type="cellIs" dxfId="17" priority="16" operator="equal">
      <formula>"PIT"</formula>
    </cfRule>
    <cfRule type="cellIs" dxfId="16" priority="17" operator="equal">
      <formula>"OTT"</formula>
    </cfRule>
    <cfRule type="cellIs" dxfId="15" priority="35" operator="equal">
      <formula>"ANA"</formula>
    </cfRule>
    <cfRule type="cellIs" dxfId="14" priority="19" operator="equal">
      <formula>"MIN"</formula>
    </cfRule>
    <cfRule type="cellIs" dxfId="13" priority="20" operator="equal">
      <formula>"MTL"</formula>
    </cfRule>
    <cfRule type="cellIs" dxfId="12" priority="21" operator="equal">
      <formula>"NYR"</formula>
    </cfRule>
    <cfRule type="cellIs" dxfId="11" priority="22" operator="equal">
      <formula>"NJD"</formula>
    </cfRule>
    <cfRule type="cellIs" dxfId="10" priority="23" operator="equal">
      <formula>"NYI"</formula>
    </cfRule>
    <cfRule type="cellIs" dxfId="9" priority="24" operator="equal">
      <formula>"BOS"</formula>
    </cfRule>
    <cfRule type="cellIs" dxfId="8" priority="25" operator="equal">
      <formula>"FLA"</formula>
    </cfRule>
    <cfRule type="cellIs" dxfId="7" priority="26" operator="equal">
      <formula>"EDM"</formula>
    </cfRule>
    <cfRule type="cellIs" dxfId="6" priority="27" operator="equal">
      <formula>"DAL"</formula>
    </cfRule>
    <cfRule type="cellIs" dxfId="5" priority="28" operator="equal">
      <formula>"DET"</formula>
    </cfRule>
    <cfRule type="cellIs" dxfId="4" priority="29" operator="equal">
      <formula>"CBJ"</formula>
    </cfRule>
    <cfRule type="cellIs" dxfId="3" priority="30" operator="equal">
      <formula>"CGY"</formula>
    </cfRule>
    <cfRule type="cellIs" dxfId="2" priority="31" operator="equal">
      <formula>"COL"</formula>
    </cfRule>
    <cfRule type="cellIs" dxfId="1"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10</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5</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2</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9</v>
      </c>
      <c r="AC27" s="2">
        <f>SUMIFS(DataRegularSeason20242025!$AA$3:$AA$1315,DataRegularSeason20242025!$B$3:$B$1315, "&lt;=" &amp; $A27, DataRegularSeason20242025!$D$3:$D$1315, AC$1)+SUMIFS(DataRegularSeason20242025!$AB$3:$AB$1315,DataRegularSeason20242025!$B$3:$B$1315, "&lt;=" &amp; $A27, DataRegularSeason20242025!$E$3:$E$1315, AC$1)</f>
        <v>9</v>
      </c>
      <c r="AD27" s="2">
        <f>SUMIFS(DataRegularSeason20242025!$AA$3:$AA$1315,DataRegularSeason20242025!$B$3:$B$1315, "&lt;=" &amp; $A27, DataRegularSeason20242025!$D$3:$D$1315, AD$1)+SUMIFS(DataRegularSeason20242025!$AB$3:$AB$1315,DataRegularSeason20242025!$B$3:$B$1315, "&lt;=" &amp; $A27, DataRegularSeason20242025!$E$3:$E$1315, AD$1)</f>
        <v>10</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18</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10</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5</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12</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5</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2</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9</v>
      </c>
      <c r="AC28" s="2">
        <f>SUMIFS(DataRegularSeason20242025!$AA$3:$AA$1315,DataRegularSeason20242025!$B$3:$B$1315, "&lt;=" &amp; $A28, DataRegularSeason20242025!$D$3:$D$1315, AC$1)+SUMIFS(DataRegularSeason20242025!$AB$3:$AB$1315,DataRegularSeason20242025!$B$3:$B$1315, "&lt;=" &amp; $A28, DataRegularSeason20242025!$E$3:$E$1315, AC$1)</f>
        <v>9</v>
      </c>
      <c r="AD28" s="2">
        <f>SUMIFS(DataRegularSeason20242025!$AA$3:$AA$1315,DataRegularSeason20242025!$B$3:$B$1315, "&lt;=" &amp; $A28, DataRegularSeason20242025!$D$3:$D$1315, AD$1)+SUMIFS(DataRegularSeason20242025!$AB$3:$AB$1315,DataRegularSeason20242025!$B$3:$B$1315, "&lt;=" &amp; $A28, DataRegularSeason20242025!$E$3:$E$1315, AD$1)</f>
        <v>10</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18</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10</v>
      </c>
      <c r="F29" s="2">
        <f>SUMIFS(DataRegularSeason20242025!$AA$3:$AA$1315,DataRegularSeason20242025!$B$3:$B$1315, "&lt;=" &amp; $A29, DataRegularSeason20242025!$D$3:$D$1315, F$1)+SUMIFS(DataRegularSeason20242025!$AB$3:$AB$1315,DataRegularSeason20242025!$B$3:$B$1315, "&lt;=" &amp; $A29, DataRegularSeason20242025!$E$3:$E$1315, F$1)</f>
        <v>9</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5</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12</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5</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2</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12</v>
      </c>
      <c r="AB29" s="2">
        <f>SUMIFS(DataRegularSeason20242025!$AA$3:$AA$1315,DataRegularSeason20242025!$B$3:$B$1315, "&lt;=" &amp; $A29, DataRegularSeason20242025!$D$3:$D$1315, AB$1)+SUMIFS(DataRegularSeason20242025!$AB$3:$AB$1315,DataRegularSeason20242025!$B$3:$B$1315, "&lt;=" &amp; $A29, DataRegularSeason20242025!$E$3:$E$1315, AB$1)</f>
        <v>9</v>
      </c>
      <c r="AC29" s="2">
        <f>SUMIFS(DataRegularSeason20242025!$AA$3:$AA$1315,DataRegularSeason20242025!$B$3:$B$1315, "&lt;=" &amp; $A29, DataRegularSeason20242025!$D$3:$D$1315, AC$1)+SUMIFS(DataRegularSeason20242025!$AB$3:$AB$1315,DataRegularSeason20242025!$B$3:$B$1315, "&lt;=" &amp; $A29, DataRegularSeason20242025!$E$3:$E$1315, AC$1)</f>
        <v>9</v>
      </c>
      <c r="AD29" s="2">
        <f>SUMIFS(DataRegularSeason20242025!$AA$3:$AA$1315,DataRegularSeason20242025!$B$3:$B$1315, "&lt;=" &amp; $A29, DataRegularSeason20242025!$D$3:$D$1315, AD$1)+SUMIFS(DataRegularSeason20242025!$AB$3:$AB$1315,DataRegularSeason20242025!$B$3:$B$1315, "&lt;=" &amp; $A29, DataRegularSeason20242025!$E$3:$E$1315, AD$1)</f>
        <v>10</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10</v>
      </c>
      <c r="F30" s="2">
        <f>SUMIFS(DataRegularSeason20242025!$AA$3:$AA$1315,DataRegularSeason20242025!$B$3:$B$1315, "&lt;=" &amp; $A30, DataRegularSeason20242025!$D$3:$D$1315, F$1)+SUMIFS(DataRegularSeason20242025!$AB$3:$AB$1315,DataRegularSeason20242025!$B$3:$B$1315, "&lt;=" &amp; $A30, DataRegularSeason20242025!$E$3:$E$1315, F$1)</f>
        <v>9</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5</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12</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5</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2</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12</v>
      </c>
      <c r="AB30" s="2">
        <f>SUMIFS(DataRegularSeason20242025!$AA$3:$AA$1315,DataRegularSeason20242025!$B$3:$B$1315, "&lt;=" &amp; $A30, DataRegularSeason20242025!$D$3:$D$1315, AB$1)+SUMIFS(DataRegularSeason20242025!$AB$3:$AB$1315,DataRegularSeason20242025!$B$3:$B$1315, "&lt;=" &amp; $A30, DataRegularSeason20242025!$E$3:$E$1315, AB$1)</f>
        <v>9</v>
      </c>
      <c r="AC30" s="2">
        <f>SUMIFS(DataRegularSeason20242025!$AA$3:$AA$1315,DataRegularSeason20242025!$B$3:$B$1315, "&lt;=" &amp; $A30, DataRegularSeason20242025!$D$3:$D$1315, AC$1)+SUMIFS(DataRegularSeason20242025!$AB$3:$AB$1315,DataRegularSeason20242025!$B$3:$B$1315, "&lt;=" &amp; $A30, DataRegularSeason20242025!$E$3:$E$1315, AC$1)</f>
        <v>9</v>
      </c>
      <c r="AD30" s="2">
        <f>SUMIFS(DataRegularSeason20242025!$AA$3:$AA$1315,DataRegularSeason20242025!$B$3:$B$1315, "&lt;=" &amp; $A30, DataRegularSeason20242025!$D$3:$D$1315, AD$1)+SUMIFS(DataRegularSeason20242025!$AB$3:$AB$1315,DataRegularSeason20242025!$B$3:$B$1315, "&lt;=" &amp; $A30, DataRegularSeason20242025!$E$3:$E$1315, AD$1)</f>
        <v>10</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10</v>
      </c>
      <c r="F31" s="2">
        <f>SUMIFS(DataRegularSeason20242025!$AA$3:$AA$1315,DataRegularSeason20242025!$B$3:$B$1315, "&lt;=" &amp; $A31, DataRegularSeason20242025!$D$3:$D$1315, F$1)+SUMIFS(DataRegularSeason20242025!$AB$3:$AB$1315,DataRegularSeason20242025!$B$3:$B$1315, "&lt;=" &amp; $A31, DataRegularSeason20242025!$E$3:$E$1315, F$1)</f>
        <v>9</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5</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12</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5</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2</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12</v>
      </c>
      <c r="AB31" s="2">
        <f>SUMIFS(DataRegularSeason20242025!$AA$3:$AA$1315,DataRegularSeason20242025!$B$3:$B$1315, "&lt;=" &amp; $A31, DataRegularSeason20242025!$D$3:$D$1315, AB$1)+SUMIFS(DataRegularSeason20242025!$AB$3:$AB$1315,DataRegularSeason20242025!$B$3:$B$1315, "&lt;=" &amp; $A31, DataRegularSeason20242025!$E$3:$E$1315, AB$1)</f>
        <v>9</v>
      </c>
      <c r="AC31" s="2">
        <f>SUMIFS(DataRegularSeason20242025!$AA$3:$AA$1315,DataRegularSeason20242025!$B$3:$B$1315, "&lt;=" &amp; $A31, DataRegularSeason20242025!$D$3:$D$1315, AC$1)+SUMIFS(DataRegularSeason20242025!$AB$3:$AB$1315,DataRegularSeason20242025!$B$3:$B$1315, "&lt;=" &amp; $A31, DataRegularSeason20242025!$E$3:$E$1315, AC$1)</f>
        <v>9</v>
      </c>
      <c r="AD31" s="2">
        <f>SUMIFS(DataRegularSeason20242025!$AA$3:$AA$1315,DataRegularSeason20242025!$B$3:$B$1315, "&lt;=" &amp; $A31, DataRegularSeason20242025!$D$3:$D$1315, AD$1)+SUMIFS(DataRegularSeason20242025!$AB$3:$AB$1315,DataRegularSeason20242025!$B$3:$B$1315, "&lt;=" &amp; $A31, DataRegularSeason20242025!$E$3:$E$1315, AD$1)</f>
        <v>10</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18</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10</v>
      </c>
      <c r="F32" s="2">
        <f>SUMIFS(DataRegularSeason20242025!$AA$3:$AA$1315,DataRegularSeason20242025!$B$3:$B$1315, "&lt;=" &amp; $A32, DataRegularSeason20242025!$D$3:$D$1315, F$1)+SUMIFS(DataRegularSeason20242025!$AB$3:$AB$1315,DataRegularSeason20242025!$B$3:$B$1315, "&lt;=" &amp; $A32, DataRegularSeason20242025!$E$3:$E$1315, F$1)</f>
        <v>9</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5</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12</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5</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2</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12</v>
      </c>
      <c r="AB32" s="2">
        <f>SUMIFS(DataRegularSeason20242025!$AA$3:$AA$1315,DataRegularSeason20242025!$B$3:$B$1315, "&lt;=" &amp; $A32, DataRegularSeason20242025!$D$3:$D$1315, AB$1)+SUMIFS(DataRegularSeason20242025!$AB$3:$AB$1315,DataRegularSeason20242025!$B$3:$B$1315, "&lt;=" &amp; $A32, DataRegularSeason20242025!$E$3:$E$1315, AB$1)</f>
        <v>9</v>
      </c>
      <c r="AC32" s="2">
        <f>SUMIFS(DataRegularSeason20242025!$AA$3:$AA$1315,DataRegularSeason20242025!$B$3:$B$1315, "&lt;=" &amp; $A32, DataRegularSeason20242025!$D$3:$D$1315, AC$1)+SUMIFS(DataRegularSeason20242025!$AB$3:$AB$1315,DataRegularSeason20242025!$B$3:$B$1315, "&lt;=" &amp; $A32, DataRegularSeason20242025!$E$3:$E$1315, AC$1)</f>
        <v>9</v>
      </c>
      <c r="AD32" s="2">
        <f>SUMIFS(DataRegularSeason20242025!$AA$3:$AA$1315,DataRegularSeason20242025!$B$3:$B$1315, "&lt;=" &amp; $A32, DataRegularSeason20242025!$D$3:$D$1315, AD$1)+SUMIFS(DataRegularSeason20242025!$AB$3:$AB$1315,DataRegularSeason20242025!$B$3:$B$1315, "&lt;=" &amp; $A32, DataRegularSeason20242025!$E$3:$E$1315, AD$1)</f>
        <v>10</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18</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10</v>
      </c>
      <c r="F33" s="2">
        <f>SUMIFS(DataRegularSeason20242025!$AA$3:$AA$1315,DataRegularSeason20242025!$B$3:$B$1315, "&lt;=" &amp; $A33, DataRegularSeason20242025!$D$3:$D$1315, F$1)+SUMIFS(DataRegularSeason20242025!$AB$3:$AB$1315,DataRegularSeason20242025!$B$3:$B$1315, "&lt;=" &amp; $A33, DataRegularSeason20242025!$E$3:$E$1315, F$1)</f>
        <v>9</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5</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12</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5</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2</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12</v>
      </c>
      <c r="AB33" s="2">
        <f>SUMIFS(DataRegularSeason20242025!$AA$3:$AA$1315,DataRegularSeason20242025!$B$3:$B$1315, "&lt;=" &amp; $A33, DataRegularSeason20242025!$D$3:$D$1315, AB$1)+SUMIFS(DataRegularSeason20242025!$AB$3:$AB$1315,DataRegularSeason20242025!$B$3:$B$1315, "&lt;=" &amp; $A33, DataRegularSeason20242025!$E$3:$E$1315, AB$1)</f>
        <v>9</v>
      </c>
      <c r="AC33" s="2">
        <f>SUMIFS(DataRegularSeason20242025!$AA$3:$AA$1315,DataRegularSeason20242025!$B$3:$B$1315, "&lt;=" &amp; $A33, DataRegularSeason20242025!$D$3:$D$1315, AC$1)+SUMIFS(DataRegularSeason20242025!$AB$3:$AB$1315,DataRegularSeason20242025!$B$3:$B$1315, "&lt;=" &amp; $A33, DataRegularSeason20242025!$E$3:$E$1315, AC$1)</f>
        <v>9</v>
      </c>
      <c r="AD33" s="2">
        <f>SUMIFS(DataRegularSeason20242025!$AA$3:$AA$1315,DataRegularSeason20242025!$B$3:$B$1315, "&lt;=" &amp; $A33, DataRegularSeason20242025!$D$3:$D$1315, AD$1)+SUMIFS(DataRegularSeason20242025!$AB$3:$AB$1315,DataRegularSeason20242025!$B$3:$B$1315, "&lt;=" &amp; $A33, DataRegularSeason20242025!$E$3:$E$1315, AD$1)</f>
        <v>10</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18</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10</v>
      </c>
      <c r="F34" s="2">
        <f>SUMIFS(DataRegularSeason20242025!$AA$3:$AA$1315,DataRegularSeason20242025!$B$3:$B$1315, "&lt;=" &amp; $A34, DataRegularSeason20242025!$D$3:$D$1315, F$1)+SUMIFS(DataRegularSeason20242025!$AB$3:$AB$1315,DataRegularSeason20242025!$B$3:$B$1315, "&lt;=" &amp; $A34, DataRegularSeason20242025!$E$3:$E$1315, F$1)</f>
        <v>9</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5</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12</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5</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2</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12</v>
      </c>
      <c r="AB34" s="2">
        <f>SUMIFS(DataRegularSeason20242025!$AA$3:$AA$1315,DataRegularSeason20242025!$B$3:$B$1315, "&lt;=" &amp; $A34, DataRegularSeason20242025!$D$3:$D$1315, AB$1)+SUMIFS(DataRegularSeason20242025!$AB$3:$AB$1315,DataRegularSeason20242025!$B$3:$B$1315, "&lt;=" &amp; $A34, DataRegularSeason20242025!$E$3:$E$1315, AB$1)</f>
        <v>9</v>
      </c>
      <c r="AC34" s="2">
        <f>SUMIFS(DataRegularSeason20242025!$AA$3:$AA$1315,DataRegularSeason20242025!$B$3:$B$1315, "&lt;=" &amp; $A34, DataRegularSeason20242025!$D$3:$D$1315, AC$1)+SUMIFS(DataRegularSeason20242025!$AB$3:$AB$1315,DataRegularSeason20242025!$B$3:$B$1315, "&lt;=" &amp; $A34, DataRegularSeason20242025!$E$3:$E$1315, AC$1)</f>
        <v>9</v>
      </c>
      <c r="AD34" s="2">
        <f>SUMIFS(DataRegularSeason20242025!$AA$3:$AA$1315,DataRegularSeason20242025!$B$3:$B$1315, "&lt;=" &amp; $A34, DataRegularSeason20242025!$D$3:$D$1315, AD$1)+SUMIFS(DataRegularSeason20242025!$AB$3:$AB$1315,DataRegularSeason20242025!$B$3:$B$1315, "&lt;=" &amp; $A34, DataRegularSeason20242025!$E$3:$E$1315, AD$1)</f>
        <v>10</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18</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10</v>
      </c>
      <c r="F35" s="2">
        <f>SUMIFS(DataRegularSeason20242025!$AA$3:$AA$1315,DataRegularSeason20242025!$B$3:$B$1315, "&lt;=" &amp; $A35, DataRegularSeason20242025!$D$3:$D$1315, F$1)+SUMIFS(DataRegularSeason20242025!$AB$3:$AB$1315,DataRegularSeason20242025!$B$3:$B$1315, "&lt;=" &amp; $A35, DataRegularSeason20242025!$E$3:$E$1315, F$1)</f>
        <v>9</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5</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12</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5</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2</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12</v>
      </c>
      <c r="AB35" s="2">
        <f>SUMIFS(DataRegularSeason20242025!$AA$3:$AA$1315,DataRegularSeason20242025!$B$3:$B$1315, "&lt;=" &amp; $A35, DataRegularSeason20242025!$D$3:$D$1315, AB$1)+SUMIFS(DataRegularSeason20242025!$AB$3:$AB$1315,DataRegularSeason20242025!$B$3:$B$1315, "&lt;=" &amp; $A35, DataRegularSeason20242025!$E$3:$E$1315, AB$1)</f>
        <v>9</v>
      </c>
      <c r="AC35" s="2">
        <f>SUMIFS(DataRegularSeason20242025!$AA$3:$AA$1315,DataRegularSeason20242025!$B$3:$B$1315, "&lt;=" &amp; $A35, DataRegularSeason20242025!$D$3:$D$1315, AC$1)+SUMIFS(DataRegularSeason20242025!$AB$3:$AB$1315,DataRegularSeason20242025!$B$3:$B$1315, "&lt;=" &amp; $A35, DataRegularSeason20242025!$E$3:$E$1315, AC$1)</f>
        <v>9</v>
      </c>
      <c r="AD35" s="2">
        <f>SUMIFS(DataRegularSeason20242025!$AA$3:$AA$1315,DataRegularSeason20242025!$B$3:$B$1315, "&lt;=" &amp; $A35, DataRegularSeason20242025!$D$3:$D$1315, AD$1)+SUMIFS(DataRegularSeason20242025!$AB$3:$AB$1315,DataRegularSeason20242025!$B$3:$B$1315, "&lt;=" &amp; $A35, DataRegularSeason20242025!$E$3:$E$1315, AD$1)</f>
        <v>10</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18</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10</v>
      </c>
      <c r="F36" s="2">
        <f>SUMIFS(DataRegularSeason20242025!$AA$3:$AA$1315,DataRegularSeason20242025!$B$3:$B$1315, "&lt;=" &amp; $A36, DataRegularSeason20242025!$D$3:$D$1315, F$1)+SUMIFS(DataRegularSeason20242025!$AB$3:$AB$1315,DataRegularSeason20242025!$B$3:$B$1315, "&lt;=" &amp; $A36, DataRegularSeason20242025!$E$3:$E$1315, F$1)</f>
        <v>9</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5</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12</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5</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2</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12</v>
      </c>
      <c r="AB36" s="2">
        <f>SUMIFS(DataRegularSeason20242025!$AA$3:$AA$1315,DataRegularSeason20242025!$B$3:$B$1315, "&lt;=" &amp; $A36, DataRegularSeason20242025!$D$3:$D$1315, AB$1)+SUMIFS(DataRegularSeason20242025!$AB$3:$AB$1315,DataRegularSeason20242025!$B$3:$B$1315, "&lt;=" &amp; $A36, DataRegularSeason20242025!$E$3:$E$1315, AB$1)</f>
        <v>9</v>
      </c>
      <c r="AC36" s="2">
        <f>SUMIFS(DataRegularSeason20242025!$AA$3:$AA$1315,DataRegularSeason20242025!$B$3:$B$1315, "&lt;=" &amp; $A36, DataRegularSeason20242025!$D$3:$D$1315, AC$1)+SUMIFS(DataRegularSeason20242025!$AB$3:$AB$1315,DataRegularSeason20242025!$B$3:$B$1315, "&lt;=" &amp; $A36, DataRegularSeason20242025!$E$3:$E$1315, AC$1)</f>
        <v>9</v>
      </c>
      <c r="AD36" s="2">
        <f>SUMIFS(DataRegularSeason20242025!$AA$3:$AA$1315,DataRegularSeason20242025!$B$3:$B$1315, "&lt;=" &amp; $A36, DataRegularSeason20242025!$D$3:$D$1315, AD$1)+SUMIFS(DataRegularSeason20242025!$AB$3:$AB$1315,DataRegularSeason20242025!$B$3:$B$1315, "&lt;=" &amp; $A36, DataRegularSeason20242025!$E$3:$E$1315, AD$1)</f>
        <v>10</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18</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10</v>
      </c>
      <c r="F37" s="2">
        <f>SUMIFS(DataRegularSeason20242025!$AA$3:$AA$1315,DataRegularSeason20242025!$B$3:$B$1315, "&lt;=" &amp; $A37, DataRegularSeason20242025!$D$3:$D$1315, F$1)+SUMIFS(DataRegularSeason20242025!$AB$3:$AB$1315,DataRegularSeason20242025!$B$3:$B$1315, "&lt;=" &amp; $A37, DataRegularSeason20242025!$E$3:$E$1315, F$1)</f>
        <v>9</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5</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12</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5</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2</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12</v>
      </c>
      <c r="AB37" s="2">
        <f>SUMIFS(DataRegularSeason20242025!$AA$3:$AA$1315,DataRegularSeason20242025!$B$3:$B$1315, "&lt;=" &amp; $A37, DataRegularSeason20242025!$D$3:$D$1315, AB$1)+SUMIFS(DataRegularSeason20242025!$AB$3:$AB$1315,DataRegularSeason20242025!$B$3:$B$1315, "&lt;=" &amp; $A37, DataRegularSeason20242025!$E$3:$E$1315, AB$1)</f>
        <v>9</v>
      </c>
      <c r="AC37" s="2">
        <f>SUMIFS(DataRegularSeason20242025!$AA$3:$AA$1315,DataRegularSeason20242025!$B$3:$B$1315, "&lt;=" &amp; $A37, DataRegularSeason20242025!$D$3:$D$1315, AC$1)+SUMIFS(DataRegularSeason20242025!$AB$3:$AB$1315,DataRegularSeason20242025!$B$3:$B$1315, "&lt;=" &amp; $A37, DataRegularSeason20242025!$E$3:$E$1315, AC$1)</f>
        <v>9</v>
      </c>
      <c r="AD37" s="2">
        <f>SUMIFS(DataRegularSeason20242025!$AA$3:$AA$1315,DataRegularSeason20242025!$B$3:$B$1315, "&lt;=" &amp; $A37, DataRegularSeason20242025!$D$3:$D$1315, AD$1)+SUMIFS(DataRegularSeason20242025!$AB$3:$AB$1315,DataRegularSeason20242025!$B$3:$B$1315, "&lt;=" &amp; $A37, DataRegularSeason20242025!$E$3:$E$1315, AD$1)</f>
        <v>10</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18</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10</v>
      </c>
      <c r="F38" s="2">
        <f>SUMIFS(DataRegularSeason20242025!$AA$3:$AA$1315,DataRegularSeason20242025!$B$3:$B$1315, "&lt;=" &amp; $A38, DataRegularSeason20242025!$D$3:$D$1315, F$1)+SUMIFS(DataRegularSeason20242025!$AB$3:$AB$1315,DataRegularSeason20242025!$B$3:$B$1315, "&lt;=" &amp; $A38, DataRegularSeason20242025!$E$3:$E$1315, F$1)</f>
        <v>9</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5</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12</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5</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2</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12</v>
      </c>
      <c r="AB38" s="2">
        <f>SUMIFS(DataRegularSeason20242025!$AA$3:$AA$1315,DataRegularSeason20242025!$B$3:$B$1315, "&lt;=" &amp; $A38, DataRegularSeason20242025!$D$3:$D$1315, AB$1)+SUMIFS(DataRegularSeason20242025!$AB$3:$AB$1315,DataRegularSeason20242025!$B$3:$B$1315, "&lt;=" &amp; $A38, DataRegularSeason20242025!$E$3:$E$1315, AB$1)</f>
        <v>9</v>
      </c>
      <c r="AC38" s="2">
        <f>SUMIFS(DataRegularSeason20242025!$AA$3:$AA$1315,DataRegularSeason20242025!$B$3:$B$1315, "&lt;=" &amp; $A38, DataRegularSeason20242025!$D$3:$D$1315, AC$1)+SUMIFS(DataRegularSeason20242025!$AB$3:$AB$1315,DataRegularSeason20242025!$B$3:$B$1315, "&lt;=" &amp; $A38, DataRegularSeason20242025!$E$3:$E$1315, AC$1)</f>
        <v>9</v>
      </c>
      <c r="AD38" s="2">
        <f>SUMIFS(DataRegularSeason20242025!$AA$3:$AA$1315,DataRegularSeason20242025!$B$3:$B$1315, "&lt;=" &amp; $A38, DataRegularSeason20242025!$D$3:$D$1315, AD$1)+SUMIFS(DataRegularSeason20242025!$AB$3:$AB$1315,DataRegularSeason20242025!$B$3:$B$1315, "&lt;=" &amp; $A38, DataRegularSeason20242025!$E$3:$E$1315, AD$1)</f>
        <v>10</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18</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10</v>
      </c>
      <c r="F39" s="2">
        <f>SUMIFS(DataRegularSeason20242025!$AA$3:$AA$1315,DataRegularSeason20242025!$B$3:$B$1315, "&lt;=" &amp; $A39, DataRegularSeason20242025!$D$3:$D$1315, F$1)+SUMIFS(DataRegularSeason20242025!$AB$3:$AB$1315,DataRegularSeason20242025!$B$3:$B$1315, "&lt;=" &amp; $A39, DataRegularSeason20242025!$E$3:$E$1315, F$1)</f>
        <v>9</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5</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12</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5</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2</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12</v>
      </c>
      <c r="AB39" s="2">
        <f>SUMIFS(DataRegularSeason20242025!$AA$3:$AA$1315,DataRegularSeason20242025!$B$3:$B$1315, "&lt;=" &amp; $A39, DataRegularSeason20242025!$D$3:$D$1315, AB$1)+SUMIFS(DataRegularSeason20242025!$AB$3:$AB$1315,DataRegularSeason20242025!$B$3:$B$1315, "&lt;=" &amp; $A39, DataRegularSeason20242025!$E$3:$E$1315, AB$1)</f>
        <v>9</v>
      </c>
      <c r="AC39" s="2">
        <f>SUMIFS(DataRegularSeason20242025!$AA$3:$AA$1315,DataRegularSeason20242025!$B$3:$B$1315, "&lt;=" &amp; $A39, DataRegularSeason20242025!$D$3:$D$1315, AC$1)+SUMIFS(DataRegularSeason20242025!$AB$3:$AB$1315,DataRegularSeason20242025!$B$3:$B$1315, "&lt;=" &amp; $A39, DataRegularSeason20242025!$E$3:$E$1315, AC$1)</f>
        <v>9</v>
      </c>
      <c r="AD39" s="2">
        <f>SUMIFS(DataRegularSeason20242025!$AA$3:$AA$1315,DataRegularSeason20242025!$B$3:$B$1315, "&lt;=" &amp; $A39, DataRegularSeason20242025!$D$3:$D$1315, AD$1)+SUMIFS(DataRegularSeason20242025!$AB$3:$AB$1315,DataRegularSeason20242025!$B$3:$B$1315, "&lt;=" &amp; $A39, DataRegularSeason20242025!$E$3:$E$1315, AD$1)</f>
        <v>10</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18</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10</v>
      </c>
      <c r="F40" s="2">
        <f>SUMIFS(DataRegularSeason20242025!$AA$3:$AA$1315,DataRegularSeason20242025!$B$3:$B$1315, "&lt;=" &amp; $A40, DataRegularSeason20242025!$D$3:$D$1315, F$1)+SUMIFS(DataRegularSeason20242025!$AB$3:$AB$1315,DataRegularSeason20242025!$B$3:$B$1315, "&lt;=" &amp; $A40, DataRegularSeason20242025!$E$3:$E$1315, F$1)</f>
        <v>9</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5</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12</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5</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2</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12</v>
      </c>
      <c r="AB40" s="2">
        <f>SUMIFS(DataRegularSeason20242025!$AA$3:$AA$1315,DataRegularSeason20242025!$B$3:$B$1315, "&lt;=" &amp; $A40, DataRegularSeason20242025!$D$3:$D$1315, AB$1)+SUMIFS(DataRegularSeason20242025!$AB$3:$AB$1315,DataRegularSeason20242025!$B$3:$B$1315, "&lt;=" &amp; $A40, DataRegularSeason20242025!$E$3:$E$1315, AB$1)</f>
        <v>9</v>
      </c>
      <c r="AC40" s="2">
        <f>SUMIFS(DataRegularSeason20242025!$AA$3:$AA$1315,DataRegularSeason20242025!$B$3:$B$1315, "&lt;=" &amp; $A40, DataRegularSeason20242025!$D$3:$D$1315, AC$1)+SUMIFS(DataRegularSeason20242025!$AB$3:$AB$1315,DataRegularSeason20242025!$B$3:$B$1315, "&lt;=" &amp; $A40, DataRegularSeason20242025!$E$3:$E$1315, AC$1)</f>
        <v>9</v>
      </c>
      <c r="AD40" s="2">
        <f>SUMIFS(DataRegularSeason20242025!$AA$3:$AA$1315,DataRegularSeason20242025!$B$3:$B$1315, "&lt;=" &amp; $A40, DataRegularSeason20242025!$D$3:$D$1315, AD$1)+SUMIFS(DataRegularSeason20242025!$AB$3:$AB$1315,DataRegularSeason20242025!$B$3:$B$1315, "&lt;=" &amp; $A40, DataRegularSeason20242025!$E$3:$E$1315, AD$1)</f>
        <v>10</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18</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10</v>
      </c>
      <c r="F41" s="2">
        <f>SUMIFS(DataRegularSeason20242025!$AA$3:$AA$1315,DataRegularSeason20242025!$B$3:$B$1315, "&lt;=" &amp; $A41, DataRegularSeason20242025!$D$3:$D$1315, F$1)+SUMIFS(DataRegularSeason20242025!$AB$3:$AB$1315,DataRegularSeason20242025!$B$3:$B$1315, "&lt;=" &amp; $A41, DataRegularSeason20242025!$E$3:$E$1315, F$1)</f>
        <v>9</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5</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12</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5</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2</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12</v>
      </c>
      <c r="AB41" s="2">
        <f>SUMIFS(DataRegularSeason20242025!$AA$3:$AA$1315,DataRegularSeason20242025!$B$3:$B$1315, "&lt;=" &amp; $A41, DataRegularSeason20242025!$D$3:$D$1315, AB$1)+SUMIFS(DataRegularSeason20242025!$AB$3:$AB$1315,DataRegularSeason20242025!$B$3:$B$1315, "&lt;=" &amp; $A41, DataRegularSeason20242025!$E$3:$E$1315, AB$1)</f>
        <v>9</v>
      </c>
      <c r="AC41" s="2">
        <f>SUMIFS(DataRegularSeason20242025!$AA$3:$AA$1315,DataRegularSeason20242025!$B$3:$B$1315, "&lt;=" &amp; $A41, DataRegularSeason20242025!$D$3:$D$1315, AC$1)+SUMIFS(DataRegularSeason20242025!$AB$3:$AB$1315,DataRegularSeason20242025!$B$3:$B$1315, "&lt;=" &amp; $A41, DataRegularSeason20242025!$E$3:$E$1315, AC$1)</f>
        <v>9</v>
      </c>
      <c r="AD41" s="2">
        <f>SUMIFS(DataRegularSeason20242025!$AA$3:$AA$1315,DataRegularSeason20242025!$B$3:$B$1315, "&lt;=" &amp; $A41, DataRegularSeason20242025!$D$3:$D$1315, AD$1)+SUMIFS(DataRegularSeason20242025!$AB$3:$AB$1315,DataRegularSeason20242025!$B$3:$B$1315, "&lt;=" &amp; $A41, DataRegularSeason20242025!$E$3:$E$1315, AD$1)</f>
        <v>10</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18</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10</v>
      </c>
      <c r="F42" s="2">
        <f>SUMIFS(DataRegularSeason20242025!$AA$3:$AA$1315,DataRegularSeason20242025!$B$3:$B$1315, "&lt;=" &amp; $A42, DataRegularSeason20242025!$D$3:$D$1315, F$1)+SUMIFS(DataRegularSeason20242025!$AB$3:$AB$1315,DataRegularSeason20242025!$B$3:$B$1315, "&lt;=" &amp; $A42, DataRegularSeason20242025!$E$3:$E$1315, F$1)</f>
        <v>9</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5</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12</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5</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2</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12</v>
      </c>
      <c r="AB42" s="2">
        <f>SUMIFS(DataRegularSeason20242025!$AA$3:$AA$1315,DataRegularSeason20242025!$B$3:$B$1315, "&lt;=" &amp; $A42, DataRegularSeason20242025!$D$3:$D$1315, AB$1)+SUMIFS(DataRegularSeason20242025!$AB$3:$AB$1315,DataRegularSeason20242025!$B$3:$B$1315, "&lt;=" &amp; $A42, DataRegularSeason20242025!$E$3:$E$1315, AB$1)</f>
        <v>9</v>
      </c>
      <c r="AC42" s="2">
        <f>SUMIFS(DataRegularSeason20242025!$AA$3:$AA$1315,DataRegularSeason20242025!$B$3:$B$1315, "&lt;=" &amp; $A42, DataRegularSeason20242025!$D$3:$D$1315, AC$1)+SUMIFS(DataRegularSeason20242025!$AB$3:$AB$1315,DataRegularSeason20242025!$B$3:$B$1315, "&lt;=" &amp; $A42, DataRegularSeason20242025!$E$3:$E$1315, AC$1)</f>
        <v>9</v>
      </c>
      <c r="AD42" s="2">
        <f>SUMIFS(DataRegularSeason20242025!$AA$3:$AA$1315,DataRegularSeason20242025!$B$3:$B$1315, "&lt;=" &amp; $A42, DataRegularSeason20242025!$D$3:$D$1315, AD$1)+SUMIFS(DataRegularSeason20242025!$AB$3:$AB$1315,DataRegularSeason20242025!$B$3:$B$1315, "&lt;=" &amp; $A42, DataRegularSeason20242025!$E$3:$E$1315, AD$1)</f>
        <v>10</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18</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10</v>
      </c>
      <c r="F43" s="2">
        <f>SUMIFS(DataRegularSeason20242025!$AA$3:$AA$1315,DataRegularSeason20242025!$B$3:$B$1315, "&lt;=" &amp; $A43, DataRegularSeason20242025!$D$3:$D$1315, F$1)+SUMIFS(DataRegularSeason20242025!$AB$3:$AB$1315,DataRegularSeason20242025!$B$3:$B$1315, "&lt;=" &amp; $A43, DataRegularSeason20242025!$E$3:$E$1315, F$1)</f>
        <v>9</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5</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12</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5</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2</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12</v>
      </c>
      <c r="AB43" s="2">
        <f>SUMIFS(DataRegularSeason20242025!$AA$3:$AA$1315,DataRegularSeason20242025!$B$3:$B$1315, "&lt;=" &amp; $A43, DataRegularSeason20242025!$D$3:$D$1315, AB$1)+SUMIFS(DataRegularSeason20242025!$AB$3:$AB$1315,DataRegularSeason20242025!$B$3:$B$1315, "&lt;=" &amp; $A43, DataRegularSeason20242025!$E$3:$E$1315, AB$1)</f>
        <v>9</v>
      </c>
      <c r="AC43" s="2">
        <f>SUMIFS(DataRegularSeason20242025!$AA$3:$AA$1315,DataRegularSeason20242025!$B$3:$B$1315, "&lt;=" &amp; $A43, DataRegularSeason20242025!$D$3:$D$1315, AC$1)+SUMIFS(DataRegularSeason20242025!$AB$3:$AB$1315,DataRegularSeason20242025!$B$3:$B$1315, "&lt;=" &amp; $A43, DataRegularSeason20242025!$E$3:$E$1315, AC$1)</f>
        <v>9</v>
      </c>
      <c r="AD43" s="2">
        <f>SUMIFS(DataRegularSeason20242025!$AA$3:$AA$1315,DataRegularSeason20242025!$B$3:$B$1315, "&lt;=" &amp; $A43, DataRegularSeason20242025!$D$3:$D$1315, AD$1)+SUMIFS(DataRegularSeason20242025!$AB$3:$AB$1315,DataRegularSeason20242025!$B$3:$B$1315, "&lt;=" &amp; $A43, DataRegularSeason20242025!$E$3:$E$1315, AD$1)</f>
        <v>10</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18</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10</v>
      </c>
      <c r="F44" s="2">
        <f>SUMIFS(DataRegularSeason20242025!$AA$3:$AA$1315,DataRegularSeason20242025!$B$3:$B$1315, "&lt;=" &amp; $A44, DataRegularSeason20242025!$D$3:$D$1315, F$1)+SUMIFS(DataRegularSeason20242025!$AB$3:$AB$1315,DataRegularSeason20242025!$B$3:$B$1315, "&lt;=" &amp; $A44, DataRegularSeason20242025!$E$3:$E$1315, F$1)</f>
        <v>9</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5</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12</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5</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2</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12</v>
      </c>
      <c r="AB44" s="2">
        <f>SUMIFS(DataRegularSeason20242025!$AA$3:$AA$1315,DataRegularSeason20242025!$B$3:$B$1315, "&lt;=" &amp; $A44, DataRegularSeason20242025!$D$3:$D$1315, AB$1)+SUMIFS(DataRegularSeason20242025!$AB$3:$AB$1315,DataRegularSeason20242025!$B$3:$B$1315, "&lt;=" &amp; $A44, DataRegularSeason20242025!$E$3:$E$1315, AB$1)</f>
        <v>9</v>
      </c>
      <c r="AC44" s="2">
        <f>SUMIFS(DataRegularSeason20242025!$AA$3:$AA$1315,DataRegularSeason20242025!$B$3:$B$1315, "&lt;=" &amp; $A44, DataRegularSeason20242025!$D$3:$D$1315, AC$1)+SUMIFS(DataRegularSeason20242025!$AB$3:$AB$1315,DataRegularSeason20242025!$B$3:$B$1315, "&lt;=" &amp; $A44, DataRegularSeason20242025!$E$3:$E$1315, AC$1)</f>
        <v>9</v>
      </c>
      <c r="AD44" s="2">
        <f>SUMIFS(DataRegularSeason20242025!$AA$3:$AA$1315,DataRegularSeason20242025!$B$3:$B$1315, "&lt;=" &amp; $A44, DataRegularSeason20242025!$D$3:$D$1315, AD$1)+SUMIFS(DataRegularSeason20242025!$AB$3:$AB$1315,DataRegularSeason20242025!$B$3:$B$1315, "&lt;=" &amp; $A44, DataRegularSeason20242025!$E$3:$E$1315, AD$1)</f>
        <v>10</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18</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10</v>
      </c>
      <c r="F45" s="2">
        <f>SUMIFS(DataRegularSeason20242025!$AA$3:$AA$1315,DataRegularSeason20242025!$B$3:$B$1315, "&lt;=" &amp; $A45, DataRegularSeason20242025!$D$3:$D$1315, F$1)+SUMIFS(DataRegularSeason20242025!$AB$3:$AB$1315,DataRegularSeason20242025!$B$3:$B$1315, "&lt;=" &amp; $A45, DataRegularSeason20242025!$E$3:$E$1315, F$1)</f>
        <v>9</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5</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12</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5</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2</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12</v>
      </c>
      <c r="AB45" s="2">
        <f>SUMIFS(DataRegularSeason20242025!$AA$3:$AA$1315,DataRegularSeason20242025!$B$3:$B$1315, "&lt;=" &amp; $A45, DataRegularSeason20242025!$D$3:$D$1315, AB$1)+SUMIFS(DataRegularSeason20242025!$AB$3:$AB$1315,DataRegularSeason20242025!$B$3:$B$1315, "&lt;=" &amp; $A45, DataRegularSeason20242025!$E$3:$E$1315, AB$1)</f>
        <v>9</v>
      </c>
      <c r="AC45" s="2">
        <f>SUMIFS(DataRegularSeason20242025!$AA$3:$AA$1315,DataRegularSeason20242025!$B$3:$B$1315, "&lt;=" &amp; $A45, DataRegularSeason20242025!$D$3:$D$1315, AC$1)+SUMIFS(DataRegularSeason20242025!$AB$3:$AB$1315,DataRegularSeason20242025!$B$3:$B$1315, "&lt;=" &amp; $A45, DataRegularSeason20242025!$E$3:$E$1315, AC$1)</f>
        <v>9</v>
      </c>
      <c r="AD45" s="2">
        <f>SUMIFS(DataRegularSeason20242025!$AA$3:$AA$1315,DataRegularSeason20242025!$B$3:$B$1315, "&lt;=" &amp; $A45, DataRegularSeason20242025!$D$3:$D$1315, AD$1)+SUMIFS(DataRegularSeason20242025!$AB$3:$AB$1315,DataRegularSeason20242025!$B$3:$B$1315, "&lt;=" &amp; $A45, DataRegularSeason20242025!$E$3:$E$1315, AD$1)</f>
        <v>10</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18</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10</v>
      </c>
      <c r="F46" s="2">
        <f>SUMIFS(DataRegularSeason20242025!$AA$3:$AA$1315,DataRegularSeason20242025!$B$3:$B$1315, "&lt;=" &amp; $A46, DataRegularSeason20242025!$D$3:$D$1315, F$1)+SUMIFS(DataRegularSeason20242025!$AB$3:$AB$1315,DataRegularSeason20242025!$B$3:$B$1315, "&lt;=" &amp; $A46, DataRegularSeason20242025!$E$3:$E$1315, F$1)</f>
        <v>9</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5</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12</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5</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2</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12</v>
      </c>
      <c r="AB46" s="2">
        <f>SUMIFS(DataRegularSeason20242025!$AA$3:$AA$1315,DataRegularSeason20242025!$B$3:$B$1315, "&lt;=" &amp; $A46, DataRegularSeason20242025!$D$3:$D$1315, AB$1)+SUMIFS(DataRegularSeason20242025!$AB$3:$AB$1315,DataRegularSeason20242025!$B$3:$B$1315, "&lt;=" &amp; $A46, DataRegularSeason20242025!$E$3:$E$1315, AB$1)</f>
        <v>9</v>
      </c>
      <c r="AC46" s="2">
        <f>SUMIFS(DataRegularSeason20242025!$AA$3:$AA$1315,DataRegularSeason20242025!$B$3:$B$1315, "&lt;=" &amp; $A46, DataRegularSeason20242025!$D$3:$D$1315, AC$1)+SUMIFS(DataRegularSeason20242025!$AB$3:$AB$1315,DataRegularSeason20242025!$B$3:$B$1315, "&lt;=" &amp; $A46, DataRegularSeason20242025!$E$3:$E$1315, AC$1)</f>
        <v>9</v>
      </c>
      <c r="AD46" s="2">
        <f>SUMIFS(DataRegularSeason20242025!$AA$3:$AA$1315,DataRegularSeason20242025!$B$3:$B$1315, "&lt;=" &amp; $A46, DataRegularSeason20242025!$D$3:$D$1315, AD$1)+SUMIFS(DataRegularSeason20242025!$AB$3:$AB$1315,DataRegularSeason20242025!$B$3:$B$1315, "&lt;=" &amp; $A46, DataRegularSeason20242025!$E$3:$E$1315, AD$1)</f>
        <v>10</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18</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10</v>
      </c>
      <c r="F47" s="2">
        <f>SUMIFS(DataRegularSeason20242025!$AA$3:$AA$1315,DataRegularSeason20242025!$B$3:$B$1315, "&lt;=" &amp; $A47, DataRegularSeason20242025!$D$3:$D$1315, F$1)+SUMIFS(DataRegularSeason20242025!$AB$3:$AB$1315,DataRegularSeason20242025!$B$3:$B$1315, "&lt;=" &amp; $A47, DataRegularSeason20242025!$E$3:$E$1315, F$1)</f>
        <v>9</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5</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12</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5</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2</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12</v>
      </c>
      <c r="AB47" s="2">
        <f>SUMIFS(DataRegularSeason20242025!$AA$3:$AA$1315,DataRegularSeason20242025!$B$3:$B$1315, "&lt;=" &amp; $A47, DataRegularSeason20242025!$D$3:$D$1315, AB$1)+SUMIFS(DataRegularSeason20242025!$AB$3:$AB$1315,DataRegularSeason20242025!$B$3:$B$1315, "&lt;=" &amp; $A47, DataRegularSeason20242025!$E$3:$E$1315, AB$1)</f>
        <v>9</v>
      </c>
      <c r="AC47" s="2">
        <f>SUMIFS(DataRegularSeason20242025!$AA$3:$AA$1315,DataRegularSeason20242025!$B$3:$B$1315, "&lt;=" &amp; $A47, DataRegularSeason20242025!$D$3:$D$1315, AC$1)+SUMIFS(DataRegularSeason20242025!$AB$3:$AB$1315,DataRegularSeason20242025!$B$3:$B$1315, "&lt;=" &amp; $A47, DataRegularSeason20242025!$E$3:$E$1315, AC$1)</f>
        <v>9</v>
      </c>
      <c r="AD47" s="2">
        <f>SUMIFS(DataRegularSeason20242025!$AA$3:$AA$1315,DataRegularSeason20242025!$B$3:$B$1315, "&lt;=" &amp; $A47, DataRegularSeason20242025!$D$3:$D$1315, AD$1)+SUMIFS(DataRegularSeason20242025!$AB$3:$AB$1315,DataRegularSeason20242025!$B$3:$B$1315, "&lt;=" &amp; $A47, DataRegularSeason20242025!$E$3:$E$1315, AD$1)</f>
        <v>10</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18</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10</v>
      </c>
      <c r="F48" s="2">
        <f>SUMIFS(DataRegularSeason20242025!$AA$3:$AA$1315,DataRegularSeason20242025!$B$3:$B$1315, "&lt;=" &amp; $A48, DataRegularSeason20242025!$D$3:$D$1315, F$1)+SUMIFS(DataRegularSeason20242025!$AB$3:$AB$1315,DataRegularSeason20242025!$B$3:$B$1315, "&lt;=" &amp; $A48, DataRegularSeason20242025!$E$3:$E$1315, F$1)</f>
        <v>9</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5</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12</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5</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2</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12</v>
      </c>
      <c r="AB48" s="2">
        <f>SUMIFS(DataRegularSeason20242025!$AA$3:$AA$1315,DataRegularSeason20242025!$B$3:$B$1315, "&lt;=" &amp; $A48, DataRegularSeason20242025!$D$3:$D$1315, AB$1)+SUMIFS(DataRegularSeason20242025!$AB$3:$AB$1315,DataRegularSeason20242025!$B$3:$B$1315, "&lt;=" &amp; $A48, DataRegularSeason20242025!$E$3:$E$1315, AB$1)</f>
        <v>9</v>
      </c>
      <c r="AC48" s="2">
        <f>SUMIFS(DataRegularSeason20242025!$AA$3:$AA$1315,DataRegularSeason20242025!$B$3:$B$1315, "&lt;=" &amp; $A48, DataRegularSeason20242025!$D$3:$D$1315, AC$1)+SUMIFS(DataRegularSeason20242025!$AB$3:$AB$1315,DataRegularSeason20242025!$B$3:$B$1315, "&lt;=" &amp; $A48, DataRegularSeason20242025!$E$3:$E$1315, AC$1)</f>
        <v>9</v>
      </c>
      <c r="AD48" s="2">
        <f>SUMIFS(DataRegularSeason20242025!$AA$3:$AA$1315,DataRegularSeason20242025!$B$3:$B$1315, "&lt;=" &amp; $A48, DataRegularSeason20242025!$D$3:$D$1315, AD$1)+SUMIFS(DataRegularSeason20242025!$AB$3:$AB$1315,DataRegularSeason20242025!$B$3:$B$1315, "&lt;=" &amp; $A48, DataRegularSeason20242025!$E$3:$E$1315, AD$1)</f>
        <v>10</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18</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10</v>
      </c>
      <c r="F49" s="2">
        <f>SUMIFS(DataRegularSeason20242025!$AA$3:$AA$1315,DataRegularSeason20242025!$B$3:$B$1315, "&lt;=" &amp; $A49, DataRegularSeason20242025!$D$3:$D$1315, F$1)+SUMIFS(DataRegularSeason20242025!$AB$3:$AB$1315,DataRegularSeason20242025!$B$3:$B$1315, "&lt;=" &amp; $A49, DataRegularSeason20242025!$E$3:$E$1315, F$1)</f>
        <v>9</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5</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12</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5</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2</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12</v>
      </c>
      <c r="AB49" s="2">
        <f>SUMIFS(DataRegularSeason20242025!$AA$3:$AA$1315,DataRegularSeason20242025!$B$3:$B$1315, "&lt;=" &amp; $A49, DataRegularSeason20242025!$D$3:$D$1315, AB$1)+SUMIFS(DataRegularSeason20242025!$AB$3:$AB$1315,DataRegularSeason20242025!$B$3:$B$1315, "&lt;=" &amp; $A49, DataRegularSeason20242025!$E$3:$E$1315, AB$1)</f>
        <v>9</v>
      </c>
      <c r="AC49" s="2">
        <f>SUMIFS(DataRegularSeason20242025!$AA$3:$AA$1315,DataRegularSeason20242025!$B$3:$B$1315, "&lt;=" &amp; $A49, DataRegularSeason20242025!$D$3:$D$1315, AC$1)+SUMIFS(DataRegularSeason20242025!$AB$3:$AB$1315,DataRegularSeason20242025!$B$3:$B$1315, "&lt;=" &amp; $A49, DataRegularSeason20242025!$E$3:$E$1315, AC$1)</f>
        <v>9</v>
      </c>
      <c r="AD49" s="2">
        <f>SUMIFS(DataRegularSeason20242025!$AA$3:$AA$1315,DataRegularSeason20242025!$B$3:$B$1315, "&lt;=" &amp; $A49, DataRegularSeason20242025!$D$3:$D$1315, AD$1)+SUMIFS(DataRegularSeason20242025!$AB$3:$AB$1315,DataRegularSeason20242025!$B$3:$B$1315, "&lt;=" &amp; $A49, DataRegularSeason20242025!$E$3:$E$1315, AD$1)</f>
        <v>10</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18</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10</v>
      </c>
      <c r="F50" s="2">
        <f>SUMIFS(DataRegularSeason20242025!$AA$3:$AA$1315,DataRegularSeason20242025!$B$3:$B$1315, "&lt;=" &amp; $A50, DataRegularSeason20242025!$D$3:$D$1315, F$1)+SUMIFS(DataRegularSeason20242025!$AB$3:$AB$1315,DataRegularSeason20242025!$B$3:$B$1315, "&lt;=" &amp; $A50, DataRegularSeason20242025!$E$3:$E$1315, F$1)</f>
        <v>9</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5</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12</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5</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2</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12</v>
      </c>
      <c r="AB50" s="2">
        <f>SUMIFS(DataRegularSeason20242025!$AA$3:$AA$1315,DataRegularSeason20242025!$B$3:$B$1315, "&lt;=" &amp; $A50, DataRegularSeason20242025!$D$3:$D$1315, AB$1)+SUMIFS(DataRegularSeason20242025!$AB$3:$AB$1315,DataRegularSeason20242025!$B$3:$B$1315, "&lt;=" &amp; $A50, DataRegularSeason20242025!$E$3:$E$1315, AB$1)</f>
        <v>9</v>
      </c>
      <c r="AC50" s="2">
        <f>SUMIFS(DataRegularSeason20242025!$AA$3:$AA$1315,DataRegularSeason20242025!$B$3:$B$1315, "&lt;=" &amp; $A50, DataRegularSeason20242025!$D$3:$D$1315, AC$1)+SUMIFS(DataRegularSeason20242025!$AB$3:$AB$1315,DataRegularSeason20242025!$B$3:$B$1315, "&lt;=" &amp; $A50, DataRegularSeason20242025!$E$3:$E$1315, AC$1)</f>
        <v>9</v>
      </c>
      <c r="AD50" s="2">
        <f>SUMIFS(DataRegularSeason20242025!$AA$3:$AA$1315,DataRegularSeason20242025!$B$3:$B$1315, "&lt;=" &amp; $A50, DataRegularSeason20242025!$D$3:$D$1315, AD$1)+SUMIFS(DataRegularSeason20242025!$AB$3:$AB$1315,DataRegularSeason20242025!$B$3:$B$1315, "&lt;=" &amp; $A50, DataRegularSeason20242025!$E$3:$E$1315, AD$1)</f>
        <v>10</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18</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10</v>
      </c>
      <c r="F51" s="2">
        <f>SUMIFS(DataRegularSeason20242025!$AA$3:$AA$1315,DataRegularSeason20242025!$B$3:$B$1315, "&lt;=" &amp; $A51, DataRegularSeason20242025!$D$3:$D$1315, F$1)+SUMIFS(DataRegularSeason20242025!$AB$3:$AB$1315,DataRegularSeason20242025!$B$3:$B$1315, "&lt;=" &amp; $A51, DataRegularSeason20242025!$E$3:$E$1315, F$1)</f>
        <v>9</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5</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12</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5</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2</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12</v>
      </c>
      <c r="AB51" s="2">
        <f>SUMIFS(DataRegularSeason20242025!$AA$3:$AA$1315,DataRegularSeason20242025!$B$3:$B$1315, "&lt;=" &amp; $A51, DataRegularSeason20242025!$D$3:$D$1315, AB$1)+SUMIFS(DataRegularSeason20242025!$AB$3:$AB$1315,DataRegularSeason20242025!$B$3:$B$1315, "&lt;=" &amp; $A51, DataRegularSeason20242025!$E$3:$E$1315, AB$1)</f>
        <v>9</v>
      </c>
      <c r="AC51" s="2">
        <f>SUMIFS(DataRegularSeason20242025!$AA$3:$AA$1315,DataRegularSeason20242025!$B$3:$B$1315, "&lt;=" &amp; $A51, DataRegularSeason20242025!$D$3:$D$1315, AC$1)+SUMIFS(DataRegularSeason20242025!$AB$3:$AB$1315,DataRegularSeason20242025!$B$3:$B$1315, "&lt;=" &amp; $A51, DataRegularSeason20242025!$E$3:$E$1315, AC$1)</f>
        <v>9</v>
      </c>
      <c r="AD51" s="2">
        <f>SUMIFS(DataRegularSeason20242025!$AA$3:$AA$1315,DataRegularSeason20242025!$B$3:$B$1315, "&lt;=" &amp; $A51, DataRegularSeason20242025!$D$3:$D$1315, AD$1)+SUMIFS(DataRegularSeason20242025!$AB$3:$AB$1315,DataRegularSeason20242025!$B$3:$B$1315, "&lt;=" &amp; $A51, DataRegularSeason20242025!$E$3:$E$1315, AD$1)</f>
        <v>10</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18</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10</v>
      </c>
      <c r="F52" s="2">
        <f>SUMIFS(DataRegularSeason20242025!$AA$3:$AA$1315,DataRegularSeason20242025!$B$3:$B$1315, "&lt;=" &amp; $A52, DataRegularSeason20242025!$D$3:$D$1315, F$1)+SUMIFS(DataRegularSeason20242025!$AB$3:$AB$1315,DataRegularSeason20242025!$B$3:$B$1315, "&lt;=" &amp; $A52, DataRegularSeason20242025!$E$3:$E$1315, F$1)</f>
        <v>9</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5</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12</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5</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2</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12</v>
      </c>
      <c r="AB52" s="2">
        <f>SUMIFS(DataRegularSeason20242025!$AA$3:$AA$1315,DataRegularSeason20242025!$B$3:$B$1315, "&lt;=" &amp; $A52, DataRegularSeason20242025!$D$3:$D$1315, AB$1)+SUMIFS(DataRegularSeason20242025!$AB$3:$AB$1315,DataRegularSeason20242025!$B$3:$B$1315, "&lt;=" &amp; $A52, DataRegularSeason20242025!$E$3:$E$1315, AB$1)</f>
        <v>9</v>
      </c>
      <c r="AC52" s="2">
        <f>SUMIFS(DataRegularSeason20242025!$AA$3:$AA$1315,DataRegularSeason20242025!$B$3:$B$1315, "&lt;=" &amp; $A52, DataRegularSeason20242025!$D$3:$D$1315, AC$1)+SUMIFS(DataRegularSeason20242025!$AB$3:$AB$1315,DataRegularSeason20242025!$B$3:$B$1315, "&lt;=" &amp; $A52, DataRegularSeason20242025!$E$3:$E$1315, AC$1)</f>
        <v>9</v>
      </c>
      <c r="AD52" s="2">
        <f>SUMIFS(DataRegularSeason20242025!$AA$3:$AA$1315,DataRegularSeason20242025!$B$3:$B$1315, "&lt;=" &amp; $A52, DataRegularSeason20242025!$D$3:$D$1315, AD$1)+SUMIFS(DataRegularSeason20242025!$AB$3:$AB$1315,DataRegularSeason20242025!$B$3:$B$1315, "&lt;=" &amp; $A52, DataRegularSeason20242025!$E$3:$E$1315, AD$1)</f>
        <v>10</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18</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10</v>
      </c>
      <c r="F53" s="2">
        <f>SUMIFS(DataRegularSeason20242025!$AA$3:$AA$1315,DataRegularSeason20242025!$B$3:$B$1315, "&lt;=" &amp; $A53, DataRegularSeason20242025!$D$3:$D$1315, F$1)+SUMIFS(DataRegularSeason20242025!$AB$3:$AB$1315,DataRegularSeason20242025!$B$3:$B$1315, "&lt;=" &amp; $A53, DataRegularSeason20242025!$E$3:$E$1315, F$1)</f>
        <v>9</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5</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12</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5</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2</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12</v>
      </c>
      <c r="AB53" s="2">
        <f>SUMIFS(DataRegularSeason20242025!$AA$3:$AA$1315,DataRegularSeason20242025!$B$3:$B$1315, "&lt;=" &amp; $A53, DataRegularSeason20242025!$D$3:$D$1315, AB$1)+SUMIFS(DataRegularSeason20242025!$AB$3:$AB$1315,DataRegularSeason20242025!$B$3:$B$1315, "&lt;=" &amp; $A53, DataRegularSeason20242025!$E$3:$E$1315, AB$1)</f>
        <v>9</v>
      </c>
      <c r="AC53" s="2">
        <f>SUMIFS(DataRegularSeason20242025!$AA$3:$AA$1315,DataRegularSeason20242025!$B$3:$B$1315, "&lt;=" &amp; $A53, DataRegularSeason20242025!$D$3:$D$1315, AC$1)+SUMIFS(DataRegularSeason20242025!$AB$3:$AB$1315,DataRegularSeason20242025!$B$3:$B$1315, "&lt;=" &amp; $A53, DataRegularSeason20242025!$E$3:$E$1315, AC$1)</f>
        <v>9</v>
      </c>
      <c r="AD53" s="2">
        <f>SUMIFS(DataRegularSeason20242025!$AA$3:$AA$1315,DataRegularSeason20242025!$B$3:$B$1315, "&lt;=" &amp; $A53, DataRegularSeason20242025!$D$3:$D$1315, AD$1)+SUMIFS(DataRegularSeason20242025!$AB$3:$AB$1315,DataRegularSeason20242025!$B$3:$B$1315, "&lt;=" &amp; $A53, DataRegularSeason20242025!$E$3:$E$1315, AD$1)</f>
        <v>10</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18</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10</v>
      </c>
      <c r="F54" s="2">
        <f>SUMIFS(DataRegularSeason20242025!$AA$3:$AA$1315,DataRegularSeason20242025!$B$3:$B$1315, "&lt;=" &amp; $A54, DataRegularSeason20242025!$D$3:$D$1315, F$1)+SUMIFS(DataRegularSeason20242025!$AB$3:$AB$1315,DataRegularSeason20242025!$B$3:$B$1315, "&lt;=" &amp; $A54, DataRegularSeason20242025!$E$3:$E$1315, F$1)</f>
        <v>9</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5</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12</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5</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2</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12</v>
      </c>
      <c r="AB54" s="2">
        <f>SUMIFS(DataRegularSeason20242025!$AA$3:$AA$1315,DataRegularSeason20242025!$B$3:$B$1315, "&lt;=" &amp; $A54, DataRegularSeason20242025!$D$3:$D$1315, AB$1)+SUMIFS(DataRegularSeason20242025!$AB$3:$AB$1315,DataRegularSeason20242025!$B$3:$B$1315, "&lt;=" &amp; $A54, DataRegularSeason20242025!$E$3:$E$1315, AB$1)</f>
        <v>9</v>
      </c>
      <c r="AC54" s="2">
        <f>SUMIFS(DataRegularSeason20242025!$AA$3:$AA$1315,DataRegularSeason20242025!$B$3:$B$1315, "&lt;=" &amp; $A54, DataRegularSeason20242025!$D$3:$D$1315, AC$1)+SUMIFS(DataRegularSeason20242025!$AB$3:$AB$1315,DataRegularSeason20242025!$B$3:$B$1315, "&lt;=" &amp; $A54, DataRegularSeason20242025!$E$3:$E$1315, AC$1)</f>
        <v>9</v>
      </c>
      <c r="AD54" s="2">
        <f>SUMIFS(DataRegularSeason20242025!$AA$3:$AA$1315,DataRegularSeason20242025!$B$3:$B$1315, "&lt;=" &amp; $A54, DataRegularSeason20242025!$D$3:$D$1315, AD$1)+SUMIFS(DataRegularSeason20242025!$AB$3:$AB$1315,DataRegularSeason20242025!$B$3:$B$1315, "&lt;=" &amp; $A54, DataRegularSeason20242025!$E$3:$E$1315, AD$1)</f>
        <v>10</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18</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10</v>
      </c>
      <c r="F55" s="2">
        <f>SUMIFS(DataRegularSeason20242025!$AA$3:$AA$1315,DataRegularSeason20242025!$B$3:$B$1315, "&lt;=" &amp; $A55, DataRegularSeason20242025!$D$3:$D$1315, F$1)+SUMIFS(DataRegularSeason20242025!$AB$3:$AB$1315,DataRegularSeason20242025!$B$3:$B$1315, "&lt;=" &amp; $A55, DataRegularSeason20242025!$E$3:$E$1315, F$1)</f>
        <v>9</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5</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12</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5</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2</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12</v>
      </c>
      <c r="AB55" s="2">
        <f>SUMIFS(DataRegularSeason20242025!$AA$3:$AA$1315,DataRegularSeason20242025!$B$3:$B$1315, "&lt;=" &amp; $A55, DataRegularSeason20242025!$D$3:$D$1315, AB$1)+SUMIFS(DataRegularSeason20242025!$AB$3:$AB$1315,DataRegularSeason20242025!$B$3:$B$1315, "&lt;=" &amp; $A55, DataRegularSeason20242025!$E$3:$E$1315, AB$1)</f>
        <v>9</v>
      </c>
      <c r="AC55" s="2">
        <f>SUMIFS(DataRegularSeason20242025!$AA$3:$AA$1315,DataRegularSeason20242025!$B$3:$B$1315, "&lt;=" &amp; $A55, DataRegularSeason20242025!$D$3:$D$1315, AC$1)+SUMIFS(DataRegularSeason20242025!$AB$3:$AB$1315,DataRegularSeason20242025!$B$3:$B$1315, "&lt;=" &amp; $A55, DataRegularSeason20242025!$E$3:$E$1315, AC$1)</f>
        <v>9</v>
      </c>
      <c r="AD55" s="2">
        <f>SUMIFS(DataRegularSeason20242025!$AA$3:$AA$1315,DataRegularSeason20242025!$B$3:$B$1315, "&lt;=" &amp; $A55, DataRegularSeason20242025!$D$3:$D$1315, AD$1)+SUMIFS(DataRegularSeason20242025!$AB$3:$AB$1315,DataRegularSeason20242025!$B$3:$B$1315, "&lt;=" &amp; $A55, DataRegularSeason20242025!$E$3:$E$1315, AD$1)</f>
        <v>10</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18</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10</v>
      </c>
      <c r="F56" s="2">
        <f>SUMIFS(DataRegularSeason20242025!$AA$3:$AA$1315,DataRegularSeason20242025!$B$3:$B$1315, "&lt;=" &amp; $A56, DataRegularSeason20242025!$D$3:$D$1315, F$1)+SUMIFS(DataRegularSeason20242025!$AB$3:$AB$1315,DataRegularSeason20242025!$B$3:$B$1315, "&lt;=" &amp; $A56, DataRegularSeason20242025!$E$3:$E$1315, F$1)</f>
        <v>9</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5</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12</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5</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2</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12</v>
      </c>
      <c r="AB56" s="2">
        <f>SUMIFS(DataRegularSeason20242025!$AA$3:$AA$1315,DataRegularSeason20242025!$B$3:$B$1315, "&lt;=" &amp; $A56, DataRegularSeason20242025!$D$3:$D$1315, AB$1)+SUMIFS(DataRegularSeason20242025!$AB$3:$AB$1315,DataRegularSeason20242025!$B$3:$B$1315, "&lt;=" &amp; $A56, DataRegularSeason20242025!$E$3:$E$1315, AB$1)</f>
        <v>9</v>
      </c>
      <c r="AC56" s="2">
        <f>SUMIFS(DataRegularSeason20242025!$AA$3:$AA$1315,DataRegularSeason20242025!$B$3:$B$1315, "&lt;=" &amp; $A56, DataRegularSeason20242025!$D$3:$D$1315, AC$1)+SUMIFS(DataRegularSeason20242025!$AB$3:$AB$1315,DataRegularSeason20242025!$B$3:$B$1315, "&lt;=" &amp; $A56, DataRegularSeason20242025!$E$3:$E$1315, AC$1)</f>
        <v>9</v>
      </c>
      <c r="AD56" s="2">
        <f>SUMIFS(DataRegularSeason20242025!$AA$3:$AA$1315,DataRegularSeason20242025!$B$3:$B$1315, "&lt;=" &amp; $A56, DataRegularSeason20242025!$D$3:$D$1315, AD$1)+SUMIFS(DataRegularSeason20242025!$AB$3:$AB$1315,DataRegularSeason20242025!$B$3:$B$1315, "&lt;=" &amp; $A56, DataRegularSeason20242025!$E$3:$E$1315, AD$1)</f>
        <v>10</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18</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10</v>
      </c>
      <c r="F57" s="2">
        <f>SUMIFS(DataRegularSeason20242025!$AA$3:$AA$1315,DataRegularSeason20242025!$B$3:$B$1315, "&lt;=" &amp; $A57, DataRegularSeason20242025!$D$3:$D$1315, F$1)+SUMIFS(DataRegularSeason20242025!$AB$3:$AB$1315,DataRegularSeason20242025!$B$3:$B$1315, "&lt;=" &amp; $A57, DataRegularSeason20242025!$E$3:$E$1315, F$1)</f>
        <v>9</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5</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12</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5</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2</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12</v>
      </c>
      <c r="AB57" s="2">
        <f>SUMIFS(DataRegularSeason20242025!$AA$3:$AA$1315,DataRegularSeason20242025!$B$3:$B$1315, "&lt;=" &amp; $A57, DataRegularSeason20242025!$D$3:$D$1315, AB$1)+SUMIFS(DataRegularSeason20242025!$AB$3:$AB$1315,DataRegularSeason20242025!$B$3:$B$1315, "&lt;=" &amp; $A57, DataRegularSeason20242025!$E$3:$E$1315, AB$1)</f>
        <v>9</v>
      </c>
      <c r="AC57" s="2">
        <f>SUMIFS(DataRegularSeason20242025!$AA$3:$AA$1315,DataRegularSeason20242025!$B$3:$B$1315, "&lt;=" &amp; $A57, DataRegularSeason20242025!$D$3:$D$1315, AC$1)+SUMIFS(DataRegularSeason20242025!$AB$3:$AB$1315,DataRegularSeason20242025!$B$3:$B$1315, "&lt;=" &amp; $A57, DataRegularSeason20242025!$E$3:$E$1315, AC$1)</f>
        <v>9</v>
      </c>
      <c r="AD57" s="2">
        <f>SUMIFS(DataRegularSeason20242025!$AA$3:$AA$1315,DataRegularSeason20242025!$B$3:$B$1315, "&lt;=" &amp; $A57, DataRegularSeason20242025!$D$3:$D$1315, AD$1)+SUMIFS(DataRegularSeason20242025!$AB$3:$AB$1315,DataRegularSeason20242025!$B$3:$B$1315, "&lt;=" &amp; $A57, DataRegularSeason20242025!$E$3:$E$1315, AD$1)</f>
        <v>10</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18</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10</v>
      </c>
      <c r="F58" s="2">
        <f>SUMIFS(DataRegularSeason20242025!$AA$3:$AA$1315,DataRegularSeason20242025!$B$3:$B$1315, "&lt;=" &amp; $A58, DataRegularSeason20242025!$D$3:$D$1315, F$1)+SUMIFS(DataRegularSeason20242025!$AB$3:$AB$1315,DataRegularSeason20242025!$B$3:$B$1315, "&lt;=" &amp; $A58, DataRegularSeason20242025!$E$3:$E$1315, F$1)</f>
        <v>9</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5</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12</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5</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2</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12</v>
      </c>
      <c r="AB58" s="2">
        <f>SUMIFS(DataRegularSeason20242025!$AA$3:$AA$1315,DataRegularSeason20242025!$B$3:$B$1315, "&lt;=" &amp; $A58, DataRegularSeason20242025!$D$3:$D$1315, AB$1)+SUMIFS(DataRegularSeason20242025!$AB$3:$AB$1315,DataRegularSeason20242025!$B$3:$B$1315, "&lt;=" &amp; $A58, DataRegularSeason20242025!$E$3:$E$1315, AB$1)</f>
        <v>9</v>
      </c>
      <c r="AC58" s="2">
        <f>SUMIFS(DataRegularSeason20242025!$AA$3:$AA$1315,DataRegularSeason20242025!$B$3:$B$1315, "&lt;=" &amp; $A58, DataRegularSeason20242025!$D$3:$D$1315, AC$1)+SUMIFS(DataRegularSeason20242025!$AB$3:$AB$1315,DataRegularSeason20242025!$B$3:$B$1315, "&lt;=" &amp; $A58, DataRegularSeason20242025!$E$3:$E$1315, AC$1)</f>
        <v>9</v>
      </c>
      <c r="AD58" s="2">
        <f>SUMIFS(DataRegularSeason20242025!$AA$3:$AA$1315,DataRegularSeason20242025!$B$3:$B$1315, "&lt;=" &amp; $A58, DataRegularSeason20242025!$D$3:$D$1315, AD$1)+SUMIFS(DataRegularSeason20242025!$AB$3:$AB$1315,DataRegularSeason20242025!$B$3:$B$1315, "&lt;=" &amp; $A58, DataRegularSeason20242025!$E$3:$E$1315, AD$1)</f>
        <v>10</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18</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10</v>
      </c>
      <c r="F59" s="2">
        <f>SUMIFS(DataRegularSeason20242025!$AA$3:$AA$1315,DataRegularSeason20242025!$B$3:$B$1315, "&lt;=" &amp; $A59, DataRegularSeason20242025!$D$3:$D$1315, F$1)+SUMIFS(DataRegularSeason20242025!$AB$3:$AB$1315,DataRegularSeason20242025!$B$3:$B$1315, "&lt;=" &amp; $A59, DataRegularSeason20242025!$E$3:$E$1315, F$1)</f>
        <v>9</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5</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12</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5</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2</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12</v>
      </c>
      <c r="AB59" s="2">
        <f>SUMIFS(DataRegularSeason20242025!$AA$3:$AA$1315,DataRegularSeason20242025!$B$3:$B$1315, "&lt;=" &amp; $A59, DataRegularSeason20242025!$D$3:$D$1315, AB$1)+SUMIFS(DataRegularSeason20242025!$AB$3:$AB$1315,DataRegularSeason20242025!$B$3:$B$1315, "&lt;=" &amp; $A59, DataRegularSeason20242025!$E$3:$E$1315, AB$1)</f>
        <v>9</v>
      </c>
      <c r="AC59" s="2">
        <f>SUMIFS(DataRegularSeason20242025!$AA$3:$AA$1315,DataRegularSeason20242025!$B$3:$B$1315, "&lt;=" &amp; $A59, DataRegularSeason20242025!$D$3:$D$1315, AC$1)+SUMIFS(DataRegularSeason20242025!$AB$3:$AB$1315,DataRegularSeason20242025!$B$3:$B$1315, "&lt;=" &amp; $A59, DataRegularSeason20242025!$E$3:$E$1315, AC$1)</f>
        <v>9</v>
      </c>
      <c r="AD59" s="2">
        <f>SUMIFS(DataRegularSeason20242025!$AA$3:$AA$1315,DataRegularSeason20242025!$B$3:$B$1315, "&lt;=" &amp; $A59, DataRegularSeason20242025!$D$3:$D$1315, AD$1)+SUMIFS(DataRegularSeason20242025!$AB$3:$AB$1315,DataRegularSeason20242025!$B$3:$B$1315, "&lt;=" &amp; $A59, DataRegularSeason20242025!$E$3:$E$1315, AD$1)</f>
        <v>10</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18</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10</v>
      </c>
      <c r="F60" s="2">
        <f>SUMIFS(DataRegularSeason20242025!$AA$3:$AA$1315,DataRegularSeason20242025!$B$3:$B$1315, "&lt;=" &amp; $A60, DataRegularSeason20242025!$D$3:$D$1315, F$1)+SUMIFS(DataRegularSeason20242025!$AB$3:$AB$1315,DataRegularSeason20242025!$B$3:$B$1315, "&lt;=" &amp; $A60, DataRegularSeason20242025!$E$3:$E$1315, F$1)</f>
        <v>9</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5</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12</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5</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2</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12</v>
      </c>
      <c r="AB60" s="2">
        <f>SUMIFS(DataRegularSeason20242025!$AA$3:$AA$1315,DataRegularSeason20242025!$B$3:$B$1315, "&lt;=" &amp; $A60, DataRegularSeason20242025!$D$3:$D$1315, AB$1)+SUMIFS(DataRegularSeason20242025!$AB$3:$AB$1315,DataRegularSeason20242025!$B$3:$B$1315, "&lt;=" &amp; $A60, DataRegularSeason20242025!$E$3:$E$1315, AB$1)</f>
        <v>9</v>
      </c>
      <c r="AC60" s="2">
        <f>SUMIFS(DataRegularSeason20242025!$AA$3:$AA$1315,DataRegularSeason20242025!$B$3:$B$1315, "&lt;=" &amp; $A60, DataRegularSeason20242025!$D$3:$D$1315, AC$1)+SUMIFS(DataRegularSeason20242025!$AB$3:$AB$1315,DataRegularSeason20242025!$B$3:$B$1315, "&lt;=" &amp; $A60, DataRegularSeason20242025!$E$3:$E$1315, AC$1)</f>
        <v>9</v>
      </c>
      <c r="AD60" s="2">
        <f>SUMIFS(DataRegularSeason20242025!$AA$3:$AA$1315,DataRegularSeason20242025!$B$3:$B$1315, "&lt;=" &amp; $A60, DataRegularSeason20242025!$D$3:$D$1315, AD$1)+SUMIFS(DataRegularSeason20242025!$AB$3:$AB$1315,DataRegularSeason20242025!$B$3:$B$1315, "&lt;=" &amp; $A60, DataRegularSeason20242025!$E$3:$E$1315, AD$1)</f>
        <v>10</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18</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10</v>
      </c>
      <c r="F61" s="2">
        <f>SUMIFS(DataRegularSeason20242025!$AA$3:$AA$1315,DataRegularSeason20242025!$B$3:$B$1315, "&lt;=" &amp; $A61, DataRegularSeason20242025!$D$3:$D$1315, F$1)+SUMIFS(DataRegularSeason20242025!$AB$3:$AB$1315,DataRegularSeason20242025!$B$3:$B$1315, "&lt;=" &amp; $A61, DataRegularSeason20242025!$E$3:$E$1315, F$1)</f>
        <v>9</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5</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12</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5</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2</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12</v>
      </c>
      <c r="AB61" s="2">
        <f>SUMIFS(DataRegularSeason20242025!$AA$3:$AA$1315,DataRegularSeason20242025!$B$3:$B$1315, "&lt;=" &amp; $A61, DataRegularSeason20242025!$D$3:$D$1315, AB$1)+SUMIFS(DataRegularSeason20242025!$AB$3:$AB$1315,DataRegularSeason20242025!$B$3:$B$1315, "&lt;=" &amp; $A61, DataRegularSeason20242025!$E$3:$E$1315, AB$1)</f>
        <v>9</v>
      </c>
      <c r="AC61" s="2">
        <f>SUMIFS(DataRegularSeason20242025!$AA$3:$AA$1315,DataRegularSeason20242025!$B$3:$B$1315, "&lt;=" &amp; $A61, DataRegularSeason20242025!$D$3:$D$1315, AC$1)+SUMIFS(DataRegularSeason20242025!$AB$3:$AB$1315,DataRegularSeason20242025!$B$3:$B$1315, "&lt;=" &amp; $A61, DataRegularSeason20242025!$E$3:$E$1315, AC$1)</f>
        <v>9</v>
      </c>
      <c r="AD61" s="2">
        <f>SUMIFS(DataRegularSeason20242025!$AA$3:$AA$1315,DataRegularSeason20242025!$B$3:$B$1315, "&lt;=" &amp; $A61, DataRegularSeason20242025!$D$3:$D$1315, AD$1)+SUMIFS(DataRegularSeason20242025!$AB$3:$AB$1315,DataRegularSeason20242025!$B$3:$B$1315, "&lt;=" &amp; $A61, DataRegularSeason20242025!$E$3:$E$1315, AD$1)</f>
        <v>10</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18</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10</v>
      </c>
      <c r="F62" s="2">
        <f>SUMIFS(DataRegularSeason20242025!$AA$3:$AA$1315,DataRegularSeason20242025!$B$3:$B$1315, "&lt;=" &amp; $A62, DataRegularSeason20242025!$D$3:$D$1315, F$1)+SUMIFS(DataRegularSeason20242025!$AB$3:$AB$1315,DataRegularSeason20242025!$B$3:$B$1315, "&lt;=" &amp; $A62, DataRegularSeason20242025!$E$3:$E$1315, F$1)</f>
        <v>9</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5</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12</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5</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2</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12</v>
      </c>
      <c r="AB62" s="2">
        <f>SUMIFS(DataRegularSeason20242025!$AA$3:$AA$1315,DataRegularSeason20242025!$B$3:$B$1315, "&lt;=" &amp; $A62, DataRegularSeason20242025!$D$3:$D$1315, AB$1)+SUMIFS(DataRegularSeason20242025!$AB$3:$AB$1315,DataRegularSeason20242025!$B$3:$B$1315, "&lt;=" &amp; $A62, DataRegularSeason20242025!$E$3:$E$1315, AB$1)</f>
        <v>9</v>
      </c>
      <c r="AC62" s="2">
        <f>SUMIFS(DataRegularSeason20242025!$AA$3:$AA$1315,DataRegularSeason20242025!$B$3:$B$1315, "&lt;=" &amp; $A62, DataRegularSeason20242025!$D$3:$D$1315, AC$1)+SUMIFS(DataRegularSeason20242025!$AB$3:$AB$1315,DataRegularSeason20242025!$B$3:$B$1315, "&lt;=" &amp; $A62, DataRegularSeason20242025!$E$3:$E$1315, AC$1)</f>
        <v>9</v>
      </c>
      <c r="AD62" s="2">
        <f>SUMIFS(DataRegularSeason20242025!$AA$3:$AA$1315,DataRegularSeason20242025!$B$3:$B$1315, "&lt;=" &amp; $A62, DataRegularSeason20242025!$D$3:$D$1315, AD$1)+SUMIFS(DataRegularSeason20242025!$AB$3:$AB$1315,DataRegularSeason20242025!$B$3:$B$1315, "&lt;=" &amp; $A62, DataRegularSeason20242025!$E$3:$E$1315, AD$1)</f>
        <v>10</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18</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10</v>
      </c>
      <c r="F63" s="2">
        <f>SUMIFS(DataRegularSeason20242025!$AA$3:$AA$1315,DataRegularSeason20242025!$B$3:$B$1315, "&lt;=" &amp; $A63, DataRegularSeason20242025!$D$3:$D$1315, F$1)+SUMIFS(DataRegularSeason20242025!$AB$3:$AB$1315,DataRegularSeason20242025!$B$3:$B$1315, "&lt;=" &amp; $A63, DataRegularSeason20242025!$E$3:$E$1315, F$1)</f>
        <v>9</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5</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12</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5</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2</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12</v>
      </c>
      <c r="AB63" s="2">
        <f>SUMIFS(DataRegularSeason20242025!$AA$3:$AA$1315,DataRegularSeason20242025!$B$3:$B$1315, "&lt;=" &amp; $A63, DataRegularSeason20242025!$D$3:$D$1315, AB$1)+SUMIFS(DataRegularSeason20242025!$AB$3:$AB$1315,DataRegularSeason20242025!$B$3:$B$1315, "&lt;=" &amp; $A63, DataRegularSeason20242025!$E$3:$E$1315, AB$1)</f>
        <v>9</v>
      </c>
      <c r="AC63" s="2">
        <f>SUMIFS(DataRegularSeason20242025!$AA$3:$AA$1315,DataRegularSeason20242025!$B$3:$B$1315, "&lt;=" &amp; $A63, DataRegularSeason20242025!$D$3:$D$1315, AC$1)+SUMIFS(DataRegularSeason20242025!$AB$3:$AB$1315,DataRegularSeason20242025!$B$3:$B$1315, "&lt;=" &amp; $A63, DataRegularSeason20242025!$E$3:$E$1315, AC$1)</f>
        <v>9</v>
      </c>
      <c r="AD63" s="2">
        <f>SUMIFS(DataRegularSeason20242025!$AA$3:$AA$1315,DataRegularSeason20242025!$B$3:$B$1315, "&lt;=" &amp; $A63, DataRegularSeason20242025!$D$3:$D$1315, AD$1)+SUMIFS(DataRegularSeason20242025!$AB$3:$AB$1315,DataRegularSeason20242025!$B$3:$B$1315, "&lt;=" &amp; $A63, DataRegularSeason20242025!$E$3:$E$1315, AD$1)</f>
        <v>10</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18</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10</v>
      </c>
      <c r="F64" s="2">
        <f>SUMIFS(DataRegularSeason20242025!$AA$3:$AA$1315,DataRegularSeason20242025!$B$3:$B$1315, "&lt;=" &amp; $A64, DataRegularSeason20242025!$D$3:$D$1315, F$1)+SUMIFS(DataRegularSeason20242025!$AB$3:$AB$1315,DataRegularSeason20242025!$B$3:$B$1315, "&lt;=" &amp; $A64, DataRegularSeason20242025!$E$3:$E$1315, F$1)</f>
        <v>9</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5</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12</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5</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2</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12</v>
      </c>
      <c r="AB64" s="2">
        <f>SUMIFS(DataRegularSeason20242025!$AA$3:$AA$1315,DataRegularSeason20242025!$B$3:$B$1315, "&lt;=" &amp; $A64, DataRegularSeason20242025!$D$3:$D$1315, AB$1)+SUMIFS(DataRegularSeason20242025!$AB$3:$AB$1315,DataRegularSeason20242025!$B$3:$B$1315, "&lt;=" &amp; $A64, DataRegularSeason20242025!$E$3:$E$1315, AB$1)</f>
        <v>9</v>
      </c>
      <c r="AC64" s="2">
        <f>SUMIFS(DataRegularSeason20242025!$AA$3:$AA$1315,DataRegularSeason20242025!$B$3:$B$1315, "&lt;=" &amp; $A64, DataRegularSeason20242025!$D$3:$D$1315, AC$1)+SUMIFS(DataRegularSeason20242025!$AB$3:$AB$1315,DataRegularSeason20242025!$B$3:$B$1315, "&lt;=" &amp; $A64, DataRegularSeason20242025!$E$3:$E$1315, AC$1)</f>
        <v>9</v>
      </c>
      <c r="AD64" s="2">
        <f>SUMIFS(DataRegularSeason20242025!$AA$3:$AA$1315,DataRegularSeason20242025!$B$3:$B$1315, "&lt;=" &amp; $A64, DataRegularSeason20242025!$D$3:$D$1315, AD$1)+SUMIFS(DataRegularSeason20242025!$AB$3:$AB$1315,DataRegularSeason20242025!$B$3:$B$1315, "&lt;=" &amp; $A64, DataRegularSeason20242025!$E$3:$E$1315, AD$1)</f>
        <v>10</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18</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10</v>
      </c>
      <c r="F65" s="2">
        <f>SUMIFS(DataRegularSeason20242025!$AA$3:$AA$1315,DataRegularSeason20242025!$B$3:$B$1315, "&lt;=" &amp; $A65, DataRegularSeason20242025!$D$3:$D$1315, F$1)+SUMIFS(DataRegularSeason20242025!$AB$3:$AB$1315,DataRegularSeason20242025!$B$3:$B$1315, "&lt;=" &amp; $A65, DataRegularSeason20242025!$E$3:$E$1315, F$1)</f>
        <v>9</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5</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12</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5</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2</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12</v>
      </c>
      <c r="AB65" s="2">
        <f>SUMIFS(DataRegularSeason20242025!$AA$3:$AA$1315,DataRegularSeason20242025!$B$3:$B$1315, "&lt;=" &amp; $A65, DataRegularSeason20242025!$D$3:$D$1315, AB$1)+SUMIFS(DataRegularSeason20242025!$AB$3:$AB$1315,DataRegularSeason20242025!$B$3:$B$1315, "&lt;=" &amp; $A65, DataRegularSeason20242025!$E$3:$E$1315, AB$1)</f>
        <v>9</v>
      </c>
      <c r="AC65" s="2">
        <f>SUMIFS(DataRegularSeason20242025!$AA$3:$AA$1315,DataRegularSeason20242025!$B$3:$B$1315, "&lt;=" &amp; $A65, DataRegularSeason20242025!$D$3:$D$1315, AC$1)+SUMIFS(DataRegularSeason20242025!$AB$3:$AB$1315,DataRegularSeason20242025!$B$3:$B$1315, "&lt;=" &amp; $A65, DataRegularSeason20242025!$E$3:$E$1315, AC$1)</f>
        <v>9</v>
      </c>
      <c r="AD65" s="2">
        <f>SUMIFS(DataRegularSeason20242025!$AA$3:$AA$1315,DataRegularSeason20242025!$B$3:$B$1315, "&lt;=" &amp; $A65, DataRegularSeason20242025!$D$3:$D$1315, AD$1)+SUMIFS(DataRegularSeason20242025!$AB$3:$AB$1315,DataRegularSeason20242025!$B$3:$B$1315, "&lt;=" &amp; $A65, DataRegularSeason20242025!$E$3:$E$1315, AD$1)</f>
        <v>10</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18</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10</v>
      </c>
      <c r="F66" s="2">
        <f>SUMIFS(DataRegularSeason20242025!$AA$3:$AA$1315,DataRegularSeason20242025!$B$3:$B$1315, "&lt;=" &amp; $A66, DataRegularSeason20242025!$D$3:$D$1315, F$1)+SUMIFS(DataRegularSeason20242025!$AB$3:$AB$1315,DataRegularSeason20242025!$B$3:$B$1315, "&lt;=" &amp; $A66, DataRegularSeason20242025!$E$3:$E$1315, F$1)</f>
        <v>9</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5</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12</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5</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2</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12</v>
      </c>
      <c r="AB66" s="2">
        <f>SUMIFS(DataRegularSeason20242025!$AA$3:$AA$1315,DataRegularSeason20242025!$B$3:$B$1315, "&lt;=" &amp; $A66, DataRegularSeason20242025!$D$3:$D$1315, AB$1)+SUMIFS(DataRegularSeason20242025!$AB$3:$AB$1315,DataRegularSeason20242025!$B$3:$B$1315, "&lt;=" &amp; $A66, DataRegularSeason20242025!$E$3:$E$1315, AB$1)</f>
        <v>9</v>
      </c>
      <c r="AC66" s="2">
        <f>SUMIFS(DataRegularSeason20242025!$AA$3:$AA$1315,DataRegularSeason20242025!$B$3:$B$1315, "&lt;=" &amp; $A66, DataRegularSeason20242025!$D$3:$D$1315, AC$1)+SUMIFS(DataRegularSeason20242025!$AB$3:$AB$1315,DataRegularSeason20242025!$B$3:$B$1315, "&lt;=" &amp; $A66, DataRegularSeason20242025!$E$3:$E$1315, AC$1)</f>
        <v>9</v>
      </c>
      <c r="AD66" s="2">
        <f>SUMIFS(DataRegularSeason20242025!$AA$3:$AA$1315,DataRegularSeason20242025!$B$3:$B$1315, "&lt;=" &amp; $A66, DataRegularSeason20242025!$D$3:$D$1315, AD$1)+SUMIFS(DataRegularSeason20242025!$AB$3:$AB$1315,DataRegularSeason20242025!$B$3:$B$1315, "&lt;=" &amp; $A66, DataRegularSeason20242025!$E$3:$E$1315, AD$1)</f>
        <v>10</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18</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10</v>
      </c>
      <c r="F67" s="2">
        <f>SUMIFS(DataRegularSeason20242025!$AA$3:$AA$1315,DataRegularSeason20242025!$B$3:$B$1315, "&lt;=" &amp; $A67, DataRegularSeason20242025!$D$3:$D$1315, F$1)+SUMIFS(DataRegularSeason20242025!$AB$3:$AB$1315,DataRegularSeason20242025!$B$3:$B$1315, "&lt;=" &amp; $A67, DataRegularSeason20242025!$E$3:$E$1315, F$1)</f>
        <v>9</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5</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12</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5</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2</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12</v>
      </c>
      <c r="AB67" s="2">
        <f>SUMIFS(DataRegularSeason20242025!$AA$3:$AA$1315,DataRegularSeason20242025!$B$3:$B$1315, "&lt;=" &amp; $A67, DataRegularSeason20242025!$D$3:$D$1315, AB$1)+SUMIFS(DataRegularSeason20242025!$AB$3:$AB$1315,DataRegularSeason20242025!$B$3:$B$1315, "&lt;=" &amp; $A67, DataRegularSeason20242025!$E$3:$E$1315, AB$1)</f>
        <v>9</v>
      </c>
      <c r="AC67" s="2">
        <f>SUMIFS(DataRegularSeason20242025!$AA$3:$AA$1315,DataRegularSeason20242025!$B$3:$B$1315, "&lt;=" &amp; $A67, DataRegularSeason20242025!$D$3:$D$1315, AC$1)+SUMIFS(DataRegularSeason20242025!$AB$3:$AB$1315,DataRegularSeason20242025!$B$3:$B$1315, "&lt;=" &amp; $A67, DataRegularSeason20242025!$E$3:$E$1315, AC$1)</f>
        <v>9</v>
      </c>
      <c r="AD67" s="2">
        <f>SUMIFS(DataRegularSeason20242025!$AA$3:$AA$1315,DataRegularSeason20242025!$B$3:$B$1315, "&lt;=" &amp; $A67, DataRegularSeason20242025!$D$3:$D$1315, AD$1)+SUMIFS(DataRegularSeason20242025!$AB$3:$AB$1315,DataRegularSeason20242025!$B$3:$B$1315, "&lt;=" &amp; $A67, DataRegularSeason20242025!$E$3:$E$1315, AD$1)</f>
        <v>10</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18</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10</v>
      </c>
      <c r="F68" s="2">
        <f>SUMIFS(DataRegularSeason20242025!$AA$3:$AA$1315,DataRegularSeason20242025!$B$3:$B$1315, "&lt;=" &amp; $A68, DataRegularSeason20242025!$D$3:$D$1315, F$1)+SUMIFS(DataRegularSeason20242025!$AB$3:$AB$1315,DataRegularSeason20242025!$B$3:$B$1315, "&lt;=" &amp; $A68, DataRegularSeason20242025!$E$3:$E$1315, F$1)</f>
        <v>9</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5</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12</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5</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2</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12</v>
      </c>
      <c r="AB68" s="2">
        <f>SUMIFS(DataRegularSeason20242025!$AA$3:$AA$1315,DataRegularSeason20242025!$B$3:$B$1315, "&lt;=" &amp; $A68, DataRegularSeason20242025!$D$3:$D$1315, AB$1)+SUMIFS(DataRegularSeason20242025!$AB$3:$AB$1315,DataRegularSeason20242025!$B$3:$B$1315, "&lt;=" &amp; $A68, DataRegularSeason20242025!$E$3:$E$1315, AB$1)</f>
        <v>9</v>
      </c>
      <c r="AC68" s="2">
        <f>SUMIFS(DataRegularSeason20242025!$AA$3:$AA$1315,DataRegularSeason20242025!$B$3:$B$1315, "&lt;=" &amp; $A68, DataRegularSeason20242025!$D$3:$D$1315, AC$1)+SUMIFS(DataRegularSeason20242025!$AB$3:$AB$1315,DataRegularSeason20242025!$B$3:$B$1315, "&lt;=" &amp; $A68, DataRegularSeason20242025!$E$3:$E$1315, AC$1)</f>
        <v>9</v>
      </c>
      <c r="AD68" s="2">
        <f>SUMIFS(DataRegularSeason20242025!$AA$3:$AA$1315,DataRegularSeason20242025!$B$3:$B$1315, "&lt;=" &amp; $A68, DataRegularSeason20242025!$D$3:$D$1315, AD$1)+SUMIFS(DataRegularSeason20242025!$AB$3:$AB$1315,DataRegularSeason20242025!$B$3:$B$1315, "&lt;=" &amp; $A68, DataRegularSeason20242025!$E$3:$E$1315, AD$1)</f>
        <v>10</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18</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10</v>
      </c>
      <c r="F69" s="2">
        <f>SUMIFS(DataRegularSeason20242025!$AA$3:$AA$1315,DataRegularSeason20242025!$B$3:$B$1315, "&lt;=" &amp; $A69, DataRegularSeason20242025!$D$3:$D$1315, F$1)+SUMIFS(DataRegularSeason20242025!$AB$3:$AB$1315,DataRegularSeason20242025!$B$3:$B$1315, "&lt;=" &amp; $A69, DataRegularSeason20242025!$E$3:$E$1315, F$1)</f>
        <v>9</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5</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12</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5</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2</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12</v>
      </c>
      <c r="AB69" s="2">
        <f>SUMIFS(DataRegularSeason20242025!$AA$3:$AA$1315,DataRegularSeason20242025!$B$3:$B$1315, "&lt;=" &amp; $A69, DataRegularSeason20242025!$D$3:$D$1315, AB$1)+SUMIFS(DataRegularSeason20242025!$AB$3:$AB$1315,DataRegularSeason20242025!$B$3:$B$1315, "&lt;=" &amp; $A69, DataRegularSeason20242025!$E$3:$E$1315, AB$1)</f>
        <v>9</v>
      </c>
      <c r="AC69" s="2">
        <f>SUMIFS(DataRegularSeason20242025!$AA$3:$AA$1315,DataRegularSeason20242025!$B$3:$B$1315, "&lt;=" &amp; $A69, DataRegularSeason20242025!$D$3:$D$1315, AC$1)+SUMIFS(DataRegularSeason20242025!$AB$3:$AB$1315,DataRegularSeason20242025!$B$3:$B$1315, "&lt;=" &amp; $A69, DataRegularSeason20242025!$E$3:$E$1315, AC$1)</f>
        <v>9</v>
      </c>
      <c r="AD69" s="2">
        <f>SUMIFS(DataRegularSeason20242025!$AA$3:$AA$1315,DataRegularSeason20242025!$B$3:$B$1315, "&lt;=" &amp; $A69, DataRegularSeason20242025!$D$3:$D$1315, AD$1)+SUMIFS(DataRegularSeason20242025!$AB$3:$AB$1315,DataRegularSeason20242025!$B$3:$B$1315, "&lt;=" &amp; $A69, DataRegularSeason20242025!$E$3:$E$1315, AD$1)</f>
        <v>10</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18</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10</v>
      </c>
      <c r="F70" s="2">
        <f>SUMIFS(DataRegularSeason20242025!$AA$3:$AA$1315,DataRegularSeason20242025!$B$3:$B$1315, "&lt;=" &amp; $A70, DataRegularSeason20242025!$D$3:$D$1315, F$1)+SUMIFS(DataRegularSeason20242025!$AB$3:$AB$1315,DataRegularSeason20242025!$B$3:$B$1315, "&lt;=" &amp; $A70, DataRegularSeason20242025!$E$3:$E$1315, F$1)</f>
        <v>9</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5</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12</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5</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2</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12</v>
      </c>
      <c r="AB70" s="2">
        <f>SUMIFS(DataRegularSeason20242025!$AA$3:$AA$1315,DataRegularSeason20242025!$B$3:$B$1315, "&lt;=" &amp; $A70, DataRegularSeason20242025!$D$3:$D$1315, AB$1)+SUMIFS(DataRegularSeason20242025!$AB$3:$AB$1315,DataRegularSeason20242025!$B$3:$B$1315, "&lt;=" &amp; $A70, DataRegularSeason20242025!$E$3:$E$1315, AB$1)</f>
        <v>9</v>
      </c>
      <c r="AC70" s="2">
        <f>SUMIFS(DataRegularSeason20242025!$AA$3:$AA$1315,DataRegularSeason20242025!$B$3:$B$1315, "&lt;=" &amp; $A70, DataRegularSeason20242025!$D$3:$D$1315, AC$1)+SUMIFS(DataRegularSeason20242025!$AB$3:$AB$1315,DataRegularSeason20242025!$B$3:$B$1315, "&lt;=" &amp; $A70, DataRegularSeason20242025!$E$3:$E$1315, AC$1)</f>
        <v>9</v>
      </c>
      <c r="AD70" s="2">
        <f>SUMIFS(DataRegularSeason20242025!$AA$3:$AA$1315,DataRegularSeason20242025!$B$3:$B$1315, "&lt;=" &amp; $A70, DataRegularSeason20242025!$D$3:$D$1315, AD$1)+SUMIFS(DataRegularSeason20242025!$AB$3:$AB$1315,DataRegularSeason20242025!$B$3:$B$1315, "&lt;=" &amp; $A70, DataRegularSeason20242025!$E$3:$E$1315, AD$1)</f>
        <v>10</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18</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10</v>
      </c>
      <c r="F71" s="2">
        <f>SUMIFS(DataRegularSeason20242025!$AA$3:$AA$1315,DataRegularSeason20242025!$B$3:$B$1315, "&lt;=" &amp; $A71, DataRegularSeason20242025!$D$3:$D$1315, F$1)+SUMIFS(DataRegularSeason20242025!$AB$3:$AB$1315,DataRegularSeason20242025!$B$3:$B$1315, "&lt;=" &amp; $A71, DataRegularSeason20242025!$E$3:$E$1315, F$1)</f>
        <v>9</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5</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12</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5</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2</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12</v>
      </c>
      <c r="AB71" s="2">
        <f>SUMIFS(DataRegularSeason20242025!$AA$3:$AA$1315,DataRegularSeason20242025!$B$3:$B$1315, "&lt;=" &amp; $A71, DataRegularSeason20242025!$D$3:$D$1315, AB$1)+SUMIFS(DataRegularSeason20242025!$AB$3:$AB$1315,DataRegularSeason20242025!$B$3:$B$1315, "&lt;=" &amp; $A71, DataRegularSeason20242025!$E$3:$E$1315, AB$1)</f>
        <v>9</v>
      </c>
      <c r="AC71" s="2">
        <f>SUMIFS(DataRegularSeason20242025!$AA$3:$AA$1315,DataRegularSeason20242025!$B$3:$B$1315, "&lt;=" &amp; $A71, DataRegularSeason20242025!$D$3:$D$1315, AC$1)+SUMIFS(DataRegularSeason20242025!$AB$3:$AB$1315,DataRegularSeason20242025!$B$3:$B$1315, "&lt;=" &amp; $A71, DataRegularSeason20242025!$E$3:$E$1315, AC$1)</f>
        <v>9</v>
      </c>
      <c r="AD71" s="2">
        <f>SUMIFS(DataRegularSeason20242025!$AA$3:$AA$1315,DataRegularSeason20242025!$B$3:$B$1315, "&lt;=" &amp; $A71, DataRegularSeason20242025!$D$3:$D$1315, AD$1)+SUMIFS(DataRegularSeason20242025!$AB$3:$AB$1315,DataRegularSeason20242025!$B$3:$B$1315, "&lt;=" &amp; $A71, DataRegularSeason20242025!$E$3:$E$1315, AD$1)</f>
        <v>10</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18</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10</v>
      </c>
      <c r="F72" s="2">
        <f>SUMIFS(DataRegularSeason20242025!$AA$3:$AA$1315,DataRegularSeason20242025!$B$3:$B$1315, "&lt;=" &amp; $A72, DataRegularSeason20242025!$D$3:$D$1315, F$1)+SUMIFS(DataRegularSeason20242025!$AB$3:$AB$1315,DataRegularSeason20242025!$B$3:$B$1315, "&lt;=" &amp; $A72, DataRegularSeason20242025!$E$3:$E$1315, F$1)</f>
        <v>9</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5</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12</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5</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2</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12</v>
      </c>
      <c r="AB72" s="2">
        <f>SUMIFS(DataRegularSeason20242025!$AA$3:$AA$1315,DataRegularSeason20242025!$B$3:$B$1315, "&lt;=" &amp; $A72, DataRegularSeason20242025!$D$3:$D$1315, AB$1)+SUMIFS(DataRegularSeason20242025!$AB$3:$AB$1315,DataRegularSeason20242025!$B$3:$B$1315, "&lt;=" &amp; $A72, DataRegularSeason20242025!$E$3:$E$1315, AB$1)</f>
        <v>9</v>
      </c>
      <c r="AC72" s="2">
        <f>SUMIFS(DataRegularSeason20242025!$AA$3:$AA$1315,DataRegularSeason20242025!$B$3:$B$1315, "&lt;=" &amp; $A72, DataRegularSeason20242025!$D$3:$D$1315, AC$1)+SUMIFS(DataRegularSeason20242025!$AB$3:$AB$1315,DataRegularSeason20242025!$B$3:$B$1315, "&lt;=" &amp; $A72, DataRegularSeason20242025!$E$3:$E$1315, AC$1)</f>
        <v>9</v>
      </c>
      <c r="AD72" s="2">
        <f>SUMIFS(DataRegularSeason20242025!$AA$3:$AA$1315,DataRegularSeason20242025!$B$3:$B$1315, "&lt;=" &amp; $A72, DataRegularSeason20242025!$D$3:$D$1315, AD$1)+SUMIFS(DataRegularSeason20242025!$AB$3:$AB$1315,DataRegularSeason20242025!$B$3:$B$1315, "&lt;=" &amp; $A72, DataRegularSeason20242025!$E$3:$E$1315, AD$1)</f>
        <v>10</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18</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10</v>
      </c>
      <c r="F73" s="2">
        <f>SUMIFS(DataRegularSeason20242025!$AA$3:$AA$1315,DataRegularSeason20242025!$B$3:$B$1315, "&lt;=" &amp; $A73, DataRegularSeason20242025!$D$3:$D$1315, F$1)+SUMIFS(DataRegularSeason20242025!$AB$3:$AB$1315,DataRegularSeason20242025!$B$3:$B$1315, "&lt;=" &amp; $A73, DataRegularSeason20242025!$E$3:$E$1315, F$1)</f>
        <v>9</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5</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12</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5</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2</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12</v>
      </c>
      <c r="AB73" s="2">
        <f>SUMIFS(DataRegularSeason20242025!$AA$3:$AA$1315,DataRegularSeason20242025!$B$3:$B$1315, "&lt;=" &amp; $A73, DataRegularSeason20242025!$D$3:$D$1315, AB$1)+SUMIFS(DataRegularSeason20242025!$AB$3:$AB$1315,DataRegularSeason20242025!$B$3:$B$1315, "&lt;=" &amp; $A73, DataRegularSeason20242025!$E$3:$E$1315, AB$1)</f>
        <v>9</v>
      </c>
      <c r="AC73" s="2">
        <f>SUMIFS(DataRegularSeason20242025!$AA$3:$AA$1315,DataRegularSeason20242025!$B$3:$B$1315, "&lt;=" &amp; $A73, DataRegularSeason20242025!$D$3:$D$1315, AC$1)+SUMIFS(DataRegularSeason20242025!$AB$3:$AB$1315,DataRegularSeason20242025!$B$3:$B$1315, "&lt;=" &amp; $A73, DataRegularSeason20242025!$E$3:$E$1315, AC$1)</f>
        <v>9</v>
      </c>
      <c r="AD73" s="2">
        <f>SUMIFS(DataRegularSeason20242025!$AA$3:$AA$1315,DataRegularSeason20242025!$B$3:$B$1315, "&lt;=" &amp; $A73, DataRegularSeason20242025!$D$3:$D$1315, AD$1)+SUMIFS(DataRegularSeason20242025!$AB$3:$AB$1315,DataRegularSeason20242025!$B$3:$B$1315, "&lt;=" &amp; $A73, DataRegularSeason20242025!$E$3:$E$1315, AD$1)</f>
        <v>10</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18</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10</v>
      </c>
      <c r="F74" s="2">
        <f>SUMIFS(DataRegularSeason20242025!$AA$3:$AA$1315,DataRegularSeason20242025!$B$3:$B$1315, "&lt;=" &amp; $A74, DataRegularSeason20242025!$D$3:$D$1315, F$1)+SUMIFS(DataRegularSeason20242025!$AB$3:$AB$1315,DataRegularSeason20242025!$B$3:$B$1315, "&lt;=" &amp; $A74, DataRegularSeason20242025!$E$3:$E$1315, F$1)</f>
        <v>9</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5</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12</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5</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2</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12</v>
      </c>
      <c r="AB74" s="2">
        <f>SUMIFS(DataRegularSeason20242025!$AA$3:$AA$1315,DataRegularSeason20242025!$B$3:$B$1315, "&lt;=" &amp; $A74, DataRegularSeason20242025!$D$3:$D$1315, AB$1)+SUMIFS(DataRegularSeason20242025!$AB$3:$AB$1315,DataRegularSeason20242025!$B$3:$B$1315, "&lt;=" &amp; $A74, DataRegularSeason20242025!$E$3:$E$1315, AB$1)</f>
        <v>9</v>
      </c>
      <c r="AC74" s="2">
        <f>SUMIFS(DataRegularSeason20242025!$AA$3:$AA$1315,DataRegularSeason20242025!$B$3:$B$1315, "&lt;=" &amp; $A74, DataRegularSeason20242025!$D$3:$D$1315, AC$1)+SUMIFS(DataRegularSeason20242025!$AB$3:$AB$1315,DataRegularSeason20242025!$B$3:$B$1315, "&lt;=" &amp; $A74, DataRegularSeason20242025!$E$3:$E$1315, AC$1)</f>
        <v>9</v>
      </c>
      <c r="AD74" s="2">
        <f>SUMIFS(DataRegularSeason20242025!$AA$3:$AA$1315,DataRegularSeason20242025!$B$3:$B$1315, "&lt;=" &amp; $A74, DataRegularSeason20242025!$D$3:$D$1315, AD$1)+SUMIFS(DataRegularSeason20242025!$AB$3:$AB$1315,DataRegularSeason20242025!$B$3:$B$1315, "&lt;=" &amp; $A74, DataRegularSeason20242025!$E$3:$E$1315, AD$1)</f>
        <v>10</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18</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10</v>
      </c>
      <c r="F75" s="2">
        <f>SUMIFS(DataRegularSeason20242025!$AA$3:$AA$1315,DataRegularSeason20242025!$B$3:$B$1315, "&lt;=" &amp; $A75, DataRegularSeason20242025!$D$3:$D$1315, F$1)+SUMIFS(DataRegularSeason20242025!$AB$3:$AB$1315,DataRegularSeason20242025!$B$3:$B$1315, "&lt;=" &amp; $A75, DataRegularSeason20242025!$E$3:$E$1315, F$1)</f>
        <v>9</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5</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12</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5</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2</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12</v>
      </c>
      <c r="AB75" s="2">
        <f>SUMIFS(DataRegularSeason20242025!$AA$3:$AA$1315,DataRegularSeason20242025!$B$3:$B$1315, "&lt;=" &amp; $A75, DataRegularSeason20242025!$D$3:$D$1315, AB$1)+SUMIFS(DataRegularSeason20242025!$AB$3:$AB$1315,DataRegularSeason20242025!$B$3:$B$1315, "&lt;=" &amp; $A75, DataRegularSeason20242025!$E$3:$E$1315, AB$1)</f>
        <v>9</v>
      </c>
      <c r="AC75" s="2">
        <f>SUMIFS(DataRegularSeason20242025!$AA$3:$AA$1315,DataRegularSeason20242025!$B$3:$B$1315, "&lt;=" &amp; $A75, DataRegularSeason20242025!$D$3:$D$1315, AC$1)+SUMIFS(DataRegularSeason20242025!$AB$3:$AB$1315,DataRegularSeason20242025!$B$3:$B$1315, "&lt;=" &amp; $A75, DataRegularSeason20242025!$E$3:$E$1315, AC$1)</f>
        <v>9</v>
      </c>
      <c r="AD75" s="2">
        <f>SUMIFS(DataRegularSeason20242025!$AA$3:$AA$1315,DataRegularSeason20242025!$B$3:$B$1315, "&lt;=" &amp; $A75, DataRegularSeason20242025!$D$3:$D$1315, AD$1)+SUMIFS(DataRegularSeason20242025!$AB$3:$AB$1315,DataRegularSeason20242025!$B$3:$B$1315, "&lt;=" &amp; $A75, DataRegularSeason20242025!$E$3:$E$1315, AD$1)</f>
        <v>10</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18</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10</v>
      </c>
      <c r="F76" s="2">
        <f>SUMIFS(DataRegularSeason20242025!$AA$3:$AA$1315,DataRegularSeason20242025!$B$3:$B$1315, "&lt;=" &amp; $A76, DataRegularSeason20242025!$D$3:$D$1315, F$1)+SUMIFS(DataRegularSeason20242025!$AB$3:$AB$1315,DataRegularSeason20242025!$B$3:$B$1315, "&lt;=" &amp; $A76, DataRegularSeason20242025!$E$3:$E$1315, F$1)</f>
        <v>9</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5</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12</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5</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2</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12</v>
      </c>
      <c r="AB76" s="2">
        <f>SUMIFS(DataRegularSeason20242025!$AA$3:$AA$1315,DataRegularSeason20242025!$B$3:$B$1315, "&lt;=" &amp; $A76, DataRegularSeason20242025!$D$3:$D$1315, AB$1)+SUMIFS(DataRegularSeason20242025!$AB$3:$AB$1315,DataRegularSeason20242025!$B$3:$B$1315, "&lt;=" &amp; $A76, DataRegularSeason20242025!$E$3:$E$1315, AB$1)</f>
        <v>9</v>
      </c>
      <c r="AC76" s="2">
        <f>SUMIFS(DataRegularSeason20242025!$AA$3:$AA$1315,DataRegularSeason20242025!$B$3:$B$1315, "&lt;=" &amp; $A76, DataRegularSeason20242025!$D$3:$D$1315, AC$1)+SUMIFS(DataRegularSeason20242025!$AB$3:$AB$1315,DataRegularSeason20242025!$B$3:$B$1315, "&lt;=" &amp; $A76, DataRegularSeason20242025!$E$3:$E$1315, AC$1)</f>
        <v>9</v>
      </c>
      <c r="AD76" s="2">
        <f>SUMIFS(DataRegularSeason20242025!$AA$3:$AA$1315,DataRegularSeason20242025!$B$3:$B$1315, "&lt;=" &amp; $A76, DataRegularSeason20242025!$D$3:$D$1315, AD$1)+SUMIFS(DataRegularSeason20242025!$AB$3:$AB$1315,DataRegularSeason20242025!$B$3:$B$1315, "&lt;=" &amp; $A76, DataRegularSeason20242025!$E$3:$E$1315, AD$1)</f>
        <v>10</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18</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10</v>
      </c>
      <c r="F77" s="2">
        <f>SUMIFS(DataRegularSeason20242025!$AA$3:$AA$1315,DataRegularSeason20242025!$B$3:$B$1315, "&lt;=" &amp; $A77, DataRegularSeason20242025!$D$3:$D$1315, F$1)+SUMIFS(DataRegularSeason20242025!$AB$3:$AB$1315,DataRegularSeason20242025!$B$3:$B$1315, "&lt;=" &amp; $A77, DataRegularSeason20242025!$E$3:$E$1315, F$1)</f>
        <v>9</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5</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12</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5</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2</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12</v>
      </c>
      <c r="AB77" s="2">
        <f>SUMIFS(DataRegularSeason20242025!$AA$3:$AA$1315,DataRegularSeason20242025!$B$3:$B$1315, "&lt;=" &amp; $A77, DataRegularSeason20242025!$D$3:$D$1315, AB$1)+SUMIFS(DataRegularSeason20242025!$AB$3:$AB$1315,DataRegularSeason20242025!$B$3:$B$1315, "&lt;=" &amp; $A77, DataRegularSeason20242025!$E$3:$E$1315, AB$1)</f>
        <v>9</v>
      </c>
      <c r="AC77" s="2">
        <f>SUMIFS(DataRegularSeason20242025!$AA$3:$AA$1315,DataRegularSeason20242025!$B$3:$B$1315, "&lt;=" &amp; $A77, DataRegularSeason20242025!$D$3:$D$1315, AC$1)+SUMIFS(DataRegularSeason20242025!$AB$3:$AB$1315,DataRegularSeason20242025!$B$3:$B$1315, "&lt;=" &amp; $A77, DataRegularSeason20242025!$E$3:$E$1315, AC$1)</f>
        <v>9</v>
      </c>
      <c r="AD77" s="2">
        <f>SUMIFS(DataRegularSeason20242025!$AA$3:$AA$1315,DataRegularSeason20242025!$B$3:$B$1315, "&lt;=" &amp; $A77, DataRegularSeason20242025!$D$3:$D$1315, AD$1)+SUMIFS(DataRegularSeason20242025!$AB$3:$AB$1315,DataRegularSeason20242025!$B$3:$B$1315, "&lt;=" &amp; $A77, DataRegularSeason20242025!$E$3:$E$1315, AD$1)</f>
        <v>10</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18</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10</v>
      </c>
      <c r="F78" s="2">
        <f>SUMIFS(DataRegularSeason20242025!$AA$3:$AA$1315,DataRegularSeason20242025!$B$3:$B$1315, "&lt;=" &amp; $A78, DataRegularSeason20242025!$D$3:$D$1315, F$1)+SUMIFS(DataRegularSeason20242025!$AB$3:$AB$1315,DataRegularSeason20242025!$B$3:$B$1315, "&lt;=" &amp; $A78, DataRegularSeason20242025!$E$3:$E$1315, F$1)</f>
        <v>9</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5</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12</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5</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2</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12</v>
      </c>
      <c r="AB78" s="2">
        <f>SUMIFS(DataRegularSeason20242025!$AA$3:$AA$1315,DataRegularSeason20242025!$B$3:$B$1315, "&lt;=" &amp; $A78, DataRegularSeason20242025!$D$3:$D$1315, AB$1)+SUMIFS(DataRegularSeason20242025!$AB$3:$AB$1315,DataRegularSeason20242025!$B$3:$B$1315, "&lt;=" &amp; $A78, DataRegularSeason20242025!$E$3:$E$1315, AB$1)</f>
        <v>9</v>
      </c>
      <c r="AC78" s="2">
        <f>SUMIFS(DataRegularSeason20242025!$AA$3:$AA$1315,DataRegularSeason20242025!$B$3:$B$1315, "&lt;=" &amp; $A78, DataRegularSeason20242025!$D$3:$D$1315, AC$1)+SUMIFS(DataRegularSeason20242025!$AB$3:$AB$1315,DataRegularSeason20242025!$B$3:$B$1315, "&lt;=" &amp; $A78, DataRegularSeason20242025!$E$3:$E$1315, AC$1)</f>
        <v>9</v>
      </c>
      <c r="AD78" s="2">
        <f>SUMIFS(DataRegularSeason20242025!$AA$3:$AA$1315,DataRegularSeason20242025!$B$3:$B$1315, "&lt;=" &amp; $A78, DataRegularSeason20242025!$D$3:$D$1315, AD$1)+SUMIFS(DataRegularSeason20242025!$AB$3:$AB$1315,DataRegularSeason20242025!$B$3:$B$1315, "&lt;=" &amp; $A78, DataRegularSeason20242025!$E$3:$E$1315, AD$1)</f>
        <v>10</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18</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10</v>
      </c>
      <c r="F79" s="2">
        <f>SUMIFS(DataRegularSeason20242025!$AA$3:$AA$1315,DataRegularSeason20242025!$B$3:$B$1315, "&lt;=" &amp; $A79, DataRegularSeason20242025!$D$3:$D$1315, F$1)+SUMIFS(DataRegularSeason20242025!$AB$3:$AB$1315,DataRegularSeason20242025!$B$3:$B$1315, "&lt;=" &amp; $A79, DataRegularSeason20242025!$E$3:$E$1315, F$1)</f>
        <v>9</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5</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12</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5</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2</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12</v>
      </c>
      <c r="AB79" s="2">
        <f>SUMIFS(DataRegularSeason20242025!$AA$3:$AA$1315,DataRegularSeason20242025!$B$3:$B$1315, "&lt;=" &amp; $A79, DataRegularSeason20242025!$D$3:$D$1315, AB$1)+SUMIFS(DataRegularSeason20242025!$AB$3:$AB$1315,DataRegularSeason20242025!$B$3:$B$1315, "&lt;=" &amp; $A79, DataRegularSeason20242025!$E$3:$E$1315, AB$1)</f>
        <v>9</v>
      </c>
      <c r="AC79" s="2">
        <f>SUMIFS(DataRegularSeason20242025!$AA$3:$AA$1315,DataRegularSeason20242025!$B$3:$B$1315, "&lt;=" &amp; $A79, DataRegularSeason20242025!$D$3:$D$1315, AC$1)+SUMIFS(DataRegularSeason20242025!$AB$3:$AB$1315,DataRegularSeason20242025!$B$3:$B$1315, "&lt;=" &amp; $A79, DataRegularSeason20242025!$E$3:$E$1315, AC$1)</f>
        <v>9</v>
      </c>
      <c r="AD79" s="2">
        <f>SUMIFS(DataRegularSeason20242025!$AA$3:$AA$1315,DataRegularSeason20242025!$B$3:$B$1315, "&lt;=" &amp; $A79, DataRegularSeason20242025!$D$3:$D$1315, AD$1)+SUMIFS(DataRegularSeason20242025!$AB$3:$AB$1315,DataRegularSeason20242025!$B$3:$B$1315, "&lt;=" &amp; $A79, DataRegularSeason20242025!$E$3:$E$1315, AD$1)</f>
        <v>10</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18</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10</v>
      </c>
      <c r="F80" s="2">
        <f>SUMIFS(DataRegularSeason20242025!$AA$3:$AA$1315,DataRegularSeason20242025!$B$3:$B$1315, "&lt;=" &amp; $A80, DataRegularSeason20242025!$D$3:$D$1315, F$1)+SUMIFS(DataRegularSeason20242025!$AB$3:$AB$1315,DataRegularSeason20242025!$B$3:$B$1315, "&lt;=" &amp; $A80, DataRegularSeason20242025!$E$3:$E$1315, F$1)</f>
        <v>9</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5</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12</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5</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2</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12</v>
      </c>
      <c r="AB80" s="2">
        <f>SUMIFS(DataRegularSeason20242025!$AA$3:$AA$1315,DataRegularSeason20242025!$B$3:$B$1315, "&lt;=" &amp; $A80, DataRegularSeason20242025!$D$3:$D$1315, AB$1)+SUMIFS(DataRegularSeason20242025!$AB$3:$AB$1315,DataRegularSeason20242025!$B$3:$B$1315, "&lt;=" &amp; $A80, DataRegularSeason20242025!$E$3:$E$1315, AB$1)</f>
        <v>9</v>
      </c>
      <c r="AC80" s="2">
        <f>SUMIFS(DataRegularSeason20242025!$AA$3:$AA$1315,DataRegularSeason20242025!$B$3:$B$1315, "&lt;=" &amp; $A80, DataRegularSeason20242025!$D$3:$D$1315, AC$1)+SUMIFS(DataRegularSeason20242025!$AB$3:$AB$1315,DataRegularSeason20242025!$B$3:$B$1315, "&lt;=" &amp; $A80, DataRegularSeason20242025!$E$3:$E$1315, AC$1)</f>
        <v>9</v>
      </c>
      <c r="AD80" s="2">
        <f>SUMIFS(DataRegularSeason20242025!$AA$3:$AA$1315,DataRegularSeason20242025!$B$3:$B$1315, "&lt;=" &amp; $A80, DataRegularSeason20242025!$D$3:$D$1315, AD$1)+SUMIFS(DataRegularSeason20242025!$AB$3:$AB$1315,DataRegularSeason20242025!$B$3:$B$1315, "&lt;=" &amp; $A80, DataRegularSeason20242025!$E$3:$E$1315, AD$1)</f>
        <v>10</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18</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10</v>
      </c>
      <c r="F81" s="2">
        <f>SUMIFS(DataRegularSeason20242025!$AA$3:$AA$1315,DataRegularSeason20242025!$B$3:$B$1315, "&lt;=" &amp; $A81, DataRegularSeason20242025!$D$3:$D$1315, F$1)+SUMIFS(DataRegularSeason20242025!$AB$3:$AB$1315,DataRegularSeason20242025!$B$3:$B$1315, "&lt;=" &amp; $A81, DataRegularSeason20242025!$E$3:$E$1315, F$1)</f>
        <v>9</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5</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12</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5</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2</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12</v>
      </c>
      <c r="AB81" s="2">
        <f>SUMIFS(DataRegularSeason20242025!$AA$3:$AA$1315,DataRegularSeason20242025!$B$3:$B$1315, "&lt;=" &amp; $A81, DataRegularSeason20242025!$D$3:$D$1315, AB$1)+SUMIFS(DataRegularSeason20242025!$AB$3:$AB$1315,DataRegularSeason20242025!$B$3:$B$1315, "&lt;=" &amp; $A81, DataRegularSeason20242025!$E$3:$E$1315, AB$1)</f>
        <v>9</v>
      </c>
      <c r="AC81" s="2">
        <f>SUMIFS(DataRegularSeason20242025!$AA$3:$AA$1315,DataRegularSeason20242025!$B$3:$B$1315, "&lt;=" &amp; $A81, DataRegularSeason20242025!$D$3:$D$1315, AC$1)+SUMIFS(DataRegularSeason20242025!$AB$3:$AB$1315,DataRegularSeason20242025!$B$3:$B$1315, "&lt;=" &amp; $A81, DataRegularSeason20242025!$E$3:$E$1315, AC$1)</f>
        <v>9</v>
      </c>
      <c r="AD81" s="2">
        <f>SUMIFS(DataRegularSeason20242025!$AA$3:$AA$1315,DataRegularSeason20242025!$B$3:$B$1315, "&lt;=" &amp; $A81, DataRegularSeason20242025!$D$3:$D$1315, AD$1)+SUMIFS(DataRegularSeason20242025!$AB$3:$AB$1315,DataRegularSeason20242025!$B$3:$B$1315, "&lt;=" &amp; $A81, DataRegularSeason20242025!$E$3:$E$1315, AD$1)</f>
        <v>10</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18</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10</v>
      </c>
      <c r="F82" s="2">
        <f>SUMIFS(DataRegularSeason20242025!$AA$3:$AA$1315,DataRegularSeason20242025!$B$3:$B$1315, "&lt;=" &amp; $A82, DataRegularSeason20242025!$D$3:$D$1315, F$1)+SUMIFS(DataRegularSeason20242025!$AB$3:$AB$1315,DataRegularSeason20242025!$B$3:$B$1315, "&lt;=" &amp; $A82, DataRegularSeason20242025!$E$3:$E$1315, F$1)</f>
        <v>9</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5</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12</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5</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2</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12</v>
      </c>
      <c r="AB82" s="2">
        <f>SUMIFS(DataRegularSeason20242025!$AA$3:$AA$1315,DataRegularSeason20242025!$B$3:$B$1315, "&lt;=" &amp; $A82, DataRegularSeason20242025!$D$3:$D$1315, AB$1)+SUMIFS(DataRegularSeason20242025!$AB$3:$AB$1315,DataRegularSeason20242025!$B$3:$B$1315, "&lt;=" &amp; $A82, DataRegularSeason20242025!$E$3:$E$1315, AB$1)</f>
        <v>9</v>
      </c>
      <c r="AC82" s="2">
        <f>SUMIFS(DataRegularSeason20242025!$AA$3:$AA$1315,DataRegularSeason20242025!$B$3:$B$1315, "&lt;=" &amp; $A82, DataRegularSeason20242025!$D$3:$D$1315, AC$1)+SUMIFS(DataRegularSeason20242025!$AB$3:$AB$1315,DataRegularSeason20242025!$B$3:$B$1315, "&lt;=" &amp; $A82, DataRegularSeason20242025!$E$3:$E$1315, AC$1)</f>
        <v>9</v>
      </c>
      <c r="AD82" s="2">
        <f>SUMIFS(DataRegularSeason20242025!$AA$3:$AA$1315,DataRegularSeason20242025!$B$3:$B$1315, "&lt;=" &amp; $A82, DataRegularSeason20242025!$D$3:$D$1315, AD$1)+SUMIFS(DataRegularSeason20242025!$AB$3:$AB$1315,DataRegularSeason20242025!$B$3:$B$1315, "&lt;=" &amp; $A82, DataRegularSeason20242025!$E$3:$E$1315, AD$1)</f>
        <v>10</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18</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10</v>
      </c>
      <c r="F83" s="2">
        <f>SUMIFS(DataRegularSeason20242025!$AA$3:$AA$1315,DataRegularSeason20242025!$B$3:$B$1315, "&lt;=" &amp; $A83, DataRegularSeason20242025!$D$3:$D$1315, F$1)+SUMIFS(DataRegularSeason20242025!$AB$3:$AB$1315,DataRegularSeason20242025!$B$3:$B$1315, "&lt;=" &amp; $A83, DataRegularSeason20242025!$E$3:$E$1315, F$1)</f>
        <v>9</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5</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12</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5</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2</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12</v>
      </c>
      <c r="AB83" s="2">
        <f>SUMIFS(DataRegularSeason20242025!$AA$3:$AA$1315,DataRegularSeason20242025!$B$3:$B$1315, "&lt;=" &amp; $A83, DataRegularSeason20242025!$D$3:$D$1315, AB$1)+SUMIFS(DataRegularSeason20242025!$AB$3:$AB$1315,DataRegularSeason20242025!$B$3:$B$1315, "&lt;=" &amp; $A83, DataRegularSeason20242025!$E$3:$E$1315, AB$1)</f>
        <v>9</v>
      </c>
      <c r="AC83" s="2">
        <f>SUMIFS(DataRegularSeason20242025!$AA$3:$AA$1315,DataRegularSeason20242025!$B$3:$B$1315, "&lt;=" &amp; $A83, DataRegularSeason20242025!$D$3:$D$1315, AC$1)+SUMIFS(DataRegularSeason20242025!$AB$3:$AB$1315,DataRegularSeason20242025!$B$3:$B$1315, "&lt;=" &amp; $A83, DataRegularSeason20242025!$E$3:$E$1315, AC$1)</f>
        <v>9</v>
      </c>
      <c r="AD83" s="2">
        <f>SUMIFS(DataRegularSeason20242025!$AA$3:$AA$1315,DataRegularSeason20242025!$B$3:$B$1315, "&lt;=" &amp; $A83, DataRegularSeason20242025!$D$3:$D$1315, AD$1)+SUMIFS(DataRegularSeason20242025!$AB$3:$AB$1315,DataRegularSeason20242025!$B$3:$B$1315, "&lt;=" &amp; $A83, DataRegularSeason20242025!$E$3:$E$1315, AD$1)</f>
        <v>10</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18</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10</v>
      </c>
      <c r="F84" s="2">
        <f>SUMIFS(DataRegularSeason20242025!$AA$3:$AA$1315,DataRegularSeason20242025!$B$3:$B$1315, "&lt;=" &amp; $A84, DataRegularSeason20242025!$D$3:$D$1315, F$1)+SUMIFS(DataRegularSeason20242025!$AB$3:$AB$1315,DataRegularSeason20242025!$B$3:$B$1315, "&lt;=" &amp; $A84, DataRegularSeason20242025!$E$3:$E$1315, F$1)</f>
        <v>9</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5</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12</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5</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2</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12</v>
      </c>
      <c r="AB84" s="2">
        <f>SUMIFS(DataRegularSeason20242025!$AA$3:$AA$1315,DataRegularSeason20242025!$B$3:$B$1315, "&lt;=" &amp; $A84, DataRegularSeason20242025!$D$3:$D$1315, AB$1)+SUMIFS(DataRegularSeason20242025!$AB$3:$AB$1315,DataRegularSeason20242025!$B$3:$B$1315, "&lt;=" &amp; $A84, DataRegularSeason20242025!$E$3:$E$1315, AB$1)</f>
        <v>9</v>
      </c>
      <c r="AC84" s="2">
        <f>SUMIFS(DataRegularSeason20242025!$AA$3:$AA$1315,DataRegularSeason20242025!$B$3:$B$1315, "&lt;=" &amp; $A84, DataRegularSeason20242025!$D$3:$D$1315, AC$1)+SUMIFS(DataRegularSeason20242025!$AB$3:$AB$1315,DataRegularSeason20242025!$B$3:$B$1315, "&lt;=" &amp; $A84, DataRegularSeason20242025!$E$3:$E$1315, AC$1)</f>
        <v>9</v>
      </c>
      <c r="AD84" s="2">
        <f>SUMIFS(DataRegularSeason20242025!$AA$3:$AA$1315,DataRegularSeason20242025!$B$3:$B$1315, "&lt;=" &amp; $A84, DataRegularSeason20242025!$D$3:$D$1315, AD$1)+SUMIFS(DataRegularSeason20242025!$AB$3:$AB$1315,DataRegularSeason20242025!$B$3:$B$1315, "&lt;=" &amp; $A84, DataRegularSeason20242025!$E$3:$E$1315, AD$1)</f>
        <v>10</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18</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10</v>
      </c>
      <c r="F85" s="2">
        <f>SUMIFS(DataRegularSeason20242025!$AA$3:$AA$1315,DataRegularSeason20242025!$B$3:$B$1315, "&lt;=" &amp; $A85, DataRegularSeason20242025!$D$3:$D$1315, F$1)+SUMIFS(DataRegularSeason20242025!$AB$3:$AB$1315,DataRegularSeason20242025!$B$3:$B$1315, "&lt;=" &amp; $A85, DataRegularSeason20242025!$E$3:$E$1315, F$1)</f>
        <v>9</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5</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12</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5</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2</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12</v>
      </c>
      <c r="AB85" s="2">
        <f>SUMIFS(DataRegularSeason20242025!$AA$3:$AA$1315,DataRegularSeason20242025!$B$3:$B$1315, "&lt;=" &amp; $A85, DataRegularSeason20242025!$D$3:$D$1315, AB$1)+SUMIFS(DataRegularSeason20242025!$AB$3:$AB$1315,DataRegularSeason20242025!$B$3:$B$1315, "&lt;=" &amp; $A85, DataRegularSeason20242025!$E$3:$E$1315, AB$1)</f>
        <v>9</v>
      </c>
      <c r="AC85" s="2">
        <f>SUMIFS(DataRegularSeason20242025!$AA$3:$AA$1315,DataRegularSeason20242025!$B$3:$B$1315, "&lt;=" &amp; $A85, DataRegularSeason20242025!$D$3:$D$1315, AC$1)+SUMIFS(DataRegularSeason20242025!$AB$3:$AB$1315,DataRegularSeason20242025!$B$3:$B$1315, "&lt;=" &amp; $A85, DataRegularSeason20242025!$E$3:$E$1315, AC$1)</f>
        <v>9</v>
      </c>
      <c r="AD85" s="2">
        <f>SUMIFS(DataRegularSeason20242025!$AA$3:$AA$1315,DataRegularSeason20242025!$B$3:$B$1315, "&lt;=" &amp; $A85, DataRegularSeason20242025!$D$3:$D$1315, AD$1)+SUMIFS(DataRegularSeason20242025!$AB$3:$AB$1315,DataRegularSeason20242025!$B$3:$B$1315, "&lt;=" &amp; $A85, DataRegularSeason20242025!$E$3:$E$1315, AD$1)</f>
        <v>10</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18</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10</v>
      </c>
      <c r="F86" s="2">
        <f>SUMIFS(DataRegularSeason20242025!$AA$3:$AA$1315,DataRegularSeason20242025!$B$3:$B$1315, "&lt;=" &amp; $A86, DataRegularSeason20242025!$D$3:$D$1315, F$1)+SUMIFS(DataRegularSeason20242025!$AB$3:$AB$1315,DataRegularSeason20242025!$B$3:$B$1315, "&lt;=" &amp; $A86, DataRegularSeason20242025!$E$3:$E$1315, F$1)</f>
        <v>9</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5</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12</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5</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2</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12</v>
      </c>
      <c r="AB86" s="2">
        <f>SUMIFS(DataRegularSeason20242025!$AA$3:$AA$1315,DataRegularSeason20242025!$B$3:$B$1315, "&lt;=" &amp; $A86, DataRegularSeason20242025!$D$3:$D$1315, AB$1)+SUMIFS(DataRegularSeason20242025!$AB$3:$AB$1315,DataRegularSeason20242025!$B$3:$B$1315, "&lt;=" &amp; $A86, DataRegularSeason20242025!$E$3:$E$1315, AB$1)</f>
        <v>9</v>
      </c>
      <c r="AC86" s="2">
        <f>SUMIFS(DataRegularSeason20242025!$AA$3:$AA$1315,DataRegularSeason20242025!$B$3:$B$1315, "&lt;=" &amp; $A86, DataRegularSeason20242025!$D$3:$D$1315, AC$1)+SUMIFS(DataRegularSeason20242025!$AB$3:$AB$1315,DataRegularSeason20242025!$B$3:$B$1315, "&lt;=" &amp; $A86, DataRegularSeason20242025!$E$3:$E$1315, AC$1)</f>
        <v>9</v>
      </c>
      <c r="AD86" s="2">
        <f>SUMIFS(DataRegularSeason20242025!$AA$3:$AA$1315,DataRegularSeason20242025!$B$3:$B$1315, "&lt;=" &amp; $A86, DataRegularSeason20242025!$D$3:$D$1315, AD$1)+SUMIFS(DataRegularSeason20242025!$AB$3:$AB$1315,DataRegularSeason20242025!$B$3:$B$1315, "&lt;=" &amp; $A86, DataRegularSeason20242025!$E$3:$E$1315, AD$1)</f>
        <v>10</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18</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10</v>
      </c>
      <c r="F87" s="2">
        <f>SUMIFS(DataRegularSeason20242025!$AA$3:$AA$1315,DataRegularSeason20242025!$B$3:$B$1315, "&lt;=" &amp; $A87, DataRegularSeason20242025!$D$3:$D$1315, F$1)+SUMIFS(DataRegularSeason20242025!$AB$3:$AB$1315,DataRegularSeason20242025!$B$3:$B$1315, "&lt;=" &amp; $A87, DataRegularSeason20242025!$E$3:$E$1315, F$1)</f>
        <v>9</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5</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12</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5</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2</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12</v>
      </c>
      <c r="AB87" s="2">
        <f>SUMIFS(DataRegularSeason20242025!$AA$3:$AA$1315,DataRegularSeason20242025!$B$3:$B$1315, "&lt;=" &amp; $A87, DataRegularSeason20242025!$D$3:$D$1315, AB$1)+SUMIFS(DataRegularSeason20242025!$AB$3:$AB$1315,DataRegularSeason20242025!$B$3:$B$1315, "&lt;=" &amp; $A87, DataRegularSeason20242025!$E$3:$E$1315, AB$1)</f>
        <v>9</v>
      </c>
      <c r="AC87" s="2">
        <f>SUMIFS(DataRegularSeason20242025!$AA$3:$AA$1315,DataRegularSeason20242025!$B$3:$B$1315, "&lt;=" &amp; $A87, DataRegularSeason20242025!$D$3:$D$1315, AC$1)+SUMIFS(DataRegularSeason20242025!$AB$3:$AB$1315,DataRegularSeason20242025!$B$3:$B$1315, "&lt;=" &amp; $A87, DataRegularSeason20242025!$E$3:$E$1315, AC$1)</f>
        <v>9</v>
      </c>
      <c r="AD87" s="2">
        <f>SUMIFS(DataRegularSeason20242025!$AA$3:$AA$1315,DataRegularSeason20242025!$B$3:$B$1315, "&lt;=" &amp; $A87, DataRegularSeason20242025!$D$3:$D$1315, AD$1)+SUMIFS(DataRegularSeason20242025!$AB$3:$AB$1315,DataRegularSeason20242025!$B$3:$B$1315, "&lt;=" &amp; $A87, DataRegularSeason20242025!$E$3:$E$1315, AD$1)</f>
        <v>10</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18</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10</v>
      </c>
      <c r="F88" s="2">
        <f>SUMIFS(DataRegularSeason20242025!$AA$3:$AA$1315,DataRegularSeason20242025!$B$3:$B$1315, "&lt;=" &amp; $A88, DataRegularSeason20242025!$D$3:$D$1315, F$1)+SUMIFS(DataRegularSeason20242025!$AB$3:$AB$1315,DataRegularSeason20242025!$B$3:$B$1315, "&lt;=" &amp; $A88, DataRegularSeason20242025!$E$3:$E$1315, F$1)</f>
        <v>9</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5</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12</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5</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2</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12</v>
      </c>
      <c r="AB88" s="2">
        <f>SUMIFS(DataRegularSeason20242025!$AA$3:$AA$1315,DataRegularSeason20242025!$B$3:$B$1315, "&lt;=" &amp; $A88, DataRegularSeason20242025!$D$3:$D$1315, AB$1)+SUMIFS(DataRegularSeason20242025!$AB$3:$AB$1315,DataRegularSeason20242025!$B$3:$B$1315, "&lt;=" &amp; $A88, DataRegularSeason20242025!$E$3:$E$1315, AB$1)</f>
        <v>9</v>
      </c>
      <c r="AC88" s="2">
        <f>SUMIFS(DataRegularSeason20242025!$AA$3:$AA$1315,DataRegularSeason20242025!$B$3:$B$1315, "&lt;=" &amp; $A88, DataRegularSeason20242025!$D$3:$D$1315, AC$1)+SUMIFS(DataRegularSeason20242025!$AB$3:$AB$1315,DataRegularSeason20242025!$B$3:$B$1315, "&lt;=" &amp; $A88, DataRegularSeason20242025!$E$3:$E$1315, AC$1)</f>
        <v>9</v>
      </c>
      <c r="AD88" s="2">
        <f>SUMIFS(DataRegularSeason20242025!$AA$3:$AA$1315,DataRegularSeason20242025!$B$3:$B$1315, "&lt;=" &amp; $A88, DataRegularSeason20242025!$D$3:$D$1315, AD$1)+SUMIFS(DataRegularSeason20242025!$AB$3:$AB$1315,DataRegularSeason20242025!$B$3:$B$1315, "&lt;=" &amp; $A88, DataRegularSeason20242025!$E$3:$E$1315, AD$1)</f>
        <v>10</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18</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10</v>
      </c>
      <c r="F89" s="2">
        <f>SUMIFS(DataRegularSeason20242025!$AA$3:$AA$1315,DataRegularSeason20242025!$B$3:$B$1315, "&lt;=" &amp; $A89, DataRegularSeason20242025!$D$3:$D$1315, F$1)+SUMIFS(DataRegularSeason20242025!$AB$3:$AB$1315,DataRegularSeason20242025!$B$3:$B$1315, "&lt;=" &amp; $A89, DataRegularSeason20242025!$E$3:$E$1315, F$1)</f>
        <v>9</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5</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12</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5</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2</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12</v>
      </c>
      <c r="AB89" s="2">
        <f>SUMIFS(DataRegularSeason20242025!$AA$3:$AA$1315,DataRegularSeason20242025!$B$3:$B$1315, "&lt;=" &amp; $A89, DataRegularSeason20242025!$D$3:$D$1315, AB$1)+SUMIFS(DataRegularSeason20242025!$AB$3:$AB$1315,DataRegularSeason20242025!$B$3:$B$1315, "&lt;=" &amp; $A89, DataRegularSeason20242025!$E$3:$E$1315, AB$1)</f>
        <v>9</v>
      </c>
      <c r="AC89" s="2">
        <f>SUMIFS(DataRegularSeason20242025!$AA$3:$AA$1315,DataRegularSeason20242025!$B$3:$B$1315, "&lt;=" &amp; $A89, DataRegularSeason20242025!$D$3:$D$1315, AC$1)+SUMIFS(DataRegularSeason20242025!$AB$3:$AB$1315,DataRegularSeason20242025!$B$3:$B$1315, "&lt;=" &amp; $A89, DataRegularSeason20242025!$E$3:$E$1315, AC$1)</f>
        <v>9</v>
      </c>
      <c r="AD89" s="2">
        <f>SUMIFS(DataRegularSeason20242025!$AA$3:$AA$1315,DataRegularSeason20242025!$B$3:$B$1315, "&lt;=" &amp; $A89, DataRegularSeason20242025!$D$3:$D$1315, AD$1)+SUMIFS(DataRegularSeason20242025!$AB$3:$AB$1315,DataRegularSeason20242025!$B$3:$B$1315, "&lt;=" &amp; $A89, DataRegularSeason20242025!$E$3:$E$1315, AD$1)</f>
        <v>10</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18</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10</v>
      </c>
      <c r="F90" s="2">
        <f>SUMIFS(DataRegularSeason20242025!$AA$3:$AA$1315,DataRegularSeason20242025!$B$3:$B$1315, "&lt;=" &amp; $A90, DataRegularSeason20242025!$D$3:$D$1315, F$1)+SUMIFS(DataRegularSeason20242025!$AB$3:$AB$1315,DataRegularSeason20242025!$B$3:$B$1315, "&lt;=" &amp; $A90, DataRegularSeason20242025!$E$3:$E$1315, F$1)</f>
        <v>9</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5</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12</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5</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2</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12</v>
      </c>
      <c r="AB90" s="2">
        <f>SUMIFS(DataRegularSeason20242025!$AA$3:$AA$1315,DataRegularSeason20242025!$B$3:$B$1315, "&lt;=" &amp; $A90, DataRegularSeason20242025!$D$3:$D$1315, AB$1)+SUMIFS(DataRegularSeason20242025!$AB$3:$AB$1315,DataRegularSeason20242025!$B$3:$B$1315, "&lt;=" &amp; $A90, DataRegularSeason20242025!$E$3:$E$1315, AB$1)</f>
        <v>9</v>
      </c>
      <c r="AC90" s="2">
        <f>SUMIFS(DataRegularSeason20242025!$AA$3:$AA$1315,DataRegularSeason20242025!$B$3:$B$1315, "&lt;=" &amp; $A90, DataRegularSeason20242025!$D$3:$D$1315, AC$1)+SUMIFS(DataRegularSeason20242025!$AB$3:$AB$1315,DataRegularSeason20242025!$B$3:$B$1315, "&lt;=" &amp; $A90, DataRegularSeason20242025!$E$3:$E$1315, AC$1)</f>
        <v>9</v>
      </c>
      <c r="AD90" s="2">
        <f>SUMIFS(DataRegularSeason20242025!$AA$3:$AA$1315,DataRegularSeason20242025!$B$3:$B$1315, "&lt;=" &amp; $A90, DataRegularSeason20242025!$D$3:$D$1315, AD$1)+SUMIFS(DataRegularSeason20242025!$AB$3:$AB$1315,DataRegularSeason20242025!$B$3:$B$1315, "&lt;=" &amp; $A90, DataRegularSeason20242025!$E$3:$E$1315, AD$1)</f>
        <v>10</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18</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10</v>
      </c>
      <c r="F91" s="2">
        <f>SUMIFS(DataRegularSeason20242025!$AA$3:$AA$1315,DataRegularSeason20242025!$B$3:$B$1315, "&lt;=" &amp; $A91, DataRegularSeason20242025!$D$3:$D$1315, F$1)+SUMIFS(DataRegularSeason20242025!$AB$3:$AB$1315,DataRegularSeason20242025!$B$3:$B$1315, "&lt;=" &amp; $A91, DataRegularSeason20242025!$E$3:$E$1315, F$1)</f>
        <v>9</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5</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12</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5</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2</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12</v>
      </c>
      <c r="AB91" s="2">
        <f>SUMIFS(DataRegularSeason20242025!$AA$3:$AA$1315,DataRegularSeason20242025!$B$3:$B$1315, "&lt;=" &amp; $A91, DataRegularSeason20242025!$D$3:$D$1315, AB$1)+SUMIFS(DataRegularSeason20242025!$AB$3:$AB$1315,DataRegularSeason20242025!$B$3:$B$1315, "&lt;=" &amp; $A91, DataRegularSeason20242025!$E$3:$E$1315, AB$1)</f>
        <v>9</v>
      </c>
      <c r="AC91" s="2">
        <f>SUMIFS(DataRegularSeason20242025!$AA$3:$AA$1315,DataRegularSeason20242025!$B$3:$B$1315, "&lt;=" &amp; $A91, DataRegularSeason20242025!$D$3:$D$1315, AC$1)+SUMIFS(DataRegularSeason20242025!$AB$3:$AB$1315,DataRegularSeason20242025!$B$3:$B$1315, "&lt;=" &amp; $A91, DataRegularSeason20242025!$E$3:$E$1315, AC$1)</f>
        <v>9</v>
      </c>
      <c r="AD91" s="2">
        <f>SUMIFS(DataRegularSeason20242025!$AA$3:$AA$1315,DataRegularSeason20242025!$B$3:$B$1315, "&lt;=" &amp; $A91, DataRegularSeason20242025!$D$3:$D$1315, AD$1)+SUMIFS(DataRegularSeason20242025!$AB$3:$AB$1315,DataRegularSeason20242025!$B$3:$B$1315, "&lt;=" &amp; $A91, DataRegularSeason20242025!$E$3:$E$1315, AD$1)</f>
        <v>10</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18</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10</v>
      </c>
      <c r="F92" s="2">
        <f>SUMIFS(DataRegularSeason20242025!$AA$3:$AA$1315,DataRegularSeason20242025!$B$3:$B$1315, "&lt;=" &amp; $A92, DataRegularSeason20242025!$D$3:$D$1315, F$1)+SUMIFS(DataRegularSeason20242025!$AB$3:$AB$1315,DataRegularSeason20242025!$B$3:$B$1315, "&lt;=" &amp; $A92, DataRegularSeason20242025!$E$3:$E$1315, F$1)</f>
        <v>9</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5</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12</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5</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2</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12</v>
      </c>
      <c r="AB92" s="2">
        <f>SUMIFS(DataRegularSeason20242025!$AA$3:$AA$1315,DataRegularSeason20242025!$B$3:$B$1315, "&lt;=" &amp; $A92, DataRegularSeason20242025!$D$3:$D$1315, AB$1)+SUMIFS(DataRegularSeason20242025!$AB$3:$AB$1315,DataRegularSeason20242025!$B$3:$B$1315, "&lt;=" &amp; $A92, DataRegularSeason20242025!$E$3:$E$1315, AB$1)</f>
        <v>9</v>
      </c>
      <c r="AC92" s="2">
        <f>SUMIFS(DataRegularSeason20242025!$AA$3:$AA$1315,DataRegularSeason20242025!$B$3:$B$1315, "&lt;=" &amp; $A92, DataRegularSeason20242025!$D$3:$D$1315, AC$1)+SUMIFS(DataRegularSeason20242025!$AB$3:$AB$1315,DataRegularSeason20242025!$B$3:$B$1315, "&lt;=" &amp; $A92, DataRegularSeason20242025!$E$3:$E$1315, AC$1)</f>
        <v>9</v>
      </c>
      <c r="AD92" s="2">
        <f>SUMIFS(DataRegularSeason20242025!$AA$3:$AA$1315,DataRegularSeason20242025!$B$3:$B$1315, "&lt;=" &amp; $A92, DataRegularSeason20242025!$D$3:$D$1315, AD$1)+SUMIFS(DataRegularSeason20242025!$AB$3:$AB$1315,DataRegularSeason20242025!$B$3:$B$1315, "&lt;=" &amp; $A92, DataRegularSeason20242025!$E$3:$E$1315, AD$1)</f>
        <v>10</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18</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10</v>
      </c>
      <c r="F93" s="2">
        <f>SUMIFS(DataRegularSeason20242025!$AA$3:$AA$1315,DataRegularSeason20242025!$B$3:$B$1315, "&lt;=" &amp; $A93, DataRegularSeason20242025!$D$3:$D$1315, F$1)+SUMIFS(DataRegularSeason20242025!$AB$3:$AB$1315,DataRegularSeason20242025!$B$3:$B$1315, "&lt;=" &amp; $A93, DataRegularSeason20242025!$E$3:$E$1315, F$1)</f>
        <v>9</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5</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12</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5</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2</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12</v>
      </c>
      <c r="AB93" s="2">
        <f>SUMIFS(DataRegularSeason20242025!$AA$3:$AA$1315,DataRegularSeason20242025!$B$3:$B$1315, "&lt;=" &amp; $A93, DataRegularSeason20242025!$D$3:$D$1315, AB$1)+SUMIFS(DataRegularSeason20242025!$AB$3:$AB$1315,DataRegularSeason20242025!$B$3:$B$1315, "&lt;=" &amp; $A93, DataRegularSeason20242025!$E$3:$E$1315, AB$1)</f>
        <v>9</v>
      </c>
      <c r="AC93" s="2">
        <f>SUMIFS(DataRegularSeason20242025!$AA$3:$AA$1315,DataRegularSeason20242025!$B$3:$B$1315, "&lt;=" &amp; $A93, DataRegularSeason20242025!$D$3:$D$1315, AC$1)+SUMIFS(DataRegularSeason20242025!$AB$3:$AB$1315,DataRegularSeason20242025!$B$3:$B$1315, "&lt;=" &amp; $A93, DataRegularSeason20242025!$E$3:$E$1315, AC$1)</f>
        <v>9</v>
      </c>
      <c r="AD93" s="2">
        <f>SUMIFS(DataRegularSeason20242025!$AA$3:$AA$1315,DataRegularSeason20242025!$B$3:$B$1315, "&lt;=" &amp; $A93, DataRegularSeason20242025!$D$3:$D$1315, AD$1)+SUMIFS(DataRegularSeason20242025!$AB$3:$AB$1315,DataRegularSeason20242025!$B$3:$B$1315, "&lt;=" &amp; $A93, DataRegularSeason20242025!$E$3:$E$1315, AD$1)</f>
        <v>10</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18</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10</v>
      </c>
      <c r="F94" s="2">
        <f>SUMIFS(DataRegularSeason20242025!$AA$3:$AA$1315,DataRegularSeason20242025!$B$3:$B$1315, "&lt;=" &amp; $A94, DataRegularSeason20242025!$D$3:$D$1315, F$1)+SUMIFS(DataRegularSeason20242025!$AB$3:$AB$1315,DataRegularSeason20242025!$B$3:$B$1315, "&lt;=" &amp; $A94, DataRegularSeason20242025!$E$3:$E$1315, F$1)</f>
        <v>9</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5</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12</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5</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2</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12</v>
      </c>
      <c r="AB94" s="2">
        <f>SUMIFS(DataRegularSeason20242025!$AA$3:$AA$1315,DataRegularSeason20242025!$B$3:$B$1315, "&lt;=" &amp; $A94, DataRegularSeason20242025!$D$3:$D$1315, AB$1)+SUMIFS(DataRegularSeason20242025!$AB$3:$AB$1315,DataRegularSeason20242025!$B$3:$B$1315, "&lt;=" &amp; $A94, DataRegularSeason20242025!$E$3:$E$1315, AB$1)</f>
        <v>9</v>
      </c>
      <c r="AC94" s="2">
        <f>SUMIFS(DataRegularSeason20242025!$AA$3:$AA$1315,DataRegularSeason20242025!$B$3:$B$1315, "&lt;=" &amp; $A94, DataRegularSeason20242025!$D$3:$D$1315, AC$1)+SUMIFS(DataRegularSeason20242025!$AB$3:$AB$1315,DataRegularSeason20242025!$B$3:$B$1315, "&lt;=" &amp; $A94, DataRegularSeason20242025!$E$3:$E$1315, AC$1)</f>
        <v>9</v>
      </c>
      <c r="AD94" s="2">
        <f>SUMIFS(DataRegularSeason20242025!$AA$3:$AA$1315,DataRegularSeason20242025!$B$3:$B$1315, "&lt;=" &amp; $A94, DataRegularSeason20242025!$D$3:$D$1315, AD$1)+SUMIFS(DataRegularSeason20242025!$AB$3:$AB$1315,DataRegularSeason20242025!$B$3:$B$1315, "&lt;=" &amp; $A94, DataRegularSeason20242025!$E$3:$E$1315, AD$1)</f>
        <v>10</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18</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10</v>
      </c>
      <c r="F95" s="2">
        <f>SUMIFS(DataRegularSeason20242025!$AA$3:$AA$1315,DataRegularSeason20242025!$B$3:$B$1315, "&lt;=" &amp; $A95, DataRegularSeason20242025!$D$3:$D$1315, F$1)+SUMIFS(DataRegularSeason20242025!$AB$3:$AB$1315,DataRegularSeason20242025!$B$3:$B$1315, "&lt;=" &amp; $A95, DataRegularSeason20242025!$E$3:$E$1315, F$1)</f>
        <v>9</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5</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12</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5</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2</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12</v>
      </c>
      <c r="AB95" s="2">
        <f>SUMIFS(DataRegularSeason20242025!$AA$3:$AA$1315,DataRegularSeason20242025!$B$3:$B$1315, "&lt;=" &amp; $A95, DataRegularSeason20242025!$D$3:$D$1315, AB$1)+SUMIFS(DataRegularSeason20242025!$AB$3:$AB$1315,DataRegularSeason20242025!$B$3:$B$1315, "&lt;=" &amp; $A95, DataRegularSeason20242025!$E$3:$E$1315, AB$1)</f>
        <v>9</v>
      </c>
      <c r="AC95" s="2">
        <f>SUMIFS(DataRegularSeason20242025!$AA$3:$AA$1315,DataRegularSeason20242025!$B$3:$B$1315, "&lt;=" &amp; $A95, DataRegularSeason20242025!$D$3:$D$1315, AC$1)+SUMIFS(DataRegularSeason20242025!$AB$3:$AB$1315,DataRegularSeason20242025!$B$3:$B$1315, "&lt;=" &amp; $A95, DataRegularSeason20242025!$E$3:$E$1315, AC$1)</f>
        <v>9</v>
      </c>
      <c r="AD95" s="2">
        <f>SUMIFS(DataRegularSeason20242025!$AA$3:$AA$1315,DataRegularSeason20242025!$B$3:$B$1315, "&lt;=" &amp; $A95, DataRegularSeason20242025!$D$3:$D$1315, AD$1)+SUMIFS(DataRegularSeason20242025!$AB$3:$AB$1315,DataRegularSeason20242025!$B$3:$B$1315, "&lt;=" &amp; $A95, DataRegularSeason20242025!$E$3:$E$1315, AD$1)</f>
        <v>10</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18</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10</v>
      </c>
      <c r="F96" s="2">
        <f>SUMIFS(DataRegularSeason20242025!$AA$3:$AA$1315,DataRegularSeason20242025!$B$3:$B$1315, "&lt;=" &amp; $A96, DataRegularSeason20242025!$D$3:$D$1315, F$1)+SUMIFS(DataRegularSeason20242025!$AB$3:$AB$1315,DataRegularSeason20242025!$B$3:$B$1315, "&lt;=" &amp; $A96, DataRegularSeason20242025!$E$3:$E$1315, F$1)</f>
        <v>9</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5</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12</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5</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2</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12</v>
      </c>
      <c r="AB96" s="2">
        <f>SUMIFS(DataRegularSeason20242025!$AA$3:$AA$1315,DataRegularSeason20242025!$B$3:$B$1315, "&lt;=" &amp; $A96, DataRegularSeason20242025!$D$3:$D$1315, AB$1)+SUMIFS(DataRegularSeason20242025!$AB$3:$AB$1315,DataRegularSeason20242025!$B$3:$B$1315, "&lt;=" &amp; $A96, DataRegularSeason20242025!$E$3:$E$1315, AB$1)</f>
        <v>9</v>
      </c>
      <c r="AC96" s="2">
        <f>SUMIFS(DataRegularSeason20242025!$AA$3:$AA$1315,DataRegularSeason20242025!$B$3:$B$1315, "&lt;=" &amp; $A96, DataRegularSeason20242025!$D$3:$D$1315, AC$1)+SUMIFS(DataRegularSeason20242025!$AB$3:$AB$1315,DataRegularSeason20242025!$B$3:$B$1315, "&lt;=" &amp; $A96, DataRegularSeason20242025!$E$3:$E$1315, AC$1)</f>
        <v>9</v>
      </c>
      <c r="AD96" s="2">
        <f>SUMIFS(DataRegularSeason20242025!$AA$3:$AA$1315,DataRegularSeason20242025!$B$3:$B$1315, "&lt;=" &amp; $A96, DataRegularSeason20242025!$D$3:$D$1315, AD$1)+SUMIFS(DataRegularSeason20242025!$AB$3:$AB$1315,DataRegularSeason20242025!$B$3:$B$1315, "&lt;=" &amp; $A96, DataRegularSeason20242025!$E$3:$E$1315, AD$1)</f>
        <v>10</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18</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10</v>
      </c>
      <c r="F97" s="2">
        <f>SUMIFS(DataRegularSeason20242025!$AA$3:$AA$1315,DataRegularSeason20242025!$B$3:$B$1315, "&lt;=" &amp; $A97, DataRegularSeason20242025!$D$3:$D$1315, F$1)+SUMIFS(DataRegularSeason20242025!$AB$3:$AB$1315,DataRegularSeason20242025!$B$3:$B$1315, "&lt;=" &amp; $A97, DataRegularSeason20242025!$E$3:$E$1315, F$1)</f>
        <v>9</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5</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12</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5</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2</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12</v>
      </c>
      <c r="AB97" s="2">
        <f>SUMIFS(DataRegularSeason20242025!$AA$3:$AA$1315,DataRegularSeason20242025!$B$3:$B$1315, "&lt;=" &amp; $A97, DataRegularSeason20242025!$D$3:$D$1315, AB$1)+SUMIFS(DataRegularSeason20242025!$AB$3:$AB$1315,DataRegularSeason20242025!$B$3:$B$1315, "&lt;=" &amp; $A97, DataRegularSeason20242025!$E$3:$E$1315, AB$1)</f>
        <v>9</v>
      </c>
      <c r="AC97" s="2">
        <f>SUMIFS(DataRegularSeason20242025!$AA$3:$AA$1315,DataRegularSeason20242025!$B$3:$B$1315, "&lt;=" &amp; $A97, DataRegularSeason20242025!$D$3:$D$1315, AC$1)+SUMIFS(DataRegularSeason20242025!$AB$3:$AB$1315,DataRegularSeason20242025!$B$3:$B$1315, "&lt;=" &amp; $A97, DataRegularSeason20242025!$E$3:$E$1315, AC$1)</f>
        <v>9</v>
      </c>
      <c r="AD97" s="2">
        <f>SUMIFS(DataRegularSeason20242025!$AA$3:$AA$1315,DataRegularSeason20242025!$B$3:$B$1315, "&lt;=" &amp; $A97, DataRegularSeason20242025!$D$3:$D$1315, AD$1)+SUMIFS(DataRegularSeason20242025!$AB$3:$AB$1315,DataRegularSeason20242025!$B$3:$B$1315, "&lt;=" &amp; $A97, DataRegularSeason20242025!$E$3:$E$1315, AD$1)</f>
        <v>10</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18</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10</v>
      </c>
      <c r="F98" s="2">
        <f>SUMIFS(DataRegularSeason20242025!$AA$3:$AA$1315,DataRegularSeason20242025!$B$3:$B$1315, "&lt;=" &amp; $A98, DataRegularSeason20242025!$D$3:$D$1315, F$1)+SUMIFS(DataRegularSeason20242025!$AB$3:$AB$1315,DataRegularSeason20242025!$B$3:$B$1315, "&lt;=" &amp; $A98, DataRegularSeason20242025!$E$3:$E$1315, F$1)</f>
        <v>9</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5</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12</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5</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2</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12</v>
      </c>
      <c r="AB98" s="2">
        <f>SUMIFS(DataRegularSeason20242025!$AA$3:$AA$1315,DataRegularSeason20242025!$B$3:$B$1315, "&lt;=" &amp; $A98, DataRegularSeason20242025!$D$3:$D$1315, AB$1)+SUMIFS(DataRegularSeason20242025!$AB$3:$AB$1315,DataRegularSeason20242025!$B$3:$B$1315, "&lt;=" &amp; $A98, DataRegularSeason20242025!$E$3:$E$1315, AB$1)</f>
        <v>9</v>
      </c>
      <c r="AC98" s="2">
        <f>SUMIFS(DataRegularSeason20242025!$AA$3:$AA$1315,DataRegularSeason20242025!$B$3:$B$1315, "&lt;=" &amp; $A98, DataRegularSeason20242025!$D$3:$D$1315, AC$1)+SUMIFS(DataRegularSeason20242025!$AB$3:$AB$1315,DataRegularSeason20242025!$B$3:$B$1315, "&lt;=" &amp; $A98, DataRegularSeason20242025!$E$3:$E$1315, AC$1)</f>
        <v>9</v>
      </c>
      <c r="AD98" s="2">
        <f>SUMIFS(DataRegularSeason20242025!$AA$3:$AA$1315,DataRegularSeason20242025!$B$3:$B$1315, "&lt;=" &amp; $A98, DataRegularSeason20242025!$D$3:$D$1315, AD$1)+SUMIFS(DataRegularSeason20242025!$AB$3:$AB$1315,DataRegularSeason20242025!$B$3:$B$1315, "&lt;=" &amp; $A98, DataRegularSeason20242025!$E$3:$E$1315, AD$1)</f>
        <v>10</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18</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10</v>
      </c>
      <c r="F99" s="2">
        <f>SUMIFS(DataRegularSeason20242025!$AA$3:$AA$1315,DataRegularSeason20242025!$B$3:$B$1315, "&lt;=" &amp; $A99, DataRegularSeason20242025!$D$3:$D$1315, F$1)+SUMIFS(DataRegularSeason20242025!$AB$3:$AB$1315,DataRegularSeason20242025!$B$3:$B$1315, "&lt;=" &amp; $A99, DataRegularSeason20242025!$E$3:$E$1315, F$1)</f>
        <v>9</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5</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12</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5</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2</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12</v>
      </c>
      <c r="AB99" s="2">
        <f>SUMIFS(DataRegularSeason20242025!$AA$3:$AA$1315,DataRegularSeason20242025!$B$3:$B$1315, "&lt;=" &amp; $A99, DataRegularSeason20242025!$D$3:$D$1315, AB$1)+SUMIFS(DataRegularSeason20242025!$AB$3:$AB$1315,DataRegularSeason20242025!$B$3:$B$1315, "&lt;=" &amp; $A99, DataRegularSeason20242025!$E$3:$E$1315, AB$1)</f>
        <v>9</v>
      </c>
      <c r="AC99" s="2">
        <f>SUMIFS(DataRegularSeason20242025!$AA$3:$AA$1315,DataRegularSeason20242025!$B$3:$B$1315, "&lt;=" &amp; $A99, DataRegularSeason20242025!$D$3:$D$1315, AC$1)+SUMIFS(DataRegularSeason20242025!$AB$3:$AB$1315,DataRegularSeason20242025!$B$3:$B$1315, "&lt;=" &amp; $A99, DataRegularSeason20242025!$E$3:$E$1315, AC$1)</f>
        <v>9</v>
      </c>
      <c r="AD99" s="2">
        <f>SUMIFS(DataRegularSeason20242025!$AA$3:$AA$1315,DataRegularSeason20242025!$B$3:$B$1315, "&lt;=" &amp; $A99, DataRegularSeason20242025!$D$3:$D$1315, AD$1)+SUMIFS(DataRegularSeason20242025!$AB$3:$AB$1315,DataRegularSeason20242025!$B$3:$B$1315, "&lt;=" &amp; $A99, DataRegularSeason20242025!$E$3:$E$1315, AD$1)</f>
        <v>10</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18</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10</v>
      </c>
      <c r="F100" s="2">
        <f>SUMIFS(DataRegularSeason20242025!$AA$3:$AA$1315,DataRegularSeason20242025!$B$3:$B$1315, "&lt;=" &amp; $A100, DataRegularSeason20242025!$D$3:$D$1315, F$1)+SUMIFS(DataRegularSeason20242025!$AB$3:$AB$1315,DataRegularSeason20242025!$B$3:$B$1315, "&lt;=" &amp; $A100, DataRegularSeason20242025!$E$3:$E$1315, F$1)</f>
        <v>9</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5</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12</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5</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2</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12</v>
      </c>
      <c r="AB100" s="2">
        <f>SUMIFS(DataRegularSeason20242025!$AA$3:$AA$1315,DataRegularSeason20242025!$B$3:$B$1315, "&lt;=" &amp; $A100, DataRegularSeason20242025!$D$3:$D$1315, AB$1)+SUMIFS(DataRegularSeason20242025!$AB$3:$AB$1315,DataRegularSeason20242025!$B$3:$B$1315, "&lt;=" &amp; $A100, DataRegularSeason20242025!$E$3:$E$1315, AB$1)</f>
        <v>9</v>
      </c>
      <c r="AC100" s="2">
        <f>SUMIFS(DataRegularSeason20242025!$AA$3:$AA$1315,DataRegularSeason20242025!$B$3:$B$1315, "&lt;=" &amp; $A100, DataRegularSeason20242025!$D$3:$D$1315, AC$1)+SUMIFS(DataRegularSeason20242025!$AB$3:$AB$1315,DataRegularSeason20242025!$B$3:$B$1315, "&lt;=" &amp; $A100, DataRegularSeason20242025!$E$3:$E$1315, AC$1)</f>
        <v>9</v>
      </c>
      <c r="AD100" s="2">
        <f>SUMIFS(DataRegularSeason20242025!$AA$3:$AA$1315,DataRegularSeason20242025!$B$3:$B$1315, "&lt;=" &amp; $A100, DataRegularSeason20242025!$D$3:$D$1315, AD$1)+SUMIFS(DataRegularSeason20242025!$AB$3:$AB$1315,DataRegularSeason20242025!$B$3:$B$1315, "&lt;=" &amp; $A100, DataRegularSeason20242025!$E$3:$E$1315, AD$1)</f>
        <v>10</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18</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10</v>
      </c>
      <c r="F101" s="2">
        <f>SUMIFS(DataRegularSeason20242025!$AA$3:$AA$1315,DataRegularSeason20242025!$B$3:$B$1315, "&lt;=" &amp; $A101, DataRegularSeason20242025!$D$3:$D$1315, F$1)+SUMIFS(DataRegularSeason20242025!$AB$3:$AB$1315,DataRegularSeason20242025!$B$3:$B$1315, "&lt;=" &amp; $A101, DataRegularSeason20242025!$E$3:$E$1315, F$1)</f>
        <v>9</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5</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12</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5</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2</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12</v>
      </c>
      <c r="AB101" s="2">
        <f>SUMIFS(DataRegularSeason20242025!$AA$3:$AA$1315,DataRegularSeason20242025!$B$3:$B$1315, "&lt;=" &amp; $A101, DataRegularSeason20242025!$D$3:$D$1315, AB$1)+SUMIFS(DataRegularSeason20242025!$AB$3:$AB$1315,DataRegularSeason20242025!$B$3:$B$1315, "&lt;=" &amp; $A101, DataRegularSeason20242025!$E$3:$E$1315, AB$1)</f>
        <v>9</v>
      </c>
      <c r="AC101" s="2">
        <f>SUMIFS(DataRegularSeason20242025!$AA$3:$AA$1315,DataRegularSeason20242025!$B$3:$B$1315, "&lt;=" &amp; $A101, DataRegularSeason20242025!$D$3:$D$1315, AC$1)+SUMIFS(DataRegularSeason20242025!$AB$3:$AB$1315,DataRegularSeason20242025!$B$3:$B$1315, "&lt;=" &amp; $A101, DataRegularSeason20242025!$E$3:$E$1315, AC$1)</f>
        <v>9</v>
      </c>
      <c r="AD101" s="2">
        <f>SUMIFS(DataRegularSeason20242025!$AA$3:$AA$1315,DataRegularSeason20242025!$B$3:$B$1315, "&lt;=" &amp; $A101, DataRegularSeason20242025!$D$3:$D$1315, AD$1)+SUMIFS(DataRegularSeason20242025!$AB$3:$AB$1315,DataRegularSeason20242025!$B$3:$B$1315, "&lt;=" &amp; $A101, DataRegularSeason20242025!$E$3:$E$1315, AD$1)</f>
        <v>10</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18</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10</v>
      </c>
      <c r="F102" s="2">
        <f>SUMIFS(DataRegularSeason20242025!$AA$3:$AA$1315,DataRegularSeason20242025!$B$3:$B$1315, "&lt;=" &amp; $A102, DataRegularSeason20242025!$D$3:$D$1315, F$1)+SUMIFS(DataRegularSeason20242025!$AB$3:$AB$1315,DataRegularSeason20242025!$B$3:$B$1315, "&lt;=" &amp; $A102, DataRegularSeason20242025!$E$3:$E$1315, F$1)</f>
        <v>9</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5</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12</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5</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2</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12</v>
      </c>
      <c r="AB102" s="2">
        <f>SUMIFS(DataRegularSeason20242025!$AA$3:$AA$1315,DataRegularSeason20242025!$B$3:$B$1315, "&lt;=" &amp; $A102, DataRegularSeason20242025!$D$3:$D$1315, AB$1)+SUMIFS(DataRegularSeason20242025!$AB$3:$AB$1315,DataRegularSeason20242025!$B$3:$B$1315, "&lt;=" &amp; $A102, DataRegularSeason20242025!$E$3:$E$1315, AB$1)</f>
        <v>9</v>
      </c>
      <c r="AC102" s="2">
        <f>SUMIFS(DataRegularSeason20242025!$AA$3:$AA$1315,DataRegularSeason20242025!$B$3:$B$1315, "&lt;=" &amp; $A102, DataRegularSeason20242025!$D$3:$D$1315, AC$1)+SUMIFS(DataRegularSeason20242025!$AB$3:$AB$1315,DataRegularSeason20242025!$B$3:$B$1315, "&lt;=" &amp; $A102, DataRegularSeason20242025!$E$3:$E$1315, AC$1)</f>
        <v>9</v>
      </c>
      <c r="AD102" s="2">
        <f>SUMIFS(DataRegularSeason20242025!$AA$3:$AA$1315,DataRegularSeason20242025!$B$3:$B$1315, "&lt;=" &amp; $A102, DataRegularSeason20242025!$D$3:$D$1315, AD$1)+SUMIFS(DataRegularSeason20242025!$AB$3:$AB$1315,DataRegularSeason20242025!$B$3:$B$1315, "&lt;=" &amp; $A102, DataRegularSeason20242025!$E$3:$E$1315, AD$1)</f>
        <v>10</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18</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10</v>
      </c>
      <c r="F103" s="2">
        <f>SUMIFS(DataRegularSeason20242025!$AA$3:$AA$1315,DataRegularSeason20242025!$B$3:$B$1315, "&lt;=" &amp; $A103, DataRegularSeason20242025!$D$3:$D$1315, F$1)+SUMIFS(DataRegularSeason20242025!$AB$3:$AB$1315,DataRegularSeason20242025!$B$3:$B$1315, "&lt;=" &amp; $A103, DataRegularSeason20242025!$E$3:$E$1315, F$1)</f>
        <v>9</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5</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12</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5</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2</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12</v>
      </c>
      <c r="AB103" s="2">
        <f>SUMIFS(DataRegularSeason20242025!$AA$3:$AA$1315,DataRegularSeason20242025!$B$3:$B$1315, "&lt;=" &amp; $A103, DataRegularSeason20242025!$D$3:$D$1315, AB$1)+SUMIFS(DataRegularSeason20242025!$AB$3:$AB$1315,DataRegularSeason20242025!$B$3:$B$1315, "&lt;=" &amp; $A103, DataRegularSeason20242025!$E$3:$E$1315, AB$1)</f>
        <v>9</v>
      </c>
      <c r="AC103" s="2">
        <f>SUMIFS(DataRegularSeason20242025!$AA$3:$AA$1315,DataRegularSeason20242025!$B$3:$B$1315, "&lt;=" &amp; $A103, DataRegularSeason20242025!$D$3:$D$1315, AC$1)+SUMIFS(DataRegularSeason20242025!$AB$3:$AB$1315,DataRegularSeason20242025!$B$3:$B$1315, "&lt;=" &amp; $A103, DataRegularSeason20242025!$E$3:$E$1315, AC$1)</f>
        <v>9</v>
      </c>
      <c r="AD103" s="2">
        <f>SUMIFS(DataRegularSeason20242025!$AA$3:$AA$1315,DataRegularSeason20242025!$B$3:$B$1315, "&lt;=" &amp; $A103, DataRegularSeason20242025!$D$3:$D$1315, AD$1)+SUMIFS(DataRegularSeason20242025!$AB$3:$AB$1315,DataRegularSeason20242025!$B$3:$B$1315, "&lt;=" &amp; $A103, DataRegularSeason20242025!$E$3:$E$1315, AD$1)</f>
        <v>10</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18</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10</v>
      </c>
      <c r="F104" s="2">
        <f>SUMIFS(DataRegularSeason20242025!$AA$3:$AA$1315,DataRegularSeason20242025!$B$3:$B$1315, "&lt;=" &amp; $A104, DataRegularSeason20242025!$D$3:$D$1315, F$1)+SUMIFS(DataRegularSeason20242025!$AB$3:$AB$1315,DataRegularSeason20242025!$B$3:$B$1315, "&lt;=" &amp; $A104, DataRegularSeason20242025!$E$3:$E$1315, F$1)</f>
        <v>9</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5</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12</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5</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2</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12</v>
      </c>
      <c r="AB104" s="2">
        <f>SUMIFS(DataRegularSeason20242025!$AA$3:$AA$1315,DataRegularSeason20242025!$B$3:$B$1315, "&lt;=" &amp; $A104, DataRegularSeason20242025!$D$3:$D$1315, AB$1)+SUMIFS(DataRegularSeason20242025!$AB$3:$AB$1315,DataRegularSeason20242025!$B$3:$B$1315, "&lt;=" &amp; $A104, DataRegularSeason20242025!$E$3:$E$1315, AB$1)</f>
        <v>9</v>
      </c>
      <c r="AC104" s="2">
        <f>SUMIFS(DataRegularSeason20242025!$AA$3:$AA$1315,DataRegularSeason20242025!$B$3:$B$1315, "&lt;=" &amp; $A104, DataRegularSeason20242025!$D$3:$D$1315, AC$1)+SUMIFS(DataRegularSeason20242025!$AB$3:$AB$1315,DataRegularSeason20242025!$B$3:$B$1315, "&lt;=" &amp; $A104, DataRegularSeason20242025!$E$3:$E$1315, AC$1)</f>
        <v>9</v>
      </c>
      <c r="AD104" s="2">
        <f>SUMIFS(DataRegularSeason20242025!$AA$3:$AA$1315,DataRegularSeason20242025!$B$3:$B$1315, "&lt;=" &amp; $A104, DataRegularSeason20242025!$D$3:$D$1315, AD$1)+SUMIFS(DataRegularSeason20242025!$AB$3:$AB$1315,DataRegularSeason20242025!$B$3:$B$1315, "&lt;=" &amp; $A104, DataRegularSeason20242025!$E$3:$E$1315, AD$1)</f>
        <v>10</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18</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10</v>
      </c>
      <c r="F105" s="2">
        <f>SUMIFS(DataRegularSeason20242025!$AA$3:$AA$1315,DataRegularSeason20242025!$B$3:$B$1315, "&lt;=" &amp; $A105, DataRegularSeason20242025!$D$3:$D$1315, F$1)+SUMIFS(DataRegularSeason20242025!$AB$3:$AB$1315,DataRegularSeason20242025!$B$3:$B$1315, "&lt;=" &amp; $A105, DataRegularSeason20242025!$E$3:$E$1315, F$1)</f>
        <v>9</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5</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12</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5</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2</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12</v>
      </c>
      <c r="AB105" s="2">
        <f>SUMIFS(DataRegularSeason20242025!$AA$3:$AA$1315,DataRegularSeason20242025!$B$3:$B$1315, "&lt;=" &amp; $A105, DataRegularSeason20242025!$D$3:$D$1315, AB$1)+SUMIFS(DataRegularSeason20242025!$AB$3:$AB$1315,DataRegularSeason20242025!$B$3:$B$1315, "&lt;=" &amp; $A105, DataRegularSeason20242025!$E$3:$E$1315, AB$1)</f>
        <v>9</v>
      </c>
      <c r="AC105" s="2">
        <f>SUMIFS(DataRegularSeason20242025!$AA$3:$AA$1315,DataRegularSeason20242025!$B$3:$B$1315, "&lt;=" &amp; $A105, DataRegularSeason20242025!$D$3:$D$1315, AC$1)+SUMIFS(DataRegularSeason20242025!$AB$3:$AB$1315,DataRegularSeason20242025!$B$3:$B$1315, "&lt;=" &amp; $A105, DataRegularSeason20242025!$E$3:$E$1315, AC$1)</f>
        <v>9</v>
      </c>
      <c r="AD105" s="2">
        <f>SUMIFS(DataRegularSeason20242025!$AA$3:$AA$1315,DataRegularSeason20242025!$B$3:$B$1315, "&lt;=" &amp; $A105, DataRegularSeason20242025!$D$3:$D$1315, AD$1)+SUMIFS(DataRegularSeason20242025!$AB$3:$AB$1315,DataRegularSeason20242025!$B$3:$B$1315, "&lt;=" &amp; $A105, DataRegularSeason20242025!$E$3:$E$1315, AD$1)</f>
        <v>10</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18</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10</v>
      </c>
      <c r="F106" s="2">
        <f>SUMIFS(DataRegularSeason20242025!$AA$3:$AA$1315,DataRegularSeason20242025!$B$3:$B$1315, "&lt;=" &amp; $A106, DataRegularSeason20242025!$D$3:$D$1315, F$1)+SUMIFS(DataRegularSeason20242025!$AB$3:$AB$1315,DataRegularSeason20242025!$B$3:$B$1315, "&lt;=" &amp; $A106, DataRegularSeason20242025!$E$3:$E$1315, F$1)</f>
        <v>9</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5</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12</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5</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2</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12</v>
      </c>
      <c r="AB106" s="2">
        <f>SUMIFS(DataRegularSeason20242025!$AA$3:$AA$1315,DataRegularSeason20242025!$B$3:$B$1315, "&lt;=" &amp; $A106, DataRegularSeason20242025!$D$3:$D$1315, AB$1)+SUMIFS(DataRegularSeason20242025!$AB$3:$AB$1315,DataRegularSeason20242025!$B$3:$B$1315, "&lt;=" &amp; $A106, DataRegularSeason20242025!$E$3:$E$1315, AB$1)</f>
        <v>9</v>
      </c>
      <c r="AC106" s="2">
        <f>SUMIFS(DataRegularSeason20242025!$AA$3:$AA$1315,DataRegularSeason20242025!$B$3:$B$1315, "&lt;=" &amp; $A106, DataRegularSeason20242025!$D$3:$D$1315, AC$1)+SUMIFS(DataRegularSeason20242025!$AB$3:$AB$1315,DataRegularSeason20242025!$B$3:$B$1315, "&lt;=" &amp; $A106, DataRegularSeason20242025!$E$3:$E$1315, AC$1)</f>
        <v>9</v>
      </c>
      <c r="AD106" s="2">
        <f>SUMIFS(DataRegularSeason20242025!$AA$3:$AA$1315,DataRegularSeason20242025!$B$3:$B$1315, "&lt;=" &amp; $A106, DataRegularSeason20242025!$D$3:$D$1315, AD$1)+SUMIFS(DataRegularSeason20242025!$AB$3:$AB$1315,DataRegularSeason20242025!$B$3:$B$1315, "&lt;=" &amp; $A106, DataRegularSeason20242025!$E$3:$E$1315, AD$1)</f>
        <v>10</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18</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10</v>
      </c>
      <c r="F107" s="2">
        <f>SUMIFS(DataRegularSeason20242025!$AA$3:$AA$1315,DataRegularSeason20242025!$B$3:$B$1315, "&lt;=" &amp; $A107, DataRegularSeason20242025!$D$3:$D$1315, F$1)+SUMIFS(DataRegularSeason20242025!$AB$3:$AB$1315,DataRegularSeason20242025!$B$3:$B$1315, "&lt;=" &amp; $A107, DataRegularSeason20242025!$E$3:$E$1315, F$1)</f>
        <v>9</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5</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12</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5</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2</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12</v>
      </c>
      <c r="AB107" s="2">
        <f>SUMIFS(DataRegularSeason20242025!$AA$3:$AA$1315,DataRegularSeason20242025!$B$3:$B$1315, "&lt;=" &amp; $A107, DataRegularSeason20242025!$D$3:$D$1315, AB$1)+SUMIFS(DataRegularSeason20242025!$AB$3:$AB$1315,DataRegularSeason20242025!$B$3:$B$1315, "&lt;=" &amp; $A107, DataRegularSeason20242025!$E$3:$E$1315, AB$1)</f>
        <v>9</v>
      </c>
      <c r="AC107" s="2">
        <f>SUMIFS(DataRegularSeason20242025!$AA$3:$AA$1315,DataRegularSeason20242025!$B$3:$B$1315, "&lt;=" &amp; $A107, DataRegularSeason20242025!$D$3:$D$1315, AC$1)+SUMIFS(DataRegularSeason20242025!$AB$3:$AB$1315,DataRegularSeason20242025!$B$3:$B$1315, "&lt;=" &amp; $A107, DataRegularSeason20242025!$E$3:$E$1315, AC$1)</f>
        <v>9</v>
      </c>
      <c r="AD107" s="2">
        <f>SUMIFS(DataRegularSeason20242025!$AA$3:$AA$1315,DataRegularSeason20242025!$B$3:$B$1315, "&lt;=" &amp; $A107, DataRegularSeason20242025!$D$3:$D$1315, AD$1)+SUMIFS(DataRegularSeason20242025!$AB$3:$AB$1315,DataRegularSeason20242025!$B$3:$B$1315, "&lt;=" &amp; $A107, DataRegularSeason20242025!$E$3:$E$1315, AD$1)</f>
        <v>10</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18</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10</v>
      </c>
      <c r="F108" s="2">
        <f>SUMIFS(DataRegularSeason20242025!$AA$3:$AA$1315,DataRegularSeason20242025!$B$3:$B$1315, "&lt;=" &amp; $A108, DataRegularSeason20242025!$D$3:$D$1315, F$1)+SUMIFS(DataRegularSeason20242025!$AB$3:$AB$1315,DataRegularSeason20242025!$B$3:$B$1315, "&lt;=" &amp; $A108, DataRegularSeason20242025!$E$3:$E$1315, F$1)</f>
        <v>9</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5</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12</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5</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2</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12</v>
      </c>
      <c r="AB108" s="2">
        <f>SUMIFS(DataRegularSeason20242025!$AA$3:$AA$1315,DataRegularSeason20242025!$B$3:$B$1315, "&lt;=" &amp; $A108, DataRegularSeason20242025!$D$3:$D$1315, AB$1)+SUMIFS(DataRegularSeason20242025!$AB$3:$AB$1315,DataRegularSeason20242025!$B$3:$B$1315, "&lt;=" &amp; $A108, DataRegularSeason20242025!$E$3:$E$1315, AB$1)</f>
        <v>9</v>
      </c>
      <c r="AC108" s="2">
        <f>SUMIFS(DataRegularSeason20242025!$AA$3:$AA$1315,DataRegularSeason20242025!$B$3:$B$1315, "&lt;=" &amp; $A108, DataRegularSeason20242025!$D$3:$D$1315, AC$1)+SUMIFS(DataRegularSeason20242025!$AB$3:$AB$1315,DataRegularSeason20242025!$B$3:$B$1315, "&lt;=" &amp; $A108, DataRegularSeason20242025!$E$3:$E$1315, AC$1)</f>
        <v>9</v>
      </c>
      <c r="AD108" s="2">
        <f>SUMIFS(DataRegularSeason20242025!$AA$3:$AA$1315,DataRegularSeason20242025!$B$3:$B$1315, "&lt;=" &amp; $A108, DataRegularSeason20242025!$D$3:$D$1315, AD$1)+SUMIFS(DataRegularSeason20242025!$AB$3:$AB$1315,DataRegularSeason20242025!$B$3:$B$1315, "&lt;=" &amp; $A108, DataRegularSeason20242025!$E$3:$E$1315, AD$1)</f>
        <v>10</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18</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10</v>
      </c>
      <c r="F109" s="2">
        <f>SUMIFS(DataRegularSeason20242025!$AA$3:$AA$1315,DataRegularSeason20242025!$B$3:$B$1315, "&lt;=" &amp; $A109, DataRegularSeason20242025!$D$3:$D$1315, F$1)+SUMIFS(DataRegularSeason20242025!$AB$3:$AB$1315,DataRegularSeason20242025!$B$3:$B$1315, "&lt;=" &amp; $A109, DataRegularSeason20242025!$E$3:$E$1315, F$1)</f>
        <v>9</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5</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12</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5</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2</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12</v>
      </c>
      <c r="AB109" s="2">
        <f>SUMIFS(DataRegularSeason20242025!$AA$3:$AA$1315,DataRegularSeason20242025!$B$3:$B$1315, "&lt;=" &amp; $A109, DataRegularSeason20242025!$D$3:$D$1315, AB$1)+SUMIFS(DataRegularSeason20242025!$AB$3:$AB$1315,DataRegularSeason20242025!$B$3:$B$1315, "&lt;=" &amp; $A109, DataRegularSeason20242025!$E$3:$E$1315, AB$1)</f>
        <v>9</v>
      </c>
      <c r="AC109" s="2">
        <f>SUMIFS(DataRegularSeason20242025!$AA$3:$AA$1315,DataRegularSeason20242025!$B$3:$B$1315, "&lt;=" &amp; $A109, DataRegularSeason20242025!$D$3:$D$1315, AC$1)+SUMIFS(DataRegularSeason20242025!$AB$3:$AB$1315,DataRegularSeason20242025!$B$3:$B$1315, "&lt;=" &amp; $A109, DataRegularSeason20242025!$E$3:$E$1315, AC$1)</f>
        <v>9</v>
      </c>
      <c r="AD109" s="2">
        <f>SUMIFS(DataRegularSeason20242025!$AA$3:$AA$1315,DataRegularSeason20242025!$B$3:$B$1315, "&lt;=" &amp; $A109, DataRegularSeason20242025!$D$3:$D$1315, AD$1)+SUMIFS(DataRegularSeason20242025!$AB$3:$AB$1315,DataRegularSeason20242025!$B$3:$B$1315, "&lt;=" &amp; $A109, DataRegularSeason20242025!$E$3:$E$1315, AD$1)</f>
        <v>10</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18</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10</v>
      </c>
      <c r="F110" s="2">
        <f>SUMIFS(DataRegularSeason20242025!$AA$3:$AA$1315,DataRegularSeason20242025!$B$3:$B$1315, "&lt;=" &amp; $A110, DataRegularSeason20242025!$D$3:$D$1315, F$1)+SUMIFS(DataRegularSeason20242025!$AB$3:$AB$1315,DataRegularSeason20242025!$B$3:$B$1315, "&lt;=" &amp; $A110, DataRegularSeason20242025!$E$3:$E$1315, F$1)</f>
        <v>9</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5</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12</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5</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2</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12</v>
      </c>
      <c r="AB110" s="2">
        <f>SUMIFS(DataRegularSeason20242025!$AA$3:$AA$1315,DataRegularSeason20242025!$B$3:$B$1315, "&lt;=" &amp; $A110, DataRegularSeason20242025!$D$3:$D$1315, AB$1)+SUMIFS(DataRegularSeason20242025!$AB$3:$AB$1315,DataRegularSeason20242025!$B$3:$B$1315, "&lt;=" &amp; $A110, DataRegularSeason20242025!$E$3:$E$1315, AB$1)</f>
        <v>9</v>
      </c>
      <c r="AC110" s="2">
        <f>SUMIFS(DataRegularSeason20242025!$AA$3:$AA$1315,DataRegularSeason20242025!$B$3:$B$1315, "&lt;=" &amp; $A110, DataRegularSeason20242025!$D$3:$D$1315, AC$1)+SUMIFS(DataRegularSeason20242025!$AB$3:$AB$1315,DataRegularSeason20242025!$B$3:$B$1315, "&lt;=" &amp; $A110, DataRegularSeason20242025!$E$3:$E$1315, AC$1)</f>
        <v>9</v>
      </c>
      <c r="AD110" s="2">
        <f>SUMIFS(DataRegularSeason20242025!$AA$3:$AA$1315,DataRegularSeason20242025!$B$3:$B$1315, "&lt;=" &amp; $A110, DataRegularSeason20242025!$D$3:$D$1315, AD$1)+SUMIFS(DataRegularSeason20242025!$AB$3:$AB$1315,DataRegularSeason20242025!$B$3:$B$1315, "&lt;=" &amp; $A110, DataRegularSeason20242025!$E$3:$E$1315, AD$1)</f>
        <v>10</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18</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10</v>
      </c>
      <c r="F111" s="2">
        <f>SUMIFS(DataRegularSeason20242025!$AA$3:$AA$1315,DataRegularSeason20242025!$B$3:$B$1315, "&lt;=" &amp; $A111, DataRegularSeason20242025!$D$3:$D$1315, F$1)+SUMIFS(DataRegularSeason20242025!$AB$3:$AB$1315,DataRegularSeason20242025!$B$3:$B$1315, "&lt;=" &amp; $A111, DataRegularSeason20242025!$E$3:$E$1315, F$1)</f>
        <v>9</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5</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12</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5</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2</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12</v>
      </c>
      <c r="AB111" s="2">
        <f>SUMIFS(DataRegularSeason20242025!$AA$3:$AA$1315,DataRegularSeason20242025!$B$3:$B$1315, "&lt;=" &amp; $A111, DataRegularSeason20242025!$D$3:$D$1315, AB$1)+SUMIFS(DataRegularSeason20242025!$AB$3:$AB$1315,DataRegularSeason20242025!$B$3:$B$1315, "&lt;=" &amp; $A111, DataRegularSeason20242025!$E$3:$E$1315, AB$1)</f>
        <v>9</v>
      </c>
      <c r="AC111" s="2">
        <f>SUMIFS(DataRegularSeason20242025!$AA$3:$AA$1315,DataRegularSeason20242025!$B$3:$B$1315, "&lt;=" &amp; $A111, DataRegularSeason20242025!$D$3:$D$1315, AC$1)+SUMIFS(DataRegularSeason20242025!$AB$3:$AB$1315,DataRegularSeason20242025!$B$3:$B$1315, "&lt;=" &amp; $A111, DataRegularSeason20242025!$E$3:$E$1315, AC$1)</f>
        <v>9</v>
      </c>
      <c r="AD111" s="2">
        <f>SUMIFS(DataRegularSeason20242025!$AA$3:$AA$1315,DataRegularSeason20242025!$B$3:$B$1315, "&lt;=" &amp; $A111, DataRegularSeason20242025!$D$3:$D$1315, AD$1)+SUMIFS(DataRegularSeason20242025!$AB$3:$AB$1315,DataRegularSeason20242025!$B$3:$B$1315, "&lt;=" &amp; $A111, DataRegularSeason20242025!$E$3:$E$1315, AD$1)</f>
        <v>10</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18</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10</v>
      </c>
      <c r="F112" s="2">
        <f>SUMIFS(DataRegularSeason20242025!$AA$3:$AA$1315,DataRegularSeason20242025!$B$3:$B$1315, "&lt;=" &amp; $A112, DataRegularSeason20242025!$D$3:$D$1315, F$1)+SUMIFS(DataRegularSeason20242025!$AB$3:$AB$1315,DataRegularSeason20242025!$B$3:$B$1315, "&lt;=" &amp; $A112, DataRegularSeason20242025!$E$3:$E$1315, F$1)</f>
        <v>9</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5</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12</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5</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2</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12</v>
      </c>
      <c r="AB112" s="2">
        <f>SUMIFS(DataRegularSeason20242025!$AA$3:$AA$1315,DataRegularSeason20242025!$B$3:$B$1315, "&lt;=" &amp; $A112, DataRegularSeason20242025!$D$3:$D$1315, AB$1)+SUMIFS(DataRegularSeason20242025!$AB$3:$AB$1315,DataRegularSeason20242025!$B$3:$B$1315, "&lt;=" &amp; $A112, DataRegularSeason20242025!$E$3:$E$1315, AB$1)</f>
        <v>9</v>
      </c>
      <c r="AC112" s="2">
        <f>SUMIFS(DataRegularSeason20242025!$AA$3:$AA$1315,DataRegularSeason20242025!$B$3:$B$1315, "&lt;=" &amp; $A112, DataRegularSeason20242025!$D$3:$D$1315, AC$1)+SUMIFS(DataRegularSeason20242025!$AB$3:$AB$1315,DataRegularSeason20242025!$B$3:$B$1315, "&lt;=" &amp; $A112, DataRegularSeason20242025!$E$3:$E$1315, AC$1)</f>
        <v>9</v>
      </c>
      <c r="AD112" s="2">
        <f>SUMIFS(DataRegularSeason20242025!$AA$3:$AA$1315,DataRegularSeason20242025!$B$3:$B$1315, "&lt;=" &amp; $A112, DataRegularSeason20242025!$D$3:$D$1315, AD$1)+SUMIFS(DataRegularSeason20242025!$AB$3:$AB$1315,DataRegularSeason20242025!$B$3:$B$1315, "&lt;=" &amp; $A112, DataRegularSeason20242025!$E$3:$E$1315, AD$1)</f>
        <v>10</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18</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10</v>
      </c>
      <c r="F113" s="2">
        <f>SUMIFS(DataRegularSeason20242025!$AA$3:$AA$1315,DataRegularSeason20242025!$B$3:$B$1315, "&lt;=" &amp; $A113, DataRegularSeason20242025!$D$3:$D$1315, F$1)+SUMIFS(DataRegularSeason20242025!$AB$3:$AB$1315,DataRegularSeason20242025!$B$3:$B$1315, "&lt;=" &amp; $A113, DataRegularSeason20242025!$E$3:$E$1315, F$1)</f>
        <v>9</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5</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12</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5</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2</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12</v>
      </c>
      <c r="AB113" s="2">
        <f>SUMIFS(DataRegularSeason20242025!$AA$3:$AA$1315,DataRegularSeason20242025!$B$3:$B$1315, "&lt;=" &amp; $A113, DataRegularSeason20242025!$D$3:$D$1315, AB$1)+SUMIFS(DataRegularSeason20242025!$AB$3:$AB$1315,DataRegularSeason20242025!$B$3:$B$1315, "&lt;=" &amp; $A113, DataRegularSeason20242025!$E$3:$E$1315, AB$1)</f>
        <v>9</v>
      </c>
      <c r="AC113" s="2">
        <f>SUMIFS(DataRegularSeason20242025!$AA$3:$AA$1315,DataRegularSeason20242025!$B$3:$B$1315, "&lt;=" &amp; $A113, DataRegularSeason20242025!$D$3:$D$1315, AC$1)+SUMIFS(DataRegularSeason20242025!$AB$3:$AB$1315,DataRegularSeason20242025!$B$3:$B$1315, "&lt;=" &amp; $A113, DataRegularSeason20242025!$E$3:$E$1315, AC$1)</f>
        <v>9</v>
      </c>
      <c r="AD113" s="2">
        <f>SUMIFS(DataRegularSeason20242025!$AA$3:$AA$1315,DataRegularSeason20242025!$B$3:$B$1315, "&lt;=" &amp; $A113, DataRegularSeason20242025!$D$3:$D$1315, AD$1)+SUMIFS(DataRegularSeason20242025!$AB$3:$AB$1315,DataRegularSeason20242025!$B$3:$B$1315, "&lt;=" &amp; $A113, DataRegularSeason20242025!$E$3:$E$1315, AD$1)</f>
        <v>10</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18</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10</v>
      </c>
      <c r="F114" s="2">
        <f>SUMIFS(DataRegularSeason20242025!$AA$3:$AA$1315,DataRegularSeason20242025!$B$3:$B$1315, "&lt;=" &amp; $A114, DataRegularSeason20242025!$D$3:$D$1315, F$1)+SUMIFS(DataRegularSeason20242025!$AB$3:$AB$1315,DataRegularSeason20242025!$B$3:$B$1315, "&lt;=" &amp; $A114, DataRegularSeason20242025!$E$3:$E$1315, F$1)</f>
        <v>9</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5</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12</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5</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2</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12</v>
      </c>
      <c r="AB114" s="2">
        <f>SUMIFS(DataRegularSeason20242025!$AA$3:$AA$1315,DataRegularSeason20242025!$B$3:$B$1315, "&lt;=" &amp; $A114, DataRegularSeason20242025!$D$3:$D$1315, AB$1)+SUMIFS(DataRegularSeason20242025!$AB$3:$AB$1315,DataRegularSeason20242025!$B$3:$B$1315, "&lt;=" &amp; $A114, DataRegularSeason20242025!$E$3:$E$1315, AB$1)</f>
        <v>9</v>
      </c>
      <c r="AC114" s="2">
        <f>SUMIFS(DataRegularSeason20242025!$AA$3:$AA$1315,DataRegularSeason20242025!$B$3:$B$1315, "&lt;=" &amp; $A114, DataRegularSeason20242025!$D$3:$D$1315, AC$1)+SUMIFS(DataRegularSeason20242025!$AB$3:$AB$1315,DataRegularSeason20242025!$B$3:$B$1315, "&lt;=" &amp; $A114, DataRegularSeason20242025!$E$3:$E$1315, AC$1)</f>
        <v>9</v>
      </c>
      <c r="AD114" s="2">
        <f>SUMIFS(DataRegularSeason20242025!$AA$3:$AA$1315,DataRegularSeason20242025!$B$3:$B$1315, "&lt;=" &amp; $A114, DataRegularSeason20242025!$D$3:$D$1315, AD$1)+SUMIFS(DataRegularSeason20242025!$AB$3:$AB$1315,DataRegularSeason20242025!$B$3:$B$1315, "&lt;=" &amp; $A114, DataRegularSeason20242025!$E$3:$E$1315, AD$1)</f>
        <v>10</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18</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10</v>
      </c>
      <c r="F115" s="2">
        <f>SUMIFS(DataRegularSeason20242025!$AA$3:$AA$1315,DataRegularSeason20242025!$B$3:$B$1315, "&lt;=" &amp; $A115, DataRegularSeason20242025!$D$3:$D$1315, F$1)+SUMIFS(DataRegularSeason20242025!$AB$3:$AB$1315,DataRegularSeason20242025!$B$3:$B$1315, "&lt;=" &amp; $A115, DataRegularSeason20242025!$E$3:$E$1315, F$1)</f>
        <v>9</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5</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12</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5</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2</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12</v>
      </c>
      <c r="AB115" s="2">
        <f>SUMIFS(DataRegularSeason20242025!$AA$3:$AA$1315,DataRegularSeason20242025!$B$3:$B$1315, "&lt;=" &amp; $A115, DataRegularSeason20242025!$D$3:$D$1315, AB$1)+SUMIFS(DataRegularSeason20242025!$AB$3:$AB$1315,DataRegularSeason20242025!$B$3:$B$1315, "&lt;=" &amp; $A115, DataRegularSeason20242025!$E$3:$E$1315, AB$1)</f>
        <v>9</v>
      </c>
      <c r="AC115" s="2">
        <f>SUMIFS(DataRegularSeason20242025!$AA$3:$AA$1315,DataRegularSeason20242025!$B$3:$B$1315, "&lt;=" &amp; $A115, DataRegularSeason20242025!$D$3:$D$1315, AC$1)+SUMIFS(DataRegularSeason20242025!$AB$3:$AB$1315,DataRegularSeason20242025!$B$3:$B$1315, "&lt;=" &amp; $A115, DataRegularSeason20242025!$E$3:$E$1315, AC$1)</f>
        <v>9</v>
      </c>
      <c r="AD115" s="2">
        <f>SUMIFS(DataRegularSeason20242025!$AA$3:$AA$1315,DataRegularSeason20242025!$B$3:$B$1315, "&lt;=" &amp; $A115, DataRegularSeason20242025!$D$3:$D$1315, AD$1)+SUMIFS(DataRegularSeason20242025!$AB$3:$AB$1315,DataRegularSeason20242025!$B$3:$B$1315, "&lt;=" &amp; $A115, DataRegularSeason20242025!$E$3:$E$1315, AD$1)</f>
        <v>10</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18</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10</v>
      </c>
      <c r="F116" s="2">
        <f>SUMIFS(DataRegularSeason20242025!$AA$3:$AA$1315,DataRegularSeason20242025!$B$3:$B$1315, "&lt;=" &amp; $A116, DataRegularSeason20242025!$D$3:$D$1315, F$1)+SUMIFS(DataRegularSeason20242025!$AB$3:$AB$1315,DataRegularSeason20242025!$B$3:$B$1315, "&lt;=" &amp; $A116, DataRegularSeason20242025!$E$3:$E$1315, F$1)</f>
        <v>9</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5</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12</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5</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2</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12</v>
      </c>
      <c r="AB116" s="2">
        <f>SUMIFS(DataRegularSeason20242025!$AA$3:$AA$1315,DataRegularSeason20242025!$B$3:$B$1315, "&lt;=" &amp; $A116, DataRegularSeason20242025!$D$3:$D$1315, AB$1)+SUMIFS(DataRegularSeason20242025!$AB$3:$AB$1315,DataRegularSeason20242025!$B$3:$B$1315, "&lt;=" &amp; $A116, DataRegularSeason20242025!$E$3:$E$1315, AB$1)</f>
        <v>9</v>
      </c>
      <c r="AC116" s="2">
        <f>SUMIFS(DataRegularSeason20242025!$AA$3:$AA$1315,DataRegularSeason20242025!$B$3:$B$1315, "&lt;=" &amp; $A116, DataRegularSeason20242025!$D$3:$D$1315, AC$1)+SUMIFS(DataRegularSeason20242025!$AB$3:$AB$1315,DataRegularSeason20242025!$B$3:$B$1315, "&lt;=" &amp; $A116, DataRegularSeason20242025!$E$3:$E$1315, AC$1)</f>
        <v>9</v>
      </c>
      <c r="AD116" s="2">
        <f>SUMIFS(DataRegularSeason20242025!$AA$3:$AA$1315,DataRegularSeason20242025!$B$3:$B$1315, "&lt;=" &amp; $A116, DataRegularSeason20242025!$D$3:$D$1315, AD$1)+SUMIFS(DataRegularSeason20242025!$AB$3:$AB$1315,DataRegularSeason20242025!$B$3:$B$1315, "&lt;=" &amp; $A116, DataRegularSeason20242025!$E$3:$E$1315, AD$1)</f>
        <v>10</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18</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10</v>
      </c>
      <c r="F117" s="2">
        <f>SUMIFS(DataRegularSeason20242025!$AA$3:$AA$1315,DataRegularSeason20242025!$B$3:$B$1315, "&lt;=" &amp; $A117, DataRegularSeason20242025!$D$3:$D$1315, F$1)+SUMIFS(DataRegularSeason20242025!$AB$3:$AB$1315,DataRegularSeason20242025!$B$3:$B$1315, "&lt;=" &amp; $A117, DataRegularSeason20242025!$E$3:$E$1315, F$1)</f>
        <v>9</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5</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12</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5</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2</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12</v>
      </c>
      <c r="AB117" s="2">
        <f>SUMIFS(DataRegularSeason20242025!$AA$3:$AA$1315,DataRegularSeason20242025!$B$3:$B$1315, "&lt;=" &amp; $A117, DataRegularSeason20242025!$D$3:$D$1315, AB$1)+SUMIFS(DataRegularSeason20242025!$AB$3:$AB$1315,DataRegularSeason20242025!$B$3:$B$1315, "&lt;=" &amp; $A117, DataRegularSeason20242025!$E$3:$E$1315, AB$1)</f>
        <v>9</v>
      </c>
      <c r="AC117" s="2">
        <f>SUMIFS(DataRegularSeason20242025!$AA$3:$AA$1315,DataRegularSeason20242025!$B$3:$B$1315, "&lt;=" &amp; $A117, DataRegularSeason20242025!$D$3:$D$1315, AC$1)+SUMIFS(DataRegularSeason20242025!$AB$3:$AB$1315,DataRegularSeason20242025!$B$3:$B$1315, "&lt;=" &amp; $A117, DataRegularSeason20242025!$E$3:$E$1315, AC$1)</f>
        <v>9</v>
      </c>
      <c r="AD117" s="2">
        <f>SUMIFS(DataRegularSeason20242025!$AA$3:$AA$1315,DataRegularSeason20242025!$B$3:$B$1315, "&lt;=" &amp; $A117, DataRegularSeason20242025!$D$3:$D$1315, AD$1)+SUMIFS(DataRegularSeason20242025!$AB$3:$AB$1315,DataRegularSeason20242025!$B$3:$B$1315, "&lt;=" &amp; $A117, DataRegularSeason20242025!$E$3:$E$1315, AD$1)</f>
        <v>10</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18</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10</v>
      </c>
      <c r="F118" s="2">
        <f>SUMIFS(DataRegularSeason20242025!$AA$3:$AA$1315,DataRegularSeason20242025!$B$3:$B$1315, "&lt;=" &amp; $A118, DataRegularSeason20242025!$D$3:$D$1315, F$1)+SUMIFS(DataRegularSeason20242025!$AB$3:$AB$1315,DataRegularSeason20242025!$B$3:$B$1315, "&lt;=" &amp; $A118, DataRegularSeason20242025!$E$3:$E$1315, F$1)</f>
        <v>9</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5</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12</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5</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2</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12</v>
      </c>
      <c r="AB118" s="2">
        <f>SUMIFS(DataRegularSeason20242025!$AA$3:$AA$1315,DataRegularSeason20242025!$B$3:$B$1315, "&lt;=" &amp; $A118, DataRegularSeason20242025!$D$3:$D$1315, AB$1)+SUMIFS(DataRegularSeason20242025!$AB$3:$AB$1315,DataRegularSeason20242025!$B$3:$B$1315, "&lt;=" &amp; $A118, DataRegularSeason20242025!$E$3:$E$1315, AB$1)</f>
        <v>9</v>
      </c>
      <c r="AC118" s="2">
        <f>SUMIFS(DataRegularSeason20242025!$AA$3:$AA$1315,DataRegularSeason20242025!$B$3:$B$1315, "&lt;=" &amp; $A118, DataRegularSeason20242025!$D$3:$D$1315, AC$1)+SUMIFS(DataRegularSeason20242025!$AB$3:$AB$1315,DataRegularSeason20242025!$B$3:$B$1315, "&lt;=" &amp; $A118, DataRegularSeason20242025!$E$3:$E$1315, AC$1)</f>
        <v>9</v>
      </c>
      <c r="AD118" s="2">
        <f>SUMIFS(DataRegularSeason20242025!$AA$3:$AA$1315,DataRegularSeason20242025!$B$3:$B$1315, "&lt;=" &amp; $A118, DataRegularSeason20242025!$D$3:$D$1315, AD$1)+SUMIFS(DataRegularSeason20242025!$AB$3:$AB$1315,DataRegularSeason20242025!$B$3:$B$1315, "&lt;=" &amp; $A118, DataRegularSeason20242025!$E$3:$E$1315, AD$1)</f>
        <v>10</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18</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10</v>
      </c>
      <c r="F119" s="2">
        <f>SUMIFS(DataRegularSeason20242025!$AA$3:$AA$1315,DataRegularSeason20242025!$B$3:$B$1315, "&lt;=" &amp; $A119, DataRegularSeason20242025!$D$3:$D$1315, F$1)+SUMIFS(DataRegularSeason20242025!$AB$3:$AB$1315,DataRegularSeason20242025!$B$3:$B$1315, "&lt;=" &amp; $A119, DataRegularSeason20242025!$E$3:$E$1315, F$1)</f>
        <v>9</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5</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12</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5</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2</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12</v>
      </c>
      <c r="AB119" s="2">
        <f>SUMIFS(DataRegularSeason20242025!$AA$3:$AA$1315,DataRegularSeason20242025!$B$3:$B$1315, "&lt;=" &amp; $A119, DataRegularSeason20242025!$D$3:$D$1315, AB$1)+SUMIFS(DataRegularSeason20242025!$AB$3:$AB$1315,DataRegularSeason20242025!$B$3:$B$1315, "&lt;=" &amp; $A119, DataRegularSeason20242025!$E$3:$E$1315, AB$1)</f>
        <v>9</v>
      </c>
      <c r="AC119" s="2">
        <f>SUMIFS(DataRegularSeason20242025!$AA$3:$AA$1315,DataRegularSeason20242025!$B$3:$B$1315, "&lt;=" &amp; $A119, DataRegularSeason20242025!$D$3:$D$1315, AC$1)+SUMIFS(DataRegularSeason20242025!$AB$3:$AB$1315,DataRegularSeason20242025!$B$3:$B$1315, "&lt;=" &amp; $A119, DataRegularSeason20242025!$E$3:$E$1315, AC$1)</f>
        <v>9</v>
      </c>
      <c r="AD119" s="2">
        <f>SUMIFS(DataRegularSeason20242025!$AA$3:$AA$1315,DataRegularSeason20242025!$B$3:$B$1315, "&lt;=" &amp; $A119, DataRegularSeason20242025!$D$3:$D$1315, AD$1)+SUMIFS(DataRegularSeason20242025!$AB$3:$AB$1315,DataRegularSeason20242025!$B$3:$B$1315, "&lt;=" &amp; $A119, DataRegularSeason20242025!$E$3:$E$1315, AD$1)</f>
        <v>10</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18</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10</v>
      </c>
      <c r="F120" s="2">
        <f>SUMIFS(DataRegularSeason20242025!$AA$3:$AA$1315,DataRegularSeason20242025!$B$3:$B$1315, "&lt;=" &amp; $A120, DataRegularSeason20242025!$D$3:$D$1315, F$1)+SUMIFS(DataRegularSeason20242025!$AB$3:$AB$1315,DataRegularSeason20242025!$B$3:$B$1315, "&lt;=" &amp; $A120, DataRegularSeason20242025!$E$3:$E$1315, F$1)</f>
        <v>9</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5</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12</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5</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2</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12</v>
      </c>
      <c r="AB120" s="2">
        <f>SUMIFS(DataRegularSeason20242025!$AA$3:$AA$1315,DataRegularSeason20242025!$B$3:$B$1315, "&lt;=" &amp; $A120, DataRegularSeason20242025!$D$3:$D$1315, AB$1)+SUMIFS(DataRegularSeason20242025!$AB$3:$AB$1315,DataRegularSeason20242025!$B$3:$B$1315, "&lt;=" &amp; $A120, DataRegularSeason20242025!$E$3:$E$1315, AB$1)</f>
        <v>9</v>
      </c>
      <c r="AC120" s="2">
        <f>SUMIFS(DataRegularSeason20242025!$AA$3:$AA$1315,DataRegularSeason20242025!$B$3:$B$1315, "&lt;=" &amp; $A120, DataRegularSeason20242025!$D$3:$D$1315, AC$1)+SUMIFS(DataRegularSeason20242025!$AB$3:$AB$1315,DataRegularSeason20242025!$B$3:$B$1315, "&lt;=" &amp; $A120, DataRegularSeason20242025!$E$3:$E$1315, AC$1)</f>
        <v>9</v>
      </c>
      <c r="AD120" s="2">
        <f>SUMIFS(DataRegularSeason20242025!$AA$3:$AA$1315,DataRegularSeason20242025!$B$3:$B$1315, "&lt;=" &amp; $A120, DataRegularSeason20242025!$D$3:$D$1315, AD$1)+SUMIFS(DataRegularSeason20242025!$AB$3:$AB$1315,DataRegularSeason20242025!$B$3:$B$1315, "&lt;=" &amp; $A120, DataRegularSeason20242025!$E$3:$E$1315, AD$1)</f>
        <v>10</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18</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10</v>
      </c>
      <c r="F121" s="2">
        <f>SUMIFS(DataRegularSeason20242025!$AA$3:$AA$1315,DataRegularSeason20242025!$B$3:$B$1315, "&lt;=" &amp; $A121, DataRegularSeason20242025!$D$3:$D$1315, F$1)+SUMIFS(DataRegularSeason20242025!$AB$3:$AB$1315,DataRegularSeason20242025!$B$3:$B$1315, "&lt;=" &amp; $A121, DataRegularSeason20242025!$E$3:$E$1315, F$1)</f>
        <v>9</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5</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12</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5</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2</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12</v>
      </c>
      <c r="AB121" s="2">
        <f>SUMIFS(DataRegularSeason20242025!$AA$3:$AA$1315,DataRegularSeason20242025!$B$3:$B$1315, "&lt;=" &amp; $A121, DataRegularSeason20242025!$D$3:$D$1315, AB$1)+SUMIFS(DataRegularSeason20242025!$AB$3:$AB$1315,DataRegularSeason20242025!$B$3:$B$1315, "&lt;=" &amp; $A121, DataRegularSeason20242025!$E$3:$E$1315, AB$1)</f>
        <v>9</v>
      </c>
      <c r="AC121" s="2">
        <f>SUMIFS(DataRegularSeason20242025!$AA$3:$AA$1315,DataRegularSeason20242025!$B$3:$B$1315, "&lt;=" &amp; $A121, DataRegularSeason20242025!$D$3:$D$1315, AC$1)+SUMIFS(DataRegularSeason20242025!$AB$3:$AB$1315,DataRegularSeason20242025!$B$3:$B$1315, "&lt;=" &amp; $A121, DataRegularSeason20242025!$E$3:$E$1315, AC$1)</f>
        <v>9</v>
      </c>
      <c r="AD121" s="2">
        <f>SUMIFS(DataRegularSeason20242025!$AA$3:$AA$1315,DataRegularSeason20242025!$B$3:$B$1315, "&lt;=" &amp; $A121, DataRegularSeason20242025!$D$3:$D$1315, AD$1)+SUMIFS(DataRegularSeason20242025!$AB$3:$AB$1315,DataRegularSeason20242025!$B$3:$B$1315, "&lt;=" &amp; $A121, DataRegularSeason20242025!$E$3:$E$1315, AD$1)</f>
        <v>10</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18</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10</v>
      </c>
      <c r="F122" s="2">
        <f>SUMIFS(DataRegularSeason20242025!$AA$3:$AA$1315,DataRegularSeason20242025!$B$3:$B$1315, "&lt;=" &amp; $A122, DataRegularSeason20242025!$D$3:$D$1315, F$1)+SUMIFS(DataRegularSeason20242025!$AB$3:$AB$1315,DataRegularSeason20242025!$B$3:$B$1315, "&lt;=" &amp; $A122, DataRegularSeason20242025!$E$3:$E$1315, F$1)</f>
        <v>9</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5</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12</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5</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2</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12</v>
      </c>
      <c r="AB122" s="2">
        <f>SUMIFS(DataRegularSeason20242025!$AA$3:$AA$1315,DataRegularSeason20242025!$B$3:$B$1315, "&lt;=" &amp; $A122, DataRegularSeason20242025!$D$3:$D$1315, AB$1)+SUMIFS(DataRegularSeason20242025!$AB$3:$AB$1315,DataRegularSeason20242025!$B$3:$B$1315, "&lt;=" &amp; $A122, DataRegularSeason20242025!$E$3:$E$1315, AB$1)</f>
        <v>9</v>
      </c>
      <c r="AC122" s="2">
        <f>SUMIFS(DataRegularSeason20242025!$AA$3:$AA$1315,DataRegularSeason20242025!$B$3:$B$1315, "&lt;=" &amp; $A122, DataRegularSeason20242025!$D$3:$D$1315, AC$1)+SUMIFS(DataRegularSeason20242025!$AB$3:$AB$1315,DataRegularSeason20242025!$B$3:$B$1315, "&lt;=" &amp; $A122, DataRegularSeason20242025!$E$3:$E$1315, AC$1)</f>
        <v>9</v>
      </c>
      <c r="AD122" s="2">
        <f>SUMIFS(DataRegularSeason20242025!$AA$3:$AA$1315,DataRegularSeason20242025!$B$3:$B$1315, "&lt;=" &amp; $A122, DataRegularSeason20242025!$D$3:$D$1315, AD$1)+SUMIFS(DataRegularSeason20242025!$AB$3:$AB$1315,DataRegularSeason20242025!$B$3:$B$1315, "&lt;=" &amp; $A122, DataRegularSeason20242025!$E$3:$E$1315, AD$1)</f>
        <v>10</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18</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10</v>
      </c>
      <c r="F123" s="2">
        <f>SUMIFS(DataRegularSeason20242025!$AA$3:$AA$1315,DataRegularSeason20242025!$B$3:$B$1315, "&lt;=" &amp; $A123, DataRegularSeason20242025!$D$3:$D$1315, F$1)+SUMIFS(DataRegularSeason20242025!$AB$3:$AB$1315,DataRegularSeason20242025!$B$3:$B$1315, "&lt;=" &amp; $A123, DataRegularSeason20242025!$E$3:$E$1315, F$1)</f>
        <v>9</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5</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12</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5</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2</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12</v>
      </c>
      <c r="AB123" s="2">
        <f>SUMIFS(DataRegularSeason20242025!$AA$3:$AA$1315,DataRegularSeason20242025!$B$3:$B$1315, "&lt;=" &amp; $A123, DataRegularSeason20242025!$D$3:$D$1315, AB$1)+SUMIFS(DataRegularSeason20242025!$AB$3:$AB$1315,DataRegularSeason20242025!$B$3:$B$1315, "&lt;=" &amp; $A123, DataRegularSeason20242025!$E$3:$E$1315, AB$1)</f>
        <v>9</v>
      </c>
      <c r="AC123" s="2">
        <f>SUMIFS(DataRegularSeason20242025!$AA$3:$AA$1315,DataRegularSeason20242025!$B$3:$B$1315, "&lt;=" &amp; $A123, DataRegularSeason20242025!$D$3:$D$1315, AC$1)+SUMIFS(DataRegularSeason20242025!$AB$3:$AB$1315,DataRegularSeason20242025!$B$3:$B$1315, "&lt;=" &amp; $A123, DataRegularSeason20242025!$E$3:$E$1315, AC$1)</f>
        <v>9</v>
      </c>
      <c r="AD123" s="2">
        <f>SUMIFS(DataRegularSeason20242025!$AA$3:$AA$1315,DataRegularSeason20242025!$B$3:$B$1315, "&lt;=" &amp; $A123, DataRegularSeason20242025!$D$3:$D$1315, AD$1)+SUMIFS(DataRegularSeason20242025!$AB$3:$AB$1315,DataRegularSeason20242025!$B$3:$B$1315, "&lt;=" &amp; $A123, DataRegularSeason20242025!$E$3:$E$1315, AD$1)</f>
        <v>10</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18</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10</v>
      </c>
      <c r="F124" s="2">
        <f>SUMIFS(DataRegularSeason20242025!$AA$3:$AA$1315,DataRegularSeason20242025!$B$3:$B$1315, "&lt;=" &amp; $A124, DataRegularSeason20242025!$D$3:$D$1315, F$1)+SUMIFS(DataRegularSeason20242025!$AB$3:$AB$1315,DataRegularSeason20242025!$B$3:$B$1315, "&lt;=" &amp; $A124, DataRegularSeason20242025!$E$3:$E$1315, F$1)</f>
        <v>9</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5</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12</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5</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2</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12</v>
      </c>
      <c r="AB124" s="2">
        <f>SUMIFS(DataRegularSeason20242025!$AA$3:$AA$1315,DataRegularSeason20242025!$B$3:$B$1315, "&lt;=" &amp; $A124, DataRegularSeason20242025!$D$3:$D$1315, AB$1)+SUMIFS(DataRegularSeason20242025!$AB$3:$AB$1315,DataRegularSeason20242025!$B$3:$B$1315, "&lt;=" &amp; $A124, DataRegularSeason20242025!$E$3:$E$1315, AB$1)</f>
        <v>9</v>
      </c>
      <c r="AC124" s="2">
        <f>SUMIFS(DataRegularSeason20242025!$AA$3:$AA$1315,DataRegularSeason20242025!$B$3:$B$1315, "&lt;=" &amp; $A124, DataRegularSeason20242025!$D$3:$D$1315, AC$1)+SUMIFS(DataRegularSeason20242025!$AB$3:$AB$1315,DataRegularSeason20242025!$B$3:$B$1315, "&lt;=" &amp; $A124, DataRegularSeason20242025!$E$3:$E$1315, AC$1)</f>
        <v>9</v>
      </c>
      <c r="AD124" s="2">
        <f>SUMIFS(DataRegularSeason20242025!$AA$3:$AA$1315,DataRegularSeason20242025!$B$3:$B$1315, "&lt;=" &amp; $A124, DataRegularSeason20242025!$D$3:$D$1315, AD$1)+SUMIFS(DataRegularSeason20242025!$AB$3:$AB$1315,DataRegularSeason20242025!$B$3:$B$1315, "&lt;=" &amp; $A124, DataRegularSeason20242025!$E$3:$E$1315, AD$1)</f>
        <v>10</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18</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10</v>
      </c>
      <c r="F125" s="2">
        <f>SUMIFS(DataRegularSeason20242025!$AA$3:$AA$1315,DataRegularSeason20242025!$B$3:$B$1315, "&lt;=" &amp; $A125, DataRegularSeason20242025!$D$3:$D$1315, F$1)+SUMIFS(DataRegularSeason20242025!$AB$3:$AB$1315,DataRegularSeason20242025!$B$3:$B$1315, "&lt;=" &amp; $A125, DataRegularSeason20242025!$E$3:$E$1315, F$1)</f>
        <v>9</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5</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12</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5</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2</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12</v>
      </c>
      <c r="AB125" s="2">
        <f>SUMIFS(DataRegularSeason20242025!$AA$3:$AA$1315,DataRegularSeason20242025!$B$3:$B$1315, "&lt;=" &amp; $A125, DataRegularSeason20242025!$D$3:$D$1315, AB$1)+SUMIFS(DataRegularSeason20242025!$AB$3:$AB$1315,DataRegularSeason20242025!$B$3:$B$1315, "&lt;=" &amp; $A125, DataRegularSeason20242025!$E$3:$E$1315, AB$1)</f>
        <v>9</v>
      </c>
      <c r="AC125" s="2">
        <f>SUMIFS(DataRegularSeason20242025!$AA$3:$AA$1315,DataRegularSeason20242025!$B$3:$B$1315, "&lt;=" &amp; $A125, DataRegularSeason20242025!$D$3:$D$1315, AC$1)+SUMIFS(DataRegularSeason20242025!$AB$3:$AB$1315,DataRegularSeason20242025!$B$3:$B$1315, "&lt;=" &amp; $A125, DataRegularSeason20242025!$E$3:$E$1315, AC$1)</f>
        <v>9</v>
      </c>
      <c r="AD125" s="2">
        <f>SUMIFS(DataRegularSeason20242025!$AA$3:$AA$1315,DataRegularSeason20242025!$B$3:$B$1315, "&lt;=" &amp; $A125, DataRegularSeason20242025!$D$3:$D$1315, AD$1)+SUMIFS(DataRegularSeason20242025!$AB$3:$AB$1315,DataRegularSeason20242025!$B$3:$B$1315, "&lt;=" &amp; $A125, DataRegularSeason20242025!$E$3:$E$1315, AD$1)</f>
        <v>10</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18</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10</v>
      </c>
      <c r="F126" s="2">
        <f>SUMIFS(DataRegularSeason20242025!$AA$3:$AA$1315,DataRegularSeason20242025!$B$3:$B$1315, "&lt;=" &amp; $A126, DataRegularSeason20242025!$D$3:$D$1315, F$1)+SUMIFS(DataRegularSeason20242025!$AB$3:$AB$1315,DataRegularSeason20242025!$B$3:$B$1315, "&lt;=" &amp; $A126, DataRegularSeason20242025!$E$3:$E$1315, F$1)</f>
        <v>9</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5</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12</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5</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2</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12</v>
      </c>
      <c r="AB126" s="2">
        <f>SUMIFS(DataRegularSeason20242025!$AA$3:$AA$1315,DataRegularSeason20242025!$B$3:$B$1315, "&lt;=" &amp; $A126, DataRegularSeason20242025!$D$3:$D$1315, AB$1)+SUMIFS(DataRegularSeason20242025!$AB$3:$AB$1315,DataRegularSeason20242025!$B$3:$B$1315, "&lt;=" &amp; $A126, DataRegularSeason20242025!$E$3:$E$1315, AB$1)</f>
        <v>9</v>
      </c>
      <c r="AC126" s="2">
        <f>SUMIFS(DataRegularSeason20242025!$AA$3:$AA$1315,DataRegularSeason20242025!$B$3:$B$1315, "&lt;=" &amp; $A126, DataRegularSeason20242025!$D$3:$D$1315, AC$1)+SUMIFS(DataRegularSeason20242025!$AB$3:$AB$1315,DataRegularSeason20242025!$B$3:$B$1315, "&lt;=" &amp; $A126, DataRegularSeason20242025!$E$3:$E$1315, AC$1)</f>
        <v>9</v>
      </c>
      <c r="AD126" s="2">
        <f>SUMIFS(DataRegularSeason20242025!$AA$3:$AA$1315,DataRegularSeason20242025!$B$3:$B$1315, "&lt;=" &amp; $A126, DataRegularSeason20242025!$D$3:$D$1315, AD$1)+SUMIFS(DataRegularSeason20242025!$AB$3:$AB$1315,DataRegularSeason20242025!$B$3:$B$1315, "&lt;=" &amp; $A126, DataRegularSeason20242025!$E$3:$E$1315, AD$1)</f>
        <v>10</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18</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10</v>
      </c>
      <c r="F127" s="2">
        <f>SUMIFS(DataRegularSeason20242025!$AA$3:$AA$1315,DataRegularSeason20242025!$B$3:$B$1315, "&lt;=" &amp; $A127, DataRegularSeason20242025!$D$3:$D$1315, F$1)+SUMIFS(DataRegularSeason20242025!$AB$3:$AB$1315,DataRegularSeason20242025!$B$3:$B$1315, "&lt;=" &amp; $A127, DataRegularSeason20242025!$E$3:$E$1315, F$1)</f>
        <v>9</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5</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12</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5</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2</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12</v>
      </c>
      <c r="AB127" s="2">
        <f>SUMIFS(DataRegularSeason20242025!$AA$3:$AA$1315,DataRegularSeason20242025!$B$3:$B$1315, "&lt;=" &amp; $A127, DataRegularSeason20242025!$D$3:$D$1315, AB$1)+SUMIFS(DataRegularSeason20242025!$AB$3:$AB$1315,DataRegularSeason20242025!$B$3:$B$1315, "&lt;=" &amp; $A127, DataRegularSeason20242025!$E$3:$E$1315, AB$1)</f>
        <v>9</v>
      </c>
      <c r="AC127" s="2">
        <f>SUMIFS(DataRegularSeason20242025!$AA$3:$AA$1315,DataRegularSeason20242025!$B$3:$B$1315, "&lt;=" &amp; $A127, DataRegularSeason20242025!$D$3:$D$1315, AC$1)+SUMIFS(DataRegularSeason20242025!$AB$3:$AB$1315,DataRegularSeason20242025!$B$3:$B$1315, "&lt;=" &amp; $A127, DataRegularSeason20242025!$E$3:$E$1315, AC$1)</f>
        <v>9</v>
      </c>
      <c r="AD127" s="2">
        <f>SUMIFS(DataRegularSeason20242025!$AA$3:$AA$1315,DataRegularSeason20242025!$B$3:$B$1315, "&lt;=" &amp; $A127, DataRegularSeason20242025!$D$3:$D$1315, AD$1)+SUMIFS(DataRegularSeason20242025!$AB$3:$AB$1315,DataRegularSeason20242025!$B$3:$B$1315, "&lt;=" &amp; $A127, DataRegularSeason20242025!$E$3:$E$1315, AD$1)</f>
        <v>10</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18</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10</v>
      </c>
      <c r="F128" s="2">
        <f>SUMIFS(DataRegularSeason20242025!$AA$3:$AA$1315,DataRegularSeason20242025!$B$3:$B$1315, "&lt;=" &amp; $A128, DataRegularSeason20242025!$D$3:$D$1315, F$1)+SUMIFS(DataRegularSeason20242025!$AB$3:$AB$1315,DataRegularSeason20242025!$B$3:$B$1315, "&lt;=" &amp; $A128, DataRegularSeason20242025!$E$3:$E$1315, F$1)</f>
        <v>9</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5</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12</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5</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2</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12</v>
      </c>
      <c r="AB128" s="2">
        <f>SUMIFS(DataRegularSeason20242025!$AA$3:$AA$1315,DataRegularSeason20242025!$B$3:$B$1315, "&lt;=" &amp; $A128, DataRegularSeason20242025!$D$3:$D$1315, AB$1)+SUMIFS(DataRegularSeason20242025!$AB$3:$AB$1315,DataRegularSeason20242025!$B$3:$B$1315, "&lt;=" &amp; $A128, DataRegularSeason20242025!$E$3:$E$1315, AB$1)</f>
        <v>9</v>
      </c>
      <c r="AC128" s="2">
        <f>SUMIFS(DataRegularSeason20242025!$AA$3:$AA$1315,DataRegularSeason20242025!$B$3:$B$1315, "&lt;=" &amp; $A128, DataRegularSeason20242025!$D$3:$D$1315, AC$1)+SUMIFS(DataRegularSeason20242025!$AB$3:$AB$1315,DataRegularSeason20242025!$B$3:$B$1315, "&lt;=" &amp; $A128, DataRegularSeason20242025!$E$3:$E$1315, AC$1)</f>
        <v>9</v>
      </c>
      <c r="AD128" s="2">
        <f>SUMIFS(DataRegularSeason20242025!$AA$3:$AA$1315,DataRegularSeason20242025!$B$3:$B$1315, "&lt;=" &amp; $A128, DataRegularSeason20242025!$D$3:$D$1315, AD$1)+SUMIFS(DataRegularSeason20242025!$AB$3:$AB$1315,DataRegularSeason20242025!$B$3:$B$1315, "&lt;=" &amp; $A128, DataRegularSeason20242025!$E$3:$E$1315, AD$1)</f>
        <v>10</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18</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10</v>
      </c>
      <c r="F129" s="2">
        <f>SUMIFS(DataRegularSeason20242025!$AA$3:$AA$1315,DataRegularSeason20242025!$B$3:$B$1315, "&lt;=" &amp; $A129, DataRegularSeason20242025!$D$3:$D$1315, F$1)+SUMIFS(DataRegularSeason20242025!$AB$3:$AB$1315,DataRegularSeason20242025!$B$3:$B$1315, "&lt;=" &amp; $A129, DataRegularSeason20242025!$E$3:$E$1315, F$1)</f>
        <v>9</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5</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12</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5</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2</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12</v>
      </c>
      <c r="AB129" s="2">
        <f>SUMIFS(DataRegularSeason20242025!$AA$3:$AA$1315,DataRegularSeason20242025!$B$3:$B$1315, "&lt;=" &amp; $A129, DataRegularSeason20242025!$D$3:$D$1315, AB$1)+SUMIFS(DataRegularSeason20242025!$AB$3:$AB$1315,DataRegularSeason20242025!$B$3:$B$1315, "&lt;=" &amp; $A129, DataRegularSeason20242025!$E$3:$E$1315, AB$1)</f>
        <v>9</v>
      </c>
      <c r="AC129" s="2">
        <f>SUMIFS(DataRegularSeason20242025!$AA$3:$AA$1315,DataRegularSeason20242025!$B$3:$B$1315, "&lt;=" &amp; $A129, DataRegularSeason20242025!$D$3:$D$1315, AC$1)+SUMIFS(DataRegularSeason20242025!$AB$3:$AB$1315,DataRegularSeason20242025!$B$3:$B$1315, "&lt;=" &amp; $A129, DataRegularSeason20242025!$E$3:$E$1315, AC$1)</f>
        <v>9</v>
      </c>
      <c r="AD129" s="2">
        <f>SUMIFS(DataRegularSeason20242025!$AA$3:$AA$1315,DataRegularSeason20242025!$B$3:$B$1315, "&lt;=" &amp; $A129, DataRegularSeason20242025!$D$3:$D$1315, AD$1)+SUMIFS(DataRegularSeason20242025!$AB$3:$AB$1315,DataRegularSeason20242025!$B$3:$B$1315, "&lt;=" &amp; $A129, DataRegularSeason20242025!$E$3:$E$1315, AD$1)</f>
        <v>10</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18</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10</v>
      </c>
      <c r="F130" s="2">
        <f>SUMIFS(DataRegularSeason20242025!$AA$3:$AA$1315,DataRegularSeason20242025!$B$3:$B$1315, "&lt;=" &amp; $A130, DataRegularSeason20242025!$D$3:$D$1315, F$1)+SUMIFS(DataRegularSeason20242025!$AB$3:$AB$1315,DataRegularSeason20242025!$B$3:$B$1315, "&lt;=" &amp; $A130, DataRegularSeason20242025!$E$3:$E$1315, F$1)</f>
        <v>9</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5</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12</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5</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2</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12</v>
      </c>
      <c r="AB130" s="2">
        <f>SUMIFS(DataRegularSeason20242025!$AA$3:$AA$1315,DataRegularSeason20242025!$B$3:$B$1315, "&lt;=" &amp; $A130, DataRegularSeason20242025!$D$3:$D$1315, AB$1)+SUMIFS(DataRegularSeason20242025!$AB$3:$AB$1315,DataRegularSeason20242025!$B$3:$B$1315, "&lt;=" &amp; $A130, DataRegularSeason20242025!$E$3:$E$1315, AB$1)</f>
        <v>9</v>
      </c>
      <c r="AC130" s="2">
        <f>SUMIFS(DataRegularSeason20242025!$AA$3:$AA$1315,DataRegularSeason20242025!$B$3:$B$1315, "&lt;=" &amp; $A130, DataRegularSeason20242025!$D$3:$D$1315, AC$1)+SUMIFS(DataRegularSeason20242025!$AB$3:$AB$1315,DataRegularSeason20242025!$B$3:$B$1315, "&lt;=" &amp; $A130, DataRegularSeason20242025!$E$3:$E$1315, AC$1)</f>
        <v>9</v>
      </c>
      <c r="AD130" s="2">
        <f>SUMIFS(DataRegularSeason20242025!$AA$3:$AA$1315,DataRegularSeason20242025!$B$3:$B$1315, "&lt;=" &amp; $A130, DataRegularSeason20242025!$D$3:$D$1315, AD$1)+SUMIFS(DataRegularSeason20242025!$AB$3:$AB$1315,DataRegularSeason20242025!$B$3:$B$1315, "&lt;=" &amp; $A130, DataRegularSeason20242025!$E$3:$E$1315, AD$1)</f>
        <v>10</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18</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10</v>
      </c>
      <c r="F131" s="2">
        <f>SUMIFS(DataRegularSeason20242025!$AA$3:$AA$1315,DataRegularSeason20242025!$B$3:$B$1315, "&lt;=" &amp; $A131, DataRegularSeason20242025!$D$3:$D$1315, F$1)+SUMIFS(DataRegularSeason20242025!$AB$3:$AB$1315,DataRegularSeason20242025!$B$3:$B$1315, "&lt;=" &amp; $A131, DataRegularSeason20242025!$E$3:$E$1315, F$1)</f>
        <v>9</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5</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12</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5</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2</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12</v>
      </c>
      <c r="AB131" s="2">
        <f>SUMIFS(DataRegularSeason20242025!$AA$3:$AA$1315,DataRegularSeason20242025!$B$3:$B$1315, "&lt;=" &amp; $A131, DataRegularSeason20242025!$D$3:$D$1315, AB$1)+SUMIFS(DataRegularSeason20242025!$AB$3:$AB$1315,DataRegularSeason20242025!$B$3:$B$1315, "&lt;=" &amp; $A131, DataRegularSeason20242025!$E$3:$E$1315, AB$1)</f>
        <v>9</v>
      </c>
      <c r="AC131" s="2">
        <f>SUMIFS(DataRegularSeason20242025!$AA$3:$AA$1315,DataRegularSeason20242025!$B$3:$B$1315, "&lt;=" &amp; $A131, DataRegularSeason20242025!$D$3:$D$1315, AC$1)+SUMIFS(DataRegularSeason20242025!$AB$3:$AB$1315,DataRegularSeason20242025!$B$3:$B$1315, "&lt;=" &amp; $A131, DataRegularSeason20242025!$E$3:$E$1315, AC$1)</f>
        <v>9</v>
      </c>
      <c r="AD131" s="2">
        <f>SUMIFS(DataRegularSeason20242025!$AA$3:$AA$1315,DataRegularSeason20242025!$B$3:$B$1315, "&lt;=" &amp; $A131, DataRegularSeason20242025!$D$3:$D$1315, AD$1)+SUMIFS(DataRegularSeason20242025!$AB$3:$AB$1315,DataRegularSeason20242025!$B$3:$B$1315, "&lt;=" &amp; $A131, DataRegularSeason20242025!$E$3:$E$1315, AD$1)</f>
        <v>10</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18</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10</v>
      </c>
      <c r="F132" s="2">
        <f>SUMIFS(DataRegularSeason20242025!$AA$3:$AA$1315,DataRegularSeason20242025!$B$3:$B$1315, "&lt;=" &amp; $A132, DataRegularSeason20242025!$D$3:$D$1315, F$1)+SUMIFS(DataRegularSeason20242025!$AB$3:$AB$1315,DataRegularSeason20242025!$B$3:$B$1315, "&lt;=" &amp; $A132, DataRegularSeason20242025!$E$3:$E$1315, F$1)</f>
        <v>9</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5</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12</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5</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2</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12</v>
      </c>
      <c r="AB132" s="2">
        <f>SUMIFS(DataRegularSeason20242025!$AA$3:$AA$1315,DataRegularSeason20242025!$B$3:$B$1315, "&lt;=" &amp; $A132, DataRegularSeason20242025!$D$3:$D$1315, AB$1)+SUMIFS(DataRegularSeason20242025!$AB$3:$AB$1315,DataRegularSeason20242025!$B$3:$B$1315, "&lt;=" &amp; $A132, DataRegularSeason20242025!$E$3:$E$1315, AB$1)</f>
        <v>9</v>
      </c>
      <c r="AC132" s="2">
        <f>SUMIFS(DataRegularSeason20242025!$AA$3:$AA$1315,DataRegularSeason20242025!$B$3:$B$1315, "&lt;=" &amp; $A132, DataRegularSeason20242025!$D$3:$D$1315, AC$1)+SUMIFS(DataRegularSeason20242025!$AB$3:$AB$1315,DataRegularSeason20242025!$B$3:$B$1315, "&lt;=" &amp; $A132, DataRegularSeason20242025!$E$3:$E$1315, AC$1)</f>
        <v>9</v>
      </c>
      <c r="AD132" s="2">
        <f>SUMIFS(DataRegularSeason20242025!$AA$3:$AA$1315,DataRegularSeason20242025!$B$3:$B$1315, "&lt;=" &amp; $A132, DataRegularSeason20242025!$D$3:$D$1315, AD$1)+SUMIFS(DataRegularSeason20242025!$AB$3:$AB$1315,DataRegularSeason20242025!$B$3:$B$1315, "&lt;=" &amp; $A132, DataRegularSeason20242025!$E$3:$E$1315, AD$1)</f>
        <v>10</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18</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10</v>
      </c>
      <c r="F133" s="2">
        <f>SUMIFS(DataRegularSeason20242025!$AA$3:$AA$1315,DataRegularSeason20242025!$B$3:$B$1315, "&lt;=" &amp; $A133, DataRegularSeason20242025!$D$3:$D$1315, F$1)+SUMIFS(DataRegularSeason20242025!$AB$3:$AB$1315,DataRegularSeason20242025!$B$3:$B$1315, "&lt;=" &amp; $A133, DataRegularSeason20242025!$E$3:$E$1315, F$1)</f>
        <v>9</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5</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12</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5</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2</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12</v>
      </c>
      <c r="AB133" s="2">
        <f>SUMIFS(DataRegularSeason20242025!$AA$3:$AA$1315,DataRegularSeason20242025!$B$3:$B$1315, "&lt;=" &amp; $A133, DataRegularSeason20242025!$D$3:$D$1315, AB$1)+SUMIFS(DataRegularSeason20242025!$AB$3:$AB$1315,DataRegularSeason20242025!$B$3:$B$1315, "&lt;=" &amp; $A133, DataRegularSeason20242025!$E$3:$E$1315, AB$1)</f>
        <v>9</v>
      </c>
      <c r="AC133" s="2">
        <f>SUMIFS(DataRegularSeason20242025!$AA$3:$AA$1315,DataRegularSeason20242025!$B$3:$B$1315, "&lt;=" &amp; $A133, DataRegularSeason20242025!$D$3:$D$1315, AC$1)+SUMIFS(DataRegularSeason20242025!$AB$3:$AB$1315,DataRegularSeason20242025!$B$3:$B$1315, "&lt;=" &amp; $A133, DataRegularSeason20242025!$E$3:$E$1315, AC$1)</f>
        <v>9</v>
      </c>
      <c r="AD133" s="2">
        <f>SUMIFS(DataRegularSeason20242025!$AA$3:$AA$1315,DataRegularSeason20242025!$B$3:$B$1315, "&lt;=" &amp; $A133, DataRegularSeason20242025!$D$3:$D$1315, AD$1)+SUMIFS(DataRegularSeason20242025!$AB$3:$AB$1315,DataRegularSeason20242025!$B$3:$B$1315, "&lt;=" &amp; $A133, DataRegularSeason20242025!$E$3:$E$1315, AD$1)</f>
        <v>10</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18</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10</v>
      </c>
      <c r="F134" s="2">
        <f>SUMIFS(DataRegularSeason20242025!$AA$3:$AA$1315,DataRegularSeason20242025!$B$3:$B$1315, "&lt;=" &amp; $A134, DataRegularSeason20242025!$D$3:$D$1315, F$1)+SUMIFS(DataRegularSeason20242025!$AB$3:$AB$1315,DataRegularSeason20242025!$B$3:$B$1315, "&lt;=" &amp; $A134, DataRegularSeason20242025!$E$3:$E$1315, F$1)</f>
        <v>9</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5</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12</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5</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2</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12</v>
      </c>
      <c r="AB134" s="2">
        <f>SUMIFS(DataRegularSeason20242025!$AA$3:$AA$1315,DataRegularSeason20242025!$B$3:$B$1315, "&lt;=" &amp; $A134, DataRegularSeason20242025!$D$3:$D$1315, AB$1)+SUMIFS(DataRegularSeason20242025!$AB$3:$AB$1315,DataRegularSeason20242025!$B$3:$B$1315, "&lt;=" &amp; $A134, DataRegularSeason20242025!$E$3:$E$1315, AB$1)</f>
        <v>9</v>
      </c>
      <c r="AC134" s="2">
        <f>SUMIFS(DataRegularSeason20242025!$AA$3:$AA$1315,DataRegularSeason20242025!$B$3:$B$1315, "&lt;=" &amp; $A134, DataRegularSeason20242025!$D$3:$D$1315, AC$1)+SUMIFS(DataRegularSeason20242025!$AB$3:$AB$1315,DataRegularSeason20242025!$B$3:$B$1315, "&lt;=" &amp; $A134, DataRegularSeason20242025!$E$3:$E$1315, AC$1)</f>
        <v>9</v>
      </c>
      <c r="AD134" s="2">
        <f>SUMIFS(DataRegularSeason20242025!$AA$3:$AA$1315,DataRegularSeason20242025!$B$3:$B$1315, "&lt;=" &amp; $A134, DataRegularSeason20242025!$D$3:$D$1315, AD$1)+SUMIFS(DataRegularSeason20242025!$AB$3:$AB$1315,DataRegularSeason20242025!$B$3:$B$1315, "&lt;=" &amp; $A134, DataRegularSeason20242025!$E$3:$E$1315, AD$1)</f>
        <v>10</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18</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10</v>
      </c>
      <c r="F135" s="2">
        <f>SUMIFS(DataRegularSeason20242025!$AA$3:$AA$1315,DataRegularSeason20242025!$B$3:$B$1315, "&lt;=" &amp; $A135, DataRegularSeason20242025!$D$3:$D$1315, F$1)+SUMIFS(DataRegularSeason20242025!$AB$3:$AB$1315,DataRegularSeason20242025!$B$3:$B$1315, "&lt;=" &amp; $A135, DataRegularSeason20242025!$E$3:$E$1315, F$1)</f>
        <v>9</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5</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12</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5</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2</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12</v>
      </c>
      <c r="AB135" s="2">
        <f>SUMIFS(DataRegularSeason20242025!$AA$3:$AA$1315,DataRegularSeason20242025!$B$3:$B$1315, "&lt;=" &amp; $A135, DataRegularSeason20242025!$D$3:$D$1315, AB$1)+SUMIFS(DataRegularSeason20242025!$AB$3:$AB$1315,DataRegularSeason20242025!$B$3:$B$1315, "&lt;=" &amp; $A135, DataRegularSeason20242025!$E$3:$E$1315, AB$1)</f>
        <v>9</v>
      </c>
      <c r="AC135" s="2">
        <f>SUMIFS(DataRegularSeason20242025!$AA$3:$AA$1315,DataRegularSeason20242025!$B$3:$B$1315, "&lt;=" &amp; $A135, DataRegularSeason20242025!$D$3:$D$1315, AC$1)+SUMIFS(DataRegularSeason20242025!$AB$3:$AB$1315,DataRegularSeason20242025!$B$3:$B$1315, "&lt;=" &amp; $A135, DataRegularSeason20242025!$E$3:$E$1315, AC$1)</f>
        <v>9</v>
      </c>
      <c r="AD135" s="2">
        <f>SUMIFS(DataRegularSeason20242025!$AA$3:$AA$1315,DataRegularSeason20242025!$B$3:$B$1315, "&lt;=" &amp; $A135, DataRegularSeason20242025!$D$3:$D$1315, AD$1)+SUMIFS(DataRegularSeason20242025!$AB$3:$AB$1315,DataRegularSeason20242025!$B$3:$B$1315, "&lt;=" &amp; $A135, DataRegularSeason20242025!$E$3:$E$1315, AD$1)</f>
        <v>10</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18</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10</v>
      </c>
      <c r="F136" s="2">
        <f>SUMIFS(DataRegularSeason20242025!$AA$3:$AA$1315,DataRegularSeason20242025!$B$3:$B$1315, "&lt;=" &amp; $A136, DataRegularSeason20242025!$D$3:$D$1315, F$1)+SUMIFS(DataRegularSeason20242025!$AB$3:$AB$1315,DataRegularSeason20242025!$B$3:$B$1315, "&lt;=" &amp; $A136, DataRegularSeason20242025!$E$3:$E$1315, F$1)</f>
        <v>9</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5</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12</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5</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2</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12</v>
      </c>
      <c r="AB136" s="2">
        <f>SUMIFS(DataRegularSeason20242025!$AA$3:$AA$1315,DataRegularSeason20242025!$B$3:$B$1315, "&lt;=" &amp; $A136, DataRegularSeason20242025!$D$3:$D$1315, AB$1)+SUMIFS(DataRegularSeason20242025!$AB$3:$AB$1315,DataRegularSeason20242025!$B$3:$B$1315, "&lt;=" &amp; $A136, DataRegularSeason20242025!$E$3:$E$1315, AB$1)</f>
        <v>9</v>
      </c>
      <c r="AC136" s="2">
        <f>SUMIFS(DataRegularSeason20242025!$AA$3:$AA$1315,DataRegularSeason20242025!$B$3:$B$1315, "&lt;=" &amp; $A136, DataRegularSeason20242025!$D$3:$D$1315, AC$1)+SUMIFS(DataRegularSeason20242025!$AB$3:$AB$1315,DataRegularSeason20242025!$B$3:$B$1315, "&lt;=" &amp; $A136, DataRegularSeason20242025!$E$3:$E$1315, AC$1)</f>
        <v>9</v>
      </c>
      <c r="AD136" s="2">
        <f>SUMIFS(DataRegularSeason20242025!$AA$3:$AA$1315,DataRegularSeason20242025!$B$3:$B$1315, "&lt;=" &amp; $A136, DataRegularSeason20242025!$D$3:$D$1315, AD$1)+SUMIFS(DataRegularSeason20242025!$AB$3:$AB$1315,DataRegularSeason20242025!$B$3:$B$1315, "&lt;=" &amp; $A136, DataRegularSeason20242025!$E$3:$E$1315, AD$1)</f>
        <v>10</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18</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10</v>
      </c>
      <c r="F137" s="2">
        <f>SUMIFS(DataRegularSeason20242025!$AA$3:$AA$1315,DataRegularSeason20242025!$B$3:$B$1315, "&lt;=" &amp; $A137, DataRegularSeason20242025!$D$3:$D$1315, F$1)+SUMIFS(DataRegularSeason20242025!$AB$3:$AB$1315,DataRegularSeason20242025!$B$3:$B$1315, "&lt;=" &amp; $A137, DataRegularSeason20242025!$E$3:$E$1315, F$1)</f>
        <v>9</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5</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12</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5</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2</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12</v>
      </c>
      <c r="AB137" s="2">
        <f>SUMIFS(DataRegularSeason20242025!$AA$3:$AA$1315,DataRegularSeason20242025!$B$3:$B$1315, "&lt;=" &amp; $A137, DataRegularSeason20242025!$D$3:$D$1315, AB$1)+SUMIFS(DataRegularSeason20242025!$AB$3:$AB$1315,DataRegularSeason20242025!$B$3:$B$1315, "&lt;=" &amp; $A137, DataRegularSeason20242025!$E$3:$E$1315, AB$1)</f>
        <v>9</v>
      </c>
      <c r="AC137" s="2">
        <f>SUMIFS(DataRegularSeason20242025!$AA$3:$AA$1315,DataRegularSeason20242025!$B$3:$B$1315, "&lt;=" &amp; $A137, DataRegularSeason20242025!$D$3:$D$1315, AC$1)+SUMIFS(DataRegularSeason20242025!$AB$3:$AB$1315,DataRegularSeason20242025!$B$3:$B$1315, "&lt;=" &amp; $A137, DataRegularSeason20242025!$E$3:$E$1315, AC$1)</f>
        <v>9</v>
      </c>
      <c r="AD137" s="2">
        <f>SUMIFS(DataRegularSeason20242025!$AA$3:$AA$1315,DataRegularSeason20242025!$B$3:$B$1315, "&lt;=" &amp; $A137, DataRegularSeason20242025!$D$3:$D$1315, AD$1)+SUMIFS(DataRegularSeason20242025!$AB$3:$AB$1315,DataRegularSeason20242025!$B$3:$B$1315, "&lt;=" &amp; $A137, DataRegularSeason20242025!$E$3:$E$1315, AD$1)</f>
        <v>10</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18</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10</v>
      </c>
      <c r="F138" s="2">
        <f>SUMIFS(DataRegularSeason20242025!$AA$3:$AA$1315,DataRegularSeason20242025!$B$3:$B$1315, "&lt;=" &amp; $A138, DataRegularSeason20242025!$D$3:$D$1315, F$1)+SUMIFS(DataRegularSeason20242025!$AB$3:$AB$1315,DataRegularSeason20242025!$B$3:$B$1315, "&lt;=" &amp; $A138, DataRegularSeason20242025!$E$3:$E$1315, F$1)</f>
        <v>9</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5</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12</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5</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2</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12</v>
      </c>
      <c r="AB138" s="2">
        <f>SUMIFS(DataRegularSeason20242025!$AA$3:$AA$1315,DataRegularSeason20242025!$B$3:$B$1315, "&lt;=" &amp; $A138, DataRegularSeason20242025!$D$3:$D$1315, AB$1)+SUMIFS(DataRegularSeason20242025!$AB$3:$AB$1315,DataRegularSeason20242025!$B$3:$B$1315, "&lt;=" &amp; $A138, DataRegularSeason20242025!$E$3:$E$1315, AB$1)</f>
        <v>9</v>
      </c>
      <c r="AC138" s="2">
        <f>SUMIFS(DataRegularSeason20242025!$AA$3:$AA$1315,DataRegularSeason20242025!$B$3:$B$1315, "&lt;=" &amp; $A138, DataRegularSeason20242025!$D$3:$D$1315, AC$1)+SUMIFS(DataRegularSeason20242025!$AB$3:$AB$1315,DataRegularSeason20242025!$B$3:$B$1315, "&lt;=" &amp; $A138, DataRegularSeason20242025!$E$3:$E$1315, AC$1)</f>
        <v>9</v>
      </c>
      <c r="AD138" s="2">
        <f>SUMIFS(DataRegularSeason20242025!$AA$3:$AA$1315,DataRegularSeason20242025!$B$3:$B$1315, "&lt;=" &amp; $A138, DataRegularSeason20242025!$D$3:$D$1315, AD$1)+SUMIFS(DataRegularSeason20242025!$AB$3:$AB$1315,DataRegularSeason20242025!$B$3:$B$1315, "&lt;=" &amp; $A138, DataRegularSeason20242025!$E$3:$E$1315, AD$1)</f>
        <v>10</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18</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10</v>
      </c>
      <c r="F139" s="2">
        <f>SUMIFS(DataRegularSeason20242025!$AA$3:$AA$1315,DataRegularSeason20242025!$B$3:$B$1315, "&lt;=" &amp; $A139, DataRegularSeason20242025!$D$3:$D$1315, F$1)+SUMIFS(DataRegularSeason20242025!$AB$3:$AB$1315,DataRegularSeason20242025!$B$3:$B$1315, "&lt;=" &amp; $A139, DataRegularSeason20242025!$E$3:$E$1315, F$1)</f>
        <v>9</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5</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12</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5</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2</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12</v>
      </c>
      <c r="AB139" s="2">
        <f>SUMIFS(DataRegularSeason20242025!$AA$3:$AA$1315,DataRegularSeason20242025!$B$3:$B$1315, "&lt;=" &amp; $A139, DataRegularSeason20242025!$D$3:$D$1315, AB$1)+SUMIFS(DataRegularSeason20242025!$AB$3:$AB$1315,DataRegularSeason20242025!$B$3:$B$1315, "&lt;=" &amp; $A139, DataRegularSeason20242025!$E$3:$E$1315, AB$1)</f>
        <v>9</v>
      </c>
      <c r="AC139" s="2">
        <f>SUMIFS(DataRegularSeason20242025!$AA$3:$AA$1315,DataRegularSeason20242025!$B$3:$B$1315, "&lt;=" &amp; $A139, DataRegularSeason20242025!$D$3:$D$1315, AC$1)+SUMIFS(DataRegularSeason20242025!$AB$3:$AB$1315,DataRegularSeason20242025!$B$3:$B$1315, "&lt;=" &amp; $A139, DataRegularSeason20242025!$E$3:$E$1315, AC$1)</f>
        <v>9</v>
      </c>
      <c r="AD139" s="2">
        <f>SUMIFS(DataRegularSeason20242025!$AA$3:$AA$1315,DataRegularSeason20242025!$B$3:$B$1315, "&lt;=" &amp; $A139, DataRegularSeason20242025!$D$3:$D$1315, AD$1)+SUMIFS(DataRegularSeason20242025!$AB$3:$AB$1315,DataRegularSeason20242025!$B$3:$B$1315, "&lt;=" &amp; $A139, DataRegularSeason20242025!$E$3:$E$1315, AD$1)</f>
        <v>10</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18</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10</v>
      </c>
      <c r="F140" s="2">
        <f>SUMIFS(DataRegularSeason20242025!$AA$3:$AA$1315,DataRegularSeason20242025!$B$3:$B$1315, "&lt;=" &amp; $A140, DataRegularSeason20242025!$D$3:$D$1315, F$1)+SUMIFS(DataRegularSeason20242025!$AB$3:$AB$1315,DataRegularSeason20242025!$B$3:$B$1315, "&lt;=" &amp; $A140, DataRegularSeason20242025!$E$3:$E$1315, F$1)</f>
        <v>9</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5</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12</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5</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2</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12</v>
      </c>
      <c r="AB140" s="2">
        <f>SUMIFS(DataRegularSeason20242025!$AA$3:$AA$1315,DataRegularSeason20242025!$B$3:$B$1315, "&lt;=" &amp; $A140, DataRegularSeason20242025!$D$3:$D$1315, AB$1)+SUMIFS(DataRegularSeason20242025!$AB$3:$AB$1315,DataRegularSeason20242025!$B$3:$B$1315, "&lt;=" &amp; $A140, DataRegularSeason20242025!$E$3:$E$1315, AB$1)</f>
        <v>9</v>
      </c>
      <c r="AC140" s="2">
        <f>SUMIFS(DataRegularSeason20242025!$AA$3:$AA$1315,DataRegularSeason20242025!$B$3:$B$1315, "&lt;=" &amp; $A140, DataRegularSeason20242025!$D$3:$D$1315, AC$1)+SUMIFS(DataRegularSeason20242025!$AB$3:$AB$1315,DataRegularSeason20242025!$B$3:$B$1315, "&lt;=" &amp; $A140, DataRegularSeason20242025!$E$3:$E$1315, AC$1)</f>
        <v>9</v>
      </c>
      <c r="AD140" s="2">
        <f>SUMIFS(DataRegularSeason20242025!$AA$3:$AA$1315,DataRegularSeason20242025!$B$3:$B$1315, "&lt;=" &amp; $A140, DataRegularSeason20242025!$D$3:$D$1315, AD$1)+SUMIFS(DataRegularSeason20242025!$AB$3:$AB$1315,DataRegularSeason20242025!$B$3:$B$1315, "&lt;=" &amp; $A140, DataRegularSeason20242025!$E$3:$E$1315, AD$1)</f>
        <v>10</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18</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10</v>
      </c>
      <c r="F141" s="2">
        <f>SUMIFS(DataRegularSeason20242025!$AA$3:$AA$1315,DataRegularSeason20242025!$B$3:$B$1315, "&lt;=" &amp; $A141, DataRegularSeason20242025!$D$3:$D$1315, F$1)+SUMIFS(DataRegularSeason20242025!$AB$3:$AB$1315,DataRegularSeason20242025!$B$3:$B$1315, "&lt;=" &amp; $A141, DataRegularSeason20242025!$E$3:$E$1315, F$1)</f>
        <v>9</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5</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12</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5</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2</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12</v>
      </c>
      <c r="AB141" s="2">
        <f>SUMIFS(DataRegularSeason20242025!$AA$3:$AA$1315,DataRegularSeason20242025!$B$3:$B$1315, "&lt;=" &amp; $A141, DataRegularSeason20242025!$D$3:$D$1315, AB$1)+SUMIFS(DataRegularSeason20242025!$AB$3:$AB$1315,DataRegularSeason20242025!$B$3:$B$1315, "&lt;=" &amp; $A141, DataRegularSeason20242025!$E$3:$E$1315, AB$1)</f>
        <v>9</v>
      </c>
      <c r="AC141" s="2">
        <f>SUMIFS(DataRegularSeason20242025!$AA$3:$AA$1315,DataRegularSeason20242025!$B$3:$B$1315, "&lt;=" &amp; $A141, DataRegularSeason20242025!$D$3:$D$1315, AC$1)+SUMIFS(DataRegularSeason20242025!$AB$3:$AB$1315,DataRegularSeason20242025!$B$3:$B$1315, "&lt;=" &amp; $A141, DataRegularSeason20242025!$E$3:$E$1315, AC$1)</f>
        <v>9</v>
      </c>
      <c r="AD141" s="2">
        <f>SUMIFS(DataRegularSeason20242025!$AA$3:$AA$1315,DataRegularSeason20242025!$B$3:$B$1315, "&lt;=" &amp; $A141, DataRegularSeason20242025!$D$3:$D$1315, AD$1)+SUMIFS(DataRegularSeason20242025!$AB$3:$AB$1315,DataRegularSeason20242025!$B$3:$B$1315, "&lt;=" &amp; $A141, DataRegularSeason20242025!$E$3:$E$1315, AD$1)</f>
        <v>10</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18</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10</v>
      </c>
      <c r="F142" s="2">
        <f>SUMIFS(DataRegularSeason20242025!$AA$3:$AA$1315,DataRegularSeason20242025!$B$3:$B$1315, "&lt;=" &amp; $A142, DataRegularSeason20242025!$D$3:$D$1315, F$1)+SUMIFS(DataRegularSeason20242025!$AB$3:$AB$1315,DataRegularSeason20242025!$B$3:$B$1315, "&lt;=" &amp; $A142, DataRegularSeason20242025!$E$3:$E$1315, F$1)</f>
        <v>9</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5</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12</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5</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2</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12</v>
      </c>
      <c r="AB142" s="2">
        <f>SUMIFS(DataRegularSeason20242025!$AA$3:$AA$1315,DataRegularSeason20242025!$B$3:$B$1315, "&lt;=" &amp; $A142, DataRegularSeason20242025!$D$3:$D$1315, AB$1)+SUMIFS(DataRegularSeason20242025!$AB$3:$AB$1315,DataRegularSeason20242025!$B$3:$B$1315, "&lt;=" &amp; $A142, DataRegularSeason20242025!$E$3:$E$1315, AB$1)</f>
        <v>9</v>
      </c>
      <c r="AC142" s="2">
        <f>SUMIFS(DataRegularSeason20242025!$AA$3:$AA$1315,DataRegularSeason20242025!$B$3:$B$1315, "&lt;=" &amp; $A142, DataRegularSeason20242025!$D$3:$D$1315, AC$1)+SUMIFS(DataRegularSeason20242025!$AB$3:$AB$1315,DataRegularSeason20242025!$B$3:$B$1315, "&lt;=" &amp; $A142, DataRegularSeason20242025!$E$3:$E$1315, AC$1)</f>
        <v>9</v>
      </c>
      <c r="AD142" s="2">
        <f>SUMIFS(DataRegularSeason20242025!$AA$3:$AA$1315,DataRegularSeason20242025!$B$3:$B$1315, "&lt;=" &amp; $A142, DataRegularSeason20242025!$D$3:$D$1315, AD$1)+SUMIFS(DataRegularSeason20242025!$AB$3:$AB$1315,DataRegularSeason20242025!$B$3:$B$1315, "&lt;=" &amp; $A142, DataRegularSeason20242025!$E$3:$E$1315, AD$1)</f>
        <v>10</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18</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10</v>
      </c>
      <c r="F143" s="2">
        <f>SUMIFS(DataRegularSeason20242025!$AA$3:$AA$1315,DataRegularSeason20242025!$B$3:$B$1315, "&lt;=" &amp; $A143, DataRegularSeason20242025!$D$3:$D$1315, F$1)+SUMIFS(DataRegularSeason20242025!$AB$3:$AB$1315,DataRegularSeason20242025!$B$3:$B$1315, "&lt;=" &amp; $A143, DataRegularSeason20242025!$E$3:$E$1315, F$1)</f>
        <v>9</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5</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12</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5</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2</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12</v>
      </c>
      <c r="AB143" s="2">
        <f>SUMIFS(DataRegularSeason20242025!$AA$3:$AA$1315,DataRegularSeason20242025!$B$3:$B$1315, "&lt;=" &amp; $A143, DataRegularSeason20242025!$D$3:$D$1315, AB$1)+SUMIFS(DataRegularSeason20242025!$AB$3:$AB$1315,DataRegularSeason20242025!$B$3:$B$1315, "&lt;=" &amp; $A143, DataRegularSeason20242025!$E$3:$E$1315, AB$1)</f>
        <v>9</v>
      </c>
      <c r="AC143" s="2">
        <f>SUMIFS(DataRegularSeason20242025!$AA$3:$AA$1315,DataRegularSeason20242025!$B$3:$B$1315, "&lt;=" &amp; $A143, DataRegularSeason20242025!$D$3:$D$1315, AC$1)+SUMIFS(DataRegularSeason20242025!$AB$3:$AB$1315,DataRegularSeason20242025!$B$3:$B$1315, "&lt;=" &amp; $A143, DataRegularSeason20242025!$E$3:$E$1315, AC$1)</f>
        <v>9</v>
      </c>
      <c r="AD143" s="2">
        <f>SUMIFS(DataRegularSeason20242025!$AA$3:$AA$1315,DataRegularSeason20242025!$B$3:$B$1315, "&lt;=" &amp; $A143, DataRegularSeason20242025!$D$3:$D$1315, AD$1)+SUMIFS(DataRegularSeason20242025!$AB$3:$AB$1315,DataRegularSeason20242025!$B$3:$B$1315, "&lt;=" &amp; $A143, DataRegularSeason20242025!$E$3:$E$1315, AD$1)</f>
        <v>10</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18</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10</v>
      </c>
      <c r="F144" s="2">
        <f>SUMIFS(DataRegularSeason20242025!$AA$3:$AA$1315,DataRegularSeason20242025!$B$3:$B$1315, "&lt;=" &amp; $A144, DataRegularSeason20242025!$D$3:$D$1315, F$1)+SUMIFS(DataRegularSeason20242025!$AB$3:$AB$1315,DataRegularSeason20242025!$B$3:$B$1315, "&lt;=" &amp; $A144, DataRegularSeason20242025!$E$3:$E$1315, F$1)</f>
        <v>9</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5</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12</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5</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2</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12</v>
      </c>
      <c r="AB144" s="2">
        <f>SUMIFS(DataRegularSeason20242025!$AA$3:$AA$1315,DataRegularSeason20242025!$B$3:$B$1315, "&lt;=" &amp; $A144, DataRegularSeason20242025!$D$3:$D$1315, AB$1)+SUMIFS(DataRegularSeason20242025!$AB$3:$AB$1315,DataRegularSeason20242025!$B$3:$B$1315, "&lt;=" &amp; $A144, DataRegularSeason20242025!$E$3:$E$1315, AB$1)</f>
        <v>9</v>
      </c>
      <c r="AC144" s="2">
        <f>SUMIFS(DataRegularSeason20242025!$AA$3:$AA$1315,DataRegularSeason20242025!$B$3:$B$1315, "&lt;=" &amp; $A144, DataRegularSeason20242025!$D$3:$D$1315, AC$1)+SUMIFS(DataRegularSeason20242025!$AB$3:$AB$1315,DataRegularSeason20242025!$B$3:$B$1315, "&lt;=" &amp; $A144, DataRegularSeason20242025!$E$3:$E$1315, AC$1)</f>
        <v>9</v>
      </c>
      <c r="AD144" s="2">
        <f>SUMIFS(DataRegularSeason20242025!$AA$3:$AA$1315,DataRegularSeason20242025!$B$3:$B$1315, "&lt;=" &amp; $A144, DataRegularSeason20242025!$D$3:$D$1315, AD$1)+SUMIFS(DataRegularSeason20242025!$AB$3:$AB$1315,DataRegularSeason20242025!$B$3:$B$1315, "&lt;=" &amp; $A144, DataRegularSeason20242025!$E$3:$E$1315, AD$1)</f>
        <v>10</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18</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10</v>
      </c>
      <c r="F145" s="2">
        <f>SUMIFS(DataRegularSeason20242025!$AA$3:$AA$1315,DataRegularSeason20242025!$B$3:$B$1315, "&lt;=" &amp; $A145, DataRegularSeason20242025!$D$3:$D$1315, F$1)+SUMIFS(DataRegularSeason20242025!$AB$3:$AB$1315,DataRegularSeason20242025!$B$3:$B$1315, "&lt;=" &amp; $A145, DataRegularSeason20242025!$E$3:$E$1315, F$1)</f>
        <v>9</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5</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12</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5</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2</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12</v>
      </c>
      <c r="AB145" s="2">
        <f>SUMIFS(DataRegularSeason20242025!$AA$3:$AA$1315,DataRegularSeason20242025!$B$3:$B$1315, "&lt;=" &amp; $A145, DataRegularSeason20242025!$D$3:$D$1315, AB$1)+SUMIFS(DataRegularSeason20242025!$AB$3:$AB$1315,DataRegularSeason20242025!$B$3:$B$1315, "&lt;=" &amp; $A145, DataRegularSeason20242025!$E$3:$E$1315, AB$1)</f>
        <v>9</v>
      </c>
      <c r="AC145" s="2">
        <f>SUMIFS(DataRegularSeason20242025!$AA$3:$AA$1315,DataRegularSeason20242025!$B$3:$B$1315, "&lt;=" &amp; $A145, DataRegularSeason20242025!$D$3:$D$1315, AC$1)+SUMIFS(DataRegularSeason20242025!$AB$3:$AB$1315,DataRegularSeason20242025!$B$3:$B$1315, "&lt;=" &amp; $A145, DataRegularSeason20242025!$E$3:$E$1315, AC$1)</f>
        <v>9</v>
      </c>
      <c r="AD145" s="2">
        <f>SUMIFS(DataRegularSeason20242025!$AA$3:$AA$1315,DataRegularSeason20242025!$B$3:$B$1315, "&lt;=" &amp; $A145, DataRegularSeason20242025!$D$3:$D$1315, AD$1)+SUMIFS(DataRegularSeason20242025!$AB$3:$AB$1315,DataRegularSeason20242025!$B$3:$B$1315, "&lt;=" &amp; $A145, DataRegularSeason20242025!$E$3:$E$1315, AD$1)</f>
        <v>10</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18</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10</v>
      </c>
      <c r="F146" s="2">
        <f>SUMIFS(DataRegularSeason20242025!$AA$3:$AA$1315,DataRegularSeason20242025!$B$3:$B$1315, "&lt;=" &amp; $A146, DataRegularSeason20242025!$D$3:$D$1315, F$1)+SUMIFS(DataRegularSeason20242025!$AB$3:$AB$1315,DataRegularSeason20242025!$B$3:$B$1315, "&lt;=" &amp; $A146, DataRegularSeason20242025!$E$3:$E$1315, F$1)</f>
        <v>9</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5</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12</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5</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2</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12</v>
      </c>
      <c r="AB146" s="2">
        <f>SUMIFS(DataRegularSeason20242025!$AA$3:$AA$1315,DataRegularSeason20242025!$B$3:$B$1315, "&lt;=" &amp; $A146, DataRegularSeason20242025!$D$3:$D$1315, AB$1)+SUMIFS(DataRegularSeason20242025!$AB$3:$AB$1315,DataRegularSeason20242025!$B$3:$B$1315, "&lt;=" &amp; $A146, DataRegularSeason20242025!$E$3:$E$1315, AB$1)</f>
        <v>9</v>
      </c>
      <c r="AC146" s="2">
        <f>SUMIFS(DataRegularSeason20242025!$AA$3:$AA$1315,DataRegularSeason20242025!$B$3:$B$1315, "&lt;=" &amp; $A146, DataRegularSeason20242025!$D$3:$D$1315, AC$1)+SUMIFS(DataRegularSeason20242025!$AB$3:$AB$1315,DataRegularSeason20242025!$B$3:$B$1315, "&lt;=" &amp; $A146, DataRegularSeason20242025!$E$3:$E$1315, AC$1)</f>
        <v>9</v>
      </c>
      <c r="AD146" s="2">
        <f>SUMIFS(DataRegularSeason20242025!$AA$3:$AA$1315,DataRegularSeason20242025!$B$3:$B$1315, "&lt;=" &amp; $A146, DataRegularSeason20242025!$D$3:$D$1315, AD$1)+SUMIFS(DataRegularSeason20242025!$AB$3:$AB$1315,DataRegularSeason20242025!$B$3:$B$1315, "&lt;=" &amp; $A146, DataRegularSeason20242025!$E$3:$E$1315, AD$1)</f>
        <v>10</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18</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10</v>
      </c>
      <c r="F147" s="2">
        <f>SUMIFS(DataRegularSeason20242025!$AA$3:$AA$1315,DataRegularSeason20242025!$B$3:$B$1315, "&lt;=" &amp; $A147, DataRegularSeason20242025!$D$3:$D$1315, F$1)+SUMIFS(DataRegularSeason20242025!$AB$3:$AB$1315,DataRegularSeason20242025!$B$3:$B$1315, "&lt;=" &amp; $A147, DataRegularSeason20242025!$E$3:$E$1315, F$1)</f>
        <v>9</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5</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12</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5</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2</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12</v>
      </c>
      <c r="AB147" s="2">
        <f>SUMIFS(DataRegularSeason20242025!$AA$3:$AA$1315,DataRegularSeason20242025!$B$3:$B$1315, "&lt;=" &amp; $A147, DataRegularSeason20242025!$D$3:$D$1315, AB$1)+SUMIFS(DataRegularSeason20242025!$AB$3:$AB$1315,DataRegularSeason20242025!$B$3:$B$1315, "&lt;=" &amp; $A147, DataRegularSeason20242025!$E$3:$E$1315, AB$1)</f>
        <v>9</v>
      </c>
      <c r="AC147" s="2">
        <f>SUMIFS(DataRegularSeason20242025!$AA$3:$AA$1315,DataRegularSeason20242025!$B$3:$B$1315, "&lt;=" &amp; $A147, DataRegularSeason20242025!$D$3:$D$1315, AC$1)+SUMIFS(DataRegularSeason20242025!$AB$3:$AB$1315,DataRegularSeason20242025!$B$3:$B$1315, "&lt;=" &amp; $A147, DataRegularSeason20242025!$E$3:$E$1315, AC$1)</f>
        <v>9</v>
      </c>
      <c r="AD147" s="2">
        <f>SUMIFS(DataRegularSeason20242025!$AA$3:$AA$1315,DataRegularSeason20242025!$B$3:$B$1315, "&lt;=" &amp; $A147, DataRegularSeason20242025!$D$3:$D$1315, AD$1)+SUMIFS(DataRegularSeason20242025!$AB$3:$AB$1315,DataRegularSeason20242025!$B$3:$B$1315, "&lt;=" &amp; $A147, DataRegularSeason20242025!$E$3:$E$1315, AD$1)</f>
        <v>10</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18</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10</v>
      </c>
      <c r="F148" s="2">
        <f>SUMIFS(DataRegularSeason20242025!$AA$3:$AA$1315,DataRegularSeason20242025!$B$3:$B$1315, "&lt;=" &amp; $A148, DataRegularSeason20242025!$D$3:$D$1315, F$1)+SUMIFS(DataRegularSeason20242025!$AB$3:$AB$1315,DataRegularSeason20242025!$B$3:$B$1315, "&lt;=" &amp; $A148, DataRegularSeason20242025!$E$3:$E$1315, F$1)</f>
        <v>9</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5</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12</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5</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2</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12</v>
      </c>
      <c r="AB148" s="2">
        <f>SUMIFS(DataRegularSeason20242025!$AA$3:$AA$1315,DataRegularSeason20242025!$B$3:$B$1315, "&lt;=" &amp; $A148, DataRegularSeason20242025!$D$3:$D$1315, AB$1)+SUMIFS(DataRegularSeason20242025!$AB$3:$AB$1315,DataRegularSeason20242025!$B$3:$B$1315, "&lt;=" &amp; $A148, DataRegularSeason20242025!$E$3:$E$1315, AB$1)</f>
        <v>9</v>
      </c>
      <c r="AC148" s="2">
        <f>SUMIFS(DataRegularSeason20242025!$AA$3:$AA$1315,DataRegularSeason20242025!$B$3:$B$1315, "&lt;=" &amp; $A148, DataRegularSeason20242025!$D$3:$D$1315, AC$1)+SUMIFS(DataRegularSeason20242025!$AB$3:$AB$1315,DataRegularSeason20242025!$B$3:$B$1315, "&lt;=" &amp; $A148, DataRegularSeason20242025!$E$3:$E$1315, AC$1)</f>
        <v>9</v>
      </c>
      <c r="AD148" s="2">
        <f>SUMIFS(DataRegularSeason20242025!$AA$3:$AA$1315,DataRegularSeason20242025!$B$3:$B$1315, "&lt;=" &amp; $A148, DataRegularSeason20242025!$D$3:$D$1315, AD$1)+SUMIFS(DataRegularSeason20242025!$AB$3:$AB$1315,DataRegularSeason20242025!$B$3:$B$1315, "&lt;=" &amp; $A148, DataRegularSeason20242025!$E$3:$E$1315, AD$1)</f>
        <v>10</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18</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10</v>
      </c>
      <c r="F149" s="2">
        <f>SUMIFS(DataRegularSeason20242025!$AA$3:$AA$1315,DataRegularSeason20242025!$B$3:$B$1315, "&lt;=" &amp; $A149, DataRegularSeason20242025!$D$3:$D$1315, F$1)+SUMIFS(DataRegularSeason20242025!$AB$3:$AB$1315,DataRegularSeason20242025!$B$3:$B$1315, "&lt;=" &amp; $A149, DataRegularSeason20242025!$E$3:$E$1315, F$1)</f>
        <v>9</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5</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12</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5</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2</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12</v>
      </c>
      <c r="AB149" s="2">
        <f>SUMIFS(DataRegularSeason20242025!$AA$3:$AA$1315,DataRegularSeason20242025!$B$3:$B$1315, "&lt;=" &amp; $A149, DataRegularSeason20242025!$D$3:$D$1315, AB$1)+SUMIFS(DataRegularSeason20242025!$AB$3:$AB$1315,DataRegularSeason20242025!$B$3:$B$1315, "&lt;=" &amp; $A149, DataRegularSeason20242025!$E$3:$E$1315, AB$1)</f>
        <v>9</v>
      </c>
      <c r="AC149" s="2">
        <f>SUMIFS(DataRegularSeason20242025!$AA$3:$AA$1315,DataRegularSeason20242025!$B$3:$B$1315, "&lt;=" &amp; $A149, DataRegularSeason20242025!$D$3:$D$1315, AC$1)+SUMIFS(DataRegularSeason20242025!$AB$3:$AB$1315,DataRegularSeason20242025!$B$3:$B$1315, "&lt;=" &amp; $A149, DataRegularSeason20242025!$E$3:$E$1315, AC$1)</f>
        <v>9</v>
      </c>
      <c r="AD149" s="2">
        <f>SUMIFS(DataRegularSeason20242025!$AA$3:$AA$1315,DataRegularSeason20242025!$B$3:$B$1315, "&lt;=" &amp; $A149, DataRegularSeason20242025!$D$3:$D$1315, AD$1)+SUMIFS(DataRegularSeason20242025!$AB$3:$AB$1315,DataRegularSeason20242025!$B$3:$B$1315, "&lt;=" &amp; $A149, DataRegularSeason20242025!$E$3:$E$1315, AD$1)</f>
        <v>10</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18</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10</v>
      </c>
      <c r="F150" s="2">
        <f>SUMIFS(DataRegularSeason20242025!$AA$3:$AA$1315,DataRegularSeason20242025!$B$3:$B$1315, "&lt;=" &amp; $A150, DataRegularSeason20242025!$D$3:$D$1315, F$1)+SUMIFS(DataRegularSeason20242025!$AB$3:$AB$1315,DataRegularSeason20242025!$B$3:$B$1315, "&lt;=" &amp; $A150, DataRegularSeason20242025!$E$3:$E$1315, F$1)</f>
        <v>9</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5</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12</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5</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2</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12</v>
      </c>
      <c r="AB150" s="2">
        <f>SUMIFS(DataRegularSeason20242025!$AA$3:$AA$1315,DataRegularSeason20242025!$B$3:$B$1315, "&lt;=" &amp; $A150, DataRegularSeason20242025!$D$3:$D$1315, AB$1)+SUMIFS(DataRegularSeason20242025!$AB$3:$AB$1315,DataRegularSeason20242025!$B$3:$B$1315, "&lt;=" &amp; $A150, DataRegularSeason20242025!$E$3:$E$1315, AB$1)</f>
        <v>9</v>
      </c>
      <c r="AC150" s="2">
        <f>SUMIFS(DataRegularSeason20242025!$AA$3:$AA$1315,DataRegularSeason20242025!$B$3:$B$1315, "&lt;=" &amp; $A150, DataRegularSeason20242025!$D$3:$D$1315, AC$1)+SUMIFS(DataRegularSeason20242025!$AB$3:$AB$1315,DataRegularSeason20242025!$B$3:$B$1315, "&lt;=" &amp; $A150, DataRegularSeason20242025!$E$3:$E$1315, AC$1)</f>
        <v>9</v>
      </c>
      <c r="AD150" s="2">
        <f>SUMIFS(DataRegularSeason20242025!$AA$3:$AA$1315,DataRegularSeason20242025!$B$3:$B$1315, "&lt;=" &amp; $A150, DataRegularSeason20242025!$D$3:$D$1315, AD$1)+SUMIFS(DataRegularSeason20242025!$AB$3:$AB$1315,DataRegularSeason20242025!$B$3:$B$1315, "&lt;=" &amp; $A150, DataRegularSeason20242025!$E$3:$E$1315, AD$1)</f>
        <v>10</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18</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10</v>
      </c>
      <c r="F151" s="2">
        <f>SUMIFS(DataRegularSeason20242025!$AA$3:$AA$1315,DataRegularSeason20242025!$B$3:$B$1315, "&lt;=" &amp; $A151, DataRegularSeason20242025!$D$3:$D$1315, F$1)+SUMIFS(DataRegularSeason20242025!$AB$3:$AB$1315,DataRegularSeason20242025!$B$3:$B$1315, "&lt;=" &amp; $A151, DataRegularSeason20242025!$E$3:$E$1315, F$1)</f>
        <v>9</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5</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12</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5</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2</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12</v>
      </c>
      <c r="AB151" s="2">
        <f>SUMIFS(DataRegularSeason20242025!$AA$3:$AA$1315,DataRegularSeason20242025!$B$3:$B$1315, "&lt;=" &amp; $A151, DataRegularSeason20242025!$D$3:$D$1315, AB$1)+SUMIFS(DataRegularSeason20242025!$AB$3:$AB$1315,DataRegularSeason20242025!$B$3:$B$1315, "&lt;=" &amp; $A151, DataRegularSeason20242025!$E$3:$E$1315, AB$1)</f>
        <v>9</v>
      </c>
      <c r="AC151" s="2">
        <f>SUMIFS(DataRegularSeason20242025!$AA$3:$AA$1315,DataRegularSeason20242025!$B$3:$B$1315, "&lt;=" &amp; $A151, DataRegularSeason20242025!$D$3:$D$1315, AC$1)+SUMIFS(DataRegularSeason20242025!$AB$3:$AB$1315,DataRegularSeason20242025!$B$3:$B$1315, "&lt;=" &amp; $A151, DataRegularSeason20242025!$E$3:$E$1315, AC$1)</f>
        <v>9</v>
      </c>
      <c r="AD151" s="2">
        <f>SUMIFS(DataRegularSeason20242025!$AA$3:$AA$1315,DataRegularSeason20242025!$B$3:$B$1315, "&lt;=" &amp; $A151, DataRegularSeason20242025!$D$3:$D$1315, AD$1)+SUMIFS(DataRegularSeason20242025!$AB$3:$AB$1315,DataRegularSeason20242025!$B$3:$B$1315, "&lt;=" &amp; $A151, DataRegularSeason20242025!$E$3:$E$1315, AD$1)</f>
        <v>10</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18</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10</v>
      </c>
      <c r="F152" s="2">
        <f>SUMIFS(DataRegularSeason20242025!$AA$3:$AA$1315,DataRegularSeason20242025!$B$3:$B$1315, "&lt;=" &amp; $A152, DataRegularSeason20242025!$D$3:$D$1315, F$1)+SUMIFS(DataRegularSeason20242025!$AB$3:$AB$1315,DataRegularSeason20242025!$B$3:$B$1315, "&lt;=" &amp; $A152, DataRegularSeason20242025!$E$3:$E$1315, F$1)</f>
        <v>9</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5</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12</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5</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2</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12</v>
      </c>
      <c r="AB152" s="2">
        <f>SUMIFS(DataRegularSeason20242025!$AA$3:$AA$1315,DataRegularSeason20242025!$B$3:$B$1315, "&lt;=" &amp; $A152, DataRegularSeason20242025!$D$3:$D$1315, AB$1)+SUMIFS(DataRegularSeason20242025!$AB$3:$AB$1315,DataRegularSeason20242025!$B$3:$B$1315, "&lt;=" &amp; $A152, DataRegularSeason20242025!$E$3:$E$1315, AB$1)</f>
        <v>9</v>
      </c>
      <c r="AC152" s="2">
        <f>SUMIFS(DataRegularSeason20242025!$AA$3:$AA$1315,DataRegularSeason20242025!$B$3:$B$1315, "&lt;=" &amp; $A152, DataRegularSeason20242025!$D$3:$D$1315, AC$1)+SUMIFS(DataRegularSeason20242025!$AB$3:$AB$1315,DataRegularSeason20242025!$B$3:$B$1315, "&lt;=" &amp; $A152, DataRegularSeason20242025!$E$3:$E$1315, AC$1)</f>
        <v>9</v>
      </c>
      <c r="AD152" s="2">
        <f>SUMIFS(DataRegularSeason20242025!$AA$3:$AA$1315,DataRegularSeason20242025!$B$3:$B$1315, "&lt;=" &amp; $A152, DataRegularSeason20242025!$D$3:$D$1315, AD$1)+SUMIFS(DataRegularSeason20242025!$AB$3:$AB$1315,DataRegularSeason20242025!$B$3:$B$1315, "&lt;=" &amp; $A152, DataRegularSeason20242025!$E$3:$E$1315, AD$1)</f>
        <v>10</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18</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10</v>
      </c>
      <c r="F153" s="2">
        <f>SUMIFS(DataRegularSeason20242025!$AA$3:$AA$1315,DataRegularSeason20242025!$B$3:$B$1315, "&lt;=" &amp; $A153, DataRegularSeason20242025!$D$3:$D$1315, F$1)+SUMIFS(DataRegularSeason20242025!$AB$3:$AB$1315,DataRegularSeason20242025!$B$3:$B$1315, "&lt;=" &amp; $A153, DataRegularSeason20242025!$E$3:$E$1315, F$1)</f>
        <v>9</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5</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12</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5</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2</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12</v>
      </c>
      <c r="AB153" s="2">
        <f>SUMIFS(DataRegularSeason20242025!$AA$3:$AA$1315,DataRegularSeason20242025!$B$3:$B$1315, "&lt;=" &amp; $A153, DataRegularSeason20242025!$D$3:$D$1315, AB$1)+SUMIFS(DataRegularSeason20242025!$AB$3:$AB$1315,DataRegularSeason20242025!$B$3:$B$1315, "&lt;=" &amp; $A153, DataRegularSeason20242025!$E$3:$E$1315, AB$1)</f>
        <v>9</v>
      </c>
      <c r="AC153" s="2">
        <f>SUMIFS(DataRegularSeason20242025!$AA$3:$AA$1315,DataRegularSeason20242025!$B$3:$B$1315, "&lt;=" &amp; $A153, DataRegularSeason20242025!$D$3:$D$1315, AC$1)+SUMIFS(DataRegularSeason20242025!$AB$3:$AB$1315,DataRegularSeason20242025!$B$3:$B$1315, "&lt;=" &amp; $A153, DataRegularSeason20242025!$E$3:$E$1315, AC$1)</f>
        <v>9</v>
      </c>
      <c r="AD153" s="2">
        <f>SUMIFS(DataRegularSeason20242025!$AA$3:$AA$1315,DataRegularSeason20242025!$B$3:$B$1315, "&lt;=" &amp; $A153, DataRegularSeason20242025!$D$3:$D$1315, AD$1)+SUMIFS(DataRegularSeason20242025!$AB$3:$AB$1315,DataRegularSeason20242025!$B$3:$B$1315, "&lt;=" &amp; $A153, DataRegularSeason20242025!$E$3:$E$1315, AD$1)</f>
        <v>10</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18</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10</v>
      </c>
      <c r="F154" s="2">
        <f>SUMIFS(DataRegularSeason20242025!$AA$3:$AA$1315,DataRegularSeason20242025!$B$3:$B$1315, "&lt;=" &amp; $A154, DataRegularSeason20242025!$D$3:$D$1315, F$1)+SUMIFS(DataRegularSeason20242025!$AB$3:$AB$1315,DataRegularSeason20242025!$B$3:$B$1315, "&lt;=" &amp; $A154, DataRegularSeason20242025!$E$3:$E$1315, F$1)</f>
        <v>9</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5</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12</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5</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2</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12</v>
      </c>
      <c r="AB154" s="2">
        <f>SUMIFS(DataRegularSeason20242025!$AA$3:$AA$1315,DataRegularSeason20242025!$B$3:$B$1315, "&lt;=" &amp; $A154, DataRegularSeason20242025!$D$3:$D$1315, AB$1)+SUMIFS(DataRegularSeason20242025!$AB$3:$AB$1315,DataRegularSeason20242025!$B$3:$B$1315, "&lt;=" &amp; $A154, DataRegularSeason20242025!$E$3:$E$1315, AB$1)</f>
        <v>9</v>
      </c>
      <c r="AC154" s="2">
        <f>SUMIFS(DataRegularSeason20242025!$AA$3:$AA$1315,DataRegularSeason20242025!$B$3:$B$1315, "&lt;=" &amp; $A154, DataRegularSeason20242025!$D$3:$D$1315, AC$1)+SUMIFS(DataRegularSeason20242025!$AB$3:$AB$1315,DataRegularSeason20242025!$B$3:$B$1315, "&lt;=" &amp; $A154, DataRegularSeason20242025!$E$3:$E$1315, AC$1)</f>
        <v>9</v>
      </c>
      <c r="AD154" s="2">
        <f>SUMIFS(DataRegularSeason20242025!$AA$3:$AA$1315,DataRegularSeason20242025!$B$3:$B$1315, "&lt;=" &amp; $A154, DataRegularSeason20242025!$D$3:$D$1315, AD$1)+SUMIFS(DataRegularSeason20242025!$AB$3:$AB$1315,DataRegularSeason20242025!$B$3:$B$1315, "&lt;=" &amp; $A154, DataRegularSeason20242025!$E$3:$E$1315, AD$1)</f>
        <v>10</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18</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10</v>
      </c>
      <c r="F155" s="2">
        <f>SUMIFS(DataRegularSeason20242025!$AA$3:$AA$1315,DataRegularSeason20242025!$B$3:$B$1315, "&lt;=" &amp; $A155, DataRegularSeason20242025!$D$3:$D$1315, F$1)+SUMIFS(DataRegularSeason20242025!$AB$3:$AB$1315,DataRegularSeason20242025!$B$3:$B$1315, "&lt;=" &amp; $A155, DataRegularSeason20242025!$E$3:$E$1315, F$1)</f>
        <v>9</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5</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12</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5</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2</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12</v>
      </c>
      <c r="AB155" s="2">
        <f>SUMIFS(DataRegularSeason20242025!$AA$3:$AA$1315,DataRegularSeason20242025!$B$3:$B$1315, "&lt;=" &amp; $A155, DataRegularSeason20242025!$D$3:$D$1315, AB$1)+SUMIFS(DataRegularSeason20242025!$AB$3:$AB$1315,DataRegularSeason20242025!$B$3:$B$1315, "&lt;=" &amp; $A155, DataRegularSeason20242025!$E$3:$E$1315, AB$1)</f>
        <v>9</v>
      </c>
      <c r="AC155" s="2">
        <f>SUMIFS(DataRegularSeason20242025!$AA$3:$AA$1315,DataRegularSeason20242025!$B$3:$B$1315, "&lt;=" &amp; $A155, DataRegularSeason20242025!$D$3:$D$1315, AC$1)+SUMIFS(DataRegularSeason20242025!$AB$3:$AB$1315,DataRegularSeason20242025!$B$3:$B$1315, "&lt;=" &amp; $A155, DataRegularSeason20242025!$E$3:$E$1315, AC$1)</f>
        <v>9</v>
      </c>
      <c r="AD155" s="2">
        <f>SUMIFS(DataRegularSeason20242025!$AA$3:$AA$1315,DataRegularSeason20242025!$B$3:$B$1315, "&lt;=" &amp; $A155, DataRegularSeason20242025!$D$3:$D$1315, AD$1)+SUMIFS(DataRegularSeason20242025!$AB$3:$AB$1315,DataRegularSeason20242025!$B$3:$B$1315, "&lt;=" &amp; $A155, DataRegularSeason20242025!$E$3:$E$1315, AD$1)</f>
        <v>10</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18</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10</v>
      </c>
      <c r="F156" s="2">
        <f>SUMIFS(DataRegularSeason20242025!$AA$3:$AA$1315,DataRegularSeason20242025!$B$3:$B$1315, "&lt;=" &amp; $A156, DataRegularSeason20242025!$D$3:$D$1315, F$1)+SUMIFS(DataRegularSeason20242025!$AB$3:$AB$1315,DataRegularSeason20242025!$B$3:$B$1315, "&lt;=" &amp; $A156, DataRegularSeason20242025!$E$3:$E$1315, F$1)</f>
        <v>9</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5</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12</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5</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2</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12</v>
      </c>
      <c r="AB156" s="2">
        <f>SUMIFS(DataRegularSeason20242025!$AA$3:$AA$1315,DataRegularSeason20242025!$B$3:$B$1315, "&lt;=" &amp; $A156, DataRegularSeason20242025!$D$3:$D$1315, AB$1)+SUMIFS(DataRegularSeason20242025!$AB$3:$AB$1315,DataRegularSeason20242025!$B$3:$B$1315, "&lt;=" &amp; $A156, DataRegularSeason20242025!$E$3:$E$1315, AB$1)</f>
        <v>9</v>
      </c>
      <c r="AC156" s="2">
        <f>SUMIFS(DataRegularSeason20242025!$AA$3:$AA$1315,DataRegularSeason20242025!$B$3:$B$1315, "&lt;=" &amp; $A156, DataRegularSeason20242025!$D$3:$D$1315, AC$1)+SUMIFS(DataRegularSeason20242025!$AB$3:$AB$1315,DataRegularSeason20242025!$B$3:$B$1315, "&lt;=" &amp; $A156, DataRegularSeason20242025!$E$3:$E$1315, AC$1)</f>
        <v>9</v>
      </c>
      <c r="AD156" s="2">
        <f>SUMIFS(DataRegularSeason20242025!$AA$3:$AA$1315,DataRegularSeason20242025!$B$3:$B$1315, "&lt;=" &amp; $A156, DataRegularSeason20242025!$D$3:$D$1315, AD$1)+SUMIFS(DataRegularSeason20242025!$AB$3:$AB$1315,DataRegularSeason20242025!$B$3:$B$1315, "&lt;=" &amp; $A156, DataRegularSeason20242025!$E$3:$E$1315, AD$1)</f>
        <v>10</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18</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10</v>
      </c>
      <c r="F157" s="2">
        <f>SUMIFS(DataRegularSeason20242025!$AA$3:$AA$1315,DataRegularSeason20242025!$B$3:$B$1315, "&lt;=" &amp; $A157, DataRegularSeason20242025!$D$3:$D$1315, F$1)+SUMIFS(DataRegularSeason20242025!$AB$3:$AB$1315,DataRegularSeason20242025!$B$3:$B$1315, "&lt;=" &amp; $A157, DataRegularSeason20242025!$E$3:$E$1315, F$1)</f>
        <v>9</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5</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12</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5</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2</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12</v>
      </c>
      <c r="AB157" s="2">
        <f>SUMIFS(DataRegularSeason20242025!$AA$3:$AA$1315,DataRegularSeason20242025!$B$3:$B$1315, "&lt;=" &amp; $A157, DataRegularSeason20242025!$D$3:$D$1315, AB$1)+SUMIFS(DataRegularSeason20242025!$AB$3:$AB$1315,DataRegularSeason20242025!$B$3:$B$1315, "&lt;=" &amp; $A157, DataRegularSeason20242025!$E$3:$E$1315, AB$1)</f>
        <v>9</v>
      </c>
      <c r="AC157" s="2">
        <f>SUMIFS(DataRegularSeason20242025!$AA$3:$AA$1315,DataRegularSeason20242025!$B$3:$B$1315, "&lt;=" &amp; $A157, DataRegularSeason20242025!$D$3:$D$1315, AC$1)+SUMIFS(DataRegularSeason20242025!$AB$3:$AB$1315,DataRegularSeason20242025!$B$3:$B$1315, "&lt;=" &amp; $A157, DataRegularSeason20242025!$E$3:$E$1315, AC$1)</f>
        <v>9</v>
      </c>
      <c r="AD157" s="2">
        <f>SUMIFS(DataRegularSeason20242025!$AA$3:$AA$1315,DataRegularSeason20242025!$B$3:$B$1315, "&lt;=" &amp; $A157, DataRegularSeason20242025!$D$3:$D$1315, AD$1)+SUMIFS(DataRegularSeason20242025!$AB$3:$AB$1315,DataRegularSeason20242025!$B$3:$B$1315, "&lt;=" &amp; $A157, DataRegularSeason20242025!$E$3:$E$1315, AD$1)</f>
        <v>10</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18</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10</v>
      </c>
      <c r="F158" s="2">
        <f>SUMIFS(DataRegularSeason20242025!$AA$3:$AA$1315,DataRegularSeason20242025!$B$3:$B$1315, "&lt;=" &amp; $A158, DataRegularSeason20242025!$D$3:$D$1315, F$1)+SUMIFS(DataRegularSeason20242025!$AB$3:$AB$1315,DataRegularSeason20242025!$B$3:$B$1315, "&lt;=" &amp; $A158, DataRegularSeason20242025!$E$3:$E$1315, F$1)</f>
        <v>9</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5</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12</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5</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2</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12</v>
      </c>
      <c r="AB158" s="2">
        <f>SUMIFS(DataRegularSeason20242025!$AA$3:$AA$1315,DataRegularSeason20242025!$B$3:$B$1315, "&lt;=" &amp; $A158, DataRegularSeason20242025!$D$3:$D$1315, AB$1)+SUMIFS(DataRegularSeason20242025!$AB$3:$AB$1315,DataRegularSeason20242025!$B$3:$B$1315, "&lt;=" &amp; $A158, DataRegularSeason20242025!$E$3:$E$1315, AB$1)</f>
        <v>9</v>
      </c>
      <c r="AC158" s="2">
        <f>SUMIFS(DataRegularSeason20242025!$AA$3:$AA$1315,DataRegularSeason20242025!$B$3:$B$1315, "&lt;=" &amp; $A158, DataRegularSeason20242025!$D$3:$D$1315, AC$1)+SUMIFS(DataRegularSeason20242025!$AB$3:$AB$1315,DataRegularSeason20242025!$B$3:$B$1315, "&lt;=" &amp; $A158, DataRegularSeason20242025!$E$3:$E$1315, AC$1)</f>
        <v>9</v>
      </c>
      <c r="AD158" s="2">
        <f>SUMIFS(DataRegularSeason20242025!$AA$3:$AA$1315,DataRegularSeason20242025!$B$3:$B$1315, "&lt;=" &amp; $A158, DataRegularSeason20242025!$D$3:$D$1315, AD$1)+SUMIFS(DataRegularSeason20242025!$AB$3:$AB$1315,DataRegularSeason20242025!$B$3:$B$1315, "&lt;=" &amp; $A158, DataRegularSeason20242025!$E$3:$E$1315, AD$1)</f>
        <v>10</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18</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10</v>
      </c>
      <c r="F159" s="2">
        <f>SUMIFS(DataRegularSeason20242025!$AA$3:$AA$1315,DataRegularSeason20242025!$B$3:$B$1315, "&lt;=" &amp; $A159, DataRegularSeason20242025!$D$3:$D$1315, F$1)+SUMIFS(DataRegularSeason20242025!$AB$3:$AB$1315,DataRegularSeason20242025!$B$3:$B$1315, "&lt;=" &amp; $A159, DataRegularSeason20242025!$E$3:$E$1315, F$1)</f>
        <v>9</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5</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12</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5</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2</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12</v>
      </c>
      <c r="AB159" s="2">
        <f>SUMIFS(DataRegularSeason20242025!$AA$3:$AA$1315,DataRegularSeason20242025!$B$3:$B$1315, "&lt;=" &amp; $A159, DataRegularSeason20242025!$D$3:$D$1315, AB$1)+SUMIFS(DataRegularSeason20242025!$AB$3:$AB$1315,DataRegularSeason20242025!$B$3:$B$1315, "&lt;=" &amp; $A159, DataRegularSeason20242025!$E$3:$E$1315, AB$1)</f>
        <v>9</v>
      </c>
      <c r="AC159" s="2">
        <f>SUMIFS(DataRegularSeason20242025!$AA$3:$AA$1315,DataRegularSeason20242025!$B$3:$B$1315, "&lt;=" &amp; $A159, DataRegularSeason20242025!$D$3:$D$1315, AC$1)+SUMIFS(DataRegularSeason20242025!$AB$3:$AB$1315,DataRegularSeason20242025!$B$3:$B$1315, "&lt;=" &amp; $A159, DataRegularSeason20242025!$E$3:$E$1315, AC$1)</f>
        <v>9</v>
      </c>
      <c r="AD159" s="2">
        <f>SUMIFS(DataRegularSeason20242025!$AA$3:$AA$1315,DataRegularSeason20242025!$B$3:$B$1315, "&lt;=" &amp; $A159, DataRegularSeason20242025!$D$3:$D$1315, AD$1)+SUMIFS(DataRegularSeason20242025!$AB$3:$AB$1315,DataRegularSeason20242025!$B$3:$B$1315, "&lt;=" &amp; $A159, DataRegularSeason20242025!$E$3:$E$1315, AD$1)</f>
        <v>10</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18</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10</v>
      </c>
      <c r="F160" s="2">
        <f>SUMIFS(DataRegularSeason20242025!$AA$3:$AA$1315,DataRegularSeason20242025!$B$3:$B$1315, "&lt;=" &amp; $A160, DataRegularSeason20242025!$D$3:$D$1315, F$1)+SUMIFS(DataRegularSeason20242025!$AB$3:$AB$1315,DataRegularSeason20242025!$B$3:$B$1315, "&lt;=" &amp; $A160, DataRegularSeason20242025!$E$3:$E$1315, F$1)</f>
        <v>9</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5</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12</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5</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2</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12</v>
      </c>
      <c r="AB160" s="2">
        <f>SUMIFS(DataRegularSeason20242025!$AA$3:$AA$1315,DataRegularSeason20242025!$B$3:$B$1315, "&lt;=" &amp; $A160, DataRegularSeason20242025!$D$3:$D$1315, AB$1)+SUMIFS(DataRegularSeason20242025!$AB$3:$AB$1315,DataRegularSeason20242025!$B$3:$B$1315, "&lt;=" &amp; $A160, DataRegularSeason20242025!$E$3:$E$1315, AB$1)</f>
        <v>9</v>
      </c>
      <c r="AC160" s="2">
        <f>SUMIFS(DataRegularSeason20242025!$AA$3:$AA$1315,DataRegularSeason20242025!$B$3:$B$1315, "&lt;=" &amp; $A160, DataRegularSeason20242025!$D$3:$D$1315, AC$1)+SUMIFS(DataRegularSeason20242025!$AB$3:$AB$1315,DataRegularSeason20242025!$B$3:$B$1315, "&lt;=" &amp; $A160, DataRegularSeason20242025!$E$3:$E$1315, AC$1)</f>
        <v>9</v>
      </c>
      <c r="AD160" s="2">
        <f>SUMIFS(DataRegularSeason20242025!$AA$3:$AA$1315,DataRegularSeason20242025!$B$3:$B$1315, "&lt;=" &amp; $A160, DataRegularSeason20242025!$D$3:$D$1315, AD$1)+SUMIFS(DataRegularSeason20242025!$AB$3:$AB$1315,DataRegularSeason20242025!$B$3:$B$1315, "&lt;=" &amp; $A160, DataRegularSeason20242025!$E$3:$E$1315, AD$1)</f>
        <v>10</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18</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10</v>
      </c>
      <c r="F161" s="2">
        <f>SUMIFS(DataRegularSeason20242025!$AA$3:$AA$1315,DataRegularSeason20242025!$B$3:$B$1315, "&lt;=" &amp; $A161, DataRegularSeason20242025!$D$3:$D$1315, F$1)+SUMIFS(DataRegularSeason20242025!$AB$3:$AB$1315,DataRegularSeason20242025!$B$3:$B$1315, "&lt;=" &amp; $A161, DataRegularSeason20242025!$E$3:$E$1315, F$1)</f>
        <v>9</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5</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12</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5</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2</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12</v>
      </c>
      <c r="AB161" s="2">
        <f>SUMIFS(DataRegularSeason20242025!$AA$3:$AA$1315,DataRegularSeason20242025!$B$3:$B$1315, "&lt;=" &amp; $A161, DataRegularSeason20242025!$D$3:$D$1315, AB$1)+SUMIFS(DataRegularSeason20242025!$AB$3:$AB$1315,DataRegularSeason20242025!$B$3:$B$1315, "&lt;=" &amp; $A161, DataRegularSeason20242025!$E$3:$E$1315, AB$1)</f>
        <v>9</v>
      </c>
      <c r="AC161" s="2">
        <f>SUMIFS(DataRegularSeason20242025!$AA$3:$AA$1315,DataRegularSeason20242025!$B$3:$B$1315, "&lt;=" &amp; $A161, DataRegularSeason20242025!$D$3:$D$1315, AC$1)+SUMIFS(DataRegularSeason20242025!$AB$3:$AB$1315,DataRegularSeason20242025!$B$3:$B$1315, "&lt;=" &amp; $A161, DataRegularSeason20242025!$E$3:$E$1315, AC$1)</f>
        <v>9</v>
      </c>
      <c r="AD161" s="2">
        <f>SUMIFS(DataRegularSeason20242025!$AA$3:$AA$1315,DataRegularSeason20242025!$B$3:$B$1315, "&lt;=" &amp; $A161, DataRegularSeason20242025!$D$3:$D$1315, AD$1)+SUMIFS(DataRegularSeason20242025!$AB$3:$AB$1315,DataRegularSeason20242025!$B$3:$B$1315, "&lt;=" &amp; $A161, DataRegularSeason20242025!$E$3:$E$1315, AD$1)</f>
        <v>10</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18</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10</v>
      </c>
      <c r="F162" s="2">
        <f>SUMIFS(DataRegularSeason20242025!$AA$3:$AA$1315,DataRegularSeason20242025!$B$3:$B$1315, "&lt;=" &amp; $A162, DataRegularSeason20242025!$D$3:$D$1315, F$1)+SUMIFS(DataRegularSeason20242025!$AB$3:$AB$1315,DataRegularSeason20242025!$B$3:$B$1315, "&lt;=" &amp; $A162, DataRegularSeason20242025!$E$3:$E$1315, F$1)</f>
        <v>9</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5</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12</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5</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2</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12</v>
      </c>
      <c r="AB162" s="2">
        <f>SUMIFS(DataRegularSeason20242025!$AA$3:$AA$1315,DataRegularSeason20242025!$B$3:$B$1315, "&lt;=" &amp; $A162, DataRegularSeason20242025!$D$3:$D$1315, AB$1)+SUMIFS(DataRegularSeason20242025!$AB$3:$AB$1315,DataRegularSeason20242025!$B$3:$B$1315, "&lt;=" &amp; $A162, DataRegularSeason20242025!$E$3:$E$1315, AB$1)</f>
        <v>9</v>
      </c>
      <c r="AC162" s="2">
        <f>SUMIFS(DataRegularSeason20242025!$AA$3:$AA$1315,DataRegularSeason20242025!$B$3:$B$1315, "&lt;=" &amp; $A162, DataRegularSeason20242025!$D$3:$D$1315, AC$1)+SUMIFS(DataRegularSeason20242025!$AB$3:$AB$1315,DataRegularSeason20242025!$B$3:$B$1315, "&lt;=" &amp; $A162, DataRegularSeason20242025!$E$3:$E$1315, AC$1)</f>
        <v>9</v>
      </c>
      <c r="AD162" s="2">
        <f>SUMIFS(DataRegularSeason20242025!$AA$3:$AA$1315,DataRegularSeason20242025!$B$3:$B$1315, "&lt;=" &amp; $A162, DataRegularSeason20242025!$D$3:$D$1315, AD$1)+SUMIFS(DataRegularSeason20242025!$AB$3:$AB$1315,DataRegularSeason20242025!$B$3:$B$1315, "&lt;=" &amp; $A162, DataRegularSeason20242025!$E$3:$E$1315, AD$1)</f>
        <v>10</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18</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10</v>
      </c>
      <c r="F163" s="2">
        <f>SUMIFS(DataRegularSeason20242025!$AA$3:$AA$1315,DataRegularSeason20242025!$B$3:$B$1315, "&lt;=" &amp; $A163, DataRegularSeason20242025!$D$3:$D$1315, F$1)+SUMIFS(DataRegularSeason20242025!$AB$3:$AB$1315,DataRegularSeason20242025!$B$3:$B$1315, "&lt;=" &amp; $A163, DataRegularSeason20242025!$E$3:$E$1315, F$1)</f>
        <v>9</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5</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12</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5</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2</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12</v>
      </c>
      <c r="AB163" s="2">
        <f>SUMIFS(DataRegularSeason20242025!$AA$3:$AA$1315,DataRegularSeason20242025!$B$3:$B$1315, "&lt;=" &amp; $A163, DataRegularSeason20242025!$D$3:$D$1315, AB$1)+SUMIFS(DataRegularSeason20242025!$AB$3:$AB$1315,DataRegularSeason20242025!$B$3:$B$1315, "&lt;=" &amp; $A163, DataRegularSeason20242025!$E$3:$E$1315, AB$1)</f>
        <v>9</v>
      </c>
      <c r="AC163" s="2">
        <f>SUMIFS(DataRegularSeason20242025!$AA$3:$AA$1315,DataRegularSeason20242025!$B$3:$B$1315, "&lt;=" &amp; $A163, DataRegularSeason20242025!$D$3:$D$1315, AC$1)+SUMIFS(DataRegularSeason20242025!$AB$3:$AB$1315,DataRegularSeason20242025!$B$3:$B$1315, "&lt;=" &amp; $A163, DataRegularSeason20242025!$E$3:$E$1315, AC$1)</f>
        <v>9</v>
      </c>
      <c r="AD163" s="2">
        <f>SUMIFS(DataRegularSeason20242025!$AA$3:$AA$1315,DataRegularSeason20242025!$B$3:$B$1315, "&lt;=" &amp; $A163, DataRegularSeason20242025!$D$3:$D$1315, AD$1)+SUMIFS(DataRegularSeason20242025!$AB$3:$AB$1315,DataRegularSeason20242025!$B$3:$B$1315, "&lt;=" &amp; $A163, DataRegularSeason20242025!$E$3:$E$1315, AD$1)</f>
        <v>10</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18</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10</v>
      </c>
      <c r="F164" s="2">
        <f>SUMIFS(DataRegularSeason20242025!$AA$3:$AA$1315,DataRegularSeason20242025!$B$3:$B$1315, "&lt;=" &amp; $A164, DataRegularSeason20242025!$D$3:$D$1315, F$1)+SUMIFS(DataRegularSeason20242025!$AB$3:$AB$1315,DataRegularSeason20242025!$B$3:$B$1315, "&lt;=" &amp; $A164, DataRegularSeason20242025!$E$3:$E$1315, F$1)</f>
        <v>9</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5</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12</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5</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2</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12</v>
      </c>
      <c r="AB164" s="2">
        <f>SUMIFS(DataRegularSeason20242025!$AA$3:$AA$1315,DataRegularSeason20242025!$B$3:$B$1315, "&lt;=" &amp; $A164, DataRegularSeason20242025!$D$3:$D$1315, AB$1)+SUMIFS(DataRegularSeason20242025!$AB$3:$AB$1315,DataRegularSeason20242025!$B$3:$B$1315, "&lt;=" &amp; $A164, DataRegularSeason20242025!$E$3:$E$1315, AB$1)</f>
        <v>9</v>
      </c>
      <c r="AC164" s="2">
        <f>SUMIFS(DataRegularSeason20242025!$AA$3:$AA$1315,DataRegularSeason20242025!$B$3:$B$1315, "&lt;=" &amp; $A164, DataRegularSeason20242025!$D$3:$D$1315, AC$1)+SUMIFS(DataRegularSeason20242025!$AB$3:$AB$1315,DataRegularSeason20242025!$B$3:$B$1315, "&lt;=" &amp; $A164, DataRegularSeason20242025!$E$3:$E$1315, AC$1)</f>
        <v>9</v>
      </c>
      <c r="AD164" s="2">
        <f>SUMIFS(DataRegularSeason20242025!$AA$3:$AA$1315,DataRegularSeason20242025!$B$3:$B$1315, "&lt;=" &amp; $A164, DataRegularSeason20242025!$D$3:$D$1315, AD$1)+SUMIFS(DataRegularSeason20242025!$AB$3:$AB$1315,DataRegularSeason20242025!$B$3:$B$1315, "&lt;=" &amp; $A164, DataRegularSeason20242025!$E$3:$E$1315, AD$1)</f>
        <v>10</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18</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10</v>
      </c>
      <c r="F165" s="2">
        <f>SUMIFS(DataRegularSeason20242025!$AA$3:$AA$1315,DataRegularSeason20242025!$B$3:$B$1315, "&lt;=" &amp; $A165, DataRegularSeason20242025!$D$3:$D$1315, F$1)+SUMIFS(DataRegularSeason20242025!$AB$3:$AB$1315,DataRegularSeason20242025!$B$3:$B$1315, "&lt;=" &amp; $A165, DataRegularSeason20242025!$E$3:$E$1315, F$1)</f>
        <v>9</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5</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12</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5</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2</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12</v>
      </c>
      <c r="AB165" s="2">
        <f>SUMIFS(DataRegularSeason20242025!$AA$3:$AA$1315,DataRegularSeason20242025!$B$3:$B$1315, "&lt;=" &amp; $A165, DataRegularSeason20242025!$D$3:$D$1315, AB$1)+SUMIFS(DataRegularSeason20242025!$AB$3:$AB$1315,DataRegularSeason20242025!$B$3:$B$1315, "&lt;=" &amp; $A165, DataRegularSeason20242025!$E$3:$E$1315, AB$1)</f>
        <v>9</v>
      </c>
      <c r="AC165" s="2">
        <f>SUMIFS(DataRegularSeason20242025!$AA$3:$AA$1315,DataRegularSeason20242025!$B$3:$B$1315, "&lt;=" &amp; $A165, DataRegularSeason20242025!$D$3:$D$1315, AC$1)+SUMIFS(DataRegularSeason20242025!$AB$3:$AB$1315,DataRegularSeason20242025!$B$3:$B$1315, "&lt;=" &amp; $A165, DataRegularSeason20242025!$E$3:$E$1315, AC$1)</f>
        <v>9</v>
      </c>
      <c r="AD165" s="2">
        <f>SUMIFS(DataRegularSeason20242025!$AA$3:$AA$1315,DataRegularSeason20242025!$B$3:$B$1315, "&lt;=" &amp; $A165, DataRegularSeason20242025!$D$3:$D$1315, AD$1)+SUMIFS(DataRegularSeason20242025!$AB$3:$AB$1315,DataRegularSeason20242025!$B$3:$B$1315, "&lt;=" &amp; $A165, DataRegularSeason20242025!$E$3:$E$1315, AD$1)</f>
        <v>10</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18</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10</v>
      </c>
      <c r="F166" s="2">
        <f>SUMIFS(DataRegularSeason20242025!$AA$3:$AA$1315,DataRegularSeason20242025!$B$3:$B$1315, "&lt;=" &amp; $A166, DataRegularSeason20242025!$D$3:$D$1315, F$1)+SUMIFS(DataRegularSeason20242025!$AB$3:$AB$1315,DataRegularSeason20242025!$B$3:$B$1315, "&lt;=" &amp; $A166, DataRegularSeason20242025!$E$3:$E$1315, F$1)</f>
        <v>9</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5</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12</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5</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2</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12</v>
      </c>
      <c r="AB166" s="2">
        <f>SUMIFS(DataRegularSeason20242025!$AA$3:$AA$1315,DataRegularSeason20242025!$B$3:$B$1315, "&lt;=" &amp; $A166, DataRegularSeason20242025!$D$3:$D$1315, AB$1)+SUMIFS(DataRegularSeason20242025!$AB$3:$AB$1315,DataRegularSeason20242025!$B$3:$B$1315, "&lt;=" &amp; $A166, DataRegularSeason20242025!$E$3:$E$1315, AB$1)</f>
        <v>9</v>
      </c>
      <c r="AC166" s="2">
        <f>SUMIFS(DataRegularSeason20242025!$AA$3:$AA$1315,DataRegularSeason20242025!$B$3:$B$1315, "&lt;=" &amp; $A166, DataRegularSeason20242025!$D$3:$D$1315, AC$1)+SUMIFS(DataRegularSeason20242025!$AB$3:$AB$1315,DataRegularSeason20242025!$B$3:$B$1315, "&lt;=" &amp; $A166, DataRegularSeason20242025!$E$3:$E$1315, AC$1)</f>
        <v>9</v>
      </c>
      <c r="AD166" s="2">
        <f>SUMIFS(DataRegularSeason20242025!$AA$3:$AA$1315,DataRegularSeason20242025!$B$3:$B$1315, "&lt;=" &amp; $A166, DataRegularSeason20242025!$D$3:$D$1315, AD$1)+SUMIFS(DataRegularSeason20242025!$AB$3:$AB$1315,DataRegularSeason20242025!$B$3:$B$1315, "&lt;=" &amp; $A166, DataRegularSeason20242025!$E$3:$E$1315, AD$1)</f>
        <v>10</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18</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10</v>
      </c>
      <c r="F167" s="2">
        <f>SUMIFS(DataRegularSeason20242025!$AA$3:$AA$1315,DataRegularSeason20242025!$B$3:$B$1315, "&lt;=" &amp; $A167, DataRegularSeason20242025!$D$3:$D$1315, F$1)+SUMIFS(DataRegularSeason20242025!$AB$3:$AB$1315,DataRegularSeason20242025!$B$3:$B$1315, "&lt;=" &amp; $A167, DataRegularSeason20242025!$E$3:$E$1315, F$1)</f>
        <v>9</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5</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12</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5</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2</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12</v>
      </c>
      <c r="AB167" s="2">
        <f>SUMIFS(DataRegularSeason20242025!$AA$3:$AA$1315,DataRegularSeason20242025!$B$3:$B$1315, "&lt;=" &amp; $A167, DataRegularSeason20242025!$D$3:$D$1315, AB$1)+SUMIFS(DataRegularSeason20242025!$AB$3:$AB$1315,DataRegularSeason20242025!$B$3:$B$1315, "&lt;=" &amp; $A167, DataRegularSeason20242025!$E$3:$E$1315, AB$1)</f>
        <v>9</v>
      </c>
      <c r="AC167" s="2">
        <f>SUMIFS(DataRegularSeason20242025!$AA$3:$AA$1315,DataRegularSeason20242025!$B$3:$B$1315, "&lt;=" &amp; $A167, DataRegularSeason20242025!$D$3:$D$1315, AC$1)+SUMIFS(DataRegularSeason20242025!$AB$3:$AB$1315,DataRegularSeason20242025!$B$3:$B$1315, "&lt;=" &amp; $A167, DataRegularSeason20242025!$E$3:$E$1315, AC$1)</f>
        <v>9</v>
      </c>
      <c r="AD167" s="2">
        <f>SUMIFS(DataRegularSeason20242025!$AA$3:$AA$1315,DataRegularSeason20242025!$B$3:$B$1315, "&lt;=" &amp; $A167, DataRegularSeason20242025!$D$3:$D$1315, AD$1)+SUMIFS(DataRegularSeason20242025!$AB$3:$AB$1315,DataRegularSeason20242025!$B$3:$B$1315, "&lt;=" &amp; $A167, DataRegularSeason20242025!$E$3:$E$1315, AD$1)</f>
        <v>10</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18</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10</v>
      </c>
      <c r="F168" s="2">
        <f>SUMIFS(DataRegularSeason20242025!$AA$3:$AA$1315,DataRegularSeason20242025!$B$3:$B$1315, "&lt;=" &amp; $A168, DataRegularSeason20242025!$D$3:$D$1315, F$1)+SUMIFS(DataRegularSeason20242025!$AB$3:$AB$1315,DataRegularSeason20242025!$B$3:$B$1315, "&lt;=" &amp; $A168, DataRegularSeason20242025!$E$3:$E$1315, F$1)</f>
        <v>9</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5</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12</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5</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2</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12</v>
      </c>
      <c r="AB168" s="2">
        <f>SUMIFS(DataRegularSeason20242025!$AA$3:$AA$1315,DataRegularSeason20242025!$B$3:$B$1315, "&lt;=" &amp; $A168, DataRegularSeason20242025!$D$3:$D$1315, AB$1)+SUMIFS(DataRegularSeason20242025!$AB$3:$AB$1315,DataRegularSeason20242025!$B$3:$B$1315, "&lt;=" &amp; $A168, DataRegularSeason20242025!$E$3:$E$1315, AB$1)</f>
        <v>9</v>
      </c>
      <c r="AC168" s="2">
        <f>SUMIFS(DataRegularSeason20242025!$AA$3:$AA$1315,DataRegularSeason20242025!$B$3:$B$1315, "&lt;=" &amp; $A168, DataRegularSeason20242025!$D$3:$D$1315, AC$1)+SUMIFS(DataRegularSeason20242025!$AB$3:$AB$1315,DataRegularSeason20242025!$B$3:$B$1315, "&lt;=" &amp; $A168, DataRegularSeason20242025!$E$3:$E$1315, AC$1)</f>
        <v>9</v>
      </c>
      <c r="AD168" s="2">
        <f>SUMIFS(DataRegularSeason20242025!$AA$3:$AA$1315,DataRegularSeason20242025!$B$3:$B$1315, "&lt;=" &amp; $A168, DataRegularSeason20242025!$D$3:$D$1315, AD$1)+SUMIFS(DataRegularSeason20242025!$AB$3:$AB$1315,DataRegularSeason20242025!$B$3:$B$1315, "&lt;=" &amp; $A168, DataRegularSeason20242025!$E$3:$E$1315, AD$1)</f>
        <v>10</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18</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10</v>
      </c>
      <c r="F169" s="2">
        <f>SUMIFS(DataRegularSeason20242025!$AA$3:$AA$1315,DataRegularSeason20242025!$B$3:$B$1315, "&lt;=" &amp; $A169, DataRegularSeason20242025!$D$3:$D$1315, F$1)+SUMIFS(DataRegularSeason20242025!$AB$3:$AB$1315,DataRegularSeason20242025!$B$3:$B$1315, "&lt;=" &amp; $A169, DataRegularSeason20242025!$E$3:$E$1315, F$1)</f>
        <v>9</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5</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12</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5</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2</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12</v>
      </c>
      <c r="AB169" s="2">
        <f>SUMIFS(DataRegularSeason20242025!$AA$3:$AA$1315,DataRegularSeason20242025!$B$3:$B$1315, "&lt;=" &amp; $A169, DataRegularSeason20242025!$D$3:$D$1315, AB$1)+SUMIFS(DataRegularSeason20242025!$AB$3:$AB$1315,DataRegularSeason20242025!$B$3:$B$1315, "&lt;=" &amp; $A169, DataRegularSeason20242025!$E$3:$E$1315, AB$1)</f>
        <v>9</v>
      </c>
      <c r="AC169" s="2">
        <f>SUMIFS(DataRegularSeason20242025!$AA$3:$AA$1315,DataRegularSeason20242025!$B$3:$B$1315, "&lt;=" &amp; $A169, DataRegularSeason20242025!$D$3:$D$1315, AC$1)+SUMIFS(DataRegularSeason20242025!$AB$3:$AB$1315,DataRegularSeason20242025!$B$3:$B$1315, "&lt;=" &amp; $A169, DataRegularSeason20242025!$E$3:$E$1315, AC$1)</f>
        <v>9</v>
      </c>
      <c r="AD169" s="2">
        <f>SUMIFS(DataRegularSeason20242025!$AA$3:$AA$1315,DataRegularSeason20242025!$B$3:$B$1315, "&lt;=" &amp; $A169, DataRegularSeason20242025!$D$3:$D$1315, AD$1)+SUMIFS(DataRegularSeason20242025!$AB$3:$AB$1315,DataRegularSeason20242025!$B$3:$B$1315, "&lt;=" &amp; $A169, DataRegularSeason20242025!$E$3:$E$1315, AD$1)</f>
        <v>10</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18</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10</v>
      </c>
      <c r="F170" s="2">
        <f>SUMIFS(DataRegularSeason20242025!$AA$3:$AA$1315,DataRegularSeason20242025!$B$3:$B$1315, "&lt;=" &amp; $A170, DataRegularSeason20242025!$D$3:$D$1315, F$1)+SUMIFS(DataRegularSeason20242025!$AB$3:$AB$1315,DataRegularSeason20242025!$B$3:$B$1315, "&lt;=" &amp; $A170, DataRegularSeason20242025!$E$3:$E$1315, F$1)</f>
        <v>9</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5</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12</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5</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2</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12</v>
      </c>
      <c r="AB170" s="2">
        <f>SUMIFS(DataRegularSeason20242025!$AA$3:$AA$1315,DataRegularSeason20242025!$B$3:$B$1315, "&lt;=" &amp; $A170, DataRegularSeason20242025!$D$3:$D$1315, AB$1)+SUMIFS(DataRegularSeason20242025!$AB$3:$AB$1315,DataRegularSeason20242025!$B$3:$B$1315, "&lt;=" &amp; $A170, DataRegularSeason20242025!$E$3:$E$1315, AB$1)</f>
        <v>9</v>
      </c>
      <c r="AC170" s="2">
        <f>SUMIFS(DataRegularSeason20242025!$AA$3:$AA$1315,DataRegularSeason20242025!$B$3:$B$1315, "&lt;=" &amp; $A170, DataRegularSeason20242025!$D$3:$D$1315, AC$1)+SUMIFS(DataRegularSeason20242025!$AB$3:$AB$1315,DataRegularSeason20242025!$B$3:$B$1315, "&lt;=" &amp; $A170, DataRegularSeason20242025!$E$3:$E$1315, AC$1)</f>
        <v>9</v>
      </c>
      <c r="AD170" s="2">
        <f>SUMIFS(DataRegularSeason20242025!$AA$3:$AA$1315,DataRegularSeason20242025!$B$3:$B$1315, "&lt;=" &amp; $A170, DataRegularSeason20242025!$D$3:$D$1315, AD$1)+SUMIFS(DataRegularSeason20242025!$AB$3:$AB$1315,DataRegularSeason20242025!$B$3:$B$1315, "&lt;=" &amp; $A170, DataRegularSeason20242025!$E$3:$E$1315, AD$1)</f>
        <v>10</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18</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10</v>
      </c>
      <c r="F171" s="2">
        <f>SUMIFS(DataRegularSeason20242025!$AA$3:$AA$1315,DataRegularSeason20242025!$B$3:$B$1315, "&lt;=" &amp; $A171, DataRegularSeason20242025!$D$3:$D$1315, F$1)+SUMIFS(DataRegularSeason20242025!$AB$3:$AB$1315,DataRegularSeason20242025!$B$3:$B$1315, "&lt;=" &amp; $A171, DataRegularSeason20242025!$E$3:$E$1315, F$1)</f>
        <v>9</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5</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12</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5</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2</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12</v>
      </c>
      <c r="AB171" s="2">
        <f>SUMIFS(DataRegularSeason20242025!$AA$3:$AA$1315,DataRegularSeason20242025!$B$3:$B$1315, "&lt;=" &amp; $A171, DataRegularSeason20242025!$D$3:$D$1315, AB$1)+SUMIFS(DataRegularSeason20242025!$AB$3:$AB$1315,DataRegularSeason20242025!$B$3:$B$1315, "&lt;=" &amp; $A171, DataRegularSeason20242025!$E$3:$E$1315, AB$1)</f>
        <v>9</v>
      </c>
      <c r="AC171" s="2">
        <f>SUMIFS(DataRegularSeason20242025!$AA$3:$AA$1315,DataRegularSeason20242025!$B$3:$B$1315, "&lt;=" &amp; $A171, DataRegularSeason20242025!$D$3:$D$1315, AC$1)+SUMIFS(DataRegularSeason20242025!$AB$3:$AB$1315,DataRegularSeason20242025!$B$3:$B$1315, "&lt;=" &amp; $A171, DataRegularSeason20242025!$E$3:$E$1315, AC$1)</f>
        <v>9</v>
      </c>
      <c r="AD171" s="2">
        <f>SUMIFS(DataRegularSeason20242025!$AA$3:$AA$1315,DataRegularSeason20242025!$B$3:$B$1315, "&lt;=" &amp; $A171, DataRegularSeason20242025!$D$3:$D$1315, AD$1)+SUMIFS(DataRegularSeason20242025!$AB$3:$AB$1315,DataRegularSeason20242025!$B$3:$B$1315, "&lt;=" &amp; $A171, DataRegularSeason20242025!$E$3:$E$1315, AD$1)</f>
        <v>10</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18</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10</v>
      </c>
      <c r="F172" s="2">
        <f>SUMIFS(DataRegularSeason20242025!$AA$3:$AA$1315,DataRegularSeason20242025!$B$3:$B$1315, "&lt;=" &amp; $A172, DataRegularSeason20242025!$D$3:$D$1315, F$1)+SUMIFS(DataRegularSeason20242025!$AB$3:$AB$1315,DataRegularSeason20242025!$B$3:$B$1315, "&lt;=" &amp; $A172, DataRegularSeason20242025!$E$3:$E$1315, F$1)</f>
        <v>9</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5</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12</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5</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2</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12</v>
      </c>
      <c r="AB172" s="2">
        <f>SUMIFS(DataRegularSeason20242025!$AA$3:$AA$1315,DataRegularSeason20242025!$B$3:$B$1315, "&lt;=" &amp; $A172, DataRegularSeason20242025!$D$3:$D$1315, AB$1)+SUMIFS(DataRegularSeason20242025!$AB$3:$AB$1315,DataRegularSeason20242025!$B$3:$B$1315, "&lt;=" &amp; $A172, DataRegularSeason20242025!$E$3:$E$1315, AB$1)</f>
        <v>9</v>
      </c>
      <c r="AC172" s="2">
        <f>SUMIFS(DataRegularSeason20242025!$AA$3:$AA$1315,DataRegularSeason20242025!$B$3:$B$1315, "&lt;=" &amp; $A172, DataRegularSeason20242025!$D$3:$D$1315, AC$1)+SUMIFS(DataRegularSeason20242025!$AB$3:$AB$1315,DataRegularSeason20242025!$B$3:$B$1315, "&lt;=" &amp; $A172, DataRegularSeason20242025!$E$3:$E$1315, AC$1)</f>
        <v>9</v>
      </c>
      <c r="AD172" s="2">
        <f>SUMIFS(DataRegularSeason20242025!$AA$3:$AA$1315,DataRegularSeason20242025!$B$3:$B$1315, "&lt;=" &amp; $A172, DataRegularSeason20242025!$D$3:$D$1315, AD$1)+SUMIFS(DataRegularSeason20242025!$AB$3:$AB$1315,DataRegularSeason20242025!$B$3:$B$1315, "&lt;=" &amp; $A172, DataRegularSeason20242025!$E$3:$E$1315, AD$1)</f>
        <v>10</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18</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10</v>
      </c>
      <c r="F173" s="2">
        <f>SUMIFS(DataRegularSeason20242025!$AA$3:$AA$1315,DataRegularSeason20242025!$B$3:$B$1315, "&lt;=" &amp; $A173, DataRegularSeason20242025!$D$3:$D$1315, F$1)+SUMIFS(DataRegularSeason20242025!$AB$3:$AB$1315,DataRegularSeason20242025!$B$3:$B$1315, "&lt;=" &amp; $A173, DataRegularSeason20242025!$E$3:$E$1315, F$1)</f>
        <v>9</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5</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12</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5</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2</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12</v>
      </c>
      <c r="AB173" s="2">
        <f>SUMIFS(DataRegularSeason20242025!$AA$3:$AA$1315,DataRegularSeason20242025!$B$3:$B$1315, "&lt;=" &amp; $A173, DataRegularSeason20242025!$D$3:$D$1315, AB$1)+SUMIFS(DataRegularSeason20242025!$AB$3:$AB$1315,DataRegularSeason20242025!$B$3:$B$1315, "&lt;=" &amp; $A173, DataRegularSeason20242025!$E$3:$E$1315, AB$1)</f>
        <v>9</v>
      </c>
      <c r="AC173" s="2">
        <f>SUMIFS(DataRegularSeason20242025!$AA$3:$AA$1315,DataRegularSeason20242025!$B$3:$B$1315, "&lt;=" &amp; $A173, DataRegularSeason20242025!$D$3:$D$1315, AC$1)+SUMIFS(DataRegularSeason20242025!$AB$3:$AB$1315,DataRegularSeason20242025!$B$3:$B$1315, "&lt;=" &amp; $A173, DataRegularSeason20242025!$E$3:$E$1315, AC$1)</f>
        <v>9</v>
      </c>
      <c r="AD173" s="2">
        <f>SUMIFS(DataRegularSeason20242025!$AA$3:$AA$1315,DataRegularSeason20242025!$B$3:$B$1315, "&lt;=" &amp; $A173, DataRegularSeason20242025!$D$3:$D$1315, AD$1)+SUMIFS(DataRegularSeason20242025!$AB$3:$AB$1315,DataRegularSeason20242025!$B$3:$B$1315, "&lt;=" &amp; $A173, DataRegularSeason20242025!$E$3:$E$1315, AD$1)</f>
        <v>10</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18</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10</v>
      </c>
      <c r="F174" s="2">
        <f>SUMIFS(DataRegularSeason20242025!$AA$3:$AA$1315,DataRegularSeason20242025!$B$3:$B$1315, "&lt;=" &amp; $A174, DataRegularSeason20242025!$D$3:$D$1315, F$1)+SUMIFS(DataRegularSeason20242025!$AB$3:$AB$1315,DataRegularSeason20242025!$B$3:$B$1315, "&lt;=" &amp; $A174, DataRegularSeason20242025!$E$3:$E$1315, F$1)</f>
        <v>9</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5</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12</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5</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2</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12</v>
      </c>
      <c r="AB174" s="2">
        <f>SUMIFS(DataRegularSeason20242025!$AA$3:$AA$1315,DataRegularSeason20242025!$B$3:$B$1315, "&lt;=" &amp; $A174, DataRegularSeason20242025!$D$3:$D$1315, AB$1)+SUMIFS(DataRegularSeason20242025!$AB$3:$AB$1315,DataRegularSeason20242025!$B$3:$B$1315, "&lt;=" &amp; $A174, DataRegularSeason20242025!$E$3:$E$1315, AB$1)</f>
        <v>9</v>
      </c>
      <c r="AC174" s="2">
        <f>SUMIFS(DataRegularSeason20242025!$AA$3:$AA$1315,DataRegularSeason20242025!$B$3:$B$1315, "&lt;=" &amp; $A174, DataRegularSeason20242025!$D$3:$D$1315, AC$1)+SUMIFS(DataRegularSeason20242025!$AB$3:$AB$1315,DataRegularSeason20242025!$B$3:$B$1315, "&lt;=" &amp; $A174, DataRegularSeason20242025!$E$3:$E$1315, AC$1)</f>
        <v>9</v>
      </c>
      <c r="AD174" s="2">
        <f>SUMIFS(DataRegularSeason20242025!$AA$3:$AA$1315,DataRegularSeason20242025!$B$3:$B$1315, "&lt;=" &amp; $A174, DataRegularSeason20242025!$D$3:$D$1315, AD$1)+SUMIFS(DataRegularSeason20242025!$AB$3:$AB$1315,DataRegularSeason20242025!$B$3:$B$1315, "&lt;=" &amp; $A174, DataRegularSeason20242025!$E$3:$E$1315, AD$1)</f>
        <v>10</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18</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10</v>
      </c>
      <c r="F175" s="2">
        <f>SUMIFS(DataRegularSeason20242025!$AA$3:$AA$1315,DataRegularSeason20242025!$B$3:$B$1315, "&lt;=" &amp; $A175, DataRegularSeason20242025!$D$3:$D$1315, F$1)+SUMIFS(DataRegularSeason20242025!$AB$3:$AB$1315,DataRegularSeason20242025!$B$3:$B$1315, "&lt;=" &amp; $A175, DataRegularSeason20242025!$E$3:$E$1315, F$1)</f>
        <v>9</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5</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12</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5</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2</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12</v>
      </c>
      <c r="AB175" s="2">
        <f>SUMIFS(DataRegularSeason20242025!$AA$3:$AA$1315,DataRegularSeason20242025!$B$3:$B$1315, "&lt;=" &amp; $A175, DataRegularSeason20242025!$D$3:$D$1315, AB$1)+SUMIFS(DataRegularSeason20242025!$AB$3:$AB$1315,DataRegularSeason20242025!$B$3:$B$1315, "&lt;=" &amp; $A175, DataRegularSeason20242025!$E$3:$E$1315, AB$1)</f>
        <v>9</v>
      </c>
      <c r="AC175" s="2">
        <f>SUMIFS(DataRegularSeason20242025!$AA$3:$AA$1315,DataRegularSeason20242025!$B$3:$B$1315, "&lt;=" &amp; $A175, DataRegularSeason20242025!$D$3:$D$1315, AC$1)+SUMIFS(DataRegularSeason20242025!$AB$3:$AB$1315,DataRegularSeason20242025!$B$3:$B$1315, "&lt;=" &amp; $A175, DataRegularSeason20242025!$E$3:$E$1315, AC$1)</f>
        <v>9</v>
      </c>
      <c r="AD175" s="2">
        <f>SUMIFS(DataRegularSeason20242025!$AA$3:$AA$1315,DataRegularSeason20242025!$B$3:$B$1315, "&lt;=" &amp; $A175, DataRegularSeason20242025!$D$3:$D$1315, AD$1)+SUMIFS(DataRegularSeason20242025!$AB$3:$AB$1315,DataRegularSeason20242025!$B$3:$B$1315, "&lt;=" &amp; $A175, DataRegularSeason20242025!$E$3:$E$1315, AD$1)</f>
        <v>10</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18</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10</v>
      </c>
      <c r="F176" s="2">
        <f>SUMIFS(DataRegularSeason20242025!$AA$3:$AA$1315,DataRegularSeason20242025!$B$3:$B$1315, "&lt;=" &amp; $A176, DataRegularSeason20242025!$D$3:$D$1315, F$1)+SUMIFS(DataRegularSeason20242025!$AB$3:$AB$1315,DataRegularSeason20242025!$B$3:$B$1315, "&lt;=" &amp; $A176, DataRegularSeason20242025!$E$3:$E$1315, F$1)</f>
        <v>9</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5</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12</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5</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2</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12</v>
      </c>
      <c r="AB176" s="2">
        <f>SUMIFS(DataRegularSeason20242025!$AA$3:$AA$1315,DataRegularSeason20242025!$B$3:$B$1315, "&lt;=" &amp; $A176, DataRegularSeason20242025!$D$3:$D$1315, AB$1)+SUMIFS(DataRegularSeason20242025!$AB$3:$AB$1315,DataRegularSeason20242025!$B$3:$B$1315, "&lt;=" &amp; $A176, DataRegularSeason20242025!$E$3:$E$1315, AB$1)</f>
        <v>9</v>
      </c>
      <c r="AC176" s="2">
        <f>SUMIFS(DataRegularSeason20242025!$AA$3:$AA$1315,DataRegularSeason20242025!$B$3:$B$1315, "&lt;=" &amp; $A176, DataRegularSeason20242025!$D$3:$D$1315, AC$1)+SUMIFS(DataRegularSeason20242025!$AB$3:$AB$1315,DataRegularSeason20242025!$B$3:$B$1315, "&lt;=" &amp; $A176, DataRegularSeason20242025!$E$3:$E$1315, AC$1)</f>
        <v>9</v>
      </c>
      <c r="AD176" s="2">
        <f>SUMIFS(DataRegularSeason20242025!$AA$3:$AA$1315,DataRegularSeason20242025!$B$3:$B$1315, "&lt;=" &amp; $A176, DataRegularSeason20242025!$D$3:$D$1315, AD$1)+SUMIFS(DataRegularSeason20242025!$AB$3:$AB$1315,DataRegularSeason20242025!$B$3:$B$1315, "&lt;=" &amp; $A176, DataRegularSeason20242025!$E$3:$E$1315, AD$1)</f>
        <v>10</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18</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10</v>
      </c>
      <c r="F177" s="2">
        <f>SUMIFS(DataRegularSeason20242025!$AA$3:$AA$1315,DataRegularSeason20242025!$B$3:$B$1315, "&lt;=" &amp; $A177, DataRegularSeason20242025!$D$3:$D$1315, F$1)+SUMIFS(DataRegularSeason20242025!$AB$3:$AB$1315,DataRegularSeason20242025!$B$3:$B$1315, "&lt;=" &amp; $A177, DataRegularSeason20242025!$E$3:$E$1315, F$1)</f>
        <v>9</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5</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12</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5</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2</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12</v>
      </c>
      <c r="AB177" s="2">
        <f>SUMIFS(DataRegularSeason20242025!$AA$3:$AA$1315,DataRegularSeason20242025!$B$3:$B$1315, "&lt;=" &amp; $A177, DataRegularSeason20242025!$D$3:$D$1315, AB$1)+SUMIFS(DataRegularSeason20242025!$AB$3:$AB$1315,DataRegularSeason20242025!$B$3:$B$1315, "&lt;=" &amp; $A177, DataRegularSeason20242025!$E$3:$E$1315, AB$1)</f>
        <v>9</v>
      </c>
      <c r="AC177" s="2">
        <f>SUMIFS(DataRegularSeason20242025!$AA$3:$AA$1315,DataRegularSeason20242025!$B$3:$B$1315, "&lt;=" &amp; $A177, DataRegularSeason20242025!$D$3:$D$1315, AC$1)+SUMIFS(DataRegularSeason20242025!$AB$3:$AB$1315,DataRegularSeason20242025!$B$3:$B$1315, "&lt;=" &amp; $A177, DataRegularSeason20242025!$E$3:$E$1315, AC$1)</f>
        <v>9</v>
      </c>
      <c r="AD177" s="2">
        <f>SUMIFS(DataRegularSeason20242025!$AA$3:$AA$1315,DataRegularSeason20242025!$B$3:$B$1315, "&lt;=" &amp; $A177, DataRegularSeason20242025!$D$3:$D$1315, AD$1)+SUMIFS(DataRegularSeason20242025!$AB$3:$AB$1315,DataRegularSeason20242025!$B$3:$B$1315, "&lt;=" &amp; $A177, DataRegularSeason20242025!$E$3:$E$1315, AD$1)</f>
        <v>10</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18</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10</v>
      </c>
      <c r="F178" s="2">
        <f>SUMIFS(DataRegularSeason20242025!$AA$3:$AA$1315,DataRegularSeason20242025!$B$3:$B$1315, "&lt;=" &amp; $A178, DataRegularSeason20242025!$D$3:$D$1315, F$1)+SUMIFS(DataRegularSeason20242025!$AB$3:$AB$1315,DataRegularSeason20242025!$B$3:$B$1315, "&lt;=" &amp; $A178, DataRegularSeason20242025!$E$3:$E$1315, F$1)</f>
        <v>9</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5</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12</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5</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2</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12</v>
      </c>
      <c r="AB178" s="2">
        <f>SUMIFS(DataRegularSeason20242025!$AA$3:$AA$1315,DataRegularSeason20242025!$B$3:$B$1315, "&lt;=" &amp; $A178, DataRegularSeason20242025!$D$3:$D$1315, AB$1)+SUMIFS(DataRegularSeason20242025!$AB$3:$AB$1315,DataRegularSeason20242025!$B$3:$B$1315, "&lt;=" &amp; $A178, DataRegularSeason20242025!$E$3:$E$1315, AB$1)</f>
        <v>9</v>
      </c>
      <c r="AC178" s="2">
        <f>SUMIFS(DataRegularSeason20242025!$AA$3:$AA$1315,DataRegularSeason20242025!$B$3:$B$1315, "&lt;=" &amp; $A178, DataRegularSeason20242025!$D$3:$D$1315, AC$1)+SUMIFS(DataRegularSeason20242025!$AB$3:$AB$1315,DataRegularSeason20242025!$B$3:$B$1315, "&lt;=" &amp; $A178, DataRegularSeason20242025!$E$3:$E$1315, AC$1)</f>
        <v>9</v>
      </c>
      <c r="AD178" s="2">
        <f>SUMIFS(DataRegularSeason20242025!$AA$3:$AA$1315,DataRegularSeason20242025!$B$3:$B$1315, "&lt;=" &amp; $A178, DataRegularSeason20242025!$D$3:$D$1315, AD$1)+SUMIFS(DataRegularSeason20242025!$AB$3:$AB$1315,DataRegularSeason20242025!$B$3:$B$1315, "&lt;=" &amp; $A178, DataRegularSeason20242025!$E$3:$E$1315, AD$1)</f>
        <v>10</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18</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10</v>
      </c>
      <c r="F179" s="2">
        <f>SUMIFS(DataRegularSeason20242025!$AA$3:$AA$1315,DataRegularSeason20242025!$B$3:$B$1315, "&lt;=" &amp; $A179, DataRegularSeason20242025!$D$3:$D$1315, F$1)+SUMIFS(DataRegularSeason20242025!$AB$3:$AB$1315,DataRegularSeason20242025!$B$3:$B$1315, "&lt;=" &amp; $A179, DataRegularSeason20242025!$E$3:$E$1315, F$1)</f>
        <v>9</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5</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12</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5</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2</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12</v>
      </c>
      <c r="AB179" s="2">
        <f>SUMIFS(DataRegularSeason20242025!$AA$3:$AA$1315,DataRegularSeason20242025!$B$3:$B$1315, "&lt;=" &amp; $A179, DataRegularSeason20242025!$D$3:$D$1315, AB$1)+SUMIFS(DataRegularSeason20242025!$AB$3:$AB$1315,DataRegularSeason20242025!$B$3:$B$1315, "&lt;=" &amp; $A179, DataRegularSeason20242025!$E$3:$E$1315, AB$1)</f>
        <v>9</v>
      </c>
      <c r="AC179" s="2">
        <f>SUMIFS(DataRegularSeason20242025!$AA$3:$AA$1315,DataRegularSeason20242025!$B$3:$B$1315, "&lt;=" &amp; $A179, DataRegularSeason20242025!$D$3:$D$1315, AC$1)+SUMIFS(DataRegularSeason20242025!$AB$3:$AB$1315,DataRegularSeason20242025!$B$3:$B$1315, "&lt;=" &amp; $A179, DataRegularSeason20242025!$E$3:$E$1315, AC$1)</f>
        <v>9</v>
      </c>
      <c r="AD179" s="2">
        <f>SUMIFS(DataRegularSeason20242025!$AA$3:$AA$1315,DataRegularSeason20242025!$B$3:$B$1315, "&lt;=" &amp; $A179, DataRegularSeason20242025!$D$3:$D$1315, AD$1)+SUMIFS(DataRegularSeason20242025!$AB$3:$AB$1315,DataRegularSeason20242025!$B$3:$B$1315, "&lt;=" &amp; $A179, DataRegularSeason20242025!$E$3:$E$1315, AD$1)</f>
        <v>10</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18</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10</v>
      </c>
      <c r="F180" s="2">
        <f>SUMIFS(DataRegularSeason20242025!$AA$3:$AA$1315,DataRegularSeason20242025!$B$3:$B$1315, "&lt;=" &amp; $A180, DataRegularSeason20242025!$D$3:$D$1315, F$1)+SUMIFS(DataRegularSeason20242025!$AB$3:$AB$1315,DataRegularSeason20242025!$B$3:$B$1315, "&lt;=" &amp; $A180, DataRegularSeason20242025!$E$3:$E$1315, F$1)</f>
        <v>9</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5</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12</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5</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2</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12</v>
      </c>
      <c r="AB180" s="2">
        <f>SUMIFS(DataRegularSeason20242025!$AA$3:$AA$1315,DataRegularSeason20242025!$B$3:$B$1315, "&lt;=" &amp; $A180, DataRegularSeason20242025!$D$3:$D$1315, AB$1)+SUMIFS(DataRegularSeason20242025!$AB$3:$AB$1315,DataRegularSeason20242025!$B$3:$B$1315, "&lt;=" &amp; $A180, DataRegularSeason20242025!$E$3:$E$1315, AB$1)</f>
        <v>9</v>
      </c>
      <c r="AC180" s="2">
        <f>SUMIFS(DataRegularSeason20242025!$AA$3:$AA$1315,DataRegularSeason20242025!$B$3:$B$1315, "&lt;=" &amp; $A180, DataRegularSeason20242025!$D$3:$D$1315, AC$1)+SUMIFS(DataRegularSeason20242025!$AB$3:$AB$1315,DataRegularSeason20242025!$B$3:$B$1315, "&lt;=" &amp; $A180, DataRegularSeason20242025!$E$3:$E$1315, AC$1)</f>
        <v>9</v>
      </c>
      <c r="AD180" s="2">
        <f>SUMIFS(DataRegularSeason20242025!$AA$3:$AA$1315,DataRegularSeason20242025!$B$3:$B$1315, "&lt;=" &amp; $A180, DataRegularSeason20242025!$D$3:$D$1315, AD$1)+SUMIFS(DataRegularSeason20242025!$AB$3:$AB$1315,DataRegularSeason20242025!$B$3:$B$1315, "&lt;=" &amp; $A180, DataRegularSeason20242025!$E$3:$E$1315, AD$1)</f>
        <v>10</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18</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10</v>
      </c>
      <c r="F181" s="2">
        <f>SUMIFS(DataRegularSeason20242025!$AA$3:$AA$1315,DataRegularSeason20242025!$B$3:$B$1315, "&lt;=" &amp; $A181, DataRegularSeason20242025!$D$3:$D$1315, F$1)+SUMIFS(DataRegularSeason20242025!$AB$3:$AB$1315,DataRegularSeason20242025!$B$3:$B$1315, "&lt;=" &amp; $A181, DataRegularSeason20242025!$E$3:$E$1315, F$1)</f>
        <v>9</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5</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12</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5</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2</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12</v>
      </c>
      <c r="AB181" s="2">
        <f>SUMIFS(DataRegularSeason20242025!$AA$3:$AA$1315,DataRegularSeason20242025!$B$3:$B$1315, "&lt;=" &amp; $A181, DataRegularSeason20242025!$D$3:$D$1315, AB$1)+SUMIFS(DataRegularSeason20242025!$AB$3:$AB$1315,DataRegularSeason20242025!$B$3:$B$1315, "&lt;=" &amp; $A181, DataRegularSeason20242025!$E$3:$E$1315, AB$1)</f>
        <v>9</v>
      </c>
      <c r="AC181" s="2">
        <f>SUMIFS(DataRegularSeason20242025!$AA$3:$AA$1315,DataRegularSeason20242025!$B$3:$B$1315, "&lt;=" &amp; $A181, DataRegularSeason20242025!$D$3:$D$1315, AC$1)+SUMIFS(DataRegularSeason20242025!$AB$3:$AB$1315,DataRegularSeason20242025!$B$3:$B$1315, "&lt;=" &amp; $A181, DataRegularSeason20242025!$E$3:$E$1315, AC$1)</f>
        <v>9</v>
      </c>
      <c r="AD181" s="2">
        <f>SUMIFS(DataRegularSeason20242025!$AA$3:$AA$1315,DataRegularSeason20242025!$B$3:$B$1315, "&lt;=" &amp; $A181, DataRegularSeason20242025!$D$3:$D$1315, AD$1)+SUMIFS(DataRegularSeason20242025!$AB$3:$AB$1315,DataRegularSeason20242025!$B$3:$B$1315, "&lt;=" &amp; $A181, DataRegularSeason20242025!$E$3:$E$1315, AD$1)</f>
        <v>10</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18</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10</v>
      </c>
      <c r="F182" s="2">
        <f>SUMIFS(DataRegularSeason20242025!$AA$3:$AA$1315,DataRegularSeason20242025!$B$3:$B$1315, "&lt;=" &amp; $A182, DataRegularSeason20242025!$D$3:$D$1315, F$1)+SUMIFS(DataRegularSeason20242025!$AB$3:$AB$1315,DataRegularSeason20242025!$B$3:$B$1315, "&lt;=" &amp; $A182, DataRegularSeason20242025!$E$3:$E$1315, F$1)</f>
        <v>9</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5</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12</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5</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2</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12</v>
      </c>
      <c r="AB182" s="2">
        <f>SUMIFS(DataRegularSeason20242025!$AA$3:$AA$1315,DataRegularSeason20242025!$B$3:$B$1315, "&lt;=" &amp; $A182, DataRegularSeason20242025!$D$3:$D$1315, AB$1)+SUMIFS(DataRegularSeason20242025!$AB$3:$AB$1315,DataRegularSeason20242025!$B$3:$B$1315, "&lt;=" &amp; $A182, DataRegularSeason20242025!$E$3:$E$1315, AB$1)</f>
        <v>9</v>
      </c>
      <c r="AC182" s="2">
        <f>SUMIFS(DataRegularSeason20242025!$AA$3:$AA$1315,DataRegularSeason20242025!$B$3:$B$1315, "&lt;=" &amp; $A182, DataRegularSeason20242025!$D$3:$D$1315, AC$1)+SUMIFS(DataRegularSeason20242025!$AB$3:$AB$1315,DataRegularSeason20242025!$B$3:$B$1315, "&lt;=" &amp; $A182, DataRegularSeason20242025!$E$3:$E$1315, AC$1)</f>
        <v>9</v>
      </c>
      <c r="AD182" s="2">
        <f>SUMIFS(DataRegularSeason20242025!$AA$3:$AA$1315,DataRegularSeason20242025!$B$3:$B$1315, "&lt;=" &amp; $A182, DataRegularSeason20242025!$D$3:$D$1315, AD$1)+SUMIFS(DataRegularSeason20242025!$AB$3:$AB$1315,DataRegularSeason20242025!$B$3:$B$1315, "&lt;=" &amp; $A182, DataRegularSeason20242025!$E$3:$E$1315, AD$1)</f>
        <v>10</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18</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10</v>
      </c>
      <c r="F183" s="2">
        <f>SUMIFS(DataRegularSeason20242025!$AA$3:$AA$1315,DataRegularSeason20242025!$B$3:$B$1315, "&lt;=" &amp; $A183, DataRegularSeason20242025!$D$3:$D$1315, F$1)+SUMIFS(DataRegularSeason20242025!$AB$3:$AB$1315,DataRegularSeason20242025!$B$3:$B$1315, "&lt;=" &amp; $A183, DataRegularSeason20242025!$E$3:$E$1315, F$1)</f>
        <v>9</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5</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12</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5</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2</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12</v>
      </c>
      <c r="AB183" s="2">
        <f>SUMIFS(DataRegularSeason20242025!$AA$3:$AA$1315,DataRegularSeason20242025!$B$3:$B$1315, "&lt;=" &amp; $A183, DataRegularSeason20242025!$D$3:$D$1315, AB$1)+SUMIFS(DataRegularSeason20242025!$AB$3:$AB$1315,DataRegularSeason20242025!$B$3:$B$1315, "&lt;=" &amp; $A183, DataRegularSeason20242025!$E$3:$E$1315, AB$1)</f>
        <v>9</v>
      </c>
      <c r="AC183" s="2">
        <f>SUMIFS(DataRegularSeason20242025!$AA$3:$AA$1315,DataRegularSeason20242025!$B$3:$B$1315, "&lt;=" &amp; $A183, DataRegularSeason20242025!$D$3:$D$1315, AC$1)+SUMIFS(DataRegularSeason20242025!$AB$3:$AB$1315,DataRegularSeason20242025!$B$3:$B$1315, "&lt;=" &amp; $A183, DataRegularSeason20242025!$E$3:$E$1315, AC$1)</f>
        <v>9</v>
      </c>
      <c r="AD183" s="2">
        <f>SUMIFS(DataRegularSeason20242025!$AA$3:$AA$1315,DataRegularSeason20242025!$B$3:$B$1315, "&lt;=" &amp; $A183, DataRegularSeason20242025!$D$3:$D$1315, AD$1)+SUMIFS(DataRegularSeason20242025!$AB$3:$AB$1315,DataRegularSeason20242025!$B$3:$B$1315, "&lt;=" &amp; $A183, DataRegularSeason20242025!$E$3:$E$1315, AD$1)</f>
        <v>10</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18</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10</v>
      </c>
      <c r="F184" s="2">
        <f>SUMIFS(DataRegularSeason20242025!$AA$3:$AA$1315,DataRegularSeason20242025!$B$3:$B$1315, "&lt;=" &amp; $A184, DataRegularSeason20242025!$D$3:$D$1315, F$1)+SUMIFS(DataRegularSeason20242025!$AB$3:$AB$1315,DataRegularSeason20242025!$B$3:$B$1315, "&lt;=" &amp; $A184, DataRegularSeason20242025!$E$3:$E$1315, F$1)</f>
        <v>9</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5</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12</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5</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2</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12</v>
      </c>
      <c r="AB184" s="2">
        <f>SUMIFS(DataRegularSeason20242025!$AA$3:$AA$1315,DataRegularSeason20242025!$B$3:$B$1315, "&lt;=" &amp; $A184, DataRegularSeason20242025!$D$3:$D$1315, AB$1)+SUMIFS(DataRegularSeason20242025!$AB$3:$AB$1315,DataRegularSeason20242025!$B$3:$B$1315, "&lt;=" &amp; $A184, DataRegularSeason20242025!$E$3:$E$1315, AB$1)</f>
        <v>9</v>
      </c>
      <c r="AC184" s="2">
        <f>SUMIFS(DataRegularSeason20242025!$AA$3:$AA$1315,DataRegularSeason20242025!$B$3:$B$1315, "&lt;=" &amp; $A184, DataRegularSeason20242025!$D$3:$D$1315, AC$1)+SUMIFS(DataRegularSeason20242025!$AB$3:$AB$1315,DataRegularSeason20242025!$B$3:$B$1315, "&lt;=" &amp; $A184, DataRegularSeason20242025!$E$3:$E$1315, AC$1)</f>
        <v>9</v>
      </c>
      <c r="AD184" s="2">
        <f>SUMIFS(DataRegularSeason20242025!$AA$3:$AA$1315,DataRegularSeason20242025!$B$3:$B$1315, "&lt;=" &amp; $A184, DataRegularSeason20242025!$D$3:$D$1315, AD$1)+SUMIFS(DataRegularSeason20242025!$AB$3:$AB$1315,DataRegularSeason20242025!$B$3:$B$1315, "&lt;=" &amp; $A184, DataRegularSeason20242025!$E$3:$E$1315, AD$1)</f>
        <v>10</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18</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10</v>
      </c>
      <c r="F185" s="2">
        <f>SUMIFS(DataRegularSeason20242025!$AA$3:$AA$1315,DataRegularSeason20242025!$B$3:$B$1315, "&lt;=" &amp; $A185, DataRegularSeason20242025!$D$3:$D$1315, F$1)+SUMIFS(DataRegularSeason20242025!$AB$3:$AB$1315,DataRegularSeason20242025!$B$3:$B$1315, "&lt;=" &amp; $A185, DataRegularSeason20242025!$E$3:$E$1315, F$1)</f>
        <v>9</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5</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12</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5</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2</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12</v>
      </c>
      <c r="AB185" s="2">
        <f>SUMIFS(DataRegularSeason20242025!$AA$3:$AA$1315,DataRegularSeason20242025!$B$3:$B$1315, "&lt;=" &amp; $A185, DataRegularSeason20242025!$D$3:$D$1315, AB$1)+SUMIFS(DataRegularSeason20242025!$AB$3:$AB$1315,DataRegularSeason20242025!$B$3:$B$1315, "&lt;=" &amp; $A185, DataRegularSeason20242025!$E$3:$E$1315, AB$1)</f>
        <v>9</v>
      </c>
      <c r="AC185" s="2">
        <f>SUMIFS(DataRegularSeason20242025!$AA$3:$AA$1315,DataRegularSeason20242025!$B$3:$B$1315, "&lt;=" &amp; $A185, DataRegularSeason20242025!$D$3:$D$1315, AC$1)+SUMIFS(DataRegularSeason20242025!$AB$3:$AB$1315,DataRegularSeason20242025!$B$3:$B$1315, "&lt;=" &amp; $A185, DataRegularSeason20242025!$E$3:$E$1315, AC$1)</f>
        <v>9</v>
      </c>
      <c r="AD185" s="2">
        <f>SUMIFS(DataRegularSeason20242025!$AA$3:$AA$1315,DataRegularSeason20242025!$B$3:$B$1315, "&lt;=" &amp; $A185, DataRegularSeason20242025!$D$3:$D$1315, AD$1)+SUMIFS(DataRegularSeason20242025!$AB$3:$AB$1315,DataRegularSeason20242025!$B$3:$B$1315, "&lt;=" &amp; $A185, DataRegularSeason20242025!$E$3:$E$1315, AD$1)</f>
        <v>10</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18</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10</v>
      </c>
      <c r="F186" s="2">
        <f>SUMIFS(DataRegularSeason20242025!$AA$3:$AA$1315,DataRegularSeason20242025!$B$3:$B$1315, "&lt;=" &amp; $A186, DataRegularSeason20242025!$D$3:$D$1315, F$1)+SUMIFS(DataRegularSeason20242025!$AB$3:$AB$1315,DataRegularSeason20242025!$B$3:$B$1315, "&lt;=" &amp; $A186, DataRegularSeason20242025!$E$3:$E$1315, F$1)</f>
        <v>9</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5</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12</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5</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2</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12</v>
      </c>
      <c r="AB186" s="2">
        <f>SUMIFS(DataRegularSeason20242025!$AA$3:$AA$1315,DataRegularSeason20242025!$B$3:$B$1315, "&lt;=" &amp; $A186, DataRegularSeason20242025!$D$3:$D$1315, AB$1)+SUMIFS(DataRegularSeason20242025!$AB$3:$AB$1315,DataRegularSeason20242025!$B$3:$B$1315, "&lt;=" &amp; $A186, DataRegularSeason20242025!$E$3:$E$1315, AB$1)</f>
        <v>9</v>
      </c>
      <c r="AC186" s="2">
        <f>SUMIFS(DataRegularSeason20242025!$AA$3:$AA$1315,DataRegularSeason20242025!$B$3:$B$1315, "&lt;=" &amp; $A186, DataRegularSeason20242025!$D$3:$D$1315, AC$1)+SUMIFS(DataRegularSeason20242025!$AB$3:$AB$1315,DataRegularSeason20242025!$B$3:$B$1315, "&lt;=" &amp; $A186, DataRegularSeason20242025!$E$3:$E$1315, AC$1)</f>
        <v>9</v>
      </c>
      <c r="AD186" s="2">
        <f>SUMIFS(DataRegularSeason20242025!$AA$3:$AA$1315,DataRegularSeason20242025!$B$3:$B$1315, "&lt;=" &amp; $A186, DataRegularSeason20242025!$D$3:$D$1315, AD$1)+SUMIFS(DataRegularSeason20242025!$AB$3:$AB$1315,DataRegularSeason20242025!$B$3:$B$1315, "&lt;=" &amp; $A186, DataRegularSeason20242025!$E$3:$E$1315, AD$1)</f>
        <v>10</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18</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10</v>
      </c>
      <c r="F187" s="2">
        <f>SUMIFS(DataRegularSeason20242025!$AA$3:$AA$1315,DataRegularSeason20242025!$B$3:$B$1315, "&lt;=" &amp; $A187, DataRegularSeason20242025!$D$3:$D$1315, F$1)+SUMIFS(DataRegularSeason20242025!$AB$3:$AB$1315,DataRegularSeason20242025!$B$3:$B$1315, "&lt;=" &amp; $A187, DataRegularSeason20242025!$E$3:$E$1315, F$1)</f>
        <v>9</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5</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12</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5</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2</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12</v>
      </c>
      <c r="AB187" s="2">
        <f>SUMIFS(DataRegularSeason20242025!$AA$3:$AA$1315,DataRegularSeason20242025!$B$3:$B$1315, "&lt;=" &amp; $A187, DataRegularSeason20242025!$D$3:$D$1315, AB$1)+SUMIFS(DataRegularSeason20242025!$AB$3:$AB$1315,DataRegularSeason20242025!$B$3:$B$1315, "&lt;=" &amp; $A187, DataRegularSeason20242025!$E$3:$E$1315, AB$1)</f>
        <v>9</v>
      </c>
      <c r="AC187" s="2">
        <f>SUMIFS(DataRegularSeason20242025!$AA$3:$AA$1315,DataRegularSeason20242025!$B$3:$B$1315, "&lt;=" &amp; $A187, DataRegularSeason20242025!$D$3:$D$1315, AC$1)+SUMIFS(DataRegularSeason20242025!$AB$3:$AB$1315,DataRegularSeason20242025!$B$3:$B$1315, "&lt;=" &amp; $A187, DataRegularSeason20242025!$E$3:$E$1315, AC$1)</f>
        <v>9</v>
      </c>
      <c r="AD187" s="2">
        <f>SUMIFS(DataRegularSeason20242025!$AA$3:$AA$1315,DataRegularSeason20242025!$B$3:$B$1315, "&lt;=" &amp; $A187, DataRegularSeason20242025!$D$3:$D$1315, AD$1)+SUMIFS(DataRegularSeason20242025!$AB$3:$AB$1315,DataRegularSeason20242025!$B$3:$B$1315, "&lt;=" &amp; $A187, DataRegularSeason20242025!$E$3:$E$1315, AD$1)</f>
        <v>10</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18</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10</v>
      </c>
      <c r="F188" s="2">
        <f>SUMIFS(DataRegularSeason20242025!$AA$3:$AA$1315,DataRegularSeason20242025!$B$3:$B$1315, "&lt;=" &amp; $A188, DataRegularSeason20242025!$D$3:$D$1315, F$1)+SUMIFS(DataRegularSeason20242025!$AB$3:$AB$1315,DataRegularSeason20242025!$B$3:$B$1315, "&lt;=" &amp; $A188, DataRegularSeason20242025!$E$3:$E$1315, F$1)</f>
        <v>9</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5</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12</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5</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2</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12</v>
      </c>
      <c r="AB188" s="2">
        <f>SUMIFS(DataRegularSeason20242025!$AA$3:$AA$1315,DataRegularSeason20242025!$B$3:$B$1315, "&lt;=" &amp; $A188, DataRegularSeason20242025!$D$3:$D$1315, AB$1)+SUMIFS(DataRegularSeason20242025!$AB$3:$AB$1315,DataRegularSeason20242025!$B$3:$B$1315, "&lt;=" &amp; $A188, DataRegularSeason20242025!$E$3:$E$1315, AB$1)</f>
        <v>9</v>
      </c>
      <c r="AC188" s="2">
        <f>SUMIFS(DataRegularSeason20242025!$AA$3:$AA$1315,DataRegularSeason20242025!$B$3:$B$1315, "&lt;=" &amp; $A188, DataRegularSeason20242025!$D$3:$D$1315, AC$1)+SUMIFS(DataRegularSeason20242025!$AB$3:$AB$1315,DataRegularSeason20242025!$B$3:$B$1315, "&lt;=" &amp; $A188, DataRegularSeason20242025!$E$3:$E$1315, AC$1)</f>
        <v>9</v>
      </c>
      <c r="AD188" s="2">
        <f>SUMIFS(DataRegularSeason20242025!$AA$3:$AA$1315,DataRegularSeason20242025!$B$3:$B$1315, "&lt;=" &amp; $A188, DataRegularSeason20242025!$D$3:$D$1315, AD$1)+SUMIFS(DataRegularSeason20242025!$AB$3:$AB$1315,DataRegularSeason20242025!$B$3:$B$1315, "&lt;=" &amp; $A188, DataRegularSeason20242025!$E$3:$E$1315, AD$1)</f>
        <v>10</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18</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10</v>
      </c>
      <c r="F189" s="2">
        <f>SUMIFS(DataRegularSeason20242025!$AA$3:$AA$1315,DataRegularSeason20242025!$B$3:$B$1315, "&lt;=" &amp; $A189, DataRegularSeason20242025!$D$3:$D$1315, F$1)+SUMIFS(DataRegularSeason20242025!$AB$3:$AB$1315,DataRegularSeason20242025!$B$3:$B$1315, "&lt;=" &amp; $A189, DataRegularSeason20242025!$E$3:$E$1315, F$1)</f>
        <v>9</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5</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12</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5</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2</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12</v>
      </c>
      <c r="AB189" s="2">
        <f>SUMIFS(DataRegularSeason20242025!$AA$3:$AA$1315,DataRegularSeason20242025!$B$3:$B$1315, "&lt;=" &amp; $A189, DataRegularSeason20242025!$D$3:$D$1315, AB$1)+SUMIFS(DataRegularSeason20242025!$AB$3:$AB$1315,DataRegularSeason20242025!$B$3:$B$1315, "&lt;=" &amp; $A189, DataRegularSeason20242025!$E$3:$E$1315, AB$1)</f>
        <v>9</v>
      </c>
      <c r="AC189" s="2">
        <f>SUMIFS(DataRegularSeason20242025!$AA$3:$AA$1315,DataRegularSeason20242025!$B$3:$B$1315, "&lt;=" &amp; $A189, DataRegularSeason20242025!$D$3:$D$1315, AC$1)+SUMIFS(DataRegularSeason20242025!$AB$3:$AB$1315,DataRegularSeason20242025!$B$3:$B$1315, "&lt;=" &amp; $A189, DataRegularSeason20242025!$E$3:$E$1315, AC$1)</f>
        <v>9</v>
      </c>
      <c r="AD189" s="2">
        <f>SUMIFS(DataRegularSeason20242025!$AA$3:$AA$1315,DataRegularSeason20242025!$B$3:$B$1315, "&lt;=" &amp; $A189, DataRegularSeason20242025!$D$3:$D$1315, AD$1)+SUMIFS(DataRegularSeason20242025!$AB$3:$AB$1315,DataRegularSeason20242025!$B$3:$B$1315, "&lt;=" &amp; $A189, DataRegularSeason20242025!$E$3:$E$1315, AD$1)</f>
        <v>10</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18</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10</v>
      </c>
      <c r="F190" s="2">
        <f>SUMIFS(DataRegularSeason20242025!$AA$3:$AA$1315,DataRegularSeason20242025!$B$3:$B$1315, "&lt;=" &amp; $A190, DataRegularSeason20242025!$D$3:$D$1315, F$1)+SUMIFS(DataRegularSeason20242025!$AB$3:$AB$1315,DataRegularSeason20242025!$B$3:$B$1315, "&lt;=" &amp; $A190, DataRegularSeason20242025!$E$3:$E$1315, F$1)</f>
        <v>9</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5</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12</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5</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2</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12</v>
      </c>
      <c r="AB190" s="2">
        <f>SUMIFS(DataRegularSeason20242025!$AA$3:$AA$1315,DataRegularSeason20242025!$B$3:$B$1315, "&lt;=" &amp; $A190, DataRegularSeason20242025!$D$3:$D$1315, AB$1)+SUMIFS(DataRegularSeason20242025!$AB$3:$AB$1315,DataRegularSeason20242025!$B$3:$B$1315, "&lt;=" &amp; $A190, DataRegularSeason20242025!$E$3:$E$1315, AB$1)</f>
        <v>9</v>
      </c>
      <c r="AC190" s="2">
        <f>SUMIFS(DataRegularSeason20242025!$AA$3:$AA$1315,DataRegularSeason20242025!$B$3:$B$1315, "&lt;=" &amp; $A190, DataRegularSeason20242025!$D$3:$D$1315, AC$1)+SUMIFS(DataRegularSeason20242025!$AB$3:$AB$1315,DataRegularSeason20242025!$B$3:$B$1315, "&lt;=" &amp; $A190, DataRegularSeason20242025!$E$3:$E$1315, AC$1)</f>
        <v>9</v>
      </c>
      <c r="AD190" s="2">
        <f>SUMIFS(DataRegularSeason20242025!$AA$3:$AA$1315,DataRegularSeason20242025!$B$3:$B$1315, "&lt;=" &amp; $A190, DataRegularSeason20242025!$D$3:$D$1315, AD$1)+SUMIFS(DataRegularSeason20242025!$AB$3:$AB$1315,DataRegularSeason20242025!$B$3:$B$1315, "&lt;=" &amp; $A190, DataRegularSeason20242025!$E$3:$E$1315, AD$1)</f>
        <v>10</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18</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10</v>
      </c>
      <c r="F191" s="2">
        <f>SUMIFS(DataRegularSeason20242025!$AA$3:$AA$1315,DataRegularSeason20242025!$B$3:$B$1315, "&lt;=" &amp; $A191, DataRegularSeason20242025!$D$3:$D$1315, F$1)+SUMIFS(DataRegularSeason20242025!$AB$3:$AB$1315,DataRegularSeason20242025!$B$3:$B$1315, "&lt;=" &amp; $A191, DataRegularSeason20242025!$E$3:$E$1315, F$1)</f>
        <v>9</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5</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12</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5</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2</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12</v>
      </c>
      <c r="AB191" s="2">
        <f>SUMIFS(DataRegularSeason20242025!$AA$3:$AA$1315,DataRegularSeason20242025!$B$3:$B$1315, "&lt;=" &amp; $A191, DataRegularSeason20242025!$D$3:$D$1315, AB$1)+SUMIFS(DataRegularSeason20242025!$AB$3:$AB$1315,DataRegularSeason20242025!$B$3:$B$1315, "&lt;=" &amp; $A191, DataRegularSeason20242025!$E$3:$E$1315, AB$1)</f>
        <v>9</v>
      </c>
      <c r="AC191" s="2">
        <f>SUMIFS(DataRegularSeason20242025!$AA$3:$AA$1315,DataRegularSeason20242025!$B$3:$B$1315, "&lt;=" &amp; $A191, DataRegularSeason20242025!$D$3:$D$1315, AC$1)+SUMIFS(DataRegularSeason20242025!$AB$3:$AB$1315,DataRegularSeason20242025!$B$3:$B$1315, "&lt;=" &amp; $A191, DataRegularSeason20242025!$E$3:$E$1315, AC$1)</f>
        <v>9</v>
      </c>
      <c r="AD191" s="2">
        <f>SUMIFS(DataRegularSeason20242025!$AA$3:$AA$1315,DataRegularSeason20242025!$B$3:$B$1315, "&lt;=" &amp; $A191, DataRegularSeason20242025!$D$3:$D$1315, AD$1)+SUMIFS(DataRegularSeason20242025!$AB$3:$AB$1315,DataRegularSeason20242025!$B$3:$B$1315, "&lt;=" &amp; $A191, DataRegularSeason20242025!$E$3:$E$1315, AD$1)</f>
        <v>10</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18</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10</v>
      </c>
      <c r="F192" s="2">
        <f>SUMIFS(DataRegularSeason20242025!$AA$3:$AA$1315,DataRegularSeason20242025!$B$3:$B$1315, "&lt;=" &amp; $A192, DataRegularSeason20242025!$D$3:$D$1315, F$1)+SUMIFS(DataRegularSeason20242025!$AB$3:$AB$1315,DataRegularSeason20242025!$B$3:$B$1315, "&lt;=" &amp; $A192, DataRegularSeason20242025!$E$3:$E$1315, F$1)</f>
        <v>9</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5</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12</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5</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2</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12</v>
      </c>
      <c r="AB192" s="2">
        <f>SUMIFS(DataRegularSeason20242025!$AA$3:$AA$1315,DataRegularSeason20242025!$B$3:$B$1315, "&lt;=" &amp; $A192, DataRegularSeason20242025!$D$3:$D$1315, AB$1)+SUMIFS(DataRegularSeason20242025!$AB$3:$AB$1315,DataRegularSeason20242025!$B$3:$B$1315, "&lt;=" &amp; $A192, DataRegularSeason20242025!$E$3:$E$1315, AB$1)</f>
        <v>9</v>
      </c>
      <c r="AC192" s="2">
        <f>SUMIFS(DataRegularSeason20242025!$AA$3:$AA$1315,DataRegularSeason20242025!$B$3:$B$1315, "&lt;=" &amp; $A192, DataRegularSeason20242025!$D$3:$D$1315, AC$1)+SUMIFS(DataRegularSeason20242025!$AB$3:$AB$1315,DataRegularSeason20242025!$B$3:$B$1315, "&lt;=" &amp; $A192, DataRegularSeason20242025!$E$3:$E$1315, AC$1)</f>
        <v>9</v>
      </c>
      <c r="AD192" s="2">
        <f>SUMIFS(DataRegularSeason20242025!$AA$3:$AA$1315,DataRegularSeason20242025!$B$3:$B$1315, "&lt;=" &amp; $A192, DataRegularSeason20242025!$D$3:$D$1315, AD$1)+SUMIFS(DataRegularSeason20242025!$AB$3:$AB$1315,DataRegularSeason20242025!$B$3:$B$1315, "&lt;=" &amp; $A192, DataRegularSeason20242025!$E$3:$E$1315, AD$1)</f>
        <v>10</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18</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10</v>
      </c>
      <c r="F193" s="2">
        <f>SUMIFS(DataRegularSeason20242025!$AA$3:$AA$1315,DataRegularSeason20242025!$B$3:$B$1315, "&lt;=" &amp; $A193, DataRegularSeason20242025!$D$3:$D$1315, F$1)+SUMIFS(DataRegularSeason20242025!$AB$3:$AB$1315,DataRegularSeason20242025!$B$3:$B$1315, "&lt;=" &amp; $A193, DataRegularSeason20242025!$E$3:$E$1315, F$1)</f>
        <v>9</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5</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12</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5</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2</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12</v>
      </c>
      <c r="AB193" s="2">
        <f>SUMIFS(DataRegularSeason20242025!$AA$3:$AA$1315,DataRegularSeason20242025!$B$3:$B$1315, "&lt;=" &amp; $A193, DataRegularSeason20242025!$D$3:$D$1315, AB$1)+SUMIFS(DataRegularSeason20242025!$AB$3:$AB$1315,DataRegularSeason20242025!$B$3:$B$1315, "&lt;=" &amp; $A193, DataRegularSeason20242025!$E$3:$E$1315, AB$1)</f>
        <v>9</v>
      </c>
      <c r="AC193" s="2">
        <f>SUMIFS(DataRegularSeason20242025!$AA$3:$AA$1315,DataRegularSeason20242025!$B$3:$B$1315, "&lt;=" &amp; $A193, DataRegularSeason20242025!$D$3:$D$1315, AC$1)+SUMIFS(DataRegularSeason20242025!$AB$3:$AB$1315,DataRegularSeason20242025!$B$3:$B$1315, "&lt;=" &amp; $A193, DataRegularSeason20242025!$E$3:$E$1315, AC$1)</f>
        <v>9</v>
      </c>
      <c r="AD193" s="2">
        <f>SUMIFS(DataRegularSeason20242025!$AA$3:$AA$1315,DataRegularSeason20242025!$B$3:$B$1315, "&lt;=" &amp; $A193, DataRegularSeason20242025!$D$3:$D$1315, AD$1)+SUMIFS(DataRegularSeason20242025!$AB$3:$AB$1315,DataRegularSeason20242025!$B$3:$B$1315, "&lt;=" &amp; $A193, DataRegularSeason20242025!$E$3:$E$1315, AD$1)</f>
        <v>10</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18</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10</v>
      </c>
      <c r="F194" s="2">
        <f>SUMIFS(DataRegularSeason20242025!$AA$3:$AA$1315,DataRegularSeason20242025!$B$3:$B$1315, "&lt;=" &amp; $A194, DataRegularSeason20242025!$D$3:$D$1315, F$1)+SUMIFS(DataRegularSeason20242025!$AB$3:$AB$1315,DataRegularSeason20242025!$B$3:$B$1315, "&lt;=" &amp; $A194, DataRegularSeason20242025!$E$3:$E$1315, F$1)</f>
        <v>9</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5</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12</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5</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2</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12</v>
      </c>
      <c r="AB194" s="2">
        <f>SUMIFS(DataRegularSeason20242025!$AA$3:$AA$1315,DataRegularSeason20242025!$B$3:$B$1315, "&lt;=" &amp; $A194, DataRegularSeason20242025!$D$3:$D$1315, AB$1)+SUMIFS(DataRegularSeason20242025!$AB$3:$AB$1315,DataRegularSeason20242025!$B$3:$B$1315, "&lt;=" &amp; $A194, DataRegularSeason20242025!$E$3:$E$1315, AB$1)</f>
        <v>9</v>
      </c>
      <c r="AC194" s="2">
        <f>SUMIFS(DataRegularSeason20242025!$AA$3:$AA$1315,DataRegularSeason20242025!$B$3:$B$1315, "&lt;=" &amp; $A194, DataRegularSeason20242025!$D$3:$D$1315, AC$1)+SUMIFS(DataRegularSeason20242025!$AB$3:$AB$1315,DataRegularSeason20242025!$B$3:$B$1315, "&lt;=" &amp; $A194, DataRegularSeason20242025!$E$3:$E$1315, AC$1)</f>
        <v>9</v>
      </c>
      <c r="AD194" s="2">
        <f>SUMIFS(DataRegularSeason20242025!$AA$3:$AA$1315,DataRegularSeason20242025!$B$3:$B$1315, "&lt;=" &amp; $A194, DataRegularSeason20242025!$D$3:$D$1315, AD$1)+SUMIFS(DataRegularSeason20242025!$AB$3:$AB$1315,DataRegularSeason20242025!$B$3:$B$1315, "&lt;=" &amp; $A194, DataRegularSeason20242025!$E$3:$E$1315, AD$1)</f>
        <v>10</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18</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10</v>
      </c>
      <c r="F195" s="2">
        <f>SUMIFS(DataRegularSeason20242025!$AA$3:$AA$1315,DataRegularSeason20242025!$B$3:$B$1315, "&lt;=" &amp; $A195, DataRegularSeason20242025!$D$3:$D$1315, F$1)+SUMIFS(DataRegularSeason20242025!$AB$3:$AB$1315,DataRegularSeason20242025!$B$3:$B$1315, "&lt;=" &amp; $A195, DataRegularSeason20242025!$E$3:$E$1315, F$1)</f>
        <v>9</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5</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12</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5</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2</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12</v>
      </c>
      <c r="AB195" s="2">
        <f>SUMIFS(DataRegularSeason20242025!$AA$3:$AA$1315,DataRegularSeason20242025!$B$3:$B$1315, "&lt;=" &amp; $A195, DataRegularSeason20242025!$D$3:$D$1315, AB$1)+SUMIFS(DataRegularSeason20242025!$AB$3:$AB$1315,DataRegularSeason20242025!$B$3:$B$1315, "&lt;=" &amp; $A195, DataRegularSeason20242025!$E$3:$E$1315, AB$1)</f>
        <v>9</v>
      </c>
      <c r="AC195" s="2">
        <f>SUMIFS(DataRegularSeason20242025!$AA$3:$AA$1315,DataRegularSeason20242025!$B$3:$B$1315, "&lt;=" &amp; $A195, DataRegularSeason20242025!$D$3:$D$1315, AC$1)+SUMIFS(DataRegularSeason20242025!$AB$3:$AB$1315,DataRegularSeason20242025!$B$3:$B$1315, "&lt;=" &amp; $A195, DataRegularSeason20242025!$E$3:$E$1315, AC$1)</f>
        <v>9</v>
      </c>
      <c r="AD195" s="2">
        <f>SUMIFS(DataRegularSeason20242025!$AA$3:$AA$1315,DataRegularSeason20242025!$B$3:$B$1315, "&lt;=" &amp; $A195, DataRegularSeason20242025!$D$3:$D$1315, AD$1)+SUMIFS(DataRegularSeason20242025!$AB$3:$AB$1315,DataRegularSeason20242025!$B$3:$B$1315, "&lt;=" &amp; $A195, DataRegularSeason20242025!$E$3:$E$1315, AD$1)</f>
        <v>10</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18</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10</v>
      </c>
      <c r="F196" s="2">
        <f>SUMIFS(DataRegularSeason20242025!$AA$3:$AA$1315,DataRegularSeason20242025!$B$3:$B$1315, "&lt;=" &amp; $A196, DataRegularSeason20242025!$D$3:$D$1315, F$1)+SUMIFS(DataRegularSeason20242025!$AB$3:$AB$1315,DataRegularSeason20242025!$B$3:$B$1315, "&lt;=" &amp; $A196, DataRegularSeason20242025!$E$3:$E$1315, F$1)</f>
        <v>9</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5</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12</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5</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2</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12</v>
      </c>
      <c r="AB196" s="2">
        <f>SUMIFS(DataRegularSeason20242025!$AA$3:$AA$1315,DataRegularSeason20242025!$B$3:$B$1315, "&lt;=" &amp; $A196, DataRegularSeason20242025!$D$3:$D$1315, AB$1)+SUMIFS(DataRegularSeason20242025!$AB$3:$AB$1315,DataRegularSeason20242025!$B$3:$B$1315, "&lt;=" &amp; $A196, DataRegularSeason20242025!$E$3:$E$1315, AB$1)</f>
        <v>9</v>
      </c>
      <c r="AC196" s="2">
        <f>SUMIFS(DataRegularSeason20242025!$AA$3:$AA$1315,DataRegularSeason20242025!$B$3:$B$1315, "&lt;=" &amp; $A196, DataRegularSeason20242025!$D$3:$D$1315, AC$1)+SUMIFS(DataRegularSeason20242025!$AB$3:$AB$1315,DataRegularSeason20242025!$B$3:$B$1315, "&lt;=" &amp; $A196, DataRegularSeason20242025!$E$3:$E$1315, AC$1)</f>
        <v>9</v>
      </c>
      <c r="AD196" s="2">
        <f>SUMIFS(DataRegularSeason20242025!$AA$3:$AA$1315,DataRegularSeason20242025!$B$3:$B$1315, "&lt;=" &amp; $A196, DataRegularSeason20242025!$D$3:$D$1315, AD$1)+SUMIFS(DataRegularSeason20242025!$AB$3:$AB$1315,DataRegularSeason20242025!$B$3:$B$1315, "&lt;=" &amp; $A196, DataRegularSeason20242025!$E$3:$E$1315, AD$1)</f>
        <v>10</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18</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10</v>
      </c>
      <c r="F197" s="2">
        <f>SUMIFS(DataRegularSeason20242025!$AA$3:$AA$1315,DataRegularSeason20242025!$B$3:$B$1315, "&lt;=" &amp; $A197, DataRegularSeason20242025!$D$3:$D$1315, F$1)+SUMIFS(DataRegularSeason20242025!$AB$3:$AB$1315,DataRegularSeason20242025!$B$3:$B$1315, "&lt;=" &amp; $A197, DataRegularSeason20242025!$E$3:$E$1315, F$1)</f>
        <v>9</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5</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12</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5</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2</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12</v>
      </c>
      <c r="AB197" s="2">
        <f>SUMIFS(DataRegularSeason20242025!$AA$3:$AA$1315,DataRegularSeason20242025!$B$3:$B$1315, "&lt;=" &amp; $A197, DataRegularSeason20242025!$D$3:$D$1315, AB$1)+SUMIFS(DataRegularSeason20242025!$AB$3:$AB$1315,DataRegularSeason20242025!$B$3:$B$1315, "&lt;=" &amp; $A197, DataRegularSeason20242025!$E$3:$E$1315, AB$1)</f>
        <v>9</v>
      </c>
      <c r="AC197" s="2">
        <f>SUMIFS(DataRegularSeason20242025!$AA$3:$AA$1315,DataRegularSeason20242025!$B$3:$B$1315, "&lt;=" &amp; $A197, DataRegularSeason20242025!$D$3:$D$1315, AC$1)+SUMIFS(DataRegularSeason20242025!$AB$3:$AB$1315,DataRegularSeason20242025!$B$3:$B$1315, "&lt;=" &amp; $A197, DataRegularSeason20242025!$E$3:$E$1315, AC$1)</f>
        <v>9</v>
      </c>
      <c r="AD197" s="2">
        <f>SUMIFS(DataRegularSeason20242025!$AA$3:$AA$1315,DataRegularSeason20242025!$B$3:$B$1315, "&lt;=" &amp; $A197, DataRegularSeason20242025!$D$3:$D$1315, AD$1)+SUMIFS(DataRegularSeason20242025!$AB$3:$AB$1315,DataRegularSeason20242025!$B$3:$B$1315, "&lt;=" &amp; $A197, DataRegularSeason20242025!$E$3:$E$1315, AD$1)</f>
        <v>10</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18</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10</v>
      </c>
      <c r="F198" s="2">
        <f>SUMIFS(DataRegularSeason20242025!$AA$3:$AA$1315,DataRegularSeason20242025!$B$3:$B$1315, "&lt;=" &amp; $A198, DataRegularSeason20242025!$D$3:$D$1315, F$1)+SUMIFS(DataRegularSeason20242025!$AB$3:$AB$1315,DataRegularSeason20242025!$B$3:$B$1315, "&lt;=" &amp; $A198, DataRegularSeason20242025!$E$3:$E$1315, F$1)</f>
        <v>9</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5</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12</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5</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2</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12</v>
      </c>
      <c r="AB198" s="2">
        <f>SUMIFS(DataRegularSeason20242025!$AA$3:$AA$1315,DataRegularSeason20242025!$B$3:$B$1315, "&lt;=" &amp; $A198, DataRegularSeason20242025!$D$3:$D$1315, AB$1)+SUMIFS(DataRegularSeason20242025!$AB$3:$AB$1315,DataRegularSeason20242025!$B$3:$B$1315, "&lt;=" &amp; $A198, DataRegularSeason20242025!$E$3:$E$1315, AB$1)</f>
        <v>9</v>
      </c>
      <c r="AC198" s="2">
        <f>SUMIFS(DataRegularSeason20242025!$AA$3:$AA$1315,DataRegularSeason20242025!$B$3:$B$1315, "&lt;=" &amp; $A198, DataRegularSeason20242025!$D$3:$D$1315, AC$1)+SUMIFS(DataRegularSeason20242025!$AB$3:$AB$1315,DataRegularSeason20242025!$B$3:$B$1315, "&lt;=" &amp; $A198, DataRegularSeason20242025!$E$3:$E$1315, AC$1)</f>
        <v>9</v>
      </c>
      <c r="AD198" s="2">
        <f>SUMIFS(DataRegularSeason20242025!$AA$3:$AA$1315,DataRegularSeason20242025!$B$3:$B$1315, "&lt;=" &amp; $A198, DataRegularSeason20242025!$D$3:$D$1315, AD$1)+SUMIFS(DataRegularSeason20242025!$AB$3:$AB$1315,DataRegularSeason20242025!$B$3:$B$1315, "&lt;=" &amp; $A198, DataRegularSeason20242025!$E$3:$E$1315, AD$1)</f>
        <v>10</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18</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10</v>
      </c>
      <c r="F199" s="2">
        <f>SUMIFS(DataRegularSeason20242025!$AA$3:$AA$1315,DataRegularSeason20242025!$B$3:$B$1315, "&lt;=" &amp; $A199, DataRegularSeason20242025!$D$3:$D$1315, F$1)+SUMIFS(DataRegularSeason20242025!$AB$3:$AB$1315,DataRegularSeason20242025!$B$3:$B$1315, "&lt;=" &amp; $A199, DataRegularSeason20242025!$E$3:$E$1315, F$1)</f>
        <v>9</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5</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12</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5</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2</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12</v>
      </c>
      <c r="AB199" s="2">
        <f>SUMIFS(DataRegularSeason20242025!$AA$3:$AA$1315,DataRegularSeason20242025!$B$3:$B$1315, "&lt;=" &amp; $A199, DataRegularSeason20242025!$D$3:$D$1315, AB$1)+SUMIFS(DataRegularSeason20242025!$AB$3:$AB$1315,DataRegularSeason20242025!$B$3:$B$1315, "&lt;=" &amp; $A199, DataRegularSeason20242025!$E$3:$E$1315, AB$1)</f>
        <v>9</v>
      </c>
      <c r="AC199" s="2">
        <f>SUMIFS(DataRegularSeason20242025!$AA$3:$AA$1315,DataRegularSeason20242025!$B$3:$B$1315, "&lt;=" &amp; $A199, DataRegularSeason20242025!$D$3:$D$1315, AC$1)+SUMIFS(DataRegularSeason20242025!$AB$3:$AB$1315,DataRegularSeason20242025!$B$3:$B$1315, "&lt;=" &amp; $A199, DataRegularSeason20242025!$E$3:$E$1315, AC$1)</f>
        <v>9</v>
      </c>
      <c r="AD199" s="2">
        <f>SUMIFS(DataRegularSeason20242025!$AA$3:$AA$1315,DataRegularSeason20242025!$B$3:$B$1315, "&lt;=" &amp; $A199, DataRegularSeason20242025!$D$3:$D$1315, AD$1)+SUMIFS(DataRegularSeason20242025!$AB$3:$AB$1315,DataRegularSeason20242025!$B$3:$B$1315, "&lt;=" &amp; $A199, DataRegularSeason20242025!$E$3:$E$1315, AD$1)</f>
        <v>10</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18</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10</v>
      </c>
      <c r="F200" s="2">
        <f>SUMIFS(DataRegularSeason20242025!$AA$3:$AA$1315,DataRegularSeason20242025!$B$3:$B$1315, "&lt;=" &amp; $A200, DataRegularSeason20242025!$D$3:$D$1315, F$1)+SUMIFS(DataRegularSeason20242025!$AB$3:$AB$1315,DataRegularSeason20242025!$B$3:$B$1315, "&lt;=" &amp; $A200, DataRegularSeason20242025!$E$3:$E$1315, F$1)</f>
        <v>9</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5</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12</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5</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2</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12</v>
      </c>
      <c r="AB200" s="2">
        <f>SUMIFS(DataRegularSeason20242025!$AA$3:$AA$1315,DataRegularSeason20242025!$B$3:$B$1315, "&lt;=" &amp; $A200, DataRegularSeason20242025!$D$3:$D$1315, AB$1)+SUMIFS(DataRegularSeason20242025!$AB$3:$AB$1315,DataRegularSeason20242025!$B$3:$B$1315, "&lt;=" &amp; $A200, DataRegularSeason20242025!$E$3:$E$1315, AB$1)</f>
        <v>9</v>
      </c>
      <c r="AC200" s="2">
        <f>SUMIFS(DataRegularSeason20242025!$AA$3:$AA$1315,DataRegularSeason20242025!$B$3:$B$1315, "&lt;=" &amp; $A200, DataRegularSeason20242025!$D$3:$D$1315, AC$1)+SUMIFS(DataRegularSeason20242025!$AB$3:$AB$1315,DataRegularSeason20242025!$B$3:$B$1315, "&lt;=" &amp; $A200, DataRegularSeason20242025!$E$3:$E$1315, AC$1)</f>
        <v>9</v>
      </c>
      <c r="AD200" s="2">
        <f>SUMIFS(DataRegularSeason20242025!$AA$3:$AA$1315,DataRegularSeason20242025!$B$3:$B$1315, "&lt;=" &amp; $A200, DataRegularSeason20242025!$D$3:$D$1315, AD$1)+SUMIFS(DataRegularSeason20242025!$AB$3:$AB$1315,DataRegularSeason20242025!$B$3:$B$1315, "&lt;=" &amp; $A200, DataRegularSeason20242025!$E$3:$E$1315, AD$1)</f>
        <v>10</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18</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10</v>
      </c>
      <c r="F201" s="2">
        <f>SUMIFS(DataRegularSeason20242025!$AA$3:$AA$1315,DataRegularSeason20242025!$B$3:$B$1315, "&lt;=" &amp; $A201, DataRegularSeason20242025!$D$3:$D$1315, F$1)+SUMIFS(DataRegularSeason20242025!$AB$3:$AB$1315,DataRegularSeason20242025!$B$3:$B$1315, "&lt;=" &amp; $A201, DataRegularSeason20242025!$E$3:$E$1315, F$1)</f>
        <v>9</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5</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12</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5</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2</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12</v>
      </c>
      <c r="AB201" s="2">
        <f>SUMIFS(DataRegularSeason20242025!$AA$3:$AA$1315,DataRegularSeason20242025!$B$3:$B$1315, "&lt;=" &amp; $A201, DataRegularSeason20242025!$D$3:$D$1315, AB$1)+SUMIFS(DataRegularSeason20242025!$AB$3:$AB$1315,DataRegularSeason20242025!$B$3:$B$1315, "&lt;=" &amp; $A201, DataRegularSeason20242025!$E$3:$E$1315, AB$1)</f>
        <v>9</v>
      </c>
      <c r="AC201" s="2">
        <f>SUMIFS(DataRegularSeason20242025!$AA$3:$AA$1315,DataRegularSeason20242025!$B$3:$B$1315, "&lt;=" &amp; $A201, DataRegularSeason20242025!$D$3:$D$1315, AC$1)+SUMIFS(DataRegularSeason20242025!$AB$3:$AB$1315,DataRegularSeason20242025!$B$3:$B$1315, "&lt;=" &amp; $A201, DataRegularSeason20242025!$E$3:$E$1315, AC$1)</f>
        <v>9</v>
      </c>
      <c r="AD201" s="2">
        <f>SUMIFS(DataRegularSeason20242025!$AA$3:$AA$1315,DataRegularSeason20242025!$B$3:$B$1315, "&lt;=" &amp; $A201, DataRegularSeason20242025!$D$3:$D$1315, AD$1)+SUMIFS(DataRegularSeason20242025!$AB$3:$AB$1315,DataRegularSeason20242025!$B$3:$B$1315, "&lt;=" &amp; $A201, DataRegularSeason20242025!$E$3:$E$1315, AD$1)</f>
        <v>10</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18</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C1" sqref="AC1:AC1048576"/>
    </sheetView>
  </sheetViews>
  <sheetFormatPr defaultColWidth="2.7109375" defaultRowHeight="15" x14ac:dyDescent="0.25"/>
  <cols>
    <col min="1" max="1" width="5.140625" bestFit="1" customWidth="1"/>
  </cols>
  <sheetData>
    <row r="1" spans="1:275" s="39" customFormat="1" ht="68.2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32</v>
      </c>
      <c r="B2" t="s">
        <v>98</v>
      </c>
      <c r="C2" t="s">
        <v>99</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2</v>
      </c>
      <c r="F2">
        <f>SUMIFS(DataRegularSeason20242025!$AA$3:$AA$1315,DataRegularSeason20242025!$B$3:$B$1315, "&lt;=" &amp; F$1, DataRegularSeason20242025!$D$3:$D$1315, $A2)+SUMIFS(DataRegularSeason20242025!$AB$3:$AB$1315,DataRegularSeason20242025!$B$3:$B$1315, "&lt;=" &amp; F$1, DataRegularSeason20242025!$E$3:$E$1315, $A2)</f>
        <v>4</v>
      </c>
      <c r="G2">
        <f>SUMIFS(DataRegularSeason20242025!$AA$3:$AA$1315,DataRegularSeason20242025!$B$3:$B$1315, "&lt;=" &amp; G$1, DataRegularSeason20242025!$D$3:$D$1315, $A2)+SUMIFS(DataRegularSeason20242025!$AB$3:$AB$1315,DataRegularSeason20242025!$B$3:$B$1315, "&lt;=" &amp; G$1, DataRegularSeason20242025!$E$3:$E$1315, $A2)</f>
        <v>4</v>
      </c>
      <c r="H2">
        <f>SUMIFS(DataRegularSeason20242025!$AA$3:$AA$1315,DataRegularSeason20242025!$B$3:$B$1315, "&lt;=" &amp; H$1, DataRegularSeason20242025!$D$3:$D$1315, $A2)+SUMIFS(DataRegularSeason20242025!$AB$3:$AB$1315,DataRegularSeason20242025!$B$3:$B$1315, "&lt;=" &amp; H$1, DataRegularSeason20242025!$E$3:$E$1315, $A2)</f>
        <v>4</v>
      </c>
      <c r="I2">
        <f>SUMIFS(DataRegularSeason20242025!$AA$3:$AA$1315,DataRegularSeason20242025!$B$3:$B$1315, "&lt;=" &amp; I$1, DataRegularSeason20242025!$D$3:$D$1315, $A2)+SUMIFS(DataRegularSeason20242025!$AB$3:$AB$1315,DataRegularSeason20242025!$B$3:$B$1315, "&lt;=" &amp; I$1, DataRegularSeason20242025!$E$3:$E$1315, $A2)</f>
        <v>4</v>
      </c>
      <c r="J2">
        <f>SUMIFS(DataRegularSeason20242025!$AA$3:$AA$1315,DataRegularSeason20242025!$B$3:$B$1315, "&lt;=" &amp; J$1, DataRegularSeason20242025!$D$3:$D$1315, $A2)+SUMIFS(DataRegularSeason20242025!$AB$3:$AB$1315,DataRegularSeason20242025!$B$3:$B$1315, "&lt;=" &amp; J$1, DataRegularSeason20242025!$E$3:$E$1315, $A2)</f>
        <v>4</v>
      </c>
      <c r="K2">
        <f>SUMIFS(DataRegularSeason20242025!$AA$3:$AA$1315,DataRegularSeason20242025!$B$3:$B$1315, "&lt;=" &amp; K$1, DataRegularSeason20242025!$D$3:$D$1315, $A2)+SUMIFS(DataRegularSeason20242025!$AB$3:$AB$1315,DataRegularSeason20242025!$B$3:$B$1315, "&lt;=" &amp; K$1, DataRegularSeason20242025!$E$3:$E$1315, $A2)</f>
        <v>4</v>
      </c>
      <c r="L2">
        <f>SUMIFS(DataRegularSeason20242025!$AA$3:$AA$1315,DataRegularSeason20242025!$B$3:$B$1315, "&lt;=" &amp; L$1, DataRegularSeason20242025!$D$3:$D$1315, $A2)+SUMIFS(DataRegularSeason20242025!$AB$3:$AB$1315,DataRegularSeason20242025!$B$3:$B$1315, "&lt;=" &amp; L$1, DataRegularSeason20242025!$E$3:$E$1315, $A2)</f>
        <v>4</v>
      </c>
      <c r="M2">
        <f>SUMIFS(DataRegularSeason20242025!$AA$3:$AA$1315,DataRegularSeason20242025!$B$3:$B$1315, "&lt;=" &amp; M$1, DataRegularSeason20242025!$D$3:$D$1315, $A2)+SUMIFS(DataRegularSeason20242025!$AB$3:$AB$1315,DataRegularSeason20242025!$B$3:$B$1315, "&lt;=" &amp; M$1, DataRegularSeason20242025!$E$3:$E$1315, $A2)</f>
        <v>6</v>
      </c>
      <c r="N2">
        <f>SUMIFS(DataRegularSeason20242025!$AA$3:$AA$1315,DataRegularSeason20242025!$B$3:$B$1315, "&lt;=" &amp; N$1, DataRegularSeason20242025!$D$3:$D$1315, $A2)+SUMIFS(DataRegularSeason20242025!$AB$3:$AB$1315,DataRegularSeason20242025!$B$3:$B$1315, "&lt;=" &amp; N$1, DataRegularSeason20242025!$E$3:$E$1315, $A2)</f>
        <v>6</v>
      </c>
      <c r="O2">
        <f>SUMIFS(DataRegularSeason20242025!$AA$3:$AA$1315,DataRegularSeason20242025!$B$3:$B$1315, "&lt;=" &amp; O$1, DataRegularSeason20242025!$D$3:$D$1315, $A2)+SUMIFS(DataRegularSeason20242025!$AB$3:$AB$1315,DataRegularSeason20242025!$B$3:$B$1315, "&lt;=" &amp; O$1, DataRegularSeason20242025!$E$3:$E$1315, $A2)</f>
        <v>8</v>
      </c>
      <c r="P2">
        <f>SUMIFS(DataRegularSeason20242025!$AA$3:$AA$1315,DataRegularSeason20242025!$B$3:$B$1315, "&lt;=" &amp; P$1, DataRegularSeason20242025!$D$3:$D$1315, $A2)+SUMIFS(DataRegularSeason20242025!$AB$3:$AB$1315,DataRegularSeason20242025!$B$3:$B$1315, "&lt;=" &amp; P$1, DataRegularSeason20242025!$E$3:$E$1315, $A2)</f>
        <v>8</v>
      </c>
      <c r="Q2">
        <f>SUMIFS(DataRegularSeason20242025!$AA$3:$AA$1315,DataRegularSeason20242025!$B$3:$B$1315, "&lt;=" &amp; Q$1, DataRegularSeason20242025!$D$3:$D$1315, $A2)+SUMIFS(DataRegularSeason20242025!$AB$3:$AB$1315,DataRegularSeason20242025!$B$3:$B$1315, "&lt;=" &amp; Q$1, DataRegularSeason20242025!$E$3:$E$1315, $A2)</f>
        <v>8</v>
      </c>
      <c r="R2">
        <f>SUMIFS(DataRegularSeason20242025!$AA$3:$AA$1315,DataRegularSeason20242025!$B$3:$B$1315, "&lt;=" &amp; R$1, DataRegularSeason20242025!$D$3:$D$1315, $A2)+SUMIFS(DataRegularSeason20242025!$AB$3:$AB$1315,DataRegularSeason20242025!$B$3:$B$1315, "&lt;=" &amp; R$1, DataRegularSeason20242025!$E$3:$E$1315, $A2)</f>
        <v>10</v>
      </c>
      <c r="S2">
        <f>SUMIFS(DataRegularSeason20242025!$AA$3:$AA$1315,DataRegularSeason20242025!$B$3:$B$1315, "&lt;=" &amp; S$1, DataRegularSeason20242025!$D$3:$D$1315, $A2)+SUMIFS(DataRegularSeason20242025!$AB$3:$AB$1315,DataRegularSeason20242025!$B$3:$B$1315, "&lt;=" &amp; S$1, DataRegularSeason20242025!$E$3:$E$1315, $A2)</f>
        <v>10</v>
      </c>
      <c r="T2">
        <f>SUMIFS(DataRegularSeason20242025!$AA$3:$AA$1315,DataRegularSeason20242025!$B$3:$B$1315, "&lt;=" &amp; T$1, DataRegularSeason20242025!$D$3:$D$1315, $A2)+SUMIFS(DataRegularSeason20242025!$AB$3:$AB$1315,DataRegularSeason20242025!$B$3:$B$1315, "&lt;=" &amp; T$1, DataRegularSeason20242025!$E$3:$E$1315, $A2)</f>
        <v>11</v>
      </c>
      <c r="U2">
        <f>SUMIFS(DataRegularSeason20242025!$AA$3:$AA$1315,DataRegularSeason20242025!$B$3:$B$1315, "&lt;=" &amp; U$1, DataRegularSeason20242025!$D$3:$D$1315, $A2)+SUMIFS(DataRegularSeason20242025!$AB$3:$AB$1315,DataRegularSeason20242025!$B$3:$B$1315, "&lt;=" &amp; U$1, DataRegularSeason20242025!$E$3:$E$1315, $A2)</f>
        <v>11</v>
      </c>
      <c r="V2">
        <f>SUMIFS(DataRegularSeason20242025!$AA$3:$AA$1315,DataRegularSeason20242025!$B$3:$B$1315, "&lt;=" &amp; V$1, DataRegularSeason20242025!$D$3:$D$1315, $A2)+SUMIFS(DataRegularSeason20242025!$AB$3:$AB$1315,DataRegularSeason20242025!$B$3:$B$1315, "&lt;=" &amp; V$1, DataRegularSeason20242025!$E$3:$E$1315, $A2)</f>
        <v>11</v>
      </c>
      <c r="W2">
        <f>SUMIFS(DataRegularSeason20242025!$AA$3:$AA$1315,DataRegularSeason20242025!$B$3:$B$1315, "&lt;=" &amp; W$1, DataRegularSeason20242025!$D$3:$D$1315, $A2)+SUMIFS(DataRegularSeason20242025!$AB$3:$AB$1315,DataRegularSeason20242025!$B$3:$B$1315, "&lt;=" &amp; W$1, DataRegularSeason20242025!$E$3:$E$1315, $A2)</f>
        <v>11</v>
      </c>
      <c r="X2">
        <f>SUMIFS(DataRegularSeason20242025!$AA$3:$AA$1315,DataRegularSeason20242025!$B$3:$B$1315, "&lt;=" &amp; X$1, DataRegularSeason20242025!$D$3:$D$1315, $A2)+SUMIFS(DataRegularSeason20242025!$AB$3:$AB$1315,DataRegularSeason20242025!$B$3:$B$1315, "&lt;=" &amp; X$1, DataRegularSeason20242025!$E$3:$E$1315, $A2)</f>
        <v>11</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12</v>
      </c>
      <c r="AA2">
        <f>SUMIFS(DataRegularSeason20242025!$AA$3:$AA$1315,DataRegularSeason20242025!$B$3:$B$1315, "&lt;=" &amp; AA$1, DataRegularSeason20242025!$D$3:$D$1315, $A2)+SUMIFS(DataRegularSeason20242025!$AB$3:$AB$1315,DataRegularSeason20242025!$B$3:$B$1315, "&lt;=" &amp; AA$1, DataRegularSeason20242025!$E$3:$E$1315, $A2)</f>
        <v>12</v>
      </c>
      <c r="AB2">
        <f>SUMIFS(DataRegularSeason20242025!$AA$3:$AA$1315,DataRegularSeason20242025!$B$3:$B$1315, "&lt;=" &amp; AB$1, DataRegularSeason20242025!$D$3:$D$1315, $A2)+SUMIFS(DataRegularSeason20242025!$AB$3:$AB$1315,DataRegularSeason20242025!$B$3:$B$1315, "&lt;=" &amp; AB$1, DataRegularSeason20242025!$E$3:$E$1315, $A2)</f>
        <v>14</v>
      </c>
      <c r="AC2">
        <f>SUMIFS(DataRegularSeason20242025!$AA$3:$AA$1315,DataRegularSeason20242025!$B$3:$B$1315, "&lt;=" &amp; AC$1, DataRegularSeason20242025!$D$3:$D$1315, $A2)+SUMIFS(DataRegularSeason20242025!$AB$3:$AB$1315,DataRegularSeason20242025!$B$3:$B$1315, "&lt;=" &amp; AC$1, DataRegularSeason20242025!$E$3:$E$1315, $A2)</f>
        <v>14</v>
      </c>
      <c r="AD2">
        <f>SUMIFS(DataRegularSeason20242025!$AA$3:$AA$1315,DataRegularSeason20242025!$B$3:$B$1315, "&lt;=" &amp; AD$1, DataRegularSeason20242025!$D$3:$D$1315, $A2)+SUMIFS(DataRegularSeason20242025!$AB$3:$AB$1315,DataRegularSeason20242025!$B$3:$B$1315, "&lt;=" &amp; AD$1, DataRegularSeason20242025!$E$3:$E$1315, $A2)</f>
        <v>14</v>
      </c>
      <c r="AE2">
        <f>SUMIFS(DataRegularSeason20242025!$AA$3:$AA$1315,DataRegularSeason20242025!$B$3:$B$1315, "&lt;=" &amp; AE$1, DataRegularSeason20242025!$D$3:$D$1315, $A2)+SUMIFS(DataRegularSeason20242025!$AB$3:$AB$1315,DataRegularSeason20242025!$B$3:$B$1315, "&lt;=" &amp; AE$1, DataRegularSeason20242025!$E$3:$E$1315, $A2)</f>
        <v>14</v>
      </c>
      <c r="AF2">
        <f>SUMIFS(DataRegularSeason20242025!$AA$3:$AA$1315,DataRegularSeason20242025!$B$3:$B$1315, "&lt;=" &amp; AF$1, DataRegularSeason20242025!$D$3:$D$1315, $A2)+SUMIFS(DataRegularSeason20242025!$AB$3:$AB$1315,DataRegularSeason20242025!$B$3:$B$1315, "&lt;=" &amp; AF$1, DataRegularSeason20242025!$E$3:$E$1315, $A2)</f>
        <v>14</v>
      </c>
      <c r="AG2">
        <f>SUMIFS(DataRegularSeason20242025!$AA$3:$AA$1315,DataRegularSeason20242025!$B$3:$B$1315, "&lt;=" &amp; AG$1, DataRegularSeason20242025!$D$3:$D$1315, $A2)+SUMIFS(DataRegularSeason20242025!$AB$3:$AB$1315,DataRegularSeason20242025!$B$3:$B$1315, "&lt;=" &amp; AG$1, DataRegularSeason20242025!$E$3:$E$1315, $A2)</f>
        <v>14</v>
      </c>
      <c r="AH2">
        <f>SUMIFS(DataRegularSeason20242025!$AA$3:$AA$1315,DataRegularSeason20242025!$B$3:$B$1315, "&lt;=" &amp; AH$1, DataRegularSeason20242025!$D$3:$D$1315, $A2)+SUMIFS(DataRegularSeason20242025!$AB$3:$AB$1315,DataRegularSeason20242025!$B$3:$B$1315, "&lt;=" &amp; AH$1, DataRegularSeason20242025!$E$3:$E$1315, $A2)</f>
        <v>14</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14</v>
      </c>
      <c r="AL2">
        <f>SUMIFS(DataRegularSeason20242025!$AA$3:$AA$1315,DataRegularSeason20242025!$B$3:$B$1315, "&lt;=" &amp; AL$1, DataRegularSeason20242025!$D$3:$D$1315, $A2)+SUMIFS(DataRegularSeason20242025!$AB$3:$AB$1315,DataRegularSeason20242025!$B$3:$B$1315, "&lt;=" &amp; AL$1, DataRegularSeason20242025!$E$3:$E$1315, $A2)</f>
        <v>14</v>
      </c>
      <c r="AM2">
        <f>SUMIFS(DataRegularSeason20242025!$AA$3:$AA$1315,DataRegularSeason20242025!$B$3:$B$1315, "&lt;=" &amp; AM$1, DataRegularSeason20242025!$D$3:$D$1315, $A2)+SUMIFS(DataRegularSeason20242025!$AB$3:$AB$1315,DataRegularSeason20242025!$B$3:$B$1315, "&lt;=" &amp; AM$1, DataRegularSeason20242025!$E$3:$E$1315, $A2)</f>
        <v>14</v>
      </c>
      <c r="AN2">
        <f>SUMIFS(DataRegularSeason20242025!$AA$3:$AA$1315,DataRegularSeason20242025!$B$3:$B$1315, "&lt;=" &amp; AN$1, DataRegularSeason20242025!$D$3:$D$1315, $A2)+SUMIFS(DataRegularSeason20242025!$AB$3:$AB$1315,DataRegularSeason20242025!$B$3:$B$1315, "&lt;=" &amp; AN$1, DataRegularSeason20242025!$E$3:$E$1315, $A2)</f>
        <v>14</v>
      </c>
      <c r="AO2">
        <f>SUMIFS(DataRegularSeason20242025!$AA$3:$AA$1315,DataRegularSeason20242025!$B$3:$B$1315, "&lt;=" &amp; AO$1, DataRegularSeason20242025!$D$3:$D$1315, $A2)+SUMIFS(DataRegularSeason20242025!$AB$3:$AB$1315,DataRegularSeason20242025!$B$3:$B$1315, "&lt;=" &amp; AO$1, DataRegularSeason20242025!$E$3:$E$1315, $A2)</f>
        <v>14</v>
      </c>
      <c r="AP2">
        <f>SUMIFS(DataRegularSeason20242025!$AA$3:$AA$1315,DataRegularSeason20242025!$B$3:$B$1315, "&lt;=" &amp; AP$1, DataRegularSeason20242025!$D$3:$D$1315, $A2)+SUMIFS(DataRegularSeason20242025!$AB$3:$AB$1315,DataRegularSeason20242025!$B$3:$B$1315, "&lt;=" &amp; AP$1, DataRegularSeason20242025!$E$3:$E$1315, $A2)</f>
        <v>14</v>
      </c>
      <c r="AQ2">
        <f>SUMIFS(DataRegularSeason20242025!$AA$3:$AA$1315,DataRegularSeason20242025!$B$3:$B$1315, "&lt;=" &amp; AQ$1, DataRegularSeason20242025!$D$3:$D$1315, $A2)+SUMIFS(DataRegularSeason20242025!$AB$3:$AB$1315,DataRegularSeason20242025!$B$3:$B$1315, "&lt;=" &amp; AQ$1, DataRegularSeason20242025!$E$3:$E$1315, $A2)</f>
        <v>14</v>
      </c>
      <c r="AR2">
        <f>SUMIFS(DataRegularSeason20242025!$AA$3:$AA$1315,DataRegularSeason20242025!$B$3:$B$1315, "&lt;=" &amp; AR$1, DataRegularSeason20242025!$D$3:$D$1315, $A2)+SUMIFS(DataRegularSeason20242025!$AB$3:$AB$1315,DataRegularSeason20242025!$B$3:$B$1315, "&lt;=" &amp; AR$1, DataRegularSeason20242025!$E$3:$E$1315, $A2)</f>
        <v>14</v>
      </c>
      <c r="AS2">
        <f>SUMIFS(DataRegularSeason20242025!$AA$3:$AA$1315,DataRegularSeason20242025!$B$3:$B$1315, "&lt;=" &amp; AS$1, DataRegularSeason20242025!$D$3:$D$1315, $A2)+SUMIFS(DataRegularSeason20242025!$AB$3:$AB$1315,DataRegularSeason20242025!$B$3:$B$1315, "&lt;=" &amp; AS$1, DataRegularSeason20242025!$E$3:$E$1315, $A2)</f>
        <v>14</v>
      </c>
      <c r="AT2">
        <f>SUMIFS(DataRegularSeason20242025!$AA$3:$AA$1315,DataRegularSeason20242025!$B$3:$B$1315, "&lt;=" &amp; AT$1, DataRegularSeason20242025!$D$3:$D$1315, $A2)+SUMIFS(DataRegularSeason20242025!$AB$3:$AB$1315,DataRegularSeason20242025!$B$3:$B$1315, "&lt;=" &amp; AT$1, DataRegularSeason20242025!$E$3:$E$1315, $A2)</f>
        <v>14</v>
      </c>
      <c r="AU2">
        <f>SUMIFS(DataRegularSeason20242025!$AA$3:$AA$1315,DataRegularSeason20242025!$B$3:$B$1315, "&lt;=" &amp; AU$1, DataRegularSeason20242025!$D$3:$D$1315, $A2)+SUMIFS(DataRegularSeason20242025!$AB$3:$AB$1315,DataRegularSeason20242025!$B$3:$B$1315, "&lt;=" &amp; AU$1, DataRegularSeason20242025!$E$3:$E$1315, $A2)</f>
        <v>14</v>
      </c>
      <c r="AV2">
        <f>SUMIFS(DataRegularSeason20242025!$AA$3:$AA$1315,DataRegularSeason20242025!$B$3:$B$1315, "&lt;=" &amp; AV$1, DataRegularSeason20242025!$D$3:$D$1315, $A2)+SUMIFS(DataRegularSeason20242025!$AB$3:$AB$1315,DataRegularSeason20242025!$B$3:$B$1315, "&lt;=" &amp; AV$1, DataRegularSeason20242025!$E$3:$E$1315, $A2)</f>
        <v>14</v>
      </c>
      <c r="AW2">
        <f>SUMIFS(DataRegularSeason20242025!$AA$3:$AA$1315,DataRegularSeason20242025!$B$3:$B$1315, "&lt;=" &amp; AW$1, DataRegularSeason20242025!$D$3:$D$1315, $A2)+SUMIFS(DataRegularSeason20242025!$AB$3:$AB$1315,DataRegularSeason20242025!$B$3:$B$1315, "&lt;=" &amp; AW$1, DataRegularSeason20242025!$E$3:$E$1315, $A2)</f>
        <v>14</v>
      </c>
      <c r="AX2">
        <f>SUMIFS(DataRegularSeason20242025!$AA$3:$AA$1315,DataRegularSeason20242025!$B$3:$B$1315, "&lt;=" &amp; AX$1, DataRegularSeason20242025!$D$3:$D$1315, $A2)+SUMIFS(DataRegularSeason20242025!$AB$3:$AB$1315,DataRegularSeason20242025!$B$3:$B$1315, "&lt;=" &amp; AX$1, DataRegularSeason20242025!$E$3:$E$1315, $A2)</f>
        <v>14</v>
      </c>
      <c r="AY2">
        <f>SUMIFS(DataRegularSeason20242025!$AA$3:$AA$1315,DataRegularSeason20242025!$B$3:$B$1315, "&lt;=" &amp; AY$1, DataRegularSeason20242025!$D$3:$D$1315, $A2)+SUMIFS(DataRegularSeason20242025!$AB$3:$AB$1315,DataRegularSeason20242025!$B$3:$B$1315, "&lt;=" &amp; AY$1, DataRegularSeason20242025!$E$3:$E$1315, $A2)</f>
        <v>14</v>
      </c>
      <c r="AZ2">
        <f>SUMIFS(DataRegularSeason20242025!$AA$3:$AA$1315,DataRegularSeason20242025!$B$3:$B$1315, "&lt;=" &amp; AZ$1, DataRegularSeason20242025!$D$3:$D$1315, $A2)+SUMIFS(DataRegularSeason20242025!$AB$3:$AB$1315,DataRegularSeason20242025!$B$3:$B$1315, "&lt;=" &amp; AZ$1, DataRegularSeason20242025!$E$3:$E$1315, $A2)</f>
        <v>14</v>
      </c>
      <c r="BA2">
        <f>SUMIFS(DataRegularSeason20242025!$AA$3:$AA$1315,DataRegularSeason20242025!$B$3:$B$1315, "&lt;=" &amp; BA$1, DataRegularSeason20242025!$D$3:$D$1315, $A2)+SUMIFS(DataRegularSeason20242025!$AB$3:$AB$1315,DataRegularSeason20242025!$B$3:$B$1315, "&lt;=" &amp; BA$1, DataRegularSeason20242025!$E$3:$E$1315, $A2)</f>
        <v>14</v>
      </c>
      <c r="BB2">
        <f>SUMIFS(DataRegularSeason20242025!$AA$3:$AA$1315,DataRegularSeason20242025!$B$3:$B$1315, "&lt;=" &amp; BB$1, DataRegularSeason20242025!$D$3:$D$1315, $A2)+SUMIFS(DataRegularSeason20242025!$AB$3:$AB$1315,DataRegularSeason20242025!$B$3:$B$1315, "&lt;=" &amp; BB$1, DataRegularSeason20242025!$E$3:$E$1315, $A2)</f>
        <v>14</v>
      </c>
      <c r="BC2">
        <f>SUMIFS(DataRegularSeason20242025!$AA$3:$AA$1315,DataRegularSeason20242025!$B$3:$B$1315, "&lt;=" &amp; BC$1, DataRegularSeason20242025!$D$3:$D$1315, $A2)+SUMIFS(DataRegularSeason20242025!$AB$3:$AB$1315,DataRegularSeason20242025!$B$3:$B$1315, "&lt;=" &amp; BC$1, DataRegularSeason20242025!$E$3:$E$1315, $A2)</f>
        <v>14</v>
      </c>
      <c r="BD2">
        <f>SUMIFS(DataRegularSeason20242025!$AA$3:$AA$1315,DataRegularSeason20242025!$B$3:$B$1315, "&lt;=" &amp; BD$1, DataRegularSeason20242025!$D$3:$D$1315, $A2)+SUMIFS(DataRegularSeason20242025!$AB$3:$AB$1315,DataRegularSeason20242025!$B$3:$B$1315, "&lt;=" &amp; BD$1, DataRegularSeason20242025!$E$3:$E$1315, $A2)</f>
        <v>14</v>
      </c>
      <c r="BE2">
        <f>SUMIFS(DataRegularSeason20242025!$AA$3:$AA$1315,DataRegularSeason20242025!$B$3:$B$1315, "&lt;=" &amp; BE$1, DataRegularSeason20242025!$D$3:$D$1315, $A2)+SUMIFS(DataRegularSeason20242025!$AB$3:$AB$1315,DataRegularSeason20242025!$B$3:$B$1315, "&lt;=" &amp; BE$1, DataRegularSeason20242025!$E$3:$E$1315, $A2)</f>
        <v>14</v>
      </c>
      <c r="BF2">
        <f>SUMIFS(DataRegularSeason20242025!$AA$3:$AA$1315,DataRegularSeason20242025!$B$3:$B$1315, "&lt;=" &amp; BF$1, DataRegularSeason20242025!$D$3:$D$1315, $A2)+SUMIFS(DataRegularSeason20242025!$AB$3:$AB$1315,DataRegularSeason20242025!$B$3:$B$1315, "&lt;=" &amp; BF$1, DataRegularSeason20242025!$E$3:$E$1315, $A2)</f>
        <v>14</v>
      </c>
      <c r="BG2">
        <f>SUMIFS(DataRegularSeason20242025!$AA$3:$AA$1315,DataRegularSeason20242025!$B$3:$B$1315, "&lt;=" &amp; BG$1, DataRegularSeason20242025!$D$3:$D$1315, $A2)+SUMIFS(DataRegularSeason20242025!$AB$3:$AB$1315,DataRegularSeason20242025!$B$3:$B$1315, "&lt;=" &amp; BG$1, DataRegularSeason20242025!$E$3:$E$1315, $A2)</f>
        <v>14</v>
      </c>
      <c r="BH2">
        <f>SUMIFS(DataRegularSeason20242025!$AA$3:$AA$1315,DataRegularSeason20242025!$B$3:$B$1315, "&lt;=" &amp; BH$1, DataRegularSeason20242025!$D$3:$D$1315, $A2)+SUMIFS(DataRegularSeason20242025!$AB$3:$AB$1315,DataRegularSeason20242025!$B$3:$B$1315, "&lt;=" &amp; BH$1, DataRegularSeason20242025!$E$3:$E$1315, $A2)</f>
        <v>14</v>
      </c>
      <c r="BI2">
        <f>SUMIFS(DataRegularSeason20242025!$AA$3:$AA$1315,DataRegularSeason20242025!$B$3:$B$1315, "&lt;=" &amp; BI$1, DataRegularSeason20242025!$D$3:$D$1315, $A2)+SUMIFS(DataRegularSeason20242025!$AB$3:$AB$1315,DataRegularSeason20242025!$B$3:$B$1315, "&lt;=" &amp; BI$1, DataRegularSeason20242025!$E$3:$E$1315, $A2)</f>
        <v>14</v>
      </c>
      <c r="BJ2">
        <f>SUMIFS(DataRegularSeason20242025!$AA$3:$AA$1315,DataRegularSeason20242025!$B$3:$B$1315, "&lt;=" &amp; BJ$1, DataRegularSeason20242025!$D$3:$D$1315, $A2)+SUMIFS(DataRegularSeason20242025!$AB$3:$AB$1315,DataRegularSeason20242025!$B$3:$B$1315, "&lt;=" &amp; BJ$1, DataRegularSeason20242025!$E$3:$E$1315, $A2)</f>
        <v>14</v>
      </c>
      <c r="BK2">
        <f>SUMIFS(DataRegularSeason20242025!$AA$3:$AA$1315,DataRegularSeason20242025!$B$3:$B$1315, "&lt;=" &amp; BK$1, DataRegularSeason20242025!$D$3:$D$1315, $A2)+SUMIFS(DataRegularSeason20242025!$AB$3:$AB$1315,DataRegularSeason20242025!$B$3:$B$1315, "&lt;=" &amp; BK$1, DataRegularSeason20242025!$E$3:$E$1315, $A2)</f>
        <v>14</v>
      </c>
      <c r="BL2">
        <f>SUMIFS(DataRegularSeason20242025!$AA$3:$AA$1315,DataRegularSeason20242025!$B$3:$B$1315, "&lt;=" &amp; BL$1, DataRegularSeason20242025!$D$3:$D$1315, $A2)+SUMIFS(DataRegularSeason20242025!$AB$3:$AB$1315,DataRegularSeason20242025!$B$3:$B$1315, "&lt;=" &amp; BL$1, DataRegularSeason20242025!$E$3:$E$1315, $A2)</f>
        <v>14</v>
      </c>
      <c r="BM2">
        <f>SUMIFS(DataRegularSeason20242025!$AA$3:$AA$1315,DataRegularSeason20242025!$B$3:$B$1315, "&lt;=" &amp; BM$1, DataRegularSeason20242025!$D$3:$D$1315, $A2)+SUMIFS(DataRegularSeason20242025!$AB$3:$AB$1315,DataRegularSeason20242025!$B$3:$B$1315, "&lt;=" &amp; BM$1, DataRegularSeason20242025!$E$3:$E$1315, $A2)</f>
        <v>14</v>
      </c>
      <c r="BN2">
        <f>SUMIFS(DataRegularSeason20242025!$AA$3:$AA$1315,DataRegularSeason20242025!$B$3:$B$1315, "&lt;=" &amp; BN$1, DataRegularSeason20242025!$D$3:$D$1315, $A2)+SUMIFS(DataRegularSeason20242025!$AB$3:$AB$1315,DataRegularSeason20242025!$B$3:$B$1315, "&lt;=" &amp; BN$1, DataRegularSeason20242025!$E$3:$E$1315, $A2)</f>
        <v>14</v>
      </c>
      <c r="BO2">
        <f>SUMIFS(DataRegularSeason20242025!$AA$3:$AA$1315,DataRegularSeason20242025!$B$3:$B$1315, "&lt;=" &amp; BO$1, DataRegularSeason20242025!$D$3:$D$1315, $A2)+SUMIFS(DataRegularSeason20242025!$AB$3:$AB$1315,DataRegularSeason20242025!$B$3:$B$1315, "&lt;=" &amp; BO$1, DataRegularSeason20242025!$E$3:$E$1315, $A2)</f>
        <v>14</v>
      </c>
      <c r="BP2">
        <f>SUMIFS(DataRegularSeason20242025!$AA$3:$AA$1315,DataRegularSeason20242025!$B$3:$B$1315, "&lt;=" &amp; BP$1, DataRegularSeason20242025!$D$3:$D$1315, $A2)+SUMIFS(DataRegularSeason20242025!$AB$3:$AB$1315,DataRegularSeason20242025!$B$3:$B$1315, "&lt;=" &amp; BP$1, DataRegularSeason20242025!$E$3:$E$1315, $A2)</f>
        <v>14</v>
      </c>
      <c r="BQ2">
        <f>SUMIFS(DataRegularSeason20242025!$AA$3:$AA$1315,DataRegularSeason20242025!$B$3:$B$1315, "&lt;=" &amp; BQ$1, DataRegularSeason20242025!$D$3:$D$1315, $A2)+SUMIFS(DataRegularSeason20242025!$AB$3:$AB$1315,DataRegularSeason20242025!$B$3:$B$1315, "&lt;=" &amp; BQ$1, DataRegularSeason20242025!$E$3:$E$1315, $A2)</f>
        <v>14</v>
      </c>
      <c r="BR2">
        <f>SUMIFS(DataRegularSeason20242025!$AA$3:$AA$1315,DataRegularSeason20242025!$B$3:$B$1315, "&lt;=" &amp; BR$1, DataRegularSeason20242025!$D$3:$D$1315, $A2)+SUMIFS(DataRegularSeason20242025!$AB$3:$AB$1315,DataRegularSeason20242025!$B$3:$B$1315, "&lt;=" &amp; BR$1, DataRegularSeason20242025!$E$3:$E$1315, $A2)</f>
        <v>14</v>
      </c>
      <c r="BS2">
        <f>SUMIFS(DataRegularSeason20242025!$AA$3:$AA$1315,DataRegularSeason20242025!$B$3:$B$1315, "&lt;=" &amp; BS$1, DataRegularSeason20242025!$D$3:$D$1315, $A2)+SUMIFS(DataRegularSeason20242025!$AB$3:$AB$1315,DataRegularSeason20242025!$B$3:$B$1315, "&lt;=" &amp; BS$1, DataRegularSeason20242025!$E$3:$E$1315, $A2)</f>
        <v>14</v>
      </c>
      <c r="BT2">
        <f>SUMIFS(DataRegularSeason20242025!$AA$3:$AA$1315,DataRegularSeason20242025!$B$3:$B$1315, "&lt;=" &amp; BT$1, DataRegularSeason20242025!$D$3:$D$1315, $A2)+SUMIFS(DataRegularSeason20242025!$AB$3:$AB$1315,DataRegularSeason20242025!$B$3:$B$1315, "&lt;=" &amp; BT$1, DataRegularSeason20242025!$E$3:$E$1315, $A2)</f>
        <v>14</v>
      </c>
      <c r="BU2">
        <f>SUMIFS(DataRegularSeason20242025!$AA$3:$AA$1315,DataRegularSeason20242025!$B$3:$B$1315, "&lt;=" &amp; BU$1, DataRegularSeason20242025!$D$3:$D$1315, $A2)+SUMIFS(DataRegularSeason20242025!$AB$3:$AB$1315,DataRegularSeason20242025!$B$3:$B$1315, "&lt;=" &amp; BU$1, DataRegularSeason20242025!$E$3:$E$1315, $A2)</f>
        <v>14</v>
      </c>
      <c r="BV2">
        <f>SUMIFS(DataRegularSeason20242025!$AA$3:$AA$1315,DataRegularSeason20242025!$B$3:$B$1315, "&lt;=" &amp; BV$1, DataRegularSeason20242025!$D$3:$D$1315, $A2)+SUMIFS(DataRegularSeason20242025!$AB$3:$AB$1315,DataRegularSeason20242025!$B$3:$B$1315, "&lt;=" &amp; BV$1, DataRegularSeason20242025!$E$3:$E$1315, $A2)</f>
        <v>14</v>
      </c>
      <c r="BW2">
        <f>SUMIFS(DataRegularSeason20242025!$AA$3:$AA$1315,DataRegularSeason20242025!$B$3:$B$1315, "&lt;=" &amp; BW$1, DataRegularSeason20242025!$D$3:$D$1315, $A2)+SUMIFS(DataRegularSeason20242025!$AB$3:$AB$1315,DataRegularSeason20242025!$B$3:$B$1315, "&lt;=" &amp; BW$1, DataRegularSeason20242025!$E$3:$E$1315, $A2)</f>
        <v>14</v>
      </c>
      <c r="BX2">
        <f>SUMIFS(DataRegularSeason20242025!$AA$3:$AA$1315,DataRegularSeason20242025!$B$3:$B$1315, "&lt;=" &amp; BX$1, DataRegularSeason20242025!$D$3:$D$1315, $A2)+SUMIFS(DataRegularSeason20242025!$AB$3:$AB$1315,DataRegularSeason20242025!$B$3:$B$1315, "&lt;=" &amp; BX$1, DataRegularSeason20242025!$E$3:$E$1315, $A2)</f>
        <v>14</v>
      </c>
      <c r="BY2">
        <f>SUMIFS(DataRegularSeason20242025!$AA$3:$AA$1315,DataRegularSeason20242025!$B$3:$B$1315, "&lt;=" &amp; BY$1, DataRegularSeason20242025!$D$3:$D$1315, $A2)+SUMIFS(DataRegularSeason20242025!$AB$3:$AB$1315,DataRegularSeason20242025!$B$3:$B$1315, "&lt;=" &amp; BY$1, DataRegularSeason20242025!$E$3:$E$1315, $A2)</f>
        <v>14</v>
      </c>
      <c r="BZ2">
        <f>SUMIFS(DataRegularSeason20242025!$AA$3:$AA$1315,DataRegularSeason20242025!$B$3:$B$1315, "&lt;=" &amp; BZ$1, DataRegularSeason20242025!$D$3:$D$1315, $A2)+SUMIFS(DataRegularSeason20242025!$AB$3:$AB$1315,DataRegularSeason20242025!$B$3:$B$1315, "&lt;=" &amp; BZ$1, DataRegularSeason20242025!$E$3:$E$1315, $A2)</f>
        <v>14</v>
      </c>
      <c r="CA2">
        <f>SUMIFS(DataRegularSeason20242025!$AA$3:$AA$1315,DataRegularSeason20242025!$B$3:$B$1315, "&lt;=" &amp; CA$1, DataRegularSeason20242025!$D$3:$D$1315, $A2)+SUMIFS(DataRegularSeason20242025!$AB$3:$AB$1315,DataRegularSeason20242025!$B$3:$B$1315, "&lt;=" &amp; CA$1, DataRegularSeason20242025!$E$3:$E$1315, $A2)</f>
        <v>14</v>
      </c>
      <c r="CB2">
        <f>SUMIFS(DataRegularSeason20242025!$AA$3:$AA$1315,DataRegularSeason20242025!$B$3:$B$1315, "&lt;=" &amp; CB$1, DataRegularSeason20242025!$D$3:$D$1315, $A2)+SUMIFS(DataRegularSeason20242025!$AB$3:$AB$1315,DataRegularSeason20242025!$B$3:$B$1315, "&lt;=" &amp; CB$1, DataRegularSeason20242025!$E$3:$E$1315, $A2)</f>
        <v>14</v>
      </c>
      <c r="CC2">
        <f>SUMIFS(DataRegularSeason20242025!$AA$3:$AA$1315,DataRegularSeason20242025!$B$3:$B$1315, "&lt;=" &amp; CC$1, DataRegularSeason20242025!$D$3:$D$1315, $A2)+SUMIFS(DataRegularSeason20242025!$AB$3:$AB$1315,DataRegularSeason20242025!$B$3:$B$1315, "&lt;=" &amp; CC$1, DataRegularSeason20242025!$E$3:$E$1315, $A2)</f>
        <v>14</v>
      </c>
      <c r="CD2">
        <f>SUMIFS(DataRegularSeason20242025!$AA$3:$AA$1315,DataRegularSeason20242025!$B$3:$B$1315, "&lt;=" &amp; CD$1, DataRegularSeason20242025!$D$3:$D$1315, $A2)+SUMIFS(DataRegularSeason20242025!$AB$3:$AB$1315,DataRegularSeason20242025!$B$3:$B$1315, "&lt;=" &amp; CD$1, DataRegularSeason20242025!$E$3:$E$1315, $A2)</f>
        <v>14</v>
      </c>
      <c r="CE2">
        <f>SUMIFS(DataRegularSeason20242025!$AA$3:$AA$1315,DataRegularSeason20242025!$B$3:$B$1315, "&lt;=" &amp; CE$1, DataRegularSeason20242025!$D$3:$D$1315, $A2)+SUMIFS(DataRegularSeason20242025!$AB$3:$AB$1315,DataRegularSeason20242025!$B$3:$B$1315, "&lt;=" &amp; CE$1, DataRegularSeason20242025!$E$3:$E$1315, $A2)</f>
        <v>14</v>
      </c>
      <c r="CF2">
        <f>SUMIFS(DataRegularSeason20242025!$AA$3:$AA$1315,DataRegularSeason20242025!$B$3:$B$1315, "&lt;=" &amp; CF$1, DataRegularSeason20242025!$D$3:$D$1315, $A2)+SUMIFS(DataRegularSeason20242025!$AB$3:$AB$1315,DataRegularSeason20242025!$B$3:$B$1315, "&lt;=" &amp; CF$1, DataRegularSeason20242025!$E$3:$E$1315, $A2)</f>
        <v>14</v>
      </c>
      <c r="CG2">
        <f>SUMIFS(DataRegularSeason20242025!$AA$3:$AA$1315,DataRegularSeason20242025!$B$3:$B$1315, "&lt;=" &amp; CG$1, DataRegularSeason20242025!$D$3:$D$1315, $A2)+SUMIFS(DataRegularSeason20242025!$AB$3:$AB$1315,DataRegularSeason20242025!$B$3:$B$1315, "&lt;=" &amp; CG$1, DataRegularSeason20242025!$E$3:$E$1315, $A2)</f>
        <v>14</v>
      </c>
      <c r="CH2">
        <f>SUMIFS(DataRegularSeason20242025!$AA$3:$AA$1315,DataRegularSeason20242025!$B$3:$B$1315, "&lt;=" &amp; CH$1, DataRegularSeason20242025!$D$3:$D$1315, $A2)+SUMIFS(DataRegularSeason20242025!$AB$3:$AB$1315,DataRegularSeason20242025!$B$3:$B$1315, "&lt;=" &amp; CH$1, DataRegularSeason20242025!$E$3:$E$1315, $A2)</f>
        <v>14</v>
      </c>
      <c r="CI2">
        <f>SUMIFS(DataRegularSeason20242025!$AA$3:$AA$1315,DataRegularSeason20242025!$B$3:$B$1315, "&lt;=" &amp; CI$1, DataRegularSeason20242025!$D$3:$D$1315, $A2)+SUMIFS(DataRegularSeason20242025!$AB$3:$AB$1315,DataRegularSeason20242025!$B$3:$B$1315, "&lt;=" &amp; CI$1, DataRegularSeason20242025!$E$3:$E$1315, $A2)</f>
        <v>14</v>
      </c>
      <c r="CJ2">
        <f>SUMIFS(DataRegularSeason20242025!$AA$3:$AA$1315,DataRegularSeason20242025!$B$3:$B$1315, "&lt;=" &amp; CJ$1, DataRegularSeason20242025!$D$3:$D$1315, $A2)+SUMIFS(DataRegularSeason20242025!$AB$3:$AB$1315,DataRegularSeason20242025!$B$3:$B$1315, "&lt;=" &amp; CJ$1, DataRegularSeason20242025!$E$3:$E$1315, $A2)</f>
        <v>14</v>
      </c>
      <c r="CK2">
        <f>SUMIFS(DataRegularSeason20242025!$AA$3:$AA$1315,DataRegularSeason20242025!$B$3:$B$1315, "&lt;=" &amp; CK$1, DataRegularSeason20242025!$D$3:$D$1315, $A2)+SUMIFS(DataRegularSeason20242025!$AB$3:$AB$1315,DataRegularSeason20242025!$B$3:$B$1315, "&lt;=" &amp; CK$1, DataRegularSeason20242025!$E$3:$E$1315, $A2)</f>
        <v>14</v>
      </c>
      <c r="CL2">
        <f>SUMIFS(DataRegularSeason20242025!$AA$3:$AA$1315,DataRegularSeason20242025!$B$3:$B$1315, "&lt;=" &amp; CL$1, DataRegularSeason20242025!$D$3:$D$1315, $A2)+SUMIFS(DataRegularSeason20242025!$AB$3:$AB$1315,DataRegularSeason20242025!$B$3:$B$1315, "&lt;=" &amp; CL$1, DataRegularSeason20242025!$E$3:$E$1315, $A2)</f>
        <v>14</v>
      </c>
      <c r="CM2">
        <f>SUMIFS(DataRegularSeason20242025!$AA$3:$AA$1315,DataRegularSeason20242025!$B$3:$B$1315, "&lt;=" &amp; CM$1, DataRegularSeason20242025!$D$3:$D$1315, $A2)+SUMIFS(DataRegularSeason20242025!$AB$3:$AB$1315,DataRegularSeason20242025!$B$3:$B$1315, "&lt;=" &amp; CM$1, DataRegularSeason20242025!$E$3:$E$1315, $A2)</f>
        <v>14</v>
      </c>
      <c r="CN2">
        <f>SUMIFS(DataRegularSeason20242025!$AA$3:$AA$1315,DataRegularSeason20242025!$B$3:$B$1315, "&lt;=" &amp; CN$1, DataRegularSeason20242025!$D$3:$D$1315, $A2)+SUMIFS(DataRegularSeason20242025!$AB$3:$AB$1315,DataRegularSeason20242025!$B$3:$B$1315, "&lt;=" &amp; CN$1, DataRegularSeason20242025!$E$3:$E$1315, $A2)</f>
        <v>14</v>
      </c>
      <c r="CO2">
        <f>SUMIFS(DataRegularSeason20242025!$AA$3:$AA$1315,DataRegularSeason20242025!$B$3:$B$1315, "&lt;=" &amp; CO$1, DataRegularSeason20242025!$D$3:$D$1315, $A2)+SUMIFS(DataRegularSeason20242025!$AB$3:$AB$1315,DataRegularSeason20242025!$B$3:$B$1315, "&lt;=" &amp; CO$1, DataRegularSeason20242025!$E$3:$E$1315, $A2)</f>
        <v>14</v>
      </c>
      <c r="CP2">
        <f>SUMIFS(DataRegularSeason20242025!$AA$3:$AA$1315,DataRegularSeason20242025!$B$3:$B$1315, "&lt;=" &amp; CP$1, DataRegularSeason20242025!$D$3:$D$1315, $A2)+SUMIFS(DataRegularSeason20242025!$AB$3:$AB$1315,DataRegularSeason20242025!$B$3:$B$1315, "&lt;=" &amp; CP$1, DataRegularSeason20242025!$E$3:$E$1315, $A2)</f>
        <v>14</v>
      </c>
      <c r="CQ2">
        <f>SUMIFS(DataRegularSeason20242025!$AA$3:$AA$1315,DataRegularSeason20242025!$B$3:$B$1315, "&lt;=" &amp; CQ$1, DataRegularSeason20242025!$D$3:$D$1315, $A2)+SUMIFS(DataRegularSeason20242025!$AB$3:$AB$1315,DataRegularSeason20242025!$B$3:$B$1315, "&lt;=" &amp; CQ$1, DataRegularSeason20242025!$E$3:$E$1315, $A2)</f>
        <v>14</v>
      </c>
      <c r="CR2">
        <f>SUMIFS(DataRegularSeason20242025!$AA$3:$AA$1315,DataRegularSeason20242025!$B$3:$B$1315, "&lt;=" &amp; CR$1, DataRegularSeason20242025!$D$3:$D$1315, $A2)+SUMIFS(DataRegularSeason20242025!$AB$3:$AB$1315,DataRegularSeason20242025!$B$3:$B$1315, "&lt;=" &amp; CR$1, DataRegularSeason20242025!$E$3:$E$1315, $A2)</f>
        <v>14</v>
      </c>
      <c r="CS2">
        <f>SUMIFS(DataRegularSeason20242025!$AA$3:$AA$1315,DataRegularSeason20242025!$B$3:$B$1315, "&lt;=" &amp; CS$1, DataRegularSeason20242025!$D$3:$D$1315, $A2)+SUMIFS(DataRegularSeason20242025!$AB$3:$AB$1315,DataRegularSeason20242025!$B$3:$B$1315, "&lt;=" &amp; CS$1, DataRegularSeason20242025!$E$3:$E$1315, $A2)</f>
        <v>14</v>
      </c>
      <c r="CT2">
        <f>SUMIFS(DataRegularSeason20242025!$AA$3:$AA$1315,DataRegularSeason20242025!$B$3:$B$1315, "&lt;=" &amp; CT$1, DataRegularSeason20242025!$D$3:$D$1315, $A2)+SUMIFS(DataRegularSeason20242025!$AB$3:$AB$1315,DataRegularSeason20242025!$B$3:$B$1315, "&lt;=" &amp; CT$1, DataRegularSeason20242025!$E$3:$E$1315, $A2)</f>
        <v>14</v>
      </c>
      <c r="CU2">
        <f>SUMIFS(DataRegularSeason20242025!$AA$3:$AA$1315,DataRegularSeason20242025!$B$3:$B$1315, "&lt;=" &amp; CU$1, DataRegularSeason20242025!$D$3:$D$1315, $A2)+SUMIFS(DataRegularSeason20242025!$AB$3:$AB$1315,DataRegularSeason20242025!$B$3:$B$1315, "&lt;=" &amp; CU$1, DataRegularSeason20242025!$E$3:$E$1315, $A2)</f>
        <v>14</v>
      </c>
      <c r="CV2">
        <f>SUMIFS(DataRegularSeason20242025!$AA$3:$AA$1315,DataRegularSeason20242025!$B$3:$B$1315, "&lt;=" &amp; CV$1, DataRegularSeason20242025!$D$3:$D$1315, $A2)+SUMIFS(DataRegularSeason20242025!$AB$3:$AB$1315,DataRegularSeason20242025!$B$3:$B$1315, "&lt;=" &amp; CV$1, DataRegularSeason20242025!$E$3:$E$1315, $A2)</f>
        <v>14</v>
      </c>
      <c r="CW2">
        <f>SUMIFS(DataRegularSeason20242025!$AA$3:$AA$1315,DataRegularSeason20242025!$B$3:$B$1315, "&lt;=" &amp; CW$1, DataRegularSeason20242025!$D$3:$D$1315, $A2)+SUMIFS(DataRegularSeason20242025!$AB$3:$AB$1315,DataRegularSeason20242025!$B$3:$B$1315, "&lt;=" &amp; CW$1, DataRegularSeason20242025!$E$3:$E$1315, $A2)</f>
        <v>14</v>
      </c>
      <c r="CX2">
        <f>SUMIFS(DataRegularSeason20242025!$AA$3:$AA$1315,DataRegularSeason20242025!$B$3:$B$1315, "&lt;=" &amp; CX$1, DataRegularSeason20242025!$D$3:$D$1315, $A2)+SUMIFS(DataRegularSeason20242025!$AB$3:$AB$1315,DataRegularSeason20242025!$B$3:$B$1315, "&lt;=" &amp; CX$1, DataRegularSeason20242025!$E$3:$E$1315, $A2)</f>
        <v>14</v>
      </c>
      <c r="CY2">
        <f>SUMIFS(DataRegularSeason20242025!$AA$3:$AA$1315,DataRegularSeason20242025!$B$3:$B$1315, "&lt;=" &amp; CY$1, DataRegularSeason20242025!$D$3:$D$1315, $A2)+SUMIFS(DataRegularSeason20242025!$AB$3:$AB$1315,DataRegularSeason20242025!$B$3:$B$1315, "&lt;=" &amp; CY$1, DataRegularSeason20242025!$E$3:$E$1315, $A2)</f>
        <v>14</v>
      </c>
      <c r="CZ2">
        <f>SUMIFS(DataRegularSeason20242025!$AA$3:$AA$1315,DataRegularSeason20242025!$B$3:$B$1315, "&lt;=" &amp; CZ$1, DataRegularSeason20242025!$D$3:$D$1315, $A2)+SUMIFS(DataRegularSeason20242025!$AB$3:$AB$1315,DataRegularSeason20242025!$B$3:$B$1315, "&lt;=" &amp; CZ$1, DataRegularSeason20242025!$E$3:$E$1315, $A2)</f>
        <v>14</v>
      </c>
      <c r="DA2">
        <f>SUMIFS(DataRegularSeason20242025!$AA$3:$AA$1315,DataRegularSeason20242025!$B$3:$B$1315, "&lt;=" &amp; DA$1, DataRegularSeason20242025!$D$3:$D$1315, $A2)+SUMIFS(DataRegularSeason20242025!$AB$3:$AB$1315,DataRegularSeason20242025!$B$3:$B$1315, "&lt;=" &amp; DA$1, DataRegularSeason20242025!$E$3:$E$1315, $A2)</f>
        <v>14</v>
      </c>
      <c r="DB2">
        <f>SUMIFS(DataRegularSeason20242025!$AA$3:$AA$1315,DataRegularSeason20242025!$B$3:$B$1315, "&lt;=" &amp; DB$1, DataRegularSeason20242025!$D$3:$D$1315, $A2)+SUMIFS(DataRegularSeason20242025!$AB$3:$AB$1315,DataRegularSeason20242025!$B$3:$B$1315, "&lt;=" &amp; DB$1, DataRegularSeason20242025!$E$3:$E$1315, $A2)</f>
        <v>14</v>
      </c>
      <c r="DC2">
        <f>SUMIFS(DataRegularSeason20242025!$AA$3:$AA$1315,DataRegularSeason20242025!$B$3:$B$1315, "&lt;=" &amp; DC$1, DataRegularSeason20242025!$D$3:$D$1315, $A2)+SUMIFS(DataRegularSeason20242025!$AB$3:$AB$1315,DataRegularSeason20242025!$B$3:$B$1315, "&lt;=" &amp; DC$1, DataRegularSeason20242025!$E$3:$E$1315, $A2)</f>
        <v>14</v>
      </c>
      <c r="DD2">
        <f>SUMIFS(DataRegularSeason20242025!$AA$3:$AA$1315,DataRegularSeason20242025!$B$3:$B$1315, "&lt;=" &amp; DD$1, DataRegularSeason20242025!$D$3:$D$1315, $A2)+SUMIFS(DataRegularSeason20242025!$AB$3:$AB$1315,DataRegularSeason20242025!$B$3:$B$1315, "&lt;=" &amp; DD$1, DataRegularSeason20242025!$E$3:$E$1315, $A2)</f>
        <v>14</v>
      </c>
      <c r="DE2">
        <f>SUMIFS(DataRegularSeason20242025!$AA$3:$AA$1315,DataRegularSeason20242025!$B$3:$B$1315, "&lt;=" &amp; DE$1, DataRegularSeason20242025!$D$3:$D$1315, $A2)+SUMIFS(DataRegularSeason20242025!$AB$3:$AB$1315,DataRegularSeason20242025!$B$3:$B$1315, "&lt;=" &amp; DE$1, DataRegularSeason20242025!$E$3:$E$1315, $A2)</f>
        <v>14</v>
      </c>
      <c r="DF2">
        <f>SUMIFS(DataRegularSeason20242025!$AA$3:$AA$1315,DataRegularSeason20242025!$B$3:$B$1315, "&lt;=" &amp; DF$1, DataRegularSeason20242025!$D$3:$D$1315, $A2)+SUMIFS(DataRegularSeason20242025!$AB$3:$AB$1315,DataRegularSeason20242025!$B$3:$B$1315, "&lt;=" &amp; DF$1, DataRegularSeason20242025!$E$3:$E$1315, $A2)</f>
        <v>14</v>
      </c>
      <c r="DG2">
        <f>SUMIFS(DataRegularSeason20242025!$AA$3:$AA$1315,DataRegularSeason20242025!$B$3:$B$1315, "&lt;=" &amp; DG$1, DataRegularSeason20242025!$D$3:$D$1315, $A2)+SUMIFS(DataRegularSeason20242025!$AB$3:$AB$1315,DataRegularSeason20242025!$B$3:$B$1315, "&lt;=" &amp; DG$1, DataRegularSeason20242025!$E$3:$E$1315, $A2)</f>
        <v>14</v>
      </c>
      <c r="DH2">
        <f>SUMIFS(DataRegularSeason20242025!$AA$3:$AA$1315,DataRegularSeason20242025!$B$3:$B$1315, "&lt;=" &amp; DH$1, DataRegularSeason20242025!$D$3:$D$1315, $A2)+SUMIFS(DataRegularSeason20242025!$AB$3:$AB$1315,DataRegularSeason20242025!$B$3:$B$1315, "&lt;=" &amp; DH$1, DataRegularSeason20242025!$E$3:$E$1315, $A2)</f>
        <v>14</v>
      </c>
      <c r="DI2">
        <f>SUMIFS(DataRegularSeason20242025!$AA$3:$AA$1315,DataRegularSeason20242025!$B$3:$B$1315, "&lt;=" &amp; DI$1, DataRegularSeason20242025!$D$3:$D$1315, $A2)+SUMIFS(DataRegularSeason20242025!$AB$3:$AB$1315,DataRegularSeason20242025!$B$3:$B$1315, "&lt;=" &amp; DI$1, DataRegularSeason20242025!$E$3:$E$1315, $A2)</f>
        <v>14</v>
      </c>
      <c r="DJ2">
        <f>SUMIFS(DataRegularSeason20242025!$AA$3:$AA$1315,DataRegularSeason20242025!$B$3:$B$1315, "&lt;=" &amp; DJ$1, DataRegularSeason20242025!$D$3:$D$1315, $A2)+SUMIFS(DataRegularSeason20242025!$AB$3:$AB$1315,DataRegularSeason20242025!$B$3:$B$1315, "&lt;=" &amp; DJ$1, DataRegularSeason20242025!$E$3:$E$1315, $A2)</f>
        <v>14</v>
      </c>
      <c r="DK2">
        <f>SUMIFS(DataRegularSeason20242025!$AA$3:$AA$1315,DataRegularSeason20242025!$B$3:$B$1315, "&lt;=" &amp; DK$1, DataRegularSeason20242025!$D$3:$D$1315, $A2)+SUMIFS(DataRegularSeason20242025!$AB$3:$AB$1315,DataRegularSeason20242025!$B$3:$B$1315, "&lt;=" &amp; DK$1, DataRegularSeason20242025!$E$3:$E$1315, $A2)</f>
        <v>14</v>
      </c>
      <c r="DL2">
        <f>SUMIFS(DataRegularSeason20242025!$AA$3:$AA$1315,DataRegularSeason20242025!$B$3:$B$1315, "&lt;=" &amp; DL$1, DataRegularSeason20242025!$D$3:$D$1315, $A2)+SUMIFS(DataRegularSeason20242025!$AB$3:$AB$1315,DataRegularSeason20242025!$B$3:$B$1315, "&lt;=" &amp; DL$1, DataRegularSeason20242025!$E$3:$E$1315, $A2)</f>
        <v>14</v>
      </c>
      <c r="DM2">
        <f>SUMIFS(DataRegularSeason20242025!$AA$3:$AA$1315,DataRegularSeason20242025!$B$3:$B$1315, "&lt;=" &amp; DM$1, DataRegularSeason20242025!$D$3:$D$1315, $A2)+SUMIFS(DataRegularSeason20242025!$AB$3:$AB$1315,DataRegularSeason20242025!$B$3:$B$1315, "&lt;=" &amp; DM$1, DataRegularSeason20242025!$E$3:$E$1315, $A2)</f>
        <v>14</v>
      </c>
      <c r="DN2">
        <f>SUMIFS(DataRegularSeason20242025!$AA$3:$AA$1315,DataRegularSeason20242025!$B$3:$B$1315, "&lt;=" &amp; DN$1, DataRegularSeason20242025!$D$3:$D$1315, $A2)+SUMIFS(DataRegularSeason20242025!$AB$3:$AB$1315,DataRegularSeason20242025!$B$3:$B$1315, "&lt;=" &amp; DN$1, DataRegularSeason20242025!$E$3:$E$1315, $A2)</f>
        <v>14</v>
      </c>
      <c r="DO2">
        <f>SUMIFS(DataRegularSeason20242025!$AA$3:$AA$1315,DataRegularSeason20242025!$B$3:$B$1315, "&lt;=" &amp; DO$1, DataRegularSeason20242025!$D$3:$D$1315, $A2)+SUMIFS(DataRegularSeason20242025!$AB$3:$AB$1315,DataRegularSeason20242025!$B$3:$B$1315, "&lt;=" &amp; DO$1, DataRegularSeason20242025!$E$3:$E$1315, $A2)</f>
        <v>14</v>
      </c>
      <c r="DP2">
        <f>SUMIFS(DataRegularSeason20242025!$AA$3:$AA$1315,DataRegularSeason20242025!$B$3:$B$1315, "&lt;=" &amp; DP$1, DataRegularSeason20242025!$D$3:$D$1315, $A2)+SUMIFS(DataRegularSeason20242025!$AB$3:$AB$1315,DataRegularSeason20242025!$B$3:$B$1315, "&lt;=" &amp; DP$1, DataRegularSeason20242025!$E$3:$E$1315, $A2)</f>
        <v>14</v>
      </c>
      <c r="DQ2">
        <f>SUMIFS(DataRegularSeason20242025!$AA$3:$AA$1315,DataRegularSeason20242025!$B$3:$B$1315, "&lt;=" &amp; DQ$1, DataRegularSeason20242025!$D$3:$D$1315, $A2)+SUMIFS(DataRegularSeason20242025!$AB$3:$AB$1315,DataRegularSeason20242025!$B$3:$B$1315, "&lt;=" &amp; DQ$1, DataRegularSeason20242025!$E$3:$E$1315, $A2)</f>
        <v>14</v>
      </c>
      <c r="DR2">
        <f>SUMIFS(DataRegularSeason20242025!$AA$3:$AA$1315,DataRegularSeason20242025!$B$3:$B$1315, "&lt;=" &amp; DR$1, DataRegularSeason20242025!$D$3:$D$1315, $A2)+SUMIFS(DataRegularSeason20242025!$AB$3:$AB$1315,DataRegularSeason20242025!$B$3:$B$1315, "&lt;=" &amp; DR$1, DataRegularSeason20242025!$E$3:$E$1315, $A2)</f>
        <v>14</v>
      </c>
      <c r="DS2">
        <f>SUMIFS(DataRegularSeason20242025!$AA$3:$AA$1315,DataRegularSeason20242025!$B$3:$B$1315, "&lt;=" &amp; DS$1, DataRegularSeason20242025!$D$3:$D$1315, $A2)+SUMIFS(DataRegularSeason20242025!$AB$3:$AB$1315,DataRegularSeason20242025!$B$3:$B$1315, "&lt;=" &amp; DS$1, DataRegularSeason20242025!$E$3:$E$1315, $A2)</f>
        <v>14</v>
      </c>
      <c r="DT2">
        <f>SUMIFS(DataRegularSeason20242025!$AA$3:$AA$1315,DataRegularSeason20242025!$B$3:$B$1315, "&lt;=" &amp; DT$1, DataRegularSeason20242025!$D$3:$D$1315, $A2)+SUMIFS(DataRegularSeason20242025!$AB$3:$AB$1315,DataRegularSeason20242025!$B$3:$B$1315, "&lt;=" &amp; DT$1, DataRegularSeason20242025!$E$3:$E$1315, $A2)</f>
        <v>14</v>
      </c>
      <c r="DU2">
        <f>SUMIFS(DataRegularSeason20242025!$AA$3:$AA$1315,DataRegularSeason20242025!$B$3:$B$1315, "&lt;=" &amp; DU$1, DataRegularSeason20242025!$D$3:$D$1315, $A2)+SUMIFS(DataRegularSeason20242025!$AB$3:$AB$1315,DataRegularSeason20242025!$B$3:$B$1315, "&lt;=" &amp; DU$1, DataRegularSeason20242025!$E$3:$E$1315, $A2)</f>
        <v>14</v>
      </c>
      <c r="DV2">
        <f>SUMIFS(DataRegularSeason20242025!$AA$3:$AA$1315,DataRegularSeason20242025!$B$3:$B$1315, "&lt;=" &amp; DV$1, DataRegularSeason20242025!$D$3:$D$1315, $A2)+SUMIFS(DataRegularSeason20242025!$AB$3:$AB$1315,DataRegularSeason20242025!$B$3:$B$1315, "&lt;=" &amp; DV$1, DataRegularSeason20242025!$E$3:$E$1315, $A2)</f>
        <v>14</v>
      </c>
      <c r="DW2">
        <f>SUMIFS(DataRegularSeason20242025!$AA$3:$AA$1315,DataRegularSeason20242025!$B$3:$B$1315, "&lt;=" &amp; DW$1, DataRegularSeason20242025!$D$3:$D$1315, $A2)+SUMIFS(DataRegularSeason20242025!$AB$3:$AB$1315,DataRegularSeason20242025!$B$3:$B$1315, "&lt;=" &amp; DW$1, DataRegularSeason20242025!$E$3:$E$1315, $A2)</f>
        <v>14</v>
      </c>
      <c r="DX2">
        <f>SUMIFS(DataRegularSeason20242025!$AA$3:$AA$1315,DataRegularSeason20242025!$B$3:$B$1315, "&lt;=" &amp; DX$1, DataRegularSeason20242025!$D$3:$D$1315, $A2)+SUMIFS(DataRegularSeason20242025!$AB$3:$AB$1315,DataRegularSeason20242025!$B$3:$B$1315, "&lt;=" &amp; DX$1, DataRegularSeason20242025!$E$3:$E$1315, $A2)</f>
        <v>14</v>
      </c>
      <c r="DY2">
        <f>SUMIFS(DataRegularSeason20242025!$AA$3:$AA$1315,DataRegularSeason20242025!$B$3:$B$1315, "&lt;=" &amp; DY$1, DataRegularSeason20242025!$D$3:$D$1315, $A2)+SUMIFS(DataRegularSeason20242025!$AB$3:$AB$1315,DataRegularSeason20242025!$B$3:$B$1315, "&lt;=" &amp; DY$1, DataRegularSeason20242025!$E$3:$E$1315, $A2)</f>
        <v>14</v>
      </c>
      <c r="DZ2">
        <f>SUMIFS(DataRegularSeason20242025!$AA$3:$AA$1315,DataRegularSeason20242025!$B$3:$B$1315, "&lt;=" &amp; DZ$1, DataRegularSeason20242025!$D$3:$D$1315, $A2)+SUMIFS(DataRegularSeason20242025!$AB$3:$AB$1315,DataRegularSeason20242025!$B$3:$B$1315, "&lt;=" &amp; DZ$1, DataRegularSeason20242025!$E$3:$E$1315, $A2)</f>
        <v>14</v>
      </c>
      <c r="EA2">
        <f>SUMIFS(DataRegularSeason20242025!$AA$3:$AA$1315,DataRegularSeason20242025!$B$3:$B$1315, "&lt;=" &amp; EA$1, DataRegularSeason20242025!$D$3:$D$1315, $A2)+SUMIFS(DataRegularSeason20242025!$AB$3:$AB$1315,DataRegularSeason20242025!$B$3:$B$1315, "&lt;=" &amp; EA$1, DataRegularSeason20242025!$E$3:$E$1315, $A2)</f>
        <v>14</v>
      </c>
      <c r="EB2">
        <f>SUMIFS(DataRegularSeason20242025!$AA$3:$AA$1315,DataRegularSeason20242025!$B$3:$B$1315, "&lt;=" &amp; EB$1, DataRegularSeason20242025!$D$3:$D$1315, $A2)+SUMIFS(DataRegularSeason20242025!$AB$3:$AB$1315,DataRegularSeason20242025!$B$3:$B$1315, "&lt;=" &amp; EB$1, DataRegularSeason20242025!$E$3:$E$1315, $A2)</f>
        <v>14</v>
      </c>
      <c r="EC2">
        <f>SUMIFS(DataRegularSeason20242025!$AA$3:$AA$1315,DataRegularSeason20242025!$B$3:$B$1315, "&lt;=" &amp; EC$1, DataRegularSeason20242025!$D$3:$D$1315, $A2)+SUMIFS(DataRegularSeason20242025!$AB$3:$AB$1315,DataRegularSeason20242025!$B$3:$B$1315, "&lt;=" &amp; EC$1, DataRegularSeason20242025!$E$3:$E$1315, $A2)</f>
        <v>14</v>
      </c>
      <c r="ED2">
        <f>SUMIFS(DataRegularSeason20242025!$AA$3:$AA$1315,DataRegularSeason20242025!$B$3:$B$1315, "&lt;=" &amp; ED$1, DataRegularSeason20242025!$D$3:$D$1315, $A2)+SUMIFS(DataRegularSeason20242025!$AB$3:$AB$1315,DataRegularSeason20242025!$B$3:$B$1315, "&lt;=" &amp; ED$1, DataRegularSeason20242025!$E$3:$E$1315, $A2)</f>
        <v>14</v>
      </c>
      <c r="EE2">
        <f>SUMIFS(DataRegularSeason20242025!$AA$3:$AA$1315,DataRegularSeason20242025!$B$3:$B$1315, "&lt;=" &amp; EE$1, DataRegularSeason20242025!$D$3:$D$1315, $A2)+SUMIFS(DataRegularSeason20242025!$AB$3:$AB$1315,DataRegularSeason20242025!$B$3:$B$1315, "&lt;=" &amp; EE$1, DataRegularSeason20242025!$E$3:$E$1315, $A2)</f>
        <v>14</v>
      </c>
      <c r="EF2">
        <f>SUMIFS(DataRegularSeason20242025!$AA$3:$AA$1315,DataRegularSeason20242025!$B$3:$B$1315, "&lt;=" &amp; EF$1, DataRegularSeason20242025!$D$3:$D$1315, $A2)+SUMIFS(DataRegularSeason20242025!$AB$3:$AB$1315,DataRegularSeason20242025!$B$3:$B$1315, "&lt;=" &amp; EF$1, DataRegularSeason20242025!$E$3:$E$1315, $A2)</f>
        <v>14</v>
      </c>
      <c r="EG2">
        <f>SUMIFS(DataRegularSeason20242025!$AA$3:$AA$1315,DataRegularSeason20242025!$B$3:$B$1315, "&lt;=" &amp; EG$1, DataRegularSeason20242025!$D$3:$D$1315, $A2)+SUMIFS(DataRegularSeason20242025!$AB$3:$AB$1315,DataRegularSeason20242025!$B$3:$B$1315, "&lt;=" &amp; EG$1, DataRegularSeason20242025!$E$3:$E$1315, $A2)</f>
        <v>14</v>
      </c>
      <c r="EH2">
        <f>SUMIFS(DataRegularSeason20242025!$AA$3:$AA$1315,DataRegularSeason20242025!$B$3:$B$1315, "&lt;=" &amp; EH$1, DataRegularSeason20242025!$D$3:$D$1315, $A2)+SUMIFS(DataRegularSeason20242025!$AB$3:$AB$1315,DataRegularSeason20242025!$B$3:$B$1315, "&lt;=" &amp; EH$1, DataRegularSeason20242025!$E$3:$E$1315, $A2)</f>
        <v>14</v>
      </c>
      <c r="EI2">
        <f>SUMIFS(DataRegularSeason20242025!$AA$3:$AA$1315,DataRegularSeason20242025!$B$3:$B$1315, "&lt;=" &amp; EI$1, DataRegularSeason20242025!$D$3:$D$1315, $A2)+SUMIFS(DataRegularSeason20242025!$AB$3:$AB$1315,DataRegularSeason20242025!$B$3:$B$1315, "&lt;=" &amp; EI$1, DataRegularSeason20242025!$E$3:$E$1315, $A2)</f>
        <v>14</v>
      </c>
      <c r="EJ2">
        <f>SUMIFS(DataRegularSeason20242025!$AA$3:$AA$1315,DataRegularSeason20242025!$B$3:$B$1315, "&lt;=" &amp; EJ$1, DataRegularSeason20242025!$D$3:$D$1315, $A2)+SUMIFS(DataRegularSeason20242025!$AB$3:$AB$1315,DataRegularSeason20242025!$B$3:$B$1315, "&lt;=" &amp; EJ$1, DataRegularSeason20242025!$E$3:$E$1315, $A2)</f>
        <v>14</v>
      </c>
      <c r="EK2">
        <f>SUMIFS(DataRegularSeason20242025!$AA$3:$AA$1315,DataRegularSeason20242025!$B$3:$B$1315, "&lt;=" &amp; EK$1, DataRegularSeason20242025!$D$3:$D$1315, $A2)+SUMIFS(DataRegularSeason20242025!$AB$3:$AB$1315,DataRegularSeason20242025!$B$3:$B$1315, "&lt;=" &amp; EK$1, DataRegularSeason20242025!$E$3:$E$1315, $A2)</f>
        <v>14</v>
      </c>
      <c r="EL2">
        <f>SUMIFS(DataRegularSeason20242025!$AA$3:$AA$1315,DataRegularSeason20242025!$B$3:$B$1315, "&lt;=" &amp; EL$1, DataRegularSeason20242025!$D$3:$D$1315, $A2)+SUMIFS(DataRegularSeason20242025!$AB$3:$AB$1315,DataRegularSeason20242025!$B$3:$B$1315, "&lt;=" &amp; EL$1, DataRegularSeason20242025!$E$3:$E$1315, $A2)</f>
        <v>14</v>
      </c>
      <c r="EM2">
        <f>SUMIFS(DataRegularSeason20242025!$AA$3:$AA$1315,DataRegularSeason20242025!$B$3:$B$1315, "&lt;=" &amp; EM$1, DataRegularSeason20242025!$D$3:$D$1315, $A2)+SUMIFS(DataRegularSeason20242025!$AB$3:$AB$1315,DataRegularSeason20242025!$B$3:$B$1315, "&lt;=" &amp; EM$1, DataRegularSeason20242025!$E$3:$E$1315, $A2)</f>
        <v>14</v>
      </c>
      <c r="EN2">
        <f>SUMIFS(DataRegularSeason20242025!$AA$3:$AA$1315,DataRegularSeason20242025!$B$3:$B$1315, "&lt;=" &amp; EN$1, DataRegularSeason20242025!$D$3:$D$1315, $A2)+SUMIFS(DataRegularSeason20242025!$AB$3:$AB$1315,DataRegularSeason20242025!$B$3:$B$1315, "&lt;=" &amp; EN$1, DataRegularSeason20242025!$E$3:$E$1315, $A2)</f>
        <v>14</v>
      </c>
      <c r="EO2">
        <f>SUMIFS(DataRegularSeason20242025!$AA$3:$AA$1315,DataRegularSeason20242025!$B$3:$B$1315, "&lt;=" &amp; EO$1, DataRegularSeason20242025!$D$3:$D$1315, $A2)+SUMIFS(DataRegularSeason20242025!$AB$3:$AB$1315,DataRegularSeason20242025!$B$3:$B$1315, "&lt;=" &amp; EO$1, DataRegularSeason20242025!$E$3:$E$1315, $A2)</f>
        <v>14</v>
      </c>
      <c r="EP2">
        <f>SUMIFS(DataRegularSeason20242025!$AA$3:$AA$1315,DataRegularSeason20242025!$B$3:$B$1315, "&lt;=" &amp; EP$1, DataRegularSeason20242025!$D$3:$D$1315, $A2)+SUMIFS(DataRegularSeason20242025!$AB$3:$AB$1315,DataRegularSeason20242025!$B$3:$B$1315, "&lt;=" &amp; EP$1, DataRegularSeason20242025!$E$3:$E$1315, $A2)</f>
        <v>14</v>
      </c>
      <c r="EQ2">
        <f>SUMIFS(DataRegularSeason20242025!$AA$3:$AA$1315,DataRegularSeason20242025!$B$3:$B$1315, "&lt;=" &amp; EQ$1, DataRegularSeason20242025!$D$3:$D$1315, $A2)+SUMIFS(DataRegularSeason20242025!$AB$3:$AB$1315,DataRegularSeason20242025!$B$3:$B$1315, "&lt;=" &amp; EQ$1, DataRegularSeason20242025!$E$3:$E$1315, $A2)</f>
        <v>14</v>
      </c>
      <c r="ER2">
        <f>SUMIFS(DataRegularSeason20242025!$AA$3:$AA$1315,DataRegularSeason20242025!$B$3:$B$1315, "&lt;=" &amp; ER$1, DataRegularSeason20242025!$D$3:$D$1315, $A2)+SUMIFS(DataRegularSeason20242025!$AB$3:$AB$1315,DataRegularSeason20242025!$B$3:$B$1315, "&lt;=" &amp; ER$1, DataRegularSeason20242025!$E$3:$E$1315, $A2)</f>
        <v>14</v>
      </c>
      <c r="ES2">
        <f>SUMIFS(DataRegularSeason20242025!$AA$3:$AA$1315,DataRegularSeason20242025!$B$3:$B$1315, "&lt;=" &amp; ES$1, DataRegularSeason20242025!$D$3:$D$1315, $A2)+SUMIFS(DataRegularSeason20242025!$AB$3:$AB$1315,DataRegularSeason20242025!$B$3:$B$1315, "&lt;=" &amp; ES$1, DataRegularSeason20242025!$E$3:$E$1315, $A2)</f>
        <v>14</v>
      </c>
      <c r="ET2">
        <f>SUMIFS(DataRegularSeason20242025!$AA$3:$AA$1315,DataRegularSeason20242025!$B$3:$B$1315, "&lt;=" &amp; ET$1, DataRegularSeason20242025!$D$3:$D$1315, $A2)+SUMIFS(DataRegularSeason20242025!$AB$3:$AB$1315,DataRegularSeason20242025!$B$3:$B$1315, "&lt;=" &amp; ET$1, DataRegularSeason20242025!$E$3:$E$1315, $A2)</f>
        <v>14</v>
      </c>
      <c r="EU2">
        <f>SUMIFS(DataRegularSeason20242025!$AA$3:$AA$1315,DataRegularSeason20242025!$B$3:$B$1315, "&lt;=" &amp; EU$1, DataRegularSeason20242025!$D$3:$D$1315, $A2)+SUMIFS(DataRegularSeason20242025!$AB$3:$AB$1315,DataRegularSeason20242025!$B$3:$B$1315, "&lt;=" &amp; EU$1, DataRegularSeason20242025!$E$3:$E$1315, $A2)</f>
        <v>14</v>
      </c>
      <c r="EV2">
        <f>SUMIFS(DataRegularSeason20242025!$AA$3:$AA$1315,DataRegularSeason20242025!$B$3:$B$1315, "&lt;=" &amp; EV$1, DataRegularSeason20242025!$D$3:$D$1315, $A2)+SUMIFS(DataRegularSeason20242025!$AB$3:$AB$1315,DataRegularSeason20242025!$B$3:$B$1315, "&lt;=" &amp; EV$1, DataRegularSeason20242025!$E$3:$E$1315, $A2)</f>
        <v>14</v>
      </c>
      <c r="EW2">
        <f>SUMIFS(DataRegularSeason20242025!$AA$3:$AA$1315,DataRegularSeason20242025!$B$3:$B$1315, "&lt;=" &amp; EW$1, DataRegularSeason20242025!$D$3:$D$1315, $A2)+SUMIFS(DataRegularSeason20242025!$AB$3:$AB$1315,DataRegularSeason20242025!$B$3:$B$1315, "&lt;=" &amp; EW$1, DataRegularSeason20242025!$E$3:$E$1315, $A2)</f>
        <v>14</v>
      </c>
      <c r="EX2">
        <f>SUMIFS(DataRegularSeason20242025!$AA$3:$AA$1315,DataRegularSeason20242025!$B$3:$B$1315, "&lt;=" &amp; EX$1, DataRegularSeason20242025!$D$3:$D$1315, $A2)+SUMIFS(DataRegularSeason20242025!$AB$3:$AB$1315,DataRegularSeason20242025!$B$3:$B$1315, "&lt;=" &amp; EX$1, DataRegularSeason20242025!$E$3:$E$1315, $A2)</f>
        <v>14</v>
      </c>
      <c r="EY2">
        <f>SUMIFS(DataRegularSeason20242025!$AA$3:$AA$1315,DataRegularSeason20242025!$B$3:$B$1315, "&lt;=" &amp; EY$1, DataRegularSeason20242025!$D$3:$D$1315, $A2)+SUMIFS(DataRegularSeason20242025!$AB$3:$AB$1315,DataRegularSeason20242025!$B$3:$B$1315, "&lt;=" &amp; EY$1, DataRegularSeason20242025!$E$3:$E$1315, $A2)</f>
        <v>14</v>
      </c>
      <c r="EZ2">
        <f>SUMIFS(DataRegularSeason20242025!$AA$3:$AA$1315,DataRegularSeason20242025!$B$3:$B$1315, "&lt;=" &amp; EZ$1, DataRegularSeason20242025!$D$3:$D$1315, $A2)+SUMIFS(DataRegularSeason20242025!$AB$3:$AB$1315,DataRegularSeason20242025!$B$3:$B$1315, "&lt;=" &amp; EZ$1, DataRegularSeason20242025!$E$3:$E$1315, $A2)</f>
        <v>14</v>
      </c>
      <c r="FA2">
        <f>SUMIFS(DataRegularSeason20242025!$AA$3:$AA$1315,DataRegularSeason20242025!$B$3:$B$1315, "&lt;=" &amp; FA$1, DataRegularSeason20242025!$D$3:$D$1315, $A2)+SUMIFS(DataRegularSeason20242025!$AB$3:$AB$1315,DataRegularSeason20242025!$B$3:$B$1315, "&lt;=" &amp; FA$1, DataRegularSeason20242025!$E$3:$E$1315, $A2)</f>
        <v>14</v>
      </c>
      <c r="FB2">
        <f>SUMIFS(DataRegularSeason20242025!$AA$3:$AA$1315,DataRegularSeason20242025!$B$3:$B$1315, "&lt;=" &amp; FB$1, DataRegularSeason20242025!$D$3:$D$1315, $A2)+SUMIFS(DataRegularSeason20242025!$AB$3:$AB$1315,DataRegularSeason20242025!$B$3:$B$1315, "&lt;=" &amp; FB$1, DataRegularSeason20242025!$E$3:$E$1315, $A2)</f>
        <v>14</v>
      </c>
      <c r="FC2">
        <f>SUMIFS(DataRegularSeason20242025!$AA$3:$AA$1315,DataRegularSeason20242025!$B$3:$B$1315, "&lt;=" &amp; FC$1, DataRegularSeason20242025!$D$3:$D$1315, $A2)+SUMIFS(DataRegularSeason20242025!$AB$3:$AB$1315,DataRegularSeason20242025!$B$3:$B$1315, "&lt;=" &amp; FC$1, DataRegularSeason20242025!$E$3:$E$1315, $A2)</f>
        <v>14</v>
      </c>
      <c r="FD2">
        <f>SUMIFS(DataRegularSeason20242025!$AA$3:$AA$1315,DataRegularSeason20242025!$B$3:$B$1315, "&lt;=" &amp; FD$1, DataRegularSeason20242025!$D$3:$D$1315, $A2)+SUMIFS(DataRegularSeason20242025!$AB$3:$AB$1315,DataRegularSeason20242025!$B$3:$B$1315, "&lt;=" &amp; FD$1, DataRegularSeason20242025!$E$3:$E$1315, $A2)</f>
        <v>14</v>
      </c>
      <c r="FE2">
        <f>SUMIFS(DataRegularSeason20242025!$AA$3:$AA$1315,DataRegularSeason20242025!$B$3:$B$1315, "&lt;=" &amp; FE$1, DataRegularSeason20242025!$D$3:$D$1315, $A2)+SUMIFS(DataRegularSeason20242025!$AB$3:$AB$1315,DataRegularSeason20242025!$B$3:$B$1315, "&lt;=" &amp; FE$1, DataRegularSeason20242025!$E$3:$E$1315, $A2)</f>
        <v>14</v>
      </c>
      <c r="FF2">
        <f>SUMIFS(DataRegularSeason20242025!$AA$3:$AA$1315,DataRegularSeason20242025!$B$3:$B$1315, "&lt;=" &amp; FF$1, DataRegularSeason20242025!$D$3:$D$1315, $A2)+SUMIFS(DataRegularSeason20242025!$AB$3:$AB$1315,DataRegularSeason20242025!$B$3:$B$1315, "&lt;=" &amp; FF$1, DataRegularSeason20242025!$E$3:$E$1315, $A2)</f>
        <v>14</v>
      </c>
      <c r="FG2">
        <f>SUMIFS(DataRegularSeason20242025!$AA$3:$AA$1315,DataRegularSeason20242025!$B$3:$B$1315, "&lt;=" &amp; FG$1, DataRegularSeason20242025!$D$3:$D$1315, $A2)+SUMIFS(DataRegularSeason20242025!$AB$3:$AB$1315,DataRegularSeason20242025!$B$3:$B$1315, "&lt;=" &amp; FG$1, DataRegularSeason20242025!$E$3:$E$1315, $A2)</f>
        <v>14</v>
      </c>
      <c r="FH2">
        <f>SUMIFS(DataRegularSeason20242025!$AA$3:$AA$1315,DataRegularSeason20242025!$B$3:$B$1315, "&lt;=" &amp; FH$1, DataRegularSeason20242025!$D$3:$D$1315, $A2)+SUMIFS(DataRegularSeason20242025!$AB$3:$AB$1315,DataRegularSeason20242025!$B$3:$B$1315, "&lt;=" &amp; FH$1, DataRegularSeason20242025!$E$3:$E$1315, $A2)</f>
        <v>14</v>
      </c>
      <c r="FI2">
        <f>SUMIFS(DataRegularSeason20242025!$AA$3:$AA$1315,DataRegularSeason20242025!$B$3:$B$1315, "&lt;=" &amp; FI$1, DataRegularSeason20242025!$D$3:$D$1315, $A2)+SUMIFS(DataRegularSeason20242025!$AB$3:$AB$1315,DataRegularSeason20242025!$B$3:$B$1315, "&lt;=" &amp; FI$1, DataRegularSeason20242025!$E$3:$E$1315, $A2)</f>
        <v>14</v>
      </c>
      <c r="FJ2">
        <f>SUMIFS(DataRegularSeason20242025!$AA$3:$AA$1315,DataRegularSeason20242025!$B$3:$B$1315, "&lt;=" &amp; FJ$1, DataRegularSeason20242025!$D$3:$D$1315, $A2)+SUMIFS(DataRegularSeason20242025!$AB$3:$AB$1315,DataRegularSeason20242025!$B$3:$B$1315, "&lt;=" &amp; FJ$1, DataRegularSeason20242025!$E$3:$E$1315, $A2)</f>
        <v>14</v>
      </c>
      <c r="FK2">
        <f>SUMIFS(DataRegularSeason20242025!$AA$3:$AA$1315,DataRegularSeason20242025!$B$3:$B$1315, "&lt;=" &amp; FK$1, DataRegularSeason20242025!$D$3:$D$1315, $A2)+SUMIFS(DataRegularSeason20242025!$AB$3:$AB$1315,DataRegularSeason20242025!$B$3:$B$1315, "&lt;=" &amp; FK$1, DataRegularSeason20242025!$E$3:$E$1315, $A2)</f>
        <v>14</v>
      </c>
      <c r="FL2">
        <f>SUMIFS(DataRegularSeason20242025!$AA$3:$AA$1315,DataRegularSeason20242025!$B$3:$B$1315, "&lt;=" &amp; FL$1, DataRegularSeason20242025!$D$3:$D$1315, $A2)+SUMIFS(DataRegularSeason20242025!$AB$3:$AB$1315,DataRegularSeason20242025!$B$3:$B$1315, "&lt;=" &amp; FL$1, DataRegularSeason20242025!$E$3:$E$1315, $A2)</f>
        <v>14</v>
      </c>
      <c r="FM2">
        <f>SUMIFS(DataRegularSeason20242025!$AA$3:$AA$1315,DataRegularSeason20242025!$B$3:$B$1315, "&lt;=" &amp; FM$1, DataRegularSeason20242025!$D$3:$D$1315, $A2)+SUMIFS(DataRegularSeason20242025!$AB$3:$AB$1315,DataRegularSeason20242025!$B$3:$B$1315, "&lt;=" &amp; FM$1, DataRegularSeason20242025!$E$3:$E$1315, $A2)</f>
        <v>14</v>
      </c>
      <c r="FN2">
        <f>SUMIFS(DataRegularSeason20242025!$AA$3:$AA$1315,DataRegularSeason20242025!$B$3:$B$1315, "&lt;=" &amp; FN$1, DataRegularSeason20242025!$D$3:$D$1315, $A2)+SUMIFS(DataRegularSeason20242025!$AB$3:$AB$1315,DataRegularSeason20242025!$B$3:$B$1315, "&lt;=" &amp; FN$1, DataRegularSeason20242025!$E$3:$E$1315, $A2)</f>
        <v>14</v>
      </c>
      <c r="FO2">
        <f>SUMIFS(DataRegularSeason20242025!$AA$3:$AA$1315,DataRegularSeason20242025!$B$3:$B$1315, "&lt;=" &amp; FO$1, DataRegularSeason20242025!$D$3:$D$1315, $A2)+SUMIFS(DataRegularSeason20242025!$AB$3:$AB$1315,DataRegularSeason20242025!$B$3:$B$1315, "&lt;=" &amp; FO$1, DataRegularSeason20242025!$E$3:$E$1315, $A2)</f>
        <v>14</v>
      </c>
      <c r="FP2">
        <f>SUMIFS(DataRegularSeason20242025!$AA$3:$AA$1315,DataRegularSeason20242025!$B$3:$B$1315, "&lt;=" &amp; FP$1, DataRegularSeason20242025!$D$3:$D$1315, $A2)+SUMIFS(DataRegularSeason20242025!$AB$3:$AB$1315,DataRegularSeason20242025!$B$3:$B$1315, "&lt;=" &amp; FP$1, DataRegularSeason20242025!$E$3:$E$1315, $A2)</f>
        <v>14</v>
      </c>
      <c r="FQ2">
        <f>SUMIFS(DataRegularSeason20242025!$AA$3:$AA$1315,DataRegularSeason20242025!$B$3:$B$1315, "&lt;=" &amp; FQ$1, DataRegularSeason20242025!$D$3:$D$1315, $A2)+SUMIFS(DataRegularSeason20242025!$AB$3:$AB$1315,DataRegularSeason20242025!$B$3:$B$1315, "&lt;=" &amp; FQ$1, DataRegularSeason20242025!$E$3:$E$1315, $A2)</f>
        <v>14</v>
      </c>
      <c r="FR2">
        <f>SUMIFS(DataRegularSeason20242025!$AA$3:$AA$1315,DataRegularSeason20242025!$B$3:$B$1315, "&lt;=" &amp; FR$1, DataRegularSeason20242025!$D$3:$D$1315, $A2)+SUMIFS(DataRegularSeason20242025!$AB$3:$AB$1315,DataRegularSeason20242025!$B$3:$B$1315, "&lt;=" &amp; FR$1, DataRegularSeason20242025!$E$3:$E$1315, $A2)</f>
        <v>14</v>
      </c>
      <c r="FS2">
        <f>SUMIFS(DataRegularSeason20242025!$AA$3:$AA$1315,DataRegularSeason20242025!$B$3:$B$1315, "&lt;=" &amp; FS$1, DataRegularSeason20242025!$D$3:$D$1315, $A2)+SUMIFS(DataRegularSeason20242025!$AB$3:$AB$1315,DataRegularSeason20242025!$B$3:$B$1315, "&lt;=" &amp; FS$1, DataRegularSeason20242025!$E$3:$E$1315, $A2)</f>
        <v>14</v>
      </c>
      <c r="FT2">
        <f>SUMIFS(DataRegularSeason20242025!$AA$3:$AA$1315,DataRegularSeason20242025!$B$3:$B$1315, "&lt;=" &amp; FT$1, DataRegularSeason20242025!$D$3:$D$1315, $A2)+SUMIFS(DataRegularSeason20242025!$AB$3:$AB$1315,DataRegularSeason20242025!$B$3:$B$1315, "&lt;=" &amp; FT$1, DataRegularSeason20242025!$E$3:$E$1315, $A2)</f>
        <v>14</v>
      </c>
      <c r="FU2">
        <f>SUMIFS(DataRegularSeason20242025!$AA$3:$AA$1315,DataRegularSeason20242025!$B$3:$B$1315, "&lt;=" &amp; FU$1, DataRegularSeason20242025!$D$3:$D$1315, $A2)+SUMIFS(DataRegularSeason20242025!$AB$3:$AB$1315,DataRegularSeason20242025!$B$3:$B$1315, "&lt;=" &amp; FU$1, DataRegularSeason20242025!$E$3:$E$1315, $A2)</f>
        <v>14</v>
      </c>
      <c r="FV2">
        <f>SUMIFS(DataRegularSeason20242025!$AA$3:$AA$1315,DataRegularSeason20242025!$B$3:$B$1315, "&lt;=" &amp; FV$1, DataRegularSeason20242025!$D$3:$D$1315, $A2)+SUMIFS(DataRegularSeason20242025!$AB$3:$AB$1315,DataRegularSeason20242025!$B$3:$B$1315, "&lt;=" &amp; FV$1, DataRegularSeason20242025!$E$3:$E$1315, $A2)</f>
        <v>14</v>
      </c>
      <c r="FW2">
        <f>SUMIFS(DataRegularSeason20242025!$AA$3:$AA$1315,DataRegularSeason20242025!$B$3:$B$1315, "&lt;=" &amp; FW$1, DataRegularSeason20242025!$D$3:$D$1315, $A2)+SUMIFS(DataRegularSeason20242025!$AB$3:$AB$1315,DataRegularSeason20242025!$B$3:$B$1315, "&lt;=" &amp; FW$1, DataRegularSeason20242025!$E$3:$E$1315, $A2)</f>
        <v>14</v>
      </c>
      <c r="FX2">
        <f>SUMIFS(DataRegularSeason20242025!$AA$3:$AA$1315,DataRegularSeason20242025!$B$3:$B$1315, "&lt;=" &amp; FX$1, DataRegularSeason20242025!$D$3:$D$1315, $A2)+SUMIFS(DataRegularSeason20242025!$AB$3:$AB$1315,DataRegularSeason20242025!$B$3:$B$1315, "&lt;=" &amp; FX$1, DataRegularSeason20242025!$E$3:$E$1315, $A2)</f>
        <v>14</v>
      </c>
      <c r="FY2">
        <f>SUMIFS(DataRegularSeason20242025!$AA$3:$AA$1315,DataRegularSeason20242025!$B$3:$B$1315, "&lt;=" &amp; FY$1, DataRegularSeason20242025!$D$3:$D$1315, $A2)+SUMIFS(DataRegularSeason20242025!$AB$3:$AB$1315,DataRegularSeason20242025!$B$3:$B$1315, "&lt;=" &amp; FY$1, DataRegularSeason20242025!$E$3:$E$1315, $A2)</f>
        <v>14</v>
      </c>
      <c r="FZ2">
        <f>SUMIFS(DataRegularSeason20242025!$AA$3:$AA$1315,DataRegularSeason20242025!$B$3:$B$1315, "&lt;=" &amp; FZ$1, DataRegularSeason20242025!$D$3:$D$1315, $A2)+SUMIFS(DataRegularSeason20242025!$AB$3:$AB$1315,DataRegularSeason20242025!$B$3:$B$1315, "&lt;=" &amp; FZ$1, DataRegularSeason20242025!$E$3:$E$1315, $A2)</f>
        <v>14</v>
      </c>
      <c r="GA2">
        <f>SUMIFS(DataRegularSeason20242025!$AA$3:$AA$1315,DataRegularSeason20242025!$B$3:$B$1315, "&lt;=" &amp; GA$1, DataRegularSeason20242025!$D$3:$D$1315, $A2)+SUMIFS(DataRegularSeason20242025!$AB$3:$AB$1315,DataRegularSeason20242025!$B$3:$B$1315, "&lt;=" &amp; GA$1, DataRegularSeason20242025!$E$3:$E$1315, $A2)</f>
        <v>14</v>
      </c>
      <c r="GB2">
        <f>SUMIFS(DataRegularSeason20242025!$AA$3:$AA$1315,DataRegularSeason20242025!$B$3:$B$1315, "&lt;=" &amp; GB$1, DataRegularSeason20242025!$D$3:$D$1315, $A2)+SUMIFS(DataRegularSeason20242025!$AB$3:$AB$1315,DataRegularSeason20242025!$B$3:$B$1315, "&lt;=" &amp; GB$1, DataRegularSeason20242025!$E$3:$E$1315, $A2)</f>
        <v>14</v>
      </c>
      <c r="GC2">
        <f>SUMIFS(DataRegularSeason20242025!$AA$3:$AA$1315,DataRegularSeason20242025!$B$3:$B$1315, "&lt;=" &amp; GC$1, DataRegularSeason20242025!$D$3:$D$1315, $A2)+SUMIFS(DataRegularSeason20242025!$AB$3:$AB$1315,DataRegularSeason20242025!$B$3:$B$1315, "&lt;=" &amp; GC$1, DataRegularSeason20242025!$E$3:$E$1315, $A2)</f>
        <v>14</v>
      </c>
      <c r="GD2">
        <f>SUMIFS(DataRegularSeason20242025!$AA$3:$AA$1315,DataRegularSeason20242025!$B$3:$B$1315, "&lt;=" &amp; GD$1, DataRegularSeason20242025!$D$3:$D$1315, $A2)+SUMIFS(DataRegularSeason20242025!$AB$3:$AB$1315,DataRegularSeason20242025!$B$3:$B$1315, "&lt;=" &amp; GD$1, DataRegularSeason20242025!$E$3:$E$1315, $A2)</f>
        <v>14</v>
      </c>
      <c r="GE2">
        <f>SUMIFS(DataRegularSeason20242025!$AA$3:$AA$1315,DataRegularSeason20242025!$B$3:$B$1315, "&lt;=" &amp; GE$1, DataRegularSeason20242025!$D$3:$D$1315, $A2)+SUMIFS(DataRegularSeason20242025!$AB$3:$AB$1315,DataRegularSeason20242025!$B$3:$B$1315, "&lt;=" &amp; GE$1, DataRegularSeason20242025!$E$3:$E$1315, $A2)</f>
        <v>14</v>
      </c>
      <c r="GF2">
        <f>SUMIFS(DataRegularSeason20242025!$AA$3:$AA$1315,DataRegularSeason20242025!$B$3:$B$1315, "&lt;=" &amp; GF$1, DataRegularSeason20242025!$D$3:$D$1315, $A2)+SUMIFS(DataRegularSeason20242025!$AB$3:$AB$1315,DataRegularSeason20242025!$B$3:$B$1315, "&lt;=" &amp; GF$1, DataRegularSeason20242025!$E$3:$E$1315, $A2)</f>
        <v>14</v>
      </c>
      <c r="GG2">
        <f>SUMIFS(DataRegularSeason20242025!$AA$3:$AA$1315,DataRegularSeason20242025!$B$3:$B$1315, "&lt;=" &amp; GG$1, DataRegularSeason20242025!$D$3:$D$1315, $A2)+SUMIFS(DataRegularSeason20242025!$AB$3:$AB$1315,DataRegularSeason20242025!$B$3:$B$1315, "&lt;=" &amp; GG$1, DataRegularSeason20242025!$E$3:$E$1315, $A2)</f>
        <v>14</v>
      </c>
      <c r="GH2">
        <f>SUMIFS(DataRegularSeason20242025!$AA$3:$AA$1315,DataRegularSeason20242025!$B$3:$B$1315, "&lt;=" &amp; GH$1, DataRegularSeason20242025!$D$3:$D$1315, $A2)+SUMIFS(DataRegularSeason20242025!$AB$3:$AB$1315,DataRegularSeason20242025!$B$3:$B$1315, "&lt;=" &amp; GH$1, DataRegularSeason20242025!$E$3:$E$1315, $A2)</f>
        <v>14</v>
      </c>
      <c r="GI2">
        <f>SUMIFS(DataRegularSeason20242025!$AA$3:$AA$1315,DataRegularSeason20242025!$B$3:$B$1315, "&lt;=" &amp; GI$1, DataRegularSeason20242025!$D$3:$D$1315, $A2)+SUMIFS(DataRegularSeason20242025!$AB$3:$AB$1315,DataRegularSeason20242025!$B$3:$B$1315, "&lt;=" &amp; GI$1, DataRegularSeason20242025!$E$3:$E$1315, $A2)</f>
        <v>14</v>
      </c>
      <c r="GJ2">
        <f>SUMIFS(DataRegularSeason20242025!$AA$3:$AA$1315,DataRegularSeason20242025!$B$3:$B$1315, "&lt;=" &amp; GJ$1, DataRegularSeason20242025!$D$3:$D$1315, $A2)+SUMIFS(DataRegularSeason20242025!$AB$3:$AB$1315,DataRegularSeason20242025!$B$3:$B$1315, "&lt;=" &amp; GJ$1, DataRegularSeason20242025!$E$3:$E$1315, $A2)</f>
        <v>14</v>
      </c>
      <c r="GK2">
        <f>SUMIFS(DataRegularSeason20242025!$AA$3:$AA$1315,DataRegularSeason20242025!$B$3:$B$1315, "&lt;=" &amp; GK$1, DataRegularSeason20242025!$D$3:$D$1315, $A2)+SUMIFS(DataRegularSeason20242025!$AB$3:$AB$1315,DataRegularSeason20242025!$B$3:$B$1315, "&lt;=" &amp; GK$1, DataRegularSeason20242025!$E$3:$E$1315, $A2)</f>
        <v>14</v>
      </c>
      <c r="GL2">
        <f>SUMIFS(DataRegularSeason20242025!$AA$3:$AA$1315,DataRegularSeason20242025!$B$3:$B$1315, "&lt;=" &amp; GL$1, DataRegularSeason20242025!$D$3:$D$1315, $A2)+SUMIFS(DataRegularSeason20242025!$AB$3:$AB$1315,DataRegularSeason20242025!$B$3:$B$1315, "&lt;=" &amp; GL$1, DataRegularSeason20242025!$E$3:$E$1315, $A2)</f>
        <v>14</v>
      </c>
      <c r="GM2">
        <f>SUMIFS(DataRegularSeason20242025!$AA$3:$AA$1315,DataRegularSeason20242025!$B$3:$B$1315, "&lt;=" &amp; GM$1, DataRegularSeason20242025!$D$3:$D$1315, $A2)+SUMIFS(DataRegularSeason20242025!$AB$3:$AB$1315,DataRegularSeason20242025!$B$3:$B$1315, "&lt;=" &amp; GM$1, DataRegularSeason20242025!$E$3:$E$1315, $A2)</f>
        <v>14</v>
      </c>
      <c r="GN2">
        <f>SUMIFS(DataRegularSeason20242025!$AA$3:$AA$1315,DataRegularSeason20242025!$B$3:$B$1315, "&lt;=" &amp; GN$1, DataRegularSeason20242025!$D$3:$D$1315, $A2)+SUMIFS(DataRegularSeason20242025!$AB$3:$AB$1315,DataRegularSeason20242025!$B$3:$B$1315, "&lt;=" &amp; GN$1, DataRegularSeason20242025!$E$3:$E$1315, $A2)</f>
        <v>14</v>
      </c>
      <c r="GO2">
        <f>SUMIFS(DataRegularSeason20242025!$AA$3:$AA$1315,DataRegularSeason20242025!$B$3:$B$1315, "&lt;=" &amp; GO$1, DataRegularSeason20242025!$D$3:$D$1315, $A2)+SUMIFS(DataRegularSeason20242025!$AB$3:$AB$1315,DataRegularSeason20242025!$B$3:$B$1315, "&lt;=" &amp; GO$1, DataRegularSeason20242025!$E$3:$E$1315, $A2)</f>
        <v>14</v>
      </c>
      <c r="GP2">
        <f>SUMIFS(DataRegularSeason20242025!$AA$3:$AA$1315,DataRegularSeason20242025!$B$3:$B$1315, "&lt;=" &amp; GP$1, DataRegularSeason20242025!$D$3:$D$1315, $A2)+SUMIFS(DataRegularSeason20242025!$AB$3:$AB$1315,DataRegularSeason20242025!$B$3:$B$1315, "&lt;=" &amp; GP$1, DataRegularSeason20242025!$E$3:$E$1315, $A2)</f>
        <v>14</v>
      </c>
      <c r="GQ2">
        <f>SUMIFS(DataRegularSeason20242025!$AA$3:$AA$1315,DataRegularSeason20242025!$B$3:$B$1315, "&lt;=" &amp; GQ$1, DataRegularSeason20242025!$D$3:$D$1315, $A2)+SUMIFS(DataRegularSeason20242025!$AB$3:$AB$1315,DataRegularSeason20242025!$B$3:$B$1315, "&lt;=" &amp; GQ$1, DataRegularSeason20242025!$E$3:$E$1315, $A2)</f>
        <v>14</v>
      </c>
      <c r="GR2">
        <f>SUMIFS(DataRegularSeason20242025!$AA$3:$AA$1315,DataRegularSeason20242025!$B$3:$B$1315, "&lt;=" &amp; GR$1, DataRegularSeason20242025!$D$3:$D$1315, $A2)+SUMIFS(DataRegularSeason20242025!$AB$3:$AB$1315,DataRegularSeason20242025!$B$3:$B$1315, "&lt;=" &amp; GR$1, DataRegularSeason20242025!$E$3:$E$1315, $A2)</f>
        <v>14</v>
      </c>
      <c r="GS2">
        <f>SUMIFS(DataRegularSeason20242025!$AA$3:$AA$1315,DataRegularSeason20242025!$B$3:$B$1315, "&lt;=" &amp; GS$1, DataRegularSeason20242025!$D$3:$D$1315, $A2)+SUMIFS(DataRegularSeason20242025!$AB$3:$AB$1315,DataRegularSeason20242025!$B$3:$B$1315, "&lt;=" &amp; GS$1, DataRegularSeason20242025!$E$3:$E$1315, $A2)</f>
        <v>14</v>
      </c>
      <c r="GT2">
        <f>SUMIFS(DataRegularSeason20242025!$AA$3:$AA$1315,DataRegularSeason20242025!$B$3:$B$1315, "&lt;=" &amp; GT$1, DataRegularSeason20242025!$D$3:$D$1315, $A2)+SUMIFS(DataRegularSeason20242025!$AB$3:$AB$1315,DataRegularSeason20242025!$B$3:$B$1315, "&lt;=" &amp; GT$1, DataRegularSeason20242025!$E$3:$E$1315, $A2)</f>
        <v>14</v>
      </c>
      <c r="GU2">
        <f>SUMIFS(DataRegularSeason20242025!$AA$3:$AA$1315,DataRegularSeason20242025!$B$3:$B$1315, "&lt;=" &amp; GU$1, DataRegularSeason20242025!$D$3:$D$1315, $A2)+SUMIFS(DataRegularSeason20242025!$AB$3:$AB$1315,DataRegularSeason20242025!$B$3:$B$1315, "&lt;=" &amp; GU$1, DataRegularSeason20242025!$E$3:$E$1315, $A2)</f>
        <v>14</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15</v>
      </c>
      <c r="AH3">
        <f>SUMIFS(DataRegularSeason20242025!$AA$3:$AA$1315,DataRegularSeason20242025!$B$3:$B$1315, "&lt;=" &amp; AH$1, DataRegularSeason20242025!$D$3:$D$1315, $A3)+SUMIFS(DataRegularSeason20242025!$AB$3:$AB$1315,DataRegularSeason20242025!$B$3:$B$1315, "&lt;=" &amp; AH$1, DataRegularSeason20242025!$E$3:$E$1315, $A3)</f>
        <v>15</v>
      </c>
      <c r="AI3">
        <f>SUMIFS(DataRegularSeason20242025!$AA$3:$AA$1315,DataRegularSeason20242025!$B$3:$B$1315, "&lt;=" &amp; AI$1, DataRegularSeason20242025!$D$3:$D$1315, $A3)+SUMIFS(DataRegularSeason20242025!$AB$3:$AB$1315,DataRegularSeason20242025!$B$3:$B$1315, "&lt;=" &amp; AI$1, DataRegularSeason20242025!$E$3:$E$1315, $A3)</f>
        <v>15</v>
      </c>
      <c r="AJ3">
        <f>SUMIFS(DataRegularSeason20242025!$AA$3:$AA$1315,DataRegularSeason20242025!$B$3:$B$1315, "&lt;=" &amp; AJ$1, DataRegularSeason20242025!$D$3:$D$1315, $A3)+SUMIFS(DataRegularSeason20242025!$AB$3:$AB$1315,DataRegularSeason20242025!$B$3:$B$1315, "&lt;=" &amp; AJ$1, DataRegularSeason20242025!$E$3:$E$1315, $A3)</f>
        <v>15</v>
      </c>
      <c r="AK3">
        <f>SUMIFS(DataRegularSeason20242025!$AA$3:$AA$1315,DataRegularSeason20242025!$B$3:$B$1315, "&lt;=" &amp; AK$1, DataRegularSeason20242025!$D$3:$D$1315, $A3)+SUMIFS(DataRegularSeason20242025!$AB$3:$AB$1315,DataRegularSeason20242025!$B$3:$B$1315, "&lt;=" &amp; AK$1, DataRegularSeason20242025!$E$3:$E$1315, $A3)</f>
        <v>15</v>
      </c>
      <c r="AL3">
        <f>SUMIFS(DataRegularSeason20242025!$AA$3:$AA$1315,DataRegularSeason20242025!$B$3:$B$1315, "&lt;=" &amp; AL$1, DataRegularSeason20242025!$D$3:$D$1315, $A3)+SUMIFS(DataRegularSeason20242025!$AB$3:$AB$1315,DataRegularSeason20242025!$B$3:$B$1315, "&lt;=" &amp; AL$1, DataRegularSeason20242025!$E$3:$E$1315, $A3)</f>
        <v>15</v>
      </c>
      <c r="AM3">
        <f>SUMIFS(DataRegularSeason20242025!$AA$3:$AA$1315,DataRegularSeason20242025!$B$3:$B$1315, "&lt;=" &amp; AM$1, DataRegularSeason20242025!$D$3:$D$1315, $A3)+SUMIFS(DataRegularSeason20242025!$AB$3:$AB$1315,DataRegularSeason20242025!$B$3:$B$1315, "&lt;=" &amp; AM$1, DataRegularSeason20242025!$E$3:$E$1315, $A3)</f>
        <v>15</v>
      </c>
      <c r="AN3">
        <f>SUMIFS(DataRegularSeason20242025!$AA$3:$AA$1315,DataRegularSeason20242025!$B$3:$B$1315, "&lt;=" &amp; AN$1, DataRegularSeason20242025!$D$3:$D$1315, $A3)+SUMIFS(DataRegularSeason20242025!$AB$3:$AB$1315,DataRegularSeason20242025!$B$3:$B$1315, "&lt;=" &amp; AN$1, DataRegularSeason20242025!$E$3:$E$1315, $A3)</f>
        <v>15</v>
      </c>
      <c r="AO3">
        <f>SUMIFS(DataRegularSeason20242025!$AA$3:$AA$1315,DataRegularSeason20242025!$B$3:$B$1315, "&lt;=" &amp; AO$1, DataRegularSeason20242025!$D$3:$D$1315, $A3)+SUMIFS(DataRegularSeason20242025!$AB$3:$AB$1315,DataRegularSeason20242025!$B$3:$B$1315, "&lt;=" &amp; AO$1, DataRegularSeason20242025!$E$3:$E$1315, $A3)</f>
        <v>15</v>
      </c>
      <c r="AP3">
        <f>SUMIFS(DataRegularSeason20242025!$AA$3:$AA$1315,DataRegularSeason20242025!$B$3:$B$1315, "&lt;=" &amp; AP$1, DataRegularSeason20242025!$D$3:$D$1315, $A3)+SUMIFS(DataRegularSeason20242025!$AB$3:$AB$1315,DataRegularSeason20242025!$B$3:$B$1315, "&lt;=" &amp; AP$1, DataRegularSeason20242025!$E$3:$E$1315, $A3)</f>
        <v>15</v>
      </c>
      <c r="AQ3">
        <f>SUMIFS(DataRegularSeason20242025!$AA$3:$AA$1315,DataRegularSeason20242025!$B$3:$B$1315, "&lt;=" &amp; AQ$1, DataRegularSeason20242025!$D$3:$D$1315, $A3)+SUMIFS(DataRegularSeason20242025!$AB$3:$AB$1315,DataRegularSeason20242025!$B$3:$B$1315, "&lt;=" &amp; AQ$1, DataRegularSeason20242025!$E$3:$E$1315, $A3)</f>
        <v>15</v>
      </c>
      <c r="AR3">
        <f>SUMIFS(DataRegularSeason20242025!$AA$3:$AA$1315,DataRegularSeason20242025!$B$3:$B$1315, "&lt;=" &amp; AR$1, DataRegularSeason20242025!$D$3:$D$1315, $A3)+SUMIFS(DataRegularSeason20242025!$AB$3:$AB$1315,DataRegularSeason20242025!$B$3:$B$1315, "&lt;=" &amp; AR$1, DataRegularSeason20242025!$E$3:$E$1315, $A3)</f>
        <v>15</v>
      </c>
      <c r="AS3">
        <f>SUMIFS(DataRegularSeason20242025!$AA$3:$AA$1315,DataRegularSeason20242025!$B$3:$B$1315, "&lt;=" &amp; AS$1, DataRegularSeason20242025!$D$3:$D$1315, $A3)+SUMIFS(DataRegularSeason20242025!$AB$3:$AB$1315,DataRegularSeason20242025!$B$3:$B$1315, "&lt;=" &amp; AS$1, DataRegularSeason20242025!$E$3:$E$1315, $A3)</f>
        <v>15</v>
      </c>
      <c r="AT3">
        <f>SUMIFS(DataRegularSeason20242025!$AA$3:$AA$1315,DataRegularSeason20242025!$B$3:$B$1315, "&lt;=" &amp; AT$1, DataRegularSeason20242025!$D$3:$D$1315, $A3)+SUMIFS(DataRegularSeason20242025!$AB$3:$AB$1315,DataRegularSeason20242025!$B$3:$B$1315, "&lt;=" &amp; AT$1, DataRegularSeason20242025!$E$3:$E$1315, $A3)</f>
        <v>15</v>
      </c>
      <c r="AU3">
        <f>SUMIFS(DataRegularSeason20242025!$AA$3:$AA$1315,DataRegularSeason20242025!$B$3:$B$1315, "&lt;=" &amp; AU$1, DataRegularSeason20242025!$D$3:$D$1315, $A3)+SUMIFS(DataRegularSeason20242025!$AB$3:$AB$1315,DataRegularSeason20242025!$B$3:$B$1315, "&lt;=" &amp; AU$1, DataRegularSeason20242025!$E$3:$E$1315, $A3)</f>
        <v>15</v>
      </c>
      <c r="AV3">
        <f>SUMIFS(DataRegularSeason20242025!$AA$3:$AA$1315,DataRegularSeason20242025!$B$3:$B$1315, "&lt;=" &amp; AV$1, DataRegularSeason20242025!$D$3:$D$1315, $A3)+SUMIFS(DataRegularSeason20242025!$AB$3:$AB$1315,DataRegularSeason20242025!$B$3:$B$1315, "&lt;=" &amp; AV$1, DataRegularSeason20242025!$E$3:$E$1315, $A3)</f>
        <v>15</v>
      </c>
      <c r="AW3">
        <f>SUMIFS(DataRegularSeason20242025!$AA$3:$AA$1315,DataRegularSeason20242025!$B$3:$B$1315, "&lt;=" &amp; AW$1, DataRegularSeason20242025!$D$3:$D$1315, $A3)+SUMIFS(DataRegularSeason20242025!$AB$3:$AB$1315,DataRegularSeason20242025!$B$3:$B$1315, "&lt;=" &amp; AW$1, DataRegularSeason20242025!$E$3:$E$1315, $A3)</f>
        <v>15</v>
      </c>
      <c r="AX3">
        <f>SUMIFS(DataRegularSeason20242025!$AA$3:$AA$1315,DataRegularSeason20242025!$B$3:$B$1315, "&lt;=" &amp; AX$1, DataRegularSeason20242025!$D$3:$D$1315, $A3)+SUMIFS(DataRegularSeason20242025!$AB$3:$AB$1315,DataRegularSeason20242025!$B$3:$B$1315, "&lt;=" &amp; AX$1, DataRegularSeason20242025!$E$3:$E$1315, $A3)</f>
        <v>15</v>
      </c>
      <c r="AY3">
        <f>SUMIFS(DataRegularSeason20242025!$AA$3:$AA$1315,DataRegularSeason20242025!$B$3:$B$1315, "&lt;=" &amp; AY$1, DataRegularSeason20242025!$D$3:$D$1315, $A3)+SUMIFS(DataRegularSeason20242025!$AB$3:$AB$1315,DataRegularSeason20242025!$B$3:$B$1315, "&lt;=" &amp; AY$1, DataRegularSeason20242025!$E$3:$E$1315, $A3)</f>
        <v>15</v>
      </c>
      <c r="AZ3">
        <f>SUMIFS(DataRegularSeason20242025!$AA$3:$AA$1315,DataRegularSeason20242025!$B$3:$B$1315, "&lt;=" &amp; AZ$1, DataRegularSeason20242025!$D$3:$D$1315, $A3)+SUMIFS(DataRegularSeason20242025!$AB$3:$AB$1315,DataRegularSeason20242025!$B$3:$B$1315, "&lt;=" &amp; AZ$1, DataRegularSeason20242025!$E$3:$E$1315, $A3)</f>
        <v>15</v>
      </c>
      <c r="BA3">
        <f>SUMIFS(DataRegularSeason20242025!$AA$3:$AA$1315,DataRegularSeason20242025!$B$3:$B$1315, "&lt;=" &amp; BA$1, DataRegularSeason20242025!$D$3:$D$1315, $A3)+SUMIFS(DataRegularSeason20242025!$AB$3:$AB$1315,DataRegularSeason20242025!$B$3:$B$1315, "&lt;=" &amp; BA$1, DataRegularSeason20242025!$E$3:$E$1315, $A3)</f>
        <v>15</v>
      </c>
      <c r="BB3">
        <f>SUMIFS(DataRegularSeason20242025!$AA$3:$AA$1315,DataRegularSeason20242025!$B$3:$B$1315, "&lt;=" &amp; BB$1, DataRegularSeason20242025!$D$3:$D$1315, $A3)+SUMIFS(DataRegularSeason20242025!$AB$3:$AB$1315,DataRegularSeason20242025!$B$3:$B$1315, "&lt;=" &amp; BB$1, DataRegularSeason20242025!$E$3:$E$1315, $A3)</f>
        <v>15</v>
      </c>
      <c r="BC3">
        <f>SUMIFS(DataRegularSeason20242025!$AA$3:$AA$1315,DataRegularSeason20242025!$B$3:$B$1315, "&lt;=" &amp; BC$1, DataRegularSeason20242025!$D$3:$D$1315, $A3)+SUMIFS(DataRegularSeason20242025!$AB$3:$AB$1315,DataRegularSeason20242025!$B$3:$B$1315, "&lt;=" &amp; BC$1, DataRegularSeason20242025!$E$3:$E$1315, $A3)</f>
        <v>15</v>
      </c>
      <c r="BD3">
        <f>SUMIFS(DataRegularSeason20242025!$AA$3:$AA$1315,DataRegularSeason20242025!$B$3:$B$1315, "&lt;=" &amp; BD$1, DataRegularSeason20242025!$D$3:$D$1315, $A3)+SUMIFS(DataRegularSeason20242025!$AB$3:$AB$1315,DataRegularSeason20242025!$B$3:$B$1315, "&lt;=" &amp; BD$1, DataRegularSeason20242025!$E$3:$E$1315, $A3)</f>
        <v>15</v>
      </c>
      <c r="BE3">
        <f>SUMIFS(DataRegularSeason20242025!$AA$3:$AA$1315,DataRegularSeason20242025!$B$3:$B$1315, "&lt;=" &amp; BE$1, DataRegularSeason20242025!$D$3:$D$1315, $A3)+SUMIFS(DataRegularSeason20242025!$AB$3:$AB$1315,DataRegularSeason20242025!$B$3:$B$1315, "&lt;=" &amp; BE$1, DataRegularSeason20242025!$E$3:$E$1315, $A3)</f>
        <v>15</v>
      </c>
      <c r="BF3">
        <f>SUMIFS(DataRegularSeason20242025!$AA$3:$AA$1315,DataRegularSeason20242025!$B$3:$B$1315, "&lt;=" &amp; BF$1, DataRegularSeason20242025!$D$3:$D$1315, $A3)+SUMIFS(DataRegularSeason20242025!$AB$3:$AB$1315,DataRegularSeason20242025!$B$3:$B$1315, "&lt;=" &amp; BF$1, DataRegularSeason20242025!$E$3:$E$1315, $A3)</f>
        <v>15</v>
      </c>
      <c r="BG3">
        <f>SUMIFS(DataRegularSeason20242025!$AA$3:$AA$1315,DataRegularSeason20242025!$B$3:$B$1315, "&lt;=" &amp; BG$1, DataRegularSeason20242025!$D$3:$D$1315, $A3)+SUMIFS(DataRegularSeason20242025!$AB$3:$AB$1315,DataRegularSeason20242025!$B$3:$B$1315, "&lt;=" &amp; BG$1, DataRegularSeason20242025!$E$3:$E$1315, $A3)</f>
        <v>15</v>
      </c>
      <c r="BH3">
        <f>SUMIFS(DataRegularSeason20242025!$AA$3:$AA$1315,DataRegularSeason20242025!$B$3:$B$1315, "&lt;=" &amp; BH$1, DataRegularSeason20242025!$D$3:$D$1315, $A3)+SUMIFS(DataRegularSeason20242025!$AB$3:$AB$1315,DataRegularSeason20242025!$B$3:$B$1315, "&lt;=" &amp; BH$1, DataRegularSeason20242025!$E$3:$E$1315, $A3)</f>
        <v>15</v>
      </c>
      <c r="BI3">
        <f>SUMIFS(DataRegularSeason20242025!$AA$3:$AA$1315,DataRegularSeason20242025!$B$3:$B$1315, "&lt;=" &amp; BI$1, DataRegularSeason20242025!$D$3:$D$1315, $A3)+SUMIFS(DataRegularSeason20242025!$AB$3:$AB$1315,DataRegularSeason20242025!$B$3:$B$1315, "&lt;=" &amp; BI$1, DataRegularSeason20242025!$E$3:$E$1315, $A3)</f>
        <v>15</v>
      </c>
      <c r="BJ3">
        <f>SUMIFS(DataRegularSeason20242025!$AA$3:$AA$1315,DataRegularSeason20242025!$B$3:$B$1315, "&lt;=" &amp; BJ$1, DataRegularSeason20242025!$D$3:$D$1315, $A3)+SUMIFS(DataRegularSeason20242025!$AB$3:$AB$1315,DataRegularSeason20242025!$B$3:$B$1315, "&lt;=" &amp; BJ$1, DataRegularSeason20242025!$E$3:$E$1315, $A3)</f>
        <v>15</v>
      </c>
      <c r="BK3">
        <f>SUMIFS(DataRegularSeason20242025!$AA$3:$AA$1315,DataRegularSeason20242025!$B$3:$B$1315, "&lt;=" &amp; BK$1, DataRegularSeason20242025!$D$3:$D$1315, $A3)+SUMIFS(DataRegularSeason20242025!$AB$3:$AB$1315,DataRegularSeason20242025!$B$3:$B$1315, "&lt;=" &amp; BK$1, DataRegularSeason20242025!$E$3:$E$1315, $A3)</f>
        <v>15</v>
      </c>
      <c r="BL3">
        <f>SUMIFS(DataRegularSeason20242025!$AA$3:$AA$1315,DataRegularSeason20242025!$B$3:$B$1315, "&lt;=" &amp; BL$1, DataRegularSeason20242025!$D$3:$D$1315, $A3)+SUMIFS(DataRegularSeason20242025!$AB$3:$AB$1315,DataRegularSeason20242025!$B$3:$B$1315, "&lt;=" &amp; BL$1, DataRegularSeason20242025!$E$3:$E$1315, $A3)</f>
        <v>15</v>
      </c>
      <c r="BM3">
        <f>SUMIFS(DataRegularSeason20242025!$AA$3:$AA$1315,DataRegularSeason20242025!$B$3:$B$1315, "&lt;=" &amp; BM$1, DataRegularSeason20242025!$D$3:$D$1315, $A3)+SUMIFS(DataRegularSeason20242025!$AB$3:$AB$1315,DataRegularSeason20242025!$B$3:$B$1315, "&lt;=" &amp; BM$1, DataRegularSeason20242025!$E$3:$E$1315, $A3)</f>
        <v>15</v>
      </c>
      <c r="BN3">
        <f>SUMIFS(DataRegularSeason20242025!$AA$3:$AA$1315,DataRegularSeason20242025!$B$3:$B$1315, "&lt;=" &amp; BN$1, DataRegularSeason20242025!$D$3:$D$1315, $A3)+SUMIFS(DataRegularSeason20242025!$AB$3:$AB$1315,DataRegularSeason20242025!$B$3:$B$1315, "&lt;=" &amp; BN$1, DataRegularSeason20242025!$E$3:$E$1315, $A3)</f>
        <v>15</v>
      </c>
      <c r="BO3">
        <f>SUMIFS(DataRegularSeason20242025!$AA$3:$AA$1315,DataRegularSeason20242025!$B$3:$B$1315, "&lt;=" &amp; BO$1, DataRegularSeason20242025!$D$3:$D$1315, $A3)+SUMIFS(DataRegularSeason20242025!$AB$3:$AB$1315,DataRegularSeason20242025!$B$3:$B$1315, "&lt;=" &amp; BO$1, DataRegularSeason20242025!$E$3:$E$1315, $A3)</f>
        <v>15</v>
      </c>
      <c r="BP3">
        <f>SUMIFS(DataRegularSeason20242025!$AA$3:$AA$1315,DataRegularSeason20242025!$B$3:$B$1315, "&lt;=" &amp; BP$1, DataRegularSeason20242025!$D$3:$D$1315, $A3)+SUMIFS(DataRegularSeason20242025!$AB$3:$AB$1315,DataRegularSeason20242025!$B$3:$B$1315, "&lt;=" &amp; BP$1, DataRegularSeason20242025!$E$3:$E$1315, $A3)</f>
        <v>15</v>
      </c>
      <c r="BQ3">
        <f>SUMIFS(DataRegularSeason20242025!$AA$3:$AA$1315,DataRegularSeason20242025!$B$3:$B$1315, "&lt;=" &amp; BQ$1, DataRegularSeason20242025!$D$3:$D$1315, $A3)+SUMIFS(DataRegularSeason20242025!$AB$3:$AB$1315,DataRegularSeason20242025!$B$3:$B$1315, "&lt;=" &amp; BQ$1, DataRegularSeason20242025!$E$3:$E$1315, $A3)</f>
        <v>15</v>
      </c>
      <c r="BR3">
        <f>SUMIFS(DataRegularSeason20242025!$AA$3:$AA$1315,DataRegularSeason20242025!$B$3:$B$1315, "&lt;=" &amp; BR$1, DataRegularSeason20242025!$D$3:$D$1315, $A3)+SUMIFS(DataRegularSeason20242025!$AB$3:$AB$1315,DataRegularSeason20242025!$B$3:$B$1315, "&lt;=" &amp; BR$1, DataRegularSeason20242025!$E$3:$E$1315, $A3)</f>
        <v>15</v>
      </c>
      <c r="BS3">
        <f>SUMIFS(DataRegularSeason20242025!$AA$3:$AA$1315,DataRegularSeason20242025!$B$3:$B$1315, "&lt;=" &amp; BS$1, DataRegularSeason20242025!$D$3:$D$1315, $A3)+SUMIFS(DataRegularSeason20242025!$AB$3:$AB$1315,DataRegularSeason20242025!$B$3:$B$1315, "&lt;=" &amp; BS$1, DataRegularSeason20242025!$E$3:$E$1315, $A3)</f>
        <v>15</v>
      </c>
      <c r="BT3">
        <f>SUMIFS(DataRegularSeason20242025!$AA$3:$AA$1315,DataRegularSeason20242025!$B$3:$B$1315, "&lt;=" &amp; BT$1, DataRegularSeason20242025!$D$3:$D$1315, $A3)+SUMIFS(DataRegularSeason20242025!$AB$3:$AB$1315,DataRegularSeason20242025!$B$3:$B$1315, "&lt;=" &amp; BT$1, DataRegularSeason20242025!$E$3:$E$1315, $A3)</f>
        <v>15</v>
      </c>
      <c r="BU3">
        <f>SUMIFS(DataRegularSeason20242025!$AA$3:$AA$1315,DataRegularSeason20242025!$B$3:$B$1315, "&lt;=" &amp; BU$1, DataRegularSeason20242025!$D$3:$D$1315, $A3)+SUMIFS(DataRegularSeason20242025!$AB$3:$AB$1315,DataRegularSeason20242025!$B$3:$B$1315, "&lt;=" &amp; BU$1, DataRegularSeason20242025!$E$3:$E$1315, $A3)</f>
        <v>15</v>
      </c>
      <c r="BV3">
        <f>SUMIFS(DataRegularSeason20242025!$AA$3:$AA$1315,DataRegularSeason20242025!$B$3:$B$1315, "&lt;=" &amp; BV$1, DataRegularSeason20242025!$D$3:$D$1315, $A3)+SUMIFS(DataRegularSeason20242025!$AB$3:$AB$1315,DataRegularSeason20242025!$B$3:$B$1315, "&lt;=" &amp; BV$1, DataRegularSeason20242025!$E$3:$E$1315, $A3)</f>
        <v>15</v>
      </c>
      <c r="BW3">
        <f>SUMIFS(DataRegularSeason20242025!$AA$3:$AA$1315,DataRegularSeason20242025!$B$3:$B$1315, "&lt;=" &amp; BW$1, DataRegularSeason20242025!$D$3:$D$1315, $A3)+SUMIFS(DataRegularSeason20242025!$AB$3:$AB$1315,DataRegularSeason20242025!$B$3:$B$1315, "&lt;=" &amp; BW$1, DataRegularSeason20242025!$E$3:$E$1315, $A3)</f>
        <v>15</v>
      </c>
      <c r="BX3">
        <f>SUMIFS(DataRegularSeason20242025!$AA$3:$AA$1315,DataRegularSeason20242025!$B$3:$B$1315, "&lt;=" &amp; BX$1, DataRegularSeason20242025!$D$3:$D$1315, $A3)+SUMIFS(DataRegularSeason20242025!$AB$3:$AB$1315,DataRegularSeason20242025!$B$3:$B$1315, "&lt;=" &amp; BX$1, DataRegularSeason20242025!$E$3:$E$1315, $A3)</f>
        <v>15</v>
      </c>
      <c r="BY3">
        <f>SUMIFS(DataRegularSeason20242025!$AA$3:$AA$1315,DataRegularSeason20242025!$B$3:$B$1315, "&lt;=" &amp; BY$1, DataRegularSeason20242025!$D$3:$D$1315, $A3)+SUMIFS(DataRegularSeason20242025!$AB$3:$AB$1315,DataRegularSeason20242025!$B$3:$B$1315, "&lt;=" &amp; BY$1, DataRegularSeason20242025!$E$3:$E$1315, $A3)</f>
        <v>15</v>
      </c>
      <c r="BZ3">
        <f>SUMIFS(DataRegularSeason20242025!$AA$3:$AA$1315,DataRegularSeason20242025!$B$3:$B$1315, "&lt;=" &amp; BZ$1, DataRegularSeason20242025!$D$3:$D$1315, $A3)+SUMIFS(DataRegularSeason20242025!$AB$3:$AB$1315,DataRegularSeason20242025!$B$3:$B$1315, "&lt;=" &amp; BZ$1, DataRegularSeason20242025!$E$3:$E$1315, $A3)</f>
        <v>15</v>
      </c>
      <c r="CA3">
        <f>SUMIFS(DataRegularSeason20242025!$AA$3:$AA$1315,DataRegularSeason20242025!$B$3:$B$1315, "&lt;=" &amp; CA$1, DataRegularSeason20242025!$D$3:$D$1315, $A3)+SUMIFS(DataRegularSeason20242025!$AB$3:$AB$1315,DataRegularSeason20242025!$B$3:$B$1315, "&lt;=" &amp; CA$1, DataRegularSeason20242025!$E$3:$E$1315, $A3)</f>
        <v>15</v>
      </c>
      <c r="CB3">
        <f>SUMIFS(DataRegularSeason20242025!$AA$3:$AA$1315,DataRegularSeason20242025!$B$3:$B$1315, "&lt;=" &amp; CB$1, DataRegularSeason20242025!$D$3:$D$1315, $A3)+SUMIFS(DataRegularSeason20242025!$AB$3:$AB$1315,DataRegularSeason20242025!$B$3:$B$1315, "&lt;=" &amp; CB$1, DataRegularSeason20242025!$E$3:$E$1315, $A3)</f>
        <v>15</v>
      </c>
      <c r="CC3">
        <f>SUMIFS(DataRegularSeason20242025!$AA$3:$AA$1315,DataRegularSeason20242025!$B$3:$B$1315, "&lt;=" &amp; CC$1, DataRegularSeason20242025!$D$3:$D$1315, $A3)+SUMIFS(DataRegularSeason20242025!$AB$3:$AB$1315,DataRegularSeason20242025!$B$3:$B$1315, "&lt;=" &amp; CC$1, DataRegularSeason20242025!$E$3:$E$1315, $A3)</f>
        <v>15</v>
      </c>
      <c r="CD3">
        <f>SUMIFS(DataRegularSeason20242025!$AA$3:$AA$1315,DataRegularSeason20242025!$B$3:$B$1315, "&lt;=" &amp; CD$1, DataRegularSeason20242025!$D$3:$D$1315, $A3)+SUMIFS(DataRegularSeason20242025!$AB$3:$AB$1315,DataRegularSeason20242025!$B$3:$B$1315, "&lt;=" &amp; CD$1, DataRegularSeason20242025!$E$3:$E$1315, $A3)</f>
        <v>15</v>
      </c>
      <c r="CE3">
        <f>SUMIFS(DataRegularSeason20242025!$AA$3:$AA$1315,DataRegularSeason20242025!$B$3:$B$1315, "&lt;=" &amp; CE$1, DataRegularSeason20242025!$D$3:$D$1315, $A3)+SUMIFS(DataRegularSeason20242025!$AB$3:$AB$1315,DataRegularSeason20242025!$B$3:$B$1315, "&lt;=" &amp; CE$1, DataRegularSeason20242025!$E$3:$E$1315, $A3)</f>
        <v>15</v>
      </c>
      <c r="CF3">
        <f>SUMIFS(DataRegularSeason20242025!$AA$3:$AA$1315,DataRegularSeason20242025!$B$3:$B$1315, "&lt;=" &amp; CF$1, DataRegularSeason20242025!$D$3:$D$1315, $A3)+SUMIFS(DataRegularSeason20242025!$AB$3:$AB$1315,DataRegularSeason20242025!$B$3:$B$1315, "&lt;=" &amp; CF$1, DataRegularSeason20242025!$E$3:$E$1315, $A3)</f>
        <v>15</v>
      </c>
      <c r="CG3">
        <f>SUMIFS(DataRegularSeason20242025!$AA$3:$AA$1315,DataRegularSeason20242025!$B$3:$B$1315, "&lt;=" &amp; CG$1, DataRegularSeason20242025!$D$3:$D$1315, $A3)+SUMIFS(DataRegularSeason20242025!$AB$3:$AB$1315,DataRegularSeason20242025!$B$3:$B$1315, "&lt;=" &amp; CG$1, DataRegularSeason20242025!$E$3:$E$1315, $A3)</f>
        <v>15</v>
      </c>
      <c r="CH3">
        <f>SUMIFS(DataRegularSeason20242025!$AA$3:$AA$1315,DataRegularSeason20242025!$B$3:$B$1315, "&lt;=" &amp; CH$1, DataRegularSeason20242025!$D$3:$D$1315, $A3)+SUMIFS(DataRegularSeason20242025!$AB$3:$AB$1315,DataRegularSeason20242025!$B$3:$B$1315, "&lt;=" &amp; CH$1, DataRegularSeason20242025!$E$3:$E$1315, $A3)</f>
        <v>15</v>
      </c>
      <c r="CI3">
        <f>SUMIFS(DataRegularSeason20242025!$AA$3:$AA$1315,DataRegularSeason20242025!$B$3:$B$1315, "&lt;=" &amp; CI$1, DataRegularSeason20242025!$D$3:$D$1315, $A3)+SUMIFS(DataRegularSeason20242025!$AB$3:$AB$1315,DataRegularSeason20242025!$B$3:$B$1315, "&lt;=" &amp; CI$1, DataRegularSeason20242025!$E$3:$E$1315, $A3)</f>
        <v>15</v>
      </c>
      <c r="CJ3">
        <f>SUMIFS(DataRegularSeason20242025!$AA$3:$AA$1315,DataRegularSeason20242025!$B$3:$B$1315, "&lt;=" &amp; CJ$1, DataRegularSeason20242025!$D$3:$D$1315, $A3)+SUMIFS(DataRegularSeason20242025!$AB$3:$AB$1315,DataRegularSeason20242025!$B$3:$B$1315, "&lt;=" &amp; CJ$1, DataRegularSeason20242025!$E$3:$E$1315, $A3)</f>
        <v>15</v>
      </c>
      <c r="CK3">
        <f>SUMIFS(DataRegularSeason20242025!$AA$3:$AA$1315,DataRegularSeason20242025!$B$3:$B$1315, "&lt;=" &amp; CK$1, DataRegularSeason20242025!$D$3:$D$1315, $A3)+SUMIFS(DataRegularSeason20242025!$AB$3:$AB$1315,DataRegularSeason20242025!$B$3:$B$1315, "&lt;=" &amp; CK$1, DataRegularSeason20242025!$E$3:$E$1315, $A3)</f>
        <v>15</v>
      </c>
      <c r="CL3">
        <f>SUMIFS(DataRegularSeason20242025!$AA$3:$AA$1315,DataRegularSeason20242025!$B$3:$B$1315, "&lt;=" &amp; CL$1, DataRegularSeason20242025!$D$3:$D$1315, $A3)+SUMIFS(DataRegularSeason20242025!$AB$3:$AB$1315,DataRegularSeason20242025!$B$3:$B$1315, "&lt;=" &amp; CL$1, DataRegularSeason20242025!$E$3:$E$1315, $A3)</f>
        <v>15</v>
      </c>
      <c r="CM3">
        <f>SUMIFS(DataRegularSeason20242025!$AA$3:$AA$1315,DataRegularSeason20242025!$B$3:$B$1315, "&lt;=" &amp; CM$1, DataRegularSeason20242025!$D$3:$D$1315, $A3)+SUMIFS(DataRegularSeason20242025!$AB$3:$AB$1315,DataRegularSeason20242025!$B$3:$B$1315, "&lt;=" &amp; CM$1, DataRegularSeason20242025!$E$3:$E$1315, $A3)</f>
        <v>15</v>
      </c>
      <c r="CN3">
        <f>SUMIFS(DataRegularSeason20242025!$AA$3:$AA$1315,DataRegularSeason20242025!$B$3:$B$1315, "&lt;=" &amp; CN$1, DataRegularSeason20242025!$D$3:$D$1315, $A3)+SUMIFS(DataRegularSeason20242025!$AB$3:$AB$1315,DataRegularSeason20242025!$B$3:$B$1315, "&lt;=" &amp; CN$1, DataRegularSeason20242025!$E$3:$E$1315, $A3)</f>
        <v>15</v>
      </c>
      <c r="CO3">
        <f>SUMIFS(DataRegularSeason20242025!$AA$3:$AA$1315,DataRegularSeason20242025!$B$3:$B$1315, "&lt;=" &amp; CO$1, DataRegularSeason20242025!$D$3:$D$1315, $A3)+SUMIFS(DataRegularSeason20242025!$AB$3:$AB$1315,DataRegularSeason20242025!$B$3:$B$1315, "&lt;=" &amp; CO$1, DataRegularSeason20242025!$E$3:$E$1315, $A3)</f>
        <v>15</v>
      </c>
      <c r="CP3">
        <f>SUMIFS(DataRegularSeason20242025!$AA$3:$AA$1315,DataRegularSeason20242025!$B$3:$B$1315, "&lt;=" &amp; CP$1, DataRegularSeason20242025!$D$3:$D$1315, $A3)+SUMIFS(DataRegularSeason20242025!$AB$3:$AB$1315,DataRegularSeason20242025!$B$3:$B$1315, "&lt;=" &amp; CP$1, DataRegularSeason20242025!$E$3:$E$1315, $A3)</f>
        <v>15</v>
      </c>
      <c r="CQ3">
        <f>SUMIFS(DataRegularSeason20242025!$AA$3:$AA$1315,DataRegularSeason20242025!$B$3:$B$1315, "&lt;=" &amp; CQ$1, DataRegularSeason20242025!$D$3:$D$1315, $A3)+SUMIFS(DataRegularSeason20242025!$AB$3:$AB$1315,DataRegularSeason20242025!$B$3:$B$1315, "&lt;=" &amp; CQ$1, DataRegularSeason20242025!$E$3:$E$1315, $A3)</f>
        <v>15</v>
      </c>
      <c r="CR3">
        <f>SUMIFS(DataRegularSeason20242025!$AA$3:$AA$1315,DataRegularSeason20242025!$B$3:$B$1315, "&lt;=" &amp; CR$1, DataRegularSeason20242025!$D$3:$D$1315, $A3)+SUMIFS(DataRegularSeason20242025!$AB$3:$AB$1315,DataRegularSeason20242025!$B$3:$B$1315, "&lt;=" &amp; CR$1, DataRegularSeason20242025!$E$3:$E$1315, $A3)</f>
        <v>15</v>
      </c>
      <c r="CS3">
        <f>SUMIFS(DataRegularSeason20242025!$AA$3:$AA$1315,DataRegularSeason20242025!$B$3:$B$1315, "&lt;=" &amp; CS$1, DataRegularSeason20242025!$D$3:$D$1315, $A3)+SUMIFS(DataRegularSeason20242025!$AB$3:$AB$1315,DataRegularSeason20242025!$B$3:$B$1315, "&lt;=" &amp; CS$1, DataRegularSeason20242025!$E$3:$E$1315, $A3)</f>
        <v>15</v>
      </c>
      <c r="CT3">
        <f>SUMIFS(DataRegularSeason20242025!$AA$3:$AA$1315,DataRegularSeason20242025!$B$3:$B$1315, "&lt;=" &amp; CT$1, DataRegularSeason20242025!$D$3:$D$1315, $A3)+SUMIFS(DataRegularSeason20242025!$AB$3:$AB$1315,DataRegularSeason20242025!$B$3:$B$1315, "&lt;=" &amp; CT$1, DataRegularSeason20242025!$E$3:$E$1315, $A3)</f>
        <v>15</v>
      </c>
      <c r="CU3">
        <f>SUMIFS(DataRegularSeason20242025!$AA$3:$AA$1315,DataRegularSeason20242025!$B$3:$B$1315, "&lt;=" &amp; CU$1, DataRegularSeason20242025!$D$3:$D$1315, $A3)+SUMIFS(DataRegularSeason20242025!$AB$3:$AB$1315,DataRegularSeason20242025!$B$3:$B$1315, "&lt;=" &amp; CU$1, DataRegularSeason20242025!$E$3:$E$1315, $A3)</f>
        <v>15</v>
      </c>
      <c r="CV3">
        <f>SUMIFS(DataRegularSeason20242025!$AA$3:$AA$1315,DataRegularSeason20242025!$B$3:$B$1315, "&lt;=" &amp; CV$1, DataRegularSeason20242025!$D$3:$D$1315, $A3)+SUMIFS(DataRegularSeason20242025!$AB$3:$AB$1315,DataRegularSeason20242025!$B$3:$B$1315, "&lt;=" &amp; CV$1, DataRegularSeason20242025!$E$3:$E$1315, $A3)</f>
        <v>15</v>
      </c>
      <c r="CW3">
        <f>SUMIFS(DataRegularSeason20242025!$AA$3:$AA$1315,DataRegularSeason20242025!$B$3:$B$1315, "&lt;=" &amp; CW$1, DataRegularSeason20242025!$D$3:$D$1315, $A3)+SUMIFS(DataRegularSeason20242025!$AB$3:$AB$1315,DataRegularSeason20242025!$B$3:$B$1315, "&lt;=" &amp; CW$1, DataRegularSeason20242025!$E$3:$E$1315, $A3)</f>
        <v>15</v>
      </c>
      <c r="CX3">
        <f>SUMIFS(DataRegularSeason20242025!$AA$3:$AA$1315,DataRegularSeason20242025!$B$3:$B$1315, "&lt;=" &amp; CX$1, DataRegularSeason20242025!$D$3:$D$1315, $A3)+SUMIFS(DataRegularSeason20242025!$AB$3:$AB$1315,DataRegularSeason20242025!$B$3:$B$1315, "&lt;=" &amp; CX$1, DataRegularSeason20242025!$E$3:$E$1315, $A3)</f>
        <v>15</v>
      </c>
      <c r="CY3">
        <f>SUMIFS(DataRegularSeason20242025!$AA$3:$AA$1315,DataRegularSeason20242025!$B$3:$B$1315, "&lt;=" &amp; CY$1, DataRegularSeason20242025!$D$3:$D$1315, $A3)+SUMIFS(DataRegularSeason20242025!$AB$3:$AB$1315,DataRegularSeason20242025!$B$3:$B$1315, "&lt;=" &amp; CY$1, DataRegularSeason20242025!$E$3:$E$1315, $A3)</f>
        <v>15</v>
      </c>
      <c r="CZ3">
        <f>SUMIFS(DataRegularSeason20242025!$AA$3:$AA$1315,DataRegularSeason20242025!$B$3:$B$1315, "&lt;=" &amp; CZ$1, DataRegularSeason20242025!$D$3:$D$1315, $A3)+SUMIFS(DataRegularSeason20242025!$AB$3:$AB$1315,DataRegularSeason20242025!$B$3:$B$1315, "&lt;=" &amp; CZ$1, DataRegularSeason20242025!$E$3:$E$1315, $A3)</f>
        <v>15</v>
      </c>
      <c r="DA3">
        <f>SUMIFS(DataRegularSeason20242025!$AA$3:$AA$1315,DataRegularSeason20242025!$B$3:$B$1315, "&lt;=" &amp; DA$1, DataRegularSeason20242025!$D$3:$D$1315, $A3)+SUMIFS(DataRegularSeason20242025!$AB$3:$AB$1315,DataRegularSeason20242025!$B$3:$B$1315, "&lt;=" &amp; DA$1, DataRegularSeason20242025!$E$3:$E$1315, $A3)</f>
        <v>15</v>
      </c>
      <c r="DB3">
        <f>SUMIFS(DataRegularSeason20242025!$AA$3:$AA$1315,DataRegularSeason20242025!$B$3:$B$1315, "&lt;=" &amp; DB$1, DataRegularSeason20242025!$D$3:$D$1315, $A3)+SUMIFS(DataRegularSeason20242025!$AB$3:$AB$1315,DataRegularSeason20242025!$B$3:$B$1315, "&lt;=" &amp; DB$1, DataRegularSeason20242025!$E$3:$E$1315, $A3)</f>
        <v>15</v>
      </c>
      <c r="DC3">
        <f>SUMIFS(DataRegularSeason20242025!$AA$3:$AA$1315,DataRegularSeason20242025!$B$3:$B$1315, "&lt;=" &amp; DC$1, DataRegularSeason20242025!$D$3:$D$1315, $A3)+SUMIFS(DataRegularSeason20242025!$AB$3:$AB$1315,DataRegularSeason20242025!$B$3:$B$1315, "&lt;=" &amp; DC$1, DataRegularSeason20242025!$E$3:$E$1315, $A3)</f>
        <v>15</v>
      </c>
      <c r="DD3">
        <f>SUMIFS(DataRegularSeason20242025!$AA$3:$AA$1315,DataRegularSeason20242025!$B$3:$B$1315, "&lt;=" &amp; DD$1, DataRegularSeason20242025!$D$3:$D$1315, $A3)+SUMIFS(DataRegularSeason20242025!$AB$3:$AB$1315,DataRegularSeason20242025!$B$3:$B$1315, "&lt;=" &amp; DD$1, DataRegularSeason20242025!$E$3:$E$1315, $A3)</f>
        <v>15</v>
      </c>
      <c r="DE3">
        <f>SUMIFS(DataRegularSeason20242025!$AA$3:$AA$1315,DataRegularSeason20242025!$B$3:$B$1315, "&lt;=" &amp; DE$1, DataRegularSeason20242025!$D$3:$D$1315, $A3)+SUMIFS(DataRegularSeason20242025!$AB$3:$AB$1315,DataRegularSeason20242025!$B$3:$B$1315, "&lt;=" &amp; DE$1, DataRegularSeason20242025!$E$3:$E$1315, $A3)</f>
        <v>15</v>
      </c>
      <c r="DF3">
        <f>SUMIFS(DataRegularSeason20242025!$AA$3:$AA$1315,DataRegularSeason20242025!$B$3:$B$1315, "&lt;=" &amp; DF$1, DataRegularSeason20242025!$D$3:$D$1315, $A3)+SUMIFS(DataRegularSeason20242025!$AB$3:$AB$1315,DataRegularSeason20242025!$B$3:$B$1315, "&lt;=" &amp; DF$1, DataRegularSeason20242025!$E$3:$E$1315, $A3)</f>
        <v>15</v>
      </c>
      <c r="DG3">
        <f>SUMIFS(DataRegularSeason20242025!$AA$3:$AA$1315,DataRegularSeason20242025!$B$3:$B$1315, "&lt;=" &amp; DG$1, DataRegularSeason20242025!$D$3:$D$1315, $A3)+SUMIFS(DataRegularSeason20242025!$AB$3:$AB$1315,DataRegularSeason20242025!$B$3:$B$1315, "&lt;=" &amp; DG$1, DataRegularSeason20242025!$E$3:$E$1315, $A3)</f>
        <v>15</v>
      </c>
      <c r="DH3">
        <f>SUMIFS(DataRegularSeason20242025!$AA$3:$AA$1315,DataRegularSeason20242025!$B$3:$B$1315, "&lt;=" &amp; DH$1, DataRegularSeason20242025!$D$3:$D$1315, $A3)+SUMIFS(DataRegularSeason20242025!$AB$3:$AB$1315,DataRegularSeason20242025!$B$3:$B$1315, "&lt;=" &amp; DH$1, DataRegularSeason20242025!$E$3:$E$1315, $A3)</f>
        <v>15</v>
      </c>
      <c r="DI3">
        <f>SUMIFS(DataRegularSeason20242025!$AA$3:$AA$1315,DataRegularSeason20242025!$B$3:$B$1315, "&lt;=" &amp; DI$1, DataRegularSeason20242025!$D$3:$D$1315, $A3)+SUMIFS(DataRegularSeason20242025!$AB$3:$AB$1315,DataRegularSeason20242025!$B$3:$B$1315, "&lt;=" &amp; DI$1, DataRegularSeason20242025!$E$3:$E$1315, $A3)</f>
        <v>15</v>
      </c>
      <c r="DJ3">
        <f>SUMIFS(DataRegularSeason20242025!$AA$3:$AA$1315,DataRegularSeason20242025!$B$3:$B$1315, "&lt;=" &amp; DJ$1, DataRegularSeason20242025!$D$3:$D$1315, $A3)+SUMIFS(DataRegularSeason20242025!$AB$3:$AB$1315,DataRegularSeason20242025!$B$3:$B$1315, "&lt;=" &amp; DJ$1, DataRegularSeason20242025!$E$3:$E$1315, $A3)</f>
        <v>15</v>
      </c>
      <c r="DK3">
        <f>SUMIFS(DataRegularSeason20242025!$AA$3:$AA$1315,DataRegularSeason20242025!$B$3:$B$1315, "&lt;=" &amp; DK$1, DataRegularSeason20242025!$D$3:$D$1315, $A3)+SUMIFS(DataRegularSeason20242025!$AB$3:$AB$1315,DataRegularSeason20242025!$B$3:$B$1315, "&lt;=" &amp; DK$1, DataRegularSeason20242025!$E$3:$E$1315, $A3)</f>
        <v>15</v>
      </c>
      <c r="DL3">
        <f>SUMIFS(DataRegularSeason20242025!$AA$3:$AA$1315,DataRegularSeason20242025!$B$3:$B$1315, "&lt;=" &amp; DL$1, DataRegularSeason20242025!$D$3:$D$1315, $A3)+SUMIFS(DataRegularSeason20242025!$AB$3:$AB$1315,DataRegularSeason20242025!$B$3:$B$1315, "&lt;=" &amp; DL$1, DataRegularSeason20242025!$E$3:$E$1315, $A3)</f>
        <v>15</v>
      </c>
      <c r="DM3">
        <f>SUMIFS(DataRegularSeason20242025!$AA$3:$AA$1315,DataRegularSeason20242025!$B$3:$B$1315, "&lt;=" &amp; DM$1, DataRegularSeason20242025!$D$3:$D$1315, $A3)+SUMIFS(DataRegularSeason20242025!$AB$3:$AB$1315,DataRegularSeason20242025!$B$3:$B$1315, "&lt;=" &amp; DM$1, DataRegularSeason20242025!$E$3:$E$1315, $A3)</f>
        <v>15</v>
      </c>
      <c r="DN3">
        <f>SUMIFS(DataRegularSeason20242025!$AA$3:$AA$1315,DataRegularSeason20242025!$B$3:$B$1315, "&lt;=" &amp; DN$1, DataRegularSeason20242025!$D$3:$D$1315, $A3)+SUMIFS(DataRegularSeason20242025!$AB$3:$AB$1315,DataRegularSeason20242025!$B$3:$B$1315, "&lt;=" &amp; DN$1, DataRegularSeason20242025!$E$3:$E$1315, $A3)</f>
        <v>15</v>
      </c>
      <c r="DO3">
        <f>SUMIFS(DataRegularSeason20242025!$AA$3:$AA$1315,DataRegularSeason20242025!$B$3:$B$1315, "&lt;=" &amp; DO$1, DataRegularSeason20242025!$D$3:$D$1315, $A3)+SUMIFS(DataRegularSeason20242025!$AB$3:$AB$1315,DataRegularSeason20242025!$B$3:$B$1315, "&lt;=" &amp; DO$1, DataRegularSeason20242025!$E$3:$E$1315, $A3)</f>
        <v>15</v>
      </c>
      <c r="DP3">
        <f>SUMIFS(DataRegularSeason20242025!$AA$3:$AA$1315,DataRegularSeason20242025!$B$3:$B$1315, "&lt;=" &amp; DP$1, DataRegularSeason20242025!$D$3:$D$1315, $A3)+SUMIFS(DataRegularSeason20242025!$AB$3:$AB$1315,DataRegularSeason20242025!$B$3:$B$1315, "&lt;=" &amp; DP$1, DataRegularSeason20242025!$E$3:$E$1315, $A3)</f>
        <v>15</v>
      </c>
      <c r="DQ3">
        <f>SUMIFS(DataRegularSeason20242025!$AA$3:$AA$1315,DataRegularSeason20242025!$B$3:$B$1315, "&lt;=" &amp; DQ$1, DataRegularSeason20242025!$D$3:$D$1315, $A3)+SUMIFS(DataRegularSeason20242025!$AB$3:$AB$1315,DataRegularSeason20242025!$B$3:$B$1315, "&lt;=" &amp; DQ$1, DataRegularSeason20242025!$E$3:$E$1315, $A3)</f>
        <v>15</v>
      </c>
      <c r="DR3">
        <f>SUMIFS(DataRegularSeason20242025!$AA$3:$AA$1315,DataRegularSeason20242025!$B$3:$B$1315, "&lt;=" &amp; DR$1, DataRegularSeason20242025!$D$3:$D$1315, $A3)+SUMIFS(DataRegularSeason20242025!$AB$3:$AB$1315,DataRegularSeason20242025!$B$3:$B$1315, "&lt;=" &amp; DR$1, DataRegularSeason20242025!$E$3:$E$1315, $A3)</f>
        <v>15</v>
      </c>
      <c r="DS3">
        <f>SUMIFS(DataRegularSeason20242025!$AA$3:$AA$1315,DataRegularSeason20242025!$B$3:$B$1315, "&lt;=" &amp; DS$1, DataRegularSeason20242025!$D$3:$D$1315, $A3)+SUMIFS(DataRegularSeason20242025!$AB$3:$AB$1315,DataRegularSeason20242025!$B$3:$B$1315, "&lt;=" &amp; DS$1, DataRegularSeason20242025!$E$3:$E$1315, $A3)</f>
        <v>15</v>
      </c>
      <c r="DT3">
        <f>SUMIFS(DataRegularSeason20242025!$AA$3:$AA$1315,DataRegularSeason20242025!$B$3:$B$1315, "&lt;=" &amp; DT$1, DataRegularSeason20242025!$D$3:$D$1315, $A3)+SUMIFS(DataRegularSeason20242025!$AB$3:$AB$1315,DataRegularSeason20242025!$B$3:$B$1315, "&lt;=" &amp; DT$1, DataRegularSeason20242025!$E$3:$E$1315, $A3)</f>
        <v>15</v>
      </c>
      <c r="DU3">
        <f>SUMIFS(DataRegularSeason20242025!$AA$3:$AA$1315,DataRegularSeason20242025!$B$3:$B$1315, "&lt;=" &amp; DU$1, DataRegularSeason20242025!$D$3:$D$1315, $A3)+SUMIFS(DataRegularSeason20242025!$AB$3:$AB$1315,DataRegularSeason20242025!$B$3:$B$1315, "&lt;=" &amp; DU$1, DataRegularSeason20242025!$E$3:$E$1315, $A3)</f>
        <v>15</v>
      </c>
      <c r="DV3">
        <f>SUMIFS(DataRegularSeason20242025!$AA$3:$AA$1315,DataRegularSeason20242025!$B$3:$B$1315, "&lt;=" &amp; DV$1, DataRegularSeason20242025!$D$3:$D$1315, $A3)+SUMIFS(DataRegularSeason20242025!$AB$3:$AB$1315,DataRegularSeason20242025!$B$3:$B$1315, "&lt;=" &amp; DV$1, DataRegularSeason20242025!$E$3:$E$1315, $A3)</f>
        <v>15</v>
      </c>
      <c r="DW3">
        <f>SUMIFS(DataRegularSeason20242025!$AA$3:$AA$1315,DataRegularSeason20242025!$B$3:$B$1315, "&lt;=" &amp; DW$1, DataRegularSeason20242025!$D$3:$D$1315, $A3)+SUMIFS(DataRegularSeason20242025!$AB$3:$AB$1315,DataRegularSeason20242025!$B$3:$B$1315, "&lt;=" &amp; DW$1, DataRegularSeason20242025!$E$3:$E$1315, $A3)</f>
        <v>15</v>
      </c>
      <c r="DX3">
        <f>SUMIFS(DataRegularSeason20242025!$AA$3:$AA$1315,DataRegularSeason20242025!$B$3:$B$1315, "&lt;=" &amp; DX$1, DataRegularSeason20242025!$D$3:$D$1315, $A3)+SUMIFS(DataRegularSeason20242025!$AB$3:$AB$1315,DataRegularSeason20242025!$B$3:$B$1315, "&lt;=" &amp; DX$1, DataRegularSeason20242025!$E$3:$E$1315, $A3)</f>
        <v>15</v>
      </c>
      <c r="DY3">
        <f>SUMIFS(DataRegularSeason20242025!$AA$3:$AA$1315,DataRegularSeason20242025!$B$3:$B$1315, "&lt;=" &amp; DY$1, DataRegularSeason20242025!$D$3:$D$1315, $A3)+SUMIFS(DataRegularSeason20242025!$AB$3:$AB$1315,DataRegularSeason20242025!$B$3:$B$1315, "&lt;=" &amp; DY$1, DataRegularSeason20242025!$E$3:$E$1315, $A3)</f>
        <v>15</v>
      </c>
      <c r="DZ3">
        <f>SUMIFS(DataRegularSeason20242025!$AA$3:$AA$1315,DataRegularSeason20242025!$B$3:$B$1315, "&lt;=" &amp; DZ$1, DataRegularSeason20242025!$D$3:$D$1315, $A3)+SUMIFS(DataRegularSeason20242025!$AB$3:$AB$1315,DataRegularSeason20242025!$B$3:$B$1315, "&lt;=" &amp; DZ$1, DataRegularSeason20242025!$E$3:$E$1315, $A3)</f>
        <v>15</v>
      </c>
      <c r="EA3">
        <f>SUMIFS(DataRegularSeason20242025!$AA$3:$AA$1315,DataRegularSeason20242025!$B$3:$B$1315, "&lt;=" &amp; EA$1, DataRegularSeason20242025!$D$3:$D$1315, $A3)+SUMIFS(DataRegularSeason20242025!$AB$3:$AB$1315,DataRegularSeason20242025!$B$3:$B$1315, "&lt;=" &amp; EA$1, DataRegularSeason20242025!$E$3:$E$1315, $A3)</f>
        <v>15</v>
      </c>
      <c r="EB3">
        <f>SUMIFS(DataRegularSeason20242025!$AA$3:$AA$1315,DataRegularSeason20242025!$B$3:$B$1315, "&lt;=" &amp; EB$1, DataRegularSeason20242025!$D$3:$D$1315, $A3)+SUMIFS(DataRegularSeason20242025!$AB$3:$AB$1315,DataRegularSeason20242025!$B$3:$B$1315, "&lt;=" &amp; EB$1, DataRegularSeason20242025!$E$3:$E$1315, $A3)</f>
        <v>15</v>
      </c>
      <c r="EC3">
        <f>SUMIFS(DataRegularSeason20242025!$AA$3:$AA$1315,DataRegularSeason20242025!$B$3:$B$1315, "&lt;=" &amp; EC$1, DataRegularSeason20242025!$D$3:$D$1315, $A3)+SUMIFS(DataRegularSeason20242025!$AB$3:$AB$1315,DataRegularSeason20242025!$B$3:$B$1315, "&lt;=" &amp; EC$1, DataRegularSeason20242025!$E$3:$E$1315, $A3)</f>
        <v>15</v>
      </c>
      <c r="ED3">
        <f>SUMIFS(DataRegularSeason20242025!$AA$3:$AA$1315,DataRegularSeason20242025!$B$3:$B$1315, "&lt;=" &amp; ED$1, DataRegularSeason20242025!$D$3:$D$1315, $A3)+SUMIFS(DataRegularSeason20242025!$AB$3:$AB$1315,DataRegularSeason20242025!$B$3:$B$1315, "&lt;=" &amp; ED$1, DataRegularSeason20242025!$E$3:$E$1315, $A3)</f>
        <v>15</v>
      </c>
      <c r="EE3">
        <f>SUMIFS(DataRegularSeason20242025!$AA$3:$AA$1315,DataRegularSeason20242025!$B$3:$B$1315, "&lt;=" &amp; EE$1, DataRegularSeason20242025!$D$3:$D$1315, $A3)+SUMIFS(DataRegularSeason20242025!$AB$3:$AB$1315,DataRegularSeason20242025!$B$3:$B$1315, "&lt;=" &amp; EE$1, DataRegularSeason20242025!$E$3:$E$1315, $A3)</f>
        <v>15</v>
      </c>
      <c r="EF3">
        <f>SUMIFS(DataRegularSeason20242025!$AA$3:$AA$1315,DataRegularSeason20242025!$B$3:$B$1315, "&lt;=" &amp; EF$1, DataRegularSeason20242025!$D$3:$D$1315, $A3)+SUMIFS(DataRegularSeason20242025!$AB$3:$AB$1315,DataRegularSeason20242025!$B$3:$B$1315, "&lt;=" &amp; EF$1, DataRegularSeason20242025!$E$3:$E$1315, $A3)</f>
        <v>15</v>
      </c>
      <c r="EG3">
        <f>SUMIFS(DataRegularSeason20242025!$AA$3:$AA$1315,DataRegularSeason20242025!$B$3:$B$1315, "&lt;=" &amp; EG$1, DataRegularSeason20242025!$D$3:$D$1315, $A3)+SUMIFS(DataRegularSeason20242025!$AB$3:$AB$1315,DataRegularSeason20242025!$B$3:$B$1315, "&lt;=" &amp; EG$1, DataRegularSeason20242025!$E$3:$E$1315, $A3)</f>
        <v>15</v>
      </c>
      <c r="EH3">
        <f>SUMIFS(DataRegularSeason20242025!$AA$3:$AA$1315,DataRegularSeason20242025!$B$3:$B$1315, "&lt;=" &amp; EH$1, DataRegularSeason20242025!$D$3:$D$1315, $A3)+SUMIFS(DataRegularSeason20242025!$AB$3:$AB$1315,DataRegularSeason20242025!$B$3:$B$1315, "&lt;=" &amp; EH$1, DataRegularSeason20242025!$E$3:$E$1315, $A3)</f>
        <v>15</v>
      </c>
      <c r="EI3">
        <f>SUMIFS(DataRegularSeason20242025!$AA$3:$AA$1315,DataRegularSeason20242025!$B$3:$B$1315, "&lt;=" &amp; EI$1, DataRegularSeason20242025!$D$3:$D$1315, $A3)+SUMIFS(DataRegularSeason20242025!$AB$3:$AB$1315,DataRegularSeason20242025!$B$3:$B$1315, "&lt;=" &amp; EI$1, DataRegularSeason20242025!$E$3:$E$1315, $A3)</f>
        <v>15</v>
      </c>
      <c r="EJ3">
        <f>SUMIFS(DataRegularSeason20242025!$AA$3:$AA$1315,DataRegularSeason20242025!$B$3:$B$1315, "&lt;=" &amp; EJ$1, DataRegularSeason20242025!$D$3:$D$1315, $A3)+SUMIFS(DataRegularSeason20242025!$AB$3:$AB$1315,DataRegularSeason20242025!$B$3:$B$1315, "&lt;=" &amp; EJ$1, DataRegularSeason20242025!$E$3:$E$1315, $A3)</f>
        <v>15</v>
      </c>
      <c r="EK3">
        <f>SUMIFS(DataRegularSeason20242025!$AA$3:$AA$1315,DataRegularSeason20242025!$B$3:$B$1315, "&lt;=" &amp; EK$1, DataRegularSeason20242025!$D$3:$D$1315, $A3)+SUMIFS(DataRegularSeason20242025!$AB$3:$AB$1315,DataRegularSeason20242025!$B$3:$B$1315, "&lt;=" &amp; EK$1, DataRegularSeason20242025!$E$3:$E$1315, $A3)</f>
        <v>15</v>
      </c>
      <c r="EL3">
        <f>SUMIFS(DataRegularSeason20242025!$AA$3:$AA$1315,DataRegularSeason20242025!$B$3:$B$1315, "&lt;=" &amp; EL$1, DataRegularSeason20242025!$D$3:$D$1315, $A3)+SUMIFS(DataRegularSeason20242025!$AB$3:$AB$1315,DataRegularSeason20242025!$B$3:$B$1315, "&lt;=" &amp; EL$1, DataRegularSeason20242025!$E$3:$E$1315, $A3)</f>
        <v>15</v>
      </c>
      <c r="EM3">
        <f>SUMIFS(DataRegularSeason20242025!$AA$3:$AA$1315,DataRegularSeason20242025!$B$3:$B$1315, "&lt;=" &amp; EM$1, DataRegularSeason20242025!$D$3:$D$1315, $A3)+SUMIFS(DataRegularSeason20242025!$AB$3:$AB$1315,DataRegularSeason20242025!$B$3:$B$1315, "&lt;=" &amp; EM$1, DataRegularSeason20242025!$E$3:$E$1315, $A3)</f>
        <v>15</v>
      </c>
      <c r="EN3">
        <f>SUMIFS(DataRegularSeason20242025!$AA$3:$AA$1315,DataRegularSeason20242025!$B$3:$B$1315, "&lt;=" &amp; EN$1, DataRegularSeason20242025!$D$3:$D$1315, $A3)+SUMIFS(DataRegularSeason20242025!$AB$3:$AB$1315,DataRegularSeason20242025!$B$3:$B$1315, "&lt;=" &amp; EN$1, DataRegularSeason20242025!$E$3:$E$1315, $A3)</f>
        <v>15</v>
      </c>
      <c r="EO3">
        <f>SUMIFS(DataRegularSeason20242025!$AA$3:$AA$1315,DataRegularSeason20242025!$B$3:$B$1315, "&lt;=" &amp; EO$1, DataRegularSeason20242025!$D$3:$D$1315, $A3)+SUMIFS(DataRegularSeason20242025!$AB$3:$AB$1315,DataRegularSeason20242025!$B$3:$B$1315, "&lt;=" &amp; EO$1, DataRegularSeason20242025!$E$3:$E$1315, $A3)</f>
        <v>15</v>
      </c>
      <c r="EP3">
        <f>SUMIFS(DataRegularSeason20242025!$AA$3:$AA$1315,DataRegularSeason20242025!$B$3:$B$1315, "&lt;=" &amp; EP$1, DataRegularSeason20242025!$D$3:$D$1315, $A3)+SUMIFS(DataRegularSeason20242025!$AB$3:$AB$1315,DataRegularSeason20242025!$B$3:$B$1315, "&lt;=" &amp; EP$1, DataRegularSeason20242025!$E$3:$E$1315, $A3)</f>
        <v>15</v>
      </c>
      <c r="EQ3">
        <f>SUMIFS(DataRegularSeason20242025!$AA$3:$AA$1315,DataRegularSeason20242025!$B$3:$B$1315, "&lt;=" &amp; EQ$1, DataRegularSeason20242025!$D$3:$D$1315, $A3)+SUMIFS(DataRegularSeason20242025!$AB$3:$AB$1315,DataRegularSeason20242025!$B$3:$B$1315, "&lt;=" &amp; EQ$1, DataRegularSeason20242025!$E$3:$E$1315, $A3)</f>
        <v>15</v>
      </c>
      <c r="ER3">
        <f>SUMIFS(DataRegularSeason20242025!$AA$3:$AA$1315,DataRegularSeason20242025!$B$3:$B$1315, "&lt;=" &amp; ER$1, DataRegularSeason20242025!$D$3:$D$1315, $A3)+SUMIFS(DataRegularSeason20242025!$AB$3:$AB$1315,DataRegularSeason20242025!$B$3:$B$1315, "&lt;=" &amp; ER$1, DataRegularSeason20242025!$E$3:$E$1315, $A3)</f>
        <v>15</v>
      </c>
      <c r="ES3">
        <f>SUMIFS(DataRegularSeason20242025!$AA$3:$AA$1315,DataRegularSeason20242025!$B$3:$B$1315, "&lt;=" &amp; ES$1, DataRegularSeason20242025!$D$3:$D$1315, $A3)+SUMIFS(DataRegularSeason20242025!$AB$3:$AB$1315,DataRegularSeason20242025!$B$3:$B$1315, "&lt;=" &amp; ES$1, DataRegularSeason20242025!$E$3:$E$1315, $A3)</f>
        <v>15</v>
      </c>
      <c r="ET3">
        <f>SUMIFS(DataRegularSeason20242025!$AA$3:$AA$1315,DataRegularSeason20242025!$B$3:$B$1315, "&lt;=" &amp; ET$1, DataRegularSeason20242025!$D$3:$D$1315, $A3)+SUMIFS(DataRegularSeason20242025!$AB$3:$AB$1315,DataRegularSeason20242025!$B$3:$B$1315, "&lt;=" &amp; ET$1, DataRegularSeason20242025!$E$3:$E$1315, $A3)</f>
        <v>15</v>
      </c>
      <c r="EU3">
        <f>SUMIFS(DataRegularSeason20242025!$AA$3:$AA$1315,DataRegularSeason20242025!$B$3:$B$1315, "&lt;=" &amp; EU$1, DataRegularSeason20242025!$D$3:$D$1315, $A3)+SUMIFS(DataRegularSeason20242025!$AB$3:$AB$1315,DataRegularSeason20242025!$B$3:$B$1315, "&lt;=" &amp; EU$1, DataRegularSeason20242025!$E$3:$E$1315, $A3)</f>
        <v>15</v>
      </c>
      <c r="EV3">
        <f>SUMIFS(DataRegularSeason20242025!$AA$3:$AA$1315,DataRegularSeason20242025!$B$3:$B$1315, "&lt;=" &amp; EV$1, DataRegularSeason20242025!$D$3:$D$1315, $A3)+SUMIFS(DataRegularSeason20242025!$AB$3:$AB$1315,DataRegularSeason20242025!$B$3:$B$1315, "&lt;=" &amp; EV$1, DataRegularSeason20242025!$E$3:$E$1315, $A3)</f>
        <v>15</v>
      </c>
      <c r="EW3">
        <f>SUMIFS(DataRegularSeason20242025!$AA$3:$AA$1315,DataRegularSeason20242025!$B$3:$B$1315, "&lt;=" &amp; EW$1, DataRegularSeason20242025!$D$3:$D$1315, $A3)+SUMIFS(DataRegularSeason20242025!$AB$3:$AB$1315,DataRegularSeason20242025!$B$3:$B$1315, "&lt;=" &amp; EW$1, DataRegularSeason20242025!$E$3:$E$1315, $A3)</f>
        <v>15</v>
      </c>
      <c r="EX3">
        <f>SUMIFS(DataRegularSeason20242025!$AA$3:$AA$1315,DataRegularSeason20242025!$B$3:$B$1315, "&lt;=" &amp; EX$1, DataRegularSeason20242025!$D$3:$D$1315, $A3)+SUMIFS(DataRegularSeason20242025!$AB$3:$AB$1315,DataRegularSeason20242025!$B$3:$B$1315, "&lt;=" &amp; EX$1, DataRegularSeason20242025!$E$3:$E$1315, $A3)</f>
        <v>15</v>
      </c>
      <c r="EY3">
        <f>SUMIFS(DataRegularSeason20242025!$AA$3:$AA$1315,DataRegularSeason20242025!$B$3:$B$1315, "&lt;=" &amp; EY$1, DataRegularSeason20242025!$D$3:$D$1315, $A3)+SUMIFS(DataRegularSeason20242025!$AB$3:$AB$1315,DataRegularSeason20242025!$B$3:$B$1315, "&lt;=" &amp; EY$1, DataRegularSeason20242025!$E$3:$E$1315, $A3)</f>
        <v>15</v>
      </c>
      <c r="EZ3">
        <f>SUMIFS(DataRegularSeason20242025!$AA$3:$AA$1315,DataRegularSeason20242025!$B$3:$B$1315, "&lt;=" &amp; EZ$1, DataRegularSeason20242025!$D$3:$D$1315, $A3)+SUMIFS(DataRegularSeason20242025!$AB$3:$AB$1315,DataRegularSeason20242025!$B$3:$B$1315, "&lt;=" &amp; EZ$1, DataRegularSeason20242025!$E$3:$E$1315, $A3)</f>
        <v>15</v>
      </c>
      <c r="FA3">
        <f>SUMIFS(DataRegularSeason20242025!$AA$3:$AA$1315,DataRegularSeason20242025!$B$3:$B$1315, "&lt;=" &amp; FA$1, DataRegularSeason20242025!$D$3:$D$1315, $A3)+SUMIFS(DataRegularSeason20242025!$AB$3:$AB$1315,DataRegularSeason20242025!$B$3:$B$1315, "&lt;=" &amp; FA$1, DataRegularSeason20242025!$E$3:$E$1315, $A3)</f>
        <v>15</v>
      </c>
      <c r="FB3">
        <f>SUMIFS(DataRegularSeason20242025!$AA$3:$AA$1315,DataRegularSeason20242025!$B$3:$B$1315, "&lt;=" &amp; FB$1, DataRegularSeason20242025!$D$3:$D$1315, $A3)+SUMIFS(DataRegularSeason20242025!$AB$3:$AB$1315,DataRegularSeason20242025!$B$3:$B$1315, "&lt;=" &amp; FB$1, DataRegularSeason20242025!$E$3:$E$1315, $A3)</f>
        <v>15</v>
      </c>
      <c r="FC3">
        <f>SUMIFS(DataRegularSeason20242025!$AA$3:$AA$1315,DataRegularSeason20242025!$B$3:$B$1315, "&lt;=" &amp; FC$1, DataRegularSeason20242025!$D$3:$D$1315, $A3)+SUMIFS(DataRegularSeason20242025!$AB$3:$AB$1315,DataRegularSeason20242025!$B$3:$B$1315, "&lt;=" &amp; FC$1, DataRegularSeason20242025!$E$3:$E$1315, $A3)</f>
        <v>15</v>
      </c>
      <c r="FD3">
        <f>SUMIFS(DataRegularSeason20242025!$AA$3:$AA$1315,DataRegularSeason20242025!$B$3:$B$1315, "&lt;=" &amp; FD$1, DataRegularSeason20242025!$D$3:$D$1315, $A3)+SUMIFS(DataRegularSeason20242025!$AB$3:$AB$1315,DataRegularSeason20242025!$B$3:$B$1315, "&lt;=" &amp; FD$1, DataRegularSeason20242025!$E$3:$E$1315, $A3)</f>
        <v>15</v>
      </c>
      <c r="FE3">
        <f>SUMIFS(DataRegularSeason20242025!$AA$3:$AA$1315,DataRegularSeason20242025!$B$3:$B$1315, "&lt;=" &amp; FE$1, DataRegularSeason20242025!$D$3:$D$1315, $A3)+SUMIFS(DataRegularSeason20242025!$AB$3:$AB$1315,DataRegularSeason20242025!$B$3:$B$1315, "&lt;=" &amp; FE$1, DataRegularSeason20242025!$E$3:$E$1315, $A3)</f>
        <v>15</v>
      </c>
      <c r="FF3">
        <f>SUMIFS(DataRegularSeason20242025!$AA$3:$AA$1315,DataRegularSeason20242025!$B$3:$B$1315, "&lt;=" &amp; FF$1, DataRegularSeason20242025!$D$3:$D$1315, $A3)+SUMIFS(DataRegularSeason20242025!$AB$3:$AB$1315,DataRegularSeason20242025!$B$3:$B$1315, "&lt;=" &amp; FF$1, DataRegularSeason20242025!$E$3:$E$1315, $A3)</f>
        <v>15</v>
      </c>
      <c r="FG3">
        <f>SUMIFS(DataRegularSeason20242025!$AA$3:$AA$1315,DataRegularSeason20242025!$B$3:$B$1315, "&lt;=" &amp; FG$1, DataRegularSeason20242025!$D$3:$D$1315, $A3)+SUMIFS(DataRegularSeason20242025!$AB$3:$AB$1315,DataRegularSeason20242025!$B$3:$B$1315, "&lt;=" &amp; FG$1, DataRegularSeason20242025!$E$3:$E$1315, $A3)</f>
        <v>15</v>
      </c>
      <c r="FH3">
        <f>SUMIFS(DataRegularSeason20242025!$AA$3:$AA$1315,DataRegularSeason20242025!$B$3:$B$1315, "&lt;=" &amp; FH$1, DataRegularSeason20242025!$D$3:$D$1315, $A3)+SUMIFS(DataRegularSeason20242025!$AB$3:$AB$1315,DataRegularSeason20242025!$B$3:$B$1315, "&lt;=" &amp; FH$1, DataRegularSeason20242025!$E$3:$E$1315, $A3)</f>
        <v>15</v>
      </c>
      <c r="FI3">
        <f>SUMIFS(DataRegularSeason20242025!$AA$3:$AA$1315,DataRegularSeason20242025!$B$3:$B$1315, "&lt;=" &amp; FI$1, DataRegularSeason20242025!$D$3:$D$1315, $A3)+SUMIFS(DataRegularSeason20242025!$AB$3:$AB$1315,DataRegularSeason20242025!$B$3:$B$1315, "&lt;=" &amp; FI$1, DataRegularSeason20242025!$E$3:$E$1315, $A3)</f>
        <v>15</v>
      </c>
      <c r="FJ3">
        <f>SUMIFS(DataRegularSeason20242025!$AA$3:$AA$1315,DataRegularSeason20242025!$B$3:$B$1315, "&lt;=" &amp; FJ$1, DataRegularSeason20242025!$D$3:$D$1315, $A3)+SUMIFS(DataRegularSeason20242025!$AB$3:$AB$1315,DataRegularSeason20242025!$B$3:$B$1315, "&lt;=" &amp; FJ$1, DataRegularSeason20242025!$E$3:$E$1315, $A3)</f>
        <v>15</v>
      </c>
      <c r="FK3">
        <f>SUMIFS(DataRegularSeason20242025!$AA$3:$AA$1315,DataRegularSeason20242025!$B$3:$B$1315, "&lt;=" &amp; FK$1, DataRegularSeason20242025!$D$3:$D$1315, $A3)+SUMIFS(DataRegularSeason20242025!$AB$3:$AB$1315,DataRegularSeason20242025!$B$3:$B$1315, "&lt;=" &amp; FK$1, DataRegularSeason20242025!$E$3:$E$1315, $A3)</f>
        <v>15</v>
      </c>
      <c r="FL3">
        <f>SUMIFS(DataRegularSeason20242025!$AA$3:$AA$1315,DataRegularSeason20242025!$B$3:$B$1315, "&lt;=" &amp; FL$1, DataRegularSeason20242025!$D$3:$D$1315, $A3)+SUMIFS(DataRegularSeason20242025!$AB$3:$AB$1315,DataRegularSeason20242025!$B$3:$B$1315, "&lt;=" &amp; FL$1, DataRegularSeason20242025!$E$3:$E$1315, $A3)</f>
        <v>15</v>
      </c>
      <c r="FM3">
        <f>SUMIFS(DataRegularSeason20242025!$AA$3:$AA$1315,DataRegularSeason20242025!$B$3:$B$1315, "&lt;=" &amp; FM$1, DataRegularSeason20242025!$D$3:$D$1315, $A3)+SUMIFS(DataRegularSeason20242025!$AB$3:$AB$1315,DataRegularSeason20242025!$B$3:$B$1315, "&lt;=" &amp; FM$1, DataRegularSeason20242025!$E$3:$E$1315, $A3)</f>
        <v>15</v>
      </c>
      <c r="FN3">
        <f>SUMIFS(DataRegularSeason20242025!$AA$3:$AA$1315,DataRegularSeason20242025!$B$3:$B$1315, "&lt;=" &amp; FN$1, DataRegularSeason20242025!$D$3:$D$1315, $A3)+SUMIFS(DataRegularSeason20242025!$AB$3:$AB$1315,DataRegularSeason20242025!$B$3:$B$1315, "&lt;=" &amp; FN$1, DataRegularSeason20242025!$E$3:$E$1315, $A3)</f>
        <v>15</v>
      </c>
      <c r="FO3">
        <f>SUMIFS(DataRegularSeason20242025!$AA$3:$AA$1315,DataRegularSeason20242025!$B$3:$B$1315, "&lt;=" &amp; FO$1, DataRegularSeason20242025!$D$3:$D$1315, $A3)+SUMIFS(DataRegularSeason20242025!$AB$3:$AB$1315,DataRegularSeason20242025!$B$3:$B$1315, "&lt;=" &amp; FO$1, DataRegularSeason20242025!$E$3:$E$1315, $A3)</f>
        <v>15</v>
      </c>
      <c r="FP3">
        <f>SUMIFS(DataRegularSeason20242025!$AA$3:$AA$1315,DataRegularSeason20242025!$B$3:$B$1315, "&lt;=" &amp; FP$1, DataRegularSeason20242025!$D$3:$D$1315, $A3)+SUMIFS(DataRegularSeason20242025!$AB$3:$AB$1315,DataRegularSeason20242025!$B$3:$B$1315, "&lt;=" &amp; FP$1, DataRegularSeason20242025!$E$3:$E$1315, $A3)</f>
        <v>15</v>
      </c>
      <c r="FQ3">
        <f>SUMIFS(DataRegularSeason20242025!$AA$3:$AA$1315,DataRegularSeason20242025!$B$3:$B$1315, "&lt;=" &amp; FQ$1, DataRegularSeason20242025!$D$3:$D$1315, $A3)+SUMIFS(DataRegularSeason20242025!$AB$3:$AB$1315,DataRegularSeason20242025!$B$3:$B$1315, "&lt;=" &amp; FQ$1, DataRegularSeason20242025!$E$3:$E$1315, $A3)</f>
        <v>15</v>
      </c>
      <c r="FR3">
        <f>SUMIFS(DataRegularSeason20242025!$AA$3:$AA$1315,DataRegularSeason20242025!$B$3:$B$1315, "&lt;=" &amp; FR$1, DataRegularSeason20242025!$D$3:$D$1315, $A3)+SUMIFS(DataRegularSeason20242025!$AB$3:$AB$1315,DataRegularSeason20242025!$B$3:$B$1315, "&lt;=" &amp; FR$1, DataRegularSeason20242025!$E$3:$E$1315, $A3)</f>
        <v>15</v>
      </c>
      <c r="FS3">
        <f>SUMIFS(DataRegularSeason20242025!$AA$3:$AA$1315,DataRegularSeason20242025!$B$3:$B$1315, "&lt;=" &amp; FS$1, DataRegularSeason20242025!$D$3:$D$1315, $A3)+SUMIFS(DataRegularSeason20242025!$AB$3:$AB$1315,DataRegularSeason20242025!$B$3:$B$1315, "&lt;=" &amp; FS$1, DataRegularSeason20242025!$E$3:$E$1315, $A3)</f>
        <v>15</v>
      </c>
      <c r="FT3">
        <f>SUMIFS(DataRegularSeason20242025!$AA$3:$AA$1315,DataRegularSeason20242025!$B$3:$B$1315, "&lt;=" &amp; FT$1, DataRegularSeason20242025!$D$3:$D$1315, $A3)+SUMIFS(DataRegularSeason20242025!$AB$3:$AB$1315,DataRegularSeason20242025!$B$3:$B$1315, "&lt;=" &amp; FT$1, DataRegularSeason20242025!$E$3:$E$1315, $A3)</f>
        <v>15</v>
      </c>
      <c r="FU3">
        <f>SUMIFS(DataRegularSeason20242025!$AA$3:$AA$1315,DataRegularSeason20242025!$B$3:$B$1315, "&lt;=" &amp; FU$1, DataRegularSeason20242025!$D$3:$D$1315, $A3)+SUMIFS(DataRegularSeason20242025!$AB$3:$AB$1315,DataRegularSeason20242025!$B$3:$B$1315, "&lt;=" &amp; FU$1, DataRegularSeason20242025!$E$3:$E$1315, $A3)</f>
        <v>15</v>
      </c>
      <c r="FV3">
        <f>SUMIFS(DataRegularSeason20242025!$AA$3:$AA$1315,DataRegularSeason20242025!$B$3:$B$1315, "&lt;=" &amp; FV$1, DataRegularSeason20242025!$D$3:$D$1315, $A3)+SUMIFS(DataRegularSeason20242025!$AB$3:$AB$1315,DataRegularSeason20242025!$B$3:$B$1315, "&lt;=" &amp; FV$1, DataRegularSeason20242025!$E$3:$E$1315, $A3)</f>
        <v>15</v>
      </c>
      <c r="FW3">
        <f>SUMIFS(DataRegularSeason20242025!$AA$3:$AA$1315,DataRegularSeason20242025!$B$3:$B$1315, "&lt;=" &amp; FW$1, DataRegularSeason20242025!$D$3:$D$1315, $A3)+SUMIFS(DataRegularSeason20242025!$AB$3:$AB$1315,DataRegularSeason20242025!$B$3:$B$1315, "&lt;=" &amp; FW$1, DataRegularSeason20242025!$E$3:$E$1315, $A3)</f>
        <v>15</v>
      </c>
      <c r="FX3">
        <f>SUMIFS(DataRegularSeason20242025!$AA$3:$AA$1315,DataRegularSeason20242025!$B$3:$B$1315, "&lt;=" &amp; FX$1, DataRegularSeason20242025!$D$3:$D$1315, $A3)+SUMIFS(DataRegularSeason20242025!$AB$3:$AB$1315,DataRegularSeason20242025!$B$3:$B$1315, "&lt;=" &amp; FX$1, DataRegularSeason20242025!$E$3:$E$1315, $A3)</f>
        <v>15</v>
      </c>
      <c r="FY3">
        <f>SUMIFS(DataRegularSeason20242025!$AA$3:$AA$1315,DataRegularSeason20242025!$B$3:$B$1315, "&lt;=" &amp; FY$1, DataRegularSeason20242025!$D$3:$D$1315, $A3)+SUMIFS(DataRegularSeason20242025!$AB$3:$AB$1315,DataRegularSeason20242025!$B$3:$B$1315, "&lt;=" &amp; FY$1, DataRegularSeason20242025!$E$3:$E$1315, $A3)</f>
        <v>15</v>
      </c>
      <c r="FZ3">
        <f>SUMIFS(DataRegularSeason20242025!$AA$3:$AA$1315,DataRegularSeason20242025!$B$3:$B$1315, "&lt;=" &amp; FZ$1, DataRegularSeason20242025!$D$3:$D$1315, $A3)+SUMIFS(DataRegularSeason20242025!$AB$3:$AB$1315,DataRegularSeason20242025!$B$3:$B$1315, "&lt;=" &amp; FZ$1, DataRegularSeason20242025!$E$3:$E$1315, $A3)</f>
        <v>15</v>
      </c>
      <c r="GA3">
        <f>SUMIFS(DataRegularSeason20242025!$AA$3:$AA$1315,DataRegularSeason20242025!$B$3:$B$1315, "&lt;=" &amp; GA$1, DataRegularSeason20242025!$D$3:$D$1315, $A3)+SUMIFS(DataRegularSeason20242025!$AB$3:$AB$1315,DataRegularSeason20242025!$B$3:$B$1315, "&lt;=" &amp; GA$1, DataRegularSeason20242025!$E$3:$E$1315, $A3)</f>
        <v>15</v>
      </c>
      <c r="GB3">
        <f>SUMIFS(DataRegularSeason20242025!$AA$3:$AA$1315,DataRegularSeason20242025!$B$3:$B$1315, "&lt;=" &amp; GB$1, DataRegularSeason20242025!$D$3:$D$1315, $A3)+SUMIFS(DataRegularSeason20242025!$AB$3:$AB$1315,DataRegularSeason20242025!$B$3:$B$1315, "&lt;=" &amp; GB$1, DataRegularSeason20242025!$E$3:$E$1315, $A3)</f>
        <v>15</v>
      </c>
      <c r="GC3">
        <f>SUMIFS(DataRegularSeason20242025!$AA$3:$AA$1315,DataRegularSeason20242025!$B$3:$B$1315, "&lt;=" &amp; GC$1, DataRegularSeason20242025!$D$3:$D$1315, $A3)+SUMIFS(DataRegularSeason20242025!$AB$3:$AB$1315,DataRegularSeason20242025!$B$3:$B$1315, "&lt;=" &amp; GC$1, DataRegularSeason20242025!$E$3:$E$1315, $A3)</f>
        <v>15</v>
      </c>
      <c r="GD3">
        <f>SUMIFS(DataRegularSeason20242025!$AA$3:$AA$1315,DataRegularSeason20242025!$B$3:$B$1315, "&lt;=" &amp; GD$1, DataRegularSeason20242025!$D$3:$D$1315, $A3)+SUMIFS(DataRegularSeason20242025!$AB$3:$AB$1315,DataRegularSeason20242025!$B$3:$B$1315, "&lt;=" &amp; GD$1, DataRegularSeason20242025!$E$3:$E$1315, $A3)</f>
        <v>15</v>
      </c>
      <c r="GE3">
        <f>SUMIFS(DataRegularSeason20242025!$AA$3:$AA$1315,DataRegularSeason20242025!$B$3:$B$1315, "&lt;=" &amp; GE$1, DataRegularSeason20242025!$D$3:$D$1315, $A3)+SUMIFS(DataRegularSeason20242025!$AB$3:$AB$1315,DataRegularSeason20242025!$B$3:$B$1315, "&lt;=" &amp; GE$1, DataRegularSeason20242025!$E$3:$E$1315, $A3)</f>
        <v>15</v>
      </c>
      <c r="GF3">
        <f>SUMIFS(DataRegularSeason20242025!$AA$3:$AA$1315,DataRegularSeason20242025!$B$3:$B$1315, "&lt;=" &amp; GF$1, DataRegularSeason20242025!$D$3:$D$1315, $A3)+SUMIFS(DataRegularSeason20242025!$AB$3:$AB$1315,DataRegularSeason20242025!$B$3:$B$1315, "&lt;=" &amp; GF$1, DataRegularSeason20242025!$E$3:$E$1315, $A3)</f>
        <v>15</v>
      </c>
      <c r="GG3">
        <f>SUMIFS(DataRegularSeason20242025!$AA$3:$AA$1315,DataRegularSeason20242025!$B$3:$B$1315, "&lt;=" &amp; GG$1, DataRegularSeason20242025!$D$3:$D$1315, $A3)+SUMIFS(DataRegularSeason20242025!$AB$3:$AB$1315,DataRegularSeason20242025!$B$3:$B$1315, "&lt;=" &amp; GG$1, DataRegularSeason20242025!$E$3:$E$1315, $A3)</f>
        <v>15</v>
      </c>
      <c r="GH3">
        <f>SUMIFS(DataRegularSeason20242025!$AA$3:$AA$1315,DataRegularSeason20242025!$B$3:$B$1315, "&lt;=" &amp; GH$1, DataRegularSeason20242025!$D$3:$D$1315, $A3)+SUMIFS(DataRegularSeason20242025!$AB$3:$AB$1315,DataRegularSeason20242025!$B$3:$B$1315, "&lt;=" &amp; GH$1, DataRegularSeason20242025!$E$3:$E$1315, $A3)</f>
        <v>15</v>
      </c>
      <c r="GI3">
        <f>SUMIFS(DataRegularSeason20242025!$AA$3:$AA$1315,DataRegularSeason20242025!$B$3:$B$1315, "&lt;=" &amp; GI$1, DataRegularSeason20242025!$D$3:$D$1315, $A3)+SUMIFS(DataRegularSeason20242025!$AB$3:$AB$1315,DataRegularSeason20242025!$B$3:$B$1315, "&lt;=" &amp; GI$1, DataRegularSeason20242025!$E$3:$E$1315, $A3)</f>
        <v>15</v>
      </c>
      <c r="GJ3">
        <f>SUMIFS(DataRegularSeason20242025!$AA$3:$AA$1315,DataRegularSeason20242025!$B$3:$B$1315, "&lt;=" &amp; GJ$1, DataRegularSeason20242025!$D$3:$D$1315, $A3)+SUMIFS(DataRegularSeason20242025!$AB$3:$AB$1315,DataRegularSeason20242025!$B$3:$B$1315, "&lt;=" &amp; GJ$1, DataRegularSeason20242025!$E$3:$E$1315, $A3)</f>
        <v>15</v>
      </c>
      <c r="GK3">
        <f>SUMIFS(DataRegularSeason20242025!$AA$3:$AA$1315,DataRegularSeason20242025!$B$3:$B$1315, "&lt;=" &amp; GK$1, DataRegularSeason20242025!$D$3:$D$1315, $A3)+SUMIFS(DataRegularSeason20242025!$AB$3:$AB$1315,DataRegularSeason20242025!$B$3:$B$1315, "&lt;=" &amp; GK$1, DataRegularSeason20242025!$E$3:$E$1315, $A3)</f>
        <v>15</v>
      </c>
      <c r="GL3">
        <f>SUMIFS(DataRegularSeason20242025!$AA$3:$AA$1315,DataRegularSeason20242025!$B$3:$B$1315, "&lt;=" &amp; GL$1, DataRegularSeason20242025!$D$3:$D$1315, $A3)+SUMIFS(DataRegularSeason20242025!$AB$3:$AB$1315,DataRegularSeason20242025!$B$3:$B$1315, "&lt;=" &amp; GL$1, DataRegularSeason20242025!$E$3:$E$1315, $A3)</f>
        <v>15</v>
      </c>
      <c r="GM3">
        <f>SUMIFS(DataRegularSeason20242025!$AA$3:$AA$1315,DataRegularSeason20242025!$B$3:$B$1315, "&lt;=" &amp; GM$1, DataRegularSeason20242025!$D$3:$D$1315, $A3)+SUMIFS(DataRegularSeason20242025!$AB$3:$AB$1315,DataRegularSeason20242025!$B$3:$B$1315, "&lt;=" &amp; GM$1, DataRegularSeason20242025!$E$3:$E$1315, $A3)</f>
        <v>15</v>
      </c>
      <c r="GN3">
        <f>SUMIFS(DataRegularSeason20242025!$AA$3:$AA$1315,DataRegularSeason20242025!$B$3:$B$1315, "&lt;=" &amp; GN$1, DataRegularSeason20242025!$D$3:$D$1315, $A3)+SUMIFS(DataRegularSeason20242025!$AB$3:$AB$1315,DataRegularSeason20242025!$B$3:$B$1315, "&lt;=" &amp; GN$1, DataRegularSeason20242025!$E$3:$E$1315, $A3)</f>
        <v>15</v>
      </c>
      <c r="GO3">
        <f>SUMIFS(DataRegularSeason20242025!$AA$3:$AA$1315,DataRegularSeason20242025!$B$3:$B$1315, "&lt;=" &amp; GO$1, DataRegularSeason20242025!$D$3:$D$1315, $A3)+SUMIFS(DataRegularSeason20242025!$AB$3:$AB$1315,DataRegularSeason20242025!$B$3:$B$1315, "&lt;=" &amp; GO$1, DataRegularSeason20242025!$E$3:$E$1315, $A3)</f>
        <v>15</v>
      </c>
      <c r="GP3">
        <f>SUMIFS(DataRegularSeason20242025!$AA$3:$AA$1315,DataRegularSeason20242025!$B$3:$B$1315, "&lt;=" &amp; GP$1, DataRegularSeason20242025!$D$3:$D$1315, $A3)+SUMIFS(DataRegularSeason20242025!$AB$3:$AB$1315,DataRegularSeason20242025!$B$3:$B$1315, "&lt;=" &amp; GP$1, DataRegularSeason20242025!$E$3:$E$1315, $A3)</f>
        <v>15</v>
      </c>
      <c r="GQ3">
        <f>SUMIFS(DataRegularSeason20242025!$AA$3:$AA$1315,DataRegularSeason20242025!$B$3:$B$1315, "&lt;=" &amp; GQ$1, DataRegularSeason20242025!$D$3:$D$1315, $A3)+SUMIFS(DataRegularSeason20242025!$AB$3:$AB$1315,DataRegularSeason20242025!$B$3:$B$1315, "&lt;=" &amp; GQ$1, DataRegularSeason20242025!$E$3:$E$1315, $A3)</f>
        <v>15</v>
      </c>
      <c r="GR3">
        <f>SUMIFS(DataRegularSeason20242025!$AA$3:$AA$1315,DataRegularSeason20242025!$B$3:$B$1315, "&lt;=" &amp; GR$1, DataRegularSeason20242025!$D$3:$D$1315, $A3)+SUMIFS(DataRegularSeason20242025!$AB$3:$AB$1315,DataRegularSeason20242025!$B$3:$B$1315, "&lt;=" &amp; GR$1, DataRegularSeason20242025!$E$3:$E$1315, $A3)</f>
        <v>15</v>
      </c>
      <c r="GS3">
        <f>SUMIFS(DataRegularSeason20242025!$AA$3:$AA$1315,DataRegularSeason20242025!$B$3:$B$1315, "&lt;=" &amp; GS$1, DataRegularSeason20242025!$D$3:$D$1315, $A3)+SUMIFS(DataRegularSeason20242025!$AB$3:$AB$1315,DataRegularSeason20242025!$B$3:$B$1315, "&lt;=" &amp; GS$1, DataRegularSeason20242025!$E$3:$E$1315, $A3)</f>
        <v>15</v>
      </c>
      <c r="GT3">
        <f>SUMIFS(DataRegularSeason20242025!$AA$3:$AA$1315,DataRegularSeason20242025!$B$3:$B$1315, "&lt;=" &amp; GT$1, DataRegularSeason20242025!$D$3:$D$1315, $A3)+SUMIFS(DataRegularSeason20242025!$AB$3:$AB$1315,DataRegularSeason20242025!$B$3:$B$1315, "&lt;=" &amp; GT$1, DataRegularSeason20242025!$E$3:$E$1315, $A3)</f>
        <v>15</v>
      </c>
      <c r="GU3">
        <f>SUMIFS(DataRegularSeason20242025!$AA$3:$AA$1315,DataRegularSeason20242025!$B$3:$B$1315, "&lt;=" &amp; GU$1, DataRegularSeason20242025!$D$3:$D$1315, $A3)+SUMIFS(DataRegularSeason20242025!$AB$3:$AB$1315,DataRegularSeason20242025!$B$3:$B$1315, "&lt;=" &amp; GU$1, DataRegularSeason20242025!$E$3:$E$1315, $A3)</f>
        <v>15</v>
      </c>
    </row>
    <row r="4" spans="1:275" x14ac:dyDescent="0.25">
      <c r="A4" t="s">
        <v>20</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2</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3</v>
      </c>
      <c r="N4">
        <f>SUMIFS(DataRegularSeason20242025!$AA$3:$AA$1315,DataRegularSeason20242025!$B$3:$B$1315, "&lt;=" &amp; N$1, DataRegularSeason20242025!$D$3:$D$1315, $A4)+SUMIFS(DataRegularSeason20242025!$AB$3:$AB$1315,DataRegularSeason20242025!$B$3:$B$1315, "&lt;=" &amp; N$1, DataRegularSeason20242025!$E$3:$E$1315, $A4)</f>
        <v>3</v>
      </c>
      <c r="O4">
        <f>SUMIFS(DataRegularSeason20242025!$AA$3:$AA$1315,DataRegularSeason20242025!$B$3:$B$1315, "&lt;=" &amp; O$1, DataRegularSeason20242025!$D$3:$D$1315, $A4)+SUMIFS(DataRegularSeason20242025!$AB$3:$AB$1315,DataRegularSeason20242025!$B$3:$B$1315, "&lt;=" &amp; O$1, DataRegularSeason20242025!$E$3:$E$1315, $A4)</f>
        <v>5</v>
      </c>
      <c r="P4">
        <f>SUMIFS(DataRegularSeason20242025!$AA$3:$AA$1315,DataRegularSeason20242025!$B$3:$B$1315, "&lt;=" &amp; P$1, DataRegularSeason20242025!$D$3:$D$1315, $A4)+SUMIFS(DataRegularSeason20242025!$AB$3:$AB$1315,DataRegularSeason20242025!$B$3:$B$1315, "&lt;=" &amp; P$1, DataRegularSeason20242025!$E$3:$E$1315, $A4)</f>
        <v>5</v>
      </c>
      <c r="Q4">
        <f>SUMIFS(DataRegularSeason20242025!$AA$3:$AA$1315,DataRegularSeason20242025!$B$3:$B$1315, "&lt;=" &amp; Q$1, DataRegularSeason20242025!$D$3:$D$1315, $A4)+SUMIFS(DataRegularSeason20242025!$AB$3:$AB$1315,DataRegularSeason20242025!$B$3:$B$1315, "&lt;=" &amp; Q$1, DataRegularSeason20242025!$E$3:$E$1315, $A4)</f>
        <v>5</v>
      </c>
      <c r="R4">
        <f>SUMIFS(DataRegularSeason20242025!$AA$3:$AA$1315,DataRegularSeason20242025!$B$3:$B$1315, "&lt;=" &amp; R$1, DataRegularSeason20242025!$D$3:$D$1315, $A4)+SUMIFS(DataRegularSeason20242025!$AB$3:$AB$1315,DataRegularSeason20242025!$B$3:$B$1315, "&lt;=" &amp; R$1, DataRegularSeason20242025!$E$3:$E$1315, $A4)</f>
        <v>7</v>
      </c>
      <c r="S4">
        <f>SUMIFS(DataRegularSeason20242025!$AA$3:$AA$1315,DataRegularSeason20242025!$B$3:$B$1315, "&lt;=" &amp; S$1, DataRegularSeason20242025!$D$3:$D$1315, $A4)+SUMIFS(DataRegularSeason20242025!$AB$3:$AB$1315,DataRegularSeason20242025!$B$3:$B$1315, "&lt;=" &amp; S$1, DataRegularSeason20242025!$E$3:$E$1315, $A4)</f>
        <v>7</v>
      </c>
      <c r="T4">
        <f>SUMIFS(DataRegularSeason20242025!$AA$3:$AA$1315,DataRegularSeason20242025!$B$3:$B$1315, "&lt;=" &amp; T$1, DataRegularSeason20242025!$D$3:$D$1315, $A4)+SUMIFS(DataRegularSeason20242025!$AB$3:$AB$1315,DataRegularSeason20242025!$B$3:$B$1315, "&lt;=" &amp; T$1, DataRegularSeason20242025!$E$3:$E$1315, $A4)</f>
        <v>9</v>
      </c>
      <c r="U4">
        <f>SUMIFS(DataRegularSeason20242025!$AA$3:$AA$1315,DataRegularSeason20242025!$B$3:$B$1315, "&lt;=" &amp; U$1, DataRegularSeason20242025!$D$3:$D$1315, $A4)+SUMIFS(DataRegularSeason20242025!$AB$3:$AB$1315,DataRegularSeason20242025!$B$3:$B$1315, "&lt;=" &amp; U$1, DataRegularSeason20242025!$E$3:$E$1315, $A4)</f>
        <v>9</v>
      </c>
      <c r="V4">
        <f>SUMIFS(DataRegularSeason20242025!$AA$3:$AA$1315,DataRegularSeason20242025!$B$3:$B$1315, "&lt;=" &amp; V$1, DataRegularSeason20242025!$D$3:$D$1315, $A4)+SUMIFS(DataRegularSeason20242025!$AB$3:$AB$1315,DataRegularSeason20242025!$B$3:$B$1315, "&lt;=" &amp; V$1, DataRegularSeason20242025!$E$3:$E$1315, $A4)</f>
        <v>9</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11</v>
      </c>
      <c r="AA4">
        <f>SUMIFS(DataRegularSeason20242025!$AA$3:$AA$1315,DataRegularSeason20242025!$B$3:$B$1315, "&lt;=" &amp; AA$1, DataRegularSeason20242025!$D$3:$D$1315, $A4)+SUMIFS(DataRegularSeason20242025!$AB$3:$AB$1315,DataRegularSeason20242025!$B$3:$B$1315, "&lt;=" &amp; AA$1, DataRegularSeason20242025!$E$3:$E$1315, $A4)</f>
        <v>13</v>
      </c>
      <c r="AB4">
        <f>SUMIFS(DataRegularSeason20242025!$AA$3:$AA$1315,DataRegularSeason20242025!$B$3:$B$1315, "&lt;=" &amp; AB$1, DataRegularSeason20242025!$D$3:$D$1315, $A4)+SUMIFS(DataRegularSeason20242025!$AB$3:$AB$1315,DataRegularSeason20242025!$B$3:$B$1315, "&lt;=" &amp; AB$1, DataRegularSeason20242025!$E$3:$E$1315, $A4)</f>
        <v>13</v>
      </c>
      <c r="AC4">
        <f>SUMIFS(DataRegularSeason20242025!$AA$3:$AA$1315,DataRegularSeason20242025!$B$3:$B$1315, "&lt;=" &amp; AC$1, DataRegularSeason20242025!$D$3:$D$1315, $A4)+SUMIFS(DataRegularSeason20242025!$AB$3:$AB$1315,DataRegularSeason20242025!$B$3:$B$1315, "&lt;=" &amp; AC$1, DataRegularSeason20242025!$E$3:$E$1315, $A4)</f>
        <v>13</v>
      </c>
      <c r="AD4">
        <f>SUMIFS(DataRegularSeason20242025!$AA$3:$AA$1315,DataRegularSeason20242025!$B$3:$B$1315, "&lt;=" &amp; AD$1, DataRegularSeason20242025!$D$3:$D$1315, $A4)+SUMIFS(DataRegularSeason20242025!$AB$3:$AB$1315,DataRegularSeason20242025!$B$3:$B$1315, "&lt;=" &amp; AD$1, DataRegularSeason20242025!$E$3:$E$1315, $A4)</f>
        <v>13</v>
      </c>
      <c r="AE4">
        <f>SUMIFS(DataRegularSeason20242025!$AA$3:$AA$1315,DataRegularSeason20242025!$B$3:$B$1315, "&lt;=" &amp; AE$1, DataRegularSeason20242025!$D$3:$D$1315, $A4)+SUMIFS(DataRegularSeason20242025!$AB$3:$AB$1315,DataRegularSeason20242025!$B$3:$B$1315, "&lt;=" &amp; AE$1, DataRegularSeason20242025!$E$3:$E$1315, $A4)</f>
        <v>13</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13</v>
      </c>
      <c r="AT4">
        <f>SUMIFS(DataRegularSeason20242025!$AA$3:$AA$1315,DataRegularSeason20242025!$B$3:$B$1315, "&lt;=" &amp; AT$1, DataRegularSeason20242025!$D$3:$D$1315, $A4)+SUMIFS(DataRegularSeason20242025!$AB$3:$AB$1315,DataRegularSeason20242025!$B$3:$B$1315, "&lt;=" &amp; AT$1, DataRegularSeason20242025!$E$3:$E$1315, $A4)</f>
        <v>13</v>
      </c>
      <c r="AU4">
        <f>SUMIFS(DataRegularSeason20242025!$AA$3:$AA$1315,DataRegularSeason20242025!$B$3:$B$1315, "&lt;=" &amp; AU$1, DataRegularSeason20242025!$D$3:$D$1315, $A4)+SUMIFS(DataRegularSeason20242025!$AB$3:$AB$1315,DataRegularSeason20242025!$B$3:$B$1315, "&lt;=" &amp; AU$1, DataRegularSeason20242025!$E$3:$E$1315, $A4)</f>
        <v>13</v>
      </c>
      <c r="AV4">
        <f>SUMIFS(DataRegularSeason20242025!$AA$3:$AA$1315,DataRegularSeason20242025!$B$3:$B$1315, "&lt;=" &amp; AV$1, DataRegularSeason20242025!$D$3:$D$1315, $A4)+SUMIFS(DataRegularSeason20242025!$AB$3:$AB$1315,DataRegularSeason20242025!$B$3:$B$1315, "&lt;=" &amp; AV$1, DataRegularSeason20242025!$E$3:$E$1315, $A4)</f>
        <v>13</v>
      </c>
      <c r="AW4">
        <f>SUMIFS(DataRegularSeason20242025!$AA$3:$AA$1315,DataRegularSeason20242025!$B$3:$B$1315, "&lt;=" &amp; AW$1, DataRegularSeason20242025!$D$3:$D$1315, $A4)+SUMIFS(DataRegularSeason20242025!$AB$3:$AB$1315,DataRegularSeason20242025!$B$3:$B$1315, "&lt;=" &amp; AW$1, DataRegularSeason20242025!$E$3:$E$1315, $A4)</f>
        <v>13</v>
      </c>
      <c r="AX4">
        <f>SUMIFS(DataRegularSeason20242025!$AA$3:$AA$1315,DataRegularSeason20242025!$B$3:$B$1315, "&lt;=" &amp; AX$1, DataRegularSeason20242025!$D$3:$D$1315, $A4)+SUMIFS(DataRegularSeason20242025!$AB$3:$AB$1315,DataRegularSeason20242025!$B$3:$B$1315, "&lt;=" &amp; AX$1, DataRegularSeason20242025!$E$3:$E$1315, $A4)</f>
        <v>13</v>
      </c>
      <c r="AY4">
        <f>SUMIFS(DataRegularSeason20242025!$AA$3:$AA$1315,DataRegularSeason20242025!$B$3:$B$1315, "&lt;=" &amp; AY$1, DataRegularSeason20242025!$D$3:$D$1315, $A4)+SUMIFS(DataRegularSeason20242025!$AB$3:$AB$1315,DataRegularSeason20242025!$B$3:$B$1315, "&lt;=" &amp; AY$1, DataRegularSeason20242025!$E$3:$E$1315, $A4)</f>
        <v>13</v>
      </c>
      <c r="AZ4">
        <f>SUMIFS(DataRegularSeason20242025!$AA$3:$AA$1315,DataRegularSeason20242025!$B$3:$B$1315, "&lt;=" &amp; AZ$1, DataRegularSeason20242025!$D$3:$D$1315, $A4)+SUMIFS(DataRegularSeason20242025!$AB$3:$AB$1315,DataRegularSeason20242025!$B$3:$B$1315, "&lt;=" &amp; AZ$1, DataRegularSeason20242025!$E$3:$E$1315, $A4)</f>
        <v>13</v>
      </c>
      <c r="BA4">
        <f>SUMIFS(DataRegularSeason20242025!$AA$3:$AA$1315,DataRegularSeason20242025!$B$3:$B$1315, "&lt;=" &amp; BA$1, DataRegularSeason20242025!$D$3:$D$1315, $A4)+SUMIFS(DataRegularSeason20242025!$AB$3:$AB$1315,DataRegularSeason20242025!$B$3:$B$1315, "&lt;=" &amp; BA$1, DataRegularSeason20242025!$E$3:$E$1315, $A4)</f>
        <v>13</v>
      </c>
      <c r="BB4">
        <f>SUMIFS(DataRegularSeason20242025!$AA$3:$AA$1315,DataRegularSeason20242025!$B$3:$B$1315, "&lt;=" &amp; BB$1, DataRegularSeason20242025!$D$3:$D$1315, $A4)+SUMIFS(DataRegularSeason20242025!$AB$3:$AB$1315,DataRegularSeason20242025!$B$3:$B$1315, "&lt;=" &amp; BB$1, DataRegularSeason20242025!$E$3:$E$1315, $A4)</f>
        <v>13</v>
      </c>
      <c r="BC4">
        <f>SUMIFS(DataRegularSeason20242025!$AA$3:$AA$1315,DataRegularSeason20242025!$B$3:$B$1315, "&lt;=" &amp; BC$1, DataRegularSeason20242025!$D$3:$D$1315, $A4)+SUMIFS(DataRegularSeason20242025!$AB$3:$AB$1315,DataRegularSeason20242025!$B$3:$B$1315, "&lt;=" &amp; BC$1, DataRegularSeason20242025!$E$3:$E$1315, $A4)</f>
        <v>13</v>
      </c>
      <c r="BD4">
        <f>SUMIFS(DataRegularSeason20242025!$AA$3:$AA$1315,DataRegularSeason20242025!$B$3:$B$1315, "&lt;=" &amp; BD$1, DataRegularSeason20242025!$D$3:$D$1315, $A4)+SUMIFS(DataRegularSeason20242025!$AB$3:$AB$1315,DataRegularSeason20242025!$B$3:$B$1315, "&lt;=" &amp; BD$1, DataRegularSeason20242025!$E$3:$E$1315, $A4)</f>
        <v>13</v>
      </c>
      <c r="BE4">
        <f>SUMIFS(DataRegularSeason20242025!$AA$3:$AA$1315,DataRegularSeason20242025!$B$3:$B$1315, "&lt;=" &amp; BE$1, DataRegularSeason20242025!$D$3:$D$1315, $A4)+SUMIFS(DataRegularSeason20242025!$AB$3:$AB$1315,DataRegularSeason20242025!$B$3:$B$1315, "&lt;=" &amp; BE$1, DataRegularSeason20242025!$E$3:$E$1315, $A4)</f>
        <v>13</v>
      </c>
      <c r="BF4">
        <f>SUMIFS(DataRegularSeason20242025!$AA$3:$AA$1315,DataRegularSeason20242025!$B$3:$B$1315, "&lt;=" &amp; BF$1, DataRegularSeason20242025!$D$3:$D$1315, $A4)+SUMIFS(DataRegularSeason20242025!$AB$3:$AB$1315,DataRegularSeason20242025!$B$3:$B$1315, "&lt;=" &amp; BF$1, DataRegularSeason20242025!$E$3:$E$1315, $A4)</f>
        <v>13</v>
      </c>
      <c r="BG4">
        <f>SUMIFS(DataRegularSeason20242025!$AA$3:$AA$1315,DataRegularSeason20242025!$B$3:$B$1315, "&lt;=" &amp; BG$1, DataRegularSeason20242025!$D$3:$D$1315, $A4)+SUMIFS(DataRegularSeason20242025!$AB$3:$AB$1315,DataRegularSeason20242025!$B$3:$B$1315, "&lt;=" &amp; BG$1, DataRegularSeason20242025!$E$3:$E$1315, $A4)</f>
        <v>13</v>
      </c>
      <c r="BH4">
        <f>SUMIFS(DataRegularSeason20242025!$AA$3:$AA$1315,DataRegularSeason20242025!$B$3:$B$1315, "&lt;=" &amp; BH$1, DataRegularSeason20242025!$D$3:$D$1315, $A4)+SUMIFS(DataRegularSeason20242025!$AB$3:$AB$1315,DataRegularSeason20242025!$B$3:$B$1315, "&lt;=" &amp; BH$1, DataRegularSeason20242025!$E$3:$E$1315, $A4)</f>
        <v>13</v>
      </c>
      <c r="BI4">
        <f>SUMIFS(DataRegularSeason20242025!$AA$3:$AA$1315,DataRegularSeason20242025!$B$3:$B$1315, "&lt;=" &amp; BI$1, DataRegularSeason20242025!$D$3:$D$1315, $A4)+SUMIFS(DataRegularSeason20242025!$AB$3:$AB$1315,DataRegularSeason20242025!$B$3:$B$1315, "&lt;=" &amp; BI$1, DataRegularSeason20242025!$E$3:$E$1315, $A4)</f>
        <v>13</v>
      </c>
      <c r="BJ4">
        <f>SUMIFS(DataRegularSeason20242025!$AA$3:$AA$1315,DataRegularSeason20242025!$B$3:$B$1315, "&lt;=" &amp; BJ$1, DataRegularSeason20242025!$D$3:$D$1315, $A4)+SUMIFS(DataRegularSeason20242025!$AB$3:$AB$1315,DataRegularSeason20242025!$B$3:$B$1315, "&lt;=" &amp; BJ$1, DataRegularSeason20242025!$E$3:$E$1315, $A4)</f>
        <v>13</v>
      </c>
      <c r="BK4">
        <f>SUMIFS(DataRegularSeason20242025!$AA$3:$AA$1315,DataRegularSeason20242025!$B$3:$B$1315, "&lt;=" &amp; BK$1, DataRegularSeason20242025!$D$3:$D$1315, $A4)+SUMIFS(DataRegularSeason20242025!$AB$3:$AB$1315,DataRegularSeason20242025!$B$3:$B$1315, "&lt;=" &amp; BK$1, DataRegularSeason20242025!$E$3:$E$1315, $A4)</f>
        <v>13</v>
      </c>
      <c r="BL4">
        <f>SUMIFS(DataRegularSeason20242025!$AA$3:$AA$1315,DataRegularSeason20242025!$B$3:$B$1315, "&lt;=" &amp; BL$1, DataRegularSeason20242025!$D$3:$D$1315, $A4)+SUMIFS(DataRegularSeason20242025!$AB$3:$AB$1315,DataRegularSeason20242025!$B$3:$B$1315, "&lt;=" &amp; BL$1, DataRegularSeason20242025!$E$3:$E$1315, $A4)</f>
        <v>13</v>
      </c>
      <c r="BM4">
        <f>SUMIFS(DataRegularSeason20242025!$AA$3:$AA$1315,DataRegularSeason20242025!$B$3:$B$1315, "&lt;=" &amp; BM$1, DataRegularSeason20242025!$D$3:$D$1315, $A4)+SUMIFS(DataRegularSeason20242025!$AB$3:$AB$1315,DataRegularSeason20242025!$B$3:$B$1315, "&lt;=" &amp; BM$1, DataRegularSeason20242025!$E$3:$E$1315, $A4)</f>
        <v>13</v>
      </c>
      <c r="BN4">
        <f>SUMIFS(DataRegularSeason20242025!$AA$3:$AA$1315,DataRegularSeason20242025!$B$3:$B$1315, "&lt;=" &amp; BN$1, DataRegularSeason20242025!$D$3:$D$1315, $A4)+SUMIFS(DataRegularSeason20242025!$AB$3:$AB$1315,DataRegularSeason20242025!$B$3:$B$1315, "&lt;=" &amp; BN$1, DataRegularSeason20242025!$E$3:$E$1315, $A4)</f>
        <v>13</v>
      </c>
      <c r="BO4">
        <f>SUMIFS(DataRegularSeason20242025!$AA$3:$AA$1315,DataRegularSeason20242025!$B$3:$B$1315, "&lt;=" &amp; BO$1, DataRegularSeason20242025!$D$3:$D$1315, $A4)+SUMIFS(DataRegularSeason20242025!$AB$3:$AB$1315,DataRegularSeason20242025!$B$3:$B$1315, "&lt;=" &amp; BO$1, DataRegularSeason20242025!$E$3:$E$1315, $A4)</f>
        <v>13</v>
      </c>
      <c r="BP4">
        <f>SUMIFS(DataRegularSeason20242025!$AA$3:$AA$1315,DataRegularSeason20242025!$B$3:$B$1315, "&lt;=" &amp; BP$1, DataRegularSeason20242025!$D$3:$D$1315, $A4)+SUMIFS(DataRegularSeason20242025!$AB$3:$AB$1315,DataRegularSeason20242025!$B$3:$B$1315, "&lt;=" &amp; BP$1, DataRegularSeason20242025!$E$3:$E$1315, $A4)</f>
        <v>13</v>
      </c>
      <c r="BQ4">
        <f>SUMIFS(DataRegularSeason20242025!$AA$3:$AA$1315,DataRegularSeason20242025!$B$3:$B$1315, "&lt;=" &amp; BQ$1, DataRegularSeason20242025!$D$3:$D$1315, $A4)+SUMIFS(DataRegularSeason20242025!$AB$3:$AB$1315,DataRegularSeason20242025!$B$3:$B$1315, "&lt;=" &amp; BQ$1, DataRegularSeason20242025!$E$3:$E$1315, $A4)</f>
        <v>13</v>
      </c>
      <c r="BR4">
        <f>SUMIFS(DataRegularSeason20242025!$AA$3:$AA$1315,DataRegularSeason20242025!$B$3:$B$1315, "&lt;=" &amp; BR$1, DataRegularSeason20242025!$D$3:$D$1315, $A4)+SUMIFS(DataRegularSeason20242025!$AB$3:$AB$1315,DataRegularSeason20242025!$B$3:$B$1315, "&lt;=" &amp; BR$1, DataRegularSeason20242025!$E$3:$E$1315, $A4)</f>
        <v>13</v>
      </c>
      <c r="BS4">
        <f>SUMIFS(DataRegularSeason20242025!$AA$3:$AA$1315,DataRegularSeason20242025!$B$3:$B$1315, "&lt;=" &amp; BS$1, DataRegularSeason20242025!$D$3:$D$1315, $A4)+SUMIFS(DataRegularSeason20242025!$AB$3:$AB$1315,DataRegularSeason20242025!$B$3:$B$1315, "&lt;=" &amp; BS$1, DataRegularSeason20242025!$E$3:$E$1315, $A4)</f>
        <v>13</v>
      </c>
      <c r="BT4">
        <f>SUMIFS(DataRegularSeason20242025!$AA$3:$AA$1315,DataRegularSeason20242025!$B$3:$B$1315, "&lt;=" &amp; BT$1, DataRegularSeason20242025!$D$3:$D$1315, $A4)+SUMIFS(DataRegularSeason20242025!$AB$3:$AB$1315,DataRegularSeason20242025!$B$3:$B$1315, "&lt;=" &amp; BT$1, DataRegularSeason20242025!$E$3:$E$1315, $A4)</f>
        <v>13</v>
      </c>
      <c r="BU4">
        <f>SUMIFS(DataRegularSeason20242025!$AA$3:$AA$1315,DataRegularSeason20242025!$B$3:$B$1315, "&lt;=" &amp; BU$1, DataRegularSeason20242025!$D$3:$D$1315, $A4)+SUMIFS(DataRegularSeason20242025!$AB$3:$AB$1315,DataRegularSeason20242025!$B$3:$B$1315, "&lt;=" &amp; BU$1, DataRegularSeason20242025!$E$3:$E$1315, $A4)</f>
        <v>13</v>
      </c>
      <c r="BV4">
        <f>SUMIFS(DataRegularSeason20242025!$AA$3:$AA$1315,DataRegularSeason20242025!$B$3:$B$1315, "&lt;=" &amp; BV$1, DataRegularSeason20242025!$D$3:$D$1315, $A4)+SUMIFS(DataRegularSeason20242025!$AB$3:$AB$1315,DataRegularSeason20242025!$B$3:$B$1315, "&lt;=" &amp; BV$1, DataRegularSeason20242025!$E$3:$E$1315, $A4)</f>
        <v>13</v>
      </c>
      <c r="BW4">
        <f>SUMIFS(DataRegularSeason20242025!$AA$3:$AA$1315,DataRegularSeason20242025!$B$3:$B$1315, "&lt;=" &amp; BW$1, DataRegularSeason20242025!$D$3:$D$1315, $A4)+SUMIFS(DataRegularSeason20242025!$AB$3:$AB$1315,DataRegularSeason20242025!$B$3:$B$1315, "&lt;=" &amp; BW$1, DataRegularSeason20242025!$E$3:$E$1315, $A4)</f>
        <v>13</v>
      </c>
      <c r="BX4">
        <f>SUMIFS(DataRegularSeason20242025!$AA$3:$AA$1315,DataRegularSeason20242025!$B$3:$B$1315, "&lt;=" &amp; BX$1, DataRegularSeason20242025!$D$3:$D$1315, $A4)+SUMIFS(DataRegularSeason20242025!$AB$3:$AB$1315,DataRegularSeason20242025!$B$3:$B$1315, "&lt;=" &amp; BX$1, DataRegularSeason20242025!$E$3:$E$1315, $A4)</f>
        <v>13</v>
      </c>
      <c r="BY4">
        <f>SUMIFS(DataRegularSeason20242025!$AA$3:$AA$1315,DataRegularSeason20242025!$B$3:$B$1315, "&lt;=" &amp; BY$1, DataRegularSeason20242025!$D$3:$D$1315, $A4)+SUMIFS(DataRegularSeason20242025!$AB$3:$AB$1315,DataRegularSeason20242025!$B$3:$B$1315, "&lt;=" &amp; BY$1, DataRegularSeason20242025!$E$3:$E$1315, $A4)</f>
        <v>13</v>
      </c>
      <c r="BZ4">
        <f>SUMIFS(DataRegularSeason20242025!$AA$3:$AA$1315,DataRegularSeason20242025!$B$3:$B$1315, "&lt;=" &amp; BZ$1, DataRegularSeason20242025!$D$3:$D$1315, $A4)+SUMIFS(DataRegularSeason20242025!$AB$3:$AB$1315,DataRegularSeason20242025!$B$3:$B$1315, "&lt;=" &amp; BZ$1, DataRegularSeason20242025!$E$3:$E$1315, $A4)</f>
        <v>13</v>
      </c>
      <c r="CA4">
        <f>SUMIFS(DataRegularSeason20242025!$AA$3:$AA$1315,DataRegularSeason20242025!$B$3:$B$1315, "&lt;=" &amp; CA$1, DataRegularSeason20242025!$D$3:$D$1315, $A4)+SUMIFS(DataRegularSeason20242025!$AB$3:$AB$1315,DataRegularSeason20242025!$B$3:$B$1315, "&lt;=" &amp; CA$1, DataRegularSeason20242025!$E$3:$E$1315, $A4)</f>
        <v>13</v>
      </c>
      <c r="CB4">
        <f>SUMIFS(DataRegularSeason20242025!$AA$3:$AA$1315,DataRegularSeason20242025!$B$3:$B$1315, "&lt;=" &amp; CB$1, DataRegularSeason20242025!$D$3:$D$1315, $A4)+SUMIFS(DataRegularSeason20242025!$AB$3:$AB$1315,DataRegularSeason20242025!$B$3:$B$1315, "&lt;=" &amp; CB$1, DataRegularSeason20242025!$E$3:$E$1315, $A4)</f>
        <v>13</v>
      </c>
      <c r="CC4">
        <f>SUMIFS(DataRegularSeason20242025!$AA$3:$AA$1315,DataRegularSeason20242025!$B$3:$B$1315, "&lt;=" &amp; CC$1, DataRegularSeason20242025!$D$3:$D$1315, $A4)+SUMIFS(DataRegularSeason20242025!$AB$3:$AB$1315,DataRegularSeason20242025!$B$3:$B$1315, "&lt;=" &amp; CC$1, DataRegularSeason20242025!$E$3:$E$1315, $A4)</f>
        <v>13</v>
      </c>
      <c r="CD4">
        <f>SUMIFS(DataRegularSeason20242025!$AA$3:$AA$1315,DataRegularSeason20242025!$B$3:$B$1315, "&lt;=" &amp; CD$1, DataRegularSeason20242025!$D$3:$D$1315, $A4)+SUMIFS(DataRegularSeason20242025!$AB$3:$AB$1315,DataRegularSeason20242025!$B$3:$B$1315, "&lt;=" &amp; CD$1, DataRegularSeason20242025!$E$3:$E$1315, $A4)</f>
        <v>13</v>
      </c>
      <c r="CE4">
        <f>SUMIFS(DataRegularSeason20242025!$AA$3:$AA$1315,DataRegularSeason20242025!$B$3:$B$1315, "&lt;=" &amp; CE$1, DataRegularSeason20242025!$D$3:$D$1315, $A4)+SUMIFS(DataRegularSeason20242025!$AB$3:$AB$1315,DataRegularSeason20242025!$B$3:$B$1315, "&lt;=" &amp; CE$1, DataRegularSeason20242025!$E$3:$E$1315, $A4)</f>
        <v>13</v>
      </c>
      <c r="CF4">
        <f>SUMIFS(DataRegularSeason20242025!$AA$3:$AA$1315,DataRegularSeason20242025!$B$3:$B$1315, "&lt;=" &amp; CF$1, DataRegularSeason20242025!$D$3:$D$1315, $A4)+SUMIFS(DataRegularSeason20242025!$AB$3:$AB$1315,DataRegularSeason20242025!$B$3:$B$1315, "&lt;=" &amp; CF$1, DataRegularSeason20242025!$E$3:$E$1315, $A4)</f>
        <v>13</v>
      </c>
      <c r="CG4">
        <f>SUMIFS(DataRegularSeason20242025!$AA$3:$AA$1315,DataRegularSeason20242025!$B$3:$B$1315, "&lt;=" &amp; CG$1, DataRegularSeason20242025!$D$3:$D$1315, $A4)+SUMIFS(DataRegularSeason20242025!$AB$3:$AB$1315,DataRegularSeason20242025!$B$3:$B$1315, "&lt;=" &amp; CG$1, DataRegularSeason20242025!$E$3:$E$1315, $A4)</f>
        <v>13</v>
      </c>
      <c r="CH4">
        <f>SUMIFS(DataRegularSeason20242025!$AA$3:$AA$1315,DataRegularSeason20242025!$B$3:$B$1315, "&lt;=" &amp; CH$1, DataRegularSeason20242025!$D$3:$D$1315, $A4)+SUMIFS(DataRegularSeason20242025!$AB$3:$AB$1315,DataRegularSeason20242025!$B$3:$B$1315, "&lt;=" &amp; CH$1, DataRegularSeason20242025!$E$3:$E$1315, $A4)</f>
        <v>13</v>
      </c>
      <c r="CI4">
        <f>SUMIFS(DataRegularSeason20242025!$AA$3:$AA$1315,DataRegularSeason20242025!$B$3:$B$1315, "&lt;=" &amp; CI$1, DataRegularSeason20242025!$D$3:$D$1315, $A4)+SUMIFS(DataRegularSeason20242025!$AB$3:$AB$1315,DataRegularSeason20242025!$B$3:$B$1315, "&lt;=" &amp; CI$1, DataRegularSeason20242025!$E$3:$E$1315, $A4)</f>
        <v>13</v>
      </c>
      <c r="CJ4">
        <f>SUMIFS(DataRegularSeason20242025!$AA$3:$AA$1315,DataRegularSeason20242025!$B$3:$B$1315, "&lt;=" &amp; CJ$1, DataRegularSeason20242025!$D$3:$D$1315, $A4)+SUMIFS(DataRegularSeason20242025!$AB$3:$AB$1315,DataRegularSeason20242025!$B$3:$B$1315, "&lt;=" &amp; CJ$1, DataRegularSeason20242025!$E$3:$E$1315, $A4)</f>
        <v>13</v>
      </c>
      <c r="CK4">
        <f>SUMIFS(DataRegularSeason20242025!$AA$3:$AA$1315,DataRegularSeason20242025!$B$3:$B$1315, "&lt;=" &amp; CK$1, DataRegularSeason20242025!$D$3:$D$1315, $A4)+SUMIFS(DataRegularSeason20242025!$AB$3:$AB$1315,DataRegularSeason20242025!$B$3:$B$1315, "&lt;=" &amp; CK$1, DataRegularSeason20242025!$E$3:$E$1315, $A4)</f>
        <v>13</v>
      </c>
      <c r="CL4">
        <f>SUMIFS(DataRegularSeason20242025!$AA$3:$AA$1315,DataRegularSeason20242025!$B$3:$B$1315, "&lt;=" &amp; CL$1, DataRegularSeason20242025!$D$3:$D$1315, $A4)+SUMIFS(DataRegularSeason20242025!$AB$3:$AB$1315,DataRegularSeason20242025!$B$3:$B$1315, "&lt;=" &amp; CL$1, DataRegularSeason20242025!$E$3:$E$1315, $A4)</f>
        <v>13</v>
      </c>
      <c r="CM4">
        <f>SUMIFS(DataRegularSeason20242025!$AA$3:$AA$1315,DataRegularSeason20242025!$B$3:$B$1315, "&lt;=" &amp; CM$1, DataRegularSeason20242025!$D$3:$D$1315, $A4)+SUMIFS(DataRegularSeason20242025!$AB$3:$AB$1315,DataRegularSeason20242025!$B$3:$B$1315, "&lt;=" &amp; CM$1, DataRegularSeason20242025!$E$3:$E$1315, $A4)</f>
        <v>13</v>
      </c>
      <c r="CN4">
        <f>SUMIFS(DataRegularSeason20242025!$AA$3:$AA$1315,DataRegularSeason20242025!$B$3:$B$1315, "&lt;=" &amp; CN$1, DataRegularSeason20242025!$D$3:$D$1315, $A4)+SUMIFS(DataRegularSeason20242025!$AB$3:$AB$1315,DataRegularSeason20242025!$B$3:$B$1315, "&lt;=" &amp; CN$1, DataRegularSeason20242025!$E$3:$E$1315, $A4)</f>
        <v>13</v>
      </c>
      <c r="CO4">
        <f>SUMIFS(DataRegularSeason20242025!$AA$3:$AA$1315,DataRegularSeason20242025!$B$3:$B$1315, "&lt;=" &amp; CO$1, DataRegularSeason20242025!$D$3:$D$1315, $A4)+SUMIFS(DataRegularSeason20242025!$AB$3:$AB$1315,DataRegularSeason20242025!$B$3:$B$1315, "&lt;=" &amp; CO$1, DataRegularSeason20242025!$E$3:$E$1315, $A4)</f>
        <v>13</v>
      </c>
      <c r="CP4">
        <f>SUMIFS(DataRegularSeason20242025!$AA$3:$AA$1315,DataRegularSeason20242025!$B$3:$B$1315, "&lt;=" &amp; CP$1, DataRegularSeason20242025!$D$3:$D$1315, $A4)+SUMIFS(DataRegularSeason20242025!$AB$3:$AB$1315,DataRegularSeason20242025!$B$3:$B$1315, "&lt;=" &amp; CP$1, DataRegularSeason20242025!$E$3:$E$1315, $A4)</f>
        <v>13</v>
      </c>
      <c r="CQ4">
        <f>SUMIFS(DataRegularSeason20242025!$AA$3:$AA$1315,DataRegularSeason20242025!$B$3:$B$1315, "&lt;=" &amp; CQ$1, DataRegularSeason20242025!$D$3:$D$1315, $A4)+SUMIFS(DataRegularSeason20242025!$AB$3:$AB$1315,DataRegularSeason20242025!$B$3:$B$1315, "&lt;=" &amp; CQ$1, DataRegularSeason20242025!$E$3:$E$1315, $A4)</f>
        <v>13</v>
      </c>
      <c r="CR4">
        <f>SUMIFS(DataRegularSeason20242025!$AA$3:$AA$1315,DataRegularSeason20242025!$B$3:$B$1315, "&lt;=" &amp; CR$1, DataRegularSeason20242025!$D$3:$D$1315, $A4)+SUMIFS(DataRegularSeason20242025!$AB$3:$AB$1315,DataRegularSeason20242025!$B$3:$B$1315, "&lt;=" &amp; CR$1, DataRegularSeason20242025!$E$3:$E$1315, $A4)</f>
        <v>13</v>
      </c>
      <c r="CS4">
        <f>SUMIFS(DataRegularSeason20242025!$AA$3:$AA$1315,DataRegularSeason20242025!$B$3:$B$1315, "&lt;=" &amp; CS$1, DataRegularSeason20242025!$D$3:$D$1315, $A4)+SUMIFS(DataRegularSeason20242025!$AB$3:$AB$1315,DataRegularSeason20242025!$B$3:$B$1315, "&lt;=" &amp; CS$1, DataRegularSeason20242025!$E$3:$E$1315, $A4)</f>
        <v>13</v>
      </c>
      <c r="CT4">
        <f>SUMIFS(DataRegularSeason20242025!$AA$3:$AA$1315,DataRegularSeason20242025!$B$3:$B$1315, "&lt;=" &amp; CT$1, DataRegularSeason20242025!$D$3:$D$1315, $A4)+SUMIFS(DataRegularSeason20242025!$AB$3:$AB$1315,DataRegularSeason20242025!$B$3:$B$1315, "&lt;=" &amp; CT$1, DataRegularSeason20242025!$E$3:$E$1315, $A4)</f>
        <v>13</v>
      </c>
      <c r="CU4">
        <f>SUMIFS(DataRegularSeason20242025!$AA$3:$AA$1315,DataRegularSeason20242025!$B$3:$B$1315, "&lt;=" &amp; CU$1, DataRegularSeason20242025!$D$3:$D$1315, $A4)+SUMIFS(DataRegularSeason20242025!$AB$3:$AB$1315,DataRegularSeason20242025!$B$3:$B$1315, "&lt;=" &amp; CU$1, DataRegularSeason20242025!$E$3:$E$1315, $A4)</f>
        <v>13</v>
      </c>
      <c r="CV4">
        <f>SUMIFS(DataRegularSeason20242025!$AA$3:$AA$1315,DataRegularSeason20242025!$B$3:$B$1315, "&lt;=" &amp; CV$1, DataRegularSeason20242025!$D$3:$D$1315, $A4)+SUMIFS(DataRegularSeason20242025!$AB$3:$AB$1315,DataRegularSeason20242025!$B$3:$B$1315, "&lt;=" &amp; CV$1, DataRegularSeason20242025!$E$3:$E$1315, $A4)</f>
        <v>13</v>
      </c>
      <c r="CW4">
        <f>SUMIFS(DataRegularSeason20242025!$AA$3:$AA$1315,DataRegularSeason20242025!$B$3:$B$1315, "&lt;=" &amp; CW$1, DataRegularSeason20242025!$D$3:$D$1315, $A4)+SUMIFS(DataRegularSeason20242025!$AB$3:$AB$1315,DataRegularSeason20242025!$B$3:$B$1315, "&lt;=" &amp; CW$1, DataRegularSeason20242025!$E$3:$E$1315, $A4)</f>
        <v>13</v>
      </c>
      <c r="CX4">
        <f>SUMIFS(DataRegularSeason20242025!$AA$3:$AA$1315,DataRegularSeason20242025!$B$3:$B$1315, "&lt;=" &amp; CX$1, DataRegularSeason20242025!$D$3:$D$1315, $A4)+SUMIFS(DataRegularSeason20242025!$AB$3:$AB$1315,DataRegularSeason20242025!$B$3:$B$1315, "&lt;=" &amp; CX$1, DataRegularSeason20242025!$E$3:$E$1315, $A4)</f>
        <v>13</v>
      </c>
      <c r="CY4">
        <f>SUMIFS(DataRegularSeason20242025!$AA$3:$AA$1315,DataRegularSeason20242025!$B$3:$B$1315, "&lt;=" &amp; CY$1, DataRegularSeason20242025!$D$3:$D$1315, $A4)+SUMIFS(DataRegularSeason20242025!$AB$3:$AB$1315,DataRegularSeason20242025!$B$3:$B$1315, "&lt;=" &amp; CY$1, DataRegularSeason20242025!$E$3:$E$1315, $A4)</f>
        <v>13</v>
      </c>
      <c r="CZ4">
        <f>SUMIFS(DataRegularSeason20242025!$AA$3:$AA$1315,DataRegularSeason20242025!$B$3:$B$1315, "&lt;=" &amp; CZ$1, DataRegularSeason20242025!$D$3:$D$1315, $A4)+SUMIFS(DataRegularSeason20242025!$AB$3:$AB$1315,DataRegularSeason20242025!$B$3:$B$1315, "&lt;=" &amp; CZ$1, DataRegularSeason20242025!$E$3:$E$1315, $A4)</f>
        <v>13</v>
      </c>
      <c r="DA4">
        <f>SUMIFS(DataRegularSeason20242025!$AA$3:$AA$1315,DataRegularSeason20242025!$B$3:$B$1315, "&lt;=" &amp; DA$1, DataRegularSeason20242025!$D$3:$D$1315, $A4)+SUMIFS(DataRegularSeason20242025!$AB$3:$AB$1315,DataRegularSeason20242025!$B$3:$B$1315, "&lt;=" &amp; DA$1, DataRegularSeason20242025!$E$3:$E$1315, $A4)</f>
        <v>13</v>
      </c>
      <c r="DB4">
        <f>SUMIFS(DataRegularSeason20242025!$AA$3:$AA$1315,DataRegularSeason20242025!$B$3:$B$1315, "&lt;=" &amp; DB$1, DataRegularSeason20242025!$D$3:$D$1315, $A4)+SUMIFS(DataRegularSeason20242025!$AB$3:$AB$1315,DataRegularSeason20242025!$B$3:$B$1315, "&lt;=" &amp; DB$1, DataRegularSeason20242025!$E$3:$E$1315, $A4)</f>
        <v>13</v>
      </c>
      <c r="DC4">
        <f>SUMIFS(DataRegularSeason20242025!$AA$3:$AA$1315,DataRegularSeason20242025!$B$3:$B$1315, "&lt;=" &amp; DC$1, DataRegularSeason20242025!$D$3:$D$1315, $A4)+SUMIFS(DataRegularSeason20242025!$AB$3:$AB$1315,DataRegularSeason20242025!$B$3:$B$1315, "&lt;=" &amp; DC$1, DataRegularSeason20242025!$E$3:$E$1315, $A4)</f>
        <v>13</v>
      </c>
      <c r="DD4">
        <f>SUMIFS(DataRegularSeason20242025!$AA$3:$AA$1315,DataRegularSeason20242025!$B$3:$B$1315, "&lt;=" &amp; DD$1, DataRegularSeason20242025!$D$3:$D$1315, $A4)+SUMIFS(DataRegularSeason20242025!$AB$3:$AB$1315,DataRegularSeason20242025!$B$3:$B$1315, "&lt;=" &amp; DD$1, DataRegularSeason20242025!$E$3:$E$1315, $A4)</f>
        <v>13</v>
      </c>
      <c r="DE4">
        <f>SUMIFS(DataRegularSeason20242025!$AA$3:$AA$1315,DataRegularSeason20242025!$B$3:$B$1315, "&lt;=" &amp; DE$1, DataRegularSeason20242025!$D$3:$D$1315, $A4)+SUMIFS(DataRegularSeason20242025!$AB$3:$AB$1315,DataRegularSeason20242025!$B$3:$B$1315, "&lt;=" &amp; DE$1, DataRegularSeason20242025!$E$3:$E$1315, $A4)</f>
        <v>13</v>
      </c>
      <c r="DF4">
        <f>SUMIFS(DataRegularSeason20242025!$AA$3:$AA$1315,DataRegularSeason20242025!$B$3:$B$1315, "&lt;=" &amp; DF$1, DataRegularSeason20242025!$D$3:$D$1315, $A4)+SUMIFS(DataRegularSeason20242025!$AB$3:$AB$1315,DataRegularSeason20242025!$B$3:$B$1315, "&lt;=" &amp; DF$1, DataRegularSeason20242025!$E$3:$E$1315, $A4)</f>
        <v>13</v>
      </c>
      <c r="DG4">
        <f>SUMIFS(DataRegularSeason20242025!$AA$3:$AA$1315,DataRegularSeason20242025!$B$3:$B$1315, "&lt;=" &amp; DG$1, DataRegularSeason20242025!$D$3:$D$1315, $A4)+SUMIFS(DataRegularSeason20242025!$AB$3:$AB$1315,DataRegularSeason20242025!$B$3:$B$1315, "&lt;=" &amp; DG$1, DataRegularSeason20242025!$E$3:$E$1315, $A4)</f>
        <v>13</v>
      </c>
      <c r="DH4">
        <f>SUMIFS(DataRegularSeason20242025!$AA$3:$AA$1315,DataRegularSeason20242025!$B$3:$B$1315, "&lt;=" &amp; DH$1, DataRegularSeason20242025!$D$3:$D$1315, $A4)+SUMIFS(DataRegularSeason20242025!$AB$3:$AB$1315,DataRegularSeason20242025!$B$3:$B$1315, "&lt;=" &amp; DH$1, DataRegularSeason20242025!$E$3:$E$1315, $A4)</f>
        <v>13</v>
      </c>
      <c r="DI4">
        <f>SUMIFS(DataRegularSeason20242025!$AA$3:$AA$1315,DataRegularSeason20242025!$B$3:$B$1315, "&lt;=" &amp; DI$1, DataRegularSeason20242025!$D$3:$D$1315, $A4)+SUMIFS(DataRegularSeason20242025!$AB$3:$AB$1315,DataRegularSeason20242025!$B$3:$B$1315, "&lt;=" &amp; DI$1, DataRegularSeason20242025!$E$3:$E$1315, $A4)</f>
        <v>13</v>
      </c>
      <c r="DJ4">
        <f>SUMIFS(DataRegularSeason20242025!$AA$3:$AA$1315,DataRegularSeason20242025!$B$3:$B$1315, "&lt;=" &amp; DJ$1, DataRegularSeason20242025!$D$3:$D$1315, $A4)+SUMIFS(DataRegularSeason20242025!$AB$3:$AB$1315,DataRegularSeason20242025!$B$3:$B$1315, "&lt;=" &amp; DJ$1, DataRegularSeason20242025!$E$3:$E$1315, $A4)</f>
        <v>13</v>
      </c>
      <c r="DK4">
        <f>SUMIFS(DataRegularSeason20242025!$AA$3:$AA$1315,DataRegularSeason20242025!$B$3:$B$1315, "&lt;=" &amp; DK$1, DataRegularSeason20242025!$D$3:$D$1315, $A4)+SUMIFS(DataRegularSeason20242025!$AB$3:$AB$1315,DataRegularSeason20242025!$B$3:$B$1315, "&lt;=" &amp; DK$1, DataRegularSeason20242025!$E$3:$E$1315, $A4)</f>
        <v>13</v>
      </c>
      <c r="DL4">
        <f>SUMIFS(DataRegularSeason20242025!$AA$3:$AA$1315,DataRegularSeason20242025!$B$3:$B$1315, "&lt;=" &amp; DL$1, DataRegularSeason20242025!$D$3:$D$1315, $A4)+SUMIFS(DataRegularSeason20242025!$AB$3:$AB$1315,DataRegularSeason20242025!$B$3:$B$1315, "&lt;=" &amp; DL$1, DataRegularSeason20242025!$E$3:$E$1315, $A4)</f>
        <v>13</v>
      </c>
      <c r="DM4">
        <f>SUMIFS(DataRegularSeason20242025!$AA$3:$AA$1315,DataRegularSeason20242025!$B$3:$B$1315, "&lt;=" &amp; DM$1, DataRegularSeason20242025!$D$3:$D$1315, $A4)+SUMIFS(DataRegularSeason20242025!$AB$3:$AB$1315,DataRegularSeason20242025!$B$3:$B$1315, "&lt;=" &amp; DM$1, DataRegularSeason20242025!$E$3:$E$1315, $A4)</f>
        <v>13</v>
      </c>
      <c r="DN4">
        <f>SUMIFS(DataRegularSeason20242025!$AA$3:$AA$1315,DataRegularSeason20242025!$B$3:$B$1315, "&lt;=" &amp; DN$1, DataRegularSeason20242025!$D$3:$D$1315, $A4)+SUMIFS(DataRegularSeason20242025!$AB$3:$AB$1315,DataRegularSeason20242025!$B$3:$B$1315, "&lt;=" &amp; DN$1, DataRegularSeason20242025!$E$3:$E$1315, $A4)</f>
        <v>13</v>
      </c>
      <c r="DO4">
        <f>SUMIFS(DataRegularSeason20242025!$AA$3:$AA$1315,DataRegularSeason20242025!$B$3:$B$1315, "&lt;=" &amp; DO$1, DataRegularSeason20242025!$D$3:$D$1315, $A4)+SUMIFS(DataRegularSeason20242025!$AB$3:$AB$1315,DataRegularSeason20242025!$B$3:$B$1315, "&lt;=" &amp; DO$1, DataRegularSeason20242025!$E$3:$E$1315, $A4)</f>
        <v>13</v>
      </c>
      <c r="DP4">
        <f>SUMIFS(DataRegularSeason20242025!$AA$3:$AA$1315,DataRegularSeason20242025!$B$3:$B$1315, "&lt;=" &amp; DP$1, DataRegularSeason20242025!$D$3:$D$1315, $A4)+SUMIFS(DataRegularSeason20242025!$AB$3:$AB$1315,DataRegularSeason20242025!$B$3:$B$1315, "&lt;=" &amp; DP$1, DataRegularSeason20242025!$E$3:$E$1315, $A4)</f>
        <v>13</v>
      </c>
      <c r="DQ4">
        <f>SUMIFS(DataRegularSeason20242025!$AA$3:$AA$1315,DataRegularSeason20242025!$B$3:$B$1315, "&lt;=" &amp; DQ$1, DataRegularSeason20242025!$D$3:$D$1315, $A4)+SUMIFS(DataRegularSeason20242025!$AB$3:$AB$1315,DataRegularSeason20242025!$B$3:$B$1315, "&lt;=" &amp; DQ$1, DataRegularSeason20242025!$E$3:$E$1315, $A4)</f>
        <v>13</v>
      </c>
      <c r="DR4">
        <f>SUMIFS(DataRegularSeason20242025!$AA$3:$AA$1315,DataRegularSeason20242025!$B$3:$B$1315, "&lt;=" &amp; DR$1, DataRegularSeason20242025!$D$3:$D$1315, $A4)+SUMIFS(DataRegularSeason20242025!$AB$3:$AB$1315,DataRegularSeason20242025!$B$3:$B$1315, "&lt;=" &amp; DR$1, DataRegularSeason20242025!$E$3:$E$1315, $A4)</f>
        <v>13</v>
      </c>
      <c r="DS4">
        <f>SUMIFS(DataRegularSeason20242025!$AA$3:$AA$1315,DataRegularSeason20242025!$B$3:$B$1315, "&lt;=" &amp; DS$1, DataRegularSeason20242025!$D$3:$D$1315, $A4)+SUMIFS(DataRegularSeason20242025!$AB$3:$AB$1315,DataRegularSeason20242025!$B$3:$B$1315, "&lt;=" &amp; DS$1, DataRegularSeason20242025!$E$3:$E$1315, $A4)</f>
        <v>13</v>
      </c>
      <c r="DT4">
        <f>SUMIFS(DataRegularSeason20242025!$AA$3:$AA$1315,DataRegularSeason20242025!$B$3:$B$1315, "&lt;=" &amp; DT$1, DataRegularSeason20242025!$D$3:$D$1315, $A4)+SUMIFS(DataRegularSeason20242025!$AB$3:$AB$1315,DataRegularSeason20242025!$B$3:$B$1315, "&lt;=" &amp; DT$1, DataRegularSeason20242025!$E$3:$E$1315, $A4)</f>
        <v>13</v>
      </c>
      <c r="DU4">
        <f>SUMIFS(DataRegularSeason20242025!$AA$3:$AA$1315,DataRegularSeason20242025!$B$3:$B$1315, "&lt;=" &amp; DU$1, DataRegularSeason20242025!$D$3:$D$1315, $A4)+SUMIFS(DataRegularSeason20242025!$AB$3:$AB$1315,DataRegularSeason20242025!$B$3:$B$1315, "&lt;=" &amp; DU$1, DataRegularSeason20242025!$E$3:$E$1315, $A4)</f>
        <v>13</v>
      </c>
      <c r="DV4">
        <f>SUMIFS(DataRegularSeason20242025!$AA$3:$AA$1315,DataRegularSeason20242025!$B$3:$B$1315, "&lt;=" &amp; DV$1, DataRegularSeason20242025!$D$3:$D$1315, $A4)+SUMIFS(DataRegularSeason20242025!$AB$3:$AB$1315,DataRegularSeason20242025!$B$3:$B$1315, "&lt;=" &amp; DV$1, DataRegularSeason20242025!$E$3:$E$1315, $A4)</f>
        <v>13</v>
      </c>
      <c r="DW4">
        <f>SUMIFS(DataRegularSeason20242025!$AA$3:$AA$1315,DataRegularSeason20242025!$B$3:$B$1315, "&lt;=" &amp; DW$1, DataRegularSeason20242025!$D$3:$D$1315, $A4)+SUMIFS(DataRegularSeason20242025!$AB$3:$AB$1315,DataRegularSeason20242025!$B$3:$B$1315, "&lt;=" &amp; DW$1, DataRegularSeason20242025!$E$3:$E$1315, $A4)</f>
        <v>13</v>
      </c>
      <c r="DX4">
        <f>SUMIFS(DataRegularSeason20242025!$AA$3:$AA$1315,DataRegularSeason20242025!$B$3:$B$1315, "&lt;=" &amp; DX$1, DataRegularSeason20242025!$D$3:$D$1315, $A4)+SUMIFS(DataRegularSeason20242025!$AB$3:$AB$1315,DataRegularSeason20242025!$B$3:$B$1315, "&lt;=" &amp; DX$1, DataRegularSeason20242025!$E$3:$E$1315, $A4)</f>
        <v>13</v>
      </c>
      <c r="DY4">
        <f>SUMIFS(DataRegularSeason20242025!$AA$3:$AA$1315,DataRegularSeason20242025!$B$3:$B$1315, "&lt;=" &amp; DY$1, DataRegularSeason20242025!$D$3:$D$1315, $A4)+SUMIFS(DataRegularSeason20242025!$AB$3:$AB$1315,DataRegularSeason20242025!$B$3:$B$1315, "&lt;=" &amp; DY$1, DataRegularSeason20242025!$E$3:$E$1315, $A4)</f>
        <v>13</v>
      </c>
      <c r="DZ4">
        <f>SUMIFS(DataRegularSeason20242025!$AA$3:$AA$1315,DataRegularSeason20242025!$B$3:$B$1315, "&lt;=" &amp; DZ$1, DataRegularSeason20242025!$D$3:$D$1315, $A4)+SUMIFS(DataRegularSeason20242025!$AB$3:$AB$1315,DataRegularSeason20242025!$B$3:$B$1315, "&lt;=" &amp; DZ$1, DataRegularSeason20242025!$E$3:$E$1315, $A4)</f>
        <v>13</v>
      </c>
      <c r="EA4">
        <f>SUMIFS(DataRegularSeason20242025!$AA$3:$AA$1315,DataRegularSeason20242025!$B$3:$B$1315, "&lt;=" &amp; EA$1, DataRegularSeason20242025!$D$3:$D$1315, $A4)+SUMIFS(DataRegularSeason20242025!$AB$3:$AB$1315,DataRegularSeason20242025!$B$3:$B$1315, "&lt;=" &amp; EA$1, DataRegularSeason20242025!$E$3:$E$1315, $A4)</f>
        <v>13</v>
      </c>
      <c r="EB4">
        <f>SUMIFS(DataRegularSeason20242025!$AA$3:$AA$1315,DataRegularSeason20242025!$B$3:$B$1315, "&lt;=" &amp; EB$1, DataRegularSeason20242025!$D$3:$D$1315, $A4)+SUMIFS(DataRegularSeason20242025!$AB$3:$AB$1315,DataRegularSeason20242025!$B$3:$B$1315, "&lt;=" &amp; EB$1, DataRegularSeason20242025!$E$3:$E$1315, $A4)</f>
        <v>13</v>
      </c>
      <c r="EC4">
        <f>SUMIFS(DataRegularSeason20242025!$AA$3:$AA$1315,DataRegularSeason20242025!$B$3:$B$1315, "&lt;=" &amp; EC$1, DataRegularSeason20242025!$D$3:$D$1315, $A4)+SUMIFS(DataRegularSeason20242025!$AB$3:$AB$1315,DataRegularSeason20242025!$B$3:$B$1315, "&lt;=" &amp; EC$1, DataRegularSeason20242025!$E$3:$E$1315, $A4)</f>
        <v>13</v>
      </c>
      <c r="ED4">
        <f>SUMIFS(DataRegularSeason20242025!$AA$3:$AA$1315,DataRegularSeason20242025!$B$3:$B$1315, "&lt;=" &amp; ED$1, DataRegularSeason20242025!$D$3:$D$1315, $A4)+SUMIFS(DataRegularSeason20242025!$AB$3:$AB$1315,DataRegularSeason20242025!$B$3:$B$1315, "&lt;=" &amp; ED$1, DataRegularSeason20242025!$E$3:$E$1315, $A4)</f>
        <v>13</v>
      </c>
      <c r="EE4">
        <f>SUMIFS(DataRegularSeason20242025!$AA$3:$AA$1315,DataRegularSeason20242025!$B$3:$B$1315, "&lt;=" &amp; EE$1, DataRegularSeason20242025!$D$3:$D$1315, $A4)+SUMIFS(DataRegularSeason20242025!$AB$3:$AB$1315,DataRegularSeason20242025!$B$3:$B$1315, "&lt;=" &amp; EE$1, DataRegularSeason20242025!$E$3:$E$1315, $A4)</f>
        <v>13</v>
      </c>
      <c r="EF4">
        <f>SUMIFS(DataRegularSeason20242025!$AA$3:$AA$1315,DataRegularSeason20242025!$B$3:$B$1315, "&lt;=" &amp; EF$1, DataRegularSeason20242025!$D$3:$D$1315, $A4)+SUMIFS(DataRegularSeason20242025!$AB$3:$AB$1315,DataRegularSeason20242025!$B$3:$B$1315, "&lt;=" &amp; EF$1, DataRegularSeason20242025!$E$3:$E$1315, $A4)</f>
        <v>13</v>
      </c>
      <c r="EG4">
        <f>SUMIFS(DataRegularSeason20242025!$AA$3:$AA$1315,DataRegularSeason20242025!$B$3:$B$1315, "&lt;=" &amp; EG$1, DataRegularSeason20242025!$D$3:$D$1315, $A4)+SUMIFS(DataRegularSeason20242025!$AB$3:$AB$1315,DataRegularSeason20242025!$B$3:$B$1315, "&lt;=" &amp; EG$1, DataRegularSeason20242025!$E$3:$E$1315, $A4)</f>
        <v>13</v>
      </c>
      <c r="EH4">
        <f>SUMIFS(DataRegularSeason20242025!$AA$3:$AA$1315,DataRegularSeason20242025!$B$3:$B$1315, "&lt;=" &amp; EH$1, DataRegularSeason20242025!$D$3:$D$1315, $A4)+SUMIFS(DataRegularSeason20242025!$AB$3:$AB$1315,DataRegularSeason20242025!$B$3:$B$1315, "&lt;=" &amp; EH$1, DataRegularSeason20242025!$E$3:$E$1315, $A4)</f>
        <v>13</v>
      </c>
      <c r="EI4">
        <f>SUMIFS(DataRegularSeason20242025!$AA$3:$AA$1315,DataRegularSeason20242025!$B$3:$B$1315, "&lt;=" &amp; EI$1, DataRegularSeason20242025!$D$3:$D$1315, $A4)+SUMIFS(DataRegularSeason20242025!$AB$3:$AB$1315,DataRegularSeason20242025!$B$3:$B$1315, "&lt;=" &amp; EI$1, DataRegularSeason20242025!$E$3:$E$1315, $A4)</f>
        <v>13</v>
      </c>
      <c r="EJ4">
        <f>SUMIFS(DataRegularSeason20242025!$AA$3:$AA$1315,DataRegularSeason20242025!$B$3:$B$1315, "&lt;=" &amp; EJ$1, DataRegularSeason20242025!$D$3:$D$1315, $A4)+SUMIFS(DataRegularSeason20242025!$AB$3:$AB$1315,DataRegularSeason20242025!$B$3:$B$1315, "&lt;=" &amp; EJ$1, DataRegularSeason20242025!$E$3:$E$1315, $A4)</f>
        <v>13</v>
      </c>
      <c r="EK4">
        <f>SUMIFS(DataRegularSeason20242025!$AA$3:$AA$1315,DataRegularSeason20242025!$B$3:$B$1315, "&lt;=" &amp; EK$1, DataRegularSeason20242025!$D$3:$D$1315, $A4)+SUMIFS(DataRegularSeason20242025!$AB$3:$AB$1315,DataRegularSeason20242025!$B$3:$B$1315, "&lt;=" &amp; EK$1, DataRegularSeason20242025!$E$3:$E$1315, $A4)</f>
        <v>13</v>
      </c>
      <c r="EL4">
        <f>SUMIFS(DataRegularSeason20242025!$AA$3:$AA$1315,DataRegularSeason20242025!$B$3:$B$1315, "&lt;=" &amp; EL$1, DataRegularSeason20242025!$D$3:$D$1315, $A4)+SUMIFS(DataRegularSeason20242025!$AB$3:$AB$1315,DataRegularSeason20242025!$B$3:$B$1315, "&lt;=" &amp; EL$1, DataRegularSeason20242025!$E$3:$E$1315, $A4)</f>
        <v>13</v>
      </c>
      <c r="EM4">
        <f>SUMIFS(DataRegularSeason20242025!$AA$3:$AA$1315,DataRegularSeason20242025!$B$3:$B$1315, "&lt;=" &amp; EM$1, DataRegularSeason20242025!$D$3:$D$1315, $A4)+SUMIFS(DataRegularSeason20242025!$AB$3:$AB$1315,DataRegularSeason20242025!$B$3:$B$1315, "&lt;=" &amp; EM$1, DataRegularSeason20242025!$E$3:$E$1315, $A4)</f>
        <v>13</v>
      </c>
      <c r="EN4">
        <f>SUMIFS(DataRegularSeason20242025!$AA$3:$AA$1315,DataRegularSeason20242025!$B$3:$B$1315, "&lt;=" &amp; EN$1, DataRegularSeason20242025!$D$3:$D$1315, $A4)+SUMIFS(DataRegularSeason20242025!$AB$3:$AB$1315,DataRegularSeason20242025!$B$3:$B$1315, "&lt;=" &amp; EN$1, DataRegularSeason20242025!$E$3:$E$1315, $A4)</f>
        <v>13</v>
      </c>
      <c r="EO4">
        <f>SUMIFS(DataRegularSeason20242025!$AA$3:$AA$1315,DataRegularSeason20242025!$B$3:$B$1315, "&lt;=" &amp; EO$1, DataRegularSeason20242025!$D$3:$D$1315, $A4)+SUMIFS(DataRegularSeason20242025!$AB$3:$AB$1315,DataRegularSeason20242025!$B$3:$B$1315, "&lt;=" &amp; EO$1, DataRegularSeason20242025!$E$3:$E$1315, $A4)</f>
        <v>13</v>
      </c>
      <c r="EP4">
        <f>SUMIFS(DataRegularSeason20242025!$AA$3:$AA$1315,DataRegularSeason20242025!$B$3:$B$1315, "&lt;=" &amp; EP$1, DataRegularSeason20242025!$D$3:$D$1315, $A4)+SUMIFS(DataRegularSeason20242025!$AB$3:$AB$1315,DataRegularSeason20242025!$B$3:$B$1315, "&lt;=" &amp; EP$1, DataRegularSeason20242025!$E$3:$E$1315, $A4)</f>
        <v>13</v>
      </c>
      <c r="EQ4">
        <f>SUMIFS(DataRegularSeason20242025!$AA$3:$AA$1315,DataRegularSeason20242025!$B$3:$B$1315, "&lt;=" &amp; EQ$1, DataRegularSeason20242025!$D$3:$D$1315, $A4)+SUMIFS(DataRegularSeason20242025!$AB$3:$AB$1315,DataRegularSeason20242025!$B$3:$B$1315, "&lt;=" &amp; EQ$1, DataRegularSeason20242025!$E$3:$E$1315, $A4)</f>
        <v>13</v>
      </c>
      <c r="ER4">
        <f>SUMIFS(DataRegularSeason20242025!$AA$3:$AA$1315,DataRegularSeason20242025!$B$3:$B$1315, "&lt;=" &amp; ER$1, DataRegularSeason20242025!$D$3:$D$1315, $A4)+SUMIFS(DataRegularSeason20242025!$AB$3:$AB$1315,DataRegularSeason20242025!$B$3:$B$1315, "&lt;=" &amp; ER$1, DataRegularSeason20242025!$E$3:$E$1315, $A4)</f>
        <v>13</v>
      </c>
      <c r="ES4">
        <f>SUMIFS(DataRegularSeason20242025!$AA$3:$AA$1315,DataRegularSeason20242025!$B$3:$B$1315, "&lt;=" &amp; ES$1, DataRegularSeason20242025!$D$3:$D$1315, $A4)+SUMIFS(DataRegularSeason20242025!$AB$3:$AB$1315,DataRegularSeason20242025!$B$3:$B$1315, "&lt;=" &amp; ES$1, DataRegularSeason20242025!$E$3:$E$1315, $A4)</f>
        <v>13</v>
      </c>
      <c r="ET4">
        <f>SUMIFS(DataRegularSeason20242025!$AA$3:$AA$1315,DataRegularSeason20242025!$B$3:$B$1315, "&lt;=" &amp; ET$1, DataRegularSeason20242025!$D$3:$D$1315, $A4)+SUMIFS(DataRegularSeason20242025!$AB$3:$AB$1315,DataRegularSeason20242025!$B$3:$B$1315, "&lt;=" &amp; ET$1, DataRegularSeason20242025!$E$3:$E$1315, $A4)</f>
        <v>13</v>
      </c>
      <c r="EU4">
        <f>SUMIFS(DataRegularSeason20242025!$AA$3:$AA$1315,DataRegularSeason20242025!$B$3:$B$1315, "&lt;=" &amp; EU$1, DataRegularSeason20242025!$D$3:$D$1315, $A4)+SUMIFS(DataRegularSeason20242025!$AB$3:$AB$1315,DataRegularSeason20242025!$B$3:$B$1315, "&lt;=" &amp; EU$1, DataRegularSeason20242025!$E$3:$E$1315, $A4)</f>
        <v>13</v>
      </c>
      <c r="EV4">
        <f>SUMIFS(DataRegularSeason20242025!$AA$3:$AA$1315,DataRegularSeason20242025!$B$3:$B$1315, "&lt;=" &amp; EV$1, DataRegularSeason20242025!$D$3:$D$1315, $A4)+SUMIFS(DataRegularSeason20242025!$AB$3:$AB$1315,DataRegularSeason20242025!$B$3:$B$1315, "&lt;=" &amp; EV$1, DataRegularSeason20242025!$E$3:$E$1315, $A4)</f>
        <v>13</v>
      </c>
      <c r="EW4">
        <f>SUMIFS(DataRegularSeason20242025!$AA$3:$AA$1315,DataRegularSeason20242025!$B$3:$B$1315, "&lt;=" &amp; EW$1, DataRegularSeason20242025!$D$3:$D$1315, $A4)+SUMIFS(DataRegularSeason20242025!$AB$3:$AB$1315,DataRegularSeason20242025!$B$3:$B$1315, "&lt;=" &amp; EW$1, DataRegularSeason20242025!$E$3:$E$1315, $A4)</f>
        <v>13</v>
      </c>
      <c r="EX4">
        <f>SUMIFS(DataRegularSeason20242025!$AA$3:$AA$1315,DataRegularSeason20242025!$B$3:$B$1315, "&lt;=" &amp; EX$1, DataRegularSeason20242025!$D$3:$D$1315, $A4)+SUMIFS(DataRegularSeason20242025!$AB$3:$AB$1315,DataRegularSeason20242025!$B$3:$B$1315, "&lt;=" &amp; EX$1, DataRegularSeason20242025!$E$3:$E$1315, $A4)</f>
        <v>13</v>
      </c>
      <c r="EY4">
        <f>SUMIFS(DataRegularSeason20242025!$AA$3:$AA$1315,DataRegularSeason20242025!$B$3:$B$1315, "&lt;=" &amp; EY$1, DataRegularSeason20242025!$D$3:$D$1315, $A4)+SUMIFS(DataRegularSeason20242025!$AB$3:$AB$1315,DataRegularSeason20242025!$B$3:$B$1315, "&lt;=" &amp; EY$1, DataRegularSeason20242025!$E$3:$E$1315, $A4)</f>
        <v>13</v>
      </c>
      <c r="EZ4">
        <f>SUMIFS(DataRegularSeason20242025!$AA$3:$AA$1315,DataRegularSeason20242025!$B$3:$B$1315, "&lt;=" &amp; EZ$1, DataRegularSeason20242025!$D$3:$D$1315, $A4)+SUMIFS(DataRegularSeason20242025!$AB$3:$AB$1315,DataRegularSeason20242025!$B$3:$B$1315, "&lt;=" &amp; EZ$1, DataRegularSeason20242025!$E$3:$E$1315, $A4)</f>
        <v>13</v>
      </c>
      <c r="FA4">
        <f>SUMIFS(DataRegularSeason20242025!$AA$3:$AA$1315,DataRegularSeason20242025!$B$3:$B$1315, "&lt;=" &amp; FA$1, DataRegularSeason20242025!$D$3:$D$1315, $A4)+SUMIFS(DataRegularSeason20242025!$AB$3:$AB$1315,DataRegularSeason20242025!$B$3:$B$1315, "&lt;=" &amp; FA$1, DataRegularSeason20242025!$E$3:$E$1315, $A4)</f>
        <v>13</v>
      </c>
      <c r="FB4">
        <f>SUMIFS(DataRegularSeason20242025!$AA$3:$AA$1315,DataRegularSeason20242025!$B$3:$B$1315, "&lt;=" &amp; FB$1, DataRegularSeason20242025!$D$3:$D$1315, $A4)+SUMIFS(DataRegularSeason20242025!$AB$3:$AB$1315,DataRegularSeason20242025!$B$3:$B$1315, "&lt;=" &amp; FB$1, DataRegularSeason20242025!$E$3:$E$1315, $A4)</f>
        <v>13</v>
      </c>
      <c r="FC4">
        <f>SUMIFS(DataRegularSeason20242025!$AA$3:$AA$1315,DataRegularSeason20242025!$B$3:$B$1315, "&lt;=" &amp; FC$1, DataRegularSeason20242025!$D$3:$D$1315, $A4)+SUMIFS(DataRegularSeason20242025!$AB$3:$AB$1315,DataRegularSeason20242025!$B$3:$B$1315, "&lt;=" &amp; FC$1, DataRegularSeason20242025!$E$3:$E$1315, $A4)</f>
        <v>13</v>
      </c>
      <c r="FD4">
        <f>SUMIFS(DataRegularSeason20242025!$AA$3:$AA$1315,DataRegularSeason20242025!$B$3:$B$1315, "&lt;=" &amp; FD$1, DataRegularSeason20242025!$D$3:$D$1315, $A4)+SUMIFS(DataRegularSeason20242025!$AB$3:$AB$1315,DataRegularSeason20242025!$B$3:$B$1315, "&lt;=" &amp; FD$1, DataRegularSeason20242025!$E$3:$E$1315, $A4)</f>
        <v>13</v>
      </c>
      <c r="FE4">
        <f>SUMIFS(DataRegularSeason20242025!$AA$3:$AA$1315,DataRegularSeason20242025!$B$3:$B$1315, "&lt;=" &amp; FE$1, DataRegularSeason20242025!$D$3:$D$1315, $A4)+SUMIFS(DataRegularSeason20242025!$AB$3:$AB$1315,DataRegularSeason20242025!$B$3:$B$1315, "&lt;=" &amp; FE$1, DataRegularSeason20242025!$E$3:$E$1315, $A4)</f>
        <v>13</v>
      </c>
      <c r="FF4">
        <f>SUMIFS(DataRegularSeason20242025!$AA$3:$AA$1315,DataRegularSeason20242025!$B$3:$B$1315, "&lt;=" &amp; FF$1, DataRegularSeason20242025!$D$3:$D$1315, $A4)+SUMIFS(DataRegularSeason20242025!$AB$3:$AB$1315,DataRegularSeason20242025!$B$3:$B$1315, "&lt;=" &amp; FF$1, DataRegularSeason20242025!$E$3:$E$1315, $A4)</f>
        <v>13</v>
      </c>
      <c r="FG4">
        <f>SUMIFS(DataRegularSeason20242025!$AA$3:$AA$1315,DataRegularSeason20242025!$B$3:$B$1315, "&lt;=" &amp; FG$1, DataRegularSeason20242025!$D$3:$D$1315, $A4)+SUMIFS(DataRegularSeason20242025!$AB$3:$AB$1315,DataRegularSeason20242025!$B$3:$B$1315, "&lt;=" &amp; FG$1, DataRegularSeason20242025!$E$3:$E$1315, $A4)</f>
        <v>13</v>
      </c>
      <c r="FH4">
        <f>SUMIFS(DataRegularSeason20242025!$AA$3:$AA$1315,DataRegularSeason20242025!$B$3:$B$1315, "&lt;=" &amp; FH$1, DataRegularSeason20242025!$D$3:$D$1315, $A4)+SUMIFS(DataRegularSeason20242025!$AB$3:$AB$1315,DataRegularSeason20242025!$B$3:$B$1315, "&lt;=" &amp; FH$1, DataRegularSeason20242025!$E$3:$E$1315, $A4)</f>
        <v>13</v>
      </c>
      <c r="FI4">
        <f>SUMIFS(DataRegularSeason20242025!$AA$3:$AA$1315,DataRegularSeason20242025!$B$3:$B$1315, "&lt;=" &amp; FI$1, DataRegularSeason20242025!$D$3:$D$1315, $A4)+SUMIFS(DataRegularSeason20242025!$AB$3:$AB$1315,DataRegularSeason20242025!$B$3:$B$1315, "&lt;=" &amp; FI$1, DataRegularSeason20242025!$E$3:$E$1315, $A4)</f>
        <v>13</v>
      </c>
      <c r="FJ4">
        <f>SUMIFS(DataRegularSeason20242025!$AA$3:$AA$1315,DataRegularSeason20242025!$B$3:$B$1315, "&lt;=" &amp; FJ$1, DataRegularSeason20242025!$D$3:$D$1315, $A4)+SUMIFS(DataRegularSeason20242025!$AB$3:$AB$1315,DataRegularSeason20242025!$B$3:$B$1315, "&lt;=" &amp; FJ$1, DataRegularSeason20242025!$E$3:$E$1315, $A4)</f>
        <v>13</v>
      </c>
      <c r="FK4">
        <f>SUMIFS(DataRegularSeason20242025!$AA$3:$AA$1315,DataRegularSeason20242025!$B$3:$B$1315, "&lt;=" &amp; FK$1, DataRegularSeason20242025!$D$3:$D$1315, $A4)+SUMIFS(DataRegularSeason20242025!$AB$3:$AB$1315,DataRegularSeason20242025!$B$3:$B$1315, "&lt;=" &amp; FK$1, DataRegularSeason20242025!$E$3:$E$1315, $A4)</f>
        <v>13</v>
      </c>
      <c r="FL4">
        <f>SUMIFS(DataRegularSeason20242025!$AA$3:$AA$1315,DataRegularSeason20242025!$B$3:$B$1315, "&lt;=" &amp; FL$1, DataRegularSeason20242025!$D$3:$D$1315, $A4)+SUMIFS(DataRegularSeason20242025!$AB$3:$AB$1315,DataRegularSeason20242025!$B$3:$B$1315, "&lt;=" &amp; FL$1, DataRegularSeason20242025!$E$3:$E$1315, $A4)</f>
        <v>13</v>
      </c>
      <c r="FM4">
        <f>SUMIFS(DataRegularSeason20242025!$AA$3:$AA$1315,DataRegularSeason20242025!$B$3:$B$1315, "&lt;=" &amp; FM$1, DataRegularSeason20242025!$D$3:$D$1315, $A4)+SUMIFS(DataRegularSeason20242025!$AB$3:$AB$1315,DataRegularSeason20242025!$B$3:$B$1315, "&lt;=" &amp; FM$1, DataRegularSeason20242025!$E$3:$E$1315, $A4)</f>
        <v>13</v>
      </c>
      <c r="FN4">
        <f>SUMIFS(DataRegularSeason20242025!$AA$3:$AA$1315,DataRegularSeason20242025!$B$3:$B$1315, "&lt;=" &amp; FN$1, DataRegularSeason20242025!$D$3:$D$1315, $A4)+SUMIFS(DataRegularSeason20242025!$AB$3:$AB$1315,DataRegularSeason20242025!$B$3:$B$1315, "&lt;=" &amp; FN$1, DataRegularSeason20242025!$E$3:$E$1315, $A4)</f>
        <v>13</v>
      </c>
      <c r="FO4">
        <f>SUMIFS(DataRegularSeason20242025!$AA$3:$AA$1315,DataRegularSeason20242025!$B$3:$B$1315, "&lt;=" &amp; FO$1, DataRegularSeason20242025!$D$3:$D$1315, $A4)+SUMIFS(DataRegularSeason20242025!$AB$3:$AB$1315,DataRegularSeason20242025!$B$3:$B$1315, "&lt;=" &amp; FO$1, DataRegularSeason20242025!$E$3:$E$1315, $A4)</f>
        <v>13</v>
      </c>
      <c r="FP4">
        <f>SUMIFS(DataRegularSeason20242025!$AA$3:$AA$1315,DataRegularSeason20242025!$B$3:$B$1315, "&lt;=" &amp; FP$1, DataRegularSeason20242025!$D$3:$D$1315, $A4)+SUMIFS(DataRegularSeason20242025!$AB$3:$AB$1315,DataRegularSeason20242025!$B$3:$B$1315, "&lt;=" &amp; FP$1, DataRegularSeason20242025!$E$3:$E$1315, $A4)</f>
        <v>13</v>
      </c>
      <c r="FQ4">
        <f>SUMIFS(DataRegularSeason20242025!$AA$3:$AA$1315,DataRegularSeason20242025!$B$3:$B$1315, "&lt;=" &amp; FQ$1, DataRegularSeason20242025!$D$3:$D$1315, $A4)+SUMIFS(DataRegularSeason20242025!$AB$3:$AB$1315,DataRegularSeason20242025!$B$3:$B$1315, "&lt;=" &amp; FQ$1, DataRegularSeason20242025!$E$3:$E$1315, $A4)</f>
        <v>13</v>
      </c>
      <c r="FR4">
        <f>SUMIFS(DataRegularSeason20242025!$AA$3:$AA$1315,DataRegularSeason20242025!$B$3:$B$1315, "&lt;=" &amp; FR$1, DataRegularSeason20242025!$D$3:$D$1315, $A4)+SUMIFS(DataRegularSeason20242025!$AB$3:$AB$1315,DataRegularSeason20242025!$B$3:$B$1315, "&lt;=" &amp; FR$1, DataRegularSeason20242025!$E$3:$E$1315, $A4)</f>
        <v>13</v>
      </c>
      <c r="FS4">
        <f>SUMIFS(DataRegularSeason20242025!$AA$3:$AA$1315,DataRegularSeason20242025!$B$3:$B$1315, "&lt;=" &amp; FS$1, DataRegularSeason20242025!$D$3:$D$1315, $A4)+SUMIFS(DataRegularSeason20242025!$AB$3:$AB$1315,DataRegularSeason20242025!$B$3:$B$1315, "&lt;=" &amp; FS$1, DataRegularSeason20242025!$E$3:$E$1315, $A4)</f>
        <v>13</v>
      </c>
      <c r="FT4">
        <f>SUMIFS(DataRegularSeason20242025!$AA$3:$AA$1315,DataRegularSeason20242025!$B$3:$B$1315, "&lt;=" &amp; FT$1, DataRegularSeason20242025!$D$3:$D$1315, $A4)+SUMIFS(DataRegularSeason20242025!$AB$3:$AB$1315,DataRegularSeason20242025!$B$3:$B$1315, "&lt;=" &amp; FT$1, DataRegularSeason20242025!$E$3:$E$1315, $A4)</f>
        <v>13</v>
      </c>
      <c r="FU4">
        <f>SUMIFS(DataRegularSeason20242025!$AA$3:$AA$1315,DataRegularSeason20242025!$B$3:$B$1315, "&lt;=" &amp; FU$1, DataRegularSeason20242025!$D$3:$D$1315, $A4)+SUMIFS(DataRegularSeason20242025!$AB$3:$AB$1315,DataRegularSeason20242025!$B$3:$B$1315, "&lt;=" &amp; FU$1, DataRegularSeason20242025!$E$3:$E$1315, $A4)</f>
        <v>13</v>
      </c>
      <c r="FV4">
        <f>SUMIFS(DataRegularSeason20242025!$AA$3:$AA$1315,DataRegularSeason20242025!$B$3:$B$1315, "&lt;=" &amp; FV$1, DataRegularSeason20242025!$D$3:$D$1315, $A4)+SUMIFS(DataRegularSeason20242025!$AB$3:$AB$1315,DataRegularSeason20242025!$B$3:$B$1315, "&lt;=" &amp; FV$1, DataRegularSeason20242025!$E$3:$E$1315, $A4)</f>
        <v>13</v>
      </c>
      <c r="FW4">
        <f>SUMIFS(DataRegularSeason20242025!$AA$3:$AA$1315,DataRegularSeason20242025!$B$3:$B$1315, "&lt;=" &amp; FW$1, DataRegularSeason20242025!$D$3:$D$1315, $A4)+SUMIFS(DataRegularSeason20242025!$AB$3:$AB$1315,DataRegularSeason20242025!$B$3:$B$1315, "&lt;=" &amp; FW$1, DataRegularSeason20242025!$E$3:$E$1315, $A4)</f>
        <v>13</v>
      </c>
      <c r="FX4">
        <f>SUMIFS(DataRegularSeason20242025!$AA$3:$AA$1315,DataRegularSeason20242025!$B$3:$B$1315, "&lt;=" &amp; FX$1, DataRegularSeason20242025!$D$3:$D$1315, $A4)+SUMIFS(DataRegularSeason20242025!$AB$3:$AB$1315,DataRegularSeason20242025!$B$3:$B$1315, "&lt;=" &amp; FX$1, DataRegularSeason20242025!$E$3:$E$1315, $A4)</f>
        <v>13</v>
      </c>
      <c r="FY4">
        <f>SUMIFS(DataRegularSeason20242025!$AA$3:$AA$1315,DataRegularSeason20242025!$B$3:$B$1315, "&lt;=" &amp; FY$1, DataRegularSeason20242025!$D$3:$D$1315, $A4)+SUMIFS(DataRegularSeason20242025!$AB$3:$AB$1315,DataRegularSeason20242025!$B$3:$B$1315, "&lt;=" &amp; FY$1, DataRegularSeason20242025!$E$3:$E$1315, $A4)</f>
        <v>13</v>
      </c>
      <c r="FZ4">
        <f>SUMIFS(DataRegularSeason20242025!$AA$3:$AA$1315,DataRegularSeason20242025!$B$3:$B$1315, "&lt;=" &amp; FZ$1, DataRegularSeason20242025!$D$3:$D$1315, $A4)+SUMIFS(DataRegularSeason20242025!$AB$3:$AB$1315,DataRegularSeason20242025!$B$3:$B$1315, "&lt;=" &amp; FZ$1, DataRegularSeason20242025!$E$3:$E$1315, $A4)</f>
        <v>13</v>
      </c>
      <c r="GA4">
        <f>SUMIFS(DataRegularSeason20242025!$AA$3:$AA$1315,DataRegularSeason20242025!$B$3:$B$1315, "&lt;=" &amp; GA$1, DataRegularSeason20242025!$D$3:$D$1315, $A4)+SUMIFS(DataRegularSeason20242025!$AB$3:$AB$1315,DataRegularSeason20242025!$B$3:$B$1315, "&lt;=" &amp; GA$1, DataRegularSeason20242025!$E$3:$E$1315, $A4)</f>
        <v>13</v>
      </c>
      <c r="GB4">
        <f>SUMIFS(DataRegularSeason20242025!$AA$3:$AA$1315,DataRegularSeason20242025!$B$3:$B$1315, "&lt;=" &amp; GB$1, DataRegularSeason20242025!$D$3:$D$1315, $A4)+SUMIFS(DataRegularSeason20242025!$AB$3:$AB$1315,DataRegularSeason20242025!$B$3:$B$1315, "&lt;=" &amp; GB$1, DataRegularSeason20242025!$E$3:$E$1315, $A4)</f>
        <v>13</v>
      </c>
      <c r="GC4">
        <f>SUMIFS(DataRegularSeason20242025!$AA$3:$AA$1315,DataRegularSeason20242025!$B$3:$B$1315, "&lt;=" &amp; GC$1, DataRegularSeason20242025!$D$3:$D$1315, $A4)+SUMIFS(DataRegularSeason20242025!$AB$3:$AB$1315,DataRegularSeason20242025!$B$3:$B$1315, "&lt;=" &amp; GC$1, DataRegularSeason20242025!$E$3:$E$1315, $A4)</f>
        <v>13</v>
      </c>
      <c r="GD4">
        <f>SUMIFS(DataRegularSeason20242025!$AA$3:$AA$1315,DataRegularSeason20242025!$B$3:$B$1315, "&lt;=" &amp; GD$1, DataRegularSeason20242025!$D$3:$D$1315, $A4)+SUMIFS(DataRegularSeason20242025!$AB$3:$AB$1315,DataRegularSeason20242025!$B$3:$B$1315, "&lt;=" &amp; GD$1, DataRegularSeason20242025!$E$3:$E$1315, $A4)</f>
        <v>13</v>
      </c>
      <c r="GE4">
        <f>SUMIFS(DataRegularSeason20242025!$AA$3:$AA$1315,DataRegularSeason20242025!$B$3:$B$1315, "&lt;=" &amp; GE$1, DataRegularSeason20242025!$D$3:$D$1315, $A4)+SUMIFS(DataRegularSeason20242025!$AB$3:$AB$1315,DataRegularSeason20242025!$B$3:$B$1315, "&lt;=" &amp; GE$1, DataRegularSeason20242025!$E$3:$E$1315, $A4)</f>
        <v>13</v>
      </c>
      <c r="GF4">
        <f>SUMIFS(DataRegularSeason20242025!$AA$3:$AA$1315,DataRegularSeason20242025!$B$3:$B$1315, "&lt;=" &amp; GF$1, DataRegularSeason20242025!$D$3:$D$1315, $A4)+SUMIFS(DataRegularSeason20242025!$AB$3:$AB$1315,DataRegularSeason20242025!$B$3:$B$1315, "&lt;=" &amp; GF$1, DataRegularSeason20242025!$E$3:$E$1315, $A4)</f>
        <v>13</v>
      </c>
      <c r="GG4">
        <f>SUMIFS(DataRegularSeason20242025!$AA$3:$AA$1315,DataRegularSeason20242025!$B$3:$B$1315, "&lt;=" &amp; GG$1, DataRegularSeason20242025!$D$3:$D$1315, $A4)+SUMIFS(DataRegularSeason20242025!$AB$3:$AB$1315,DataRegularSeason20242025!$B$3:$B$1315, "&lt;=" &amp; GG$1, DataRegularSeason20242025!$E$3:$E$1315, $A4)</f>
        <v>13</v>
      </c>
      <c r="GH4">
        <f>SUMIFS(DataRegularSeason20242025!$AA$3:$AA$1315,DataRegularSeason20242025!$B$3:$B$1315, "&lt;=" &amp; GH$1, DataRegularSeason20242025!$D$3:$D$1315, $A4)+SUMIFS(DataRegularSeason20242025!$AB$3:$AB$1315,DataRegularSeason20242025!$B$3:$B$1315, "&lt;=" &amp; GH$1, DataRegularSeason20242025!$E$3:$E$1315, $A4)</f>
        <v>13</v>
      </c>
      <c r="GI4">
        <f>SUMIFS(DataRegularSeason20242025!$AA$3:$AA$1315,DataRegularSeason20242025!$B$3:$B$1315, "&lt;=" &amp; GI$1, DataRegularSeason20242025!$D$3:$D$1315, $A4)+SUMIFS(DataRegularSeason20242025!$AB$3:$AB$1315,DataRegularSeason20242025!$B$3:$B$1315, "&lt;=" &amp; GI$1, DataRegularSeason20242025!$E$3:$E$1315, $A4)</f>
        <v>13</v>
      </c>
      <c r="GJ4">
        <f>SUMIFS(DataRegularSeason20242025!$AA$3:$AA$1315,DataRegularSeason20242025!$B$3:$B$1315, "&lt;=" &amp; GJ$1, DataRegularSeason20242025!$D$3:$D$1315, $A4)+SUMIFS(DataRegularSeason20242025!$AB$3:$AB$1315,DataRegularSeason20242025!$B$3:$B$1315, "&lt;=" &amp; GJ$1, DataRegularSeason20242025!$E$3:$E$1315, $A4)</f>
        <v>13</v>
      </c>
      <c r="GK4">
        <f>SUMIFS(DataRegularSeason20242025!$AA$3:$AA$1315,DataRegularSeason20242025!$B$3:$B$1315, "&lt;=" &amp; GK$1, DataRegularSeason20242025!$D$3:$D$1315, $A4)+SUMIFS(DataRegularSeason20242025!$AB$3:$AB$1315,DataRegularSeason20242025!$B$3:$B$1315, "&lt;=" &amp; GK$1, DataRegularSeason20242025!$E$3:$E$1315, $A4)</f>
        <v>13</v>
      </c>
      <c r="GL4">
        <f>SUMIFS(DataRegularSeason20242025!$AA$3:$AA$1315,DataRegularSeason20242025!$B$3:$B$1315, "&lt;=" &amp; GL$1, DataRegularSeason20242025!$D$3:$D$1315, $A4)+SUMIFS(DataRegularSeason20242025!$AB$3:$AB$1315,DataRegularSeason20242025!$B$3:$B$1315, "&lt;=" &amp; GL$1, DataRegularSeason20242025!$E$3:$E$1315, $A4)</f>
        <v>13</v>
      </c>
      <c r="GM4">
        <f>SUMIFS(DataRegularSeason20242025!$AA$3:$AA$1315,DataRegularSeason20242025!$B$3:$B$1315, "&lt;=" &amp; GM$1, DataRegularSeason20242025!$D$3:$D$1315, $A4)+SUMIFS(DataRegularSeason20242025!$AB$3:$AB$1315,DataRegularSeason20242025!$B$3:$B$1315, "&lt;=" &amp; GM$1, DataRegularSeason20242025!$E$3:$E$1315, $A4)</f>
        <v>13</v>
      </c>
      <c r="GN4">
        <f>SUMIFS(DataRegularSeason20242025!$AA$3:$AA$1315,DataRegularSeason20242025!$B$3:$B$1315, "&lt;=" &amp; GN$1, DataRegularSeason20242025!$D$3:$D$1315, $A4)+SUMIFS(DataRegularSeason20242025!$AB$3:$AB$1315,DataRegularSeason20242025!$B$3:$B$1315, "&lt;=" &amp; GN$1, DataRegularSeason20242025!$E$3:$E$1315, $A4)</f>
        <v>13</v>
      </c>
      <c r="GO4">
        <f>SUMIFS(DataRegularSeason20242025!$AA$3:$AA$1315,DataRegularSeason20242025!$B$3:$B$1315, "&lt;=" &amp; GO$1, DataRegularSeason20242025!$D$3:$D$1315, $A4)+SUMIFS(DataRegularSeason20242025!$AB$3:$AB$1315,DataRegularSeason20242025!$B$3:$B$1315, "&lt;=" &amp; GO$1, DataRegularSeason20242025!$E$3:$E$1315, $A4)</f>
        <v>13</v>
      </c>
      <c r="GP4">
        <f>SUMIFS(DataRegularSeason20242025!$AA$3:$AA$1315,DataRegularSeason20242025!$B$3:$B$1315, "&lt;=" &amp; GP$1, DataRegularSeason20242025!$D$3:$D$1315, $A4)+SUMIFS(DataRegularSeason20242025!$AB$3:$AB$1315,DataRegularSeason20242025!$B$3:$B$1315, "&lt;=" &amp; GP$1, DataRegularSeason20242025!$E$3:$E$1315, $A4)</f>
        <v>13</v>
      </c>
      <c r="GQ4">
        <f>SUMIFS(DataRegularSeason20242025!$AA$3:$AA$1315,DataRegularSeason20242025!$B$3:$B$1315, "&lt;=" &amp; GQ$1, DataRegularSeason20242025!$D$3:$D$1315, $A4)+SUMIFS(DataRegularSeason20242025!$AB$3:$AB$1315,DataRegularSeason20242025!$B$3:$B$1315, "&lt;=" &amp; GQ$1, DataRegularSeason20242025!$E$3:$E$1315, $A4)</f>
        <v>13</v>
      </c>
      <c r="GR4">
        <f>SUMIFS(DataRegularSeason20242025!$AA$3:$AA$1315,DataRegularSeason20242025!$B$3:$B$1315, "&lt;=" &amp; GR$1, DataRegularSeason20242025!$D$3:$D$1315, $A4)+SUMIFS(DataRegularSeason20242025!$AB$3:$AB$1315,DataRegularSeason20242025!$B$3:$B$1315, "&lt;=" &amp; GR$1, DataRegularSeason20242025!$E$3:$E$1315, $A4)</f>
        <v>13</v>
      </c>
      <c r="GS4">
        <f>SUMIFS(DataRegularSeason20242025!$AA$3:$AA$1315,DataRegularSeason20242025!$B$3:$B$1315, "&lt;=" &amp; GS$1, DataRegularSeason20242025!$D$3:$D$1315, $A4)+SUMIFS(DataRegularSeason20242025!$AB$3:$AB$1315,DataRegularSeason20242025!$B$3:$B$1315, "&lt;=" &amp; GS$1, DataRegularSeason20242025!$E$3:$E$1315, $A4)</f>
        <v>13</v>
      </c>
      <c r="GT4">
        <f>SUMIFS(DataRegularSeason20242025!$AA$3:$AA$1315,DataRegularSeason20242025!$B$3:$B$1315, "&lt;=" &amp; GT$1, DataRegularSeason20242025!$D$3:$D$1315, $A4)+SUMIFS(DataRegularSeason20242025!$AB$3:$AB$1315,DataRegularSeason20242025!$B$3:$B$1315, "&lt;=" &amp; GT$1, DataRegularSeason20242025!$E$3:$E$1315, $A4)</f>
        <v>13</v>
      </c>
      <c r="GU4">
        <f>SUMIFS(DataRegularSeason20242025!$AA$3:$AA$1315,DataRegularSeason20242025!$B$3:$B$1315, "&lt;=" &amp; GU$1, DataRegularSeason20242025!$D$3:$D$1315, $A4)+SUMIFS(DataRegularSeason20242025!$AB$3:$AB$1315,DataRegularSeason20242025!$B$3:$B$1315, "&lt;=" &amp; GU$1, DataRegularSeason20242025!$E$3:$E$1315, $A4)</f>
        <v>13</v>
      </c>
    </row>
    <row r="5" spans="1:275" x14ac:dyDescent="0.25">
      <c r="A5" t="s">
        <v>46</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0</v>
      </c>
      <c r="N5">
        <f>SUMIFS(DataRegularSeason20242025!$AA$3:$AA$1315,DataRegularSeason20242025!$B$3:$B$1315, "&lt;=" &amp; N$1, DataRegularSeason20242025!$D$3:$D$1315, $A5)+SUMIFS(DataRegularSeason20242025!$AB$3:$AB$1315,DataRegularSeason20242025!$B$3:$B$1315, "&lt;=" &amp; N$1, DataRegularSeason20242025!$E$3:$E$1315, $A5)</f>
        <v>0</v>
      </c>
      <c r="O5">
        <f>SUMIFS(DataRegularSeason20242025!$AA$3:$AA$1315,DataRegularSeason20242025!$B$3:$B$1315, "&lt;=" &amp; O$1, DataRegularSeason20242025!$D$3:$D$1315, $A5)+SUMIFS(DataRegularSeason20242025!$AB$3:$AB$1315,DataRegularSeason20242025!$B$3:$B$1315, "&lt;=" &amp; O$1, DataRegularSeason20242025!$E$3:$E$1315, $A5)</f>
        <v>0</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2</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10</v>
      </c>
      <c r="Y5">
        <f>SUMIFS(DataRegularSeason20242025!$AA$3:$AA$1315,DataRegularSeason20242025!$B$3:$B$1315, "&lt;=" &amp; Y$1, DataRegularSeason20242025!$D$3:$D$1315, $A5)+SUMIFS(DataRegularSeason20242025!$AB$3:$AB$1315,DataRegularSeason20242025!$B$3:$B$1315, "&lt;=" &amp; Y$1, DataRegularSeason20242025!$E$3:$E$1315, $A5)</f>
        <v>10</v>
      </c>
      <c r="Z5">
        <f>SUMIFS(DataRegularSeason20242025!$AA$3:$AA$1315,DataRegularSeason20242025!$B$3:$B$1315, "&lt;=" &amp; Z$1, DataRegularSeason20242025!$D$3:$D$1315, $A5)+SUMIFS(DataRegularSeason20242025!$AB$3:$AB$1315,DataRegularSeason20242025!$B$3:$B$1315, "&lt;=" &amp; Z$1, DataRegularSeason20242025!$E$3:$E$1315, $A5)</f>
        <v>10</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10</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10</v>
      </c>
      <c r="AI5">
        <f>SUMIFS(DataRegularSeason20242025!$AA$3:$AA$1315,DataRegularSeason20242025!$B$3:$B$1315, "&lt;=" &amp; AI$1, DataRegularSeason20242025!$D$3:$D$1315, $A5)+SUMIFS(DataRegularSeason20242025!$AB$3:$AB$1315,DataRegularSeason20242025!$B$3:$B$1315, "&lt;=" &amp; AI$1, DataRegularSeason20242025!$E$3:$E$1315, $A5)</f>
        <v>10</v>
      </c>
      <c r="AJ5">
        <f>SUMIFS(DataRegularSeason20242025!$AA$3:$AA$1315,DataRegularSeason20242025!$B$3:$B$1315, "&lt;=" &amp; AJ$1, DataRegularSeason20242025!$D$3:$D$1315, $A5)+SUMIFS(DataRegularSeason20242025!$AB$3:$AB$1315,DataRegularSeason20242025!$B$3:$B$1315, "&lt;=" &amp; AJ$1, DataRegularSeason20242025!$E$3:$E$1315, $A5)</f>
        <v>10</v>
      </c>
      <c r="AK5">
        <f>SUMIFS(DataRegularSeason20242025!$AA$3:$AA$1315,DataRegularSeason20242025!$B$3:$B$1315, "&lt;=" &amp; AK$1, DataRegularSeason20242025!$D$3:$D$1315, $A5)+SUMIFS(DataRegularSeason20242025!$AB$3:$AB$1315,DataRegularSeason20242025!$B$3:$B$1315, "&lt;=" &amp; AK$1, DataRegularSeason20242025!$E$3:$E$1315, $A5)</f>
        <v>10</v>
      </c>
      <c r="AL5">
        <f>SUMIFS(DataRegularSeason20242025!$AA$3:$AA$1315,DataRegularSeason20242025!$B$3:$B$1315, "&lt;=" &amp; AL$1, DataRegularSeason20242025!$D$3:$D$1315, $A5)+SUMIFS(DataRegularSeason20242025!$AB$3:$AB$1315,DataRegularSeason20242025!$B$3:$B$1315, "&lt;=" &amp; AL$1, DataRegularSeason20242025!$E$3:$E$1315, $A5)</f>
        <v>10</v>
      </c>
      <c r="AM5">
        <f>SUMIFS(DataRegularSeason20242025!$AA$3:$AA$1315,DataRegularSeason20242025!$B$3:$B$1315, "&lt;=" &amp; AM$1, DataRegularSeason20242025!$D$3:$D$1315, $A5)+SUMIFS(DataRegularSeason20242025!$AB$3:$AB$1315,DataRegularSeason20242025!$B$3:$B$1315, "&lt;=" &amp; AM$1, DataRegularSeason20242025!$E$3:$E$1315, $A5)</f>
        <v>10</v>
      </c>
      <c r="AN5">
        <f>SUMIFS(DataRegularSeason20242025!$AA$3:$AA$1315,DataRegularSeason20242025!$B$3:$B$1315, "&lt;=" &amp; AN$1, DataRegularSeason20242025!$D$3:$D$1315, $A5)+SUMIFS(DataRegularSeason20242025!$AB$3:$AB$1315,DataRegularSeason20242025!$B$3:$B$1315, "&lt;=" &amp; AN$1, DataRegularSeason20242025!$E$3:$E$1315, $A5)</f>
        <v>10</v>
      </c>
      <c r="AO5">
        <f>SUMIFS(DataRegularSeason20242025!$AA$3:$AA$1315,DataRegularSeason20242025!$B$3:$B$1315, "&lt;=" &amp; AO$1, DataRegularSeason20242025!$D$3:$D$1315, $A5)+SUMIFS(DataRegularSeason20242025!$AB$3:$AB$1315,DataRegularSeason20242025!$B$3:$B$1315, "&lt;=" &amp; AO$1, DataRegularSeason20242025!$E$3:$E$1315, $A5)</f>
        <v>10</v>
      </c>
      <c r="AP5">
        <f>SUMIFS(DataRegularSeason20242025!$AA$3:$AA$1315,DataRegularSeason20242025!$B$3:$B$1315, "&lt;=" &amp; AP$1, DataRegularSeason20242025!$D$3:$D$1315, $A5)+SUMIFS(DataRegularSeason20242025!$AB$3:$AB$1315,DataRegularSeason20242025!$B$3:$B$1315, "&lt;=" &amp; AP$1, DataRegularSeason20242025!$E$3:$E$1315, $A5)</f>
        <v>10</v>
      </c>
      <c r="AQ5">
        <f>SUMIFS(DataRegularSeason20242025!$AA$3:$AA$1315,DataRegularSeason20242025!$B$3:$B$1315, "&lt;=" &amp; AQ$1, DataRegularSeason20242025!$D$3:$D$1315, $A5)+SUMIFS(DataRegularSeason20242025!$AB$3:$AB$1315,DataRegularSeason20242025!$B$3:$B$1315, "&lt;=" &amp; AQ$1, DataRegularSeason20242025!$E$3:$E$1315, $A5)</f>
        <v>10</v>
      </c>
      <c r="AR5">
        <f>SUMIFS(DataRegularSeason20242025!$AA$3:$AA$1315,DataRegularSeason20242025!$B$3:$B$1315, "&lt;=" &amp; AR$1, DataRegularSeason20242025!$D$3:$D$1315, $A5)+SUMIFS(DataRegularSeason20242025!$AB$3:$AB$1315,DataRegularSeason20242025!$B$3:$B$1315, "&lt;=" &amp; AR$1, DataRegularSeason20242025!$E$3:$E$1315, $A5)</f>
        <v>10</v>
      </c>
      <c r="AS5">
        <f>SUMIFS(DataRegularSeason20242025!$AA$3:$AA$1315,DataRegularSeason20242025!$B$3:$B$1315, "&lt;=" &amp; AS$1, DataRegularSeason20242025!$D$3:$D$1315, $A5)+SUMIFS(DataRegularSeason20242025!$AB$3:$AB$1315,DataRegularSeason20242025!$B$3:$B$1315, "&lt;=" &amp; AS$1, DataRegularSeason20242025!$E$3:$E$1315, $A5)</f>
        <v>10</v>
      </c>
      <c r="AT5">
        <f>SUMIFS(DataRegularSeason20242025!$AA$3:$AA$1315,DataRegularSeason20242025!$B$3:$B$1315, "&lt;=" &amp; AT$1, DataRegularSeason20242025!$D$3:$D$1315, $A5)+SUMIFS(DataRegularSeason20242025!$AB$3:$AB$1315,DataRegularSeason20242025!$B$3:$B$1315, "&lt;=" &amp; AT$1, DataRegularSeason20242025!$E$3:$E$1315, $A5)</f>
        <v>10</v>
      </c>
      <c r="AU5">
        <f>SUMIFS(DataRegularSeason20242025!$AA$3:$AA$1315,DataRegularSeason20242025!$B$3:$B$1315, "&lt;=" &amp; AU$1, DataRegularSeason20242025!$D$3:$D$1315, $A5)+SUMIFS(DataRegularSeason20242025!$AB$3:$AB$1315,DataRegularSeason20242025!$B$3:$B$1315, "&lt;=" &amp; AU$1, DataRegularSeason20242025!$E$3:$E$1315, $A5)</f>
        <v>10</v>
      </c>
      <c r="AV5">
        <f>SUMIFS(DataRegularSeason20242025!$AA$3:$AA$1315,DataRegularSeason20242025!$B$3:$B$1315, "&lt;=" &amp; AV$1, DataRegularSeason20242025!$D$3:$D$1315, $A5)+SUMIFS(DataRegularSeason20242025!$AB$3:$AB$1315,DataRegularSeason20242025!$B$3:$B$1315, "&lt;=" &amp; AV$1, DataRegularSeason20242025!$E$3:$E$1315, $A5)</f>
        <v>10</v>
      </c>
      <c r="AW5">
        <f>SUMIFS(DataRegularSeason20242025!$AA$3:$AA$1315,DataRegularSeason20242025!$B$3:$B$1315, "&lt;=" &amp; AW$1, DataRegularSeason20242025!$D$3:$D$1315, $A5)+SUMIFS(DataRegularSeason20242025!$AB$3:$AB$1315,DataRegularSeason20242025!$B$3:$B$1315, "&lt;=" &amp; AW$1, DataRegularSeason20242025!$E$3:$E$1315, $A5)</f>
        <v>10</v>
      </c>
      <c r="AX5">
        <f>SUMIFS(DataRegularSeason20242025!$AA$3:$AA$1315,DataRegularSeason20242025!$B$3:$B$1315, "&lt;=" &amp; AX$1, DataRegularSeason20242025!$D$3:$D$1315, $A5)+SUMIFS(DataRegularSeason20242025!$AB$3:$AB$1315,DataRegularSeason20242025!$B$3:$B$1315, "&lt;=" &amp; AX$1, DataRegularSeason20242025!$E$3:$E$1315, $A5)</f>
        <v>10</v>
      </c>
      <c r="AY5">
        <f>SUMIFS(DataRegularSeason20242025!$AA$3:$AA$1315,DataRegularSeason20242025!$B$3:$B$1315, "&lt;=" &amp; AY$1, DataRegularSeason20242025!$D$3:$D$1315, $A5)+SUMIFS(DataRegularSeason20242025!$AB$3:$AB$1315,DataRegularSeason20242025!$B$3:$B$1315, "&lt;=" &amp; AY$1, DataRegularSeason20242025!$E$3:$E$1315, $A5)</f>
        <v>10</v>
      </c>
      <c r="AZ5">
        <f>SUMIFS(DataRegularSeason20242025!$AA$3:$AA$1315,DataRegularSeason20242025!$B$3:$B$1315, "&lt;=" &amp; AZ$1, DataRegularSeason20242025!$D$3:$D$1315, $A5)+SUMIFS(DataRegularSeason20242025!$AB$3:$AB$1315,DataRegularSeason20242025!$B$3:$B$1315, "&lt;=" &amp; AZ$1, DataRegularSeason20242025!$E$3:$E$1315, $A5)</f>
        <v>10</v>
      </c>
      <c r="BA5">
        <f>SUMIFS(DataRegularSeason20242025!$AA$3:$AA$1315,DataRegularSeason20242025!$B$3:$B$1315, "&lt;=" &amp; BA$1, DataRegularSeason20242025!$D$3:$D$1315, $A5)+SUMIFS(DataRegularSeason20242025!$AB$3:$AB$1315,DataRegularSeason20242025!$B$3:$B$1315, "&lt;=" &amp; BA$1, DataRegularSeason20242025!$E$3:$E$1315, $A5)</f>
        <v>10</v>
      </c>
      <c r="BB5">
        <f>SUMIFS(DataRegularSeason20242025!$AA$3:$AA$1315,DataRegularSeason20242025!$B$3:$B$1315, "&lt;=" &amp; BB$1, DataRegularSeason20242025!$D$3:$D$1315, $A5)+SUMIFS(DataRegularSeason20242025!$AB$3:$AB$1315,DataRegularSeason20242025!$B$3:$B$1315, "&lt;=" &amp; BB$1, DataRegularSeason20242025!$E$3:$E$1315, $A5)</f>
        <v>10</v>
      </c>
      <c r="BC5">
        <f>SUMIFS(DataRegularSeason20242025!$AA$3:$AA$1315,DataRegularSeason20242025!$B$3:$B$1315, "&lt;=" &amp; BC$1, DataRegularSeason20242025!$D$3:$D$1315, $A5)+SUMIFS(DataRegularSeason20242025!$AB$3:$AB$1315,DataRegularSeason20242025!$B$3:$B$1315, "&lt;=" &amp; BC$1, DataRegularSeason20242025!$E$3:$E$1315, $A5)</f>
        <v>10</v>
      </c>
      <c r="BD5">
        <f>SUMIFS(DataRegularSeason20242025!$AA$3:$AA$1315,DataRegularSeason20242025!$B$3:$B$1315, "&lt;=" &amp; BD$1, DataRegularSeason20242025!$D$3:$D$1315, $A5)+SUMIFS(DataRegularSeason20242025!$AB$3:$AB$1315,DataRegularSeason20242025!$B$3:$B$1315, "&lt;=" &amp; BD$1, DataRegularSeason20242025!$E$3:$E$1315, $A5)</f>
        <v>10</v>
      </c>
      <c r="BE5">
        <f>SUMIFS(DataRegularSeason20242025!$AA$3:$AA$1315,DataRegularSeason20242025!$B$3:$B$1315, "&lt;=" &amp; BE$1, DataRegularSeason20242025!$D$3:$D$1315, $A5)+SUMIFS(DataRegularSeason20242025!$AB$3:$AB$1315,DataRegularSeason20242025!$B$3:$B$1315, "&lt;=" &amp; BE$1, DataRegularSeason20242025!$E$3:$E$1315, $A5)</f>
        <v>10</v>
      </c>
      <c r="BF5">
        <f>SUMIFS(DataRegularSeason20242025!$AA$3:$AA$1315,DataRegularSeason20242025!$B$3:$B$1315, "&lt;=" &amp; BF$1, DataRegularSeason20242025!$D$3:$D$1315, $A5)+SUMIFS(DataRegularSeason20242025!$AB$3:$AB$1315,DataRegularSeason20242025!$B$3:$B$1315, "&lt;=" &amp; BF$1, DataRegularSeason20242025!$E$3:$E$1315, $A5)</f>
        <v>10</v>
      </c>
      <c r="BG5">
        <f>SUMIFS(DataRegularSeason20242025!$AA$3:$AA$1315,DataRegularSeason20242025!$B$3:$B$1315, "&lt;=" &amp; BG$1, DataRegularSeason20242025!$D$3:$D$1315, $A5)+SUMIFS(DataRegularSeason20242025!$AB$3:$AB$1315,DataRegularSeason20242025!$B$3:$B$1315, "&lt;=" &amp; BG$1, DataRegularSeason20242025!$E$3:$E$1315, $A5)</f>
        <v>10</v>
      </c>
      <c r="BH5">
        <f>SUMIFS(DataRegularSeason20242025!$AA$3:$AA$1315,DataRegularSeason20242025!$B$3:$B$1315, "&lt;=" &amp; BH$1, DataRegularSeason20242025!$D$3:$D$1315, $A5)+SUMIFS(DataRegularSeason20242025!$AB$3:$AB$1315,DataRegularSeason20242025!$B$3:$B$1315, "&lt;=" &amp; BH$1, DataRegularSeason20242025!$E$3:$E$1315, $A5)</f>
        <v>10</v>
      </c>
      <c r="BI5">
        <f>SUMIFS(DataRegularSeason20242025!$AA$3:$AA$1315,DataRegularSeason20242025!$B$3:$B$1315, "&lt;=" &amp; BI$1, DataRegularSeason20242025!$D$3:$D$1315, $A5)+SUMIFS(DataRegularSeason20242025!$AB$3:$AB$1315,DataRegularSeason20242025!$B$3:$B$1315, "&lt;=" &amp; BI$1, DataRegularSeason20242025!$E$3:$E$1315, $A5)</f>
        <v>10</v>
      </c>
      <c r="BJ5">
        <f>SUMIFS(DataRegularSeason20242025!$AA$3:$AA$1315,DataRegularSeason20242025!$B$3:$B$1315, "&lt;=" &amp; BJ$1, DataRegularSeason20242025!$D$3:$D$1315, $A5)+SUMIFS(DataRegularSeason20242025!$AB$3:$AB$1315,DataRegularSeason20242025!$B$3:$B$1315, "&lt;=" &amp; BJ$1, DataRegularSeason20242025!$E$3:$E$1315, $A5)</f>
        <v>10</v>
      </c>
      <c r="BK5">
        <f>SUMIFS(DataRegularSeason20242025!$AA$3:$AA$1315,DataRegularSeason20242025!$B$3:$B$1315, "&lt;=" &amp; BK$1, DataRegularSeason20242025!$D$3:$D$1315, $A5)+SUMIFS(DataRegularSeason20242025!$AB$3:$AB$1315,DataRegularSeason20242025!$B$3:$B$1315, "&lt;=" &amp; BK$1, DataRegularSeason20242025!$E$3:$E$1315, $A5)</f>
        <v>10</v>
      </c>
      <c r="BL5">
        <f>SUMIFS(DataRegularSeason20242025!$AA$3:$AA$1315,DataRegularSeason20242025!$B$3:$B$1315, "&lt;=" &amp; BL$1, DataRegularSeason20242025!$D$3:$D$1315, $A5)+SUMIFS(DataRegularSeason20242025!$AB$3:$AB$1315,DataRegularSeason20242025!$B$3:$B$1315, "&lt;=" &amp; BL$1, DataRegularSeason20242025!$E$3:$E$1315, $A5)</f>
        <v>10</v>
      </c>
      <c r="BM5">
        <f>SUMIFS(DataRegularSeason20242025!$AA$3:$AA$1315,DataRegularSeason20242025!$B$3:$B$1315, "&lt;=" &amp; BM$1, DataRegularSeason20242025!$D$3:$D$1315, $A5)+SUMIFS(DataRegularSeason20242025!$AB$3:$AB$1315,DataRegularSeason20242025!$B$3:$B$1315, "&lt;=" &amp; BM$1, DataRegularSeason20242025!$E$3:$E$1315, $A5)</f>
        <v>10</v>
      </c>
      <c r="BN5">
        <f>SUMIFS(DataRegularSeason20242025!$AA$3:$AA$1315,DataRegularSeason20242025!$B$3:$B$1315, "&lt;=" &amp; BN$1, DataRegularSeason20242025!$D$3:$D$1315, $A5)+SUMIFS(DataRegularSeason20242025!$AB$3:$AB$1315,DataRegularSeason20242025!$B$3:$B$1315, "&lt;=" &amp; BN$1, DataRegularSeason20242025!$E$3:$E$1315, $A5)</f>
        <v>10</v>
      </c>
      <c r="BO5">
        <f>SUMIFS(DataRegularSeason20242025!$AA$3:$AA$1315,DataRegularSeason20242025!$B$3:$B$1315, "&lt;=" &amp; BO$1, DataRegularSeason20242025!$D$3:$D$1315, $A5)+SUMIFS(DataRegularSeason20242025!$AB$3:$AB$1315,DataRegularSeason20242025!$B$3:$B$1315, "&lt;=" &amp; BO$1, DataRegularSeason20242025!$E$3:$E$1315, $A5)</f>
        <v>10</v>
      </c>
      <c r="BP5">
        <f>SUMIFS(DataRegularSeason20242025!$AA$3:$AA$1315,DataRegularSeason20242025!$B$3:$B$1315, "&lt;=" &amp; BP$1, DataRegularSeason20242025!$D$3:$D$1315, $A5)+SUMIFS(DataRegularSeason20242025!$AB$3:$AB$1315,DataRegularSeason20242025!$B$3:$B$1315, "&lt;=" &amp; BP$1, DataRegularSeason20242025!$E$3:$E$1315, $A5)</f>
        <v>10</v>
      </c>
      <c r="BQ5">
        <f>SUMIFS(DataRegularSeason20242025!$AA$3:$AA$1315,DataRegularSeason20242025!$B$3:$B$1315, "&lt;=" &amp; BQ$1, DataRegularSeason20242025!$D$3:$D$1315, $A5)+SUMIFS(DataRegularSeason20242025!$AB$3:$AB$1315,DataRegularSeason20242025!$B$3:$B$1315, "&lt;=" &amp; BQ$1, DataRegularSeason20242025!$E$3:$E$1315, $A5)</f>
        <v>10</v>
      </c>
      <c r="BR5">
        <f>SUMIFS(DataRegularSeason20242025!$AA$3:$AA$1315,DataRegularSeason20242025!$B$3:$B$1315, "&lt;=" &amp; BR$1, DataRegularSeason20242025!$D$3:$D$1315, $A5)+SUMIFS(DataRegularSeason20242025!$AB$3:$AB$1315,DataRegularSeason20242025!$B$3:$B$1315, "&lt;=" &amp; BR$1, DataRegularSeason20242025!$E$3:$E$1315, $A5)</f>
        <v>10</v>
      </c>
      <c r="BS5">
        <f>SUMIFS(DataRegularSeason20242025!$AA$3:$AA$1315,DataRegularSeason20242025!$B$3:$B$1315, "&lt;=" &amp; BS$1, DataRegularSeason20242025!$D$3:$D$1315, $A5)+SUMIFS(DataRegularSeason20242025!$AB$3:$AB$1315,DataRegularSeason20242025!$B$3:$B$1315, "&lt;=" &amp; BS$1, DataRegularSeason20242025!$E$3:$E$1315, $A5)</f>
        <v>10</v>
      </c>
      <c r="BT5">
        <f>SUMIFS(DataRegularSeason20242025!$AA$3:$AA$1315,DataRegularSeason20242025!$B$3:$B$1315, "&lt;=" &amp; BT$1, DataRegularSeason20242025!$D$3:$D$1315, $A5)+SUMIFS(DataRegularSeason20242025!$AB$3:$AB$1315,DataRegularSeason20242025!$B$3:$B$1315, "&lt;=" &amp; BT$1, DataRegularSeason20242025!$E$3:$E$1315, $A5)</f>
        <v>10</v>
      </c>
      <c r="BU5">
        <f>SUMIFS(DataRegularSeason20242025!$AA$3:$AA$1315,DataRegularSeason20242025!$B$3:$B$1315, "&lt;=" &amp; BU$1, DataRegularSeason20242025!$D$3:$D$1315, $A5)+SUMIFS(DataRegularSeason20242025!$AB$3:$AB$1315,DataRegularSeason20242025!$B$3:$B$1315, "&lt;=" &amp; BU$1, DataRegularSeason20242025!$E$3:$E$1315, $A5)</f>
        <v>10</v>
      </c>
      <c r="BV5">
        <f>SUMIFS(DataRegularSeason20242025!$AA$3:$AA$1315,DataRegularSeason20242025!$B$3:$B$1315, "&lt;=" &amp; BV$1, DataRegularSeason20242025!$D$3:$D$1315, $A5)+SUMIFS(DataRegularSeason20242025!$AB$3:$AB$1315,DataRegularSeason20242025!$B$3:$B$1315, "&lt;=" &amp; BV$1, DataRegularSeason20242025!$E$3:$E$1315, $A5)</f>
        <v>10</v>
      </c>
      <c r="BW5">
        <f>SUMIFS(DataRegularSeason20242025!$AA$3:$AA$1315,DataRegularSeason20242025!$B$3:$B$1315, "&lt;=" &amp; BW$1, DataRegularSeason20242025!$D$3:$D$1315, $A5)+SUMIFS(DataRegularSeason20242025!$AB$3:$AB$1315,DataRegularSeason20242025!$B$3:$B$1315, "&lt;=" &amp; BW$1, DataRegularSeason20242025!$E$3:$E$1315, $A5)</f>
        <v>10</v>
      </c>
      <c r="BX5">
        <f>SUMIFS(DataRegularSeason20242025!$AA$3:$AA$1315,DataRegularSeason20242025!$B$3:$B$1315, "&lt;=" &amp; BX$1, DataRegularSeason20242025!$D$3:$D$1315, $A5)+SUMIFS(DataRegularSeason20242025!$AB$3:$AB$1315,DataRegularSeason20242025!$B$3:$B$1315, "&lt;=" &amp; BX$1, DataRegularSeason20242025!$E$3:$E$1315, $A5)</f>
        <v>10</v>
      </c>
      <c r="BY5">
        <f>SUMIFS(DataRegularSeason20242025!$AA$3:$AA$1315,DataRegularSeason20242025!$B$3:$B$1315, "&lt;=" &amp; BY$1, DataRegularSeason20242025!$D$3:$D$1315, $A5)+SUMIFS(DataRegularSeason20242025!$AB$3:$AB$1315,DataRegularSeason20242025!$B$3:$B$1315, "&lt;=" &amp; BY$1, DataRegularSeason20242025!$E$3:$E$1315, $A5)</f>
        <v>10</v>
      </c>
      <c r="BZ5">
        <f>SUMIFS(DataRegularSeason20242025!$AA$3:$AA$1315,DataRegularSeason20242025!$B$3:$B$1315, "&lt;=" &amp; BZ$1, DataRegularSeason20242025!$D$3:$D$1315, $A5)+SUMIFS(DataRegularSeason20242025!$AB$3:$AB$1315,DataRegularSeason20242025!$B$3:$B$1315, "&lt;=" &amp; BZ$1, DataRegularSeason20242025!$E$3:$E$1315, $A5)</f>
        <v>10</v>
      </c>
      <c r="CA5">
        <f>SUMIFS(DataRegularSeason20242025!$AA$3:$AA$1315,DataRegularSeason20242025!$B$3:$B$1315, "&lt;=" &amp; CA$1, DataRegularSeason20242025!$D$3:$D$1315, $A5)+SUMIFS(DataRegularSeason20242025!$AB$3:$AB$1315,DataRegularSeason20242025!$B$3:$B$1315, "&lt;=" &amp; CA$1, DataRegularSeason20242025!$E$3:$E$1315, $A5)</f>
        <v>10</v>
      </c>
      <c r="CB5">
        <f>SUMIFS(DataRegularSeason20242025!$AA$3:$AA$1315,DataRegularSeason20242025!$B$3:$B$1315, "&lt;=" &amp; CB$1, DataRegularSeason20242025!$D$3:$D$1315, $A5)+SUMIFS(DataRegularSeason20242025!$AB$3:$AB$1315,DataRegularSeason20242025!$B$3:$B$1315, "&lt;=" &amp; CB$1, DataRegularSeason20242025!$E$3:$E$1315, $A5)</f>
        <v>10</v>
      </c>
      <c r="CC5">
        <f>SUMIFS(DataRegularSeason20242025!$AA$3:$AA$1315,DataRegularSeason20242025!$B$3:$B$1315, "&lt;=" &amp; CC$1, DataRegularSeason20242025!$D$3:$D$1315, $A5)+SUMIFS(DataRegularSeason20242025!$AB$3:$AB$1315,DataRegularSeason20242025!$B$3:$B$1315, "&lt;=" &amp; CC$1, DataRegularSeason20242025!$E$3:$E$1315, $A5)</f>
        <v>10</v>
      </c>
      <c r="CD5">
        <f>SUMIFS(DataRegularSeason20242025!$AA$3:$AA$1315,DataRegularSeason20242025!$B$3:$B$1315, "&lt;=" &amp; CD$1, DataRegularSeason20242025!$D$3:$D$1315, $A5)+SUMIFS(DataRegularSeason20242025!$AB$3:$AB$1315,DataRegularSeason20242025!$B$3:$B$1315, "&lt;=" &amp; CD$1, DataRegularSeason20242025!$E$3:$E$1315, $A5)</f>
        <v>10</v>
      </c>
      <c r="CE5">
        <f>SUMIFS(DataRegularSeason20242025!$AA$3:$AA$1315,DataRegularSeason20242025!$B$3:$B$1315, "&lt;=" &amp; CE$1, DataRegularSeason20242025!$D$3:$D$1315, $A5)+SUMIFS(DataRegularSeason20242025!$AB$3:$AB$1315,DataRegularSeason20242025!$B$3:$B$1315, "&lt;=" &amp; CE$1, DataRegularSeason20242025!$E$3:$E$1315, $A5)</f>
        <v>10</v>
      </c>
      <c r="CF5">
        <f>SUMIFS(DataRegularSeason20242025!$AA$3:$AA$1315,DataRegularSeason20242025!$B$3:$B$1315, "&lt;=" &amp; CF$1, DataRegularSeason20242025!$D$3:$D$1315, $A5)+SUMIFS(DataRegularSeason20242025!$AB$3:$AB$1315,DataRegularSeason20242025!$B$3:$B$1315, "&lt;=" &amp; CF$1, DataRegularSeason20242025!$E$3:$E$1315, $A5)</f>
        <v>10</v>
      </c>
      <c r="CG5">
        <f>SUMIFS(DataRegularSeason20242025!$AA$3:$AA$1315,DataRegularSeason20242025!$B$3:$B$1315, "&lt;=" &amp; CG$1, DataRegularSeason20242025!$D$3:$D$1315, $A5)+SUMIFS(DataRegularSeason20242025!$AB$3:$AB$1315,DataRegularSeason20242025!$B$3:$B$1315, "&lt;=" &amp; CG$1, DataRegularSeason20242025!$E$3:$E$1315, $A5)</f>
        <v>10</v>
      </c>
      <c r="CH5">
        <f>SUMIFS(DataRegularSeason20242025!$AA$3:$AA$1315,DataRegularSeason20242025!$B$3:$B$1315, "&lt;=" &amp; CH$1, DataRegularSeason20242025!$D$3:$D$1315, $A5)+SUMIFS(DataRegularSeason20242025!$AB$3:$AB$1315,DataRegularSeason20242025!$B$3:$B$1315, "&lt;=" &amp; CH$1, DataRegularSeason20242025!$E$3:$E$1315, $A5)</f>
        <v>10</v>
      </c>
      <c r="CI5">
        <f>SUMIFS(DataRegularSeason20242025!$AA$3:$AA$1315,DataRegularSeason20242025!$B$3:$B$1315, "&lt;=" &amp; CI$1, DataRegularSeason20242025!$D$3:$D$1315, $A5)+SUMIFS(DataRegularSeason20242025!$AB$3:$AB$1315,DataRegularSeason20242025!$B$3:$B$1315, "&lt;=" &amp; CI$1, DataRegularSeason20242025!$E$3:$E$1315, $A5)</f>
        <v>10</v>
      </c>
      <c r="CJ5">
        <f>SUMIFS(DataRegularSeason20242025!$AA$3:$AA$1315,DataRegularSeason20242025!$B$3:$B$1315, "&lt;=" &amp; CJ$1, DataRegularSeason20242025!$D$3:$D$1315, $A5)+SUMIFS(DataRegularSeason20242025!$AB$3:$AB$1315,DataRegularSeason20242025!$B$3:$B$1315, "&lt;=" &amp; CJ$1, DataRegularSeason20242025!$E$3:$E$1315, $A5)</f>
        <v>10</v>
      </c>
      <c r="CK5">
        <f>SUMIFS(DataRegularSeason20242025!$AA$3:$AA$1315,DataRegularSeason20242025!$B$3:$B$1315, "&lt;=" &amp; CK$1, DataRegularSeason20242025!$D$3:$D$1315, $A5)+SUMIFS(DataRegularSeason20242025!$AB$3:$AB$1315,DataRegularSeason20242025!$B$3:$B$1315, "&lt;=" &amp; CK$1, DataRegularSeason20242025!$E$3:$E$1315, $A5)</f>
        <v>10</v>
      </c>
      <c r="CL5">
        <f>SUMIFS(DataRegularSeason20242025!$AA$3:$AA$1315,DataRegularSeason20242025!$B$3:$B$1315, "&lt;=" &amp; CL$1, DataRegularSeason20242025!$D$3:$D$1315, $A5)+SUMIFS(DataRegularSeason20242025!$AB$3:$AB$1315,DataRegularSeason20242025!$B$3:$B$1315, "&lt;=" &amp; CL$1, DataRegularSeason20242025!$E$3:$E$1315, $A5)</f>
        <v>10</v>
      </c>
      <c r="CM5">
        <f>SUMIFS(DataRegularSeason20242025!$AA$3:$AA$1315,DataRegularSeason20242025!$B$3:$B$1315, "&lt;=" &amp; CM$1, DataRegularSeason20242025!$D$3:$D$1315, $A5)+SUMIFS(DataRegularSeason20242025!$AB$3:$AB$1315,DataRegularSeason20242025!$B$3:$B$1315, "&lt;=" &amp; CM$1, DataRegularSeason20242025!$E$3:$E$1315, $A5)</f>
        <v>10</v>
      </c>
      <c r="CN5">
        <f>SUMIFS(DataRegularSeason20242025!$AA$3:$AA$1315,DataRegularSeason20242025!$B$3:$B$1315, "&lt;=" &amp; CN$1, DataRegularSeason20242025!$D$3:$D$1315, $A5)+SUMIFS(DataRegularSeason20242025!$AB$3:$AB$1315,DataRegularSeason20242025!$B$3:$B$1315, "&lt;=" &amp; CN$1, DataRegularSeason20242025!$E$3:$E$1315, $A5)</f>
        <v>10</v>
      </c>
      <c r="CO5">
        <f>SUMIFS(DataRegularSeason20242025!$AA$3:$AA$1315,DataRegularSeason20242025!$B$3:$B$1315, "&lt;=" &amp; CO$1, DataRegularSeason20242025!$D$3:$D$1315, $A5)+SUMIFS(DataRegularSeason20242025!$AB$3:$AB$1315,DataRegularSeason20242025!$B$3:$B$1315, "&lt;=" &amp; CO$1, DataRegularSeason20242025!$E$3:$E$1315, $A5)</f>
        <v>10</v>
      </c>
      <c r="CP5">
        <f>SUMIFS(DataRegularSeason20242025!$AA$3:$AA$1315,DataRegularSeason20242025!$B$3:$B$1315, "&lt;=" &amp; CP$1, DataRegularSeason20242025!$D$3:$D$1315, $A5)+SUMIFS(DataRegularSeason20242025!$AB$3:$AB$1315,DataRegularSeason20242025!$B$3:$B$1315, "&lt;=" &amp; CP$1, DataRegularSeason20242025!$E$3:$E$1315, $A5)</f>
        <v>10</v>
      </c>
      <c r="CQ5">
        <f>SUMIFS(DataRegularSeason20242025!$AA$3:$AA$1315,DataRegularSeason20242025!$B$3:$B$1315, "&lt;=" &amp; CQ$1, DataRegularSeason20242025!$D$3:$D$1315, $A5)+SUMIFS(DataRegularSeason20242025!$AB$3:$AB$1315,DataRegularSeason20242025!$B$3:$B$1315, "&lt;=" &amp; CQ$1, DataRegularSeason20242025!$E$3:$E$1315, $A5)</f>
        <v>10</v>
      </c>
      <c r="CR5">
        <f>SUMIFS(DataRegularSeason20242025!$AA$3:$AA$1315,DataRegularSeason20242025!$B$3:$B$1315, "&lt;=" &amp; CR$1, DataRegularSeason20242025!$D$3:$D$1315, $A5)+SUMIFS(DataRegularSeason20242025!$AB$3:$AB$1315,DataRegularSeason20242025!$B$3:$B$1315, "&lt;=" &amp; CR$1, DataRegularSeason20242025!$E$3:$E$1315, $A5)</f>
        <v>10</v>
      </c>
      <c r="CS5">
        <f>SUMIFS(DataRegularSeason20242025!$AA$3:$AA$1315,DataRegularSeason20242025!$B$3:$B$1315, "&lt;=" &amp; CS$1, DataRegularSeason20242025!$D$3:$D$1315, $A5)+SUMIFS(DataRegularSeason20242025!$AB$3:$AB$1315,DataRegularSeason20242025!$B$3:$B$1315, "&lt;=" &amp; CS$1, DataRegularSeason20242025!$E$3:$E$1315, $A5)</f>
        <v>10</v>
      </c>
      <c r="CT5">
        <f>SUMIFS(DataRegularSeason20242025!$AA$3:$AA$1315,DataRegularSeason20242025!$B$3:$B$1315, "&lt;=" &amp; CT$1, DataRegularSeason20242025!$D$3:$D$1315, $A5)+SUMIFS(DataRegularSeason20242025!$AB$3:$AB$1315,DataRegularSeason20242025!$B$3:$B$1315, "&lt;=" &amp; CT$1, DataRegularSeason20242025!$E$3:$E$1315, $A5)</f>
        <v>10</v>
      </c>
      <c r="CU5">
        <f>SUMIFS(DataRegularSeason20242025!$AA$3:$AA$1315,DataRegularSeason20242025!$B$3:$B$1315, "&lt;=" &amp; CU$1, DataRegularSeason20242025!$D$3:$D$1315, $A5)+SUMIFS(DataRegularSeason20242025!$AB$3:$AB$1315,DataRegularSeason20242025!$B$3:$B$1315, "&lt;=" &amp; CU$1, DataRegularSeason20242025!$E$3:$E$1315, $A5)</f>
        <v>10</v>
      </c>
      <c r="CV5">
        <f>SUMIFS(DataRegularSeason20242025!$AA$3:$AA$1315,DataRegularSeason20242025!$B$3:$B$1315, "&lt;=" &amp; CV$1, DataRegularSeason20242025!$D$3:$D$1315, $A5)+SUMIFS(DataRegularSeason20242025!$AB$3:$AB$1315,DataRegularSeason20242025!$B$3:$B$1315, "&lt;=" &amp; CV$1, DataRegularSeason20242025!$E$3:$E$1315, $A5)</f>
        <v>10</v>
      </c>
      <c r="CW5">
        <f>SUMIFS(DataRegularSeason20242025!$AA$3:$AA$1315,DataRegularSeason20242025!$B$3:$B$1315, "&lt;=" &amp; CW$1, DataRegularSeason20242025!$D$3:$D$1315, $A5)+SUMIFS(DataRegularSeason20242025!$AB$3:$AB$1315,DataRegularSeason20242025!$B$3:$B$1315, "&lt;=" &amp; CW$1, DataRegularSeason20242025!$E$3:$E$1315, $A5)</f>
        <v>10</v>
      </c>
      <c r="CX5">
        <f>SUMIFS(DataRegularSeason20242025!$AA$3:$AA$1315,DataRegularSeason20242025!$B$3:$B$1315, "&lt;=" &amp; CX$1, DataRegularSeason20242025!$D$3:$D$1315, $A5)+SUMIFS(DataRegularSeason20242025!$AB$3:$AB$1315,DataRegularSeason20242025!$B$3:$B$1315, "&lt;=" &amp; CX$1, DataRegularSeason20242025!$E$3:$E$1315, $A5)</f>
        <v>10</v>
      </c>
      <c r="CY5">
        <f>SUMIFS(DataRegularSeason20242025!$AA$3:$AA$1315,DataRegularSeason20242025!$B$3:$B$1315, "&lt;=" &amp; CY$1, DataRegularSeason20242025!$D$3:$D$1315, $A5)+SUMIFS(DataRegularSeason20242025!$AB$3:$AB$1315,DataRegularSeason20242025!$B$3:$B$1315, "&lt;=" &amp; CY$1, DataRegularSeason20242025!$E$3:$E$1315, $A5)</f>
        <v>10</v>
      </c>
      <c r="CZ5">
        <f>SUMIFS(DataRegularSeason20242025!$AA$3:$AA$1315,DataRegularSeason20242025!$B$3:$B$1315, "&lt;=" &amp; CZ$1, DataRegularSeason20242025!$D$3:$D$1315, $A5)+SUMIFS(DataRegularSeason20242025!$AB$3:$AB$1315,DataRegularSeason20242025!$B$3:$B$1315, "&lt;=" &amp; CZ$1, DataRegularSeason20242025!$E$3:$E$1315, $A5)</f>
        <v>10</v>
      </c>
      <c r="DA5">
        <f>SUMIFS(DataRegularSeason20242025!$AA$3:$AA$1315,DataRegularSeason20242025!$B$3:$B$1315, "&lt;=" &amp; DA$1, DataRegularSeason20242025!$D$3:$D$1315, $A5)+SUMIFS(DataRegularSeason20242025!$AB$3:$AB$1315,DataRegularSeason20242025!$B$3:$B$1315, "&lt;=" &amp; DA$1, DataRegularSeason20242025!$E$3:$E$1315, $A5)</f>
        <v>10</v>
      </c>
      <c r="DB5">
        <f>SUMIFS(DataRegularSeason20242025!$AA$3:$AA$1315,DataRegularSeason20242025!$B$3:$B$1315, "&lt;=" &amp; DB$1, DataRegularSeason20242025!$D$3:$D$1315, $A5)+SUMIFS(DataRegularSeason20242025!$AB$3:$AB$1315,DataRegularSeason20242025!$B$3:$B$1315, "&lt;=" &amp; DB$1, DataRegularSeason20242025!$E$3:$E$1315, $A5)</f>
        <v>10</v>
      </c>
      <c r="DC5">
        <f>SUMIFS(DataRegularSeason20242025!$AA$3:$AA$1315,DataRegularSeason20242025!$B$3:$B$1315, "&lt;=" &amp; DC$1, DataRegularSeason20242025!$D$3:$D$1315, $A5)+SUMIFS(DataRegularSeason20242025!$AB$3:$AB$1315,DataRegularSeason20242025!$B$3:$B$1315, "&lt;=" &amp; DC$1, DataRegularSeason20242025!$E$3:$E$1315, $A5)</f>
        <v>10</v>
      </c>
      <c r="DD5">
        <f>SUMIFS(DataRegularSeason20242025!$AA$3:$AA$1315,DataRegularSeason20242025!$B$3:$B$1315, "&lt;=" &amp; DD$1, DataRegularSeason20242025!$D$3:$D$1315, $A5)+SUMIFS(DataRegularSeason20242025!$AB$3:$AB$1315,DataRegularSeason20242025!$B$3:$B$1315, "&lt;=" &amp; DD$1, DataRegularSeason20242025!$E$3:$E$1315, $A5)</f>
        <v>10</v>
      </c>
      <c r="DE5">
        <f>SUMIFS(DataRegularSeason20242025!$AA$3:$AA$1315,DataRegularSeason20242025!$B$3:$B$1315, "&lt;=" &amp; DE$1, DataRegularSeason20242025!$D$3:$D$1315, $A5)+SUMIFS(DataRegularSeason20242025!$AB$3:$AB$1315,DataRegularSeason20242025!$B$3:$B$1315, "&lt;=" &amp; DE$1, DataRegularSeason20242025!$E$3:$E$1315, $A5)</f>
        <v>10</v>
      </c>
      <c r="DF5">
        <f>SUMIFS(DataRegularSeason20242025!$AA$3:$AA$1315,DataRegularSeason20242025!$B$3:$B$1315, "&lt;=" &amp; DF$1, DataRegularSeason20242025!$D$3:$D$1315, $A5)+SUMIFS(DataRegularSeason20242025!$AB$3:$AB$1315,DataRegularSeason20242025!$B$3:$B$1315, "&lt;=" &amp; DF$1, DataRegularSeason20242025!$E$3:$E$1315, $A5)</f>
        <v>10</v>
      </c>
      <c r="DG5">
        <f>SUMIFS(DataRegularSeason20242025!$AA$3:$AA$1315,DataRegularSeason20242025!$B$3:$B$1315, "&lt;=" &amp; DG$1, DataRegularSeason20242025!$D$3:$D$1315, $A5)+SUMIFS(DataRegularSeason20242025!$AB$3:$AB$1315,DataRegularSeason20242025!$B$3:$B$1315, "&lt;=" &amp; DG$1, DataRegularSeason20242025!$E$3:$E$1315, $A5)</f>
        <v>10</v>
      </c>
      <c r="DH5">
        <f>SUMIFS(DataRegularSeason20242025!$AA$3:$AA$1315,DataRegularSeason20242025!$B$3:$B$1315, "&lt;=" &amp; DH$1, DataRegularSeason20242025!$D$3:$D$1315, $A5)+SUMIFS(DataRegularSeason20242025!$AB$3:$AB$1315,DataRegularSeason20242025!$B$3:$B$1315, "&lt;=" &amp; DH$1, DataRegularSeason20242025!$E$3:$E$1315, $A5)</f>
        <v>10</v>
      </c>
      <c r="DI5">
        <f>SUMIFS(DataRegularSeason20242025!$AA$3:$AA$1315,DataRegularSeason20242025!$B$3:$B$1315, "&lt;=" &amp; DI$1, DataRegularSeason20242025!$D$3:$D$1315, $A5)+SUMIFS(DataRegularSeason20242025!$AB$3:$AB$1315,DataRegularSeason20242025!$B$3:$B$1315, "&lt;=" &amp; DI$1, DataRegularSeason20242025!$E$3:$E$1315, $A5)</f>
        <v>10</v>
      </c>
      <c r="DJ5">
        <f>SUMIFS(DataRegularSeason20242025!$AA$3:$AA$1315,DataRegularSeason20242025!$B$3:$B$1315, "&lt;=" &amp; DJ$1, DataRegularSeason20242025!$D$3:$D$1315, $A5)+SUMIFS(DataRegularSeason20242025!$AB$3:$AB$1315,DataRegularSeason20242025!$B$3:$B$1315, "&lt;=" &amp; DJ$1, DataRegularSeason20242025!$E$3:$E$1315, $A5)</f>
        <v>10</v>
      </c>
      <c r="DK5">
        <f>SUMIFS(DataRegularSeason20242025!$AA$3:$AA$1315,DataRegularSeason20242025!$B$3:$B$1315, "&lt;=" &amp; DK$1, DataRegularSeason20242025!$D$3:$D$1315, $A5)+SUMIFS(DataRegularSeason20242025!$AB$3:$AB$1315,DataRegularSeason20242025!$B$3:$B$1315, "&lt;=" &amp; DK$1, DataRegularSeason20242025!$E$3:$E$1315, $A5)</f>
        <v>10</v>
      </c>
      <c r="DL5">
        <f>SUMIFS(DataRegularSeason20242025!$AA$3:$AA$1315,DataRegularSeason20242025!$B$3:$B$1315, "&lt;=" &amp; DL$1, DataRegularSeason20242025!$D$3:$D$1315, $A5)+SUMIFS(DataRegularSeason20242025!$AB$3:$AB$1315,DataRegularSeason20242025!$B$3:$B$1315, "&lt;=" &amp; DL$1, DataRegularSeason20242025!$E$3:$E$1315, $A5)</f>
        <v>10</v>
      </c>
      <c r="DM5">
        <f>SUMIFS(DataRegularSeason20242025!$AA$3:$AA$1315,DataRegularSeason20242025!$B$3:$B$1315, "&lt;=" &amp; DM$1, DataRegularSeason20242025!$D$3:$D$1315, $A5)+SUMIFS(DataRegularSeason20242025!$AB$3:$AB$1315,DataRegularSeason20242025!$B$3:$B$1315, "&lt;=" &amp; DM$1, DataRegularSeason20242025!$E$3:$E$1315, $A5)</f>
        <v>10</v>
      </c>
      <c r="DN5">
        <f>SUMIFS(DataRegularSeason20242025!$AA$3:$AA$1315,DataRegularSeason20242025!$B$3:$B$1315, "&lt;=" &amp; DN$1, DataRegularSeason20242025!$D$3:$D$1315, $A5)+SUMIFS(DataRegularSeason20242025!$AB$3:$AB$1315,DataRegularSeason20242025!$B$3:$B$1315, "&lt;=" &amp; DN$1, DataRegularSeason20242025!$E$3:$E$1315, $A5)</f>
        <v>10</v>
      </c>
      <c r="DO5">
        <f>SUMIFS(DataRegularSeason20242025!$AA$3:$AA$1315,DataRegularSeason20242025!$B$3:$B$1315, "&lt;=" &amp; DO$1, DataRegularSeason20242025!$D$3:$D$1315, $A5)+SUMIFS(DataRegularSeason20242025!$AB$3:$AB$1315,DataRegularSeason20242025!$B$3:$B$1315, "&lt;=" &amp; DO$1, DataRegularSeason20242025!$E$3:$E$1315, $A5)</f>
        <v>10</v>
      </c>
      <c r="DP5">
        <f>SUMIFS(DataRegularSeason20242025!$AA$3:$AA$1315,DataRegularSeason20242025!$B$3:$B$1315, "&lt;=" &amp; DP$1, DataRegularSeason20242025!$D$3:$D$1315, $A5)+SUMIFS(DataRegularSeason20242025!$AB$3:$AB$1315,DataRegularSeason20242025!$B$3:$B$1315, "&lt;=" &amp; DP$1, DataRegularSeason20242025!$E$3:$E$1315, $A5)</f>
        <v>10</v>
      </c>
      <c r="DQ5">
        <f>SUMIFS(DataRegularSeason20242025!$AA$3:$AA$1315,DataRegularSeason20242025!$B$3:$B$1315, "&lt;=" &amp; DQ$1, DataRegularSeason20242025!$D$3:$D$1315, $A5)+SUMIFS(DataRegularSeason20242025!$AB$3:$AB$1315,DataRegularSeason20242025!$B$3:$B$1315, "&lt;=" &amp; DQ$1, DataRegularSeason20242025!$E$3:$E$1315, $A5)</f>
        <v>10</v>
      </c>
      <c r="DR5">
        <f>SUMIFS(DataRegularSeason20242025!$AA$3:$AA$1315,DataRegularSeason20242025!$B$3:$B$1315, "&lt;=" &amp; DR$1, DataRegularSeason20242025!$D$3:$D$1315, $A5)+SUMIFS(DataRegularSeason20242025!$AB$3:$AB$1315,DataRegularSeason20242025!$B$3:$B$1315, "&lt;=" &amp; DR$1, DataRegularSeason20242025!$E$3:$E$1315, $A5)</f>
        <v>10</v>
      </c>
      <c r="DS5">
        <f>SUMIFS(DataRegularSeason20242025!$AA$3:$AA$1315,DataRegularSeason20242025!$B$3:$B$1315, "&lt;=" &amp; DS$1, DataRegularSeason20242025!$D$3:$D$1315, $A5)+SUMIFS(DataRegularSeason20242025!$AB$3:$AB$1315,DataRegularSeason20242025!$B$3:$B$1315, "&lt;=" &amp; DS$1, DataRegularSeason20242025!$E$3:$E$1315, $A5)</f>
        <v>10</v>
      </c>
      <c r="DT5">
        <f>SUMIFS(DataRegularSeason20242025!$AA$3:$AA$1315,DataRegularSeason20242025!$B$3:$B$1315, "&lt;=" &amp; DT$1, DataRegularSeason20242025!$D$3:$D$1315, $A5)+SUMIFS(DataRegularSeason20242025!$AB$3:$AB$1315,DataRegularSeason20242025!$B$3:$B$1315, "&lt;=" &amp; DT$1, DataRegularSeason20242025!$E$3:$E$1315, $A5)</f>
        <v>10</v>
      </c>
      <c r="DU5">
        <f>SUMIFS(DataRegularSeason20242025!$AA$3:$AA$1315,DataRegularSeason20242025!$B$3:$B$1315, "&lt;=" &amp; DU$1, DataRegularSeason20242025!$D$3:$D$1315, $A5)+SUMIFS(DataRegularSeason20242025!$AB$3:$AB$1315,DataRegularSeason20242025!$B$3:$B$1315, "&lt;=" &amp; DU$1, DataRegularSeason20242025!$E$3:$E$1315, $A5)</f>
        <v>10</v>
      </c>
      <c r="DV5">
        <f>SUMIFS(DataRegularSeason20242025!$AA$3:$AA$1315,DataRegularSeason20242025!$B$3:$B$1315, "&lt;=" &amp; DV$1, DataRegularSeason20242025!$D$3:$D$1315, $A5)+SUMIFS(DataRegularSeason20242025!$AB$3:$AB$1315,DataRegularSeason20242025!$B$3:$B$1315, "&lt;=" &amp; DV$1, DataRegularSeason20242025!$E$3:$E$1315, $A5)</f>
        <v>10</v>
      </c>
      <c r="DW5">
        <f>SUMIFS(DataRegularSeason20242025!$AA$3:$AA$1315,DataRegularSeason20242025!$B$3:$B$1315, "&lt;=" &amp; DW$1, DataRegularSeason20242025!$D$3:$D$1315, $A5)+SUMIFS(DataRegularSeason20242025!$AB$3:$AB$1315,DataRegularSeason20242025!$B$3:$B$1315, "&lt;=" &amp; DW$1, DataRegularSeason20242025!$E$3:$E$1315, $A5)</f>
        <v>10</v>
      </c>
      <c r="DX5">
        <f>SUMIFS(DataRegularSeason20242025!$AA$3:$AA$1315,DataRegularSeason20242025!$B$3:$B$1315, "&lt;=" &amp; DX$1, DataRegularSeason20242025!$D$3:$D$1315, $A5)+SUMIFS(DataRegularSeason20242025!$AB$3:$AB$1315,DataRegularSeason20242025!$B$3:$B$1315, "&lt;=" &amp; DX$1, DataRegularSeason20242025!$E$3:$E$1315, $A5)</f>
        <v>10</v>
      </c>
      <c r="DY5">
        <f>SUMIFS(DataRegularSeason20242025!$AA$3:$AA$1315,DataRegularSeason20242025!$B$3:$B$1315, "&lt;=" &amp; DY$1, DataRegularSeason20242025!$D$3:$D$1315, $A5)+SUMIFS(DataRegularSeason20242025!$AB$3:$AB$1315,DataRegularSeason20242025!$B$3:$B$1315, "&lt;=" &amp; DY$1, DataRegularSeason20242025!$E$3:$E$1315, $A5)</f>
        <v>10</v>
      </c>
      <c r="DZ5">
        <f>SUMIFS(DataRegularSeason20242025!$AA$3:$AA$1315,DataRegularSeason20242025!$B$3:$B$1315, "&lt;=" &amp; DZ$1, DataRegularSeason20242025!$D$3:$D$1315, $A5)+SUMIFS(DataRegularSeason20242025!$AB$3:$AB$1315,DataRegularSeason20242025!$B$3:$B$1315, "&lt;=" &amp; DZ$1, DataRegularSeason20242025!$E$3:$E$1315, $A5)</f>
        <v>10</v>
      </c>
      <c r="EA5">
        <f>SUMIFS(DataRegularSeason20242025!$AA$3:$AA$1315,DataRegularSeason20242025!$B$3:$B$1315, "&lt;=" &amp; EA$1, DataRegularSeason20242025!$D$3:$D$1315, $A5)+SUMIFS(DataRegularSeason20242025!$AB$3:$AB$1315,DataRegularSeason20242025!$B$3:$B$1315, "&lt;=" &amp; EA$1, DataRegularSeason20242025!$E$3:$E$1315, $A5)</f>
        <v>10</v>
      </c>
      <c r="EB5">
        <f>SUMIFS(DataRegularSeason20242025!$AA$3:$AA$1315,DataRegularSeason20242025!$B$3:$B$1315, "&lt;=" &amp; EB$1, DataRegularSeason20242025!$D$3:$D$1315, $A5)+SUMIFS(DataRegularSeason20242025!$AB$3:$AB$1315,DataRegularSeason20242025!$B$3:$B$1315, "&lt;=" &amp; EB$1, DataRegularSeason20242025!$E$3:$E$1315, $A5)</f>
        <v>10</v>
      </c>
      <c r="EC5">
        <f>SUMIFS(DataRegularSeason20242025!$AA$3:$AA$1315,DataRegularSeason20242025!$B$3:$B$1315, "&lt;=" &amp; EC$1, DataRegularSeason20242025!$D$3:$D$1315, $A5)+SUMIFS(DataRegularSeason20242025!$AB$3:$AB$1315,DataRegularSeason20242025!$B$3:$B$1315, "&lt;=" &amp; EC$1, DataRegularSeason20242025!$E$3:$E$1315, $A5)</f>
        <v>10</v>
      </c>
      <c r="ED5">
        <f>SUMIFS(DataRegularSeason20242025!$AA$3:$AA$1315,DataRegularSeason20242025!$B$3:$B$1315, "&lt;=" &amp; ED$1, DataRegularSeason20242025!$D$3:$D$1315, $A5)+SUMIFS(DataRegularSeason20242025!$AB$3:$AB$1315,DataRegularSeason20242025!$B$3:$B$1315, "&lt;=" &amp; ED$1, DataRegularSeason20242025!$E$3:$E$1315, $A5)</f>
        <v>10</v>
      </c>
      <c r="EE5">
        <f>SUMIFS(DataRegularSeason20242025!$AA$3:$AA$1315,DataRegularSeason20242025!$B$3:$B$1315, "&lt;=" &amp; EE$1, DataRegularSeason20242025!$D$3:$D$1315, $A5)+SUMIFS(DataRegularSeason20242025!$AB$3:$AB$1315,DataRegularSeason20242025!$B$3:$B$1315, "&lt;=" &amp; EE$1, DataRegularSeason20242025!$E$3:$E$1315, $A5)</f>
        <v>10</v>
      </c>
      <c r="EF5">
        <f>SUMIFS(DataRegularSeason20242025!$AA$3:$AA$1315,DataRegularSeason20242025!$B$3:$B$1315, "&lt;=" &amp; EF$1, DataRegularSeason20242025!$D$3:$D$1315, $A5)+SUMIFS(DataRegularSeason20242025!$AB$3:$AB$1315,DataRegularSeason20242025!$B$3:$B$1315, "&lt;=" &amp; EF$1, DataRegularSeason20242025!$E$3:$E$1315, $A5)</f>
        <v>10</v>
      </c>
      <c r="EG5">
        <f>SUMIFS(DataRegularSeason20242025!$AA$3:$AA$1315,DataRegularSeason20242025!$B$3:$B$1315, "&lt;=" &amp; EG$1, DataRegularSeason20242025!$D$3:$D$1315, $A5)+SUMIFS(DataRegularSeason20242025!$AB$3:$AB$1315,DataRegularSeason20242025!$B$3:$B$1315, "&lt;=" &amp; EG$1, DataRegularSeason20242025!$E$3:$E$1315, $A5)</f>
        <v>10</v>
      </c>
      <c r="EH5">
        <f>SUMIFS(DataRegularSeason20242025!$AA$3:$AA$1315,DataRegularSeason20242025!$B$3:$B$1315, "&lt;=" &amp; EH$1, DataRegularSeason20242025!$D$3:$D$1315, $A5)+SUMIFS(DataRegularSeason20242025!$AB$3:$AB$1315,DataRegularSeason20242025!$B$3:$B$1315, "&lt;=" &amp; EH$1, DataRegularSeason20242025!$E$3:$E$1315, $A5)</f>
        <v>10</v>
      </c>
      <c r="EI5">
        <f>SUMIFS(DataRegularSeason20242025!$AA$3:$AA$1315,DataRegularSeason20242025!$B$3:$B$1315, "&lt;=" &amp; EI$1, DataRegularSeason20242025!$D$3:$D$1315, $A5)+SUMIFS(DataRegularSeason20242025!$AB$3:$AB$1315,DataRegularSeason20242025!$B$3:$B$1315, "&lt;=" &amp; EI$1, DataRegularSeason20242025!$E$3:$E$1315, $A5)</f>
        <v>10</v>
      </c>
      <c r="EJ5">
        <f>SUMIFS(DataRegularSeason20242025!$AA$3:$AA$1315,DataRegularSeason20242025!$B$3:$B$1315, "&lt;=" &amp; EJ$1, DataRegularSeason20242025!$D$3:$D$1315, $A5)+SUMIFS(DataRegularSeason20242025!$AB$3:$AB$1315,DataRegularSeason20242025!$B$3:$B$1315, "&lt;=" &amp; EJ$1, DataRegularSeason20242025!$E$3:$E$1315, $A5)</f>
        <v>10</v>
      </c>
      <c r="EK5">
        <f>SUMIFS(DataRegularSeason20242025!$AA$3:$AA$1315,DataRegularSeason20242025!$B$3:$B$1315, "&lt;=" &amp; EK$1, DataRegularSeason20242025!$D$3:$D$1315, $A5)+SUMIFS(DataRegularSeason20242025!$AB$3:$AB$1315,DataRegularSeason20242025!$B$3:$B$1315, "&lt;=" &amp; EK$1, DataRegularSeason20242025!$E$3:$E$1315, $A5)</f>
        <v>10</v>
      </c>
      <c r="EL5">
        <f>SUMIFS(DataRegularSeason20242025!$AA$3:$AA$1315,DataRegularSeason20242025!$B$3:$B$1315, "&lt;=" &amp; EL$1, DataRegularSeason20242025!$D$3:$D$1315, $A5)+SUMIFS(DataRegularSeason20242025!$AB$3:$AB$1315,DataRegularSeason20242025!$B$3:$B$1315, "&lt;=" &amp; EL$1, DataRegularSeason20242025!$E$3:$E$1315, $A5)</f>
        <v>10</v>
      </c>
      <c r="EM5">
        <f>SUMIFS(DataRegularSeason20242025!$AA$3:$AA$1315,DataRegularSeason20242025!$B$3:$B$1315, "&lt;=" &amp; EM$1, DataRegularSeason20242025!$D$3:$D$1315, $A5)+SUMIFS(DataRegularSeason20242025!$AB$3:$AB$1315,DataRegularSeason20242025!$B$3:$B$1315, "&lt;=" &amp; EM$1, DataRegularSeason20242025!$E$3:$E$1315, $A5)</f>
        <v>10</v>
      </c>
      <c r="EN5">
        <f>SUMIFS(DataRegularSeason20242025!$AA$3:$AA$1315,DataRegularSeason20242025!$B$3:$B$1315, "&lt;=" &amp; EN$1, DataRegularSeason20242025!$D$3:$D$1315, $A5)+SUMIFS(DataRegularSeason20242025!$AB$3:$AB$1315,DataRegularSeason20242025!$B$3:$B$1315, "&lt;=" &amp; EN$1, DataRegularSeason20242025!$E$3:$E$1315, $A5)</f>
        <v>10</v>
      </c>
      <c r="EO5">
        <f>SUMIFS(DataRegularSeason20242025!$AA$3:$AA$1315,DataRegularSeason20242025!$B$3:$B$1315, "&lt;=" &amp; EO$1, DataRegularSeason20242025!$D$3:$D$1315, $A5)+SUMIFS(DataRegularSeason20242025!$AB$3:$AB$1315,DataRegularSeason20242025!$B$3:$B$1315, "&lt;=" &amp; EO$1, DataRegularSeason20242025!$E$3:$E$1315, $A5)</f>
        <v>10</v>
      </c>
      <c r="EP5">
        <f>SUMIFS(DataRegularSeason20242025!$AA$3:$AA$1315,DataRegularSeason20242025!$B$3:$B$1315, "&lt;=" &amp; EP$1, DataRegularSeason20242025!$D$3:$D$1315, $A5)+SUMIFS(DataRegularSeason20242025!$AB$3:$AB$1315,DataRegularSeason20242025!$B$3:$B$1315, "&lt;=" &amp; EP$1, DataRegularSeason20242025!$E$3:$E$1315, $A5)</f>
        <v>10</v>
      </c>
      <c r="EQ5">
        <f>SUMIFS(DataRegularSeason20242025!$AA$3:$AA$1315,DataRegularSeason20242025!$B$3:$B$1315, "&lt;=" &amp; EQ$1, DataRegularSeason20242025!$D$3:$D$1315, $A5)+SUMIFS(DataRegularSeason20242025!$AB$3:$AB$1315,DataRegularSeason20242025!$B$3:$B$1315, "&lt;=" &amp; EQ$1, DataRegularSeason20242025!$E$3:$E$1315, $A5)</f>
        <v>10</v>
      </c>
      <c r="ER5">
        <f>SUMIFS(DataRegularSeason20242025!$AA$3:$AA$1315,DataRegularSeason20242025!$B$3:$B$1315, "&lt;=" &amp; ER$1, DataRegularSeason20242025!$D$3:$D$1315, $A5)+SUMIFS(DataRegularSeason20242025!$AB$3:$AB$1315,DataRegularSeason20242025!$B$3:$B$1315, "&lt;=" &amp; ER$1, DataRegularSeason20242025!$E$3:$E$1315, $A5)</f>
        <v>10</v>
      </c>
      <c r="ES5">
        <f>SUMIFS(DataRegularSeason20242025!$AA$3:$AA$1315,DataRegularSeason20242025!$B$3:$B$1315, "&lt;=" &amp; ES$1, DataRegularSeason20242025!$D$3:$D$1315, $A5)+SUMIFS(DataRegularSeason20242025!$AB$3:$AB$1315,DataRegularSeason20242025!$B$3:$B$1315, "&lt;=" &amp; ES$1, DataRegularSeason20242025!$E$3:$E$1315, $A5)</f>
        <v>10</v>
      </c>
      <c r="ET5">
        <f>SUMIFS(DataRegularSeason20242025!$AA$3:$AA$1315,DataRegularSeason20242025!$B$3:$B$1315, "&lt;=" &amp; ET$1, DataRegularSeason20242025!$D$3:$D$1315, $A5)+SUMIFS(DataRegularSeason20242025!$AB$3:$AB$1315,DataRegularSeason20242025!$B$3:$B$1315, "&lt;=" &amp; ET$1, DataRegularSeason20242025!$E$3:$E$1315, $A5)</f>
        <v>10</v>
      </c>
      <c r="EU5">
        <f>SUMIFS(DataRegularSeason20242025!$AA$3:$AA$1315,DataRegularSeason20242025!$B$3:$B$1315, "&lt;=" &amp; EU$1, DataRegularSeason20242025!$D$3:$D$1315, $A5)+SUMIFS(DataRegularSeason20242025!$AB$3:$AB$1315,DataRegularSeason20242025!$B$3:$B$1315, "&lt;=" &amp; EU$1, DataRegularSeason20242025!$E$3:$E$1315, $A5)</f>
        <v>10</v>
      </c>
      <c r="EV5">
        <f>SUMIFS(DataRegularSeason20242025!$AA$3:$AA$1315,DataRegularSeason20242025!$B$3:$B$1315, "&lt;=" &amp; EV$1, DataRegularSeason20242025!$D$3:$D$1315, $A5)+SUMIFS(DataRegularSeason20242025!$AB$3:$AB$1315,DataRegularSeason20242025!$B$3:$B$1315, "&lt;=" &amp; EV$1, DataRegularSeason20242025!$E$3:$E$1315, $A5)</f>
        <v>10</v>
      </c>
      <c r="EW5">
        <f>SUMIFS(DataRegularSeason20242025!$AA$3:$AA$1315,DataRegularSeason20242025!$B$3:$B$1315, "&lt;=" &amp; EW$1, DataRegularSeason20242025!$D$3:$D$1315, $A5)+SUMIFS(DataRegularSeason20242025!$AB$3:$AB$1315,DataRegularSeason20242025!$B$3:$B$1315, "&lt;=" &amp; EW$1, DataRegularSeason20242025!$E$3:$E$1315, $A5)</f>
        <v>10</v>
      </c>
      <c r="EX5">
        <f>SUMIFS(DataRegularSeason20242025!$AA$3:$AA$1315,DataRegularSeason20242025!$B$3:$B$1315, "&lt;=" &amp; EX$1, DataRegularSeason20242025!$D$3:$D$1315, $A5)+SUMIFS(DataRegularSeason20242025!$AB$3:$AB$1315,DataRegularSeason20242025!$B$3:$B$1315, "&lt;=" &amp; EX$1, DataRegularSeason20242025!$E$3:$E$1315, $A5)</f>
        <v>10</v>
      </c>
      <c r="EY5">
        <f>SUMIFS(DataRegularSeason20242025!$AA$3:$AA$1315,DataRegularSeason20242025!$B$3:$B$1315, "&lt;=" &amp; EY$1, DataRegularSeason20242025!$D$3:$D$1315, $A5)+SUMIFS(DataRegularSeason20242025!$AB$3:$AB$1315,DataRegularSeason20242025!$B$3:$B$1315, "&lt;=" &amp; EY$1, DataRegularSeason20242025!$E$3:$E$1315, $A5)</f>
        <v>10</v>
      </c>
      <c r="EZ5">
        <f>SUMIFS(DataRegularSeason20242025!$AA$3:$AA$1315,DataRegularSeason20242025!$B$3:$B$1315, "&lt;=" &amp; EZ$1, DataRegularSeason20242025!$D$3:$D$1315, $A5)+SUMIFS(DataRegularSeason20242025!$AB$3:$AB$1315,DataRegularSeason20242025!$B$3:$B$1315, "&lt;=" &amp; EZ$1, DataRegularSeason20242025!$E$3:$E$1315, $A5)</f>
        <v>10</v>
      </c>
      <c r="FA5">
        <f>SUMIFS(DataRegularSeason20242025!$AA$3:$AA$1315,DataRegularSeason20242025!$B$3:$B$1315, "&lt;=" &amp; FA$1, DataRegularSeason20242025!$D$3:$D$1315, $A5)+SUMIFS(DataRegularSeason20242025!$AB$3:$AB$1315,DataRegularSeason20242025!$B$3:$B$1315, "&lt;=" &amp; FA$1, DataRegularSeason20242025!$E$3:$E$1315, $A5)</f>
        <v>10</v>
      </c>
      <c r="FB5">
        <f>SUMIFS(DataRegularSeason20242025!$AA$3:$AA$1315,DataRegularSeason20242025!$B$3:$B$1315, "&lt;=" &amp; FB$1, DataRegularSeason20242025!$D$3:$D$1315, $A5)+SUMIFS(DataRegularSeason20242025!$AB$3:$AB$1315,DataRegularSeason20242025!$B$3:$B$1315, "&lt;=" &amp; FB$1, DataRegularSeason20242025!$E$3:$E$1315, $A5)</f>
        <v>10</v>
      </c>
      <c r="FC5">
        <f>SUMIFS(DataRegularSeason20242025!$AA$3:$AA$1315,DataRegularSeason20242025!$B$3:$B$1315, "&lt;=" &amp; FC$1, DataRegularSeason20242025!$D$3:$D$1315, $A5)+SUMIFS(DataRegularSeason20242025!$AB$3:$AB$1315,DataRegularSeason20242025!$B$3:$B$1315, "&lt;=" &amp; FC$1, DataRegularSeason20242025!$E$3:$E$1315, $A5)</f>
        <v>10</v>
      </c>
      <c r="FD5">
        <f>SUMIFS(DataRegularSeason20242025!$AA$3:$AA$1315,DataRegularSeason20242025!$B$3:$B$1315, "&lt;=" &amp; FD$1, DataRegularSeason20242025!$D$3:$D$1315, $A5)+SUMIFS(DataRegularSeason20242025!$AB$3:$AB$1315,DataRegularSeason20242025!$B$3:$B$1315, "&lt;=" &amp; FD$1, DataRegularSeason20242025!$E$3:$E$1315, $A5)</f>
        <v>10</v>
      </c>
      <c r="FE5">
        <f>SUMIFS(DataRegularSeason20242025!$AA$3:$AA$1315,DataRegularSeason20242025!$B$3:$B$1315, "&lt;=" &amp; FE$1, DataRegularSeason20242025!$D$3:$D$1315, $A5)+SUMIFS(DataRegularSeason20242025!$AB$3:$AB$1315,DataRegularSeason20242025!$B$3:$B$1315, "&lt;=" &amp; FE$1, DataRegularSeason20242025!$E$3:$E$1315, $A5)</f>
        <v>10</v>
      </c>
      <c r="FF5">
        <f>SUMIFS(DataRegularSeason20242025!$AA$3:$AA$1315,DataRegularSeason20242025!$B$3:$B$1315, "&lt;=" &amp; FF$1, DataRegularSeason20242025!$D$3:$D$1315, $A5)+SUMIFS(DataRegularSeason20242025!$AB$3:$AB$1315,DataRegularSeason20242025!$B$3:$B$1315, "&lt;=" &amp; FF$1, DataRegularSeason20242025!$E$3:$E$1315, $A5)</f>
        <v>10</v>
      </c>
      <c r="FG5">
        <f>SUMIFS(DataRegularSeason20242025!$AA$3:$AA$1315,DataRegularSeason20242025!$B$3:$B$1315, "&lt;=" &amp; FG$1, DataRegularSeason20242025!$D$3:$D$1315, $A5)+SUMIFS(DataRegularSeason20242025!$AB$3:$AB$1315,DataRegularSeason20242025!$B$3:$B$1315, "&lt;=" &amp; FG$1, DataRegularSeason20242025!$E$3:$E$1315, $A5)</f>
        <v>10</v>
      </c>
      <c r="FH5">
        <f>SUMIFS(DataRegularSeason20242025!$AA$3:$AA$1315,DataRegularSeason20242025!$B$3:$B$1315, "&lt;=" &amp; FH$1, DataRegularSeason20242025!$D$3:$D$1315, $A5)+SUMIFS(DataRegularSeason20242025!$AB$3:$AB$1315,DataRegularSeason20242025!$B$3:$B$1315, "&lt;=" &amp; FH$1, DataRegularSeason20242025!$E$3:$E$1315, $A5)</f>
        <v>10</v>
      </c>
      <c r="FI5">
        <f>SUMIFS(DataRegularSeason20242025!$AA$3:$AA$1315,DataRegularSeason20242025!$B$3:$B$1315, "&lt;=" &amp; FI$1, DataRegularSeason20242025!$D$3:$D$1315, $A5)+SUMIFS(DataRegularSeason20242025!$AB$3:$AB$1315,DataRegularSeason20242025!$B$3:$B$1315, "&lt;=" &amp; FI$1, DataRegularSeason20242025!$E$3:$E$1315, $A5)</f>
        <v>10</v>
      </c>
      <c r="FJ5">
        <f>SUMIFS(DataRegularSeason20242025!$AA$3:$AA$1315,DataRegularSeason20242025!$B$3:$B$1315, "&lt;=" &amp; FJ$1, DataRegularSeason20242025!$D$3:$D$1315, $A5)+SUMIFS(DataRegularSeason20242025!$AB$3:$AB$1315,DataRegularSeason20242025!$B$3:$B$1315, "&lt;=" &amp; FJ$1, DataRegularSeason20242025!$E$3:$E$1315, $A5)</f>
        <v>10</v>
      </c>
      <c r="FK5">
        <f>SUMIFS(DataRegularSeason20242025!$AA$3:$AA$1315,DataRegularSeason20242025!$B$3:$B$1315, "&lt;=" &amp; FK$1, DataRegularSeason20242025!$D$3:$D$1315, $A5)+SUMIFS(DataRegularSeason20242025!$AB$3:$AB$1315,DataRegularSeason20242025!$B$3:$B$1315, "&lt;=" &amp; FK$1, DataRegularSeason20242025!$E$3:$E$1315, $A5)</f>
        <v>10</v>
      </c>
      <c r="FL5">
        <f>SUMIFS(DataRegularSeason20242025!$AA$3:$AA$1315,DataRegularSeason20242025!$B$3:$B$1315, "&lt;=" &amp; FL$1, DataRegularSeason20242025!$D$3:$D$1315, $A5)+SUMIFS(DataRegularSeason20242025!$AB$3:$AB$1315,DataRegularSeason20242025!$B$3:$B$1315, "&lt;=" &amp; FL$1, DataRegularSeason20242025!$E$3:$E$1315, $A5)</f>
        <v>10</v>
      </c>
      <c r="FM5">
        <f>SUMIFS(DataRegularSeason20242025!$AA$3:$AA$1315,DataRegularSeason20242025!$B$3:$B$1315, "&lt;=" &amp; FM$1, DataRegularSeason20242025!$D$3:$D$1315, $A5)+SUMIFS(DataRegularSeason20242025!$AB$3:$AB$1315,DataRegularSeason20242025!$B$3:$B$1315, "&lt;=" &amp; FM$1, DataRegularSeason20242025!$E$3:$E$1315, $A5)</f>
        <v>10</v>
      </c>
      <c r="FN5">
        <f>SUMIFS(DataRegularSeason20242025!$AA$3:$AA$1315,DataRegularSeason20242025!$B$3:$B$1315, "&lt;=" &amp; FN$1, DataRegularSeason20242025!$D$3:$D$1315, $A5)+SUMIFS(DataRegularSeason20242025!$AB$3:$AB$1315,DataRegularSeason20242025!$B$3:$B$1315, "&lt;=" &amp; FN$1, DataRegularSeason20242025!$E$3:$E$1315, $A5)</f>
        <v>10</v>
      </c>
      <c r="FO5">
        <f>SUMIFS(DataRegularSeason20242025!$AA$3:$AA$1315,DataRegularSeason20242025!$B$3:$B$1315, "&lt;=" &amp; FO$1, DataRegularSeason20242025!$D$3:$D$1315, $A5)+SUMIFS(DataRegularSeason20242025!$AB$3:$AB$1315,DataRegularSeason20242025!$B$3:$B$1315, "&lt;=" &amp; FO$1, DataRegularSeason20242025!$E$3:$E$1315, $A5)</f>
        <v>10</v>
      </c>
      <c r="FP5">
        <f>SUMIFS(DataRegularSeason20242025!$AA$3:$AA$1315,DataRegularSeason20242025!$B$3:$B$1315, "&lt;=" &amp; FP$1, DataRegularSeason20242025!$D$3:$D$1315, $A5)+SUMIFS(DataRegularSeason20242025!$AB$3:$AB$1315,DataRegularSeason20242025!$B$3:$B$1315, "&lt;=" &amp; FP$1, DataRegularSeason20242025!$E$3:$E$1315, $A5)</f>
        <v>10</v>
      </c>
      <c r="FQ5">
        <f>SUMIFS(DataRegularSeason20242025!$AA$3:$AA$1315,DataRegularSeason20242025!$B$3:$B$1315, "&lt;=" &amp; FQ$1, DataRegularSeason20242025!$D$3:$D$1315, $A5)+SUMIFS(DataRegularSeason20242025!$AB$3:$AB$1315,DataRegularSeason20242025!$B$3:$B$1315, "&lt;=" &amp; FQ$1, DataRegularSeason20242025!$E$3:$E$1315, $A5)</f>
        <v>10</v>
      </c>
      <c r="FR5">
        <f>SUMIFS(DataRegularSeason20242025!$AA$3:$AA$1315,DataRegularSeason20242025!$B$3:$B$1315, "&lt;=" &amp; FR$1, DataRegularSeason20242025!$D$3:$D$1315, $A5)+SUMIFS(DataRegularSeason20242025!$AB$3:$AB$1315,DataRegularSeason20242025!$B$3:$B$1315, "&lt;=" &amp; FR$1, DataRegularSeason20242025!$E$3:$E$1315, $A5)</f>
        <v>10</v>
      </c>
      <c r="FS5">
        <f>SUMIFS(DataRegularSeason20242025!$AA$3:$AA$1315,DataRegularSeason20242025!$B$3:$B$1315, "&lt;=" &amp; FS$1, DataRegularSeason20242025!$D$3:$D$1315, $A5)+SUMIFS(DataRegularSeason20242025!$AB$3:$AB$1315,DataRegularSeason20242025!$B$3:$B$1315, "&lt;=" &amp; FS$1, DataRegularSeason20242025!$E$3:$E$1315, $A5)</f>
        <v>10</v>
      </c>
      <c r="FT5">
        <f>SUMIFS(DataRegularSeason20242025!$AA$3:$AA$1315,DataRegularSeason20242025!$B$3:$B$1315, "&lt;=" &amp; FT$1, DataRegularSeason20242025!$D$3:$D$1315, $A5)+SUMIFS(DataRegularSeason20242025!$AB$3:$AB$1315,DataRegularSeason20242025!$B$3:$B$1315, "&lt;=" &amp; FT$1, DataRegularSeason20242025!$E$3:$E$1315, $A5)</f>
        <v>10</v>
      </c>
      <c r="FU5">
        <f>SUMIFS(DataRegularSeason20242025!$AA$3:$AA$1315,DataRegularSeason20242025!$B$3:$B$1315, "&lt;=" &amp; FU$1, DataRegularSeason20242025!$D$3:$D$1315, $A5)+SUMIFS(DataRegularSeason20242025!$AB$3:$AB$1315,DataRegularSeason20242025!$B$3:$B$1315, "&lt;=" &amp; FU$1, DataRegularSeason20242025!$E$3:$E$1315, $A5)</f>
        <v>10</v>
      </c>
      <c r="FV5">
        <f>SUMIFS(DataRegularSeason20242025!$AA$3:$AA$1315,DataRegularSeason20242025!$B$3:$B$1315, "&lt;=" &amp; FV$1, DataRegularSeason20242025!$D$3:$D$1315, $A5)+SUMIFS(DataRegularSeason20242025!$AB$3:$AB$1315,DataRegularSeason20242025!$B$3:$B$1315, "&lt;=" &amp; FV$1, DataRegularSeason20242025!$E$3:$E$1315, $A5)</f>
        <v>10</v>
      </c>
      <c r="FW5">
        <f>SUMIFS(DataRegularSeason20242025!$AA$3:$AA$1315,DataRegularSeason20242025!$B$3:$B$1315, "&lt;=" &amp; FW$1, DataRegularSeason20242025!$D$3:$D$1315, $A5)+SUMIFS(DataRegularSeason20242025!$AB$3:$AB$1315,DataRegularSeason20242025!$B$3:$B$1315, "&lt;=" &amp; FW$1, DataRegularSeason20242025!$E$3:$E$1315, $A5)</f>
        <v>10</v>
      </c>
      <c r="FX5">
        <f>SUMIFS(DataRegularSeason20242025!$AA$3:$AA$1315,DataRegularSeason20242025!$B$3:$B$1315, "&lt;=" &amp; FX$1, DataRegularSeason20242025!$D$3:$D$1315, $A5)+SUMIFS(DataRegularSeason20242025!$AB$3:$AB$1315,DataRegularSeason20242025!$B$3:$B$1315, "&lt;=" &amp; FX$1, DataRegularSeason20242025!$E$3:$E$1315, $A5)</f>
        <v>10</v>
      </c>
      <c r="FY5">
        <f>SUMIFS(DataRegularSeason20242025!$AA$3:$AA$1315,DataRegularSeason20242025!$B$3:$B$1315, "&lt;=" &amp; FY$1, DataRegularSeason20242025!$D$3:$D$1315, $A5)+SUMIFS(DataRegularSeason20242025!$AB$3:$AB$1315,DataRegularSeason20242025!$B$3:$B$1315, "&lt;=" &amp; FY$1, DataRegularSeason20242025!$E$3:$E$1315, $A5)</f>
        <v>10</v>
      </c>
      <c r="FZ5">
        <f>SUMIFS(DataRegularSeason20242025!$AA$3:$AA$1315,DataRegularSeason20242025!$B$3:$B$1315, "&lt;=" &amp; FZ$1, DataRegularSeason20242025!$D$3:$D$1315, $A5)+SUMIFS(DataRegularSeason20242025!$AB$3:$AB$1315,DataRegularSeason20242025!$B$3:$B$1315, "&lt;=" &amp; FZ$1, DataRegularSeason20242025!$E$3:$E$1315, $A5)</f>
        <v>10</v>
      </c>
      <c r="GA5">
        <f>SUMIFS(DataRegularSeason20242025!$AA$3:$AA$1315,DataRegularSeason20242025!$B$3:$B$1315, "&lt;=" &amp; GA$1, DataRegularSeason20242025!$D$3:$D$1315, $A5)+SUMIFS(DataRegularSeason20242025!$AB$3:$AB$1315,DataRegularSeason20242025!$B$3:$B$1315, "&lt;=" &amp; GA$1, DataRegularSeason20242025!$E$3:$E$1315, $A5)</f>
        <v>10</v>
      </c>
      <c r="GB5">
        <f>SUMIFS(DataRegularSeason20242025!$AA$3:$AA$1315,DataRegularSeason20242025!$B$3:$B$1315, "&lt;=" &amp; GB$1, DataRegularSeason20242025!$D$3:$D$1315, $A5)+SUMIFS(DataRegularSeason20242025!$AB$3:$AB$1315,DataRegularSeason20242025!$B$3:$B$1315, "&lt;=" &amp; GB$1, DataRegularSeason20242025!$E$3:$E$1315, $A5)</f>
        <v>10</v>
      </c>
      <c r="GC5">
        <f>SUMIFS(DataRegularSeason20242025!$AA$3:$AA$1315,DataRegularSeason20242025!$B$3:$B$1315, "&lt;=" &amp; GC$1, DataRegularSeason20242025!$D$3:$D$1315, $A5)+SUMIFS(DataRegularSeason20242025!$AB$3:$AB$1315,DataRegularSeason20242025!$B$3:$B$1315, "&lt;=" &amp; GC$1, DataRegularSeason20242025!$E$3:$E$1315, $A5)</f>
        <v>10</v>
      </c>
      <c r="GD5">
        <f>SUMIFS(DataRegularSeason20242025!$AA$3:$AA$1315,DataRegularSeason20242025!$B$3:$B$1315, "&lt;=" &amp; GD$1, DataRegularSeason20242025!$D$3:$D$1315, $A5)+SUMIFS(DataRegularSeason20242025!$AB$3:$AB$1315,DataRegularSeason20242025!$B$3:$B$1315, "&lt;=" &amp; GD$1, DataRegularSeason20242025!$E$3:$E$1315, $A5)</f>
        <v>10</v>
      </c>
      <c r="GE5">
        <f>SUMIFS(DataRegularSeason20242025!$AA$3:$AA$1315,DataRegularSeason20242025!$B$3:$B$1315, "&lt;=" &amp; GE$1, DataRegularSeason20242025!$D$3:$D$1315, $A5)+SUMIFS(DataRegularSeason20242025!$AB$3:$AB$1315,DataRegularSeason20242025!$B$3:$B$1315, "&lt;=" &amp; GE$1, DataRegularSeason20242025!$E$3:$E$1315, $A5)</f>
        <v>10</v>
      </c>
      <c r="GF5">
        <f>SUMIFS(DataRegularSeason20242025!$AA$3:$AA$1315,DataRegularSeason20242025!$B$3:$B$1315, "&lt;=" &amp; GF$1, DataRegularSeason20242025!$D$3:$D$1315, $A5)+SUMIFS(DataRegularSeason20242025!$AB$3:$AB$1315,DataRegularSeason20242025!$B$3:$B$1315, "&lt;=" &amp; GF$1, DataRegularSeason20242025!$E$3:$E$1315, $A5)</f>
        <v>10</v>
      </c>
      <c r="GG5">
        <f>SUMIFS(DataRegularSeason20242025!$AA$3:$AA$1315,DataRegularSeason20242025!$B$3:$B$1315, "&lt;=" &amp; GG$1, DataRegularSeason20242025!$D$3:$D$1315, $A5)+SUMIFS(DataRegularSeason20242025!$AB$3:$AB$1315,DataRegularSeason20242025!$B$3:$B$1315, "&lt;=" &amp; GG$1, DataRegularSeason20242025!$E$3:$E$1315, $A5)</f>
        <v>10</v>
      </c>
      <c r="GH5">
        <f>SUMIFS(DataRegularSeason20242025!$AA$3:$AA$1315,DataRegularSeason20242025!$B$3:$B$1315, "&lt;=" &amp; GH$1, DataRegularSeason20242025!$D$3:$D$1315, $A5)+SUMIFS(DataRegularSeason20242025!$AB$3:$AB$1315,DataRegularSeason20242025!$B$3:$B$1315, "&lt;=" &amp; GH$1, DataRegularSeason20242025!$E$3:$E$1315, $A5)</f>
        <v>10</v>
      </c>
      <c r="GI5">
        <f>SUMIFS(DataRegularSeason20242025!$AA$3:$AA$1315,DataRegularSeason20242025!$B$3:$B$1315, "&lt;=" &amp; GI$1, DataRegularSeason20242025!$D$3:$D$1315, $A5)+SUMIFS(DataRegularSeason20242025!$AB$3:$AB$1315,DataRegularSeason20242025!$B$3:$B$1315, "&lt;=" &amp; GI$1, DataRegularSeason20242025!$E$3:$E$1315, $A5)</f>
        <v>10</v>
      </c>
      <c r="GJ5">
        <f>SUMIFS(DataRegularSeason20242025!$AA$3:$AA$1315,DataRegularSeason20242025!$B$3:$B$1315, "&lt;=" &amp; GJ$1, DataRegularSeason20242025!$D$3:$D$1315, $A5)+SUMIFS(DataRegularSeason20242025!$AB$3:$AB$1315,DataRegularSeason20242025!$B$3:$B$1315, "&lt;=" &amp; GJ$1, DataRegularSeason20242025!$E$3:$E$1315, $A5)</f>
        <v>10</v>
      </c>
      <c r="GK5">
        <f>SUMIFS(DataRegularSeason20242025!$AA$3:$AA$1315,DataRegularSeason20242025!$B$3:$B$1315, "&lt;=" &amp; GK$1, DataRegularSeason20242025!$D$3:$D$1315, $A5)+SUMIFS(DataRegularSeason20242025!$AB$3:$AB$1315,DataRegularSeason20242025!$B$3:$B$1315, "&lt;=" &amp; GK$1, DataRegularSeason20242025!$E$3:$E$1315, $A5)</f>
        <v>10</v>
      </c>
      <c r="GL5">
        <f>SUMIFS(DataRegularSeason20242025!$AA$3:$AA$1315,DataRegularSeason20242025!$B$3:$B$1315, "&lt;=" &amp; GL$1, DataRegularSeason20242025!$D$3:$D$1315, $A5)+SUMIFS(DataRegularSeason20242025!$AB$3:$AB$1315,DataRegularSeason20242025!$B$3:$B$1315, "&lt;=" &amp; GL$1, DataRegularSeason20242025!$E$3:$E$1315, $A5)</f>
        <v>10</v>
      </c>
      <c r="GM5">
        <f>SUMIFS(DataRegularSeason20242025!$AA$3:$AA$1315,DataRegularSeason20242025!$B$3:$B$1315, "&lt;=" &amp; GM$1, DataRegularSeason20242025!$D$3:$D$1315, $A5)+SUMIFS(DataRegularSeason20242025!$AB$3:$AB$1315,DataRegularSeason20242025!$B$3:$B$1315, "&lt;=" &amp; GM$1, DataRegularSeason20242025!$E$3:$E$1315, $A5)</f>
        <v>10</v>
      </c>
      <c r="GN5">
        <f>SUMIFS(DataRegularSeason20242025!$AA$3:$AA$1315,DataRegularSeason20242025!$B$3:$B$1315, "&lt;=" &amp; GN$1, DataRegularSeason20242025!$D$3:$D$1315, $A5)+SUMIFS(DataRegularSeason20242025!$AB$3:$AB$1315,DataRegularSeason20242025!$B$3:$B$1315, "&lt;=" &amp; GN$1, DataRegularSeason20242025!$E$3:$E$1315, $A5)</f>
        <v>10</v>
      </c>
      <c r="GO5">
        <f>SUMIFS(DataRegularSeason20242025!$AA$3:$AA$1315,DataRegularSeason20242025!$B$3:$B$1315, "&lt;=" &amp; GO$1, DataRegularSeason20242025!$D$3:$D$1315, $A5)+SUMIFS(DataRegularSeason20242025!$AB$3:$AB$1315,DataRegularSeason20242025!$B$3:$B$1315, "&lt;=" &amp; GO$1, DataRegularSeason20242025!$E$3:$E$1315, $A5)</f>
        <v>10</v>
      </c>
      <c r="GP5">
        <f>SUMIFS(DataRegularSeason20242025!$AA$3:$AA$1315,DataRegularSeason20242025!$B$3:$B$1315, "&lt;=" &amp; GP$1, DataRegularSeason20242025!$D$3:$D$1315, $A5)+SUMIFS(DataRegularSeason20242025!$AB$3:$AB$1315,DataRegularSeason20242025!$B$3:$B$1315, "&lt;=" &amp; GP$1, DataRegularSeason20242025!$E$3:$E$1315, $A5)</f>
        <v>10</v>
      </c>
      <c r="GQ5">
        <f>SUMIFS(DataRegularSeason20242025!$AA$3:$AA$1315,DataRegularSeason20242025!$B$3:$B$1315, "&lt;=" &amp; GQ$1, DataRegularSeason20242025!$D$3:$D$1315, $A5)+SUMIFS(DataRegularSeason20242025!$AB$3:$AB$1315,DataRegularSeason20242025!$B$3:$B$1315, "&lt;=" &amp; GQ$1, DataRegularSeason20242025!$E$3:$E$1315, $A5)</f>
        <v>10</v>
      </c>
      <c r="GR5">
        <f>SUMIFS(DataRegularSeason20242025!$AA$3:$AA$1315,DataRegularSeason20242025!$B$3:$B$1315, "&lt;=" &amp; GR$1, DataRegularSeason20242025!$D$3:$D$1315, $A5)+SUMIFS(DataRegularSeason20242025!$AB$3:$AB$1315,DataRegularSeason20242025!$B$3:$B$1315, "&lt;=" &amp; GR$1, DataRegularSeason20242025!$E$3:$E$1315, $A5)</f>
        <v>10</v>
      </c>
      <c r="GS5">
        <f>SUMIFS(DataRegularSeason20242025!$AA$3:$AA$1315,DataRegularSeason20242025!$B$3:$B$1315, "&lt;=" &amp; GS$1, DataRegularSeason20242025!$D$3:$D$1315, $A5)+SUMIFS(DataRegularSeason20242025!$AB$3:$AB$1315,DataRegularSeason20242025!$B$3:$B$1315, "&lt;=" &amp; GS$1, DataRegularSeason20242025!$E$3:$E$1315, $A5)</f>
        <v>10</v>
      </c>
      <c r="GT5">
        <f>SUMIFS(DataRegularSeason20242025!$AA$3:$AA$1315,DataRegularSeason20242025!$B$3:$B$1315, "&lt;=" &amp; GT$1, DataRegularSeason20242025!$D$3:$D$1315, $A5)+SUMIFS(DataRegularSeason20242025!$AB$3:$AB$1315,DataRegularSeason20242025!$B$3:$B$1315, "&lt;=" &amp; GT$1, DataRegularSeason20242025!$E$3:$E$1315, $A5)</f>
        <v>10</v>
      </c>
      <c r="GU5">
        <f>SUMIFS(DataRegularSeason20242025!$AA$3:$AA$1315,DataRegularSeason20242025!$B$3:$B$1315, "&lt;=" &amp; GU$1, DataRegularSeason20242025!$D$3:$D$1315, $A5)+SUMIFS(DataRegularSeason20242025!$AB$3:$AB$1315,DataRegularSeason20242025!$B$3:$B$1315, "&lt;=" &amp; GU$1, DataRegularSeason20242025!$E$3:$E$1315, $A5)</f>
        <v>10</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44</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10</v>
      </c>
      <c r="AI7">
        <f>SUMIFS(DataRegularSeason20242025!$AA$3:$AA$1315,DataRegularSeason20242025!$B$3:$B$1315, "&lt;=" &amp; AI$1, DataRegularSeason20242025!$D$3:$D$1315, $A7)+SUMIFS(DataRegularSeason20242025!$AB$3:$AB$1315,DataRegularSeason20242025!$B$3:$B$1315, "&lt;=" &amp; AI$1, DataRegularSeason20242025!$E$3:$E$1315, $A7)</f>
        <v>10</v>
      </c>
      <c r="AJ7">
        <f>SUMIFS(DataRegularSeason20242025!$AA$3:$AA$1315,DataRegularSeason20242025!$B$3:$B$1315, "&lt;=" &amp; AJ$1, DataRegularSeason20242025!$D$3:$D$1315, $A7)+SUMIFS(DataRegularSeason20242025!$AB$3:$AB$1315,DataRegularSeason20242025!$B$3:$B$1315, "&lt;=" &amp; AJ$1, DataRegularSeason20242025!$E$3:$E$1315, $A7)</f>
        <v>10</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10</v>
      </c>
      <c r="AR7">
        <f>SUMIFS(DataRegularSeason20242025!$AA$3:$AA$1315,DataRegularSeason20242025!$B$3:$B$1315, "&lt;=" &amp; AR$1, DataRegularSeason20242025!$D$3:$D$1315, $A7)+SUMIFS(DataRegularSeason20242025!$AB$3:$AB$1315,DataRegularSeason20242025!$B$3:$B$1315, "&lt;=" &amp; AR$1, DataRegularSeason20242025!$E$3:$E$1315, $A7)</f>
        <v>10</v>
      </c>
      <c r="AS7">
        <f>SUMIFS(DataRegularSeason20242025!$AA$3:$AA$1315,DataRegularSeason20242025!$B$3:$B$1315, "&lt;=" &amp; AS$1, DataRegularSeason20242025!$D$3:$D$1315, $A7)+SUMIFS(DataRegularSeason20242025!$AB$3:$AB$1315,DataRegularSeason20242025!$B$3:$B$1315, "&lt;=" &amp; AS$1, DataRegularSeason20242025!$E$3:$E$1315, $A7)</f>
        <v>10</v>
      </c>
      <c r="AT7">
        <f>SUMIFS(DataRegularSeason20242025!$AA$3:$AA$1315,DataRegularSeason20242025!$B$3:$B$1315, "&lt;=" &amp; AT$1, DataRegularSeason20242025!$D$3:$D$1315, $A7)+SUMIFS(DataRegularSeason20242025!$AB$3:$AB$1315,DataRegularSeason20242025!$B$3:$B$1315, "&lt;=" &amp; AT$1, DataRegularSeason20242025!$E$3:$E$1315, $A7)</f>
        <v>10</v>
      </c>
      <c r="AU7">
        <f>SUMIFS(DataRegularSeason20242025!$AA$3:$AA$1315,DataRegularSeason20242025!$B$3:$B$1315, "&lt;=" &amp; AU$1, DataRegularSeason20242025!$D$3:$D$1315, $A7)+SUMIFS(DataRegularSeason20242025!$AB$3:$AB$1315,DataRegularSeason20242025!$B$3:$B$1315, "&lt;=" &amp; AU$1, DataRegularSeason20242025!$E$3:$E$1315, $A7)</f>
        <v>10</v>
      </c>
      <c r="AV7">
        <f>SUMIFS(DataRegularSeason20242025!$AA$3:$AA$1315,DataRegularSeason20242025!$B$3:$B$1315, "&lt;=" &amp; AV$1, DataRegularSeason20242025!$D$3:$D$1315, $A7)+SUMIFS(DataRegularSeason20242025!$AB$3:$AB$1315,DataRegularSeason20242025!$B$3:$B$1315, "&lt;=" &amp; AV$1, DataRegularSeason20242025!$E$3:$E$1315, $A7)</f>
        <v>10</v>
      </c>
      <c r="AW7">
        <f>SUMIFS(DataRegularSeason20242025!$AA$3:$AA$1315,DataRegularSeason20242025!$B$3:$B$1315, "&lt;=" &amp; AW$1, DataRegularSeason20242025!$D$3:$D$1315, $A7)+SUMIFS(DataRegularSeason20242025!$AB$3:$AB$1315,DataRegularSeason20242025!$B$3:$B$1315, "&lt;=" &amp; AW$1, DataRegularSeason20242025!$E$3:$E$1315, $A7)</f>
        <v>10</v>
      </c>
      <c r="AX7">
        <f>SUMIFS(DataRegularSeason20242025!$AA$3:$AA$1315,DataRegularSeason20242025!$B$3:$B$1315, "&lt;=" &amp; AX$1, DataRegularSeason20242025!$D$3:$D$1315, $A7)+SUMIFS(DataRegularSeason20242025!$AB$3:$AB$1315,DataRegularSeason20242025!$B$3:$B$1315, "&lt;=" &amp; AX$1, DataRegularSeason20242025!$E$3:$E$1315, $A7)</f>
        <v>10</v>
      </c>
      <c r="AY7">
        <f>SUMIFS(DataRegularSeason20242025!$AA$3:$AA$1315,DataRegularSeason20242025!$B$3:$B$1315, "&lt;=" &amp; AY$1, DataRegularSeason20242025!$D$3:$D$1315, $A7)+SUMIFS(DataRegularSeason20242025!$AB$3:$AB$1315,DataRegularSeason20242025!$B$3:$B$1315, "&lt;=" &amp; AY$1, DataRegularSeason20242025!$E$3:$E$1315, $A7)</f>
        <v>10</v>
      </c>
      <c r="AZ7">
        <f>SUMIFS(DataRegularSeason20242025!$AA$3:$AA$1315,DataRegularSeason20242025!$B$3:$B$1315, "&lt;=" &amp; AZ$1, DataRegularSeason20242025!$D$3:$D$1315, $A7)+SUMIFS(DataRegularSeason20242025!$AB$3:$AB$1315,DataRegularSeason20242025!$B$3:$B$1315, "&lt;=" &amp; AZ$1, DataRegularSeason20242025!$E$3:$E$1315, $A7)</f>
        <v>10</v>
      </c>
      <c r="BA7">
        <f>SUMIFS(DataRegularSeason20242025!$AA$3:$AA$1315,DataRegularSeason20242025!$B$3:$B$1315, "&lt;=" &amp; BA$1, DataRegularSeason20242025!$D$3:$D$1315, $A7)+SUMIFS(DataRegularSeason20242025!$AB$3:$AB$1315,DataRegularSeason20242025!$B$3:$B$1315, "&lt;=" &amp; BA$1, DataRegularSeason20242025!$E$3:$E$1315, $A7)</f>
        <v>10</v>
      </c>
      <c r="BB7">
        <f>SUMIFS(DataRegularSeason20242025!$AA$3:$AA$1315,DataRegularSeason20242025!$B$3:$B$1315, "&lt;=" &amp; BB$1, DataRegularSeason20242025!$D$3:$D$1315, $A7)+SUMIFS(DataRegularSeason20242025!$AB$3:$AB$1315,DataRegularSeason20242025!$B$3:$B$1315, "&lt;=" &amp; BB$1, DataRegularSeason20242025!$E$3:$E$1315, $A7)</f>
        <v>10</v>
      </c>
      <c r="BC7">
        <f>SUMIFS(DataRegularSeason20242025!$AA$3:$AA$1315,DataRegularSeason20242025!$B$3:$B$1315, "&lt;=" &amp; BC$1, DataRegularSeason20242025!$D$3:$D$1315, $A7)+SUMIFS(DataRegularSeason20242025!$AB$3:$AB$1315,DataRegularSeason20242025!$B$3:$B$1315, "&lt;=" &amp; BC$1, DataRegularSeason20242025!$E$3:$E$1315, $A7)</f>
        <v>10</v>
      </c>
      <c r="BD7">
        <f>SUMIFS(DataRegularSeason20242025!$AA$3:$AA$1315,DataRegularSeason20242025!$B$3:$B$1315, "&lt;=" &amp; BD$1, DataRegularSeason20242025!$D$3:$D$1315, $A7)+SUMIFS(DataRegularSeason20242025!$AB$3:$AB$1315,DataRegularSeason20242025!$B$3:$B$1315, "&lt;=" &amp; BD$1, DataRegularSeason20242025!$E$3:$E$1315, $A7)</f>
        <v>10</v>
      </c>
      <c r="BE7">
        <f>SUMIFS(DataRegularSeason20242025!$AA$3:$AA$1315,DataRegularSeason20242025!$B$3:$B$1315, "&lt;=" &amp; BE$1, DataRegularSeason20242025!$D$3:$D$1315, $A7)+SUMIFS(DataRegularSeason20242025!$AB$3:$AB$1315,DataRegularSeason20242025!$B$3:$B$1315, "&lt;=" &amp; BE$1, DataRegularSeason20242025!$E$3:$E$1315, $A7)</f>
        <v>10</v>
      </c>
      <c r="BF7">
        <f>SUMIFS(DataRegularSeason20242025!$AA$3:$AA$1315,DataRegularSeason20242025!$B$3:$B$1315, "&lt;=" &amp; BF$1, DataRegularSeason20242025!$D$3:$D$1315, $A7)+SUMIFS(DataRegularSeason20242025!$AB$3:$AB$1315,DataRegularSeason20242025!$B$3:$B$1315, "&lt;=" &amp; BF$1, DataRegularSeason20242025!$E$3:$E$1315, $A7)</f>
        <v>10</v>
      </c>
      <c r="BG7">
        <f>SUMIFS(DataRegularSeason20242025!$AA$3:$AA$1315,DataRegularSeason20242025!$B$3:$B$1315, "&lt;=" &amp; BG$1, DataRegularSeason20242025!$D$3:$D$1315, $A7)+SUMIFS(DataRegularSeason20242025!$AB$3:$AB$1315,DataRegularSeason20242025!$B$3:$B$1315, "&lt;=" &amp; BG$1, DataRegularSeason20242025!$E$3:$E$1315, $A7)</f>
        <v>10</v>
      </c>
      <c r="BH7">
        <f>SUMIFS(DataRegularSeason20242025!$AA$3:$AA$1315,DataRegularSeason20242025!$B$3:$B$1315, "&lt;=" &amp; BH$1, DataRegularSeason20242025!$D$3:$D$1315, $A7)+SUMIFS(DataRegularSeason20242025!$AB$3:$AB$1315,DataRegularSeason20242025!$B$3:$B$1315, "&lt;=" &amp; BH$1, DataRegularSeason20242025!$E$3:$E$1315, $A7)</f>
        <v>10</v>
      </c>
      <c r="BI7">
        <f>SUMIFS(DataRegularSeason20242025!$AA$3:$AA$1315,DataRegularSeason20242025!$B$3:$B$1315, "&lt;=" &amp; BI$1, DataRegularSeason20242025!$D$3:$D$1315, $A7)+SUMIFS(DataRegularSeason20242025!$AB$3:$AB$1315,DataRegularSeason20242025!$B$3:$B$1315, "&lt;=" &amp; BI$1, DataRegularSeason20242025!$E$3:$E$1315, $A7)</f>
        <v>10</v>
      </c>
      <c r="BJ7">
        <f>SUMIFS(DataRegularSeason20242025!$AA$3:$AA$1315,DataRegularSeason20242025!$B$3:$B$1315, "&lt;=" &amp; BJ$1, DataRegularSeason20242025!$D$3:$D$1315, $A7)+SUMIFS(DataRegularSeason20242025!$AB$3:$AB$1315,DataRegularSeason20242025!$B$3:$B$1315, "&lt;=" &amp; BJ$1, DataRegularSeason20242025!$E$3:$E$1315, $A7)</f>
        <v>10</v>
      </c>
      <c r="BK7">
        <f>SUMIFS(DataRegularSeason20242025!$AA$3:$AA$1315,DataRegularSeason20242025!$B$3:$B$1315, "&lt;=" &amp; BK$1, DataRegularSeason20242025!$D$3:$D$1315, $A7)+SUMIFS(DataRegularSeason20242025!$AB$3:$AB$1315,DataRegularSeason20242025!$B$3:$B$1315, "&lt;=" &amp; BK$1, DataRegularSeason20242025!$E$3:$E$1315, $A7)</f>
        <v>10</v>
      </c>
      <c r="BL7">
        <f>SUMIFS(DataRegularSeason20242025!$AA$3:$AA$1315,DataRegularSeason20242025!$B$3:$B$1315, "&lt;=" &amp; BL$1, DataRegularSeason20242025!$D$3:$D$1315, $A7)+SUMIFS(DataRegularSeason20242025!$AB$3:$AB$1315,DataRegularSeason20242025!$B$3:$B$1315, "&lt;=" &amp; BL$1, DataRegularSeason20242025!$E$3:$E$1315, $A7)</f>
        <v>10</v>
      </c>
      <c r="BM7">
        <f>SUMIFS(DataRegularSeason20242025!$AA$3:$AA$1315,DataRegularSeason20242025!$B$3:$B$1315, "&lt;=" &amp; BM$1, DataRegularSeason20242025!$D$3:$D$1315, $A7)+SUMIFS(DataRegularSeason20242025!$AB$3:$AB$1315,DataRegularSeason20242025!$B$3:$B$1315, "&lt;=" &amp; BM$1, DataRegularSeason20242025!$E$3:$E$1315, $A7)</f>
        <v>10</v>
      </c>
      <c r="BN7">
        <f>SUMIFS(DataRegularSeason20242025!$AA$3:$AA$1315,DataRegularSeason20242025!$B$3:$B$1315, "&lt;=" &amp; BN$1, DataRegularSeason20242025!$D$3:$D$1315, $A7)+SUMIFS(DataRegularSeason20242025!$AB$3:$AB$1315,DataRegularSeason20242025!$B$3:$B$1315, "&lt;=" &amp; BN$1, DataRegularSeason20242025!$E$3:$E$1315, $A7)</f>
        <v>10</v>
      </c>
      <c r="BO7">
        <f>SUMIFS(DataRegularSeason20242025!$AA$3:$AA$1315,DataRegularSeason20242025!$B$3:$B$1315, "&lt;=" &amp; BO$1, DataRegularSeason20242025!$D$3:$D$1315, $A7)+SUMIFS(DataRegularSeason20242025!$AB$3:$AB$1315,DataRegularSeason20242025!$B$3:$B$1315, "&lt;=" &amp; BO$1, DataRegularSeason20242025!$E$3:$E$1315, $A7)</f>
        <v>10</v>
      </c>
      <c r="BP7">
        <f>SUMIFS(DataRegularSeason20242025!$AA$3:$AA$1315,DataRegularSeason20242025!$B$3:$B$1315, "&lt;=" &amp; BP$1, DataRegularSeason20242025!$D$3:$D$1315, $A7)+SUMIFS(DataRegularSeason20242025!$AB$3:$AB$1315,DataRegularSeason20242025!$B$3:$B$1315, "&lt;=" &amp; BP$1, DataRegularSeason20242025!$E$3:$E$1315, $A7)</f>
        <v>10</v>
      </c>
      <c r="BQ7">
        <f>SUMIFS(DataRegularSeason20242025!$AA$3:$AA$1315,DataRegularSeason20242025!$B$3:$B$1315, "&lt;=" &amp; BQ$1, DataRegularSeason20242025!$D$3:$D$1315, $A7)+SUMIFS(DataRegularSeason20242025!$AB$3:$AB$1315,DataRegularSeason20242025!$B$3:$B$1315, "&lt;=" &amp; BQ$1, DataRegularSeason20242025!$E$3:$E$1315, $A7)</f>
        <v>10</v>
      </c>
      <c r="BR7">
        <f>SUMIFS(DataRegularSeason20242025!$AA$3:$AA$1315,DataRegularSeason20242025!$B$3:$B$1315, "&lt;=" &amp; BR$1, DataRegularSeason20242025!$D$3:$D$1315, $A7)+SUMIFS(DataRegularSeason20242025!$AB$3:$AB$1315,DataRegularSeason20242025!$B$3:$B$1315, "&lt;=" &amp; BR$1, DataRegularSeason20242025!$E$3:$E$1315, $A7)</f>
        <v>10</v>
      </c>
      <c r="BS7">
        <f>SUMIFS(DataRegularSeason20242025!$AA$3:$AA$1315,DataRegularSeason20242025!$B$3:$B$1315, "&lt;=" &amp; BS$1, DataRegularSeason20242025!$D$3:$D$1315, $A7)+SUMIFS(DataRegularSeason20242025!$AB$3:$AB$1315,DataRegularSeason20242025!$B$3:$B$1315, "&lt;=" &amp; BS$1, DataRegularSeason20242025!$E$3:$E$1315, $A7)</f>
        <v>10</v>
      </c>
      <c r="BT7">
        <f>SUMIFS(DataRegularSeason20242025!$AA$3:$AA$1315,DataRegularSeason20242025!$B$3:$B$1315, "&lt;=" &amp; BT$1, DataRegularSeason20242025!$D$3:$D$1315, $A7)+SUMIFS(DataRegularSeason20242025!$AB$3:$AB$1315,DataRegularSeason20242025!$B$3:$B$1315, "&lt;=" &amp; BT$1, DataRegularSeason20242025!$E$3:$E$1315, $A7)</f>
        <v>10</v>
      </c>
      <c r="BU7">
        <f>SUMIFS(DataRegularSeason20242025!$AA$3:$AA$1315,DataRegularSeason20242025!$B$3:$B$1315, "&lt;=" &amp; BU$1, DataRegularSeason20242025!$D$3:$D$1315, $A7)+SUMIFS(DataRegularSeason20242025!$AB$3:$AB$1315,DataRegularSeason20242025!$B$3:$B$1315, "&lt;=" &amp; BU$1, DataRegularSeason20242025!$E$3:$E$1315, $A7)</f>
        <v>10</v>
      </c>
      <c r="BV7">
        <f>SUMIFS(DataRegularSeason20242025!$AA$3:$AA$1315,DataRegularSeason20242025!$B$3:$B$1315, "&lt;=" &amp; BV$1, DataRegularSeason20242025!$D$3:$D$1315, $A7)+SUMIFS(DataRegularSeason20242025!$AB$3:$AB$1315,DataRegularSeason20242025!$B$3:$B$1315, "&lt;=" &amp; BV$1, DataRegularSeason20242025!$E$3:$E$1315, $A7)</f>
        <v>10</v>
      </c>
      <c r="BW7">
        <f>SUMIFS(DataRegularSeason20242025!$AA$3:$AA$1315,DataRegularSeason20242025!$B$3:$B$1315, "&lt;=" &amp; BW$1, DataRegularSeason20242025!$D$3:$D$1315, $A7)+SUMIFS(DataRegularSeason20242025!$AB$3:$AB$1315,DataRegularSeason20242025!$B$3:$B$1315, "&lt;=" &amp; BW$1, DataRegularSeason20242025!$E$3:$E$1315, $A7)</f>
        <v>10</v>
      </c>
      <c r="BX7">
        <f>SUMIFS(DataRegularSeason20242025!$AA$3:$AA$1315,DataRegularSeason20242025!$B$3:$B$1315, "&lt;=" &amp; BX$1, DataRegularSeason20242025!$D$3:$D$1315, $A7)+SUMIFS(DataRegularSeason20242025!$AB$3:$AB$1315,DataRegularSeason20242025!$B$3:$B$1315, "&lt;=" &amp; BX$1, DataRegularSeason20242025!$E$3:$E$1315, $A7)</f>
        <v>10</v>
      </c>
      <c r="BY7">
        <f>SUMIFS(DataRegularSeason20242025!$AA$3:$AA$1315,DataRegularSeason20242025!$B$3:$B$1315, "&lt;=" &amp; BY$1, DataRegularSeason20242025!$D$3:$D$1315, $A7)+SUMIFS(DataRegularSeason20242025!$AB$3:$AB$1315,DataRegularSeason20242025!$B$3:$B$1315, "&lt;=" &amp; BY$1, DataRegularSeason20242025!$E$3:$E$1315, $A7)</f>
        <v>10</v>
      </c>
      <c r="BZ7">
        <f>SUMIFS(DataRegularSeason20242025!$AA$3:$AA$1315,DataRegularSeason20242025!$B$3:$B$1315, "&lt;=" &amp; BZ$1, DataRegularSeason20242025!$D$3:$D$1315, $A7)+SUMIFS(DataRegularSeason20242025!$AB$3:$AB$1315,DataRegularSeason20242025!$B$3:$B$1315, "&lt;=" &amp; BZ$1, DataRegularSeason20242025!$E$3:$E$1315, $A7)</f>
        <v>10</v>
      </c>
      <c r="CA7">
        <f>SUMIFS(DataRegularSeason20242025!$AA$3:$AA$1315,DataRegularSeason20242025!$B$3:$B$1315, "&lt;=" &amp; CA$1, DataRegularSeason20242025!$D$3:$D$1315, $A7)+SUMIFS(DataRegularSeason20242025!$AB$3:$AB$1315,DataRegularSeason20242025!$B$3:$B$1315, "&lt;=" &amp; CA$1, DataRegularSeason20242025!$E$3:$E$1315, $A7)</f>
        <v>10</v>
      </c>
      <c r="CB7">
        <f>SUMIFS(DataRegularSeason20242025!$AA$3:$AA$1315,DataRegularSeason20242025!$B$3:$B$1315, "&lt;=" &amp; CB$1, DataRegularSeason20242025!$D$3:$D$1315, $A7)+SUMIFS(DataRegularSeason20242025!$AB$3:$AB$1315,DataRegularSeason20242025!$B$3:$B$1315, "&lt;=" &amp; CB$1, DataRegularSeason20242025!$E$3:$E$1315, $A7)</f>
        <v>10</v>
      </c>
      <c r="CC7">
        <f>SUMIFS(DataRegularSeason20242025!$AA$3:$AA$1315,DataRegularSeason20242025!$B$3:$B$1315, "&lt;=" &amp; CC$1, DataRegularSeason20242025!$D$3:$D$1315, $A7)+SUMIFS(DataRegularSeason20242025!$AB$3:$AB$1315,DataRegularSeason20242025!$B$3:$B$1315, "&lt;=" &amp; CC$1, DataRegularSeason20242025!$E$3:$E$1315, $A7)</f>
        <v>10</v>
      </c>
      <c r="CD7">
        <f>SUMIFS(DataRegularSeason20242025!$AA$3:$AA$1315,DataRegularSeason20242025!$B$3:$B$1315, "&lt;=" &amp; CD$1, DataRegularSeason20242025!$D$3:$D$1315, $A7)+SUMIFS(DataRegularSeason20242025!$AB$3:$AB$1315,DataRegularSeason20242025!$B$3:$B$1315, "&lt;=" &amp; CD$1, DataRegularSeason20242025!$E$3:$E$1315, $A7)</f>
        <v>10</v>
      </c>
      <c r="CE7">
        <f>SUMIFS(DataRegularSeason20242025!$AA$3:$AA$1315,DataRegularSeason20242025!$B$3:$B$1315, "&lt;=" &amp; CE$1, DataRegularSeason20242025!$D$3:$D$1315, $A7)+SUMIFS(DataRegularSeason20242025!$AB$3:$AB$1315,DataRegularSeason20242025!$B$3:$B$1315, "&lt;=" &amp; CE$1, DataRegularSeason20242025!$E$3:$E$1315, $A7)</f>
        <v>10</v>
      </c>
      <c r="CF7">
        <f>SUMIFS(DataRegularSeason20242025!$AA$3:$AA$1315,DataRegularSeason20242025!$B$3:$B$1315, "&lt;=" &amp; CF$1, DataRegularSeason20242025!$D$3:$D$1315, $A7)+SUMIFS(DataRegularSeason20242025!$AB$3:$AB$1315,DataRegularSeason20242025!$B$3:$B$1315, "&lt;=" &amp; CF$1, DataRegularSeason20242025!$E$3:$E$1315, $A7)</f>
        <v>10</v>
      </c>
      <c r="CG7">
        <f>SUMIFS(DataRegularSeason20242025!$AA$3:$AA$1315,DataRegularSeason20242025!$B$3:$B$1315, "&lt;=" &amp; CG$1, DataRegularSeason20242025!$D$3:$D$1315, $A7)+SUMIFS(DataRegularSeason20242025!$AB$3:$AB$1315,DataRegularSeason20242025!$B$3:$B$1315, "&lt;=" &amp; CG$1, DataRegularSeason20242025!$E$3:$E$1315, $A7)</f>
        <v>10</v>
      </c>
      <c r="CH7">
        <f>SUMIFS(DataRegularSeason20242025!$AA$3:$AA$1315,DataRegularSeason20242025!$B$3:$B$1315, "&lt;=" &amp; CH$1, DataRegularSeason20242025!$D$3:$D$1315, $A7)+SUMIFS(DataRegularSeason20242025!$AB$3:$AB$1315,DataRegularSeason20242025!$B$3:$B$1315, "&lt;=" &amp; CH$1, DataRegularSeason20242025!$E$3:$E$1315, $A7)</f>
        <v>10</v>
      </c>
      <c r="CI7">
        <f>SUMIFS(DataRegularSeason20242025!$AA$3:$AA$1315,DataRegularSeason20242025!$B$3:$B$1315, "&lt;=" &amp; CI$1, DataRegularSeason20242025!$D$3:$D$1315, $A7)+SUMIFS(DataRegularSeason20242025!$AB$3:$AB$1315,DataRegularSeason20242025!$B$3:$B$1315, "&lt;=" &amp; CI$1, DataRegularSeason20242025!$E$3:$E$1315, $A7)</f>
        <v>10</v>
      </c>
      <c r="CJ7">
        <f>SUMIFS(DataRegularSeason20242025!$AA$3:$AA$1315,DataRegularSeason20242025!$B$3:$B$1315, "&lt;=" &amp; CJ$1, DataRegularSeason20242025!$D$3:$D$1315, $A7)+SUMIFS(DataRegularSeason20242025!$AB$3:$AB$1315,DataRegularSeason20242025!$B$3:$B$1315, "&lt;=" &amp; CJ$1, DataRegularSeason20242025!$E$3:$E$1315, $A7)</f>
        <v>10</v>
      </c>
      <c r="CK7">
        <f>SUMIFS(DataRegularSeason20242025!$AA$3:$AA$1315,DataRegularSeason20242025!$B$3:$B$1315, "&lt;=" &amp; CK$1, DataRegularSeason20242025!$D$3:$D$1315, $A7)+SUMIFS(DataRegularSeason20242025!$AB$3:$AB$1315,DataRegularSeason20242025!$B$3:$B$1315, "&lt;=" &amp; CK$1, DataRegularSeason20242025!$E$3:$E$1315, $A7)</f>
        <v>10</v>
      </c>
      <c r="CL7">
        <f>SUMIFS(DataRegularSeason20242025!$AA$3:$AA$1315,DataRegularSeason20242025!$B$3:$B$1315, "&lt;=" &amp; CL$1, DataRegularSeason20242025!$D$3:$D$1315, $A7)+SUMIFS(DataRegularSeason20242025!$AB$3:$AB$1315,DataRegularSeason20242025!$B$3:$B$1315, "&lt;=" &amp; CL$1, DataRegularSeason20242025!$E$3:$E$1315, $A7)</f>
        <v>10</v>
      </c>
      <c r="CM7">
        <f>SUMIFS(DataRegularSeason20242025!$AA$3:$AA$1315,DataRegularSeason20242025!$B$3:$B$1315, "&lt;=" &amp; CM$1, DataRegularSeason20242025!$D$3:$D$1315, $A7)+SUMIFS(DataRegularSeason20242025!$AB$3:$AB$1315,DataRegularSeason20242025!$B$3:$B$1315, "&lt;=" &amp; CM$1, DataRegularSeason20242025!$E$3:$E$1315, $A7)</f>
        <v>10</v>
      </c>
      <c r="CN7">
        <f>SUMIFS(DataRegularSeason20242025!$AA$3:$AA$1315,DataRegularSeason20242025!$B$3:$B$1315, "&lt;=" &amp; CN$1, DataRegularSeason20242025!$D$3:$D$1315, $A7)+SUMIFS(DataRegularSeason20242025!$AB$3:$AB$1315,DataRegularSeason20242025!$B$3:$B$1315, "&lt;=" &amp; CN$1, DataRegularSeason20242025!$E$3:$E$1315, $A7)</f>
        <v>10</v>
      </c>
      <c r="CO7">
        <f>SUMIFS(DataRegularSeason20242025!$AA$3:$AA$1315,DataRegularSeason20242025!$B$3:$B$1315, "&lt;=" &amp; CO$1, DataRegularSeason20242025!$D$3:$D$1315, $A7)+SUMIFS(DataRegularSeason20242025!$AB$3:$AB$1315,DataRegularSeason20242025!$B$3:$B$1315, "&lt;=" &amp; CO$1, DataRegularSeason20242025!$E$3:$E$1315, $A7)</f>
        <v>10</v>
      </c>
      <c r="CP7">
        <f>SUMIFS(DataRegularSeason20242025!$AA$3:$AA$1315,DataRegularSeason20242025!$B$3:$B$1315, "&lt;=" &amp; CP$1, DataRegularSeason20242025!$D$3:$D$1315, $A7)+SUMIFS(DataRegularSeason20242025!$AB$3:$AB$1315,DataRegularSeason20242025!$B$3:$B$1315, "&lt;=" &amp; CP$1, DataRegularSeason20242025!$E$3:$E$1315, $A7)</f>
        <v>10</v>
      </c>
      <c r="CQ7">
        <f>SUMIFS(DataRegularSeason20242025!$AA$3:$AA$1315,DataRegularSeason20242025!$B$3:$B$1315, "&lt;=" &amp; CQ$1, DataRegularSeason20242025!$D$3:$D$1315, $A7)+SUMIFS(DataRegularSeason20242025!$AB$3:$AB$1315,DataRegularSeason20242025!$B$3:$B$1315, "&lt;=" &amp; CQ$1, DataRegularSeason20242025!$E$3:$E$1315, $A7)</f>
        <v>10</v>
      </c>
      <c r="CR7">
        <f>SUMIFS(DataRegularSeason20242025!$AA$3:$AA$1315,DataRegularSeason20242025!$B$3:$B$1315, "&lt;=" &amp; CR$1, DataRegularSeason20242025!$D$3:$D$1315, $A7)+SUMIFS(DataRegularSeason20242025!$AB$3:$AB$1315,DataRegularSeason20242025!$B$3:$B$1315, "&lt;=" &amp; CR$1, DataRegularSeason20242025!$E$3:$E$1315, $A7)</f>
        <v>10</v>
      </c>
      <c r="CS7">
        <f>SUMIFS(DataRegularSeason20242025!$AA$3:$AA$1315,DataRegularSeason20242025!$B$3:$B$1315, "&lt;=" &amp; CS$1, DataRegularSeason20242025!$D$3:$D$1315, $A7)+SUMIFS(DataRegularSeason20242025!$AB$3:$AB$1315,DataRegularSeason20242025!$B$3:$B$1315, "&lt;=" &amp; CS$1, DataRegularSeason20242025!$E$3:$E$1315, $A7)</f>
        <v>10</v>
      </c>
      <c r="CT7">
        <f>SUMIFS(DataRegularSeason20242025!$AA$3:$AA$1315,DataRegularSeason20242025!$B$3:$B$1315, "&lt;=" &amp; CT$1, DataRegularSeason20242025!$D$3:$D$1315, $A7)+SUMIFS(DataRegularSeason20242025!$AB$3:$AB$1315,DataRegularSeason20242025!$B$3:$B$1315, "&lt;=" &amp; CT$1, DataRegularSeason20242025!$E$3:$E$1315, $A7)</f>
        <v>10</v>
      </c>
      <c r="CU7">
        <f>SUMIFS(DataRegularSeason20242025!$AA$3:$AA$1315,DataRegularSeason20242025!$B$3:$B$1315, "&lt;=" &amp; CU$1, DataRegularSeason20242025!$D$3:$D$1315, $A7)+SUMIFS(DataRegularSeason20242025!$AB$3:$AB$1315,DataRegularSeason20242025!$B$3:$B$1315, "&lt;=" &amp; CU$1, DataRegularSeason20242025!$E$3:$E$1315, $A7)</f>
        <v>10</v>
      </c>
      <c r="CV7">
        <f>SUMIFS(DataRegularSeason20242025!$AA$3:$AA$1315,DataRegularSeason20242025!$B$3:$B$1315, "&lt;=" &amp; CV$1, DataRegularSeason20242025!$D$3:$D$1315, $A7)+SUMIFS(DataRegularSeason20242025!$AB$3:$AB$1315,DataRegularSeason20242025!$B$3:$B$1315, "&lt;=" &amp; CV$1, DataRegularSeason20242025!$E$3:$E$1315, $A7)</f>
        <v>10</v>
      </c>
      <c r="CW7">
        <f>SUMIFS(DataRegularSeason20242025!$AA$3:$AA$1315,DataRegularSeason20242025!$B$3:$B$1315, "&lt;=" &amp; CW$1, DataRegularSeason20242025!$D$3:$D$1315, $A7)+SUMIFS(DataRegularSeason20242025!$AB$3:$AB$1315,DataRegularSeason20242025!$B$3:$B$1315, "&lt;=" &amp; CW$1, DataRegularSeason20242025!$E$3:$E$1315, $A7)</f>
        <v>10</v>
      </c>
      <c r="CX7">
        <f>SUMIFS(DataRegularSeason20242025!$AA$3:$AA$1315,DataRegularSeason20242025!$B$3:$B$1315, "&lt;=" &amp; CX$1, DataRegularSeason20242025!$D$3:$D$1315, $A7)+SUMIFS(DataRegularSeason20242025!$AB$3:$AB$1315,DataRegularSeason20242025!$B$3:$B$1315, "&lt;=" &amp; CX$1, DataRegularSeason20242025!$E$3:$E$1315, $A7)</f>
        <v>10</v>
      </c>
      <c r="CY7">
        <f>SUMIFS(DataRegularSeason20242025!$AA$3:$AA$1315,DataRegularSeason20242025!$B$3:$B$1315, "&lt;=" &amp; CY$1, DataRegularSeason20242025!$D$3:$D$1315, $A7)+SUMIFS(DataRegularSeason20242025!$AB$3:$AB$1315,DataRegularSeason20242025!$B$3:$B$1315, "&lt;=" &amp; CY$1, DataRegularSeason20242025!$E$3:$E$1315, $A7)</f>
        <v>10</v>
      </c>
      <c r="CZ7">
        <f>SUMIFS(DataRegularSeason20242025!$AA$3:$AA$1315,DataRegularSeason20242025!$B$3:$B$1315, "&lt;=" &amp; CZ$1, DataRegularSeason20242025!$D$3:$D$1315, $A7)+SUMIFS(DataRegularSeason20242025!$AB$3:$AB$1315,DataRegularSeason20242025!$B$3:$B$1315, "&lt;=" &amp; CZ$1, DataRegularSeason20242025!$E$3:$E$1315, $A7)</f>
        <v>10</v>
      </c>
      <c r="DA7">
        <f>SUMIFS(DataRegularSeason20242025!$AA$3:$AA$1315,DataRegularSeason20242025!$B$3:$B$1315, "&lt;=" &amp; DA$1, DataRegularSeason20242025!$D$3:$D$1315, $A7)+SUMIFS(DataRegularSeason20242025!$AB$3:$AB$1315,DataRegularSeason20242025!$B$3:$B$1315, "&lt;=" &amp; DA$1, DataRegularSeason20242025!$E$3:$E$1315, $A7)</f>
        <v>10</v>
      </c>
      <c r="DB7">
        <f>SUMIFS(DataRegularSeason20242025!$AA$3:$AA$1315,DataRegularSeason20242025!$B$3:$B$1315, "&lt;=" &amp; DB$1, DataRegularSeason20242025!$D$3:$D$1315, $A7)+SUMIFS(DataRegularSeason20242025!$AB$3:$AB$1315,DataRegularSeason20242025!$B$3:$B$1315, "&lt;=" &amp; DB$1, DataRegularSeason20242025!$E$3:$E$1315, $A7)</f>
        <v>10</v>
      </c>
      <c r="DC7">
        <f>SUMIFS(DataRegularSeason20242025!$AA$3:$AA$1315,DataRegularSeason20242025!$B$3:$B$1315, "&lt;=" &amp; DC$1, DataRegularSeason20242025!$D$3:$D$1315, $A7)+SUMIFS(DataRegularSeason20242025!$AB$3:$AB$1315,DataRegularSeason20242025!$B$3:$B$1315, "&lt;=" &amp; DC$1, DataRegularSeason20242025!$E$3:$E$1315, $A7)</f>
        <v>10</v>
      </c>
      <c r="DD7">
        <f>SUMIFS(DataRegularSeason20242025!$AA$3:$AA$1315,DataRegularSeason20242025!$B$3:$B$1315, "&lt;=" &amp; DD$1, DataRegularSeason20242025!$D$3:$D$1315, $A7)+SUMIFS(DataRegularSeason20242025!$AB$3:$AB$1315,DataRegularSeason20242025!$B$3:$B$1315, "&lt;=" &amp; DD$1, DataRegularSeason20242025!$E$3:$E$1315, $A7)</f>
        <v>10</v>
      </c>
      <c r="DE7">
        <f>SUMIFS(DataRegularSeason20242025!$AA$3:$AA$1315,DataRegularSeason20242025!$B$3:$B$1315, "&lt;=" &amp; DE$1, DataRegularSeason20242025!$D$3:$D$1315, $A7)+SUMIFS(DataRegularSeason20242025!$AB$3:$AB$1315,DataRegularSeason20242025!$B$3:$B$1315, "&lt;=" &amp; DE$1, DataRegularSeason20242025!$E$3:$E$1315, $A7)</f>
        <v>10</v>
      </c>
      <c r="DF7">
        <f>SUMIFS(DataRegularSeason20242025!$AA$3:$AA$1315,DataRegularSeason20242025!$B$3:$B$1315, "&lt;=" &amp; DF$1, DataRegularSeason20242025!$D$3:$D$1315, $A7)+SUMIFS(DataRegularSeason20242025!$AB$3:$AB$1315,DataRegularSeason20242025!$B$3:$B$1315, "&lt;=" &amp; DF$1, DataRegularSeason20242025!$E$3:$E$1315, $A7)</f>
        <v>10</v>
      </c>
      <c r="DG7">
        <f>SUMIFS(DataRegularSeason20242025!$AA$3:$AA$1315,DataRegularSeason20242025!$B$3:$B$1315, "&lt;=" &amp; DG$1, DataRegularSeason20242025!$D$3:$D$1315, $A7)+SUMIFS(DataRegularSeason20242025!$AB$3:$AB$1315,DataRegularSeason20242025!$B$3:$B$1315, "&lt;=" &amp; DG$1, DataRegularSeason20242025!$E$3:$E$1315, $A7)</f>
        <v>10</v>
      </c>
      <c r="DH7">
        <f>SUMIFS(DataRegularSeason20242025!$AA$3:$AA$1315,DataRegularSeason20242025!$B$3:$B$1315, "&lt;=" &amp; DH$1, DataRegularSeason20242025!$D$3:$D$1315, $A7)+SUMIFS(DataRegularSeason20242025!$AB$3:$AB$1315,DataRegularSeason20242025!$B$3:$B$1315, "&lt;=" &amp; DH$1, DataRegularSeason20242025!$E$3:$E$1315, $A7)</f>
        <v>10</v>
      </c>
      <c r="DI7">
        <f>SUMIFS(DataRegularSeason20242025!$AA$3:$AA$1315,DataRegularSeason20242025!$B$3:$B$1315, "&lt;=" &amp; DI$1, DataRegularSeason20242025!$D$3:$D$1315, $A7)+SUMIFS(DataRegularSeason20242025!$AB$3:$AB$1315,DataRegularSeason20242025!$B$3:$B$1315, "&lt;=" &amp; DI$1, DataRegularSeason20242025!$E$3:$E$1315, $A7)</f>
        <v>10</v>
      </c>
      <c r="DJ7">
        <f>SUMIFS(DataRegularSeason20242025!$AA$3:$AA$1315,DataRegularSeason20242025!$B$3:$B$1315, "&lt;=" &amp; DJ$1, DataRegularSeason20242025!$D$3:$D$1315, $A7)+SUMIFS(DataRegularSeason20242025!$AB$3:$AB$1315,DataRegularSeason20242025!$B$3:$B$1315, "&lt;=" &amp; DJ$1, DataRegularSeason20242025!$E$3:$E$1315, $A7)</f>
        <v>10</v>
      </c>
      <c r="DK7">
        <f>SUMIFS(DataRegularSeason20242025!$AA$3:$AA$1315,DataRegularSeason20242025!$B$3:$B$1315, "&lt;=" &amp; DK$1, DataRegularSeason20242025!$D$3:$D$1315, $A7)+SUMIFS(DataRegularSeason20242025!$AB$3:$AB$1315,DataRegularSeason20242025!$B$3:$B$1315, "&lt;=" &amp; DK$1, DataRegularSeason20242025!$E$3:$E$1315, $A7)</f>
        <v>10</v>
      </c>
      <c r="DL7">
        <f>SUMIFS(DataRegularSeason20242025!$AA$3:$AA$1315,DataRegularSeason20242025!$B$3:$B$1315, "&lt;=" &amp; DL$1, DataRegularSeason20242025!$D$3:$D$1315, $A7)+SUMIFS(DataRegularSeason20242025!$AB$3:$AB$1315,DataRegularSeason20242025!$B$3:$B$1315, "&lt;=" &amp; DL$1, DataRegularSeason20242025!$E$3:$E$1315, $A7)</f>
        <v>10</v>
      </c>
      <c r="DM7">
        <f>SUMIFS(DataRegularSeason20242025!$AA$3:$AA$1315,DataRegularSeason20242025!$B$3:$B$1315, "&lt;=" &amp; DM$1, DataRegularSeason20242025!$D$3:$D$1315, $A7)+SUMIFS(DataRegularSeason20242025!$AB$3:$AB$1315,DataRegularSeason20242025!$B$3:$B$1315, "&lt;=" &amp; DM$1, DataRegularSeason20242025!$E$3:$E$1315, $A7)</f>
        <v>10</v>
      </c>
      <c r="DN7">
        <f>SUMIFS(DataRegularSeason20242025!$AA$3:$AA$1315,DataRegularSeason20242025!$B$3:$B$1315, "&lt;=" &amp; DN$1, DataRegularSeason20242025!$D$3:$D$1315, $A7)+SUMIFS(DataRegularSeason20242025!$AB$3:$AB$1315,DataRegularSeason20242025!$B$3:$B$1315, "&lt;=" &amp; DN$1, DataRegularSeason20242025!$E$3:$E$1315, $A7)</f>
        <v>10</v>
      </c>
      <c r="DO7">
        <f>SUMIFS(DataRegularSeason20242025!$AA$3:$AA$1315,DataRegularSeason20242025!$B$3:$B$1315, "&lt;=" &amp; DO$1, DataRegularSeason20242025!$D$3:$D$1315, $A7)+SUMIFS(DataRegularSeason20242025!$AB$3:$AB$1315,DataRegularSeason20242025!$B$3:$B$1315, "&lt;=" &amp; DO$1, DataRegularSeason20242025!$E$3:$E$1315, $A7)</f>
        <v>10</v>
      </c>
      <c r="DP7">
        <f>SUMIFS(DataRegularSeason20242025!$AA$3:$AA$1315,DataRegularSeason20242025!$B$3:$B$1315, "&lt;=" &amp; DP$1, DataRegularSeason20242025!$D$3:$D$1315, $A7)+SUMIFS(DataRegularSeason20242025!$AB$3:$AB$1315,DataRegularSeason20242025!$B$3:$B$1315, "&lt;=" &amp; DP$1, DataRegularSeason20242025!$E$3:$E$1315, $A7)</f>
        <v>10</v>
      </c>
      <c r="DQ7">
        <f>SUMIFS(DataRegularSeason20242025!$AA$3:$AA$1315,DataRegularSeason20242025!$B$3:$B$1315, "&lt;=" &amp; DQ$1, DataRegularSeason20242025!$D$3:$D$1315, $A7)+SUMIFS(DataRegularSeason20242025!$AB$3:$AB$1315,DataRegularSeason20242025!$B$3:$B$1315, "&lt;=" &amp; DQ$1, DataRegularSeason20242025!$E$3:$E$1315, $A7)</f>
        <v>10</v>
      </c>
      <c r="DR7">
        <f>SUMIFS(DataRegularSeason20242025!$AA$3:$AA$1315,DataRegularSeason20242025!$B$3:$B$1315, "&lt;=" &amp; DR$1, DataRegularSeason20242025!$D$3:$D$1315, $A7)+SUMIFS(DataRegularSeason20242025!$AB$3:$AB$1315,DataRegularSeason20242025!$B$3:$B$1315, "&lt;=" &amp; DR$1, DataRegularSeason20242025!$E$3:$E$1315, $A7)</f>
        <v>10</v>
      </c>
      <c r="DS7">
        <f>SUMIFS(DataRegularSeason20242025!$AA$3:$AA$1315,DataRegularSeason20242025!$B$3:$B$1315, "&lt;=" &amp; DS$1, DataRegularSeason20242025!$D$3:$D$1315, $A7)+SUMIFS(DataRegularSeason20242025!$AB$3:$AB$1315,DataRegularSeason20242025!$B$3:$B$1315, "&lt;=" &amp; DS$1, DataRegularSeason20242025!$E$3:$E$1315, $A7)</f>
        <v>10</v>
      </c>
      <c r="DT7">
        <f>SUMIFS(DataRegularSeason20242025!$AA$3:$AA$1315,DataRegularSeason20242025!$B$3:$B$1315, "&lt;=" &amp; DT$1, DataRegularSeason20242025!$D$3:$D$1315, $A7)+SUMIFS(DataRegularSeason20242025!$AB$3:$AB$1315,DataRegularSeason20242025!$B$3:$B$1315, "&lt;=" &amp; DT$1, DataRegularSeason20242025!$E$3:$E$1315, $A7)</f>
        <v>10</v>
      </c>
      <c r="DU7">
        <f>SUMIFS(DataRegularSeason20242025!$AA$3:$AA$1315,DataRegularSeason20242025!$B$3:$B$1315, "&lt;=" &amp; DU$1, DataRegularSeason20242025!$D$3:$D$1315, $A7)+SUMIFS(DataRegularSeason20242025!$AB$3:$AB$1315,DataRegularSeason20242025!$B$3:$B$1315, "&lt;=" &amp; DU$1, DataRegularSeason20242025!$E$3:$E$1315, $A7)</f>
        <v>10</v>
      </c>
      <c r="DV7">
        <f>SUMIFS(DataRegularSeason20242025!$AA$3:$AA$1315,DataRegularSeason20242025!$B$3:$B$1315, "&lt;=" &amp; DV$1, DataRegularSeason20242025!$D$3:$D$1315, $A7)+SUMIFS(DataRegularSeason20242025!$AB$3:$AB$1315,DataRegularSeason20242025!$B$3:$B$1315, "&lt;=" &amp; DV$1, DataRegularSeason20242025!$E$3:$E$1315, $A7)</f>
        <v>10</v>
      </c>
      <c r="DW7">
        <f>SUMIFS(DataRegularSeason20242025!$AA$3:$AA$1315,DataRegularSeason20242025!$B$3:$B$1315, "&lt;=" &amp; DW$1, DataRegularSeason20242025!$D$3:$D$1315, $A7)+SUMIFS(DataRegularSeason20242025!$AB$3:$AB$1315,DataRegularSeason20242025!$B$3:$B$1315, "&lt;=" &amp; DW$1, DataRegularSeason20242025!$E$3:$E$1315, $A7)</f>
        <v>10</v>
      </c>
      <c r="DX7">
        <f>SUMIFS(DataRegularSeason20242025!$AA$3:$AA$1315,DataRegularSeason20242025!$B$3:$B$1315, "&lt;=" &amp; DX$1, DataRegularSeason20242025!$D$3:$D$1315, $A7)+SUMIFS(DataRegularSeason20242025!$AB$3:$AB$1315,DataRegularSeason20242025!$B$3:$B$1315, "&lt;=" &amp; DX$1, DataRegularSeason20242025!$E$3:$E$1315, $A7)</f>
        <v>10</v>
      </c>
      <c r="DY7">
        <f>SUMIFS(DataRegularSeason20242025!$AA$3:$AA$1315,DataRegularSeason20242025!$B$3:$B$1315, "&lt;=" &amp; DY$1, DataRegularSeason20242025!$D$3:$D$1315, $A7)+SUMIFS(DataRegularSeason20242025!$AB$3:$AB$1315,DataRegularSeason20242025!$B$3:$B$1315, "&lt;=" &amp; DY$1, DataRegularSeason20242025!$E$3:$E$1315, $A7)</f>
        <v>10</v>
      </c>
      <c r="DZ7">
        <f>SUMIFS(DataRegularSeason20242025!$AA$3:$AA$1315,DataRegularSeason20242025!$B$3:$B$1315, "&lt;=" &amp; DZ$1, DataRegularSeason20242025!$D$3:$D$1315, $A7)+SUMIFS(DataRegularSeason20242025!$AB$3:$AB$1315,DataRegularSeason20242025!$B$3:$B$1315, "&lt;=" &amp; DZ$1, DataRegularSeason20242025!$E$3:$E$1315, $A7)</f>
        <v>10</v>
      </c>
      <c r="EA7">
        <f>SUMIFS(DataRegularSeason20242025!$AA$3:$AA$1315,DataRegularSeason20242025!$B$3:$B$1315, "&lt;=" &amp; EA$1, DataRegularSeason20242025!$D$3:$D$1315, $A7)+SUMIFS(DataRegularSeason20242025!$AB$3:$AB$1315,DataRegularSeason20242025!$B$3:$B$1315, "&lt;=" &amp; EA$1, DataRegularSeason20242025!$E$3:$E$1315, $A7)</f>
        <v>10</v>
      </c>
      <c r="EB7">
        <f>SUMIFS(DataRegularSeason20242025!$AA$3:$AA$1315,DataRegularSeason20242025!$B$3:$B$1315, "&lt;=" &amp; EB$1, DataRegularSeason20242025!$D$3:$D$1315, $A7)+SUMIFS(DataRegularSeason20242025!$AB$3:$AB$1315,DataRegularSeason20242025!$B$3:$B$1315, "&lt;=" &amp; EB$1, DataRegularSeason20242025!$E$3:$E$1315, $A7)</f>
        <v>10</v>
      </c>
      <c r="EC7">
        <f>SUMIFS(DataRegularSeason20242025!$AA$3:$AA$1315,DataRegularSeason20242025!$B$3:$B$1315, "&lt;=" &amp; EC$1, DataRegularSeason20242025!$D$3:$D$1315, $A7)+SUMIFS(DataRegularSeason20242025!$AB$3:$AB$1315,DataRegularSeason20242025!$B$3:$B$1315, "&lt;=" &amp; EC$1, DataRegularSeason20242025!$E$3:$E$1315, $A7)</f>
        <v>10</v>
      </c>
      <c r="ED7">
        <f>SUMIFS(DataRegularSeason20242025!$AA$3:$AA$1315,DataRegularSeason20242025!$B$3:$B$1315, "&lt;=" &amp; ED$1, DataRegularSeason20242025!$D$3:$D$1315, $A7)+SUMIFS(DataRegularSeason20242025!$AB$3:$AB$1315,DataRegularSeason20242025!$B$3:$B$1315, "&lt;=" &amp; ED$1, DataRegularSeason20242025!$E$3:$E$1315, $A7)</f>
        <v>10</v>
      </c>
      <c r="EE7">
        <f>SUMIFS(DataRegularSeason20242025!$AA$3:$AA$1315,DataRegularSeason20242025!$B$3:$B$1315, "&lt;=" &amp; EE$1, DataRegularSeason20242025!$D$3:$D$1315, $A7)+SUMIFS(DataRegularSeason20242025!$AB$3:$AB$1315,DataRegularSeason20242025!$B$3:$B$1315, "&lt;=" &amp; EE$1, DataRegularSeason20242025!$E$3:$E$1315, $A7)</f>
        <v>10</v>
      </c>
      <c r="EF7">
        <f>SUMIFS(DataRegularSeason20242025!$AA$3:$AA$1315,DataRegularSeason20242025!$B$3:$B$1315, "&lt;=" &amp; EF$1, DataRegularSeason20242025!$D$3:$D$1315, $A7)+SUMIFS(DataRegularSeason20242025!$AB$3:$AB$1315,DataRegularSeason20242025!$B$3:$B$1315, "&lt;=" &amp; EF$1, DataRegularSeason20242025!$E$3:$E$1315, $A7)</f>
        <v>10</v>
      </c>
      <c r="EG7">
        <f>SUMIFS(DataRegularSeason20242025!$AA$3:$AA$1315,DataRegularSeason20242025!$B$3:$B$1315, "&lt;=" &amp; EG$1, DataRegularSeason20242025!$D$3:$D$1315, $A7)+SUMIFS(DataRegularSeason20242025!$AB$3:$AB$1315,DataRegularSeason20242025!$B$3:$B$1315, "&lt;=" &amp; EG$1, DataRegularSeason20242025!$E$3:$E$1315, $A7)</f>
        <v>10</v>
      </c>
      <c r="EH7">
        <f>SUMIFS(DataRegularSeason20242025!$AA$3:$AA$1315,DataRegularSeason20242025!$B$3:$B$1315, "&lt;=" &amp; EH$1, DataRegularSeason20242025!$D$3:$D$1315, $A7)+SUMIFS(DataRegularSeason20242025!$AB$3:$AB$1315,DataRegularSeason20242025!$B$3:$B$1315, "&lt;=" &amp; EH$1, DataRegularSeason20242025!$E$3:$E$1315, $A7)</f>
        <v>10</v>
      </c>
      <c r="EI7">
        <f>SUMIFS(DataRegularSeason20242025!$AA$3:$AA$1315,DataRegularSeason20242025!$B$3:$B$1315, "&lt;=" &amp; EI$1, DataRegularSeason20242025!$D$3:$D$1315, $A7)+SUMIFS(DataRegularSeason20242025!$AB$3:$AB$1315,DataRegularSeason20242025!$B$3:$B$1315, "&lt;=" &amp; EI$1, DataRegularSeason20242025!$E$3:$E$1315, $A7)</f>
        <v>10</v>
      </c>
      <c r="EJ7">
        <f>SUMIFS(DataRegularSeason20242025!$AA$3:$AA$1315,DataRegularSeason20242025!$B$3:$B$1315, "&lt;=" &amp; EJ$1, DataRegularSeason20242025!$D$3:$D$1315, $A7)+SUMIFS(DataRegularSeason20242025!$AB$3:$AB$1315,DataRegularSeason20242025!$B$3:$B$1315, "&lt;=" &amp; EJ$1, DataRegularSeason20242025!$E$3:$E$1315, $A7)</f>
        <v>10</v>
      </c>
      <c r="EK7">
        <f>SUMIFS(DataRegularSeason20242025!$AA$3:$AA$1315,DataRegularSeason20242025!$B$3:$B$1315, "&lt;=" &amp; EK$1, DataRegularSeason20242025!$D$3:$D$1315, $A7)+SUMIFS(DataRegularSeason20242025!$AB$3:$AB$1315,DataRegularSeason20242025!$B$3:$B$1315, "&lt;=" &amp; EK$1, DataRegularSeason20242025!$E$3:$E$1315, $A7)</f>
        <v>10</v>
      </c>
      <c r="EL7">
        <f>SUMIFS(DataRegularSeason20242025!$AA$3:$AA$1315,DataRegularSeason20242025!$B$3:$B$1315, "&lt;=" &amp; EL$1, DataRegularSeason20242025!$D$3:$D$1315, $A7)+SUMIFS(DataRegularSeason20242025!$AB$3:$AB$1315,DataRegularSeason20242025!$B$3:$B$1315, "&lt;=" &amp; EL$1, DataRegularSeason20242025!$E$3:$E$1315, $A7)</f>
        <v>10</v>
      </c>
      <c r="EM7">
        <f>SUMIFS(DataRegularSeason20242025!$AA$3:$AA$1315,DataRegularSeason20242025!$B$3:$B$1315, "&lt;=" &amp; EM$1, DataRegularSeason20242025!$D$3:$D$1315, $A7)+SUMIFS(DataRegularSeason20242025!$AB$3:$AB$1315,DataRegularSeason20242025!$B$3:$B$1315, "&lt;=" &amp; EM$1, DataRegularSeason20242025!$E$3:$E$1315, $A7)</f>
        <v>10</v>
      </c>
      <c r="EN7">
        <f>SUMIFS(DataRegularSeason20242025!$AA$3:$AA$1315,DataRegularSeason20242025!$B$3:$B$1315, "&lt;=" &amp; EN$1, DataRegularSeason20242025!$D$3:$D$1315, $A7)+SUMIFS(DataRegularSeason20242025!$AB$3:$AB$1315,DataRegularSeason20242025!$B$3:$B$1315, "&lt;=" &amp; EN$1, DataRegularSeason20242025!$E$3:$E$1315, $A7)</f>
        <v>10</v>
      </c>
      <c r="EO7">
        <f>SUMIFS(DataRegularSeason20242025!$AA$3:$AA$1315,DataRegularSeason20242025!$B$3:$B$1315, "&lt;=" &amp; EO$1, DataRegularSeason20242025!$D$3:$D$1315, $A7)+SUMIFS(DataRegularSeason20242025!$AB$3:$AB$1315,DataRegularSeason20242025!$B$3:$B$1315, "&lt;=" &amp; EO$1, DataRegularSeason20242025!$E$3:$E$1315, $A7)</f>
        <v>10</v>
      </c>
      <c r="EP7">
        <f>SUMIFS(DataRegularSeason20242025!$AA$3:$AA$1315,DataRegularSeason20242025!$B$3:$B$1315, "&lt;=" &amp; EP$1, DataRegularSeason20242025!$D$3:$D$1315, $A7)+SUMIFS(DataRegularSeason20242025!$AB$3:$AB$1315,DataRegularSeason20242025!$B$3:$B$1315, "&lt;=" &amp; EP$1, DataRegularSeason20242025!$E$3:$E$1315, $A7)</f>
        <v>10</v>
      </c>
      <c r="EQ7">
        <f>SUMIFS(DataRegularSeason20242025!$AA$3:$AA$1315,DataRegularSeason20242025!$B$3:$B$1315, "&lt;=" &amp; EQ$1, DataRegularSeason20242025!$D$3:$D$1315, $A7)+SUMIFS(DataRegularSeason20242025!$AB$3:$AB$1315,DataRegularSeason20242025!$B$3:$B$1315, "&lt;=" &amp; EQ$1, DataRegularSeason20242025!$E$3:$E$1315, $A7)</f>
        <v>10</v>
      </c>
      <c r="ER7">
        <f>SUMIFS(DataRegularSeason20242025!$AA$3:$AA$1315,DataRegularSeason20242025!$B$3:$B$1315, "&lt;=" &amp; ER$1, DataRegularSeason20242025!$D$3:$D$1315, $A7)+SUMIFS(DataRegularSeason20242025!$AB$3:$AB$1315,DataRegularSeason20242025!$B$3:$B$1315, "&lt;=" &amp; ER$1, DataRegularSeason20242025!$E$3:$E$1315, $A7)</f>
        <v>10</v>
      </c>
      <c r="ES7">
        <f>SUMIFS(DataRegularSeason20242025!$AA$3:$AA$1315,DataRegularSeason20242025!$B$3:$B$1315, "&lt;=" &amp; ES$1, DataRegularSeason20242025!$D$3:$D$1315, $A7)+SUMIFS(DataRegularSeason20242025!$AB$3:$AB$1315,DataRegularSeason20242025!$B$3:$B$1315, "&lt;=" &amp; ES$1, DataRegularSeason20242025!$E$3:$E$1315, $A7)</f>
        <v>10</v>
      </c>
      <c r="ET7">
        <f>SUMIFS(DataRegularSeason20242025!$AA$3:$AA$1315,DataRegularSeason20242025!$B$3:$B$1315, "&lt;=" &amp; ET$1, DataRegularSeason20242025!$D$3:$D$1315, $A7)+SUMIFS(DataRegularSeason20242025!$AB$3:$AB$1315,DataRegularSeason20242025!$B$3:$B$1315, "&lt;=" &amp; ET$1, DataRegularSeason20242025!$E$3:$E$1315, $A7)</f>
        <v>10</v>
      </c>
      <c r="EU7">
        <f>SUMIFS(DataRegularSeason20242025!$AA$3:$AA$1315,DataRegularSeason20242025!$B$3:$B$1315, "&lt;=" &amp; EU$1, DataRegularSeason20242025!$D$3:$D$1315, $A7)+SUMIFS(DataRegularSeason20242025!$AB$3:$AB$1315,DataRegularSeason20242025!$B$3:$B$1315, "&lt;=" &amp; EU$1, DataRegularSeason20242025!$E$3:$E$1315, $A7)</f>
        <v>10</v>
      </c>
      <c r="EV7">
        <f>SUMIFS(DataRegularSeason20242025!$AA$3:$AA$1315,DataRegularSeason20242025!$B$3:$B$1315, "&lt;=" &amp; EV$1, DataRegularSeason20242025!$D$3:$D$1315, $A7)+SUMIFS(DataRegularSeason20242025!$AB$3:$AB$1315,DataRegularSeason20242025!$B$3:$B$1315, "&lt;=" &amp; EV$1, DataRegularSeason20242025!$E$3:$E$1315, $A7)</f>
        <v>10</v>
      </c>
      <c r="EW7">
        <f>SUMIFS(DataRegularSeason20242025!$AA$3:$AA$1315,DataRegularSeason20242025!$B$3:$B$1315, "&lt;=" &amp; EW$1, DataRegularSeason20242025!$D$3:$D$1315, $A7)+SUMIFS(DataRegularSeason20242025!$AB$3:$AB$1315,DataRegularSeason20242025!$B$3:$B$1315, "&lt;=" &amp; EW$1, DataRegularSeason20242025!$E$3:$E$1315, $A7)</f>
        <v>10</v>
      </c>
      <c r="EX7">
        <f>SUMIFS(DataRegularSeason20242025!$AA$3:$AA$1315,DataRegularSeason20242025!$B$3:$B$1315, "&lt;=" &amp; EX$1, DataRegularSeason20242025!$D$3:$D$1315, $A7)+SUMIFS(DataRegularSeason20242025!$AB$3:$AB$1315,DataRegularSeason20242025!$B$3:$B$1315, "&lt;=" &amp; EX$1, DataRegularSeason20242025!$E$3:$E$1315, $A7)</f>
        <v>10</v>
      </c>
      <c r="EY7">
        <f>SUMIFS(DataRegularSeason20242025!$AA$3:$AA$1315,DataRegularSeason20242025!$B$3:$B$1315, "&lt;=" &amp; EY$1, DataRegularSeason20242025!$D$3:$D$1315, $A7)+SUMIFS(DataRegularSeason20242025!$AB$3:$AB$1315,DataRegularSeason20242025!$B$3:$B$1315, "&lt;=" &amp; EY$1, DataRegularSeason20242025!$E$3:$E$1315, $A7)</f>
        <v>10</v>
      </c>
      <c r="EZ7">
        <f>SUMIFS(DataRegularSeason20242025!$AA$3:$AA$1315,DataRegularSeason20242025!$B$3:$B$1315, "&lt;=" &amp; EZ$1, DataRegularSeason20242025!$D$3:$D$1315, $A7)+SUMIFS(DataRegularSeason20242025!$AB$3:$AB$1315,DataRegularSeason20242025!$B$3:$B$1315, "&lt;=" &amp; EZ$1, DataRegularSeason20242025!$E$3:$E$1315, $A7)</f>
        <v>10</v>
      </c>
      <c r="FA7">
        <f>SUMIFS(DataRegularSeason20242025!$AA$3:$AA$1315,DataRegularSeason20242025!$B$3:$B$1315, "&lt;=" &amp; FA$1, DataRegularSeason20242025!$D$3:$D$1315, $A7)+SUMIFS(DataRegularSeason20242025!$AB$3:$AB$1315,DataRegularSeason20242025!$B$3:$B$1315, "&lt;=" &amp; FA$1, DataRegularSeason20242025!$E$3:$E$1315, $A7)</f>
        <v>10</v>
      </c>
      <c r="FB7">
        <f>SUMIFS(DataRegularSeason20242025!$AA$3:$AA$1315,DataRegularSeason20242025!$B$3:$B$1315, "&lt;=" &amp; FB$1, DataRegularSeason20242025!$D$3:$D$1315, $A7)+SUMIFS(DataRegularSeason20242025!$AB$3:$AB$1315,DataRegularSeason20242025!$B$3:$B$1315, "&lt;=" &amp; FB$1, DataRegularSeason20242025!$E$3:$E$1315, $A7)</f>
        <v>10</v>
      </c>
      <c r="FC7">
        <f>SUMIFS(DataRegularSeason20242025!$AA$3:$AA$1315,DataRegularSeason20242025!$B$3:$B$1315, "&lt;=" &amp; FC$1, DataRegularSeason20242025!$D$3:$D$1315, $A7)+SUMIFS(DataRegularSeason20242025!$AB$3:$AB$1315,DataRegularSeason20242025!$B$3:$B$1315, "&lt;=" &amp; FC$1, DataRegularSeason20242025!$E$3:$E$1315, $A7)</f>
        <v>10</v>
      </c>
      <c r="FD7">
        <f>SUMIFS(DataRegularSeason20242025!$AA$3:$AA$1315,DataRegularSeason20242025!$B$3:$B$1315, "&lt;=" &amp; FD$1, DataRegularSeason20242025!$D$3:$D$1315, $A7)+SUMIFS(DataRegularSeason20242025!$AB$3:$AB$1315,DataRegularSeason20242025!$B$3:$B$1315, "&lt;=" &amp; FD$1, DataRegularSeason20242025!$E$3:$E$1315, $A7)</f>
        <v>10</v>
      </c>
      <c r="FE7">
        <f>SUMIFS(DataRegularSeason20242025!$AA$3:$AA$1315,DataRegularSeason20242025!$B$3:$B$1315, "&lt;=" &amp; FE$1, DataRegularSeason20242025!$D$3:$D$1315, $A7)+SUMIFS(DataRegularSeason20242025!$AB$3:$AB$1315,DataRegularSeason20242025!$B$3:$B$1315, "&lt;=" &amp; FE$1, DataRegularSeason20242025!$E$3:$E$1315, $A7)</f>
        <v>10</v>
      </c>
      <c r="FF7">
        <f>SUMIFS(DataRegularSeason20242025!$AA$3:$AA$1315,DataRegularSeason20242025!$B$3:$B$1315, "&lt;=" &amp; FF$1, DataRegularSeason20242025!$D$3:$D$1315, $A7)+SUMIFS(DataRegularSeason20242025!$AB$3:$AB$1315,DataRegularSeason20242025!$B$3:$B$1315, "&lt;=" &amp; FF$1, DataRegularSeason20242025!$E$3:$E$1315, $A7)</f>
        <v>10</v>
      </c>
      <c r="FG7">
        <f>SUMIFS(DataRegularSeason20242025!$AA$3:$AA$1315,DataRegularSeason20242025!$B$3:$B$1315, "&lt;=" &amp; FG$1, DataRegularSeason20242025!$D$3:$D$1315, $A7)+SUMIFS(DataRegularSeason20242025!$AB$3:$AB$1315,DataRegularSeason20242025!$B$3:$B$1315, "&lt;=" &amp; FG$1, DataRegularSeason20242025!$E$3:$E$1315, $A7)</f>
        <v>10</v>
      </c>
      <c r="FH7">
        <f>SUMIFS(DataRegularSeason20242025!$AA$3:$AA$1315,DataRegularSeason20242025!$B$3:$B$1315, "&lt;=" &amp; FH$1, DataRegularSeason20242025!$D$3:$D$1315, $A7)+SUMIFS(DataRegularSeason20242025!$AB$3:$AB$1315,DataRegularSeason20242025!$B$3:$B$1315, "&lt;=" &amp; FH$1, DataRegularSeason20242025!$E$3:$E$1315, $A7)</f>
        <v>10</v>
      </c>
      <c r="FI7">
        <f>SUMIFS(DataRegularSeason20242025!$AA$3:$AA$1315,DataRegularSeason20242025!$B$3:$B$1315, "&lt;=" &amp; FI$1, DataRegularSeason20242025!$D$3:$D$1315, $A7)+SUMIFS(DataRegularSeason20242025!$AB$3:$AB$1315,DataRegularSeason20242025!$B$3:$B$1315, "&lt;=" &amp; FI$1, DataRegularSeason20242025!$E$3:$E$1315, $A7)</f>
        <v>10</v>
      </c>
      <c r="FJ7">
        <f>SUMIFS(DataRegularSeason20242025!$AA$3:$AA$1315,DataRegularSeason20242025!$B$3:$B$1315, "&lt;=" &amp; FJ$1, DataRegularSeason20242025!$D$3:$D$1315, $A7)+SUMIFS(DataRegularSeason20242025!$AB$3:$AB$1315,DataRegularSeason20242025!$B$3:$B$1315, "&lt;=" &amp; FJ$1, DataRegularSeason20242025!$E$3:$E$1315, $A7)</f>
        <v>10</v>
      </c>
      <c r="FK7">
        <f>SUMIFS(DataRegularSeason20242025!$AA$3:$AA$1315,DataRegularSeason20242025!$B$3:$B$1315, "&lt;=" &amp; FK$1, DataRegularSeason20242025!$D$3:$D$1315, $A7)+SUMIFS(DataRegularSeason20242025!$AB$3:$AB$1315,DataRegularSeason20242025!$B$3:$B$1315, "&lt;=" &amp; FK$1, DataRegularSeason20242025!$E$3:$E$1315, $A7)</f>
        <v>10</v>
      </c>
      <c r="FL7">
        <f>SUMIFS(DataRegularSeason20242025!$AA$3:$AA$1315,DataRegularSeason20242025!$B$3:$B$1315, "&lt;=" &amp; FL$1, DataRegularSeason20242025!$D$3:$D$1315, $A7)+SUMIFS(DataRegularSeason20242025!$AB$3:$AB$1315,DataRegularSeason20242025!$B$3:$B$1315, "&lt;=" &amp; FL$1, DataRegularSeason20242025!$E$3:$E$1315, $A7)</f>
        <v>10</v>
      </c>
      <c r="FM7">
        <f>SUMIFS(DataRegularSeason20242025!$AA$3:$AA$1315,DataRegularSeason20242025!$B$3:$B$1315, "&lt;=" &amp; FM$1, DataRegularSeason20242025!$D$3:$D$1315, $A7)+SUMIFS(DataRegularSeason20242025!$AB$3:$AB$1315,DataRegularSeason20242025!$B$3:$B$1315, "&lt;=" &amp; FM$1, DataRegularSeason20242025!$E$3:$E$1315, $A7)</f>
        <v>10</v>
      </c>
      <c r="FN7">
        <f>SUMIFS(DataRegularSeason20242025!$AA$3:$AA$1315,DataRegularSeason20242025!$B$3:$B$1315, "&lt;=" &amp; FN$1, DataRegularSeason20242025!$D$3:$D$1315, $A7)+SUMIFS(DataRegularSeason20242025!$AB$3:$AB$1315,DataRegularSeason20242025!$B$3:$B$1315, "&lt;=" &amp; FN$1, DataRegularSeason20242025!$E$3:$E$1315, $A7)</f>
        <v>10</v>
      </c>
      <c r="FO7">
        <f>SUMIFS(DataRegularSeason20242025!$AA$3:$AA$1315,DataRegularSeason20242025!$B$3:$B$1315, "&lt;=" &amp; FO$1, DataRegularSeason20242025!$D$3:$D$1315, $A7)+SUMIFS(DataRegularSeason20242025!$AB$3:$AB$1315,DataRegularSeason20242025!$B$3:$B$1315, "&lt;=" &amp; FO$1, DataRegularSeason20242025!$E$3:$E$1315, $A7)</f>
        <v>10</v>
      </c>
      <c r="FP7">
        <f>SUMIFS(DataRegularSeason20242025!$AA$3:$AA$1315,DataRegularSeason20242025!$B$3:$B$1315, "&lt;=" &amp; FP$1, DataRegularSeason20242025!$D$3:$D$1315, $A7)+SUMIFS(DataRegularSeason20242025!$AB$3:$AB$1315,DataRegularSeason20242025!$B$3:$B$1315, "&lt;=" &amp; FP$1, DataRegularSeason20242025!$E$3:$E$1315, $A7)</f>
        <v>10</v>
      </c>
      <c r="FQ7">
        <f>SUMIFS(DataRegularSeason20242025!$AA$3:$AA$1315,DataRegularSeason20242025!$B$3:$B$1315, "&lt;=" &amp; FQ$1, DataRegularSeason20242025!$D$3:$D$1315, $A7)+SUMIFS(DataRegularSeason20242025!$AB$3:$AB$1315,DataRegularSeason20242025!$B$3:$B$1315, "&lt;=" &amp; FQ$1, DataRegularSeason20242025!$E$3:$E$1315, $A7)</f>
        <v>10</v>
      </c>
      <c r="FR7">
        <f>SUMIFS(DataRegularSeason20242025!$AA$3:$AA$1315,DataRegularSeason20242025!$B$3:$B$1315, "&lt;=" &amp; FR$1, DataRegularSeason20242025!$D$3:$D$1315, $A7)+SUMIFS(DataRegularSeason20242025!$AB$3:$AB$1315,DataRegularSeason20242025!$B$3:$B$1315, "&lt;=" &amp; FR$1, DataRegularSeason20242025!$E$3:$E$1315, $A7)</f>
        <v>10</v>
      </c>
      <c r="FS7">
        <f>SUMIFS(DataRegularSeason20242025!$AA$3:$AA$1315,DataRegularSeason20242025!$B$3:$B$1315, "&lt;=" &amp; FS$1, DataRegularSeason20242025!$D$3:$D$1315, $A7)+SUMIFS(DataRegularSeason20242025!$AB$3:$AB$1315,DataRegularSeason20242025!$B$3:$B$1315, "&lt;=" &amp; FS$1, DataRegularSeason20242025!$E$3:$E$1315, $A7)</f>
        <v>10</v>
      </c>
      <c r="FT7">
        <f>SUMIFS(DataRegularSeason20242025!$AA$3:$AA$1315,DataRegularSeason20242025!$B$3:$B$1315, "&lt;=" &amp; FT$1, DataRegularSeason20242025!$D$3:$D$1315, $A7)+SUMIFS(DataRegularSeason20242025!$AB$3:$AB$1315,DataRegularSeason20242025!$B$3:$B$1315, "&lt;=" &amp; FT$1, DataRegularSeason20242025!$E$3:$E$1315, $A7)</f>
        <v>10</v>
      </c>
      <c r="FU7">
        <f>SUMIFS(DataRegularSeason20242025!$AA$3:$AA$1315,DataRegularSeason20242025!$B$3:$B$1315, "&lt;=" &amp; FU$1, DataRegularSeason20242025!$D$3:$D$1315, $A7)+SUMIFS(DataRegularSeason20242025!$AB$3:$AB$1315,DataRegularSeason20242025!$B$3:$B$1315, "&lt;=" &amp; FU$1, DataRegularSeason20242025!$E$3:$E$1315, $A7)</f>
        <v>10</v>
      </c>
      <c r="FV7">
        <f>SUMIFS(DataRegularSeason20242025!$AA$3:$AA$1315,DataRegularSeason20242025!$B$3:$B$1315, "&lt;=" &amp; FV$1, DataRegularSeason20242025!$D$3:$D$1315, $A7)+SUMIFS(DataRegularSeason20242025!$AB$3:$AB$1315,DataRegularSeason20242025!$B$3:$B$1315, "&lt;=" &amp; FV$1, DataRegularSeason20242025!$E$3:$E$1315, $A7)</f>
        <v>10</v>
      </c>
      <c r="FW7">
        <f>SUMIFS(DataRegularSeason20242025!$AA$3:$AA$1315,DataRegularSeason20242025!$B$3:$B$1315, "&lt;=" &amp; FW$1, DataRegularSeason20242025!$D$3:$D$1315, $A7)+SUMIFS(DataRegularSeason20242025!$AB$3:$AB$1315,DataRegularSeason20242025!$B$3:$B$1315, "&lt;=" &amp; FW$1, DataRegularSeason20242025!$E$3:$E$1315, $A7)</f>
        <v>10</v>
      </c>
      <c r="FX7">
        <f>SUMIFS(DataRegularSeason20242025!$AA$3:$AA$1315,DataRegularSeason20242025!$B$3:$B$1315, "&lt;=" &amp; FX$1, DataRegularSeason20242025!$D$3:$D$1315, $A7)+SUMIFS(DataRegularSeason20242025!$AB$3:$AB$1315,DataRegularSeason20242025!$B$3:$B$1315, "&lt;=" &amp; FX$1, DataRegularSeason20242025!$E$3:$E$1315, $A7)</f>
        <v>10</v>
      </c>
      <c r="FY7">
        <f>SUMIFS(DataRegularSeason20242025!$AA$3:$AA$1315,DataRegularSeason20242025!$B$3:$B$1315, "&lt;=" &amp; FY$1, DataRegularSeason20242025!$D$3:$D$1315, $A7)+SUMIFS(DataRegularSeason20242025!$AB$3:$AB$1315,DataRegularSeason20242025!$B$3:$B$1315, "&lt;=" &amp; FY$1, DataRegularSeason20242025!$E$3:$E$1315, $A7)</f>
        <v>10</v>
      </c>
      <c r="FZ7">
        <f>SUMIFS(DataRegularSeason20242025!$AA$3:$AA$1315,DataRegularSeason20242025!$B$3:$B$1315, "&lt;=" &amp; FZ$1, DataRegularSeason20242025!$D$3:$D$1315, $A7)+SUMIFS(DataRegularSeason20242025!$AB$3:$AB$1315,DataRegularSeason20242025!$B$3:$B$1315, "&lt;=" &amp; FZ$1, DataRegularSeason20242025!$E$3:$E$1315, $A7)</f>
        <v>10</v>
      </c>
      <c r="GA7">
        <f>SUMIFS(DataRegularSeason20242025!$AA$3:$AA$1315,DataRegularSeason20242025!$B$3:$B$1315, "&lt;=" &amp; GA$1, DataRegularSeason20242025!$D$3:$D$1315, $A7)+SUMIFS(DataRegularSeason20242025!$AB$3:$AB$1315,DataRegularSeason20242025!$B$3:$B$1315, "&lt;=" &amp; GA$1, DataRegularSeason20242025!$E$3:$E$1315, $A7)</f>
        <v>10</v>
      </c>
      <c r="GB7">
        <f>SUMIFS(DataRegularSeason20242025!$AA$3:$AA$1315,DataRegularSeason20242025!$B$3:$B$1315, "&lt;=" &amp; GB$1, DataRegularSeason20242025!$D$3:$D$1315, $A7)+SUMIFS(DataRegularSeason20242025!$AB$3:$AB$1315,DataRegularSeason20242025!$B$3:$B$1315, "&lt;=" &amp; GB$1, DataRegularSeason20242025!$E$3:$E$1315, $A7)</f>
        <v>10</v>
      </c>
      <c r="GC7">
        <f>SUMIFS(DataRegularSeason20242025!$AA$3:$AA$1315,DataRegularSeason20242025!$B$3:$B$1315, "&lt;=" &amp; GC$1, DataRegularSeason20242025!$D$3:$D$1315, $A7)+SUMIFS(DataRegularSeason20242025!$AB$3:$AB$1315,DataRegularSeason20242025!$B$3:$B$1315, "&lt;=" &amp; GC$1, DataRegularSeason20242025!$E$3:$E$1315, $A7)</f>
        <v>10</v>
      </c>
      <c r="GD7">
        <f>SUMIFS(DataRegularSeason20242025!$AA$3:$AA$1315,DataRegularSeason20242025!$B$3:$B$1315, "&lt;=" &amp; GD$1, DataRegularSeason20242025!$D$3:$D$1315, $A7)+SUMIFS(DataRegularSeason20242025!$AB$3:$AB$1315,DataRegularSeason20242025!$B$3:$B$1315, "&lt;=" &amp; GD$1, DataRegularSeason20242025!$E$3:$E$1315, $A7)</f>
        <v>10</v>
      </c>
      <c r="GE7">
        <f>SUMIFS(DataRegularSeason20242025!$AA$3:$AA$1315,DataRegularSeason20242025!$B$3:$B$1315, "&lt;=" &amp; GE$1, DataRegularSeason20242025!$D$3:$D$1315, $A7)+SUMIFS(DataRegularSeason20242025!$AB$3:$AB$1315,DataRegularSeason20242025!$B$3:$B$1315, "&lt;=" &amp; GE$1, DataRegularSeason20242025!$E$3:$E$1315, $A7)</f>
        <v>10</v>
      </c>
      <c r="GF7">
        <f>SUMIFS(DataRegularSeason20242025!$AA$3:$AA$1315,DataRegularSeason20242025!$B$3:$B$1315, "&lt;=" &amp; GF$1, DataRegularSeason20242025!$D$3:$D$1315, $A7)+SUMIFS(DataRegularSeason20242025!$AB$3:$AB$1315,DataRegularSeason20242025!$B$3:$B$1315, "&lt;=" &amp; GF$1, DataRegularSeason20242025!$E$3:$E$1315, $A7)</f>
        <v>10</v>
      </c>
      <c r="GG7">
        <f>SUMIFS(DataRegularSeason20242025!$AA$3:$AA$1315,DataRegularSeason20242025!$B$3:$B$1315, "&lt;=" &amp; GG$1, DataRegularSeason20242025!$D$3:$D$1315, $A7)+SUMIFS(DataRegularSeason20242025!$AB$3:$AB$1315,DataRegularSeason20242025!$B$3:$B$1315, "&lt;=" &amp; GG$1, DataRegularSeason20242025!$E$3:$E$1315, $A7)</f>
        <v>10</v>
      </c>
      <c r="GH7">
        <f>SUMIFS(DataRegularSeason20242025!$AA$3:$AA$1315,DataRegularSeason20242025!$B$3:$B$1315, "&lt;=" &amp; GH$1, DataRegularSeason20242025!$D$3:$D$1315, $A7)+SUMIFS(DataRegularSeason20242025!$AB$3:$AB$1315,DataRegularSeason20242025!$B$3:$B$1315, "&lt;=" &amp; GH$1, DataRegularSeason20242025!$E$3:$E$1315, $A7)</f>
        <v>10</v>
      </c>
      <c r="GI7">
        <f>SUMIFS(DataRegularSeason20242025!$AA$3:$AA$1315,DataRegularSeason20242025!$B$3:$B$1315, "&lt;=" &amp; GI$1, DataRegularSeason20242025!$D$3:$D$1315, $A7)+SUMIFS(DataRegularSeason20242025!$AB$3:$AB$1315,DataRegularSeason20242025!$B$3:$B$1315, "&lt;=" &amp; GI$1, DataRegularSeason20242025!$E$3:$E$1315, $A7)</f>
        <v>10</v>
      </c>
      <c r="GJ7">
        <f>SUMIFS(DataRegularSeason20242025!$AA$3:$AA$1315,DataRegularSeason20242025!$B$3:$B$1315, "&lt;=" &amp; GJ$1, DataRegularSeason20242025!$D$3:$D$1315, $A7)+SUMIFS(DataRegularSeason20242025!$AB$3:$AB$1315,DataRegularSeason20242025!$B$3:$B$1315, "&lt;=" &amp; GJ$1, DataRegularSeason20242025!$E$3:$E$1315, $A7)</f>
        <v>10</v>
      </c>
      <c r="GK7">
        <f>SUMIFS(DataRegularSeason20242025!$AA$3:$AA$1315,DataRegularSeason20242025!$B$3:$B$1315, "&lt;=" &amp; GK$1, DataRegularSeason20242025!$D$3:$D$1315, $A7)+SUMIFS(DataRegularSeason20242025!$AB$3:$AB$1315,DataRegularSeason20242025!$B$3:$B$1315, "&lt;=" &amp; GK$1, DataRegularSeason20242025!$E$3:$E$1315, $A7)</f>
        <v>10</v>
      </c>
      <c r="GL7">
        <f>SUMIFS(DataRegularSeason20242025!$AA$3:$AA$1315,DataRegularSeason20242025!$B$3:$B$1315, "&lt;=" &amp; GL$1, DataRegularSeason20242025!$D$3:$D$1315, $A7)+SUMIFS(DataRegularSeason20242025!$AB$3:$AB$1315,DataRegularSeason20242025!$B$3:$B$1315, "&lt;=" &amp; GL$1, DataRegularSeason20242025!$E$3:$E$1315, $A7)</f>
        <v>10</v>
      </c>
      <c r="GM7">
        <f>SUMIFS(DataRegularSeason20242025!$AA$3:$AA$1315,DataRegularSeason20242025!$B$3:$B$1315, "&lt;=" &amp; GM$1, DataRegularSeason20242025!$D$3:$D$1315, $A7)+SUMIFS(DataRegularSeason20242025!$AB$3:$AB$1315,DataRegularSeason20242025!$B$3:$B$1315, "&lt;=" &amp; GM$1, DataRegularSeason20242025!$E$3:$E$1315, $A7)</f>
        <v>10</v>
      </c>
      <c r="GN7">
        <f>SUMIFS(DataRegularSeason20242025!$AA$3:$AA$1315,DataRegularSeason20242025!$B$3:$B$1315, "&lt;=" &amp; GN$1, DataRegularSeason20242025!$D$3:$D$1315, $A7)+SUMIFS(DataRegularSeason20242025!$AB$3:$AB$1315,DataRegularSeason20242025!$B$3:$B$1315, "&lt;=" &amp; GN$1, DataRegularSeason20242025!$E$3:$E$1315, $A7)</f>
        <v>10</v>
      </c>
      <c r="GO7">
        <f>SUMIFS(DataRegularSeason20242025!$AA$3:$AA$1315,DataRegularSeason20242025!$B$3:$B$1315, "&lt;=" &amp; GO$1, DataRegularSeason20242025!$D$3:$D$1315, $A7)+SUMIFS(DataRegularSeason20242025!$AB$3:$AB$1315,DataRegularSeason20242025!$B$3:$B$1315, "&lt;=" &amp; GO$1, DataRegularSeason20242025!$E$3:$E$1315, $A7)</f>
        <v>10</v>
      </c>
      <c r="GP7">
        <f>SUMIFS(DataRegularSeason20242025!$AA$3:$AA$1315,DataRegularSeason20242025!$B$3:$B$1315, "&lt;=" &amp; GP$1, DataRegularSeason20242025!$D$3:$D$1315, $A7)+SUMIFS(DataRegularSeason20242025!$AB$3:$AB$1315,DataRegularSeason20242025!$B$3:$B$1315, "&lt;=" &amp; GP$1, DataRegularSeason20242025!$E$3:$E$1315, $A7)</f>
        <v>10</v>
      </c>
      <c r="GQ7">
        <f>SUMIFS(DataRegularSeason20242025!$AA$3:$AA$1315,DataRegularSeason20242025!$B$3:$B$1315, "&lt;=" &amp; GQ$1, DataRegularSeason20242025!$D$3:$D$1315, $A7)+SUMIFS(DataRegularSeason20242025!$AB$3:$AB$1315,DataRegularSeason20242025!$B$3:$B$1315, "&lt;=" &amp; GQ$1, DataRegularSeason20242025!$E$3:$E$1315, $A7)</f>
        <v>10</v>
      </c>
      <c r="GR7">
        <f>SUMIFS(DataRegularSeason20242025!$AA$3:$AA$1315,DataRegularSeason20242025!$B$3:$B$1315, "&lt;=" &amp; GR$1, DataRegularSeason20242025!$D$3:$D$1315, $A7)+SUMIFS(DataRegularSeason20242025!$AB$3:$AB$1315,DataRegularSeason20242025!$B$3:$B$1315, "&lt;=" &amp; GR$1, DataRegularSeason20242025!$E$3:$E$1315, $A7)</f>
        <v>10</v>
      </c>
      <c r="GS7">
        <f>SUMIFS(DataRegularSeason20242025!$AA$3:$AA$1315,DataRegularSeason20242025!$B$3:$B$1315, "&lt;=" &amp; GS$1, DataRegularSeason20242025!$D$3:$D$1315, $A7)+SUMIFS(DataRegularSeason20242025!$AB$3:$AB$1315,DataRegularSeason20242025!$B$3:$B$1315, "&lt;=" &amp; GS$1, DataRegularSeason20242025!$E$3:$E$1315, $A7)</f>
        <v>10</v>
      </c>
      <c r="GT7">
        <f>SUMIFS(DataRegularSeason20242025!$AA$3:$AA$1315,DataRegularSeason20242025!$B$3:$B$1315, "&lt;=" &amp; GT$1, DataRegularSeason20242025!$D$3:$D$1315, $A7)+SUMIFS(DataRegularSeason20242025!$AB$3:$AB$1315,DataRegularSeason20242025!$B$3:$B$1315, "&lt;=" &amp; GT$1, DataRegularSeason20242025!$E$3:$E$1315, $A7)</f>
        <v>10</v>
      </c>
      <c r="GU7">
        <f>SUMIFS(DataRegularSeason20242025!$AA$3:$AA$1315,DataRegularSeason20242025!$B$3:$B$1315, "&lt;=" &amp; GU$1, DataRegularSeason20242025!$D$3:$D$1315, $A7)+SUMIFS(DataRegularSeason20242025!$AB$3:$AB$1315,DataRegularSeason20242025!$B$3:$B$1315, "&lt;=" &amp; GU$1, DataRegularSeason20242025!$E$3:$E$1315, $A7)</f>
        <v>10</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18</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6</v>
      </c>
      <c r="U9">
        <f>SUMIFS(DataRegularSeason20242025!$AA$3:$AA$1315,DataRegularSeason20242025!$B$3:$B$1315, "&lt;=" &amp; U$1, DataRegularSeason20242025!$D$3:$D$1315, $A9)+SUMIFS(DataRegularSeason20242025!$AB$3:$AB$1315,DataRegularSeason20242025!$B$3:$B$1315, "&lt;=" &amp; U$1, DataRegularSeason20242025!$E$3:$E$1315, $A9)</f>
        <v>6</v>
      </c>
      <c r="V9">
        <f>SUMIFS(DataRegularSeason20242025!$AA$3:$AA$1315,DataRegularSeason20242025!$B$3:$B$1315, "&lt;=" &amp; V$1, DataRegularSeason20242025!$D$3:$D$1315, $A9)+SUMIFS(DataRegularSeason20242025!$AB$3:$AB$1315,DataRegularSeason20242025!$B$3:$B$1315, "&lt;=" &amp; V$1, DataRegularSeason20242025!$E$3:$E$1315, $A9)</f>
        <v>8</v>
      </c>
      <c r="W9">
        <f>SUMIFS(DataRegularSeason20242025!$AA$3:$AA$1315,DataRegularSeason20242025!$B$3:$B$1315, "&lt;=" &amp; W$1, DataRegularSeason20242025!$D$3:$D$1315, $A9)+SUMIFS(DataRegularSeason20242025!$AB$3:$AB$1315,DataRegularSeason20242025!$B$3:$B$1315, "&lt;=" &amp; W$1, DataRegularSeason20242025!$E$3:$E$1315, $A9)</f>
        <v>8</v>
      </c>
      <c r="X9">
        <f>SUMIFS(DataRegularSeason20242025!$AA$3:$AA$1315,DataRegularSeason20242025!$B$3:$B$1315, "&lt;=" &amp; X$1, DataRegularSeason20242025!$D$3:$D$1315, $A9)+SUMIFS(DataRegularSeason20242025!$AB$3:$AB$1315,DataRegularSeason20242025!$B$3:$B$1315, "&lt;=" &amp; X$1, DataRegularSeason20242025!$E$3:$E$1315, $A9)</f>
        <v>8</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2</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6</v>
      </c>
      <c r="AA12">
        <f>SUMIFS(DataRegularSeason20242025!$AA$3:$AA$1315,DataRegularSeason20242025!$B$3:$B$1315, "&lt;=" &amp; AA$1, DataRegularSeason20242025!$D$3:$D$1315, $A12)+SUMIFS(DataRegularSeason20242025!$AB$3:$AB$1315,DataRegularSeason20242025!$B$3:$B$1315, "&lt;=" &amp; AA$1, DataRegularSeason20242025!$E$3:$E$1315, $A12)</f>
        <v>7</v>
      </c>
      <c r="AB12">
        <f>SUMIFS(DataRegularSeason20242025!$AA$3:$AA$1315,DataRegularSeason20242025!$B$3:$B$1315, "&lt;=" &amp; AB$1, DataRegularSeason20242025!$D$3:$D$1315, $A12)+SUMIFS(DataRegularSeason20242025!$AB$3:$AB$1315,DataRegularSeason20242025!$B$3:$B$1315, "&lt;=" &amp; AB$1, DataRegularSeason20242025!$E$3:$E$1315, $A12)</f>
        <v>7</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19</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4</v>
      </c>
      <c r="N13">
        <f>SUMIFS(DataRegularSeason20242025!$AA$3:$AA$1315,DataRegularSeason20242025!$B$3:$B$1315, "&lt;=" &amp; N$1, DataRegularSeason20242025!$D$3:$D$1315, $A13)+SUMIFS(DataRegularSeason20242025!$AB$3:$AB$1315,DataRegularSeason20242025!$B$3:$B$1315, "&lt;=" &amp; N$1, DataRegularSeason20242025!$E$3:$E$1315, $A13)</f>
        <v>4</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4</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5</v>
      </c>
      <c r="U13">
        <f>SUMIFS(DataRegularSeason20242025!$AA$3:$AA$1315,DataRegularSeason20242025!$B$3:$B$1315, "&lt;=" &amp; U$1, DataRegularSeason20242025!$D$3:$D$1315, $A13)+SUMIFS(DataRegularSeason20242025!$AB$3:$AB$1315,DataRegularSeason20242025!$B$3:$B$1315, "&lt;=" &amp; U$1, DataRegularSeason20242025!$E$3:$E$1315, $A13)</f>
        <v>5</v>
      </c>
      <c r="V13">
        <f>SUMIFS(DataRegularSeason20242025!$AA$3:$AA$1315,DataRegularSeason20242025!$B$3:$B$1315, "&lt;=" &amp; V$1, DataRegularSeason20242025!$D$3:$D$1315, $A13)+SUMIFS(DataRegularSeason20242025!$AB$3:$AB$1315,DataRegularSeason20242025!$B$3:$B$1315, "&lt;=" &amp; V$1, DataRegularSeason20242025!$E$3:$E$1315, $A13)</f>
        <v>5</v>
      </c>
      <c r="W13">
        <f>SUMIFS(DataRegularSeason20242025!$AA$3:$AA$1315,DataRegularSeason20242025!$B$3:$B$1315, "&lt;=" &amp; W$1, DataRegularSeason20242025!$D$3:$D$1315, $A13)+SUMIFS(DataRegularSeason20242025!$AB$3:$AB$1315,DataRegularSeason20242025!$B$3:$B$1315, "&lt;=" &amp; W$1, DataRegularSeason20242025!$E$3:$E$1315, $A13)</f>
        <v>5</v>
      </c>
      <c r="X13">
        <f>SUMIFS(DataRegularSeason20242025!$AA$3:$AA$1315,DataRegularSeason20242025!$B$3:$B$1315, "&lt;=" &amp; X$1, DataRegularSeason20242025!$D$3:$D$1315, $A13)+SUMIFS(DataRegularSeason20242025!$AB$3:$AB$1315,DataRegularSeason20242025!$B$3:$B$1315, "&lt;=" &amp; X$1, DataRegularSeason20242025!$E$3:$E$1315, $A13)</f>
        <v>5</v>
      </c>
      <c r="Y13">
        <f>SUMIFS(DataRegularSeason20242025!$AA$3:$AA$1315,DataRegularSeason20242025!$B$3:$B$1315, "&lt;=" &amp; Y$1, DataRegularSeason20242025!$D$3:$D$1315, $A13)+SUMIFS(DataRegularSeason20242025!$AB$3:$AB$1315,DataRegularSeason20242025!$B$3:$B$1315, "&lt;=" &amp; Y$1, DataRegularSeason20242025!$E$3:$E$1315, $A13)</f>
        <v>5</v>
      </c>
      <c r="Z13">
        <f>SUMIFS(DataRegularSeason20242025!$AA$3:$AA$1315,DataRegularSeason20242025!$B$3:$B$1315, "&lt;=" &amp; Z$1, DataRegularSeason20242025!$D$3:$D$1315, $A13)+SUMIFS(DataRegularSeason20242025!$AB$3:$AB$1315,DataRegularSeason20242025!$B$3:$B$1315, "&lt;=" &amp; Z$1, DataRegularSeason20242025!$E$3:$E$1315, $A13)</f>
        <v>5</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30</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8</v>
      </c>
      <c r="X14">
        <f>SUMIFS(DataRegularSeason20242025!$AA$3:$AA$1315,DataRegularSeason20242025!$B$3:$B$1315, "&lt;=" &amp; X$1, DataRegularSeason20242025!$D$3:$D$1315, $A14)+SUMIFS(DataRegularSeason20242025!$AB$3:$AB$1315,DataRegularSeason20242025!$B$3:$B$1315, "&lt;=" &amp; X$1, DataRegularSeason20242025!$E$3:$E$1315, $A14)</f>
        <v>8</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8</v>
      </c>
      <c r="AH14">
        <f>SUMIFS(DataRegularSeason20242025!$AA$3:$AA$1315,DataRegularSeason20242025!$B$3:$B$1315, "&lt;=" &amp; AH$1, DataRegularSeason20242025!$D$3:$D$1315, $A14)+SUMIFS(DataRegularSeason20242025!$AB$3:$AB$1315,DataRegularSeason20242025!$B$3:$B$1315, "&lt;=" &amp; AH$1, DataRegularSeason20242025!$E$3:$E$1315, $A14)</f>
        <v>8</v>
      </c>
      <c r="AI14">
        <f>SUMIFS(DataRegularSeason20242025!$AA$3:$AA$1315,DataRegularSeason20242025!$B$3:$B$1315, "&lt;=" &amp; AI$1, DataRegularSeason20242025!$D$3:$D$1315, $A14)+SUMIFS(DataRegularSeason20242025!$AB$3:$AB$1315,DataRegularSeason20242025!$B$3:$B$1315, "&lt;=" &amp; AI$1, DataRegularSeason20242025!$E$3:$E$1315, $A14)</f>
        <v>8</v>
      </c>
      <c r="AJ14">
        <f>SUMIFS(DataRegularSeason20242025!$AA$3:$AA$1315,DataRegularSeason20242025!$B$3:$B$1315, "&lt;=" &amp; AJ$1, DataRegularSeason20242025!$D$3:$D$1315, $A14)+SUMIFS(DataRegularSeason20242025!$AB$3:$AB$1315,DataRegularSeason20242025!$B$3:$B$1315, "&lt;=" &amp; AJ$1, DataRegularSeason20242025!$E$3:$E$1315, $A14)</f>
        <v>8</v>
      </c>
      <c r="AK14">
        <f>SUMIFS(DataRegularSeason20242025!$AA$3:$AA$1315,DataRegularSeason20242025!$B$3:$B$1315, "&lt;=" &amp; AK$1, DataRegularSeason20242025!$D$3:$D$1315, $A14)+SUMIFS(DataRegularSeason20242025!$AB$3:$AB$1315,DataRegularSeason20242025!$B$3:$B$1315, "&lt;=" &amp; AK$1, DataRegularSeason20242025!$E$3:$E$1315, $A14)</f>
        <v>8</v>
      </c>
      <c r="AL14">
        <f>SUMIFS(DataRegularSeason20242025!$AA$3:$AA$1315,DataRegularSeason20242025!$B$3:$B$1315, "&lt;=" &amp; AL$1, DataRegularSeason20242025!$D$3:$D$1315, $A14)+SUMIFS(DataRegularSeason20242025!$AB$3:$AB$1315,DataRegularSeason20242025!$B$3:$B$1315, "&lt;=" &amp; AL$1, DataRegularSeason20242025!$E$3:$E$1315, $A14)</f>
        <v>8</v>
      </c>
      <c r="AM14">
        <f>SUMIFS(DataRegularSeason20242025!$AA$3:$AA$1315,DataRegularSeason20242025!$B$3:$B$1315, "&lt;=" &amp; AM$1, DataRegularSeason20242025!$D$3:$D$1315, $A14)+SUMIFS(DataRegularSeason20242025!$AB$3:$AB$1315,DataRegularSeason20242025!$B$3:$B$1315, "&lt;=" &amp; AM$1, DataRegularSeason20242025!$E$3:$E$1315, $A14)</f>
        <v>8</v>
      </c>
      <c r="AN14">
        <f>SUMIFS(DataRegularSeason20242025!$AA$3:$AA$1315,DataRegularSeason20242025!$B$3:$B$1315, "&lt;=" &amp; AN$1, DataRegularSeason20242025!$D$3:$D$1315, $A14)+SUMIFS(DataRegularSeason20242025!$AB$3:$AB$1315,DataRegularSeason20242025!$B$3:$B$1315, "&lt;=" &amp; AN$1, DataRegularSeason20242025!$E$3:$E$1315, $A14)</f>
        <v>8</v>
      </c>
      <c r="AO14">
        <f>SUMIFS(DataRegularSeason20242025!$AA$3:$AA$1315,DataRegularSeason20242025!$B$3:$B$1315, "&lt;=" &amp; AO$1, DataRegularSeason20242025!$D$3:$D$1315, $A14)+SUMIFS(DataRegularSeason20242025!$AB$3:$AB$1315,DataRegularSeason20242025!$B$3:$B$1315, "&lt;=" &amp; AO$1, DataRegularSeason20242025!$E$3:$E$1315, $A14)</f>
        <v>8</v>
      </c>
      <c r="AP14">
        <f>SUMIFS(DataRegularSeason20242025!$AA$3:$AA$1315,DataRegularSeason20242025!$B$3:$B$1315, "&lt;=" &amp; AP$1, DataRegularSeason20242025!$D$3:$D$1315, $A14)+SUMIFS(DataRegularSeason20242025!$AB$3:$AB$1315,DataRegularSeason20242025!$B$3:$B$1315, "&lt;=" &amp; AP$1, DataRegularSeason20242025!$E$3:$E$1315, $A14)</f>
        <v>8</v>
      </c>
      <c r="AQ14">
        <f>SUMIFS(DataRegularSeason20242025!$AA$3:$AA$1315,DataRegularSeason20242025!$B$3:$B$1315, "&lt;=" &amp; AQ$1, DataRegularSeason20242025!$D$3:$D$1315, $A14)+SUMIFS(DataRegularSeason20242025!$AB$3:$AB$1315,DataRegularSeason20242025!$B$3:$B$1315, "&lt;=" &amp; AQ$1, DataRegularSeason20242025!$E$3:$E$1315, $A14)</f>
        <v>8</v>
      </c>
      <c r="AR14">
        <f>SUMIFS(DataRegularSeason20242025!$AA$3:$AA$1315,DataRegularSeason20242025!$B$3:$B$1315, "&lt;=" &amp; AR$1, DataRegularSeason20242025!$D$3:$D$1315, $A14)+SUMIFS(DataRegularSeason20242025!$AB$3:$AB$1315,DataRegularSeason20242025!$B$3:$B$1315, "&lt;=" &amp; AR$1, DataRegularSeason20242025!$E$3:$E$1315, $A14)</f>
        <v>8</v>
      </c>
      <c r="AS14">
        <f>SUMIFS(DataRegularSeason20242025!$AA$3:$AA$1315,DataRegularSeason20242025!$B$3:$B$1315, "&lt;=" &amp; AS$1, DataRegularSeason20242025!$D$3:$D$1315, $A14)+SUMIFS(DataRegularSeason20242025!$AB$3:$AB$1315,DataRegularSeason20242025!$B$3:$B$1315, "&lt;=" &amp; AS$1, DataRegularSeason20242025!$E$3:$E$1315, $A14)</f>
        <v>8</v>
      </c>
      <c r="AT14">
        <f>SUMIFS(DataRegularSeason20242025!$AA$3:$AA$1315,DataRegularSeason20242025!$B$3:$B$1315, "&lt;=" &amp; AT$1, DataRegularSeason20242025!$D$3:$D$1315, $A14)+SUMIFS(DataRegularSeason20242025!$AB$3:$AB$1315,DataRegularSeason20242025!$B$3:$B$1315, "&lt;=" &amp; AT$1, DataRegularSeason20242025!$E$3:$E$1315, $A14)</f>
        <v>8</v>
      </c>
      <c r="AU14">
        <f>SUMIFS(DataRegularSeason20242025!$AA$3:$AA$1315,DataRegularSeason20242025!$B$3:$B$1315, "&lt;=" &amp; AU$1, DataRegularSeason20242025!$D$3:$D$1315, $A14)+SUMIFS(DataRegularSeason20242025!$AB$3:$AB$1315,DataRegularSeason20242025!$B$3:$B$1315, "&lt;=" &amp; AU$1, DataRegularSeason20242025!$E$3:$E$1315, $A14)</f>
        <v>8</v>
      </c>
      <c r="AV14">
        <f>SUMIFS(DataRegularSeason20242025!$AA$3:$AA$1315,DataRegularSeason20242025!$B$3:$B$1315, "&lt;=" &amp; AV$1, DataRegularSeason20242025!$D$3:$D$1315, $A14)+SUMIFS(DataRegularSeason20242025!$AB$3:$AB$1315,DataRegularSeason20242025!$B$3:$B$1315, "&lt;=" &amp; AV$1, DataRegularSeason20242025!$E$3:$E$1315, $A14)</f>
        <v>8</v>
      </c>
      <c r="AW14">
        <f>SUMIFS(DataRegularSeason20242025!$AA$3:$AA$1315,DataRegularSeason20242025!$B$3:$B$1315, "&lt;=" &amp; AW$1, DataRegularSeason20242025!$D$3:$D$1315, $A14)+SUMIFS(DataRegularSeason20242025!$AB$3:$AB$1315,DataRegularSeason20242025!$B$3:$B$1315, "&lt;=" &amp; AW$1, DataRegularSeason20242025!$E$3:$E$1315, $A14)</f>
        <v>8</v>
      </c>
      <c r="AX14">
        <f>SUMIFS(DataRegularSeason20242025!$AA$3:$AA$1315,DataRegularSeason20242025!$B$3:$B$1315, "&lt;=" &amp; AX$1, DataRegularSeason20242025!$D$3:$D$1315, $A14)+SUMIFS(DataRegularSeason20242025!$AB$3:$AB$1315,DataRegularSeason20242025!$B$3:$B$1315, "&lt;=" &amp; AX$1, DataRegularSeason20242025!$E$3:$E$1315, $A14)</f>
        <v>8</v>
      </c>
      <c r="AY14">
        <f>SUMIFS(DataRegularSeason20242025!$AA$3:$AA$1315,DataRegularSeason20242025!$B$3:$B$1315, "&lt;=" &amp; AY$1, DataRegularSeason20242025!$D$3:$D$1315, $A14)+SUMIFS(DataRegularSeason20242025!$AB$3:$AB$1315,DataRegularSeason20242025!$B$3:$B$1315, "&lt;=" &amp; AY$1, DataRegularSeason20242025!$E$3:$E$1315, $A14)</f>
        <v>8</v>
      </c>
      <c r="AZ14">
        <f>SUMIFS(DataRegularSeason20242025!$AA$3:$AA$1315,DataRegularSeason20242025!$B$3:$B$1315, "&lt;=" &amp; AZ$1, DataRegularSeason20242025!$D$3:$D$1315, $A14)+SUMIFS(DataRegularSeason20242025!$AB$3:$AB$1315,DataRegularSeason20242025!$B$3:$B$1315, "&lt;=" &amp; AZ$1, DataRegularSeason20242025!$E$3:$E$1315, $A14)</f>
        <v>8</v>
      </c>
      <c r="BA14">
        <f>SUMIFS(DataRegularSeason20242025!$AA$3:$AA$1315,DataRegularSeason20242025!$B$3:$B$1315, "&lt;=" &amp; BA$1, DataRegularSeason20242025!$D$3:$D$1315, $A14)+SUMIFS(DataRegularSeason20242025!$AB$3:$AB$1315,DataRegularSeason20242025!$B$3:$B$1315, "&lt;=" &amp; BA$1, DataRegularSeason20242025!$E$3:$E$1315, $A14)</f>
        <v>8</v>
      </c>
      <c r="BB14">
        <f>SUMIFS(DataRegularSeason20242025!$AA$3:$AA$1315,DataRegularSeason20242025!$B$3:$B$1315, "&lt;=" &amp; BB$1, DataRegularSeason20242025!$D$3:$D$1315, $A14)+SUMIFS(DataRegularSeason20242025!$AB$3:$AB$1315,DataRegularSeason20242025!$B$3:$B$1315, "&lt;=" &amp; BB$1, DataRegularSeason20242025!$E$3:$E$1315, $A14)</f>
        <v>8</v>
      </c>
      <c r="BC14">
        <f>SUMIFS(DataRegularSeason20242025!$AA$3:$AA$1315,DataRegularSeason20242025!$B$3:$B$1315, "&lt;=" &amp; BC$1, DataRegularSeason20242025!$D$3:$D$1315, $A14)+SUMIFS(DataRegularSeason20242025!$AB$3:$AB$1315,DataRegularSeason20242025!$B$3:$B$1315, "&lt;=" &amp; BC$1, DataRegularSeason20242025!$E$3:$E$1315, $A14)</f>
        <v>8</v>
      </c>
      <c r="BD14">
        <f>SUMIFS(DataRegularSeason20242025!$AA$3:$AA$1315,DataRegularSeason20242025!$B$3:$B$1315, "&lt;=" &amp; BD$1, DataRegularSeason20242025!$D$3:$D$1315, $A14)+SUMIFS(DataRegularSeason20242025!$AB$3:$AB$1315,DataRegularSeason20242025!$B$3:$B$1315, "&lt;=" &amp; BD$1, DataRegularSeason20242025!$E$3:$E$1315, $A14)</f>
        <v>8</v>
      </c>
      <c r="BE14">
        <f>SUMIFS(DataRegularSeason20242025!$AA$3:$AA$1315,DataRegularSeason20242025!$B$3:$B$1315, "&lt;=" &amp; BE$1, DataRegularSeason20242025!$D$3:$D$1315, $A14)+SUMIFS(DataRegularSeason20242025!$AB$3:$AB$1315,DataRegularSeason20242025!$B$3:$B$1315, "&lt;=" &amp; BE$1, DataRegularSeason20242025!$E$3:$E$1315, $A14)</f>
        <v>8</v>
      </c>
      <c r="BF14">
        <f>SUMIFS(DataRegularSeason20242025!$AA$3:$AA$1315,DataRegularSeason20242025!$B$3:$B$1315, "&lt;=" &amp; BF$1, DataRegularSeason20242025!$D$3:$D$1315, $A14)+SUMIFS(DataRegularSeason20242025!$AB$3:$AB$1315,DataRegularSeason20242025!$B$3:$B$1315, "&lt;=" &amp; BF$1, DataRegularSeason20242025!$E$3:$E$1315, $A14)</f>
        <v>8</v>
      </c>
      <c r="BG14">
        <f>SUMIFS(DataRegularSeason20242025!$AA$3:$AA$1315,DataRegularSeason20242025!$B$3:$B$1315, "&lt;=" &amp; BG$1, DataRegularSeason20242025!$D$3:$D$1315, $A14)+SUMIFS(DataRegularSeason20242025!$AB$3:$AB$1315,DataRegularSeason20242025!$B$3:$B$1315, "&lt;=" &amp; BG$1, DataRegularSeason20242025!$E$3:$E$1315, $A14)</f>
        <v>8</v>
      </c>
      <c r="BH14">
        <f>SUMIFS(DataRegularSeason20242025!$AA$3:$AA$1315,DataRegularSeason20242025!$B$3:$B$1315, "&lt;=" &amp; BH$1, DataRegularSeason20242025!$D$3:$D$1315, $A14)+SUMIFS(DataRegularSeason20242025!$AB$3:$AB$1315,DataRegularSeason20242025!$B$3:$B$1315, "&lt;=" &amp; BH$1, DataRegularSeason20242025!$E$3:$E$1315, $A14)</f>
        <v>8</v>
      </c>
      <c r="BI14">
        <f>SUMIFS(DataRegularSeason20242025!$AA$3:$AA$1315,DataRegularSeason20242025!$B$3:$B$1315, "&lt;=" &amp; BI$1, DataRegularSeason20242025!$D$3:$D$1315, $A14)+SUMIFS(DataRegularSeason20242025!$AB$3:$AB$1315,DataRegularSeason20242025!$B$3:$B$1315, "&lt;=" &amp; BI$1, DataRegularSeason20242025!$E$3:$E$1315, $A14)</f>
        <v>8</v>
      </c>
      <c r="BJ14">
        <f>SUMIFS(DataRegularSeason20242025!$AA$3:$AA$1315,DataRegularSeason20242025!$B$3:$B$1315, "&lt;=" &amp; BJ$1, DataRegularSeason20242025!$D$3:$D$1315, $A14)+SUMIFS(DataRegularSeason20242025!$AB$3:$AB$1315,DataRegularSeason20242025!$B$3:$B$1315, "&lt;=" &amp; BJ$1, DataRegularSeason20242025!$E$3:$E$1315, $A14)</f>
        <v>8</v>
      </c>
      <c r="BK14">
        <f>SUMIFS(DataRegularSeason20242025!$AA$3:$AA$1315,DataRegularSeason20242025!$B$3:$B$1315, "&lt;=" &amp; BK$1, DataRegularSeason20242025!$D$3:$D$1315, $A14)+SUMIFS(DataRegularSeason20242025!$AB$3:$AB$1315,DataRegularSeason20242025!$B$3:$B$1315, "&lt;=" &amp; BK$1, DataRegularSeason20242025!$E$3:$E$1315, $A14)</f>
        <v>8</v>
      </c>
      <c r="BL14">
        <f>SUMIFS(DataRegularSeason20242025!$AA$3:$AA$1315,DataRegularSeason20242025!$B$3:$B$1315, "&lt;=" &amp; BL$1, DataRegularSeason20242025!$D$3:$D$1315, $A14)+SUMIFS(DataRegularSeason20242025!$AB$3:$AB$1315,DataRegularSeason20242025!$B$3:$B$1315, "&lt;=" &amp; BL$1, DataRegularSeason20242025!$E$3:$E$1315, $A14)</f>
        <v>8</v>
      </c>
      <c r="BM14">
        <f>SUMIFS(DataRegularSeason20242025!$AA$3:$AA$1315,DataRegularSeason20242025!$B$3:$B$1315, "&lt;=" &amp; BM$1, DataRegularSeason20242025!$D$3:$D$1315, $A14)+SUMIFS(DataRegularSeason20242025!$AB$3:$AB$1315,DataRegularSeason20242025!$B$3:$B$1315, "&lt;=" &amp; BM$1, DataRegularSeason20242025!$E$3:$E$1315, $A14)</f>
        <v>8</v>
      </c>
      <c r="BN14">
        <f>SUMIFS(DataRegularSeason20242025!$AA$3:$AA$1315,DataRegularSeason20242025!$B$3:$B$1315, "&lt;=" &amp; BN$1, DataRegularSeason20242025!$D$3:$D$1315, $A14)+SUMIFS(DataRegularSeason20242025!$AB$3:$AB$1315,DataRegularSeason20242025!$B$3:$B$1315, "&lt;=" &amp; BN$1, DataRegularSeason20242025!$E$3:$E$1315, $A14)</f>
        <v>8</v>
      </c>
      <c r="BO14">
        <f>SUMIFS(DataRegularSeason20242025!$AA$3:$AA$1315,DataRegularSeason20242025!$B$3:$B$1315, "&lt;=" &amp; BO$1, DataRegularSeason20242025!$D$3:$D$1315, $A14)+SUMIFS(DataRegularSeason20242025!$AB$3:$AB$1315,DataRegularSeason20242025!$B$3:$B$1315, "&lt;=" &amp; BO$1, DataRegularSeason20242025!$E$3:$E$1315, $A14)</f>
        <v>8</v>
      </c>
      <c r="BP14">
        <f>SUMIFS(DataRegularSeason20242025!$AA$3:$AA$1315,DataRegularSeason20242025!$B$3:$B$1315, "&lt;=" &amp; BP$1, DataRegularSeason20242025!$D$3:$D$1315, $A14)+SUMIFS(DataRegularSeason20242025!$AB$3:$AB$1315,DataRegularSeason20242025!$B$3:$B$1315, "&lt;=" &amp; BP$1, DataRegularSeason20242025!$E$3:$E$1315, $A14)</f>
        <v>8</v>
      </c>
      <c r="BQ14">
        <f>SUMIFS(DataRegularSeason20242025!$AA$3:$AA$1315,DataRegularSeason20242025!$B$3:$B$1315, "&lt;=" &amp; BQ$1, DataRegularSeason20242025!$D$3:$D$1315, $A14)+SUMIFS(DataRegularSeason20242025!$AB$3:$AB$1315,DataRegularSeason20242025!$B$3:$B$1315, "&lt;=" &amp; BQ$1, DataRegularSeason20242025!$E$3:$E$1315, $A14)</f>
        <v>8</v>
      </c>
      <c r="BR14">
        <f>SUMIFS(DataRegularSeason20242025!$AA$3:$AA$1315,DataRegularSeason20242025!$B$3:$B$1315, "&lt;=" &amp; BR$1, DataRegularSeason20242025!$D$3:$D$1315, $A14)+SUMIFS(DataRegularSeason20242025!$AB$3:$AB$1315,DataRegularSeason20242025!$B$3:$B$1315, "&lt;=" &amp; BR$1, DataRegularSeason20242025!$E$3:$E$1315, $A14)</f>
        <v>8</v>
      </c>
      <c r="BS14">
        <f>SUMIFS(DataRegularSeason20242025!$AA$3:$AA$1315,DataRegularSeason20242025!$B$3:$B$1315, "&lt;=" &amp; BS$1, DataRegularSeason20242025!$D$3:$D$1315, $A14)+SUMIFS(DataRegularSeason20242025!$AB$3:$AB$1315,DataRegularSeason20242025!$B$3:$B$1315, "&lt;=" &amp; BS$1, DataRegularSeason20242025!$E$3:$E$1315, $A14)</f>
        <v>8</v>
      </c>
      <c r="BT14">
        <f>SUMIFS(DataRegularSeason20242025!$AA$3:$AA$1315,DataRegularSeason20242025!$B$3:$B$1315, "&lt;=" &amp; BT$1, DataRegularSeason20242025!$D$3:$D$1315, $A14)+SUMIFS(DataRegularSeason20242025!$AB$3:$AB$1315,DataRegularSeason20242025!$B$3:$B$1315, "&lt;=" &amp; BT$1, DataRegularSeason20242025!$E$3:$E$1315, $A14)</f>
        <v>8</v>
      </c>
      <c r="BU14">
        <f>SUMIFS(DataRegularSeason20242025!$AA$3:$AA$1315,DataRegularSeason20242025!$B$3:$B$1315, "&lt;=" &amp; BU$1, DataRegularSeason20242025!$D$3:$D$1315, $A14)+SUMIFS(DataRegularSeason20242025!$AB$3:$AB$1315,DataRegularSeason20242025!$B$3:$B$1315, "&lt;=" &amp; BU$1, DataRegularSeason20242025!$E$3:$E$1315, $A14)</f>
        <v>8</v>
      </c>
      <c r="BV14">
        <f>SUMIFS(DataRegularSeason20242025!$AA$3:$AA$1315,DataRegularSeason20242025!$B$3:$B$1315, "&lt;=" &amp; BV$1, DataRegularSeason20242025!$D$3:$D$1315, $A14)+SUMIFS(DataRegularSeason20242025!$AB$3:$AB$1315,DataRegularSeason20242025!$B$3:$B$1315, "&lt;=" &amp; BV$1, DataRegularSeason20242025!$E$3:$E$1315, $A14)</f>
        <v>8</v>
      </c>
      <c r="BW14">
        <f>SUMIFS(DataRegularSeason20242025!$AA$3:$AA$1315,DataRegularSeason20242025!$B$3:$B$1315, "&lt;=" &amp; BW$1, DataRegularSeason20242025!$D$3:$D$1315, $A14)+SUMIFS(DataRegularSeason20242025!$AB$3:$AB$1315,DataRegularSeason20242025!$B$3:$B$1315, "&lt;=" &amp; BW$1, DataRegularSeason20242025!$E$3:$E$1315, $A14)</f>
        <v>8</v>
      </c>
      <c r="BX14">
        <f>SUMIFS(DataRegularSeason20242025!$AA$3:$AA$1315,DataRegularSeason20242025!$B$3:$B$1315, "&lt;=" &amp; BX$1, DataRegularSeason20242025!$D$3:$D$1315, $A14)+SUMIFS(DataRegularSeason20242025!$AB$3:$AB$1315,DataRegularSeason20242025!$B$3:$B$1315, "&lt;=" &amp; BX$1, DataRegularSeason20242025!$E$3:$E$1315, $A14)</f>
        <v>8</v>
      </c>
      <c r="BY14">
        <f>SUMIFS(DataRegularSeason20242025!$AA$3:$AA$1315,DataRegularSeason20242025!$B$3:$B$1315, "&lt;=" &amp; BY$1, DataRegularSeason20242025!$D$3:$D$1315, $A14)+SUMIFS(DataRegularSeason20242025!$AB$3:$AB$1315,DataRegularSeason20242025!$B$3:$B$1315, "&lt;=" &amp; BY$1, DataRegularSeason20242025!$E$3:$E$1315, $A14)</f>
        <v>8</v>
      </c>
      <c r="BZ14">
        <f>SUMIFS(DataRegularSeason20242025!$AA$3:$AA$1315,DataRegularSeason20242025!$B$3:$B$1315, "&lt;=" &amp; BZ$1, DataRegularSeason20242025!$D$3:$D$1315, $A14)+SUMIFS(DataRegularSeason20242025!$AB$3:$AB$1315,DataRegularSeason20242025!$B$3:$B$1315, "&lt;=" &amp; BZ$1, DataRegularSeason20242025!$E$3:$E$1315, $A14)</f>
        <v>8</v>
      </c>
      <c r="CA14">
        <f>SUMIFS(DataRegularSeason20242025!$AA$3:$AA$1315,DataRegularSeason20242025!$B$3:$B$1315, "&lt;=" &amp; CA$1, DataRegularSeason20242025!$D$3:$D$1315, $A14)+SUMIFS(DataRegularSeason20242025!$AB$3:$AB$1315,DataRegularSeason20242025!$B$3:$B$1315, "&lt;=" &amp; CA$1, DataRegularSeason20242025!$E$3:$E$1315, $A14)</f>
        <v>8</v>
      </c>
      <c r="CB14">
        <f>SUMIFS(DataRegularSeason20242025!$AA$3:$AA$1315,DataRegularSeason20242025!$B$3:$B$1315, "&lt;=" &amp; CB$1, DataRegularSeason20242025!$D$3:$D$1315, $A14)+SUMIFS(DataRegularSeason20242025!$AB$3:$AB$1315,DataRegularSeason20242025!$B$3:$B$1315, "&lt;=" &amp; CB$1, DataRegularSeason20242025!$E$3:$E$1315, $A14)</f>
        <v>8</v>
      </c>
      <c r="CC14">
        <f>SUMIFS(DataRegularSeason20242025!$AA$3:$AA$1315,DataRegularSeason20242025!$B$3:$B$1315, "&lt;=" &amp; CC$1, DataRegularSeason20242025!$D$3:$D$1315, $A14)+SUMIFS(DataRegularSeason20242025!$AB$3:$AB$1315,DataRegularSeason20242025!$B$3:$B$1315, "&lt;=" &amp; CC$1, DataRegularSeason20242025!$E$3:$E$1315, $A14)</f>
        <v>8</v>
      </c>
      <c r="CD14">
        <f>SUMIFS(DataRegularSeason20242025!$AA$3:$AA$1315,DataRegularSeason20242025!$B$3:$B$1315, "&lt;=" &amp; CD$1, DataRegularSeason20242025!$D$3:$D$1315, $A14)+SUMIFS(DataRegularSeason20242025!$AB$3:$AB$1315,DataRegularSeason20242025!$B$3:$B$1315, "&lt;=" &amp; CD$1, DataRegularSeason20242025!$E$3:$E$1315, $A14)</f>
        <v>8</v>
      </c>
      <c r="CE14">
        <f>SUMIFS(DataRegularSeason20242025!$AA$3:$AA$1315,DataRegularSeason20242025!$B$3:$B$1315, "&lt;=" &amp; CE$1, DataRegularSeason20242025!$D$3:$D$1315, $A14)+SUMIFS(DataRegularSeason20242025!$AB$3:$AB$1315,DataRegularSeason20242025!$B$3:$B$1315, "&lt;=" &amp; CE$1, DataRegularSeason20242025!$E$3:$E$1315, $A14)</f>
        <v>8</v>
      </c>
      <c r="CF14">
        <f>SUMIFS(DataRegularSeason20242025!$AA$3:$AA$1315,DataRegularSeason20242025!$B$3:$B$1315, "&lt;=" &amp; CF$1, DataRegularSeason20242025!$D$3:$D$1315, $A14)+SUMIFS(DataRegularSeason20242025!$AB$3:$AB$1315,DataRegularSeason20242025!$B$3:$B$1315, "&lt;=" &amp; CF$1, DataRegularSeason20242025!$E$3:$E$1315, $A14)</f>
        <v>8</v>
      </c>
      <c r="CG14">
        <f>SUMIFS(DataRegularSeason20242025!$AA$3:$AA$1315,DataRegularSeason20242025!$B$3:$B$1315, "&lt;=" &amp; CG$1, DataRegularSeason20242025!$D$3:$D$1315, $A14)+SUMIFS(DataRegularSeason20242025!$AB$3:$AB$1315,DataRegularSeason20242025!$B$3:$B$1315, "&lt;=" &amp; CG$1, DataRegularSeason20242025!$E$3:$E$1315, $A14)</f>
        <v>8</v>
      </c>
      <c r="CH14">
        <f>SUMIFS(DataRegularSeason20242025!$AA$3:$AA$1315,DataRegularSeason20242025!$B$3:$B$1315, "&lt;=" &amp; CH$1, DataRegularSeason20242025!$D$3:$D$1315, $A14)+SUMIFS(DataRegularSeason20242025!$AB$3:$AB$1315,DataRegularSeason20242025!$B$3:$B$1315, "&lt;=" &amp; CH$1, DataRegularSeason20242025!$E$3:$E$1315, $A14)</f>
        <v>8</v>
      </c>
      <c r="CI14">
        <f>SUMIFS(DataRegularSeason20242025!$AA$3:$AA$1315,DataRegularSeason20242025!$B$3:$B$1315, "&lt;=" &amp; CI$1, DataRegularSeason20242025!$D$3:$D$1315, $A14)+SUMIFS(DataRegularSeason20242025!$AB$3:$AB$1315,DataRegularSeason20242025!$B$3:$B$1315, "&lt;=" &amp; CI$1, DataRegularSeason20242025!$E$3:$E$1315, $A14)</f>
        <v>8</v>
      </c>
      <c r="CJ14">
        <f>SUMIFS(DataRegularSeason20242025!$AA$3:$AA$1315,DataRegularSeason20242025!$B$3:$B$1315, "&lt;=" &amp; CJ$1, DataRegularSeason20242025!$D$3:$D$1315, $A14)+SUMIFS(DataRegularSeason20242025!$AB$3:$AB$1315,DataRegularSeason20242025!$B$3:$B$1315, "&lt;=" &amp; CJ$1, DataRegularSeason20242025!$E$3:$E$1315, $A14)</f>
        <v>8</v>
      </c>
      <c r="CK14">
        <f>SUMIFS(DataRegularSeason20242025!$AA$3:$AA$1315,DataRegularSeason20242025!$B$3:$B$1315, "&lt;=" &amp; CK$1, DataRegularSeason20242025!$D$3:$D$1315, $A14)+SUMIFS(DataRegularSeason20242025!$AB$3:$AB$1315,DataRegularSeason20242025!$B$3:$B$1315, "&lt;=" &amp; CK$1, DataRegularSeason20242025!$E$3:$E$1315, $A14)</f>
        <v>8</v>
      </c>
      <c r="CL14">
        <f>SUMIFS(DataRegularSeason20242025!$AA$3:$AA$1315,DataRegularSeason20242025!$B$3:$B$1315, "&lt;=" &amp; CL$1, DataRegularSeason20242025!$D$3:$D$1315, $A14)+SUMIFS(DataRegularSeason20242025!$AB$3:$AB$1315,DataRegularSeason20242025!$B$3:$B$1315, "&lt;=" &amp; CL$1, DataRegularSeason20242025!$E$3:$E$1315, $A14)</f>
        <v>8</v>
      </c>
      <c r="CM14">
        <f>SUMIFS(DataRegularSeason20242025!$AA$3:$AA$1315,DataRegularSeason20242025!$B$3:$B$1315, "&lt;=" &amp; CM$1, DataRegularSeason20242025!$D$3:$D$1315, $A14)+SUMIFS(DataRegularSeason20242025!$AB$3:$AB$1315,DataRegularSeason20242025!$B$3:$B$1315, "&lt;=" &amp; CM$1, DataRegularSeason20242025!$E$3:$E$1315, $A14)</f>
        <v>8</v>
      </c>
      <c r="CN14">
        <f>SUMIFS(DataRegularSeason20242025!$AA$3:$AA$1315,DataRegularSeason20242025!$B$3:$B$1315, "&lt;=" &amp; CN$1, DataRegularSeason20242025!$D$3:$D$1315, $A14)+SUMIFS(DataRegularSeason20242025!$AB$3:$AB$1315,DataRegularSeason20242025!$B$3:$B$1315, "&lt;=" &amp; CN$1, DataRegularSeason20242025!$E$3:$E$1315, $A14)</f>
        <v>8</v>
      </c>
      <c r="CO14">
        <f>SUMIFS(DataRegularSeason20242025!$AA$3:$AA$1315,DataRegularSeason20242025!$B$3:$B$1315, "&lt;=" &amp; CO$1, DataRegularSeason20242025!$D$3:$D$1315, $A14)+SUMIFS(DataRegularSeason20242025!$AB$3:$AB$1315,DataRegularSeason20242025!$B$3:$B$1315, "&lt;=" &amp; CO$1, DataRegularSeason20242025!$E$3:$E$1315, $A14)</f>
        <v>8</v>
      </c>
      <c r="CP14">
        <f>SUMIFS(DataRegularSeason20242025!$AA$3:$AA$1315,DataRegularSeason20242025!$B$3:$B$1315, "&lt;=" &amp; CP$1, DataRegularSeason20242025!$D$3:$D$1315, $A14)+SUMIFS(DataRegularSeason20242025!$AB$3:$AB$1315,DataRegularSeason20242025!$B$3:$B$1315, "&lt;=" &amp; CP$1, DataRegularSeason20242025!$E$3:$E$1315, $A14)</f>
        <v>8</v>
      </c>
      <c r="CQ14">
        <f>SUMIFS(DataRegularSeason20242025!$AA$3:$AA$1315,DataRegularSeason20242025!$B$3:$B$1315, "&lt;=" &amp; CQ$1, DataRegularSeason20242025!$D$3:$D$1315, $A14)+SUMIFS(DataRegularSeason20242025!$AB$3:$AB$1315,DataRegularSeason20242025!$B$3:$B$1315, "&lt;=" &amp; CQ$1, DataRegularSeason20242025!$E$3:$E$1315, $A14)</f>
        <v>8</v>
      </c>
      <c r="CR14">
        <f>SUMIFS(DataRegularSeason20242025!$AA$3:$AA$1315,DataRegularSeason20242025!$B$3:$B$1315, "&lt;=" &amp; CR$1, DataRegularSeason20242025!$D$3:$D$1315, $A14)+SUMIFS(DataRegularSeason20242025!$AB$3:$AB$1315,DataRegularSeason20242025!$B$3:$B$1315, "&lt;=" &amp; CR$1, DataRegularSeason20242025!$E$3:$E$1315, $A14)</f>
        <v>8</v>
      </c>
      <c r="CS14">
        <f>SUMIFS(DataRegularSeason20242025!$AA$3:$AA$1315,DataRegularSeason20242025!$B$3:$B$1315, "&lt;=" &amp; CS$1, DataRegularSeason20242025!$D$3:$D$1315, $A14)+SUMIFS(DataRegularSeason20242025!$AB$3:$AB$1315,DataRegularSeason20242025!$B$3:$B$1315, "&lt;=" &amp; CS$1, DataRegularSeason20242025!$E$3:$E$1315, $A14)</f>
        <v>8</v>
      </c>
      <c r="CT14">
        <f>SUMIFS(DataRegularSeason20242025!$AA$3:$AA$1315,DataRegularSeason20242025!$B$3:$B$1315, "&lt;=" &amp; CT$1, DataRegularSeason20242025!$D$3:$D$1315, $A14)+SUMIFS(DataRegularSeason20242025!$AB$3:$AB$1315,DataRegularSeason20242025!$B$3:$B$1315, "&lt;=" &amp; CT$1, DataRegularSeason20242025!$E$3:$E$1315, $A14)</f>
        <v>8</v>
      </c>
      <c r="CU14">
        <f>SUMIFS(DataRegularSeason20242025!$AA$3:$AA$1315,DataRegularSeason20242025!$B$3:$B$1315, "&lt;=" &amp; CU$1, DataRegularSeason20242025!$D$3:$D$1315, $A14)+SUMIFS(DataRegularSeason20242025!$AB$3:$AB$1315,DataRegularSeason20242025!$B$3:$B$1315, "&lt;=" &amp; CU$1, DataRegularSeason20242025!$E$3:$E$1315, $A14)</f>
        <v>8</v>
      </c>
      <c r="CV14">
        <f>SUMIFS(DataRegularSeason20242025!$AA$3:$AA$1315,DataRegularSeason20242025!$B$3:$B$1315, "&lt;=" &amp; CV$1, DataRegularSeason20242025!$D$3:$D$1315, $A14)+SUMIFS(DataRegularSeason20242025!$AB$3:$AB$1315,DataRegularSeason20242025!$B$3:$B$1315, "&lt;=" &amp; CV$1, DataRegularSeason20242025!$E$3:$E$1315, $A14)</f>
        <v>8</v>
      </c>
      <c r="CW14">
        <f>SUMIFS(DataRegularSeason20242025!$AA$3:$AA$1315,DataRegularSeason20242025!$B$3:$B$1315, "&lt;=" &amp; CW$1, DataRegularSeason20242025!$D$3:$D$1315, $A14)+SUMIFS(DataRegularSeason20242025!$AB$3:$AB$1315,DataRegularSeason20242025!$B$3:$B$1315, "&lt;=" &amp; CW$1, DataRegularSeason20242025!$E$3:$E$1315, $A14)</f>
        <v>8</v>
      </c>
      <c r="CX14">
        <f>SUMIFS(DataRegularSeason20242025!$AA$3:$AA$1315,DataRegularSeason20242025!$B$3:$B$1315, "&lt;=" &amp; CX$1, DataRegularSeason20242025!$D$3:$D$1315, $A14)+SUMIFS(DataRegularSeason20242025!$AB$3:$AB$1315,DataRegularSeason20242025!$B$3:$B$1315, "&lt;=" &amp; CX$1, DataRegularSeason20242025!$E$3:$E$1315, $A14)</f>
        <v>8</v>
      </c>
      <c r="CY14">
        <f>SUMIFS(DataRegularSeason20242025!$AA$3:$AA$1315,DataRegularSeason20242025!$B$3:$B$1315, "&lt;=" &amp; CY$1, DataRegularSeason20242025!$D$3:$D$1315, $A14)+SUMIFS(DataRegularSeason20242025!$AB$3:$AB$1315,DataRegularSeason20242025!$B$3:$B$1315, "&lt;=" &amp; CY$1, DataRegularSeason20242025!$E$3:$E$1315, $A14)</f>
        <v>8</v>
      </c>
      <c r="CZ14">
        <f>SUMIFS(DataRegularSeason20242025!$AA$3:$AA$1315,DataRegularSeason20242025!$B$3:$B$1315, "&lt;=" &amp; CZ$1, DataRegularSeason20242025!$D$3:$D$1315, $A14)+SUMIFS(DataRegularSeason20242025!$AB$3:$AB$1315,DataRegularSeason20242025!$B$3:$B$1315, "&lt;=" &amp; CZ$1, DataRegularSeason20242025!$E$3:$E$1315, $A14)</f>
        <v>8</v>
      </c>
      <c r="DA14">
        <f>SUMIFS(DataRegularSeason20242025!$AA$3:$AA$1315,DataRegularSeason20242025!$B$3:$B$1315, "&lt;=" &amp; DA$1, DataRegularSeason20242025!$D$3:$D$1315, $A14)+SUMIFS(DataRegularSeason20242025!$AB$3:$AB$1315,DataRegularSeason20242025!$B$3:$B$1315, "&lt;=" &amp; DA$1, DataRegularSeason20242025!$E$3:$E$1315, $A14)</f>
        <v>8</v>
      </c>
      <c r="DB14">
        <f>SUMIFS(DataRegularSeason20242025!$AA$3:$AA$1315,DataRegularSeason20242025!$B$3:$B$1315, "&lt;=" &amp; DB$1, DataRegularSeason20242025!$D$3:$D$1315, $A14)+SUMIFS(DataRegularSeason20242025!$AB$3:$AB$1315,DataRegularSeason20242025!$B$3:$B$1315, "&lt;=" &amp; DB$1, DataRegularSeason20242025!$E$3:$E$1315, $A14)</f>
        <v>8</v>
      </c>
      <c r="DC14">
        <f>SUMIFS(DataRegularSeason20242025!$AA$3:$AA$1315,DataRegularSeason20242025!$B$3:$B$1315, "&lt;=" &amp; DC$1, DataRegularSeason20242025!$D$3:$D$1315, $A14)+SUMIFS(DataRegularSeason20242025!$AB$3:$AB$1315,DataRegularSeason20242025!$B$3:$B$1315, "&lt;=" &amp; DC$1, DataRegularSeason20242025!$E$3:$E$1315, $A14)</f>
        <v>8</v>
      </c>
      <c r="DD14">
        <f>SUMIFS(DataRegularSeason20242025!$AA$3:$AA$1315,DataRegularSeason20242025!$B$3:$B$1315, "&lt;=" &amp; DD$1, DataRegularSeason20242025!$D$3:$D$1315, $A14)+SUMIFS(DataRegularSeason20242025!$AB$3:$AB$1315,DataRegularSeason20242025!$B$3:$B$1315, "&lt;=" &amp; DD$1, DataRegularSeason20242025!$E$3:$E$1315, $A14)</f>
        <v>8</v>
      </c>
      <c r="DE14">
        <f>SUMIFS(DataRegularSeason20242025!$AA$3:$AA$1315,DataRegularSeason20242025!$B$3:$B$1315, "&lt;=" &amp; DE$1, DataRegularSeason20242025!$D$3:$D$1315, $A14)+SUMIFS(DataRegularSeason20242025!$AB$3:$AB$1315,DataRegularSeason20242025!$B$3:$B$1315, "&lt;=" &amp; DE$1, DataRegularSeason20242025!$E$3:$E$1315, $A14)</f>
        <v>8</v>
      </c>
      <c r="DF14">
        <f>SUMIFS(DataRegularSeason20242025!$AA$3:$AA$1315,DataRegularSeason20242025!$B$3:$B$1315, "&lt;=" &amp; DF$1, DataRegularSeason20242025!$D$3:$D$1315, $A14)+SUMIFS(DataRegularSeason20242025!$AB$3:$AB$1315,DataRegularSeason20242025!$B$3:$B$1315, "&lt;=" &amp; DF$1, DataRegularSeason20242025!$E$3:$E$1315, $A14)</f>
        <v>8</v>
      </c>
      <c r="DG14">
        <f>SUMIFS(DataRegularSeason20242025!$AA$3:$AA$1315,DataRegularSeason20242025!$B$3:$B$1315, "&lt;=" &amp; DG$1, DataRegularSeason20242025!$D$3:$D$1315, $A14)+SUMIFS(DataRegularSeason20242025!$AB$3:$AB$1315,DataRegularSeason20242025!$B$3:$B$1315, "&lt;=" &amp; DG$1, DataRegularSeason20242025!$E$3:$E$1315, $A14)</f>
        <v>8</v>
      </c>
      <c r="DH14">
        <f>SUMIFS(DataRegularSeason20242025!$AA$3:$AA$1315,DataRegularSeason20242025!$B$3:$B$1315, "&lt;=" &amp; DH$1, DataRegularSeason20242025!$D$3:$D$1315, $A14)+SUMIFS(DataRegularSeason20242025!$AB$3:$AB$1315,DataRegularSeason20242025!$B$3:$B$1315, "&lt;=" &amp; DH$1, DataRegularSeason20242025!$E$3:$E$1315, $A14)</f>
        <v>8</v>
      </c>
      <c r="DI14">
        <f>SUMIFS(DataRegularSeason20242025!$AA$3:$AA$1315,DataRegularSeason20242025!$B$3:$B$1315, "&lt;=" &amp; DI$1, DataRegularSeason20242025!$D$3:$D$1315, $A14)+SUMIFS(DataRegularSeason20242025!$AB$3:$AB$1315,DataRegularSeason20242025!$B$3:$B$1315, "&lt;=" &amp; DI$1, DataRegularSeason20242025!$E$3:$E$1315, $A14)</f>
        <v>8</v>
      </c>
      <c r="DJ14">
        <f>SUMIFS(DataRegularSeason20242025!$AA$3:$AA$1315,DataRegularSeason20242025!$B$3:$B$1315, "&lt;=" &amp; DJ$1, DataRegularSeason20242025!$D$3:$D$1315, $A14)+SUMIFS(DataRegularSeason20242025!$AB$3:$AB$1315,DataRegularSeason20242025!$B$3:$B$1315, "&lt;=" &amp; DJ$1, DataRegularSeason20242025!$E$3:$E$1315, $A14)</f>
        <v>8</v>
      </c>
      <c r="DK14">
        <f>SUMIFS(DataRegularSeason20242025!$AA$3:$AA$1315,DataRegularSeason20242025!$B$3:$B$1315, "&lt;=" &amp; DK$1, DataRegularSeason20242025!$D$3:$D$1315, $A14)+SUMIFS(DataRegularSeason20242025!$AB$3:$AB$1315,DataRegularSeason20242025!$B$3:$B$1315, "&lt;=" &amp; DK$1, DataRegularSeason20242025!$E$3:$E$1315, $A14)</f>
        <v>8</v>
      </c>
      <c r="DL14">
        <f>SUMIFS(DataRegularSeason20242025!$AA$3:$AA$1315,DataRegularSeason20242025!$B$3:$B$1315, "&lt;=" &amp; DL$1, DataRegularSeason20242025!$D$3:$D$1315, $A14)+SUMIFS(DataRegularSeason20242025!$AB$3:$AB$1315,DataRegularSeason20242025!$B$3:$B$1315, "&lt;=" &amp; DL$1, DataRegularSeason20242025!$E$3:$E$1315, $A14)</f>
        <v>8</v>
      </c>
      <c r="DM14">
        <f>SUMIFS(DataRegularSeason20242025!$AA$3:$AA$1315,DataRegularSeason20242025!$B$3:$B$1315, "&lt;=" &amp; DM$1, DataRegularSeason20242025!$D$3:$D$1315, $A14)+SUMIFS(DataRegularSeason20242025!$AB$3:$AB$1315,DataRegularSeason20242025!$B$3:$B$1315, "&lt;=" &amp; DM$1, DataRegularSeason20242025!$E$3:$E$1315, $A14)</f>
        <v>8</v>
      </c>
      <c r="DN14">
        <f>SUMIFS(DataRegularSeason20242025!$AA$3:$AA$1315,DataRegularSeason20242025!$B$3:$B$1315, "&lt;=" &amp; DN$1, DataRegularSeason20242025!$D$3:$D$1315, $A14)+SUMIFS(DataRegularSeason20242025!$AB$3:$AB$1315,DataRegularSeason20242025!$B$3:$B$1315, "&lt;=" &amp; DN$1, DataRegularSeason20242025!$E$3:$E$1315, $A14)</f>
        <v>8</v>
      </c>
      <c r="DO14">
        <f>SUMIFS(DataRegularSeason20242025!$AA$3:$AA$1315,DataRegularSeason20242025!$B$3:$B$1315, "&lt;=" &amp; DO$1, DataRegularSeason20242025!$D$3:$D$1315, $A14)+SUMIFS(DataRegularSeason20242025!$AB$3:$AB$1315,DataRegularSeason20242025!$B$3:$B$1315, "&lt;=" &amp; DO$1, DataRegularSeason20242025!$E$3:$E$1315, $A14)</f>
        <v>8</v>
      </c>
      <c r="DP14">
        <f>SUMIFS(DataRegularSeason20242025!$AA$3:$AA$1315,DataRegularSeason20242025!$B$3:$B$1315, "&lt;=" &amp; DP$1, DataRegularSeason20242025!$D$3:$D$1315, $A14)+SUMIFS(DataRegularSeason20242025!$AB$3:$AB$1315,DataRegularSeason20242025!$B$3:$B$1315, "&lt;=" &amp; DP$1, DataRegularSeason20242025!$E$3:$E$1315, $A14)</f>
        <v>8</v>
      </c>
      <c r="DQ14">
        <f>SUMIFS(DataRegularSeason20242025!$AA$3:$AA$1315,DataRegularSeason20242025!$B$3:$B$1315, "&lt;=" &amp; DQ$1, DataRegularSeason20242025!$D$3:$D$1315, $A14)+SUMIFS(DataRegularSeason20242025!$AB$3:$AB$1315,DataRegularSeason20242025!$B$3:$B$1315, "&lt;=" &amp; DQ$1, DataRegularSeason20242025!$E$3:$E$1315, $A14)</f>
        <v>8</v>
      </c>
      <c r="DR14">
        <f>SUMIFS(DataRegularSeason20242025!$AA$3:$AA$1315,DataRegularSeason20242025!$B$3:$B$1315, "&lt;=" &amp; DR$1, DataRegularSeason20242025!$D$3:$D$1315, $A14)+SUMIFS(DataRegularSeason20242025!$AB$3:$AB$1315,DataRegularSeason20242025!$B$3:$B$1315, "&lt;=" &amp; DR$1, DataRegularSeason20242025!$E$3:$E$1315, $A14)</f>
        <v>8</v>
      </c>
      <c r="DS14">
        <f>SUMIFS(DataRegularSeason20242025!$AA$3:$AA$1315,DataRegularSeason20242025!$B$3:$B$1315, "&lt;=" &amp; DS$1, DataRegularSeason20242025!$D$3:$D$1315, $A14)+SUMIFS(DataRegularSeason20242025!$AB$3:$AB$1315,DataRegularSeason20242025!$B$3:$B$1315, "&lt;=" &amp; DS$1, DataRegularSeason20242025!$E$3:$E$1315, $A14)</f>
        <v>8</v>
      </c>
      <c r="DT14">
        <f>SUMIFS(DataRegularSeason20242025!$AA$3:$AA$1315,DataRegularSeason20242025!$B$3:$B$1315, "&lt;=" &amp; DT$1, DataRegularSeason20242025!$D$3:$D$1315, $A14)+SUMIFS(DataRegularSeason20242025!$AB$3:$AB$1315,DataRegularSeason20242025!$B$3:$B$1315, "&lt;=" &amp; DT$1, DataRegularSeason20242025!$E$3:$E$1315, $A14)</f>
        <v>8</v>
      </c>
      <c r="DU14">
        <f>SUMIFS(DataRegularSeason20242025!$AA$3:$AA$1315,DataRegularSeason20242025!$B$3:$B$1315, "&lt;=" &amp; DU$1, DataRegularSeason20242025!$D$3:$D$1315, $A14)+SUMIFS(DataRegularSeason20242025!$AB$3:$AB$1315,DataRegularSeason20242025!$B$3:$B$1315, "&lt;=" &amp; DU$1, DataRegularSeason20242025!$E$3:$E$1315, $A14)</f>
        <v>8</v>
      </c>
      <c r="DV14">
        <f>SUMIFS(DataRegularSeason20242025!$AA$3:$AA$1315,DataRegularSeason20242025!$B$3:$B$1315, "&lt;=" &amp; DV$1, DataRegularSeason20242025!$D$3:$D$1315, $A14)+SUMIFS(DataRegularSeason20242025!$AB$3:$AB$1315,DataRegularSeason20242025!$B$3:$B$1315, "&lt;=" &amp; DV$1, DataRegularSeason20242025!$E$3:$E$1315, $A14)</f>
        <v>8</v>
      </c>
      <c r="DW14">
        <f>SUMIFS(DataRegularSeason20242025!$AA$3:$AA$1315,DataRegularSeason20242025!$B$3:$B$1315, "&lt;=" &amp; DW$1, DataRegularSeason20242025!$D$3:$D$1315, $A14)+SUMIFS(DataRegularSeason20242025!$AB$3:$AB$1315,DataRegularSeason20242025!$B$3:$B$1315, "&lt;=" &amp; DW$1, DataRegularSeason20242025!$E$3:$E$1315, $A14)</f>
        <v>8</v>
      </c>
      <c r="DX14">
        <f>SUMIFS(DataRegularSeason20242025!$AA$3:$AA$1315,DataRegularSeason20242025!$B$3:$B$1315, "&lt;=" &amp; DX$1, DataRegularSeason20242025!$D$3:$D$1315, $A14)+SUMIFS(DataRegularSeason20242025!$AB$3:$AB$1315,DataRegularSeason20242025!$B$3:$B$1315, "&lt;=" &amp; DX$1, DataRegularSeason20242025!$E$3:$E$1315, $A14)</f>
        <v>8</v>
      </c>
      <c r="DY14">
        <f>SUMIFS(DataRegularSeason20242025!$AA$3:$AA$1315,DataRegularSeason20242025!$B$3:$B$1315, "&lt;=" &amp; DY$1, DataRegularSeason20242025!$D$3:$D$1315, $A14)+SUMIFS(DataRegularSeason20242025!$AB$3:$AB$1315,DataRegularSeason20242025!$B$3:$B$1315, "&lt;=" &amp; DY$1, DataRegularSeason20242025!$E$3:$E$1315, $A14)</f>
        <v>8</v>
      </c>
      <c r="DZ14">
        <f>SUMIFS(DataRegularSeason20242025!$AA$3:$AA$1315,DataRegularSeason20242025!$B$3:$B$1315, "&lt;=" &amp; DZ$1, DataRegularSeason20242025!$D$3:$D$1315, $A14)+SUMIFS(DataRegularSeason20242025!$AB$3:$AB$1315,DataRegularSeason20242025!$B$3:$B$1315, "&lt;=" &amp; DZ$1, DataRegularSeason20242025!$E$3:$E$1315, $A14)</f>
        <v>8</v>
      </c>
      <c r="EA14">
        <f>SUMIFS(DataRegularSeason20242025!$AA$3:$AA$1315,DataRegularSeason20242025!$B$3:$B$1315, "&lt;=" &amp; EA$1, DataRegularSeason20242025!$D$3:$D$1315, $A14)+SUMIFS(DataRegularSeason20242025!$AB$3:$AB$1315,DataRegularSeason20242025!$B$3:$B$1315, "&lt;=" &amp; EA$1, DataRegularSeason20242025!$E$3:$E$1315, $A14)</f>
        <v>8</v>
      </c>
      <c r="EB14">
        <f>SUMIFS(DataRegularSeason20242025!$AA$3:$AA$1315,DataRegularSeason20242025!$B$3:$B$1315, "&lt;=" &amp; EB$1, DataRegularSeason20242025!$D$3:$D$1315, $A14)+SUMIFS(DataRegularSeason20242025!$AB$3:$AB$1315,DataRegularSeason20242025!$B$3:$B$1315, "&lt;=" &amp; EB$1, DataRegularSeason20242025!$E$3:$E$1315, $A14)</f>
        <v>8</v>
      </c>
      <c r="EC14">
        <f>SUMIFS(DataRegularSeason20242025!$AA$3:$AA$1315,DataRegularSeason20242025!$B$3:$B$1315, "&lt;=" &amp; EC$1, DataRegularSeason20242025!$D$3:$D$1315, $A14)+SUMIFS(DataRegularSeason20242025!$AB$3:$AB$1315,DataRegularSeason20242025!$B$3:$B$1315, "&lt;=" &amp; EC$1, DataRegularSeason20242025!$E$3:$E$1315, $A14)</f>
        <v>8</v>
      </c>
      <c r="ED14">
        <f>SUMIFS(DataRegularSeason20242025!$AA$3:$AA$1315,DataRegularSeason20242025!$B$3:$B$1315, "&lt;=" &amp; ED$1, DataRegularSeason20242025!$D$3:$D$1315, $A14)+SUMIFS(DataRegularSeason20242025!$AB$3:$AB$1315,DataRegularSeason20242025!$B$3:$B$1315, "&lt;=" &amp; ED$1, DataRegularSeason20242025!$E$3:$E$1315, $A14)</f>
        <v>8</v>
      </c>
      <c r="EE14">
        <f>SUMIFS(DataRegularSeason20242025!$AA$3:$AA$1315,DataRegularSeason20242025!$B$3:$B$1315, "&lt;=" &amp; EE$1, DataRegularSeason20242025!$D$3:$D$1315, $A14)+SUMIFS(DataRegularSeason20242025!$AB$3:$AB$1315,DataRegularSeason20242025!$B$3:$B$1315, "&lt;=" &amp; EE$1, DataRegularSeason20242025!$E$3:$E$1315, $A14)</f>
        <v>8</v>
      </c>
      <c r="EF14">
        <f>SUMIFS(DataRegularSeason20242025!$AA$3:$AA$1315,DataRegularSeason20242025!$B$3:$B$1315, "&lt;=" &amp; EF$1, DataRegularSeason20242025!$D$3:$D$1315, $A14)+SUMIFS(DataRegularSeason20242025!$AB$3:$AB$1315,DataRegularSeason20242025!$B$3:$B$1315, "&lt;=" &amp; EF$1, DataRegularSeason20242025!$E$3:$E$1315, $A14)</f>
        <v>8</v>
      </c>
      <c r="EG14">
        <f>SUMIFS(DataRegularSeason20242025!$AA$3:$AA$1315,DataRegularSeason20242025!$B$3:$B$1315, "&lt;=" &amp; EG$1, DataRegularSeason20242025!$D$3:$D$1315, $A14)+SUMIFS(DataRegularSeason20242025!$AB$3:$AB$1315,DataRegularSeason20242025!$B$3:$B$1315, "&lt;=" &amp; EG$1, DataRegularSeason20242025!$E$3:$E$1315, $A14)</f>
        <v>8</v>
      </c>
      <c r="EH14">
        <f>SUMIFS(DataRegularSeason20242025!$AA$3:$AA$1315,DataRegularSeason20242025!$B$3:$B$1315, "&lt;=" &amp; EH$1, DataRegularSeason20242025!$D$3:$D$1315, $A14)+SUMIFS(DataRegularSeason20242025!$AB$3:$AB$1315,DataRegularSeason20242025!$B$3:$B$1315, "&lt;=" &amp; EH$1, DataRegularSeason20242025!$E$3:$E$1315, $A14)</f>
        <v>8</v>
      </c>
      <c r="EI14">
        <f>SUMIFS(DataRegularSeason20242025!$AA$3:$AA$1315,DataRegularSeason20242025!$B$3:$B$1315, "&lt;=" &amp; EI$1, DataRegularSeason20242025!$D$3:$D$1315, $A14)+SUMIFS(DataRegularSeason20242025!$AB$3:$AB$1315,DataRegularSeason20242025!$B$3:$B$1315, "&lt;=" &amp; EI$1, DataRegularSeason20242025!$E$3:$E$1315, $A14)</f>
        <v>8</v>
      </c>
      <c r="EJ14">
        <f>SUMIFS(DataRegularSeason20242025!$AA$3:$AA$1315,DataRegularSeason20242025!$B$3:$B$1315, "&lt;=" &amp; EJ$1, DataRegularSeason20242025!$D$3:$D$1315, $A14)+SUMIFS(DataRegularSeason20242025!$AB$3:$AB$1315,DataRegularSeason20242025!$B$3:$B$1315, "&lt;=" &amp; EJ$1, DataRegularSeason20242025!$E$3:$E$1315, $A14)</f>
        <v>8</v>
      </c>
      <c r="EK14">
        <f>SUMIFS(DataRegularSeason20242025!$AA$3:$AA$1315,DataRegularSeason20242025!$B$3:$B$1315, "&lt;=" &amp; EK$1, DataRegularSeason20242025!$D$3:$D$1315, $A14)+SUMIFS(DataRegularSeason20242025!$AB$3:$AB$1315,DataRegularSeason20242025!$B$3:$B$1315, "&lt;=" &amp; EK$1, DataRegularSeason20242025!$E$3:$E$1315, $A14)</f>
        <v>8</v>
      </c>
      <c r="EL14">
        <f>SUMIFS(DataRegularSeason20242025!$AA$3:$AA$1315,DataRegularSeason20242025!$B$3:$B$1315, "&lt;=" &amp; EL$1, DataRegularSeason20242025!$D$3:$D$1315, $A14)+SUMIFS(DataRegularSeason20242025!$AB$3:$AB$1315,DataRegularSeason20242025!$B$3:$B$1315, "&lt;=" &amp; EL$1, DataRegularSeason20242025!$E$3:$E$1315, $A14)</f>
        <v>8</v>
      </c>
      <c r="EM14">
        <f>SUMIFS(DataRegularSeason20242025!$AA$3:$AA$1315,DataRegularSeason20242025!$B$3:$B$1315, "&lt;=" &amp; EM$1, DataRegularSeason20242025!$D$3:$D$1315, $A14)+SUMIFS(DataRegularSeason20242025!$AB$3:$AB$1315,DataRegularSeason20242025!$B$3:$B$1315, "&lt;=" &amp; EM$1, DataRegularSeason20242025!$E$3:$E$1315, $A14)</f>
        <v>8</v>
      </c>
      <c r="EN14">
        <f>SUMIFS(DataRegularSeason20242025!$AA$3:$AA$1315,DataRegularSeason20242025!$B$3:$B$1315, "&lt;=" &amp; EN$1, DataRegularSeason20242025!$D$3:$D$1315, $A14)+SUMIFS(DataRegularSeason20242025!$AB$3:$AB$1315,DataRegularSeason20242025!$B$3:$B$1315, "&lt;=" &amp; EN$1, DataRegularSeason20242025!$E$3:$E$1315, $A14)</f>
        <v>8</v>
      </c>
      <c r="EO14">
        <f>SUMIFS(DataRegularSeason20242025!$AA$3:$AA$1315,DataRegularSeason20242025!$B$3:$B$1315, "&lt;=" &amp; EO$1, DataRegularSeason20242025!$D$3:$D$1315, $A14)+SUMIFS(DataRegularSeason20242025!$AB$3:$AB$1315,DataRegularSeason20242025!$B$3:$B$1315, "&lt;=" &amp; EO$1, DataRegularSeason20242025!$E$3:$E$1315, $A14)</f>
        <v>8</v>
      </c>
      <c r="EP14">
        <f>SUMIFS(DataRegularSeason20242025!$AA$3:$AA$1315,DataRegularSeason20242025!$B$3:$B$1315, "&lt;=" &amp; EP$1, DataRegularSeason20242025!$D$3:$D$1315, $A14)+SUMIFS(DataRegularSeason20242025!$AB$3:$AB$1315,DataRegularSeason20242025!$B$3:$B$1315, "&lt;=" &amp; EP$1, DataRegularSeason20242025!$E$3:$E$1315, $A14)</f>
        <v>8</v>
      </c>
      <c r="EQ14">
        <f>SUMIFS(DataRegularSeason20242025!$AA$3:$AA$1315,DataRegularSeason20242025!$B$3:$B$1315, "&lt;=" &amp; EQ$1, DataRegularSeason20242025!$D$3:$D$1315, $A14)+SUMIFS(DataRegularSeason20242025!$AB$3:$AB$1315,DataRegularSeason20242025!$B$3:$B$1315, "&lt;=" &amp; EQ$1, DataRegularSeason20242025!$E$3:$E$1315, $A14)</f>
        <v>8</v>
      </c>
      <c r="ER14">
        <f>SUMIFS(DataRegularSeason20242025!$AA$3:$AA$1315,DataRegularSeason20242025!$B$3:$B$1315, "&lt;=" &amp; ER$1, DataRegularSeason20242025!$D$3:$D$1315, $A14)+SUMIFS(DataRegularSeason20242025!$AB$3:$AB$1315,DataRegularSeason20242025!$B$3:$B$1315, "&lt;=" &amp; ER$1, DataRegularSeason20242025!$E$3:$E$1315, $A14)</f>
        <v>8</v>
      </c>
      <c r="ES14">
        <f>SUMIFS(DataRegularSeason20242025!$AA$3:$AA$1315,DataRegularSeason20242025!$B$3:$B$1315, "&lt;=" &amp; ES$1, DataRegularSeason20242025!$D$3:$D$1315, $A14)+SUMIFS(DataRegularSeason20242025!$AB$3:$AB$1315,DataRegularSeason20242025!$B$3:$B$1315, "&lt;=" &amp; ES$1, DataRegularSeason20242025!$E$3:$E$1315, $A14)</f>
        <v>8</v>
      </c>
      <c r="ET14">
        <f>SUMIFS(DataRegularSeason20242025!$AA$3:$AA$1315,DataRegularSeason20242025!$B$3:$B$1315, "&lt;=" &amp; ET$1, DataRegularSeason20242025!$D$3:$D$1315, $A14)+SUMIFS(DataRegularSeason20242025!$AB$3:$AB$1315,DataRegularSeason20242025!$B$3:$B$1315, "&lt;=" &amp; ET$1, DataRegularSeason20242025!$E$3:$E$1315, $A14)</f>
        <v>8</v>
      </c>
      <c r="EU14">
        <f>SUMIFS(DataRegularSeason20242025!$AA$3:$AA$1315,DataRegularSeason20242025!$B$3:$B$1315, "&lt;=" &amp; EU$1, DataRegularSeason20242025!$D$3:$D$1315, $A14)+SUMIFS(DataRegularSeason20242025!$AB$3:$AB$1315,DataRegularSeason20242025!$B$3:$B$1315, "&lt;=" &amp; EU$1, DataRegularSeason20242025!$E$3:$E$1315, $A14)</f>
        <v>8</v>
      </c>
      <c r="EV14">
        <f>SUMIFS(DataRegularSeason20242025!$AA$3:$AA$1315,DataRegularSeason20242025!$B$3:$B$1315, "&lt;=" &amp; EV$1, DataRegularSeason20242025!$D$3:$D$1315, $A14)+SUMIFS(DataRegularSeason20242025!$AB$3:$AB$1315,DataRegularSeason20242025!$B$3:$B$1315, "&lt;=" &amp; EV$1, DataRegularSeason20242025!$E$3:$E$1315, $A14)</f>
        <v>8</v>
      </c>
      <c r="EW14">
        <f>SUMIFS(DataRegularSeason20242025!$AA$3:$AA$1315,DataRegularSeason20242025!$B$3:$B$1315, "&lt;=" &amp; EW$1, DataRegularSeason20242025!$D$3:$D$1315, $A14)+SUMIFS(DataRegularSeason20242025!$AB$3:$AB$1315,DataRegularSeason20242025!$B$3:$B$1315, "&lt;=" &amp; EW$1, DataRegularSeason20242025!$E$3:$E$1315, $A14)</f>
        <v>8</v>
      </c>
      <c r="EX14">
        <f>SUMIFS(DataRegularSeason20242025!$AA$3:$AA$1315,DataRegularSeason20242025!$B$3:$B$1315, "&lt;=" &amp; EX$1, DataRegularSeason20242025!$D$3:$D$1315, $A14)+SUMIFS(DataRegularSeason20242025!$AB$3:$AB$1315,DataRegularSeason20242025!$B$3:$B$1315, "&lt;=" &amp; EX$1, DataRegularSeason20242025!$E$3:$E$1315, $A14)</f>
        <v>8</v>
      </c>
      <c r="EY14">
        <f>SUMIFS(DataRegularSeason20242025!$AA$3:$AA$1315,DataRegularSeason20242025!$B$3:$B$1315, "&lt;=" &amp; EY$1, DataRegularSeason20242025!$D$3:$D$1315, $A14)+SUMIFS(DataRegularSeason20242025!$AB$3:$AB$1315,DataRegularSeason20242025!$B$3:$B$1315, "&lt;=" &amp; EY$1, DataRegularSeason20242025!$E$3:$E$1315, $A14)</f>
        <v>8</v>
      </c>
      <c r="EZ14">
        <f>SUMIFS(DataRegularSeason20242025!$AA$3:$AA$1315,DataRegularSeason20242025!$B$3:$B$1315, "&lt;=" &amp; EZ$1, DataRegularSeason20242025!$D$3:$D$1315, $A14)+SUMIFS(DataRegularSeason20242025!$AB$3:$AB$1315,DataRegularSeason20242025!$B$3:$B$1315, "&lt;=" &amp; EZ$1, DataRegularSeason20242025!$E$3:$E$1315, $A14)</f>
        <v>8</v>
      </c>
      <c r="FA14">
        <f>SUMIFS(DataRegularSeason20242025!$AA$3:$AA$1315,DataRegularSeason20242025!$B$3:$B$1315, "&lt;=" &amp; FA$1, DataRegularSeason20242025!$D$3:$D$1315, $A14)+SUMIFS(DataRegularSeason20242025!$AB$3:$AB$1315,DataRegularSeason20242025!$B$3:$B$1315, "&lt;=" &amp; FA$1, DataRegularSeason20242025!$E$3:$E$1315, $A14)</f>
        <v>8</v>
      </c>
      <c r="FB14">
        <f>SUMIFS(DataRegularSeason20242025!$AA$3:$AA$1315,DataRegularSeason20242025!$B$3:$B$1315, "&lt;=" &amp; FB$1, DataRegularSeason20242025!$D$3:$D$1315, $A14)+SUMIFS(DataRegularSeason20242025!$AB$3:$AB$1315,DataRegularSeason20242025!$B$3:$B$1315, "&lt;=" &amp; FB$1, DataRegularSeason20242025!$E$3:$E$1315, $A14)</f>
        <v>8</v>
      </c>
      <c r="FC14">
        <f>SUMIFS(DataRegularSeason20242025!$AA$3:$AA$1315,DataRegularSeason20242025!$B$3:$B$1315, "&lt;=" &amp; FC$1, DataRegularSeason20242025!$D$3:$D$1315, $A14)+SUMIFS(DataRegularSeason20242025!$AB$3:$AB$1315,DataRegularSeason20242025!$B$3:$B$1315, "&lt;=" &amp; FC$1, DataRegularSeason20242025!$E$3:$E$1315, $A14)</f>
        <v>8</v>
      </c>
      <c r="FD14">
        <f>SUMIFS(DataRegularSeason20242025!$AA$3:$AA$1315,DataRegularSeason20242025!$B$3:$B$1315, "&lt;=" &amp; FD$1, DataRegularSeason20242025!$D$3:$D$1315, $A14)+SUMIFS(DataRegularSeason20242025!$AB$3:$AB$1315,DataRegularSeason20242025!$B$3:$B$1315, "&lt;=" &amp; FD$1, DataRegularSeason20242025!$E$3:$E$1315, $A14)</f>
        <v>8</v>
      </c>
      <c r="FE14">
        <f>SUMIFS(DataRegularSeason20242025!$AA$3:$AA$1315,DataRegularSeason20242025!$B$3:$B$1315, "&lt;=" &amp; FE$1, DataRegularSeason20242025!$D$3:$D$1315, $A14)+SUMIFS(DataRegularSeason20242025!$AB$3:$AB$1315,DataRegularSeason20242025!$B$3:$B$1315, "&lt;=" &amp; FE$1, DataRegularSeason20242025!$E$3:$E$1315, $A14)</f>
        <v>8</v>
      </c>
      <c r="FF14">
        <f>SUMIFS(DataRegularSeason20242025!$AA$3:$AA$1315,DataRegularSeason20242025!$B$3:$B$1315, "&lt;=" &amp; FF$1, DataRegularSeason20242025!$D$3:$D$1315, $A14)+SUMIFS(DataRegularSeason20242025!$AB$3:$AB$1315,DataRegularSeason20242025!$B$3:$B$1315, "&lt;=" &amp; FF$1, DataRegularSeason20242025!$E$3:$E$1315, $A14)</f>
        <v>8</v>
      </c>
      <c r="FG14">
        <f>SUMIFS(DataRegularSeason20242025!$AA$3:$AA$1315,DataRegularSeason20242025!$B$3:$B$1315, "&lt;=" &amp; FG$1, DataRegularSeason20242025!$D$3:$D$1315, $A14)+SUMIFS(DataRegularSeason20242025!$AB$3:$AB$1315,DataRegularSeason20242025!$B$3:$B$1315, "&lt;=" &amp; FG$1, DataRegularSeason20242025!$E$3:$E$1315, $A14)</f>
        <v>8</v>
      </c>
      <c r="FH14">
        <f>SUMIFS(DataRegularSeason20242025!$AA$3:$AA$1315,DataRegularSeason20242025!$B$3:$B$1315, "&lt;=" &amp; FH$1, DataRegularSeason20242025!$D$3:$D$1315, $A14)+SUMIFS(DataRegularSeason20242025!$AB$3:$AB$1315,DataRegularSeason20242025!$B$3:$B$1315, "&lt;=" &amp; FH$1, DataRegularSeason20242025!$E$3:$E$1315, $A14)</f>
        <v>8</v>
      </c>
      <c r="FI14">
        <f>SUMIFS(DataRegularSeason20242025!$AA$3:$AA$1315,DataRegularSeason20242025!$B$3:$B$1315, "&lt;=" &amp; FI$1, DataRegularSeason20242025!$D$3:$D$1315, $A14)+SUMIFS(DataRegularSeason20242025!$AB$3:$AB$1315,DataRegularSeason20242025!$B$3:$B$1315, "&lt;=" &amp; FI$1, DataRegularSeason20242025!$E$3:$E$1315, $A14)</f>
        <v>8</v>
      </c>
      <c r="FJ14">
        <f>SUMIFS(DataRegularSeason20242025!$AA$3:$AA$1315,DataRegularSeason20242025!$B$3:$B$1315, "&lt;=" &amp; FJ$1, DataRegularSeason20242025!$D$3:$D$1315, $A14)+SUMIFS(DataRegularSeason20242025!$AB$3:$AB$1315,DataRegularSeason20242025!$B$3:$B$1315, "&lt;=" &amp; FJ$1, DataRegularSeason20242025!$E$3:$E$1315, $A14)</f>
        <v>8</v>
      </c>
      <c r="FK14">
        <f>SUMIFS(DataRegularSeason20242025!$AA$3:$AA$1315,DataRegularSeason20242025!$B$3:$B$1315, "&lt;=" &amp; FK$1, DataRegularSeason20242025!$D$3:$D$1315, $A14)+SUMIFS(DataRegularSeason20242025!$AB$3:$AB$1315,DataRegularSeason20242025!$B$3:$B$1315, "&lt;=" &amp; FK$1, DataRegularSeason20242025!$E$3:$E$1315, $A14)</f>
        <v>8</v>
      </c>
      <c r="FL14">
        <f>SUMIFS(DataRegularSeason20242025!$AA$3:$AA$1315,DataRegularSeason20242025!$B$3:$B$1315, "&lt;=" &amp; FL$1, DataRegularSeason20242025!$D$3:$D$1315, $A14)+SUMIFS(DataRegularSeason20242025!$AB$3:$AB$1315,DataRegularSeason20242025!$B$3:$B$1315, "&lt;=" &amp; FL$1, DataRegularSeason20242025!$E$3:$E$1315, $A14)</f>
        <v>8</v>
      </c>
      <c r="FM14">
        <f>SUMIFS(DataRegularSeason20242025!$AA$3:$AA$1315,DataRegularSeason20242025!$B$3:$B$1315, "&lt;=" &amp; FM$1, DataRegularSeason20242025!$D$3:$D$1315, $A14)+SUMIFS(DataRegularSeason20242025!$AB$3:$AB$1315,DataRegularSeason20242025!$B$3:$B$1315, "&lt;=" &amp; FM$1, DataRegularSeason20242025!$E$3:$E$1315, $A14)</f>
        <v>8</v>
      </c>
      <c r="FN14">
        <f>SUMIFS(DataRegularSeason20242025!$AA$3:$AA$1315,DataRegularSeason20242025!$B$3:$B$1315, "&lt;=" &amp; FN$1, DataRegularSeason20242025!$D$3:$D$1315, $A14)+SUMIFS(DataRegularSeason20242025!$AB$3:$AB$1315,DataRegularSeason20242025!$B$3:$B$1315, "&lt;=" &amp; FN$1, DataRegularSeason20242025!$E$3:$E$1315, $A14)</f>
        <v>8</v>
      </c>
      <c r="FO14">
        <f>SUMIFS(DataRegularSeason20242025!$AA$3:$AA$1315,DataRegularSeason20242025!$B$3:$B$1315, "&lt;=" &amp; FO$1, DataRegularSeason20242025!$D$3:$D$1315, $A14)+SUMIFS(DataRegularSeason20242025!$AB$3:$AB$1315,DataRegularSeason20242025!$B$3:$B$1315, "&lt;=" &amp; FO$1, DataRegularSeason20242025!$E$3:$E$1315, $A14)</f>
        <v>8</v>
      </c>
      <c r="FP14">
        <f>SUMIFS(DataRegularSeason20242025!$AA$3:$AA$1315,DataRegularSeason20242025!$B$3:$B$1315, "&lt;=" &amp; FP$1, DataRegularSeason20242025!$D$3:$D$1315, $A14)+SUMIFS(DataRegularSeason20242025!$AB$3:$AB$1315,DataRegularSeason20242025!$B$3:$B$1315, "&lt;=" &amp; FP$1, DataRegularSeason20242025!$E$3:$E$1315, $A14)</f>
        <v>8</v>
      </c>
      <c r="FQ14">
        <f>SUMIFS(DataRegularSeason20242025!$AA$3:$AA$1315,DataRegularSeason20242025!$B$3:$B$1315, "&lt;=" &amp; FQ$1, DataRegularSeason20242025!$D$3:$D$1315, $A14)+SUMIFS(DataRegularSeason20242025!$AB$3:$AB$1315,DataRegularSeason20242025!$B$3:$B$1315, "&lt;=" &amp; FQ$1, DataRegularSeason20242025!$E$3:$E$1315, $A14)</f>
        <v>8</v>
      </c>
      <c r="FR14">
        <f>SUMIFS(DataRegularSeason20242025!$AA$3:$AA$1315,DataRegularSeason20242025!$B$3:$B$1315, "&lt;=" &amp; FR$1, DataRegularSeason20242025!$D$3:$D$1315, $A14)+SUMIFS(DataRegularSeason20242025!$AB$3:$AB$1315,DataRegularSeason20242025!$B$3:$B$1315, "&lt;=" &amp; FR$1, DataRegularSeason20242025!$E$3:$E$1315, $A14)</f>
        <v>8</v>
      </c>
      <c r="FS14">
        <f>SUMIFS(DataRegularSeason20242025!$AA$3:$AA$1315,DataRegularSeason20242025!$B$3:$B$1315, "&lt;=" &amp; FS$1, DataRegularSeason20242025!$D$3:$D$1315, $A14)+SUMIFS(DataRegularSeason20242025!$AB$3:$AB$1315,DataRegularSeason20242025!$B$3:$B$1315, "&lt;=" &amp; FS$1, DataRegularSeason20242025!$E$3:$E$1315, $A14)</f>
        <v>8</v>
      </c>
      <c r="FT14">
        <f>SUMIFS(DataRegularSeason20242025!$AA$3:$AA$1315,DataRegularSeason20242025!$B$3:$B$1315, "&lt;=" &amp; FT$1, DataRegularSeason20242025!$D$3:$D$1315, $A14)+SUMIFS(DataRegularSeason20242025!$AB$3:$AB$1315,DataRegularSeason20242025!$B$3:$B$1315, "&lt;=" &amp; FT$1, DataRegularSeason20242025!$E$3:$E$1315, $A14)</f>
        <v>8</v>
      </c>
      <c r="FU14">
        <f>SUMIFS(DataRegularSeason20242025!$AA$3:$AA$1315,DataRegularSeason20242025!$B$3:$B$1315, "&lt;=" &amp; FU$1, DataRegularSeason20242025!$D$3:$D$1315, $A14)+SUMIFS(DataRegularSeason20242025!$AB$3:$AB$1315,DataRegularSeason20242025!$B$3:$B$1315, "&lt;=" &amp; FU$1, DataRegularSeason20242025!$E$3:$E$1315, $A14)</f>
        <v>8</v>
      </c>
      <c r="FV14">
        <f>SUMIFS(DataRegularSeason20242025!$AA$3:$AA$1315,DataRegularSeason20242025!$B$3:$B$1315, "&lt;=" &amp; FV$1, DataRegularSeason20242025!$D$3:$D$1315, $A14)+SUMIFS(DataRegularSeason20242025!$AB$3:$AB$1315,DataRegularSeason20242025!$B$3:$B$1315, "&lt;=" &amp; FV$1, DataRegularSeason20242025!$E$3:$E$1315, $A14)</f>
        <v>8</v>
      </c>
      <c r="FW14">
        <f>SUMIFS(DataRegularSeason20242025!$AA$3:$AA$1315,DataRegularSeason20242025!$B$3:$B$1315, "&lt;=" &amp; FW$1, DataRegularSeason20242025!$D$3:$D$1315, $A14)+SUMIFS(DataRegularSeason20242025!$AB$3:$AB$1315,DataRegularSeason20242025!$B$3:$B$1315, "&lt;=" &amp; FW$1, DataRegularSeason20242025!$E$3:$E$1315, $A14)</f>
        <v>8</v>
      </c>
      <c r="FX14">
        <f>SUMIFS(DataRegularSeason20242025!$AA$3:$AA$1315,DataRegularSeason20242025!$B$3:$B$1315, "&lt;=" &amp; FX$1, DataRegularSeason20242025!$D$3:$D$1315, $A14)+SUMIFS(DataRegularSeason20242025!$AB$3:$AB$1315,DataRegularSeason20242025!$B$3:$B$1315, "&lt;=" &amp; FX$1, DataRegularSeason20242025!$E$3:$E$1315, $A14)</f>
        <v>8</v>
      </c>
      <c r="FY14">
        <f>SUMIFS(DataRegularSeason20242025!$AA$3:$AA$1315,DataRegularSeason20242025!$B$3:$B$1315, "&lt;=" &amp; FY$1, DataRegularSeason20242025!$D$3:$D$1315, $A14)+SUMIFS(DataRegularSeason20242025!$AB$3:$AB$1315,DataRegularSeason20242025!$B$3:$B$1315, "&lt;=" &amp; FY$1, DataRegularSeason20242025!$E$3:$E$1315, $A14)</f>
        <v>8</v>
      </c>
      <c r="FZ14">
        <f>SUMIFS(DataRegularSeason20242025!$AA$3:$AA$1315,DataRegularSeason20242025!$B$3:$B$1315, "&lt;=" &amp; FZ$1, DataRegularSeason20242025!$D$3:$D$1315, $A14)+SUMIFS(DataRegularSeason20242025!$AB$3:$AB$1315,DataRegularSeason20242025!$B$3:$B$1315, "&lt;=" &amp; FZ$1, DataRegularSeason20242025!$E$3:$E$1315, $A14)</f>
        <v>8</v>
      </c>
      <c r="GA14">
        <f>SUMIFS(DataRegularSeason20242025!$AA$3:$AA$1315,DataRegularSeason20242025!$B$3:$B$1315, "&lt;=" &amp; GA$1, DataRegularSeason20242025!$D$3:$D$1315, $A14)+SUMIFS(DataRegularSeason20242025!$AB$3:$AB$1315,DataRegularSeason20242025!$B$3:$B$1315, "&lt;=" &amp; GA$1, DataRegularSeason20242025!$E$3:$E$1315, $A14)</f>
        <v>8</v>
      </c>
      <c r="GB14">
        <f>SUMIFS(DataRegularSeason20242025!$AA$3:$AA$1315,DataRegularSeason20242025!$B$3:$B$1315, "&lt;=" &amp; GB$1, DataRegularSeason20242025!$D$3:$D$1315, $A14)+SUMIFS(DataRegularSeason20242025!$AB$3:$AB$1315,DataRegularSeason20242025!$B$3:$B$1315, "&lt;=" &amp; GB$1, DataRegularSeason20242025!$E$3:$E$1315, $A14)</f>
        <v>8</v>
      </c>
      <c r="GC14">
        <f>SUMIFS(DataRegularSeason20242025!$AA$3:$AA$1315,DataRegularSeason20242025!$B$3:$B$1315, "&lt;=" &amp; GC$1, DataRegularSeason20242025!$D$3:$D$1315, $A14)+SUMIFS(DataRegularSeason20242025!$AB$3:$AB$1315,DataRegularSeason20242025!$B$3:$B$1315, "&lt;=" &amp; GC$1, DataRegularSeason20242025!$E$3:$E$1315, $A14)</f>
        <v>8</v>
      </c>
      <c r="GD14">
        <f>SUMIFS(DataRegularSeason20242025!$AA$3:$AA$1315,DataRegularSeason20242025!$B$3:$B$1315, "&lt;=" &amp; GD$1, DataRegularSeason20242025!$D$3:$D$1315, $A14)+SUMIFS(DataRegularSeason20242025!$AB$3:$AB$1315,DataRegularSeason20242025!$B$3:$B$1315, "&lt;=" &amp; GD$1, DataRegularSeason20242025!$E$3:$E$1315, $A14)</f>
        <v>8</v>
      </c>
      <c r="GE14">
        <f>SUMIFS(DataRegularSeason20242025!$AA$3:$AA$1315,DataRegularSeason20242025!$B$3:$B$1315, "&lt;=" &amp; GE$1, DataRegularSeason20242025!$D$3:$D$1315, $A14)+SUMIFS(DataRegularSeason20242025!$AB$3:$AB$1315,DataRegularSeason20242025!$B$3:$B$1315, "&lt;=" &amp; GE$1, DataRegularSeason20242025!$E$3:$E$1315, $A14)</f>
        <v>8</v>
      </c>
      <c r="GF14">
        <f>SUMIFS(DataRegularSeason20242025!$AA$3:$AA$1315,DataRegularSeason20242025!$B$3:$B$1315, "&lt;=" &amp; GF$1, DataRegularSeason20242025!$D$3:$D$1315, $A14)+SUMIFS(DataRegularSeason20242025!$AB$3:$AB$1315,DataRegularSeason20242025!$B$3:$B$1315, "&lt;=" &amp; GF$1, DataRegularSeason20242025!$E$3:$E$1315, $A14)</f>
        <v>8</v>
      </c>
      <c r="GG14">
        <f>SUMIFS(DataRegularSeason20242025!$AA$3:$AA$1315,DataRegularSeason20242025!$B$3:$B$1315, "&lt;=" &amp; GG$1, DataRegularSeason20242025!$D$3:$D$1315, $A14)+SUMIFS(DataRegularSeason20242025!$AB$3:$AB$1315,DataRegularSeason20242025!$B$3:$B$1315, "&lt;=" &amp; GG$1, DataRegularSeason20242025!$E$3:$E$1315, $A14)</f>
        <v>8</v>
      </c>
      <c r="GH14">
        <f>SUMIFS(DataRegularSeason20242025!$AA$3:$AA$1315,DataRegularSeason20242025!$B$3:$B$1315, "&lt;=" &amp; GH$1, DataRegularSeason20242025!$D$3:$D$1315, $A14)+SUMIFS(DataRegularSeason20242025!$AB$3:$AB$1315,DataRegularSeason20242025!$B$3:$B$1315, "&lt;=" &amp; GH$1, DataRegularSeason20242025!$E$3:$E$1315, $A14)</f>
        <v>8</v>
      </c>
      <c r="GI14">
        <f>SUMIFS(DataRegularSeason20242025!$AA$3:$AA$1315,DataRegularSeason20242025!$B$3:$B$1315, "&lt;=" &amp; GI$1, DataRegularSeason20242025!$D$3:$D$1315, $A14)+SUMIFS(DataRegularSeason20242025!$AB$3:$AB$1315,DataRegularSeason20242025!$B$3:$B$1315, "&lt;=" &amp; GI$1, DataRegularSeason20242025!$E$3:$E$1315, $A14)</f>
        <v>8</v>
      </c>
      <c r="GJ14">
        <f>SUMIFS(DataRegularSeason20242025!$AA$3:$AA$1315,DataRegularSeason20242025!$B$3:$B$1315, "&lt;=" &amp; GJ$1, DataRegularSeason20242025!$D$3:$D$1315, $A14)+SUMIFS(DataRegularSeason20242025!$AB$3:$AB$1315,DataRegularSeason20242025!$B$3:$B$1315, "&lt;=" &amp; GJ$1, DataRegularSeason20242025!$E$3:$E$1315, $A14)</f>
        <v>8</v>
      </c>
      <c r="GK14">
        <f>SUMIFS(DataRegularSeason20242025!$AA$3:$AA$1315,DataRegularSeason20242025!$B$3:$B$1315, "&lt;=" &amp; GK$1, DataRegularSeason20242025!$D$3:$D$1315, $A14)+SUMIFS(DataRegularSeason20242025!$AB$3:$AB$1315,DataRegularSeason20242025!$B$3:$B$1315, "&lt;=" &amp; GK$1, DataRegularSeason20242025!$E$3:$E$1315, $A14)</f>
        <v>8</v>
      </c>
      <c r="GL14">
        <f>SUMIFS(DataRegularSeason20242025!$AA$3:$AA$1315,DataRegularSeason20242025!$B$3:$B$1315, "&lt;=" &amp; GL$1, DataRegularSeason20242025!$D$3:$D$1315, $A14)+SUMIFS(DataRegularSeason20242025!$AB$3:$AB$1315,DataRegularSeason20242025!$B$3:$B$1315, "&lt;=" &amp; GL$1, DataRegularSeason20242025!$E$3:$E$1315, $A14)</f>
        <v>8</v>
      </c>
      <c r="GM14">
        <f>SUMIFS(DataRegularSeason20242025!$AA$3:$AA$1315,DataRegularSeason20242025!$B$3:$B$1315, "&lt;=" &amp; GM$1, DataRegularSeason20242025!$D$3:$D$1315, $A14)+SUMIFS(DataRegularSeason20242025!$AB$3:$AB$1315,DataRegularSeason20242025!$B$3:$B$1315, "&lt;=" &amp; GM$1, DataRegularSeason20242025!$E$3:$E$1315, $A14)</f>
        <v>8</v>
      </c>
      <c r="GN14">
        <f>SUMIFS(DataRegularSeason20242025!$AA$3:$AA$1315,DataRegularSeason20242025!$B$3:$B$1315, "&lt;=" &amp; GN$1, DataRegularSeason20242025!$D$3:$D$1315, $A14)+SUMIFS(DataRegularSeason20242025!$AB$3:$AB$1315,DataRegularSeason20242025!$B$3:$B$1315, "&lt;=" &amp; GN$1, DataRegularSeason20242025!$E$3:$E$1315, $A14)</f>
        <v>8</v>
      </c>
      <c r="GO14">
        <f>SUMIFS(DataRegularSeason20242025!$AA$3:$AA$1315,DataRegularSeason20242025!$B$3:$B$1315, "&lt;=" &amp; GO$1, DataRegularSeason20242025!$D$3:$D$1315, $A14)+SUMIFS(DataRegularSeason20242025!$AB$3:$AB$1315,DataRegularSeason20242025!$B$3:$B$1315, "&lt;=" &amp; GO$1, DataRegularSeason20242025!$E$3:$E$1315, $A14)</f>
        <v>8</v>
      </c>
      <c r="GP14">
        <f>SUMIFS(DataRegularSeason20242025!$AA$3:$AA$1315,DataRegularSeason20242025!$B$3:$B$1315, "&lt;=" &amp; GP$1, DataRegularSeason20242025!$D$3:$D$1315, $A14)+SUMIFS(DataRegularSeason20242025!$AB$3:$AB$1315,DataRegularSeason20242025!$B$3:$B$1315, "&lt;=" &amp; GP$1, DataRegularSeason20242025!$E$3:$E$1315, $A14)</f>
        <v>8</v>
      </c>
      <c r="GQ14">
        <f>SUMIFS(DataRegularSeason20242025!$AA$3:$AA$1315,DataRegularSeason20242025!$B$3:$B$1315, "&lt;=" &amp; GQ$1, DataRegularSeason20242025!$D$3:$D$1315, $A14)+SUMIFS(DataRegularSeason20242025!$AB$3:$AB$1315,DataRegularSeason20242025!$B$3:$B$1315, "&lt;=" &amp; GQ$1, DataRegularSeason20242025!$E$3:$E$1315, $A14)</f>
        <v>8</v>
      </c>
      <c r="GR14">
        <f>SUMIFS(DataRegularSeason20242025!$AA$3:$AA$1315,DataRegularSeason20242025!$B$3:$B$1315, "&lt;=" &amp; GR$1, DataRegularSeason20242025!$D$3:$D$1315, $A14)+SUMIFS(DataRegularSeason20242025!$AB$3:$AB$1315,DataRegularSeason20242025!$B$3:$B$1315, "&lt;=" &amp; GR$1, DataRegularSeason20242025!$E$3:$E$1315, $A14)</f>
        <v>8</v>
      </c>
      <c r="GS14">
        <f>SUMIFS(DataRegularSeason20242025!$AA$3:$AA$1315,DataRegularSeason20242025!$B$3:$B$1315, "&lt;=" &amp; GS$1, DataRegularSeason20242025!$D$3:$D$1315, $A14)+SUMIFS(DataRegularSeason20242025!$AB$3:$AB$1315,DataRegularSeason20242025!$B$3:$B$1315, "&lt;=" &amp; GS$1, DataRegularSeason20242025!$E$3:$E$1315, $A14)</f>
        <v>8</v>
      </c>
      <c r="GT14">
        <f>SUMIFS(DataRegularSeason20242025!$AA$3:$AA$1315,DataRegularSeason20242025!$B$3:$B$1315, "&lt;=" &amp; GT$1, DataRegularSeason20242025!$D$3:$D$1315, $A14)+SUMIFS(DataRegularSeason20242025!$AB$3:$AB$1315,DataRegularSeason20242025!$B$3:$B$1315, "&lt;=" &amp; GT$1, DataRegularSeason20242025!$E$3:$E$1315, $A14)</f>
        <v>8</v>
      </c>
      <c r="GU14">
        <f>SUMIFS(DataRegularSeason20242025!$AA$3:$AA$1315,DataRegularSeason20242025!$B$3:$B$1315, "&lt;=" &amp; GU$1, DataRegularSeason20242025!$D$3:$D$1315, $A14)+SUMIFS(DataRegularSeason20242025!$AB$3:$AB$1315,DataRegularSeason20242025!$B$3:$B$1315, "&lt;=" &amp; GU$1, DataRegularSeason20242025!$E$3:$E$1315, $A14)</f>
        <v>8</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5</v>
      </c>
      <c r="AE17">
        <f>SUMIFS(DataRegularSeason20242025!$AA$3:$AA$1315,DataRegularSeason20242025!$B$3:$B$1315, "&lt;=" &amp; AE$1, DataRegularSeason20242025!$D$3:$D$1315, $A17)+SUMIFS(DataRegularSeason20242025!$AB$3:$AB$1315,DataRegularSeason20242025!$B$3:$B$1315, "&lt;=" &amp; AE$1, DataRegularSeason20242025!$E$3:$E$1315, $A17)</f>
        <v>5</v>
      </c>
      <c r="AF17">
        <f>SUMIFS(DataRegularSeason20242025!$AA$3:$AA$1315,DataRegularSeason20242025!$B$3:$B$1315, "&lt;=" &amp; AF$1, DataRegularSeason20242025!$D$3:$D$1315, $A17)+SUMIFS(DataRegularSeason20242025!$AB$3:$AB$1315,DataRegularSeason20242025!$B$3:$B$1315, "&lt;=" &amp; AF$1, DataRegularSeason20242025!$E$3:$E$1315, $A17)</f>
        <v>5</v>
      </c>
      <c r="AG17">
        <f>SUMIFS(DataRegularSeason20242025!$AA$3:$AA$1315,DataRegularSeason20242025!$B$3:$B$1315, "&lt;=" &amp; AG$1, DataRegularSeason20242025!$D$3:$D$1315, $A17)+SUMIFS(DataRegularSeason20242025!$AB$3:$AB$1315,DataRegularSeason20242025!$B$3:$B$1315, "&lt;=" &amp; AG$1, DataRegularSeason20242025!$E$3:$E$1315, $A17)</f>
        <v>5</v>
      </c>
      <c r="AH17">
        <f>SUMIFS(DataRegularSeason20242025!$AA$3:$AA$1315,DataRegularSeason20242025!$B$3:$B$1315, "&lt;=" &amp; AH$1, DataRegularSeason20242025!$D$3:$D$1315, $A17)+SUMIFS(DataRegularSeason20242025!$AB$3:$AB$1315,DataRegularSeason20242025!$B$3:$B$1315, "&lt;=" &amp; AH$1, DataRegularSeason20242025!$E$3:$E$1315, $A17)</f>
        <v>5</v>
      </c>
      <c r="AI17">
        <f>SUMIFS(DataRegularSeason20242025!$AA$3:$AA$1315,DataRegularSeason20242025!$B$3:$B$1315, "&lt;=" &amp; AI$1, DataRegularSeason20242025!$D$3:$D$1315, $A17)+SUMIFS(DataRegularSeason20242025!$AB$3:$AB$1315,DataRegularSeason20242025!$B$3:$B$1315, "&lt;=" &amp; AI$1, DataRegularSeason20242025!$E$3:$E$1315, $A17)</f>
        <v>5</v>
      </c>
      <c r="AJ17">
        <f>SUMIFS(DataRegularSeason20242025!$AA$3:$AA$1315,DataRegularSeason20242025!$B$3:$B$1315, "&lt;=" &amp; AJ$1, DataRegularSeason20242025!$D$3:$D$1315, $A17)+SUMIFS(DataRegularSeason20242025!$AB$3:$AB$1315,DataRegularSeason20242025!$B$3:$B$1315, "&lt;=" &amp; AJ$1, DataRegularSeason20242025!$E$3:$E$1315, $A17)</f>
        <v>5</v>
      </c>
      <c r="AK17">
        <f>SUMIFS(DataRegularSeason20242025!$AA$3:$AA$1315,DataRegularSeason20242025!$B$3:$B$1315, "&lt;=" &amp; AK$1, DataRegularSeason20242025!$D$3:$D$1315, $A17)+SUMIFS(DataRegularSeason20242025!$AB$3:$AB$1315,DataRegularSeason20242025!$B$3:$B$1315, "&lt;=" &amp; AK$1, DataRegularSeason20242025!$E$3:$E$1315, $A17)</f>
        <v>5</v>
      </c>
      <c r="AL17">
        <f>SUMIFS(DataRegularSeason20242025!$AA$3:$AA$1315,DataRegularSeason20242025!$B$3:$B$1315, "&lt;=" &amp; AL$1, DataRegularSeason20242025!$D$3:$D$1315, $A17)+SUMIFS(DataRegularSeason20242025!$AB$3:$AB$1315,DataRegularSeason20242025!$B$3:$B$1315, "&lt;=" &amp; AL$1, DataRegularSeason20242025!$E$3:$E$1315, $A17)</f>
        <v>5</v>
      </c>
      <c r="AM17">
        <f>SUMIFS(DataRegularSeason20242025!$AA$3:$AA$1315,DataRegularSeason20242025!$B$3:$B$1315, "&lt;=" &amp; AM$1, DataRegularSeason20242025!$D$3:$D$1315, $A17)+SUMIFS(DataRegularSeason20242025!$AB$3:$AB$1315,DataRegularSeason20242025!$B$3:$B$1315, "&lt;=" &amp; AM$1, DataRegularSeason20242025!$E$3:$E$1315, $A17)</f>
        <v>5</v>
      </c>
      <c r="AN17">
        <f>SUMIFS(DataRegularSeason20242025!$AA$3:$AA$1315,DataRegularSeason20242025!$B$3:$B$1315, "&lt;=" &amp; AN$1, DataRegularSeason20242025!$D$3:$D$1315, $A17)+SUMIFS(DataRegularSeason20242025!$AB$3:$AB$1315,DataRegularSeason20242025!$B$3:$B$1315, "&lt;=" &amp; AN$1, DataRegularSeason20242025!$E$3:$E$1315, $A17)</f>
        <v>5</v>
      </c>
      <c r="AO17">
        <f>SUMIFS(DataRegularSeason20242025!$AA$3:$AA$1315,DataRegularSeason20242025!$B$3:$B$1315, "&lt;=" &amp; AO$1, DataRegularSeason20242025!$D$3:$D$1315, $A17)+SUMIFS(DataRegularSeason20242025!$AB$3:$AB$1315,DataRegularSeason20242025!$B$3:$B$1315, "&lt;=" &amp; AO$1, DataRegularSeason20242025!$E$3:$E$1315, $A17)</f>
        <v>5</v>
      </c>
      <c r="AP17">
        <f>SUMIFS(DataRegularSeason20242025!$AA$3:$AA$1315,DataRegularSeason20242025!$B$3:$B$1315, "&lt;=" &amp; AP$1, DataRegularSeason20242025!$D$3:$D$1315, $A17)+SUMIFS(DataRegularSeason20242025!$AB$3:$AB$1315,DataRegularSeason20242025!$B$3:$B$1315, "&lt;=" &amp; AP$1, DataRegularSeason20242025!$E$3:$E$1315, $A17)</f>
        <v>5</v>
      </c>
      <c r="AQ17">
        <f>SUMIFS(DataRegularSeason20242025!$AA$3:$AA$1315,DataRegularSeason20242025!$B$3:$B$1315, "&lt;=" &amp; AQ$1, DataRegularSeason20242025!$D$3:$D$1315, $A17)+SUMIFS(DataRegularSeason20242025!$AB$3:$AB$1315,DataRegularSeason20242025!$B$3:$B$1315, "&lt;=" &amp; AQ$1, DataRegularSeason20242025!$E$3:$E$1315, $A17)</f>
        <v>5</v>
      </c>
      <c r="AR17">
        <f>SUMIFS(DataRegularSeason20242025!$AA$3:$AA$1315,DataRegularSeason20242025!$B$3:$B$1315, "&lt;=" &amp; AR$1, DataRegularSeason20242025!$D$3:$D$1315, $A17)+SUMIFS(DataRegularSeason20242025!$AB$3:$AB$1315,DataRegularSeason20242025!$B$3:$B$1315, "&lt;=" &amp; AR$1, DataRegularSeason20242025!$E$3:$E$1315, $A17)</f>
        <v>5</v>
      </c>
      <c r="AS17">
        <f>SUMIFS(DataRegularSeason20242025!$AA$3:$AA$1315,DataRegularSeason20242025!$B$3:$B$1315, "&lt;=" &amp; AS$1, DataRegularSeason20242025!$D$3:$D$1315, $A17)+SUMIFS(DataRegularSeason20242025!$AB$3:$AB$1315,DataRegularSeason20242025!$B$3:$B$1315, "&lt;=" &amp; AS$1, DataRegularSeason20242025!$E$3:$E$1315, $A17)</f>
        <v>5</v>
      </c>
      <c r="AT17">
        <f>SUMIFS(DataRegularSeason20242025!$AA$3:$AA$1315,DataRegularSeason20242025!$B$3:$B$1315, "&lt;=" &amp; AT$1, DataRegularSeason20242025!$D$3:$D$1315, $A17)+SUMIFS(DataRegularSeason20242025!$AB$3:$AB$1315,DataRegularSeason20242025!$B$3:$B$1315, "&lt;=" &amp; AT$1, DataRegularSeason20242025!$E$3:$E$1315, $A17)</f>
        <v>5</v>
      </c>
      <c r="AU17">
        <f>SUMIFS(DataRegularSeason20242025!$AA$3:$AA$1315,DataRegularSeason20242025!$B$3:$B$1315, "&lt;=" &amp; AU$1, DataRegularSeason20242025!$D$3:$D$1315, $A17)+SUMIFS(DataRegularSeason20242025!$AB$3:$AB$1315,DataRegularSeason20242025!$B$3:$B$1315, "&lt;=" &amp; AU$1, DataRegularSeason20242025!$E$3:$E$1315, $A17)</f>
        <v>5</v>
      </c>
      <c r="AV17">
        <f>SUMIFS(DataRegularSeason20242025!$AA$3:$AA$1315,DataRegularSeason20242025!$B$3:$B$1315, "&lt;=" &amp; AV$1, DataRegularSeason20242025!$D$3:$D$1315, $A17)+SUMIFS(DataRegularSeason20242025!$AB$3:$AB$1315,DataRegularSeason20242025!$B$3:$B$1315, "&lt;=" &amp; AV$1, DataRegularSeason20242025!$E$3:$E$1315, $A17)</f>
        <v>5</v>
      </c>
      <c r="AW17">
        <f>SUMIFS(DataRegularSeason20242025!$AA$3:$AA$1315,DataRegularSeason20242025!$B$3:$B$1315, "&lt;=" &amp; AW$1, DataRegularSeason20242025!$D$3:$D$1315, $A17)+SUMIFS(DataRegularSeason20242025!$AB$3:$AB$1315,DataRegularSeason20242025!$B$3:$B$1315, "&lt;=" &amp; AW$1, DataRegularSeason20242025!$E$3:$E$1315, $A17)</f>
        <v>5</v>
      </c>
      <c r="AX17">
        <f>SUMIFS(DataRegularSeason20242025!$AA$3:$AA$1315,DataRegularSeason20242025!$B$3:$B$1315, "&lt;=" &amp; AX$1, DataRegularSeason20242025!$D$3:$D$1315, $A17)+SUMIFS(DataRegularSeason20242025!$AB$3:$AB$1315,DataRegularSeason20242025!$B$3:$B$1315, "&lt;=" &amp; AX$1, DataRegularSeason20242025!$E$3:$E$1315, $A17)</f>
        <v>5</v>
      </c>
      <c r="AY17">
        <f>SUMIFS(DataRegularSeason20242025!$AA$3:$AA$1315,DataRegularSeason20242025!$B$3:$B$1315, "&lt;=" &amp; AY$1, DataRegularSeason20242025!$D$3:$D$1315, $A17)+SUMIFS(DataRegularSeason20242025!$AB$3:$AB$1315,DataRegularSeason20242025!$B$3:$B$1315, "&lt;=" &amp; AY$1, DataRegularSeason20242025!$E$3:$E$1315, $A17)</f>
        <v>5</v>
      </c>
      <c r="AZ17">
        <f>SUMIFS(DataRegularSeason20242025!$AA$3:$AA$1315,DataRegularSeason20242025!$B$3:$B$1315, "&lt;=" &amp; AZ$1, DataRegularSeason20242025!$D$3:$D$1315, $A17)+SUMIFS(DataRegularSeason20242025!$AB$3:$AB$1315,DataRegularSeason20242025!$B$3:$B$1315, "&lt;=" &amp; AZ$1, DataRegularSeason20242025!$E$3:$E$1315, $A17)</f>
        <v>5</v>
      </c>
      <c r="BA17">
        <f>SUMIFS(DataRegularSeason20242025!$AA$3:$AA$1315,DataRegularSeason20242025!$B$3:$B$1315, "&lt;=" &amp; BA$1, DataRegularSeason20242025!$D$3:$D$1315, $A17)+SUMIFS(DataRegularSeason20242025!$AB$3:$AB$1315,DataRegularSeason20242025!$B$3:$B$1315, "&lt;=" &amp; BA$1, DataRegularSeason20242025!$E$3:$E$1315, $A17)</f>
        <v>5</v>
      </c>
      <c r="BB17">
        <f>SUMIFS(DataRegularSeason20242025!$AA$3:$AA$1315,DataRegularSeason20242025!$B$3:$B$1315, "&lt;=" &amp; BB$1, DataRegularSeason20242025!$D$3:$D$1315, $A17)+SUMIFS(DataRegularSeason20242025!$AB$3:$AB$1315,DataRegularSeason20242025!$B$3:$B$1315, "&lt;=" &amp; BB$1, DataRegularSeason20242025!$E$3:$E$1315, $A17)</f>
        <v>5</v>
      </c>
      <c r="BC17">
        <f>SUMIFS(DataRegularSeason20242025!$AA$3:$AA$1315,DataRegularSeason20242025!$B$3:$B$1315, "&lt;=" &amp; BC$1, DataRegularSeason20242025!$D$3:$D$1315, $A17)+SUMIFS(DataRegularSeason20242025!$AB$3:$AB$1315,DataRegularSeason20242025!$B$3:$B$1315, "&lt;=" &amp; BC$1, DataRegularSeason20242025!$E$3:$E$1315, $A17)</f>
        <v>5</v>
      </c>
      <c r="BD17">
        <f>SUMIFS(DataRegularSeason20242025!$AA$3:$AA$1315,DataRegularSeason20242025!$B$3:$B$1315, "&lt;=" &amp; BD$1, DataRegularSeason20242025!$D$3:$D$1315, $A17)+SUMIFS(DataRegularSeason20242025!$AB$3:$AB$1315,DataRegularSeason20242025!$B$3:$B$1315, "&lt;=" &amp; BD$1, DataRegularSeason20242025!$E$3:$E$1315, $A17)</f>
        <v>5</v>
      </c>
      <c r="BE17">
        <f>SUMIFS(DataRegularSeason20242025!$AA$3:$AA$1315,DataRegularSeason20242025!$B$3:$B$1315, "&lt;=" &amp; BE$1, DataRegularSeason20242025!$D$3:$D$1315, $A17)+SUMIFS(DataRegularSeason20242025!$AB$3:$AB$1315,DataRegularSeason20242025!$B$3:$B$1315, "&lt;=" &amp; BE$1, DataRegularSeason20242025!$E$3:$E$1315, $A17)</f>
        <v>5</v>
      </c>
      <c r="BF17">
        <f>SUMIFS(DataRegularSeason20242025!$AA$3:$AA$1315,DataRegularSeason20242025!$B$3:$B$1315, "&lt;=" &amp; BF$1, DataRegularSeason20242025!$D$3:$D$1315, $A17)+SUMIFS(DataRegularSeason20242025!$AB$3:$AB$1315,DataRegularSeason20242025!$B$3:$B$1315, "&lt;=" &amp; BF$1, DataRegularSeason20242025!$E$3:$E$1315, $A17)</f>
        <v>5</v>
      </c>
      <c r="BG17">
        <f>SUMIFS(DataRegularSeason20242025!$AA$3:$AA$1315,DataRegularSeason20242025!$B$3:$B$1315, "&lt;=" &amp; BG$1, DataRegularSeason20242025!$D$3:$D$1315, $A17)+SUMIFS(DataRegularSeason20242025!$AB$3:$AB$1315,DataRegularSeason20242025!$B$3:$B$1315, "&lt;=" &amp; BG$1, DataRegularSeason20242025!$E$3:$E$1315, $A17)</f>
        <v>5</v>
      </c>
      <c r="BH17">
        <f>SUMIFS(DataRegularSeason20242025!$AA$3:$AA$1315,DataRegularSeason20242025!$B$3:$B$1315, "&lt;=" &amp; BH$1, DataRegularSeason20242025!$D$3:$D$1315, $A17)+SUMIFS(DataRegularSeason20242025!$AB$3:$AB$1315,DataRegularSeason20242025!$B$3:$B$1315, "&lt;=" &amp; BH$1, DataRegularSeason20242025!$E$3:$E$1315, $A17)</f>
        <v>5</v>
      </c>
      <c r="BI17">
        <f>SUMIFS(DataRegularSeason20242025!$AA$3:$AA$1315,DataRegularSeason20242025!$B$3:$B$1315, "&lt;=" &amp; BI$1, DataRegularSeason20242025!$D$3:$D$1315, $A17)+SUMIFS(DataRegularSeason20242025!$AB$3:$AB$1315,DataRegularSeason20242025!$B$3:$B$1315, "&lt;=" &amp; BI$1, DataRegularSeason20242025!$E$3:$E$1315, $A17)</f>
        <v>5</v>
      </c>
      <c r="BJ17">
        <f>SUMIFS(DataRegularSeason20242025!$AA$3:$AA$1315,DataRegularSeason20242025!$B$3:$B$1315, "&lt;=" &amp; BJ$1, DataRegularSeason20242025!$D$3:$D$1315, $A17)+SUMIFS(DataRegularSeason20242025!$AB$3:$AB$1315,DataRegularSeason20242025!$B$3:$B$1315, "&lt;=" &amp; BJ$1, DataRegularSeason20242025!$E$3:$E$1315, $A17)</f>
        <v>5</v>
      </c>
      <c r="BK17">
        <f>SUMIFS(DataRegularSeason20242025!$AA$3:$AA$1315,DataRegularSeason20242025!$B$3:$B$1315, "&lt;=" &amp; BK$1, DataRegularSeason20242025!$D$3:$D$1315, $A17)+SUMIFS(DataRegularSeason20242025!$AB$3:$AB$1315,DataRegularSeason20242025!$B$3:$B$1315, "&lt;=" &amp; BK$1, DataRegularSeason20242025!$E$3:$E$1315, $A17)</f>
        <v>5</v>
      </c>
      <c r="BL17">
        <f>SUMIFS(DataRegularSeason20242025!$AA$3:$AA$1315,DataRegularSeason20242025!$B$3:$B$1315, "&lt;=" &amp; BL$1, DataRegularSeason20242025!$D$3:$D$1315, $A17)+SUMIFS(DataRegularSeason20242025!$AB$3:$AB$1315,DataRegularSeason20242025!$B$3:$B$1315, "&lt;=" &amp; BL$1, DataRegularSeason20242025!$E$3:$E$1315, $A17)</f>
        <v>5</v>
      </c>
      <c r="BM17">
        <f>SUMIFS(DataRegularSeason20242025!$AA$3:$AA$1315,DataRegularSeason20242025!$B$3:$B$1315, "&lt;=" &amp; BM$1, DataRegularSeason20242025!$D$3:$D$1315, $A17)+SUMIFS(DataRegularSeason20242025!$AB$3:$AB$1315,DataRegularSeason20242025!$B$3:$B$1315, "&lt;=" &amp; BM$1, DataRegularSeason20242025!$E$3:$E$1315, $A17)</f>
        <v>5</v>
      </c>
      <c r="BN17">
        <f>SUMIFS(DataRegularSeason20242025!$AA$3:$AA$1315,DataRegularSeason20242025!$B$3:$B$1315, "&lt;=" &amp; BN$1, DataRegularSeason20242025!$D$3:$D$1315, $A17)+SUMIFS(DataRegularSeason20242025!$AB$3:$AB$1315,DataRegularSeason20242025!$B$3:$B$1315, "&lt;=" &amp; BN$1, DataRegularSeason20242025!$E$3:$E$1315, $A17)</f>
        <v>5</v>
      </c>
      <c r="BO17">
        <f>SUMIFS(DataRegularSeason20242025!$AA$3:$AA$1315,DataRegularSeason20242025!$B$3:$B$1315, "&lt;=" &amp; BO$1, DataRegularSeason20242025!$D$3:$D$1315, $A17)+SUMIFS(DataRegularSeason20242025!$AB$3:$AB$1315,DataRegularSeason20242025!$B$3:$B$1315, "&lt;=" &amp; BO$1, DataRegularSeason20242025!$E$3:$E$1315, $A17)</f>
        <v>5</v>
      </c>
      <c r="BP17">
        <f>SUMIFS(DataRegularSeason20242025!$AA$3:$AA$1315,DataRegularSeason20242025!$B$3:$B$1315, "&lt;=" &amp; BP$1, DataRegularSeason20242025!$D$3:$D$1315, $A17)+SUMIFS(DataRegularSeason20242025!$AB$3:$AB$1315,DataRegularSeason20242025!$B$3:$B$1315, "&lt;=" &amp; BP$1, DataRegularSeason20242025!$E$3:$E$1315, $A17)</f>
        <v>5</v>
      </c>
      <c r="BQ17">
        <f>SUMIFS(DataRegularSeason20242025!$AA$3:$AA$1315,DataRegularSeason20242025!$B$3:$B$1315, "&lt;=" &amp; BQ$1, DataRegularSeason20242025!$D$3:$D$1315, $A17)+SUMIFS(DataRegularSeason20242025!$AB$3:$AB$1315,DataRegularSeason20242025!$B$3:$B$1315, "&lt;=" &amp; BQ$1, DataRegularSeason20242025!$E$3:$E$1315, $A17)</f>
        <v>5</v>
      </c>
      <c r="BR17">
        <f>SUMIFS(DataRegularSeason20242025!$AA$3:$AA$1315,DataRegularSeason20242025!$B$3:$B$1315, "&lt;=" &amp; BR$1, DataRegularSeason20242025!$D$3:$D$1315, $A17)+SUMIFS(DataRegularSeason20242025!$AB$3:$AB$1315,DataRegularSeason20242025!$B$3:$B$1315, "&lt;=" &amp; BR$1, DataRegularSeason20242025!$E$3:$E$1315, $A17)</f>
        <v>5</v>
      </c>
      <c r="BS17">
        <f>SUMIFS(DataRegularSeason20242025!$AA$3:$AA$1315,DataRegularSeason20242025!$B$3:$B$1315, "&lt;=" &amp; BS$1, DataRegularSeason20242025!$D$3:$D$1315, $A17)+SUMIFS(DataRegularSeason20242025!$AB$3:$AB$1315,DataRegularSeason20242025!$B$3:$B$1315, "&lt;=" &amp; BS$1, DataRegularSeason20242025!$E$3:$E$1315, $A17)</f>
        <v>5</v>
      </c>
      <c r="BT17">
        <f>SUMIFS(DataRegularSeason20242025!$AA$3:$AA$1315,DataRegularSeason20242025!$B$3:$B$1315, "&lt;=" &amp; BT$1, DataRegularSeason20242025!$D$3:$D$1315, $A17)+SUMIFS(DataRegularSeason20242025!$AB$3:$AB$1315,DataRegularSeason20242025!$B$3:$B$1315, "&lt;=" &amp; BT$1, DataRegularSeason20242025!$E$3:$E$1315, $A17)</f>
        <v>5</v>
      </c>
      <c r="BU17">
        <f>SUMIFS(DataRegularSeason20242025!$AA$3:$AA$1315,DataRegularSeason20242025!$B$3:$B$1315, "&lt;=" &amp; BU$1, DataRegularSeason20242025!$D$3:$D$1315, $A17)+SUMIFS(DataRegularSeason20242025!$AB$3:$AB$1315,DataRegularSeason20242025!$B$3:$B$1315, "&lt;=" &amp; BU$1, DataRegularSeason20242025!$E$3:$E$1315, $A17)</f>
        <v>5</v>
      </c>
      <c r="BV17">
        <f>SUMIFS(DataRegularSeason20242025!$AA$3:$AA$1315,DataRegularSeason20242025!$B$3:$B$1315, "&lt;=" &amp; BV$1, DataRegularSeason20242025!$D$3:$D$1315, $A17)+SUMIFS(DataRegularSeason20242025!$AB$3:$AB$1315,DataRegularSeason20242025!$B$3:$B$1315, "&lt;=" &amp; BV$1, DataRegularSeason20242025!$E$3:$E$1315, $A17)</f>
        <v>5</v>
      </c>
      <c r="BW17">
        <f>SUMIFS(DataRegularSeason20242025!$AA$3:$AA$1315,DataRegularSeason20242025!$B$3:$B$1315, "&lt;=" &amp; BW$1, DataRegularSeason20242025!$D$3:$D$1315, $A17)+SUMIFS(DataRegularSeason20242025!$AB$3:$AB$1315,DataRegularSeason20242025!$B$3:$B$1315, "&lt;=" &amp; BW$1, DataRegularSeason20242025!$E$3:$E$1315, $A17)</f>
        <v>5</v>
      </c>
      <c r="BX17">
        <f>SUMIFS(DataRegularSeason20242025!$AA$3:$AA$1315,DataRegularSeason20242025!$B$3:$B$1315, "&lt;=" &amp; BX$1, DataRegularSeason20242025!$D$3:$D$1315, $A17)+SUMIFS(DataRegularSeason20242025!$AB$3:$AB$1315,DataRegularSeason20242025!$B$3:$B$1315, "&lt;=" &amp; BX$1, DataRegularSeason20242025!$E$3:$E$1315, $A17)</f>
        <v>5</v>
      </c>
      <c r="BY17">
        <f>SUMIFS(DataRegularSeason20242025!$AA$3:$AA$1315,DataRegularSeason20242025!$B$3:$B$1315, "&lt;=" &amp; BY$1, DataRegularSeason20242025!$D$3:$D$1315, $A17)+SUMIFS(DataRegularSeason20242025!$AB$3:$AB$1315,DataRegularSeason20242025!$B$3:$B$1315, "&lt;=" &amp; BY$1, DataRegularSeason20242025!$E$3:$E$1315, $A17)</f>
        <v>5</v>
      </c>
      <c r="BZ17">
        <f>SUMIFS(DataRegularSeason20242025!$AA$3:$AA$1315,DataRegularSeason20242025!$B$3:$B$1315, "&lt;=" &amp; BZ$1, DataRegularSeason20242025!$D$3:$D$1315, $A17)+SUMIFS(DataRegularSeason20242025!$AB$3:$AB$1315,DataRegularSeason20242025!$B$3:$B$1315, "&lt;=" &amp; BZ$1, DataRegularSeason20242025!$E$3:$E$1315, $A17)</f>
        <v>5</v>
      </c>
      <c r="CA17">
        <f>SUMIFS(DataRegularSeason20242025!$AA$3:$AA$1315,DataRegularSeason20242025!$B$3:$B$1315, "&lt;=" &amp; CA$1, DataRegularSeason20242025!$D$3:$D$1315, $A17)+SUMIFS(DataRegularSeason20242025!$AB$3:$AB$1315,DataRegularSeason20242025!$B$3:$B$1315, "&lt;=" &amp; CA$1, DataRegularSeason20242025!$E$3:$E$1315, $A17)</f>
        <v>5</v>
      </c>
      <c r="CB17">
        <f>SUMIFS(DataRegularSeason20242025!$AA$3:$AA$1315,DataRegularSeason20242025!$B$3:$B$1315, "&lt;=" &amp; CB$1, DataRegularSeason20242025!$D$3:$D$1315, $A17)+SUMIFS(DataRegularSeason20242025!$AB$3:$AB$1315,DataRegularSeason20242025!$B$3:$B$1315, "&lt;=" &amp; CB$1, DataRegularSeason20242025!$E$3:$E$1315, $A17)</f>
        <v>5</v>
      </c>
      <c r="CC17">
        <f>SUMIFS(DataRegularSeason20242025!$AA$3:$AA$1315,DataRegularSeason20242025!$B$3:$B$1315, "&lt;=" &amp; CC$1, DataRegularSeason20242025!$D$3:$D$1315, $A17)+SUMIFS(DataRegularSeason20242025!$AB$3:$AB$1315,DataRegularSeason20242025!$B$3:$B$1315, "&lt;=" &amp; CC$1, DataRegularSeason20242025!$E$3:$E$1315, $A17)</f>
        <v>5</v>
      </c>
      <c r="CD17">
        <f>SUMIFS(DataRegularSeason20242025!$AA$3:$AA$1315,DataRegularSeason20242025!$B$3:$B$1315, "&lt;=" &amp; CD$1, DataRegularSeason20242025!$D$3:$D$1315, $A17)+SUMIFS(DataRegularSeason20242025!$AB$3:$AB$1315,DataRegularSeason20242025!$B$3:$B$1315, "&lt;=" &amp; CD$1, DataRegularSeason20242025!$E$3:$E$1315, $A17)</f>
        <v>5</v>
      </c>
      <c r="CE17">
        <f>SUMIFS(DataRegularSeason20242025!$AA$3:$AA$1315,DataRegularSeason20242025!$B$3:$B$1315, "&lt;=" &amp; CE$1, DataRegularSeason20242025!$D$3:$D$1315, $A17)+SUMIFS(DataRegularSeason20242025!$AB$3:$AB$1315,DataRegularSeason20242025!$B$3:$B$1315, "&lt;=" &amp; CE$1, DataRegularSeason20242025!$E$3:$E$1315, $A17)</f>
        <v>5</v>
      </c>
      <c r="CF17">
        <f>SUMIFS(DataRegularSeason20242025!$AA$3:$AA$1315,DataRegularSeason20242025!$B$3:$B$1315, "&lt;=" &amp; CF$1, DataRegularSeason20242025!$D$3:$D$1315, $A17)+SUMIFS(DataRegularSeason20242025!$AB$3:$AB$1315,DataRegularSeason20242025!$B$3:$B$1315, "&lt;=" &amp; CF$1, DataRegularSeason20242025!$E$3:$E$1315, $A17)</f>
        <v>5</v>
      </c>
      <c r="CG17">
        <f>SUMIFS(DataRegularSeason20242025!$AA$3:$AA$1315,DataRegularSeason20242025!$B$3:$B$1315, "&lt;=" &amp; CG$1, DataRegularSeason20242025!$D$3:$D$1315, $A17)+SUMIFS(DataRegularSeason20242025!$AB$3:$AB$1315,DataRegularSeason20242025!$B$3:$B$1315, "&lt;=" &amp; CG$1, DataRegularSeason20242025!$E$3:$E$1315, $A17)</f>
        <v>5</v>
      </c>
      <c r="CH17">
        <f>SUMIFS(DataRegularSeason20242025!$AA$3:$AA$1315,DataRegularSeason20242025!$B$3:$B$1315, "&lt;=" &amp; CH$1, DataRegularSeason20242025!$D$3:$D$1315, $A17)+SUMIFS(DataRegularSeason20242025!$AB$3:$AB$1315,DataRegularSeason20242025!$B$3:$B$1315, "&lt;=" &amp; CH$1, DataRegularSeason20242025!$E$3:$E$1315, $A17)</f>
        <v>5</v>
      </c>
      <c r="CI17">
        <f>SUMIFS(DataRegularSeason20242025!$AA$3:$AA$1315,DataRegularSeason20242025!$B$3:$B$1315, "&lt;=" &amp; CI$1, DataRegularSeason20242025!$D$3:$D$1315, $A17)+SUMIFS(DataRegularSeason20242025!$AB$3:$AB$1315,DataRegularSeason20242025!$B$3:$B$1315, "&lt;=" &amp; CI$1, DataRegularSeason20242025!$E$3:$E$1315, $A17)</f>
        <v>5</v>
      </c>
      <c r="CJ17">
        <f>SUMIFS(DataRegularSeason20242025!$AA$3:$AA$1315,DataRegularSeason20242025!$B$3:$B$1315, "&lt;=" &amp; CJ$1, DataRegularSeason20242025!$D$3:$D$1315, $A17)+SUMIFS(DataRegularSeason20242025!$AB$3:$AB$1315,DataRegularSeason20242025!$B$3:$B$1315, "&lt;=" &amp; CJ$1, DataRegularSeason20242025!$E$3:$E$1315, $A17)</f>
        <v>5</v>
      </c>
      <c r="CK17">
        <f>SUMIFS(DataRegularSeason20242025!$AA$3:$AA$1315,DataRegularSeason20242025!$B$3:$B$1315, "&lt;=" &amp; CK$1, DataRegularSeason20242025!$D$3:$D$1315, $A17)+SUMIFS(DataRegularSeason20242025!$AB$3:$AB$1315,DataRegularSeason20242025!$B$3:$B$1315, "&lt;=" &amp; CK$1, DataRegularSeason20242025!$E$3:$E$1315, $A17)</f>
        <v>5</v>
      </c>
      <c r="CL17">
        <f>SUMIFS(DataRegularSeason20242025!$AA$3:$AA$1315,DataRegularSeason20242025!$B$3:$B$1315, "&lt;=" &amp; CL$1, DataRegularSeason20242025!$D$3:$D$1315, $A17)+SUMIFS(DataRegularSeason20242025!$AB$3:$AB$1315,DataRegularSeason20242025!$B$3:$B$1315, "&lt;=" &amp; CL$1, DataRegularSeason20242025!$E$3:$E$1315, $A17)</f>
        <v>5</v>
      </c>
      <c r="CM17">
        <f>SUMIFS(DataRegularSeason20242025!$AA$3:$AA$1315,DataRegularSeason20242025!$B$3:$B$1315, "&lt;=" &amp; CM$1, DataRegularSeason20242025!$D$3:$D$1315, $A17)+SUMIFS(DataRegularSeason20242025!$AB$3:$AB$1315,DataRegularSeason20242025!$B$3:$B$1315, "&lt;=" &amp; CM$1, DataRegularSeason20242025!$E$3:$E$1315, $A17)</f>
        <v>5</v>
      </c>
      <c r="CN17">
        <f>SUMIFS(DataRegularSeason20242025!$AA$3:$AA$1315,DataRegularSeason20242025!$B$3:$B$1315, "&lt;=" &amp; CN$1, DataRegularSeason20242025!$D$3:$D$1315, $A17)+SUMIFS(DataRegularSeason20242025!$AB$3:$AB$1315,DataRegularSeason20242025!$B$3:$B$1315, "&lt;=" &amp; CN$1, DataRegularSeason20242025!$E$3:$E$1315, $A17)</f>
        <v>5</v>
      </c>
      <c r="CO17">
        <f>SUMIFS(DataRegularSeason20242025!$AA$3:$AA$1315,DataRegularSeason20242025!$B$3:$B$1315, "&lt;=" &amp; CO$1, DataRegularSeason20242025!$D$3:$D$1315, $A17)+SUMIFS(DataRegularSeason20242025!$AB$3:$AB$1315,DataRegularSeason20242025!$B$3:$B$1315, "&lt;=" &amp; CO$1, DataRegularSeason20242025!$E$3:$E$1315, $A17)</f>
        <v>5</v>
      </c>
      <c r="CP17">
        <f>SUMIFS(DataRegularSeason20242025!$AA$3:$AA$1315,DataRegularSeason20242025!$B$3:$B$1315, "&lt;=" &amp; CP$1, DataRegularSeason20242025!$D$3:$D$1315, $A17)+SUMIFS(DataRegularSeason20242025!$AB$3:$AB$1315,DataRegularSeason20242025!$B$3:$B$1315, "&lt;=" &amp; CP$1, DataRegularSeason20242025!$E$3:$E$1315, $A17)</f>
        <v>5</v>
      </c>
      <c r="CQ17">
        <f>SUMIFS(DataRegularSeason20242025!$AA$3:$AA$1315,DataRegularSeason20242025!$B$3:$B$1315, "&lt;=" &amp; CQ$1, DataRegularSeason20242025!$D$3:$D$1315, $A17)+SUMIFS(DataRegularSeason20242025!$AB$3:$AB$1315,DataRegularSeason20242025!$B$3:$B$1315, "&lt;=" &amp; CQ$1, DataRegularSeason20242025!$E$3:$E$1315, $A17)</f>
        <v>5</v>
      </c>
      <c r="CR17">
        <f>SUMIFS(DataRegularSeason20242025!$AA$3:$AA$1315,DataRegularSeason20242025!$B$3:$B$1315, "&lt;=" &amp; CR$1, DataRegularSeason20242025!$D$3:$D$1315, $A17)+SUMIFS(DataRegularSeason20242025!$AB$3:$AB$1315,DataRegularSeason20242025!$B$3:$B$1315, "&lt;=" &amp; CR$1, DataRegularSeason20242025!$E$3:$E$1315, $A17)</f>
        <v>5</v>
      </c>
      <c r="CS17">
        <f>SUMIFS(DataRegularSeason20242025!$AA$3:$AA$1315,DataRegularSeason20242025!$B$3:$B$1315, "&lt;=" &amp; CS$1, DataRegularSeason20242025!$D$3:$D$1315, $A17)+SUMIFS(DataRegularSeason20242025!$AB$3:$AB$1315,DataRegularSeason20242025!$B$3:$B$1315, "&lt;=" &amp; CS$1, DataRegularSeason20242025!$E$3:$E$1315, $A17)</f>
        <v>5</v>
      </c>
      <c r="CT17">
        <f>SUMIFS(DataRegularSeason20242025!$AA$3:$AA$1315,DataRegularSeason20242025!$B$3:$B$1315, "&lt;=" &amp; CT$1, DataRegularSeason20242025!$D$3:$D$1315, $A17)+SUMIFS(DataRegularSeason20242025!$AB$3:$AB$1315,DataRegularSeason20242025!$B$3:$B$1315, "&lt;=" &amp; CT$1, DataRegularSeason20242025!$E$3:$E$1315, $A17)</f>
        <v>5</v>
      </c>
      <c r="CU17">
        <f>SUMIFS(DataRegularSeason20242025!$AA$3:$AA$1315,DataRegularSeason20242025!$B$3:$B$1315, "&lt;=" &amp; CU$1, DataRegularSeason20242025!$D$3:$D$1315, $A17)+SUMIFS(DataRegularSeason20242025!$AB$3:$AB$1315,DataRegularSeason20242025!$B$3:$B$1315, "&lt;=" &amp; CU$1, DataRegularSeason20242025!$E$3:$E$1315, $A17)</f>
        <v>5</v>
      </c>
      <c r="CV17">
        <f>SUMIFS(DataRegularSeason20242025!$AA$3:$AA$1315,DataRegularSeason20242025!$B$3:$B$1315, "&lt;=" &amp; CV$1, DataRegularSeason20242025!$D$3:$D$1315, $A17)+SUMIFS(DataRegularSeason20242025!$AB$3:$AB$1315,DataRegularSeason20242025!$B$3:$B$1315, "&lt;=" &amp; CV$1, DataRegularSeason20242025!$E$3:$E$1315, $A17)</f>
        <v>5</v>
      </c>
      <c r="CW17">
        <f>SUMIFS(DataRegularSeason20242025!$AA$3:$AA$1315,DataRegularSeason20242025!$B$3:$B$1315, "&lt;=" &amp; CW$1, DataRegularSeason20242025!$D$3:$D$1315, $A17)+SUMIFS(DataRegularSeason20242025!$AB$3:$AB$1315,DataRegularSeason20242025!$B$3:$B$1315, "&lt;=" &amp; CW$1, DataRegularSeason20242025!$E$3:$E$1315, $A17)</f>
        <v>5</v>
      </c>
      <c r="CX17">
        <f>SUMIFS(DataRegularSeason20242025!$AA$3:$AA$1315,DataRegularSeason20242025!$B$3:$B$1315, "&lt;=" &amp; CX$1, DataRegularSeason20242025!$D$3:$D$1315, $A17)+SUMIFS(DataRegularSeason20242025!$AB$3:$AB$1315,DataRegularSeason20242025!$B$3:$B$1315, "&lt;=" &amp; CX$1, DataRegularSeason20242025!$E$3:$E$1315, $A17)</f>
        <v>5</v>
      </c>
      <c r="CY17">
        <f>SUMIFS(DataRegularSeason20242025!$AA$3:$AA$1315,DataRegularSeason20242025!$B$3:$B$1315, "&lt;=" &amp; CY$1, DataRegularSeason20242025!$D$3:$D$1315, $A17)+SUMIFS(DataRegularSeason20242025!$AB$3:$AB$1315,DataRegularSeason20242025!$B$3:$B$1315, "&lt;=" &amp; CY$1, DataRegularSeason20242025!$E$3:$E$1315, $A17)</f>
        <v>5</v>
      </c>
      <c r="CZ17">
        <f>SUMIFS(DataRegularSeason20242025!$AA$3:$AA$1315,DataRegularSeason20242025!$B$3:$B$1315, "&lt;=" &amp; CZ$1, DataRegularSeason20242025!$D$3:$D$1315, $A17)+SUMIFS(DataRegularSeason20242025!$AB$3:$AB$1315,DataRegularSeason20242025!$B$3:$B$1315, "&lt;=" &amp; CZ$1, DataRegularSeason20242025!$E$3:$E$1315, $A17)</f>
        <v>5</v>
      </c>
      <c r="DA17">
        <f>SUMIFS(DataRegularSeason20242025!$AA$3:$AA$1315,DataRegularSeason20242025!$B$3:$B$1315, "&lt;=" &amp; DA$1, DataRegularSeason20242025!$D$3:$D$1315, $A17)+SUMIFS(DataRegularSeason20242025!$AB$3:$AB$1315,DataRegularSeason20242025!$B$3:$B$1315, "&lt;=" &amp; DA$1, DataRegularSeason20242025!$E$3:$E$1315, $A17)</f>
        <v>5</v>
      </c>
      <c r="DB17">
        <f>SUMIFS(DataRegularSeason20242025!$AA$3:$AA$1315,DataRegularSeason20242025!$B$3:$B$1315, "&lt;=" &amp; DB$1, DataRegularSeason20242025!$D$3:$D$1315, $A17)+SUMIFS(DataRegularSeason20242025!$AB$3:$AB$1315,DataRegularSeason20242025!$B$3:$B$1315, "&lt;=" &amp; DB$1, DataRegularSeason20242025!$E$3:$E$1315, $A17)</f>
        <v>5</v>
      </c>
      <c r="DC17">
        <f>SUMIFS(DataRegularSeason20242025!$AA$3:$AA$1315,DataRegularSeason20242025!$B$3:$B$1315, "&lt;=" &amp; DC$1, DataRegularSeason20242025!$D$3:$D$1315, $A17)+SUMIFS(DataRegularSeason20242025!$AB$3:$AB$1315,DataRegularSeason20242025!$B$3:$B$1315, "&lt;=" &amp; DC$1, DataRegularSeason20242025!$E$3:$E$1315, $A17)</f>
        <v>5</v>
      </c>
      <c r="DD17">
        <f>SUMIFS(DataRegularSeason20242025!$AA$3:$AA$1315,DataRegularSeason20242025!$B$3:$B$1315, "&lt;=" &amp; DD$1, DataRegularSeason20242025!$D$3:$D$1315, $A17)+SUMIFS(DataRegularSeason20242025!$AB$3:$AB$1315,DataRegularSeason20242025!$B$3:$B$1315, "&lt;=" &amp; DD$1, DataRegularSeason20242025!$E$3:$E$1315, $A17)</f>
        <v>5</v>
      </c>
      <c r="DE17">
        <f>SUMIFS(DataRegularSeason20242025!$AA$3:$AA$1315,DataRegularSeason20242025!$B$3:$B$1315, "&lt;=" &amp; DE$1, DataRegularSeason20242025!$D$3:$D$1315, $A17)+SUMIFS(DataRegularSeason20242025!$AB$3:$AB$1315,DataRegularSeason20242025!$B$3:$B$1315, "&lt;=" &amp; DE$1, DataRegularSeason20242025!$E$3:$E$1315, $A17)</f>
        <v>5</v>
      </c>
      <c r="DF17">
        <f>SUMIFS(DataRegularSeason20242025!$AA$3:$AA$1315,DataRegularSeason20242025!$B$3:$B$1315, "&lt;=" &amp; DF$1, DataRegularSeason20242025!$D$3:$D$1315, $A17)+SUMIFS(DataRegularSeason20242025!$AB$3:$AB$1315,DataRegularSeason20242025!$B$3:$B$1315, "&lt;=" &amp; DF$1, DataRegularSeason20242025!$E$3:$E$1315, $A17)</f>
        <v>5</v>
      </c>
      <c r="DG17">
        <f>SUMIFS(DataRegularSeason20242025!$AA$3:$AA$1315,DataRegularSeason20242025!$B$3:$B$1315, "&lt;=" &amp; DG$1, DataRegularSeason20242025!$D$3:$D$1315, $A17)+SUMIFS(DataRegularSeason20242025!$AB$3:$AB$1315,DataRegularSeason20242025!$B$3:$B$1315, "&lt;=" &amp; DG$1, DataRegularSeason20242025!$E$3:$E$1315, $A17)</f>
        <v>5</v>
      </c>
      <c r="DH17">
        <f>SUMIFS(DataRegularSeason20242025!$AA$3:$AA$1315,DataRegularSeason20242025!$B$3:$B$1315, "&lt;=" &amp; DH$1, DataRegularSeason20242025!$D$3:$D$1315, $A17)+SUMIFS(DataRegularSeason20242025!$AB$3:$AB$1315,DataRegularSeason20242025!$B$3:$B$1315, "&lt;=" &amp; DH$1, DataRegularSeason20242025!$E$3:$E$1315, $A17)</f>
        <v>5</v>
      </c>
      <c r="DI17">
        <f>SUMIFS(DataRegularSeason20242025!$AA$3:$AA$1315,DataRegularSeason20242025!$B$3:$B$1315, "&lt;=" &amp; DI$1, DataRegularSeason20242025!$D$3:$D$1315, $A17)+SUMIFS(DataRegularSeason20242025!$AB$3:$AB$1315,DataRegularSeason20242025!$B$3:$B$1315, "&lt;=" &amp; DI$1, DataRegularSeason20242025!$E$3:$E$1315, $A17)</f>
        <v>5</v>
      </c>
      <c r="DJ17">
        <f>SUMIFS(DataRegularSeason20242025!$AA$3:$AA$1315,DataRegularSeason20242025!$B$3:$B$1315, "&lt;=" &amp; DJ$1, DataRegularSeason20242025!$D$3:$D$1315, $A17)+SUMIFS(DataRegularSeason20242025!$AB$3:$AB$1315,DataRegularSeason20242025!$B$3:$B$1315, "&lt;=" &amp; DJ$1, DataRegularSeason20242025!$E$3:$E$1315, $A17)</f>
        <v>5</v>
      </c>
      <c r="DK17">
        <f>SUMIFS(DataRegularSeason20242025!$AA$3:$AA$1315,DataRegularSeason20242025!$B$3:$B$1315, "&lt;=" &amp; DK$1, DataRegularSeason20242025!$D$3:$D$1315, $A17)+SUMIFS(DataRegularSeason20242025!$AB$3:$AB$1315,DataRegularSeason20242025!$B$3:$B$1315, "&lt;=" &amp; DK$1, DataRegularSeason20242025!$E$3:$E$1315, $A17)</f>
        <v>5</v>
      </c>
      <c r="DL17">
        <f>SUMIFS(DataRegularSeason20242025!$AA$3:$AA$1315,DataRegularSeason20242025!$B$3:$B$1315, "&lt;=" &amp; DL$1, DataRegularSeason20242025!$D$3:$D$1315, $A17)+SUMIFS(DataRegularSeason20242025!$AB$3:$AB$1315,DataRegularSeason20242025!$B$3:$B$1315, "&lt;=" &amp; DL$1, DataRegularSeason20242025!$E$3:$E$1315, $A17)</f>
        <v>5</v>
      </c>
      <c r="DM17">
        <f>SUMIFS(DataRegularSeason20242025!$AA$3:$AA$1315,DataRegularSeason20242025!$B$3:$B$1315, "&lt;=" &amp; DM$1, DataRegularSeason20242025!$D$3:$D$1315, $A17)+SUMIFS(DataRegularSeason20242025!$AB$3:$AB$1315,DataRegularSeason20242025!$B$3:$B$1315, "&lt;=" &amp; DM$1, DataRegularSeason20242025!$E$3:$E$1315, $A17)</f>
        <v>5</v>
      </c>
      <c r="DN17">
        <f>SUMIFS(DataRegularSeason20242025!$AA$3:$AA$1315,DataRegularSeason20242025!$B$3:$B$1315, "&lt;=" &amp; DN$1, DataRegularSeason20242025!$D$3:$D$1315, $A17)+SUMIFS(DataRegularSeason20242025!$AB$3:$AB$1315,DataRegularSeason20242025!$B$3:$B$1315, "&lt;=" &amp; DN$1, DataRegularSeason20242025!$E$3:$E$1315, $A17)</f>
        <v>5</v>
      </c>
      <c r="DO17">
        <f>SUMIFS(DataRegularSeason20242025!$AA$3:$AA$1315,DataRegularSeason20242025!$B$3:$B$1315, "&lt;=" &amp; DO$1, DataRegularSeason20242025!$D$3:$D$1315, $A17)+SUMIFS(DataRegularSeason20242025!$AB$3:$AB$1315,DataRegularSeason20242025!$B$3:$B$1315, "&lt;=" &amp; DO$1, DataRegularSeason20242025!$E$3:$E$1315, $A17)</f>
        <v>5</v>
      </c>
      <c r="DP17">
        <f>SUMIFS(DataRegularSeason20242025!$AA$3:$AA$1315,DataRegularSeason20242025!$B$3:$B$1315, "&lt;=" &amp; DP$1, DataRegularSeason20242025!$D$3:$D$1315, $A17)+SUMIFS(DataRegularSeason20242025!$AB$3:$AB$1315,DataRegularSeason20242025!$B$3:$B$1315, "&lt;=" &amp; DP$1, DataRegularSeason20242025!$E$3:$E$1315, $A17)</f>
        <v>5</v>
      </c>
      <c r="DQ17">
        <f>SUMIFS(DataRegularSeason20242025!$AA$3:$AA$1315,DataRegularSeason20242025!$B$3:$B$1315, "&lt;=" &amp; DQ$1, DataRegularSeason20242025!$D$3:$D$1315, $A17)+SUMIFS(DataRegularSeason20242025!$AB$3:$AB$1315,DataRegularSeason20242025!$B$3:$B$1315, "&lt;=" &amp; DQ$1, DataRegularSeason20242025!$E$3:$E$1315, $A17)</f>
        <v>5</v>
      </c>
      <c r="DR17">
        <f>SUMIFS(DataRegularSeason20242025!$AA$3:$AA$1315,DataRegularSeason20242025!$B$3:$B$1315, "&lt;=" &amp; DR$1, DataRegularSeason20242025!$D$3:$D$1315, $A17)+SUMIFS(DataRegularSeason20242025!$AB$3:$AB$1315,DataRegularSeason20242025!$B$3:$B$1315, "&lt;=" &amp; DR$1, DataRegularSeason20242025!$E$3:$E$1315, $A17)</f>
        <v>5</v>
      </c>
      <c r="DS17">
        <f>SUMIFS(DataRegularSeason20242025!$AA$3:$AA$1315,DataRegularSeason20242025!$B$3:$B$1315, "&lt;=" &amp; DS$1, DataRegularSeason20242025!$D$3:$D$1315, $A17)+SUMIFS(DataRegularSeason20242025!$AB$3:$AB$1315,DataRegularSeason20242025!$B$3:$B$1315, "&lt;=" &amp; DS$1, DataRegularSeason20242025!$E$3:$E$1315, $A17)</f>
        <v>5</v>
      </c>
      <c r="DT17">
        <f>SUMIFS(DataRegularSeason20242025!$AA$3:$AA$1315,DataRegularSeason20242025!$B$3:$B$1315, "&lt;=" &amp; DT$1, DataRegularSeason20242025!$D$3:$D$1315, $A17)+SUMIFS(DataRegularSeason20242025!$AB$3:$AB$1315,DataRegularSeason20242025!$B$3:$B$1315, "&lt;=" &amp; DT$1, DataRegularSeason20242025!$E$3:$E$1315, $A17)</f>
        <v>5</v>
      </c>
      <c r="DU17">
        <f>SUMIFS(DataRegularSeason20242025!$AA$3:$AA$1315,DataRegularSeason20242025!$B$3:$B$1315, "&lt;=" &amp; DU$1, DataRegularSeason20242025!$D$3:$D$1315, $A17)+SUMIFS(DataRegularSeason20242025!$AB$3:$AB$1315,DataRegularSeason20242025!$B$3:$B$1315, "&lt;=" &amp; DU$1, DataRegularSeason20242025!$E$3:$E$1315, $A17)</f>
        <v>5</v>
      </c>
      <c r="DV17">
        <f>SUMIFS(DataRegularSeason20242025!$AA$3:$AA$1315,DataRegularSeason20242025!$B$3:$B$1315, "&lt;=" &amp; DV$1, DataRegularSeason20242025!$D$3:$D$1315, $A17)+SUMIFS(DataRegularSeason20242025!$AB$3:$AB$1315,DataRegularSeason20242025!$B$3:$B$1315, "&lt;=" &amp; DV$1, DataRegularSeason20242025!$E$3:$E$1315, $A17)</f>
        <v>5</v>
      </c>
      <c r="DW17">
        <f>SUMIFS(DataRegularSeason20242025!$AA$3:$AA$1315,DataRegularSeason20242025!$B$3:$B$1315, "&lt;=" &amp; DW$1, DataRegularSeason20242025!$D$3:$D$1315, $A17)+SUMIFS(DataRegularSeason20242025!$AB$3:$AB$1315,DataRegularSeason20242025!$B$3:$B$1315, "&lt;=" &amp; DW$1, DataRegularSeason20242025!$E$3:$E$1315, $A17)</f>
        <v>5</v>
      </c>
      <c r="DX17">
        <f>SUMIFS(DataRegularSeason20242025!$AA$3:$AA$1315,DataRegularSeason20242025!$B$3:$B$1315, "&lt;=" &amp; DX$1, DataRegularSeason20242025!$D$3:$D$1315, $A17)+SUMIFS(DataRegularSeason20242025!$AB$3:$AB$1315,DataRegularSeason20242025!$B$3:$B$1315, "&lt;=" &amp; DX$1, DataRegularSeason20242025!$E$3:$E$1315, $A17)</f>
        <v>5</v>
      </c>
      <c r="DY17">
        <f>SUMIFS(DataRegularSeason20242025!$AA$3:$AA$1315,DataRegularSeason20242025!$B$3:$B$1315, "&lt;=" &amp; DY$1, DataRegularSeason20242025!$D$3:$D$1315, $A17)+SUMIFS(DataRegularSeason20242025!$AB$3:$AB$1315,DataRegularSeason20242025!$B$3:$B$1315, "&lt;=" &amp; DY$1, DataRegularSeason20242025!$E$3:$E$1315, $A17)</f>
        <v>5</v>
      </c>
      <c r="DZ17">
        <f>SUMIFS(DataRegularSeason20242025!$AA$3:$AA$1315,DataRegularSeason20242025!$B$3:$B$1315, "&lt;=" &amp; DZ$1, DataRegularSeason20242025!$D$3:$D$1315, $A17)+SUMIFS(DataRegularSeason20242025!$AB$3:$AB$1315,DataRegularSeason20242025!$B$3:$B$1315, "&lt;=" &amp; DZ$1, DataRegularSeason20242025!$E$3:$E$1315, $A17)</f>
        <v>5</v>
      </c>
      <c r="EA17">
        <f>SUMIFS(DataRegularSeason20242025!$AA$3:$AA$1315,DataRegularSeason20242025!$B$3:$B$1315, "&lt;=" &amp; EA$1, DataRegularSeason20242025!$D$3:$D$1315, $A17)+SUMIFS(DataRegularSeason20242025!$AB$3:$AB$1315,DataRegularSeason20242025!$B$3:$B$1315, "&lt;=" &amp; EA$1, DataRegularSeason20242025!$E$3:$E$1315, $A17)</f>
        <v>5</v>
      </c>
      <c r="EB17">
        <f>SUMIFS(DataRegularSeason20242025!$AA$3:$AA$1315,DataRegularSeason20242025!$B$3:$B$1315, "&lt;=" &amp; EB$1, DataRegularSeason20242025!$D$3:$D$1315, $A17)+SUMIFS(DataRegularSeason20242025!$AB$3:$AB$1315,DataRegularSeason20242025!$B$3:$B$1315, "&lt;=" &amp; EB$1, DataRegularSeason20242025!$E$3:$E$1315, $A17)</f>
        <v>5</v>
      </c>
      <c r="EC17">
        <f>SUMIFS(DataRegularSeason20242025!$AA$3:$AA$1315,DataRegularSeason20242025!$B$3:$B$1315, "&lt;=" &amp; EC$1, DataRegularSeason20242025!$D$3:$D$1315, $A17)+SUMIFS(DataRegularSeason20242025!$AB$3:$AB$1315,DataRegularSeason20242025!$B$3:$B$1315, "&lt;=" &amp; EC$1, DataRegularSeason20242025!$E$3:$E$1315, $A17)</f>
        <v>5</v>
      </c>
      <c r="ED17">
        <f>SUMIFS(DataRegularSeason20242025!$AA$3:$AA$1315,DataRegularSeason20242025!$B$3:$B$1315, "&lt;=" &amp; ED$1, DataRegularSeason20242025!$D$3:$D$1315, $A17)+SUMIFS(DataRegularSeason20242025!$AB$3:$AB$1315,DataRegularSeason20242025!$B$3:$B$1315, "&lt;=" &amp; ED$1, DataRegularSeason20242025!$E$3:$E$1315, $A17)</f>
        <v>5</v>
      </c>
      <c r="EE17">
        <f>SUMIFS(DataRegularSeason20242025!$AA$3:$AA$1315,DataRegularSeason20242025!$B$3:$B$1315, "&lt;=" &amp; EE$1, DataRegularSeason20242025!$D$3:$D$1315, $A17)+SUMIFS(DataRegularSeason20242025!$AB$3:$AB$1315,DataRegularSeason20242025!$B$3:$B$1315, "&lt;=" &amp; EE$1, DataRegularSeason20242025!$E$3:$E$1315, $A17)</f>
        <v>5</v>
      </c>
      <c r="EF17">
        <f>SUMIFS(DataRegularSeason20242025!$AA$3:$AA$1315,DataRegularSeason20242025!$B$3:$B$1315, "&lt;=" &amp; EF$1, DataRegularSeason20242025!$D$3:$D$1315, $A17)+SUMIFS(DataRegularSeason20242025!$AB$3:$AB$1315,DataRegularSeason20242025!$B$3:$B$1315, "&lt;=" &amp; EF$1, DataRegularSeason20242025!$E$3:$E$1315, $A17)</f>
        <v>5</v>
      </c>
      <c r="EG17">
        <f>SUMIFS(DataRegularSeason20242025!$AA$3:$AA$1315,DataRegularSeason20242025!$B$3:$B$1315, "&lt;=" &amp; EG$1, DataRegularSeason20242025!$D$3:$D$1315, $A17)+SUMIFS(DataRegularSeason20242025!$AB$3:$AB$1315,DataRegularSeason20242025!$B$3:$B$1315, "&lt;=" &amp; EG$1, DataRegularSeason20242025!$E$3:$E$1315, $A17)</f>
        <v>5</v>
      </c>
      <c r="EH17">
        <f>SUMIFS(DataRegularSeason20242025!$AA$3:$AA$1315,DataRegularSeason20242025!$B$3:$B$1315, "&lt;=" &amp; EH$1, DataRegularSeason20242025!$D$3:$D$1315, $A17)+SUMIFS(DataRegularSeason20242025!$AB$3:$AB$1315,DataRegularSeason20242025!$B$3:$B$1315, "&lt;=" &amp; EH$1, DataRegularSeason20242025!$E$3:$E$1315, $A17)</f>
        <v>5</v>
      </c>
      <c r="EI17">
        <f>SUMIFS(DataRegularSeason20242025!$AA$3:$AA$1315,DataRegularSeason20242025!$B$3:$B$1315, "&lt;=" &amp; EI$1, DataRegularSeason20242025!$D$3:$D$1315, $A17)+SUMIFS(DataRegularSeason20242025!$AB$3:$AB$1315,DataRegularSeason20242025!$B$3:$B$1315, "&lt;=" &amp; EI$1, DataRegularSeason20242025!$E$3:$E$1315, $A17)</f>
        <v>5</v>
      </c>
      <c r="EJ17">
        <f>SUMIFS(DataRegularSeason20242025!$AA$3:$AA$1315,DataRegularSeason20242025!$B$3:$B$1315, "&lt;=" &amp; EJ$1, DataRegularSeason20242025!$D$3:$D$1315, $A17)+SUMIFS(DataRegularSeason20242025!$AB$3:$AB$1315,DataRegularSeason20242025!$B$3:$B$1315, "&lt;=" &amp; EJ$1, DataRegularSeason20242025!$E$3:$E$1315, $A17)</f>
        <v>5</v>
      </c>
      <c r="EK17">
        <f>SUMIFS(DataRegularSeason20242025!$AA$3:$AA$1315,DataRegularSeason20242025!$B$3:$B$1315, "&lt;=" &amp; EK$1, DataRegularSeason20242025!$D$3:$D$1315, $A17)+SUMIFS(DataRegularSeason20242025!$AB$3:$AB$1315,DataRegularSeason20242025!$B$3:$B$1315, "&lt;=" &amp; EK$1, DataRegularSeason20242025!$E$3:$E$1315, $A17)</f>
        <v>5</v>
      </c>
      <c r="EL17">
        <f>SUMIFS(DataRegularSeason20242025!$AA$3:$AA$1315,DataRegularSeason20242025!$B$3:$B$1315, "&lt;=" &amp; EL$1, DataRegularSeason20242025!$D$3:$D$1315, $A17)+SUMIFS(DataRegularSeason20242025!$AB$3:$AB$1315,DataRegularSeason20242025!$B$3:$B$1315, "&lt;=" &amp; EL$1, DataRegularSeason20242025!$E$3:$E$1315, $A17)</f>
        <v>5</v>
      </c>
      <c r="EM17">
        <f>SUMIFS(DataRegularSeason20242025!$AA$3:$AA$1315,DataRegularSeason20242025!$B$3:$B$1315, "&lt;=" &amp; EM$1, DataRegularSeason20242025!$D$3:$D$1315, $A17)+SUMIFS(DataRegularSeason20242025!$AB$3:$AB$1315,DataRegularSeason20242025!$B$3:$B$1315, "&lt;=" &amp; EM$1, DataRegularSeason20242025!$E$3:$E$1315, $A17)</f>
        <v>5</v>
      </c>
      <c r="EN17">
        <f>SUMIFS(DataRegularSeason20242025!$AA$3:$AA$1315,DataRegularSeason20242025!$B$3:$B$1315, "&lt;=" &amp; EN$1, DataRegularSeason20242025!$D$3:$D$1315, $A17)+SUMIFS(DataRegularSeason20242025!$AB$3:$AB$1315,DataRegularSeason20242025!$B$3:$B$1315, "&lt;=" &amp; EN$1, DataRegularSeason20242025!$E$3:$E$1315, $A17)</f>
        <v>5</v>
      </c>
      <c r="EO17">
        <f>SUMIFS(DataRegularSeason20242025!$AA$3:$AA$1315,DataRegularSeason20242025!$B$3:$B$1315, "&lt;=" &amp; EO$1, DataRegularSeason20242025!$D$3:$D$1315, $A17)+SUMIFS(DataRegularSeason20242025!$AB$3:$AB$1315,DataRegularSeason20242025!$B$3:$B$1315, "&lt;=" &amp; EO$1, DataRegularSeason20242025!$E$3:$E$1315, $A17)</f>
        <v>5</v>
      </c>
      <c r="EP17">
        <f>SUMIFS(DataRegularSeason20242025!$AA$3:$AA$1315,DataRegularSeason20242025!$B$3:$B$1315, "&lt;=" &amp; EP$1, DataRegularSeason20242025!$D$3:$D$1315, $A17)+SUMIFS(DataRegularSeason20242025!$AB$3:$AB$1315,DataRegularSeason20242025!$B$3:$B$1315, "&lt;=" &amp; EP$1, DataRegularSeason20242025!$E$3:$E$1315, $A17)</f>
        <v>5</v>
      </c>
      <c r="EQ17">
        <f>SUMIFS(DataRegularSeason20242025!$AA$3:$AA$1315,DataRegularSeason20242025!$B$3:$B$1315, "&lt;=" &amp; EQ$1, DataRegularSeason20242025!$D$3:$D$1315, $A17)+SUMIFS(DataRegularSeason20242025!$AB$3:$AB$1315,DataRegularSeason20242025!$B$3:$B$1315, "&lt;=" &amp; EQ$1, DataRegularSeason20242025!$E$3:$E$1315, $A17)</f>
        <v>5</v>
      </c>
      <c r="ER17">
        <f>SUMIFS(DataRegularSeason20242025!$AA$3:$AA$1315,DataRegularSeason20242025!$B$3:$B$1315, "&lt;=" &amp; ER$1, DataRegularSeason20242025!$D$3:$D$1315, $A17)+SUMIFS(DataRegularSeason20242025!$AB$3:$AB$1315,DataRegularSeason20242025!$B$3:$B$1315, "&lt;=" &amp; ER$1, DataRegularSeason20242025!$E$3:$E$1315, $A17)</f>
        <v>5</v>
      </c>
      <c r="ES17">
        <f>SUMIFS(DataRegularSeason20242025!$AA$3:$AA$1315,DataRegularSeason20242025!$B$3:$B$1315, "&lt;=" &amp; ES$1, DataRegularSeason20242025!$D$3:$D$1315, $A17)+SUMIFS(DataRegularSeason20242025!$AB$3:$AB$1315,DataRegularSeason20242025!$B$3:$B$1315, "&lt;=" &amp; ES$1, DataRegularSeason20242025!$E$3:$E$1315, $A17)</f>
        <v>5</v>
      </c>
      <c r="ET17">
        <f>SUMIFS(DataRegularSeason20242025!$AA$3:$AA$1315,DataRegularSeason20242025!$B$3:$B$1315, "&lt;=" &amp; ET$1, DataRegularSeason20242025!$D$3:$D$1315, $A17)+SUMIFS(DataRegularSeason20242025!$AB$3:$AB$1315,DataRegularSeason20242025!$B$3:$B$1315, "&lt;=" &amp; ET$1, DataRegularSeason20242025!$E$3:$E$1315, $A17)</f>
        <v>5</v>
      </c>
      <c r="EU17">
        <f>SUMIFS(DataRegularSeason20242025!$AA$3:$AA$1315,DataRegularSeason20242025!$B$3:$B$1315, "&lt;=" &amp; EU$1, DataRegularSeason20242025!$D$3:$D$1315, $A17)+SUMIFS(DataRegularSeason20242025!$AB$3:$AB$1315,DataRegularSeason20242025!$B$3:$B$1315, "&lt;=" &amp; EU$1, DataRegularSeason20242025!$E$3:$E$1315, $A17)</f>
        <v>5</v>
      </c>
      <c r="EV17">
        <f>SUMIFS(DataRegularSeason20242025!$AA$3:$AA$1315,DataRegularSeason20242025!$B$3:$B$1315, "&lt;=" &amp; EV$1, DataRegularSeason20242025!$D$3:$D$1315, $A17)+SUMIFS(DataRegularSeason20242025!$AB$3:$AB$1315,DataRegularSeason20242025!$B$3:$B$1315, "&lt;=" &amp; EV$1, DataRegularSeason20242025!$E$3:$E$1315, $A17)</f>
        <v>5</v>
      </c>
      <c r="EW17">
        <f>SUMIFS(DataRegularSeason20242025!$AA$3:$AA$1315,DataRegularSeason20242025!$B$3:$B$1315, "&lt;=" &amp; EW$1, DataRegularSeason20242025!$D$3:$D$1315, $A17)+SUMIFS(DataRegularSeason20242025!$AB$3:$AB$1315,DataRegularSeason20242025!$B$3:$B$1315, "&lt;=" &amp; EW$1, DataRegularSeason20242025!$E$3:$E$1315, $A17)</f>
        <v>5</v>
      </c>
      <c r="EX17">
        <f>SUMIFS(DataRegularSeason20242025!$AA$3:$AA$1315,DataRegularSeason20242025!$B$3:$B$1315, "&lt;=" &amp; EX$1, DataRegularSeason20242025!$D$3:$D$1315, $A17)+SUMIFS(DataRegularSeason20242025!$AB$3:$AB$1315,DataRegularSeason20242025!$B$3:$B$1315, "&lt;=" &amp; EX$1, DataRegularSeason20242025!$E$3:$E$1315, $A17)</f>
        <v>5</v>
      </c>
      <c r="EY17">
        <f>SUMIFS(DataRegularSeason20242025!$AA$3:$AA$1315,DataRegularSeason20242025!$B$3:$B$1315, "&lt;=" &amp; EY$1, DataRegularSeason20242025!$D$3:$D$1315, $A17)+SUMIFS(DataRegularSeason20242025!$AB$3:$AB$1315,DataRegularSeason20242025!$B$3:$B$1315, "&lt;=" &amp; EY$1, DataRegularSeason20242025!$E$3:$E$1315, $A17)</f>
        <v>5</v>
      </c>
      <c r="EZ17">
        <f>SUMIFS(DataRegularSeason20242025!$AA$3:$AA$1315,DataRegularSeason20242025!$B$3:$B$1315, "&lt;=" &amp; EZ$1, DataRegularSeason20242025!$D$3:$D$1315, $A17)+SUMIFS(DataRegularSeason20242025!$AB$3:$AB$1315,DataRegularSeason20242025!$B$3:$B$1315, "&lt;=" &amp; EZ$1, DataRegularSeason20242025!$E$3:$E$1315, $A17)</f>
        <v>5</v>
      </c>
      <c r="FA17">
        <f>SUMIFS(DataRegularSeason20242025!$AA$3:$AA$1315,DataRegularSeason20242025!$B$3:$B$1315, "&lt;=" &amp; FA$1, DataRegularSeason20242025!$D$3:$D$1315, $A17)+SUMIFS(DataRegularSeason20242025!$AB$3:$AB$1315,DataRegularSeason20242025!$B$3:$B$1315, "&lt;=" &amp; FA$1, DataRegularSeason20242025!$E$3:$E$1315, $A17)</f>
        <v>5</v>
      </c>
      <c r="FB17">
        <f>SUMIFS(DataRegularSeason20242025!$AA$3:$AA$1315,DataRegularSeason20242025!$B$3:$B$1315, "&lt;=" &amp; FB$1, DataRegularSeason20242025!$D$3:$D$1315, $A17)+SUMIFS(DataRegularSeason20242025!$AB$3:$AB$1315,DataRegularSeason20242025!$B$3:$B$1315, "&lt;=" &amp; FB$1, DataRegularSeason20242025!$E$3:$E$1315, $A17)</f>
        <v>5</v>
      </c>
      <c r="FC17">
        <f>SUMIFS(DataRegularSeason20242025!$AA$3:$AA$1315,DataRegularSeason20242025!$B$3:$B$1315, "&lt;=" &amp; FC$1, DataRegularSeason20242025!$D$3:$D$1315, $A17)+SUMIFS(DataRegularSeason20242025!$AB$3:$AB$1315,DataRegularSeason20242025!$B$3:$B$1315, "&lt;=" &amp; FC$1, DataRegularSeason20242025!$E$3:$E$1315, $A17)</f>
        <v>5</v>
      </c>
      <c r="FD17">
        <f>SUMIFS(DataRegularSeason20242025!$AA$3:$AA$1315,DataRegularSeason20242025!$B$3:$B$1315, "&lt;=" &amp; FD$1, DataRegularSeason20242025!$D$3:$D$1315, $A17)+SUMIFS(DataRegularSeason20242025!$AB$3:$AB$1315,DataRegularSeason20242025!$B$3:$B$1315, "&lt;=" &amp; FD$1, DataRegularSeason20242025!$E$3:$E$1315, $A17)</f>
        <v>5</v>
      </c>
      <c r="FE17">
        <f>SUMIFS(DataRegularSeason20242025!$AA$3:$AA$1315,DataRegularSeason20242025!$B$3:$B$1315, "&lt;=" &amp; FE$1, DataRegularSeason20242025!$D$3:$D$1315, $A17)+SUMIFS(DataRegularSeason20242025!$AB$3:$AB$1315,DataRegularSeason20242025!$B$3:$B$1315, "&lt;=" &amp; FE$1, DataRegularSeason20242025!$E$3:$E$1315, $A17)</f>
        <v>5</v>
      </c>
      <c r="FF17">
        <f>SUMIFS(DataRegularSeason20242025!$AA$3:$AA$1315,DataRegularSeason20242025!$B$3:$B$1315, "&lt;=" &amp; FF$1, DataRegularSeason20242025!$D$3:$D$1315, $A17)+SUMIFS(DataRegularSeason20242025!$AB$3:$AB$1315,DataRegularSeason20242025!$B$3:$B$1315, "&lt;=" &amp; FF$1, DataRegularSeason20242025!$E$3:$E$1315, $A17)</f>
        <v>5</v>
      </c>
      <c r="FG17">
        <f>SUMIFS(DataRegularSeason20242025!$AA$3:$AA$1315,DataRegularSeason20242025!$B$3:$B$1315, "&lt;=" &amp; FG$1, DataRegularSeason20242025!$D$3:$D$1315, $A17)+SUMIFS(DataRegularSeason20242025!$AB$3:$AB$1315,DataRegularSeason20242025!$B$3:$B$1315, "&lt;=" &amp; FG$1, DataRegularSeason20242025!$E$3:$E$1315, $A17)</f>
        <v>5</v>
      </c>
      <c r="FH17">
        <f>SUMIFS(DataRegularSeason20242025!$AA$3:$AA$1315,DataRegularSeason20242025!$B$3:$B$1315, "&lt;=" &amp; FH$1, DataRegularSeason20242025!$D$3:$D$1315, $A17)+SUMIFS(DataRegularSeason20242025!$AB$3:$AB$1315,DataRegularSeason20242025!$B$3:$B$1315, "&lt;=" &amp; FH$1, DataRegularSeason20242025!$E$3:$E$1315, $A17)</f>
        <v>5</v>
      </c>
      <c r="FI17">
        <f>SUMIFS(DataRegularSeason20242025!$AA$3:$AA$1315,DataRegularSeason20242025!$B$3:$B$1315, "&lt;=" &amp; FI$1, DataRegularSeason20242025!$D$3:$D$1315, $A17)+SUMIFS(DataRegularSeason20242025!$AB$3:$AB$1315,DataRegularSeason20242025!$B$3:$B$1315, "&lt;=" &amp; FI$1, DataRegularSeason20242025!$E$3:$E$1315, $A17)</f>
        <v>5</v>
      </c>
      <c r="FJ17">
        <f>SUMIFS(DataRegularSeason20242025!$AA$3:$AA$1315,DataRegularSeason20242025!$B$3:$B$1315, "&lt;=" &amp; FJ$1, DataRegularSeason20242025!$D$3:$D$1315, $A17)+SUMIFS(DataRegularSeason20242025!$AB$3:$AB$1315,DataRegularSeason20242025!$B$3:$B$1315, "&lt;=" &amp; FJ$1, DataRegularSeason20242025!$E$3:$E$1315, $A17)</f>
        <v>5</v>
      </c>
      <c r="FK17">
        <f>SUMIFS(DataRegularSeason20242025!$AA$3:$AA$1315,DataRegularSeason20242025!$B$3:$B$1315, "&lt;=" &amp; FK$1, DataRegularSeason20242025!$D$3:$D$1315, $A17)+SUMIFS(DataRegularSeason20242025!$AB$3:$AB$1315,DataRegularSeason20242025!$B$3:$B$1315, "&lt;=" &amp; FK$1, DataRegularSeason20242025!$E$3:$E$1315, $A17)</f>
        <v>5</v>
      </c>
      <c r="FL17">
        <f>SUMIFS(DataRegularSeason20242025!$AA$3:$AA$1315,DataRegularSeason20242025!$B$3:$B$1315, "&lt;=" &amp; FL$1, DataRegularSeason20242025!$D$3:$D$1315, $A17)+SUMIFS(DataRegularSeason20242025!$AB$3:$AB$1315,DataRegularSeason20242025!$B$3:$B$1315, "&lt;=" &amp; FL$1, DataRegularSeason20242025!$E$3:$E$1315, $A17)</f>
        <v>5</v>
      </c>
      <c r="FM17">
        <f>SUMIFS(DataRegularSeason20242025!$AA$3:$AA$1315,DataRegularSeason20242025!$B$3:$B$1315, "&lt;=" &amp; FM$1, DataRegularSeason20242025!$D$3:$D$1315, $A17)+SUMIFS(DataRegularSeason20242025!$AB$3:$AB$1315,DataRegularSeason20242025!$B$3:$B$1315, "&lt;=" &amp; FM$1, DataRegularSeason20242025!$E$3:$E$1315, $A17)</f>
        <v>5</v>
      </c>
      <c r="FN17">
        <f>SUMIFS(DataRegularSeason20242025!$AA$3:$AA$1315,DataRegularSeason20242025!$B$3:$B$1315, "&lt;=" &amp; FN$1, DataRegularSeason20242025!$D$3:$D$1315, $A17)+SUMIFS(DataRegularSeason20242025!$AB$3:$AB$1315,DataRegularSeason20242025!$B$3:$B$1315, "&lt;=" &amp; FN$1, DataRegularSeason20242025!$E$3:$E$1315, $A17)</f>
        <v>5</v>
      </c>
      <c r="FO17">
        <f>SUMIFS(DataRegularSeason20242025!$AA$3:$AA$1315,DataRegularSeason20242025!$B$3:$B$1315, "&lt;=" &amp; FO$1, DataRegularSeason20242025!$D$3:$D$1315, $A17)+SUMIFS(DataRegularSeason20242025!$AB$3:$AB$1315,DataRegularSeason20242025!$B$3:$B$1315, "&lt;=" &amp; FO$1, DataRegularSeason20242025!$E$3:$E$1315, $A17)</f>
        <v>5</v>
      </c>
      <c r="FP17">
        <f>SUMIFS(DataRegularSeason20242025!$AA$3:$AA$1315,DataRegularSeason20242025!$B$3:$B$1315, "&lt;=" &amp; FP$1, DataRegularSeason20242025!$D$3:$D$1315, $A17)+SUMIFS(DataRegularSeason20242025!$AB$3:$AB$1315,DataRegularSeason20242025!$B$3:$B$1315, "&lt;=" &amp; FP$1, DataRegularSeason20242025!$E$3:$E$1315, $A17)</f>
        <v>5</v>
      </c>
      <c r="FQ17">
        <f>SUMIFS(DataRegularSeason20242025!$AA$3:$AA$1315,DataRegularSeason20242025!$B$3:$B$1315, "&lt;=" &amp; FQ$1, DataRegularSeason20242025!$D$3:$D$1315, $A17)+SUMIFS(DataRegularSeason20242025!$AB$3:$AB$1315,DataRegularSeason20242025!$B$3:$B$1315, "&lt;=" &amp; FQ$1, DataRegularSeason20242025!$E$3:$E$1315, $A17)</f>
        <v>5</v>
      </c>
      <c r="FR17">
        <f>SUMIFS(DataRegularSeason20242025!$AA$3:$AA$1315,DataRegularSeason20242025!$B$3:$B$1315, "&lt;=" &amp; FR$1, DataRegularSeason20242025!$D$3:$D$1315, $A17)+SUMIFS(DataRegularSeason20242025!$AB$3:$AB$1315,DataRegularSeason20242025!$B$3:$B$1315, "&lt;=" &amp; FR$1, DataRegularSeason20242025!$E$3:$E$1315, $A17)</f>
        <v>5</v>
      </c>
      <c r="FS17">
        <f>SUMIFS(DataRegularSeason20242025!$AA$3:$AA$1315,DataRegularSeason20242025!$B$3:$B$1315, "&lt;=" &amp; FS$1, DataRegularSeason20242025!$D$3:$D$1315, $A17)+SUMIFS(DataRegularSeason20242025!$AB$3:$AB$1315,DataRegularSeason20242025!$B$3:$B$1315, "&lt;=" &amp; FS$1, DataRegularSeason20242025!$E$3:$E$1315, $A17)</f>
        <v>5</v>
      </c>
      <c r="FT17">
        <f>SUMIFS(DataRegularSeason20242025!$AA$3:$AA$1315,DataRegularSeason20242025!$B$3:$B$1315, "&lt;=" &amp; FT$1, DataRegularSeason20242025!$D$3:$D$1315, $A17)+SUMIFS(DataRegularSeason20242025!$AB$3:$AB$1315,DataRegularSeason20242025!$B$3:$B$1315, "&lt;=" &amp; FT$1, DataRegularSeason20242025!$E$3:$E$1315, $A17)</f>
        <v>5</v>
      </c>
      <c r="FU17">
        <f>SUMIFS(DataRegularSeason20242025!$AA$3:$AA$1315,DataRegularSeason20242025!$B$3:$B$1315, "&lt;=" &amp; FU$1, DataRegularSeason20242025!$D$3:$D$1315, $A17)+SUMIFS(DataRegularSeason20242025!$AB$3:$AB$1315,DataRegularSeason20242025!$B$3:$B$1315, "&lt;=" &amp; FU$1, DataRegularSeason20242025!$E$3:$E$1315, $A17)</f>
        <v>5</v>
      </c>
      <c r="FV17">
        <f>SUMIFS(DataRegularSeason20242025!$AA$3:$AA$1315,DataRegularSeason20242025!$B$3:$B$1315, "&lt;=" &amp; FV$1, DataRegularSeason20242025!$D$3:$D$1315, $A17)+SUMIFS(DataRegularSeason20242025!$AB$3:$AB$1315,DataRegularSeason20242025!$B$3:$B$1315, "&lt;=" &amp; FV$1, DataRegularSeason20242025!$E$3:$E$1315, $A17)</f>
        <v>5</v>
      </c>
      <c r="FW17">
        <f>SUMIFS(DataRegularSeason20242025!$AA$3:$AA$1315,DataRegularSeason20242025!$B$3:$B$1315, "&lt;=" &amp; FW$1, DataRegularSeason20242025!$D$3:$D$1315, $A17)+SUMIFS(DataRegularSeason20242025!$AB$3:$AB$1315,DataRegularSeason20242025!$B$3:$B$1315, "&lt;=" &amp; FW$1, DataRegularSeason20242025!$E$3:$E$1315, $A17)</f>
        <v>5</v>
      </c>
      <c r="FX17">
        <f>SUMIFS(DataRegularSeason20242025!$AA$3:$AA$1315,DataRegularSeason20242025!$B$3:$B$1315, "&lt;=" &amp; FX$1, DataRegularSeason20242025!$D$3:$D$1315, $A17)+SUMIFS(DataRegularSeason20242025!$AB$3:$AB$1315,DataRegularSeason20242025!$B$3:$B$1315, "&lt;=" &amp; FX$1, DataRegularSeason20242025!$E$3:$E$1315, $A17)</f>
        <v>5</v>
      </c>
      <c r="FY17">
        <f>SUMIFS(DataRegularSeason20242025!$AA$3:$AA$1315,DataRegularSeason20242025!$B$3:$B$1315, "&lt;=" &amp; FY$1, DataRegularSeason20242025!$D$3:$D$1315, $A17)+SUMIFS(DataRegularSeason20242025!$AB$3:$AB$1315,DataRegularSeason20242025!$B$3:$B$1315, "&lt;=" &amp; FY$1, DataRegularSeason20242025!$E$3:$E$1315, $A17)</f>
        <v>5</v>
      </c>
      <c r="FZ17">
        <f>SUMIFS(DataRegularSeason20242025!$AA$3:$AA$1315,DataRegularSeason20242025!$B$3:$B$1315, "&lt;=" &amp; FZ$1, DataRegularSeason20242025!$D$3:$D$1315, $A17)+SUMIFS(DataRegularSeason20242025!$AB$3:$AB$1315,DataRegularSeason20242025!$B$3:$B$1315, "&lt;=" &amp; FZ$1, DataRegularSeason20242025!$E$3:$E$1315, $A17)</f>
        <v>5</v>
      </c>
      <c r="GA17">
        <f>SUMIFS(DataRegularSeason20242025!$AA$3:$AA$1315,DataRegularSeason20242025!$B$3:$B$1315, "&lt;=" &amp; GA$1, DataRegularSeason20242025!$D$3:$D$1315, $A17)+SUMIFS(DataRegularSeason20242025!$AB$3:$AB$1315,DataRegularSeason20242025!$B$3:$B$1315, "&lt;=" &amp; GA$1, DataRegularSeason20242025!$E$3:$E$1315, $A17)</f>
        <v>5</v>
      </c>
      <c r="GB17">
        <f>SUMIFS(DataRegularSeason20242025!$AA$3:$AA$1315,DataRegularSeason20242025!$B$3:$B$1315, "&lt;=" &amp; GB$1, DataRegularSeason20242025!$D$3:$D$1315, $A17)+SUMIFS(DataRegularSeason20242025!$AB$3:$AB$1315,DataRegularSeason20242025!$B$3:$B$1315, "&lt;=" &amp; GB$1, DataRegularSeason20242025!$E$3:$E$1315, $A17)</f>
        <v>5</v>
      </c>
      <c r="GC17">
        <f>SUMIFS(DataRegularSeason20242025!$AA$3:$AA$1315,DataRegularSeason20242025!$B$3:$B$1315, "&lt;=" &amp; GC$1, DataRegularSeason20242025!$D$3:$D$1315, $A17)+SUMIFS(DataRegularSeason20242025!$AB$3:$AB$1315,DataRegularSeason20242025!$B$3:$B$1315, "&lt;=" &amp; GC$1, DataRegularSeason20242025!$E$3:$E$1315, $A17)</f>
        <v>5</v>
      </c>
      <c r="GD17">
        <f>SUMIFS(DataRegularSeason20242025!$AA$3:$AA$1315,DataRegularSeason20242025!$B$3:$B$1315, "&lt;=" &amp; GD$1, DataRegularSeason20242025!$D$3:$D$1315, $A17)+SUMIFS(DataRegularSeason20242025!$AB$3:$AB$1315,DataRegularSeason20242025!$B$3:$B$1315, "&lt;=" &amp; GD$1, DataRegularSeason20242025!$E$3:$E$1315, $A17)</f>
        <v>5</v>
      </c>
      <c r="GE17">
        <f>SUMIFS(DataRegularSeason20242025!$AA$3:$AA$1315,DataRegularSeason20242025!$B$3:$B$1315, "&lt;=" &amp; GE$1, DataRegularSeason20242025!$D$3:$D$1315, $A17)+SUMIFS(DataRegularSeason20242025!$AB$3:$AB$1315,DataRegularSeason20242025!$B$3:$B$1315, "&lt;=" &amp; GE$1, DataRegularSeason20242025!$E$3:$E$1315, $A17)</f>
        <v>5</v>
      </c>
      <c r="GF17">
        <f>SUMIFS(DataRegularSeason20242025!$AA$3:$AA$1315,DataRegularSeason20242025!$B$3:$B$1315, "&lt;=" &amp; GF$1, DataRegularSeason20242025!$D$3:$D$1315, $A17)+SUMIFS(DataRegularSeason20242025!$AB$3:$AB$1315,DataRegularSeason20242025!$B$3:$B$1315, "&lt;=" &amp; GF$1, DataRegularSeason20242025!$E$3:$E$1315, $A17)</f>
        <v>5</v>
      </c>
      <c r="GG17">
        <f>SUMIFS(DataRegularSeason20242025!$AA$3:$AA$1315,DataRegularSeason20242025!$B$3:$B$1315, "&lt;=" &amp; GG$1, DataRegularSeason20242025!$D$3:$D$1315, $A17)+SUMIFS(DataRegularSeason20242025!$AB$3:$AB$1315,DataRegularSeason20242025!$B$3:$B$1315, "&lt;=" &amp; GG$1, DataRegularSeason20242025!$E$3:$E$1315, $A17)</f>
        <v>5</v>
      </c>
      <c r="GH17">
        <f>SUMIFS(DataRegularSeason20242025!$AA$3:$AA$1315,DataRegularSeason20242025!$B$3:$B$1315, "&lt;=" &amp; GH$1, DataRegularSeason20242025!$D$3:$D$1315, $A17)+SUMIFS(DataRegularSeason20242025!$AB$3:$AB$1315,DataRegularSeason20242025!$B$3:$B$1315, "&lt;=" &amp; GH$1, DataRegularSeason20242025!$E$3:$E$1315, $A17)</f>
        <v>5</v>
      </c>
      <c r="GI17">
        <f>SUMIFS(DataRegularSeason20242025!$AA$3:$AA$1315,DataRegularSeason20242025!$B$3:$B$1315, "&lt;=" &amp; GI$1, DataRegularSeason20242025!$D$3:$D$1315, $A17)+SUMIFS(DataRegularSeason20242025!$AB$3:$AB$1315,DataRegularSeason20242025!$B$3:$B$1315, "&lt;=" &amp; GI$1, DataRegularSeason20242025!$E$3:$E$1315, $A17)</f>
        <v>5</v>
      </c>
      <c r="GJ17">
        <f>SUMIFS(DataRegularSeason20242025!$AA$3:$AA$1315,DataRegularSeason20242025!$B$3:$B$1315, "&lt;=" &amp; GJ$1, DataRegularSeason20242025!$D$3:$D$1315, $A17)+SUMIFS(DataRegularSeason20242025!$AB$3:$AB$1315,DataRegularSeason20242025!$B$3:$B$1315, "&lt;=" &amp; GJ$1, DataRegularSeason20242025!$E$3:$E$1315, $A17)</f>
        <v>5</v>
      </c>
      <c r="GK17">
        <f>SUMIFS(DataRegularSeason20242025!$AA$3:$AA$1315,DataRegularSeason20242025!$B$3:$B$1315, "&lt;=" &amp; GK$1, DataRegularSeason20242025!$D$3:$D$1315, $A17)+SUMIFS(DataRegularSeason20242025!$AB$3:$AB$1315,DataRegularSeason20242025!$B$3:$B$1315, "&lt;=" &amp; GK$1, DataRegularSeason20242025!$E$3:$E$1315, $A17)</f>
        <v>5</v>
      </c>
      <c r="GL17">
        <f>SUMIFS(DataRegularSeason20242025!$AA$3:$AA$1315,DataRegularSeason20242025!$B$3:$B$1315, "&lt;=" &amp; GL$1, DataRegularSeason20242025!$D$3:$D$1315, $A17)+SUMIFS(DataRegularSeason20242025!$AB$3:$AB$1315,DataRegularSeason20242025!$B$3:$B$1315, "&lt;=" &amp; GL$1, DataRegularSeason20242025!$E$3:$E$1315, $A17)</f>
        <v>5</v>
      </c>
      <c r="GM17">
        <f>SUMIFS(DataRegularSeason20242025!$AA$3:$AA$1315,DataRegularSeason20242025!$B$3:$B$1315, "&lt;=" &amp; GM$1, DataRegularSeason20242025!$D$3:$D$1315, $A17)+SUMIFS(DataRegularSeason20242025!$AB$3:$AB$1315,DataRegularSeason20242025!$B$3:$B$1315, "&lt;=" &amp; GM$1, DataRegularSeason20242025!$E$3:$E$1315, $A17)</f>
        <v>5</v>
      </c>
      <c r="GN17">
        <f>SUMIFS(DataRegularSeason20242025!$AA$3:$AA$1315,DataRegularSeason20242025!$B$3:$B$1315, "&lt;=" &amp; GN$1, DataRegularSeason20242025!$D$3:$D$1315, $A17)+SUMIFS(DataRegularSeason20242025!$AB$3:$AB$1315,DataRegularSeason20242025!$B$3:$B$1315, "&lt;=" &amp; GN$1, DataRegularSeason20242025!$E$3:$E$1315, $A17)</f>
        <v>5</v>
      </c>
      <c r="GO17">
        <f>SUMIFS(DataRegularSeason20242025!$AA$3:$AA$1315,DataRegularSeason20242025!$B$3:$B$1315, "&lt;=" &amp; GO$1, DataRegularSeason20242025!$D$3:$D$1315, $A17)+SUMIFS(DataRegularSeason20242025!$AB$3:$AB$1315,DataRegularSeason20242025!$B$3:$B$1315, "&lt;=" &amp; GO$1, DataRegularSeason20242025!$E$3:$E$1315, $A17)</f>
        <v>5</v>
      </c>
      <c r="GP17">
        <f>SUMIFS(DataRegularSeason20242025!$AA$3:$AA$1315,DataRegularSeason20242025!$B$3:$B$1315, "&lt;=" &amp; GP$1, DataRegularSeason20242025!$D$3:$D$1315, $A17)+SUMIFS(DataRegularSeason20242025!$AB$3:$AB$1315,DataRegularSeason20242025!$B$3:$B$1315, "&lt;=" &amp; GP$1, DataRegularSeason20242025!$E$3:$E$1315, $A17)</f>
        <v>5</v>
      </c>
      <c r="GQ17">
        <f>SUMIFS(DataRegularSeason20242025!$AA$3:$AA$1315,DataRegularSeason20242025!$B$3:$B$1315, "&lt;=" &amp; GQ$1, DataRegularSeason20242025!$D$3:$D$1315, $A17)+SUMIFS(DataRegularSeason20242025!$AB$3:$AB$1315,DataRegularSeason20242025!$B$3:$B$1315, "&lt;=" &amp; GQ$1, DataRegularSeason20242025!$E$3:$E$1315, $A17)</f>
        <v>5</v>
      </c>
      <c r="GR17">
        <f>SUMIFS(DataRegularSeason20242025!$AA$3:$AA$1315,DataRegularSeason20242025!$B$3:$B$1315, "&lt;=" &amp; GR$1, DataRegularSeason20242025!$D$3:$D$1315, $A17)+SUMIFS(DataRegularSeason20242025!$AB$3:$AB$1315,DataRegularSeason20242025!$B$3:$B$1315, "&lt;=" &amp; GR$1, DataRegularSeason20242025!$E$3:$E$1315, $A17)</f>
        <v>5</v>
      </c>
      <c r="GS17">
        <f>SUMIFS(DataRegularSeason20242025!$AA$3:$AA$1315,DataRegularSeason20242025!$B$3:$B$1315, "&lt;=" &amp; GS$1, DataRegularSeason20242025!$D$3:$D$1315, $A17)+SUMIFS(DataRegularSeason20242025!$AB$3:$AB$1315,DataRegularSeason20242025!$B$3:$B$1315, "&lt;=" &amp; GS$1, DataRegularSeason20242025!$E$3:$E$1315, $A17)</f>
        <v>5</v>
      </c>
      <c r="GT17">
        <f>SUMIFS(DataRegularSeason20242025!$AA$3:$AA$1315,DataRegularSeason20242025!$B$3:$B$1315, "&lt;=" &amp; GT$1, DataRegularSeason20242025!$D$3:$D$1315, $A17)+SUMIFS(DataRegularSeason20242025!$AB$3:$AB$1315,DataRegularSeason20242025!$B$3:$B$1315, "&lt;=" &amp; GT$1, DataRegularSeason20242025!$E$3:$E$1315, $A17)</f>
        <v>5</v>
      </c>
      <c r="GU17">
        <f>SUMIFS(DataRegularSeason20242025!$AA$3:$AA$1315,DataRegularSeason20242025!$B$3:$B$1315, "&lt;=" &amp; GU$1, DataRegularSeason20242025!$D$3:$D$1315, $A17)+SUMIFS(DataRegularSeason20242025!$AB$3:$AB$1315,DataRegularSeason20242025!$B$3:$B$1315, "&lt;=" &amp; GU$1, DataRegularSeason20242025!$E$3:$E$1315, $A17)</f>
        <v>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18</v>
      </c>
      <c r="AD18">
        <f>SUMIFS(DataRegularSeason20242025!$AA$3:$AA$1315,DataRegularSeason20242025!$B$3:$B$1315, "&lt;=" &amp; AD$1, DataRegularSeason20242025!$D$3:$D$1315, $A18)+SUMIFS(DataRegularSeason20242025!$AB$3:$AB$1315,DataRegularSeason20242025!$B$3:$B$1315, "&lt;=" &amp; AD$1, DataRegularSeason20242025!$E$3:$E$1315, $A18)</f>
        <v>18</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18</v>
      </c>
      <c r="AH18">
        <f>SUMIFS(DataRegularSeason20242025!$AA$3:$AA$1315,DataRegularSeason20242025!$B$3:$B$1315, "&lt;=" &amp; AH$1, DataRegularSeason20242025!$D$3:$D$1315, $A18)+SUMIFS(DataRegularSeason20242025!$AB$3:$AB$1315,DataRegularSeason20242025!$B$3:$B$1315, "&lt;=" &amp; AH$1, DataRegularSeason20242025!$E$3:$E$1315, $A18)</f>
        <v>18</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18</v>
      </c>
      <c r="AN18">
        <f>SUMIFS(DataRegularSeason20242025!$AA$3:$AA$1315,DataRegularSeason20242025!$B$3:$B$1315, "&lt;=" &amp; AN$1, DataRegularSeason20242025!$D$3:$D$1315, $A18)+SUMIFS(DataRegularSeason20242025!$AB$3:$AB$1315,DataRegularSeason20242025!$B$3:$B$1315, "&lt;=" &amp; AN$1, DataRegularSeason20242025!$E$3:$E$1315, $A18)</f>
        <v>18</v>
      </c>
      <c r="AO18">
        <f>SUMIFS(DataRegularSeason20242025!$AA$3:$AA$1315,DataRegularSeason20242025!$B$3:$B$1315, "&lt;=" &amp; AO$1, DataRegularSeason20242025!$D$3:$D$1315, $A18)+SUMIFS(DataRegularSeason20242025!$AB$3:$AB$1315,DataRegularSeason20242025!$B$3:$B$1315, "&lt;=" &amp; AO$1, DataRegularSeason20242025!$E$3:$E$1315, $A18)</f>
        <v>18</v>
      </c>
      <c r="AP18">
        <f>SUMIFS(DataRegularSeason20242025!$AA$3:$AA$1315,DataRegularSeason20242025!$B$3:$B$1315, "&lt;=" &amp; AP$1, DataRegularSeason20242025!$D$3:$D$1315, $A18)+SUMIFS(DataRegularSeason20242025!$AB$3:$AB$1315,DataRegularSeason20242025!$B$3:$B$1315, "&lt;=" &amp; AP$1, DataRegularSeason20242025!$E$3:$E$1315, $A18)</f>
        <v>18</v>
      </c>
      <c r="AQ18">
        <f>SUMIFS(DataRegularSeason20242025!$AA$3:$AA$1315,DataRegularSeason20242025!$B$3:$B$1315, "&lt;=" &amp; AQ$1, DataRegularSeason20242025!$D$3:$D$1315, $A18)+SUMIFS(DataRegularSeason20242025!$AB$3:$AB$1315,DataRegularSeason20242025!$B$3:$B$1315, "&lt;=" &amp; AQ$1, DataRegularSeason20242025!$E$3:$E$1315, $A18)</f>
        <v>18</v>
      </c>
      <c r="AR18">
        <f>SUMIFS(DataRegularSeason20242025!$AA$3:$AA$1315,DataRegularSeason20242025!$B$3:$B$1315, "&lt;=" &amp; AR$1, DataRegularSeason20242025!$D$3:$D$1315, $A18)+SUMIFS(DataRegularSeason20242025!$AB$3:$AB$1315,DataRegularSeason20242025!$B$3:$B$1315, "&lt;=" &amp; AR$1, DataRegularSeason20242025!$E$3:$E$1315, $A18)</f>
        <v>18</v>
      </c>
      <c r="AS18">
        <f>SUMIFS(DataRegularSeason20242025!$AA$3:$AA$1315,DataRegularSeason20242025!$B$3:$B$1315, "&lt;=" &amp; AS$1, DataRegularSeason20242025!$D$3:$D$1315, $A18)+SUMIFS(DataRegularSeason20242025!$AB$3:$AB$1315,DataRegularSeason20242025!$B$3:$B$1315, "&lt;=" &amp; AS$1, DataRegularSeason20242025!$E$3:$E$1315, $A18)</f>
        <v>18</v>
      </c>
      <c r="AT18">
        <f>SUMIFS(DataRegularSeason20242025!$AA$3:$AA$1315,DataRegularSeason20242025!$B$3:$B$1315, "&lt;=" &amp; AT$1, DataRegularSeason20242025!$D$3:$D$1315, $A18)+SUMIFS(DataRegularSeason20242025!$AB$3:$AB$1315,DataRegularSeason20242025!$B$3:$B$1315, "&lt;=" &amp; AT$1, DataRegularSeason20242025!$E$3:$E$1315, $A18)</f>
        <v>18</v>
      </c>
      <c r="AU18">
        <f>SUMIFS(DataRegularSeason20242025!$AA$3:$AA$1315,DataRegularSeason20242025!$B$3:$B$1315, "&lt;=" &amp; AU$1, DataRegularSeason20242025!$D$3:$D$1315, $A18)+SUMIFS(DataRegularSeason20242025!$AB$3:$AB$1315,DataRegularSeason20242025!$B$3:$B$1315, "&lt;=" &amp; AU$1, DataRegularSeason20242025!$E$3:$E$1315, $A18)</f>
        <v>18</v>
      </c>
      <c r="AV18">
        <f>SUMIFS(DataRegularSeason20242025!$AA$3:$AA$1315,DataRegularSeason20242025!$B$3:$B$1315, "&lt;=" &amp; AV$1, DataRegularSeason20242025!$D$3:$D$1315, $A18)+SUMIFS(DataRegularSeason20242025!$AB$3:$AB$1315,DataRegularSeason20242025!$B$3:$B$1315, "&lt;=" &amp; AV$1, DataRegularSeason20242025!$E$3:$E$1315, $A18)</f>
        <v>18</v>
      </c>
      <c r="AW18">
        <f>SUMIFS(DataRegularSeason20242025!$AA$3:$AA$1315,DataRegularSeason20242025!$B$3:$B$1315, "&lt;=" &amp; AW$1, DataRegularSeason20242025!$D$3:$D$1315, $A18)+SUMIFS(DataRegularSeason20242025!$AB$3:$AB$1315,DataRegularSeason20242025!$B$3:$B$1315, "&lt;=" &amp; AW$1, DataRegularSeason20242025!$E$3:$E$1315, $A18)</f>
        <v>18</v>
      </c>
      <c r="AX18">
        <f>SUMIFS(DataRegularSeason20242025!$AA$3:$AA$1315,DataRegularSeason20242025!$B$3:$B$1315, "&lt;=" &amp; AX$1, DataRegularSeason20242025!$D$3:$D$1315, $A18)+SUMIFS(DataRegularSeason20242025!$AB$3:$AB$1315,DataRegularSeason20242025!$B$3:$B$1315, "&lt;=" &amp; AX$1, DataRegularSeason20242025!$E$3:$E$1315, $A18)</f>
        <v>18</v>
      </c>
      <c r="AY18">
        <f>SUMIFS(DataRegularSeason20242025!$AA$3:$AA$1315,DataRegularSeason20242025!$B$3:$B$1315, "&lt;=" &amp; AY$1, DataRegularSeason20242025!$D$3:$D$1315, $A18)+SUMIFS(DataRegularSeason20242025!$AB$3:$AB$1315,DataRegularSeason20242025!$B$3:$B$1315, "&lt;=" &amp; AY$1, DataRegularSeason20242025!$E$3:$E$1315, $A18)</f>
        <v>18</v>
      </c>
      <c r="AZ18">
        <f>SUMIFS(DataRegularSeason20242025!$AA$3:$AA$1315,DataRegularSeason20242025!$B$3:$B$1315, "&lt;=" &amp; AZ$1, DataRegularSeason20242025!$D$3:$D$1315, $A18)+SUMIFS(DataRegularSeason20242025!$AB$3:$AB$1315,DataRegularSeason20242025!$B$3:$B$1315, "&lt;=" &amp; AZ$1, DataRegularSeason20242025!$E$3:$E$1315, $A18)</f>
        <v>18</v>
      </c>
      <c r="BA18">
        <f>SUMIFS(DataRegularSeason20242025!$AA$3:$AA$1315,DataRegularSeason20242025!$B$3:$B$1315, "&lt;=" &amp; BA$1, DataRegularSeason20242025!$D$3:$D$1315, $A18)+SUMIFS(DataRegularSeason20242025!$AB$3:$AB$1315,DataRegularSeason20242025!$B$3:$B$1315, "&lt;=" &amp; BA$1, DataRegularSeason20242025!$E$3:$E$1315, $A18)</f>
        <v>18</v>
      </c>
      <c r="BB18">
        <f>SUMIFS(DataRegularSeason20242025!$AA$3:$AA$1315,DataRegularSeason20242025!$B$3:$B$1315, "&lt;=" &amp; BB$1, DataRegularSeason20242025!$D$3:$D$1315, $A18)+SUMIFS(DataRegularSeason20242025!$AB$3:$AB$1315,DataRegularSeason20242025!$B$3:$B$1315, "&lt;=" &amp; BB$1, DataRegularSeason20242025!$E$3:$E$1315, $A18)</f>
        <v>18</v>
      </c>
      <c r="BC18">
        <f>SUMIFS(DataRegularSeason20242025!$AA$3:$AA$1315,DataRegularSeason20242025!$B$3:$B$1315, "&lt;=" &amp; BC$1, DataRegularSeason20242025!$D$3:$D$1315, $A18)+SUMIFS(DataRegularSeason20242025!$AB$3:$AB$1315,DataRegularSeason20242025!$B$3:$B$1315, "&lt;=" &amp; BC$1, DataRegularSeason20242025!$E$3:$E$1315, $A18)</f>
        <v>18</v>
      </c>
      <c r="BD18">
        <f>SUMIFS(DataRegularSeason20242025!$AA$3:$AA$1315,DataRegularSeason20242025!$B$3:$B$1315, "&lt;=" &amp; BD$1, DataRegularSeason20242025!$D$3:$D$1315, $A18)+SUMIFS(DataRegularSeason20242025!$AB$3:$AB$1315,DataRegularSeason20242025!$B$3:$B$1315, "&lt;=" &amp; BD$1, DataRegularSeason20242025!$E$3:$E$1315, $A18)</f>
        <v>18</v>
      </c>
      <c r="BE18">
        <f>SUMIFS(DataRegularSeason20242025!$AA$3:$AA$1315,DataRegularSeason20242025!$B$3:$B$1315, "&lt;=" &amp; BE$1, DataRegularSeason20242025!$D$3:$D$1315, $A18)+SUMIFS(DataRegularSeason20242025!$AB$3:$AB$1315,DataRegularSeason20242025!$B$3:$B$1315, "&lt;=" &amp; BE$1, DataRegularSeason20242025!$E$3:$E$1315, $A18)</f>
        <v>18</v>
      </c>
      <c r="BF18">
        <f>SUMIFS(DataRegularSeason20242025!$AA$3:$AA$1315,DataRegularSeason20242025!$B$3:$B$1315, "&lt;=" &amp; BF$1, DataRegularSeason20242025!$D$3:$D$1315, $A18)+SUMIFS(DataRegularSeason20242025!$AB$3:$AB$1315,DataRegularSeason20242025!$B$3:$B$1315, "&lt;=" &amp; BF$1, DataRegularSeason20242025!$E$3:$E$1315, $A18)</f>
        <v>18</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34</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8</v>
      </c>
      <c r="Q19">
        <f>SUMIFS(DataRegularSeason20242025!$AA$3:$AA$1315,DataRegularSeason20242025!$B$3:$B$1315, "&lt;=" &amp; Q$1, DataRegularSeason20242025!$D$3:$D$1315, $A19)+SUMIFS(DataRegularSeason20242025!$AB$3:$AB$1315,DataRegularSeason20242025!$B$3:$B$1315, "&lt;=" &amp; Q$1, DataRegularSeason20242025!$E$3:$E$1315, $A19)</f>
        <v>8</v>
      </c>
      <c r="R19">
        <f>SUMIFS(DataRegularSeason20242025!$AA$3:$AA$1315,DataRegularSeason20242025!$B$3:$B$1315, "&lt;=" &amp; R$1, DataRegularSeason20242025!$D$3:$D$1315, $A19)+SUMIFS(DataRegularSeason20242025!$AB$3:$AB$1315,DataRegularSeason20242025!$B$3:$B$1315, "&lt;=" &amp; R$1, DataRegularSeason20242025!$E$3:$E$1315, $A19)</f>
        <v>8</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10</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14</v>
      </c>
      <c r="AB19">
        <f>SUMIFS(DataRegularSeason20242025!$AA$3:$AA$1315,DataRegularSeason20242025!$B$3:$B$1315, "&lt;=" &amp; AB$1, DataRegularSeason20242025!$D$3:$D$1315, $A19)+SUMIFS(DataRegularSeason20242025!$AB$3:$AB$1315,DataRegularSeason20242025!$B$3:$B$1315, "&lt;=" &amp; AB$1, DataRegularSeason20242025!$E$3:$E$1315, $A19)</f>
        <v>14</v>
      </c>
      <c r="AC19">
        <f>SUMIFS(DataRegularSeason20242025!$AA$3:$AA$1315,DataRegularSeason20242025!$B$3:$B$1315, "&lt;=" &amp; AC$1, DataRegularSeason20242025!$D$3:$D$1315, $A19)+SUMIFS(DataRegularSeason20242025!$AB$3:$AB$1315,DataRegularSeason20242025!$B$3:$B$1315, "&lt;=" &amp; AC$1, DataRegularSeason20242025!$E$3:$E$1315, $A19)</f>
        <v>14</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14</v>
      </c>
      <c r="AI19">
        <f>SUMIFS(DataRegularSeason20242025!$AA$3:$AA$1315,DataRegularSeason20242025!$B$3:$B$1315, "&lt;=" &amp; AI$1, DataRegularSeason20242025!$D$3:$D$1315, $A19)+SUMIFS(DataRegularSeason20242025!$AB$3:$AB$1315,DataRegularSeason20242025!$B$3:$B$1315, "&lt;=" &amp; AI$1, DataRegularSeason20242025!$E$3:$E$1315, $A19)</f>
        <v>14</v>
      </c>
      <c r="AJ19">
        <f>SUMIFS(DataRegularSeason20242025!$AA$3:$AA$1315,DataRegularSeason20242025!$B$3:$B$1315, "&lt;=" &amp; AJ$1, DataRegularSeason20242025!$D$3:$D$1315, $A19)+SUMIFS(DataRegularSeason20242025!$AB$3:$AB$1315,DataRegularSeason20242025!$B$3:$B$1315, "&lt;=" &amp; AJ$1, DataRegularSeason20242025!$E$3:$E$1315, $A19)</f>
        <v>14</v>
      </c>
      <c r="AK19">
        <f>SUMIFS(DataRegularSeason20242025!$AA$3:$AA$1315,DataRegularSeason20242025!$B$3:$B$1315, "&lt;=" &amp; AK$1, DataRegularSeason20242025!$D$3:$D$1315, $A19)+SUMIFS(DataRegularSeason20242025!$AB$3:$AB$1315,DataRegularSeason20242025!$B$3:$B$1315, "&lt;=" &amp; AK$1, DataRegularSeason20242025!$E$3:$E$1315, $A19)</f>
        <v>14</v>
      </c>
      <c r="AL19">
        <f>SUMIFS(DataRegularSeason20242025!$AA$3:$AA$1315,DataRegularSeason20242025!$B$3:$B$1315, "&lt;=" &amp; AL$1, DataRegularSeason20242025!$D$3:$D$1315, $A19)+SUMIFS(DataRegularSeason20242025!$AB$3:$AB$1315,DataRegularSeason20242025!$B$3:$B$1315, "&lt;=" &amp; AL$1, DataRegularSeason20242025!$E$3:$E$1315, $A19)</f>
        <v>14</v>
      </c>
      <c r="AM19">
        <f>SUMIFS(DataRegularSeason20242025!$AA$3:$AA$1315,DataRegularSeason20242025!$B$3:$B$1315, "&lt;=" &amp; AM$1, DataRegularSeason20242025!$D$3:$D$1315, $A19)+SUMIFS(DataRegularSeason20242025!$AB$3:$AB$1315,DataRegularSeason20242025!$B$3:$B$1315, "&lt;=" &amp; AM$1, DataRegularSeason20242025!$E$3:$E$1315, $A19)</f>
        <v>14</v>
      </c>
      <c r="AN19">
        <f>SUMIFS(DataRegularSeason20242025!$AA$3:$AA$1315,DataRegularSeason20242025!$B$3:$B$1315, "&lt;=" &amp; AN$1, DataRegularSeason20242025!$D$3:$D$1315, $A19)+SUMIFS(DataRegularSeason20242025!$AB$3:$AB$1315,DataRegularSeason20242025!$B$3:$B$1315, "&lt;=" &amp; AN$1, DataRegularSeason20242025!$E$3:$E$1315, $A19)</f>
        <v>14</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14</v>
      </c>
      <c r="AR19">
        <f>SUMIFS(DataRegularSeason20242025!$AA$3:$AA$1315,DataRegularSeason20242025!$B$3:$B$1315, "&lt;=" &amp; AR$1, DataRegularSeason20242025!$D$3:$D$1315, $A19)+SUMIFS(DataRegularSeason20242025!$AB$3:$AB$1315,DataRegularSeason20242025!$B$3:$B$1315, "&lt;=" &amp; AR$1, DataRegularSeason20242025!$E$3:$E$1315, $A19)</f>
        <v>14</v>
      </c>
      <c r="AS19">
        <f>SUMIFS(DataRegularSeason20242025!$AA$3:$AA$1315,DataRegularSeason20242025!$B$3:$B$1315, "&lt;=" &amp; AS$1, DataRegularSeason20242025!$D$3:$D$1315, $A19)+SUMIFS(DataRegularSeason20242025!$AB$3:$AB$1315,DataRegularSeason20242025!$B$3:$B$1315, "&lt;=" &amp; AS$1, DataRegularSeason20242025!$E$3:$E$1315, $A19)</f>
        <v>14</v>
      </c>
      <c r="AT19">
        <f>SUMIFS(DataRegularSeason20242025!$AA$3:$AA$1315,DataRegularSeason20242025!$B$3:$B$1315, "&lt;=" &amp; AT$1, DataRegularSeason20242025!$D$3:$D$1315, $A19)+SUMIFS(DataRegularSeason20242025!$AB$3:$AB$1315,DataRegularSeason20242025!$B$3:$B$1315, "&lt;=" &amp; AT$1, DataRegularSeason20242025!$E$3:$E$1315, $A19)</f>
        <v>14</v>
      </c>
      <c r="AU19">
        <f>SUMIFS(DataRegularSeason20242025!$AA$3:$AA$1315,DataRegularSeason20242025!$B$3:$B$1315, "&lt;=" &amp; AU$1, DataRegularSeason20242025!$D$3:$D$1315, $A19)+SUMIFS(DataRegularSeason20242025!$AB$3:$AB$1315,DataRegularSeason20242025!$B$3:$B$1315, "&lt;=" &amp; AU$1, DataRegularSeason20242025!$E$3:$E$1315, $A19)</f>
        <v>14</v>
      </c>
      <c r="AV19">
        <f>SUMIFS(DataRegularSeason20242025!$AA$3:$AA$1315,DataRegularSeason20242025!$B$3:$B$1315, "&lt;=" &amp; AV$1, DataRegularSeason20242025!$D$3:$D$1315, $A19)+SUMIFS(DataRegularSeason20242025!$AB$3:$AB$1315,DataRegularSeason20242025!$B$3:$B$1315, "&lt;=" &amp; AV$1, DataRegularSeason20242025!$E$3:$E$1315, $A19)</f>
        <v>14</v>
      </c>
      <c r="AW19">
        <f>SUMIFS(DataRegularSeason20242025!$AA$3:$AA$1315,DataRegularSeason20242025!$B$3:$B$1315, "&lt;=" &amp; AW$1, DataRegularSeason20242025!$D$3:$D$1315, $A19)+SUMIFS(DataRegularSeason20242025!$AB$3:$AB$1315,DataRegularSeason20242025!$B$3:$B$1315, "&lt;=" &amp; AW$1, DataRegularSeason20242025!$E$3:$E$1315, $A19)</f>
        <v>14</v>
      </c>
      <c r="AX19">
        <f>SUMIFS(DataRegularSeason20242025!$AA$3:$AA$1315,DataRegularSeason20242025!$B$3:$B$1315, "&lt;=" &amp; AX$1, DataRegularSeason20242025!$D$3:$D$1315, $A19)+SUMIFS(DataRegularSeason20242025!$AB$3:$AB$1315,DataRegularSeason20242025!$B$3:$B$1315, "&lt;=" &amp; AX$1, DataRegularSeason20242025!$E$3:$E$1315, $A19)</f>
        <v>14</v>
      </c>
      <c r="AY19">
        <f>SUMIFS(DataRegularSeason20242025!$AA$3:$AA$1315,DataRegularSeason20242025!$B$3:$B$1315, "&lt;=" &amp; AY$1, DataRegularSeason20242025!$D$3:$D$1315, $A19)+SUMIFS(DataRegularSeason20242025!$AB$3:$AB$1315,DataRegularSeason20242025!$B$3:$B$1315, "&lt;=" &amp; AY$1, DataRegularSeason20242025!$E$3:$E$1315, $A19)</f>
        <v>14</v>
      </c>
      <c r="AZ19">
        <f>SUMIFS(DataRegularSeason20242025!$AA$3:$AA$1315,DataRegularSeason20242025!$B$3:$B$1315, "&lt;=" &amp; AZ$1, DataRegularSeason20242025!$D$3:$D$1315, $A19)+SUMIFS(DataRegularSeason20242025!$AB$3:$AB$1315,DataRegularSeason20242025!$B$3:$B$1315, "&lt;=" &amp; AZ$1, DataRegularSeason20242025!$E$3:$E$1315, $A19)</f>
        <v>14</v>
      </c>
      <c r="BA19">
        <f>SUMIFS(DataRegularSeason20242025!$AA$3:$AA$1315,DataRegularSeason20242025!$B$3:$B$1315, "&lt;=" &amp; BA$1, DataRegularSeason20242025!$D$3:$D$1315, $A19)+SUMIFS(DataRegularSeason20242025!$AB$3:$AB$1315,DataRegularSeason20242025!$B$3:$B$1315, "&lt;=" &amp; BA$1, DataRegularSeason20242025!$E$3:$E$1315, $A19)</f>
        <v>14</v>
      </c>
      <c r="BB19">
        <f>SUMIFS(DataRegularSeason20242025!$AA$3:$AA$1315,DataRegularSeason20242025!$B$3:$B$1315, "&lt;=" &amp; BB$1, DataRegularSeason20242025!$D$3:$D$1315, $A19)+SUMIFS(DataRegularSeason20242025!$AB$3:$AB$1315,DataRegularSeason20242025!$B$3:$B$1315, "&lt;=" &amp; BB$1, DataRegularSeason20242025!$E$3:$E$1315, $A19)</f>
        <v>14</v>
      </c>
      <c r="BC19">
        <f>SUMIFS(DataRegularSeason20242025!$AA$3:$AA$1315,DataRegularSeason20242025!$B$3:$B$1315, "&lt;=" &amp; BC$1, DataRegularSeason20242025!$D$3:$D$1315, $A19)+SUMIFS(DataRegularSeason20242025!$AB$3:$AB$1315,DataRegularSeason20242025!$B$3:$B$1315, "&lt;=" &amp; BC$1, DataRegularSeason20242025!$E$3:$E$1315, $A19)</f>
        <v>14</v>
      </c>
      <c r="BD19">
        <f>SUMIFS(DataRegularSeason20242025!$AA$3:$AA$1315,DataRegularSeason20242025!$B$3:$B$1315, "&lt;=" &amp; BD$1, DataRegularSeason20242025!$D$3:$D$1315, $A19)+SUMIFS(DataRegularSeason20242025!$AB$3:$AB$1315,DataRegularSeason20242025!$B$3:$B$1315, "&lt;=" &amp; BD$1, DataRegularSeason20242025!$E$3:$E$1315, $A19)</f>
        <v>14</v>
      </c>
      <c r="BE19">
        <f>SUMIFS(DataRegularSeason20242025!$AA$3:$AA$1315,DataRegularSeason20242025!$B$3:$B$1315, "&lt;=" &amp; BE$1, DataRegularSeason20242025!$D$3:$D$1315, $A19)+SUMIFS(DataRegularSeason20242025!$AB$3:$AB$1315,DataRegularSeason20242025!$B$3:$B$1315, "&lt;=" &amp; BE$1, DataRegularSeason20242025!$E$3:$E$1315, $A19)</f>
        <v>14</v>
      </c>
      <c r="BF19">
        <f>SUMIFS(DataRegularSeason20242025!$AA$3:$AA$1315,DataRegularSeason20242025!$B$3:$B$1315, "&lt;=" &amp; BF$1, DataRegularSeason20242025!$D$3:$D$1315, $A19)+SUMIFS(DataRegularSeason20242025!$AB$3:$AB$1315,DataRegularSeason20242025!$B$3:$B$1315, "&lt;=" &amp; BF$1, DataRegularSeason20242025!$E$3:$E$1315, $A19)</f>
        <v>14</v>
      </c>
      <c r="BG19">
        <f>SUMIFS(DataRegularSeason20242025!$AA$3:$AA$1315,DataRegularSeason20242025!$B$3:$B$1315, "&lt;=" &amp; BG$1, DataRegularSeason20242025!$D$3:$D$1315, $A19)+SUMIFS(DataRegularSeason20242025!$AB$3:$AB$1315,DataRegularSeason20242025!$B$3:$B$1315, "&lt;=" &amp; BG$1, DataRegularSeason20242025!$E$3:$E$1315, $A19)</f>
        <v>14</v>
      </c>
      <c r="BH19">
        <f>SUMIFS(DataRegularSeason20242025!$AA$3:$AA$1315,DataRegularSeason20242025!$B$3:$B$1315, "&lt;=" &amp; BH$1, DataRegularSeason20242025!$D$3:$D$1315, $A19)+SUMIFS(DataRegularSeason20242025!$AB$3:$AB$1315,DataRegularSeason20242025!$B$3:$B$1315, "&lt;=" &amp; BH$1, DataRegularSeason20242025!$E$3:$E$1315, $A19)</f>
        <v>14</v>
      </c>
      <c r="BI19">
        <f>SUMIFS(DataRegularSeason20242025!$AA$3:$AA$1315,DataRegularSeason20242025!$B$3:$B$1315, "&lt;=" &amp; BI$1, DataRegularSeason20242025!$D$3:$D$1315, $A19)+SUMIFS(DataRegularSeason20242025!$AB$3:$AB$1315,DataRegularSeason20242025!$B$3:$B$1315, "&lt;=" &amp; BI$1, DataRegularSeason20242025!$E$3:$E$1315, $A19)</f>
        <v>14</v>
      </c>
      <c r="BJ19">
        <f>SUMIFS(DataRegularSeason20242025!$AA$3:$AA$1315,DataRegularSeason20242025!$B$3:$B$1315, "&lt;=" &amp; BJ$1, DataRegularSeason20242025!$D$3:$D$1315, $A19)+SUMIFS(DataRegularSeason20242025!$AB$3:$AB$1315,DataRegularSeason20242025!$B$3:$B$1315, "&lt;=" &amp; BJ$1, DataRegularSeason20242025!$E$3:$E$1315, $A19)</f>
        <v>14</v>
      </c>
      <c r="BK19">
        <f>SUMIFS(DataRegularSeason20242025!$AA$3:$AA$1315,DataRegularSeason20242025!$B$3:$B$1315, "&lt;=" &amp; BK$1, DataRegularSeason20242025!$D$3:$D$1315, $A19)+SUMIFS(DataRegularSeason20242025!$AB$3:$AB$1315,DataRegularSeason20242025!$B$3:$B$1315, "&lt;=" &amp; BK$1, DataRegularSeason20242025!$E$3:$E$1315, $A19)</f>
        <v>14</v>
      </c>
      <c r="BL19">
        <f>SUMIFS(DataRegularSeason20242025!$AA$3:$AA$1315,DataRegularSeason20242025!$B$3:$B$1315, "&lt;=" &amp; BL$1, DataRegularSeason20242025!$D$3:$D$1315, $A19)+SUMIFS(DataRegularSeason20242025!$AB$3:$AB$1315,DataRegularSeason20242025!$B$3:$B$1315, "&lt;=" &amp; BL$1, DataRegularSeason20242025!$E$3:$E$1315, $A19)</f>
        <v>14</v>
      </c>
      <c r="BM19">
        <f>SUMIFS(DataRegularSeason20242025!$AA$3:$AA$1315,DataRegularSeason20242025!$B$3:$B$1315, "&lt;=" &amp; BM$1, DataRegularSeason20242025!$D$3:$D$1315, $A19)+SUMIFS(DataRegularSeason20242025!$AB$3:$AB$1315,DataRegularSeason20242025!$B$3:$B$1315, "&lt;=" &amp; BM$1, DataRegularSeason20242025!$E$3:$E$1315, $A19)</f>
        <v>14</v>
      </c>
      <c r="BN19">
        <f>SUMIFS(DataRegularSeason20242025!$AA$3:$AA$1315,DataRegularSeason20242025!$B$3:$B$1315, "&lt;=" &amp; BN$1, DataRegularSeason20242025!$D$3:$D$1315, $A19)+SUMIFS(DataRegularSeason20242025!$AB$3:$AB$1315,DataRegularSeason20242025!$B$3:$B$1315, "&lt;=" &amp; BN$1, DataRegularSeason20242025!$E$3:$E$1315, $A19)</f>
        <v>14</v>
      </c>
      <c r="BO19">
        <f>SUMIFS(DataRegularSeason20242025!$AA$3:$AA$1315,DataRegularSeason20242025!$B$3:$B$1315, "&lt;=" &amp; BO$1, DataRegularSeason20242025!$D$3:$D$1315, $A19)+SUMIFS(DataRegularSeason20242025!$AB$3:$AB$1315,DataRegularSeason20242025!$B$3:$B$1315, "&lt;=" &amp; BO$1, DataRegularSeason20242025!$E$3:$E$1315, $A19)</f>
        <v>14</v>
      </c>
      <c r="BP19">
        <f>SUMIFS(DataRegularSeason20242025!$AA$3:$AA$1315,DataRegularSeason20242025!$B$3:$B$1315, "&lt;=" &amp; BP$1, DataRegularSeason20242025!$D$3:$D$1315, $A19)+SUMIFS(DataRegularSeason20242025!$AB$3:$AB$1315,DataRegularSeason20242025!$B$3:$B$1315, "&lt;=" &amp; BP$1, DataRegularSeason20242025!$E$3:$E$1315, $A19)</f>
        <v>14</v>
      </c>
      <c r="BQ19">
        <f>SUMIFS(DataRegularSeason20242025!$AA$3:$AA$1315,DataRegularSeason20242025!$B$3:$B$1315, "&lt;=" &amp; BQ$1, DataRegularSeason20242025!$D$3:$D$1315, $A19)+SUMIFS(DataRegularSeason20242025!$AB$3:$AB$1315,DataRegularSeason20242025!$B$3:$B$1315, "&lt;=" &amp; BQ$1, DataRegularSeason20242025!$E$3:$E$1315, $A19)</f>
        <v>14</v>
      </c>
      <c r="BR19">
        <f>SUMIFS(DataRegularSeason20242025!$AA$3:$AA$1315,DataRegularSeason20242025!$B$3:$B$1315, "&lt;=" &amp; BR$1, DataRegularSeason20242025!$D$3:$D$1315, $A19)+SUMIFS(DataRegularSeason20242025!$AB$3:$AB$1315,DataRegularSeason20242025!$B$3:$B$1315, "&lt;=" &amp; BR$1, DataRegularSeason20242025!$E$3:$E$1315, $A19)</f>
        <v>14</v>
      </c>
      <c r="BS19">
        <f>SUMIFS(DataRegularSeason20242025!$AA$3:$AA$1315,DataRegularSeason20242025!$B$3:$B$1315, "&lt;=" &amp; BS$1, DataRegularSeason20242025!$D$3:$D$1315, $A19)+SUMIFS(DataRegularSeason20242025!$AB$3:$AB$1315,DataRegularSeason20242025!$B$3:$B$1315, "&lt;=" &amp; BS$1, DataRegularSeason20242025!$E$3:$E$1315, $A19)</f>
        <v>14</v>
      </c>
      <c r="BT19">
        <f>SUMIFS(DataRegularSeason20242025!$AA$3:$AA$1315,DataRegularSeason20242025!$B$3:$B$1315, "&lt;=" &amp; BT$1, DataRegularSeason20242025!$D$3:$D$1315, $A19)+SUMIFS(DataRegularSeason20242025!$AB$3:$AB$1315,DataRegularSeason20242025!$B$3:$B$1315, "&lt;=" &amp; BT$1, DataRegularSeason20242025!$E$3:$E$1315, $A19)</f>
        <v>14</v>
      </c>
      <c r="BU19">
        <f>SUMIFS(DataRegularSeason20242025!$AA$3:$AA$1315,DataRegularSeason20242025!$B$3:$B$1315, "&lt;=" &amp; BU$1, DataRegularSeason20242025!$D$3:$D$1315, $A19)+SUMIFS(DataRegularSeason20242025!$AB$3:$AB$1315,DataRegularSeason20242025!$B$3:$B$1315, "&lt;=" &amp; BU$1, DataRegularSeason20242025!$E$3:$E$1315, $A19)</f>
        <v>14</v>
      </c>
      <c r="BV19">
        <f>SUMIFS(DataRegularSeason20242025!$AA$3:$AA$1315,DataRegularSeason20242025!$B$3:$B$1315, "&lt;=" &amp; BV$1, DataRegularSeason20242025!$D$3:$D$1315, $A19)+SUMIFS(DataRegularSeason20242025!$AB$3:$AB$1315,DataRegularSeason20242025!$B$3:$B$1315, "&lt;=" &amp; BV$1, DataRegularSeason20242025!$E$3:$E$1315, $A19)</f>
        <v>14</v>
      </c>
      <c r="BW19">
        <f>SUMIFS(DataRegularSeason20242025!$AA$3:$AA$1315,DataRegularSeason20242025!$B$3:$B$1315, "&lt;=" &amp; BW$1, DataRegularSeason20242025!$D$3:$D$1315, $A19)+SUMIFS(DataRegularSeason20242025!$AB$3:$AB$1315,DataRegularSeason20242025!$B$3:$B$1315, "&lt;=" &amp; BW$1, DataRegularSeason20242025!$E$3:$E$1315, $A19)</f>
        <v>14</v>
      </c>
      <c r="BX19">
        <f>SUMIFS(DataRegularSeason20242025!$AA$3:$AA$1315,DataRegularSeason20242025!$B$3:$B$1315, "&lt;=" &amp; BX$1, DataRegularSeason20242025!$D$3:$D$1315, $A19)+SUMIFS(DataRegularSeason20242025!$AB$3:$AB$1315,DataRegularSeason20242025!$B$3:$B$1315, "&lt;=" &amp; BX$1, DataRegularSeason20242025!$E$3:$E$1315, $A19)</f>
        <v>14</v>
      </c>
      <c r="BY19">
        <f>SUMIFS(DataRegularSeason20242025!$AA$3:$AA$1315,DataRegularSeason20242025!$B$3:$B$1315, "&lt;=" &amp; BY$1, DataRegularSeason20242025!$D$3:$D$1315, $A19)+SUMIFS(DataRegularSeason20242025!$AB$3:$AB$1315,DataRegularSeason20242025!$B$3:$B$1315, "&lt;=" &amp; BY$1, DataRegularSeason20242025!$E$3:$E$1315, $A19)</f>
        <v>14</v>
      </c>
      <c r="BZ19">
        <f>SUMIFS(DataRegularSeason20242025!$AA$3:$AA$1315,DataRegularSeason20242025!$B$3:$B$1315, "&lt;=" &amp; BZ$1, DataRegularSeason20242025!$D$3:$D$1315, $A19)+SUMIFS(DataRegularSeason20242025!$AB$3:$AB$1315,DataRegularSeason20242025!$B$3:$B$1315, "&lt;=" &amp; BZ$1, DataRegularSeason20242025!$E$3:$E$1315, $A19)</f>
        <v>14</v>
      </c>
      <c r="CA19">
        <f>SUMIFS(DataRegularSeason20242025!$AA$3:$AA$1315,DataRegularSeason20242025!$B$3:$B$1315, "&lt;=" &amp; CA$1, DataRegularSeason20242025!$D$3:$D$1315, $A19)+SUMIFS(DataRegularSeason20242025!$AB$3:$AB$1315,DataRegularSeason20242025!$B$3:$B$1315, "&lt;=" &amp; CA$1, DataRegularSeason20242025!$E$3:$E$1315, $A19)</f>
        <v>14</v>
      </c>
      <c r="CB19">
        <f>SUMIFS(DataRegularSeason20242025!$AA$3:$AA$1315,DataRegularSeason20242025!$B$3:$B$1315, "&lt;=" &amp; CB$1, DataRegularSeason20242025!$D$3:$D$1315, $A19)+SUMIFS(DataRegularSeason20242025!$AB$3:$AB$1315,DataRegularSeason20242025!$B$3:$B$1315, "&lt;=" &amp; CB$1, DataRegularSeason20242025!$E$3:$E$1315, $A19)</f>
        <v>14</v>
      </c>
      <c r="CC19">
        <f>SUMIFS(DataRegularSeason20242025!$AA$3:$AA$1315,DataRegularSeason20242025!$B$3:$B$1315, "&lt;=" &amp; CC$1, DataRegularSeason20242025!$D$3:$D$1315, $A19)+SUMIFS(DataRegularSeason20242025!$AB$3:$AB$1315,DataRegularSeason20242025!$B$3:$B$1315, "&lt;=" &amp; CC$1, DataRegularSeason20242025!$E$3:$E$1315, $A19)</f>
        <v>14</v>
      </c>
      <c r="CD19">
        <f>SUMIFS(DataRegularSeason20242025!$AA$3:$AA$1315,DataRegularSeason20242025!$B$3:$B$1315, "&lt;=" &amp; CD$1, DataRegularSeason20242025!$D$3:$D$1315, $A19)+SUMIFS(DataRegularSeason20242025!$AB$3:$AB$1315,DataRegularSeason20242025!$B$3:$B$1315, "&lt;=" &amp; CD$1, DataRegularSeason20242025!$E$3:$E$1315, $A19)</f>
        <v>14</v>
      </c>
      <c r="CE19">
        <f>SUMIFS(DataRegularSeason20242025!$AA$3:$AA$1315,DataRegularSeason20242025!$B$3:$B$1315, "&lt;=" &amp; CE$1, DataRegularSeason20242025!$D$3:$D$1315, $A19)+SUMIFS(DataRegularSeason20242025!$AB$3:$AB$1315,DataRegularSeason20242025!$B$3:$B$1315, "&lt;=" &amp; CE$1, DataRegularSeason20242025!$E$3:$E$1315, $A19)</f>
        <v>14</v>
      </c>
      <c r="CF19">
        <f>SUMIFS(DataRegularSeason20242025!$AA$3:$AA$1315,DataRegularSeason20242025!$B$3:$B$1315, "&lt;=" &amp; CF$1, DataRegularSeason20242025!$D$3:$D$1315, $A19)+SUMIFS(DataRegularSeason20242025!$AB$3:$AB$1315,DataRegularSeason20242025!$B$3:$B$1315, "&lt;=" &amp; CF$1, DataRegularSeason20242025!$E$3:$E$1315, $A19)</f>
        <v>14</v>
      </c>
      <c r="CG19">
        <f>SUMIFS(DataRegularSeason20242025!$AA$3:$AA$1315,DataRegularSeason20242025!$B$3:$B$1315, "&lt;=" &amp; CG$1, DataRegularSeason20242025!$D$3:$D$1315, $A19)+SUMIFS(DataRegularSeason20242025!$AB$3:$AB$1315,DataRegularSeason20242025!$B$3:$B$1315, "&lt;=" &amp; CG$1, DataRegularSeason20242025!$E$3:$E$1315, $A19)</f>
        <v>14</v>
      </c>
      <c r="CH19">
        <f>SUMIFS(DataRegularSeason20242025!$AA$3:$AA$1315,DataRegularSeason20242025!$B$3:$B$1315, "&lt;=" &amp; CH$1, DataRegularSeason20242025!$D$3:$D$1315, $A19)+SUMIFS(DataRegularSeason20242025!$AB$3:$AB$1315,DataRegularSeason20242025!$B$3:$B$1315, "&lt;=" &amp; CH$1, DataRegularSeason20242025!$E$3:$E$1315, $A19)</f>
        <v>14</v>
      </c>
      <c r="CI19">
        <f>SUMIFS(DataRegularSeason20242025!$AA$3:$AA$1315,DataRegularSeason20242025!$B$3:$B$1315, "&lt;=" &amp; CI$1, DataRegularSeason20242025!$D$3:$D$1315, $A19)+SUMIFS(DataRegularSeason20242025!$AB$3:$AB$1315,DataRegularSeason20242025!$B$3:$B$1315, "&lt;=" &amp; CI$1, DataRegularSeason20242025!$E$3:$E$1315, $A19)</f>
        <v>14</v>
      </c>
      <c r="CJ19">
        <f>SUMIFS(DataRegularSeason20242025!$AA$3:$AA$1315,DataRegularSeason20242025!$B$3:$B$1315, "&lt;=" &amp; CJ$1, DataRegularSeason20242025!$D$3:$D$1315, $A19)+SUMIFS(DataRegularSeason20242025!$AB$3:$AB$1315,DataRegularSeason20242025!$B$3:$B$1315, "&lt;=" &amp; CJ$1, DataRegularSeason20242025!$E$3:$E$1315, $A19)</f>
        <v>14</v>
      </c>
      <c r="CK19">
        <f>SUMIFS(DataRegularSeason20242025!$AA$3:$AA$1315,DataRegularSeason20242025!$B$3:$B$1315, "&lt;=" &amp; CK$1, DataRegularSeason20242025!$D$3:$D$1315, $A19)+SUMIFS(DataRegularSeason20242025!$AB$3:$AB$1315,DataRegularSeason20242025!$B$3:$B$1315, "&lt;=" &amp; CK$1, DataRegularSeason20242025!$E$3:$E$1315, $A19)</f>
        <v>14</v>
      </c>
      <c r="CL19">
        <f>SUMIFS(DataRegularSeason20242025!$AA$3:$AA$1315,DataRegularSeason20242025!$B$3:$B$1315, "&lt;=" &amp; CL$1, DataRegularSeason20242025!$D$3:$D$1315, $A19)+SUMIFS(DataRegularSeason20242025!$AB$3:$AB$1315,DataRegularSeason20242025!$B$3:$B$1315, "&lt;=" &amp; CL$1, DataRegularSeason20242025!$E$3:$E$1315, $A19)</f>
        <v>14</v>
      </c>
      <c r="CM19">
        <f>SUMIFS(DataRegularSeason20242025!$AA$3:$AA$1315,DataRegularSeason20242025!$B$3:$B$1315, "&lt;=" &amp; CM$1, DataRegularSeason20242025!$D$3:$D$1315, $A19)+SUMIFS(DataRegularSeason20242025!$AB$3:$AB$1315,DataRegularSeason20242025!$B$3:$B$1315, "&lt;=" &amp; CM$1, DataRegularSeason20242025!$E$3:$E$1315, $A19)</f>
        <v>14</v>
      </c>
      <c r="CN19">
        <f>SUMIFS(DataRegularSeason20242025!$AA$3:$AA$1315,DataRegularSeason20242025!$B$3:$B$1315, "&lt;=" &amp; CN$1, DataRegularSeason20242025!$D$3:$D$1315, $A19)+SUMIFS(DataRegularSeason20242025!$AB$3:$AB$1315,DataRegularSeason20242025!$B$3:$B$1315, "&lt;=" &amp; CN$1, DataRegularSeason20242025!$E$3:$E$1315, $A19)</f>
        <v>14</v>
      </c>
      <c r="CO19">
        <f>SUMIFS(DataRegularSeason20242025!$AA$3:$AA$1315,DataRegularSeason20242025!$B$3:$B$1315, "&lt;=" &amp; CO$1, DataRegularSeason20242025!$D$3:$D$1315, $A19)+SUMIFS(DataRegularSeason20242025!$AB$3:$AB$1315,DataRegularSeason20242025!$B$3:$B$1315, "&lt;=" &amp; CO$1, DataRegularSeason20242025!$E$3:$E$1315, $A19)</f>
        <v>14</v>
      </c>
      <c r="CP19">
        <f>SUMIFS(DataRegularSeason20242025!$AA$3:$AA$1315,DataRegularSeason20242025!$B$3:$B$1315, "&lt;=" &amp; CP$1, DataRegularSeason20242025!$D$3:$D$1315, $A19)+SUMIFS(DataRegularSeason20242025!$AB$3:$AB$1315,DataRegularSeason20242025!$B$3:$B$1315, "&lt;=" &amp; CP$1, DataRegularSeason20242025!$E$3:$E$1315, $A19)</f>
        <v>14</v>
      </c>
      <c r="CQ19">
        <f>SUMIFS(DataRegularSeason20242025!$AA$3:$AA$1315,DataRegularSeason20242025!$B$3:$B$1315, "&lt;=" &amp; CQ$1, DataRegularSeason20242025!$D$3:$D$1315, $A19)+SUMIFS(DataRegularSeason20242025!$AB$3:$AB$1315,DataRegularSeason20242025!$B$3:$B$1315, "&lt;=" &amp; CQ$1, DataRegularSeason20242025!$E$3:$E$1315, $A19)</f>
        <v>14</v>
      </c>
      <c r="CR19">
        <f>SUMIFS(DataRegularSeason20242025!$AA$3:$AA$1315,DataRegularSeason20242025!$B$3:$B$1315, "&lt;=" &amp; CR$1, DataRegularSeason20242025!$D$3:$D$1315, $A19)+SUMIFS(DataRegularSeason20242025!$AB$3:$AB$1315,DataRegularSeason20242025!$B$3:$B$1315, "&lt;=" &amp; CR$1, DataRegularSeason20242025!$E$3:$E$1315, $A19)</f>
        <v>14</v>
      </c>
      <c r="CS19">
        <f>SUMIFS(DataRegularSeason20242025!$AA$3:$AA$1315,DataRegularSeason20242025!$B$3:$B$1315, "&lt;=" &amp; CS$1, DataRegularSeason20242025!$D$3:$D$1315, $A19)+SUMIFS(DataRegularSeason20242025!$AB$3:$AB$1315,DataRegularSeason20242025!$B$3:$B$1315, "&lt;=" &amp; CS$1, DataRegularSeason20242025!$E$3:$E$1315, $A19)</f>
        <v>14</v>
      </c>
      <c r="CT19">
        <f>SUMIFS(DataRegularSeason20242025!$AA$3:$AA$1315,DataRegularSeason20242025!$B$3:$B$1315, "&lt;=" &amp; CT$1, DataRegularSeason20242025!$D$3:$D$1315, $A19)+SUMIFS(DataRegularSeason20242025!$AB$3:$AB$1315,DataRegularSeason20242025!$B$3:$B$1315, "&lt;=" &amp; CT$1, DataRegularSeason20242025!$E$3:$E$1315, $A19)</f>
        <v>14</v>
      </c>
      <c r="CU19">
        <f>SUMIFS(DataRegularSeason20242025!$AA$3:$AA$1315,DataRegularSeason20242025!$B$3:$B$1315, "&lt;=" &amp; CU$1, DataRegularSeason20242025!$D$3:$D$1315, $A19)+SUMIFS(DataRegularSeason20242025!$AB$3:$AB$1315,DataRegularSeason20242025!$B$3:$B$1315, "&lt;=" &amp; CU$1, DataRegularSeason20242025!$E$3:$E$1315, $A19)</f>
        <v>14</v>
      </c>
      <c r="CV19">
        <f>SUMIFS(DataRegularSeason20242025!$AA$3:$AA$1315,DataRegularSeason20242025!$B$3:$B$1315, "&lt;=" &amp; CV$1, DataRegularSeason20242025!$D$3:$D$1315, $A19)+SUMIFS(DataRegularSeason20242025!$AB$3:$AB$1315,DataRegularSeason20242025!$B$3:$B$1315, "&lt;=" &amp; CV$1, DataRegularSeason20242025!$E$3:$E$1315, $A19)</f>
        <v>14</v>
      </c>
      <c r="CW19">
        <f>SUMIFS(DataRegularSeason20242025!$AA$3:$AA$1315,DataRegularSeason20242025!$B$3:$B$1315, "&lt;=" &amp; CW$1, DataRegularSeason20242025!$D$3:$D$1315, $A19)+SUMIFS(DataRegularSeason20242025!$AB$3:$AB$1315,DataRegularSeason20242025!$B$3:$B$1315, "&lt;=" &amp; CW$1, DataRegularSeason20242025!$E$3:$E$1315, $A19)</f>
        <v>14</v>
      </c>
      <c r="CX19">
        <f>SUMIFS(DataRegularSeason20242025!$AA$3:$AA$1315,DataRegularSeason20242025!$B$3:$B$1315, "&lt;=" &amp; CX$1, DataRegularSeason20242025!$D$3:$D$1315, $A19)+SUMIFS(DataRegularSeason20242025!$AB$3:$AB$1315,DataRegularSeason20242025!$B$3:$B$1315, "&lt;=" &amp; CX$1, DataRegularSeason20242025!$E$3:$E$1315, $A19)</f>
        <v>14</v>
      </c>
      <c r="CY19">
        <f>SUMIFS(DataRegularSeason20242025!$AA$3:$AA$1315,DataRegularSeason20242025!$B$3:$B$1315, "&lt;=" &amp; CY$1, DataRegularSeason20242025!$D$3:$D$1315, $A19)+SUMIFS(DataRegularSeason20242025!$AB$3:$AB$1315,DataRegularSeason20242025!$B$3:$B$1315, "&lt;=" &amp; CY$1, DataRegularSeason20242025!$E$3:$E$1315, $A19)</f>
        <v>14</v>
      </c>
      <c r="CZ19">
        <f>SUMIFS(DataRegularSeason20242025!$AA$3:$AA$1315,DataRegularSeason20242025!$B$3:$B$1315, "&lt;=" &amp; CZ$1, DataRegularSeason20242025!$D$3:$D$1315, $A19)+SUMIFS(DataRegularSeason20242025!$AB$3:$AB$1315,DataRegularSeason20242025!$B$3:$B$1315, "&lt;=" &amp; CZ$1, DataRegularSeason20242025!$E$3:$E$1315, $A19)</f>
        <v>14</v>
      </c>
      <c r="DA19">
        <f>SUMIFS(DataRegularSeason20242025!$AA$3:$AA$1315,DataRegularSeason20242025!$B$3:$B$1315, "&lt;=" &amp; DA$1, DataRegularSeason20242025!$D$3:$D$1315, $A19)+SUMIFS(DataRegularSeason20242025!$AB$3:$AB$1315,DataRegularSeason20242025!$B$3:$B$1315, "&lt;=" &amp; DA$1, DataRegularSeason20242025!$E$3:$E$1315, $A19)</f>
        <v>14</v>
      </c>
      <c r="DB19">
        <f>SUMIFS(DataRegularSeason20242025!$AA$3:$AA$1315,DataRegularSeason20242025!$B$3:$B$1315, "&lt;=" &amp; DB$1, DataRegularSeason20242025!$D$3:$D$1315, $A19)+SUMIFS(DataRegularSeason20242025!$AB$3:$AB$1315,DataRegularSeason20242025!$B$3:$B$1315, "&lt;=" &amp; DB$1, DataRegularSeason20242025!$E$3:$E$1315, $A19)</f>
        <v>14</v>
      </c>
      <c r="DC19">
        <f>SUMIFS(DataRegularSeason20242025!$AA$3:$AA$1315,DataRegularSeason20242025!$B$3:$B$1315, "&lt;=" &amp; DC$1, DataRegularSeason20242025!$D$3:$D$1315, $A19)+SUMIFS(DataRegularSeason20242025!$AB$3:$AB$1315,DataRegularSeason20242025!$B$3:$B$1315, "&lt;=" &amp; DC$1, DataRegularSeason20242025!$E$3:$E$1315, $A19)</f>
        <v>14</v>
      </c>
      <c r="DD19">
        <f>SUMIFS(DataRegularSeason20242025!$AA$3:$AA$1315,DataRegularSeason20242025!$B$3:$B$1315, "&lt;=" &amp; DD$1, DataRegularSeason20242025!$D$3:$D$1315, $A19)+SUMIFS(DataRegularSeason20242025!$AB$3:$AB$1315,DataRegularSeason20242025!$B$3:$B$1315, "&lt;=" &amp; DD$1, DataRegularSeason20242025!$E$3:$E$1315, $A19)</f>
        <v>14</v>
      </c>
      <c r="DE19">
        <f>SUMIFS(DataRegularSeason20242025!$AA$3:$AA$1315,DataRegularSeason20242025!$B$3:$B$1315, "&lt;=" &amp; DE$1, DataRegularSeason20242025!$D$3:$D$1315, $A19)+SUMIFS(DataRegularSeason20242025!$AB$3:$AB$1315,DataRegularSeason20242025!$B$3:$B$1315, "&lt;=" &amp; DE$1, DataRegularSeason20242025!$E$3:$E$1315, $A19)</f>
        <v>14</v>
      </c>
      <c r="DF19">
        <f>SUMIFS(DataRegularSeason20242025!$AA$3:$AA$1315,DataRegularSeason20242025!$B$3:$B$1315, "&lt;=" &amp; DF$1, DataRegularSeason20242025!$D$3:$D$1315, $A19)+SUMIFS(DataRegularSeason20242025!$AB$3:$AB$1315,DataRegularSeason20242025!$B$3:$B$1315, "&lt;=" &amp; DF$1, DataRegularSeason20242025!$E$3:$E$1315, $A19)</f>
        <v>14</v>
      </c>
      <c r="DG19">
        <f>SUMIFS(DataRegularSeason20242025!$AA$3:$AA$1315,DataRegularSeason20242025!$B$3:$B$1315, "&lt;=" &amp; DG$1, DataRegularSeason20242025!$D$3:$D$1315, $A19)+SUMIFS(DataRegularSeason20242025!$AB$3:$AB$1315,DataRegularSeason20242025!$B$3:$B$1315, "&lt;=" &amp; DG$1, DataRegularSeason20242025!$E$3:$E$1315, $A19)</f>
        <v>14</v>
      </c>
      <c r="DH19">
        <f>SUMIFS(DataRegularSeason20242025!$AA$3:$AA$1315,DataRegularSeason20242025!$B$3:$B$1315, "&lt;=" &amp; DH$1, DataRegularSeason20242025!$D$3:$D$1315, $A19)+SUMIFS(DataRegularSeason20242025!$AB$3:$AB$1315,DataRegularSeason20242025!$B$3:$B$1315, "&lt;=" &amp; DH$1, DataRegularSeason20242025!$E$3:$E$1315, $A19)</f>
        <v>14</v>
      </c>
      <c r="DI19">
        <f>SUMIFS(DataRegularSeason20242025!$AA$3:$AA$1315,DataRegularSeason20242025!$B$3:$B$1315, "&lt;=" &amp; DI$1, DataRegularSeason20242025!$D$3:$D$1315, $A19)+SUMIFS(DataRegularSeason20242025!$AB$3:$AB$1315,DataRegularSeason20242025!$B$3:$B$1315, "&lt;=" &amp; DI$1, DataRegularSeason20242025!$E$3:$E$1315, $A19)</f>
        <v>14</v>
      </c>
      <c r="DJ19">
        <f>SUMIFS(DataRegularSeason20242025!$AA$3:$AA$1315,DataRegularSeason20242025!$B$3:$B$1315, "&lt;=" &amp; DJ$1, DataRegularSeason20242025!$D$3:$D$1315, $A19)+SUMIFS(DataRegularSeason20242025!$AB$3:$AB$1315,DataRegularSeason20242025!$B$3:$B$1315, "&lt;=" &amp; DJ$1, DataRegularSeason20242025!$E$3:$E$1315, $A19)</f>
        <v>14</v>
      </c>
      <c r="DK19">
        <f>SUMIFS(DataRegularSeason20242025!$AA$3:$AA$1315,DataRegularSeason20242025!$B$3:$B$1315, "&lt;=" &amp; DK$1, DataRegularSeason20242025!$D$3:$D$1315, $A19)+SUMIFS(DataRegularSeason20242025!$AB$3:$AB$1315,DataRegularSeason20242025!$B$3:$B$1315, "&lt;=" &amp; DK$1, DataRegularSeason20242025!$E$3:$E$1315, $A19)</f>
        <v>14</v>
      </c>
      <c r="DL19">
        <f>SUMIFS(DataRegularSeason20242025!$AA$3:$AA$1315,DataRegularSeason20242025!$B$3:$B$1315, "&lt;=" &amp; DL$1, DataRegularSeason20242025!$D$3:$D$1315, $A19)+SUMIFS(DataRegularSeason20242025!$AB$3:$AB$1315,DataRegularSeason20242025!$B$3:$B$1315, "&lt;=" &amp; DL$1, DataRegularSeason20242025!$E$3:$E$1315, $A19)</f>
        <v>14</v>
      </c>
      <c r="DM19">
        <f>SUMIFS(DataRegularSeason20242025!$AA$3:$AA$1315,DataRegularSeason20242025!$B$3:$B$1315, "&lt;=" &amp; DM$1, DataRegularSeason20242025!$D$3:$D$1315, $A19)+SUMIFS(DataRegularSeason20242025!$AB$3:$AB$1315,DataRegularSeason20242025!$B$3:$B$1315, "&lt;=" &amp; DM$1, DataRegularSeason20242025!$E$3:$E$1315, $A19)</f>
        <v>14</v>
      </c>
      <c r="DN19">
        <f>SUMIFS(DataRegularSeason20242025!$AA$3:$AA$1315,DataRegularSeason20242025!$B$3:$B$1315, "&lt;=" &amp; DN$1, DataRegularSeason20242025!$D$3:$D$1315, $A19)+SUMIFS(DataRegularSeason20242025!$AB$3:$AB$1315,DataRegularSeason20242025!$B$3:$B$1315, "&lt;=" &amp; DN$1, DataRegularSeason20242025!$E$3:$E$1315, $A19)</f>
        <v>14</v>
      </c>
      <c r="DO19">
        <f>SUMIFS(DataRegularSeason20242025!$AA$3:$AA$1315,DataRegularSeason20242025!$B$3:$B$1315, "&lt;=" &amp; DO$1, DataRegularSeason20242025!$D$3:$D$1315, $A19)+SUMIFS(DataRegularSeason20242025!$AB$3:$AB$1315,DataRegularSeason20242025!$B$3:$B$1315, "&lt;=" &amp; DO$1, DataRegularSeason20242025!$E$3:$E$1315, $A19)</f>
        <v>14</v>
      </c>
      <c r="DP19">
        <f>SUMIFS(DataRegularSeason20242025!$AA$3:$AA$1315,DataRegularSeason20242025!$B$3:$B$1315, "&lt;=" &amp; DP$1, DataRegularSeason20242025!$D$3:$D$1315, $A19)+SUMIFS(DataRegularSeason20242025!$AB$3:$AB$1315,DataRegularSeason20242025!$B$3:$B$1315, "&lt;=" &amp; DP$1, DataRegularSeason20242025!$E$3:$E$1315, $A19)</f>
        <v>14</v>
      </c>
      <c r="DQ19">
        <f>SUMIFS(DataRegularSeason20242025!$AA$3:$AA$1315,DataRegularSeason20242025!$B$3:$B$1315, "&lt;=" &amp; DQ$1, DataRegularSeason20242025!$D$3:$D$1315, $A19)+SUMIFS(DataRegularSeason20242025!$AB$3:$AB$1315,DataRegularSeason20242025!$B$3:$B$1315, "&lt;=" &amp; DQ$1, DataRegularSeason20242025!$E$3:$E$1315, $A19)</f>
        <v>14</v>
      </c>
      <c r="DR19">
        <f>SUMIFS(DataRegularSeason20242025!$AA$3:$AA$1315,DataRegularSeason20242025!$B$3:$B$1315, "&lt;=" &amp; DR$1, DataRegularSeason20242025!$D$3:$D$1315, $A19)+SUMIFS(DataRegularSeason20242025!$AB$3:$AB$1315,DataRegularSeason20242025!$B$3:$B$1315, "&lt;=" &amp; DR$1, DataRegularSeason20242025!$E$3:$E$1315, $A19)</f>
        <v>14</v>
      </c>
      <c r="DS19">
        <f>SUMIFS(DataRegularSeason20242025!$AA$3:$AA$1315,DataRegularSeason20242025!$B$3:$B$1315, "&lt;=" &amp; DS$1, DataRegularSeason20242025!$D$3:$D$1315, $A19)+SUMIFS(DataRegularSeason20242025!$AB$3:$AB$1315,DataRegularSeason20242025!$B$3:$B$1315, "&lt;=" &amp; DS$1, DataRegularSeason20242025!$E$3:$E$1315, $A19)</f>
        <v>14</v>
      </c>
      <c r="DT19">
        <f>SUMIFS(DataRegularSeason20242025!$AA$3:$AA$1315,DataRegularSeason20242025!$B$3:$B$1315, "&lt;=" &amp; DT$1, DataRegularSeason20242025!$D$3:$D$1315, $A19)+SUMIFS(DataRegularSeason20242025!$AB$3:$AB$1315,DataRegularSeason20242025!$B$3:$B$1315, "&lt;=" &amp; DT$1, DataRegularSeason20242025!$E$3:$E$1315, $A19)</f>
        <v>14</v>
      </c>
      <c r="DU19">
        <f>SUMIFS(DataRegularSeason20242025!$AA$3:$AA$1315,DataRegularSeason20242025!$B$3:$B$1315, "&lt;=" &amp; DU$1, DataRegularSeason20242025!$D$3:$D$1315, $A19)+SUMIFS(DataRegularSeason20242025!$AB$3:$AB$1315,DataRegularSeason20242025!$B$3:$B$1315, "&lt;=" &amp; DU$1, DataRegularSeason20242025!$E$3:$E$1315, $A19)</f>
        <v>14</v>
      </c>
      <c r="DV19">
        <f>SUMIFS(DataRegularSeason20242025!$AA$3:$AA$1315,DataRegularSeason20242025!$B$3:$B$1315, "&lt;=" &amp; DV$1, DataRegularSeason20242025!$D$3:$D$1315, $A19)+SUMIFS(DataRegularSeason20242025!$AB$3:$AB$1315,DataRegularSeason20242025!$B$3:$B$1315, "&lt;=" &amp; DV$1, DataRegularSeason20242025!$E$3:$E$1315, $A19)</f>
        <v>14</v>
      </c>
      <c r="DW19">
        <f>SUMIFS(DataRegularSeason20242025!$AA$3:$AA$1315,DataRegularSeason20242025!$B$3:$B$1315, "&lt;=" &amp; DW$1, DataRegularSeason20242025!$D$3:$D$1315, $A19)+SUMIFS(DataRegularSeason20242025!$AB$3:$AB$1315,DataRegularSeason20242025!$B$3:$B$1315, "&lt;=" &amp; DW$1, DataRegularSeason20242025!$E$3:$E$1315, $A19)</f>
        <v>14</v>
      </c>
      <c r="DX19">
        <f>SUMIFS(DataRegularSeason20242025!$AA$3:$AA$1315,DataRegularSeason20242025!$B$3:$B$1315, "&lt;=" &amp; DX$1, DataRegularSeason20242025!$D$3:$D$1315, $A19)+SUMIFS(DataRegularSeason20242025!$AB$3:$AB$1315,DataRegularSeason20242025!$B$3:$B$1315, "&lt;=" &amp; DX$1, DataRegularSeason20242025!$E$3:$E$1315, $A19)</f>
        <v>14</v>
      </c>
      <c r="DY19">
        <f>SUMIFS(DataRegularSeason20242025!$AA$3:$AA$1315,DataRegularSeason20242025!$B$3:$B$1315, "&lt;=" &amp; DY$1, DataRegularSeason20242025!$D$3:$D$1315, $A19)+SUMIFS(DataRegularSeason20242025!$AB$3:$AB$1315,DataRegularSeason20242025!$B$3:$B$1315, "&lt;=" &amp; DY$1, DataRegularSeason20242025!$E$3:$E$1315, $A19)</f>
        <v>14</v>
      </c>
      <c r="DZ19">
        <f>SUMIFS(DataRegularSeason20242025!$AA$3:$AA$1315,DataRegularSeason20242025!$B$3:$B$1315, "&lt;=" &amp; DZ$1, DataRegularSeason20242025!$D$3:$D$1315, $A19)+SUMIFS(DataRegularSeason20242025!$AB$3:$AB$1315,DataRegularSeason20242025!$B$3:$B$1315, "&lt;=" &amp; DZ$1, DataRegularSeason20242025!$E$3:$E$1315, $A19)</f>
        <v>14</v>
      </c>
      <c r="EA19">
        <f>SUMIFS(DataRegularSeason20242025!$AA$3:$AA$1315,DataRegularSeason20242025!$B$3:$B$1315, "&lt;=" &amp; EA$1, DataRegularSeason20242025!$D$3:$D$1315, $A19)+SUMIFS(DataRegularSeason20242025!$AB$3:$AB$1315,DataRegularSeason20242025!$B$3:$B$1315, "&lt;=" &amp; EA$1, DataRegularSeason20242025!$E$3:$E$1315, $A19)</f>
        <v>14</v>
      </c>
      <c r="EB19">
        <f>SUMIFS(DataRegularSeason20242025!$AA$3:$AA$1315,DataRegularSeason20242025!$B$3:$B$1315, "&lt;=" &amp; EB$1, DataRegularSeason20242025!$D$3:$D$1315, $A19)+SUMIFS(DataRegularSeason20242025!$AB$3:$AB$1315,DataRegularSeason20242025!$B$3:$B$1315, "&lt;=" &amp; EB$1, DataRegularSeason20242025!$E$3:$E$1315, $A19)</f>
        <v>14</v>
      </c>
      <c r="EC19">
        <f>SUMIFS(DataRegularSeason20242025!$AA$3:$AA$1315,DataRegularSeason20242025!$B$3:$B$1315, "&lt;=" &amp; EC$1, DataRegularSeason20242025!$D$3:$D$1315, $A19)+SUMIFS(DataRegularSeason20242025!$AB$3:$AB$1315,DataRegularSeason20242025!$B$3:$B$1315, "&lt;=" &amp; EC$1, DataRegularSeason20242025!$E$3:$E$1315, $A19)</f>
        <v>14</v>
      </c>
      <c r="ED19">
        <f>SUMIFS(DataRegularSeason20242025!$AA$3:$AA$1315,DataRegularSeason20242025!$B$3:$B$1315, "&lt;=" &amp; ED$1, DataRegularSeason20242025!$D$3:$D$1315, $A19)+SUMIFS(DataRegularSeason20242025!$AB$3:$AB$1315,DataRegularSeason20242025!$B$3:$B$1315, "&lt;=" &amp; ED$1, DataRegularSeason20242025!$E$3:$E$1315, $A19)</f>
        <v>14</v>
      </c>
      <c r="EE19">
        <f>SUMIFS(DataRegularSeason20242025!$AA$3:$AA$1315,DataRegularSeason20242025!$B$3:$B$1315, "&lt;=" &amp; EE$1, DataRegularSeason20242025!$D$3:$D$1315, $A19)+SUMIFS(DataRegularSeason20242025!$AB$3:$AB$1315,DataRegularSeason20242025!$B$3:$B$1315, "&lt;=" &amp; EE$1, DataRegularSeason20242025!$E$3:$E$1315, $A19)</f>
        <v>14</v>
      </c>
      <c r="EF19">
        <f>SUMIFS(DataRegularSeason20242025!$AA$3:$AA$1315,DataRegularSeason20242025!$B$3:$B$1315, "&lt;=" &amp; EF$1, DataRegularSeason20242025!$D$3:$D$1315, $A19)+SUMIFS(DataRegularSeason20242025!$AB$3:$AB$1315,DataRegularSeason20242025!$B$3:$B$1315, "&lt;=" &amp; EF$1, DataRegularSeason20242025!$E$3:$E$1315, $A19)</f>
        <v>14</v>
      </c>
      <c r="EG19">
        <f>SUMIFS(DataRegularSeason20242025!$AA$3:$AA$1315,DataRegularSeason20242025!$B$3:$B$1315, "&lt;=" &amp; EG$1, DataRegularSeason20242025!$D$3:$D$1315, $A19)+SUMIFS(DataRegularSeason20242025!$AB$3:$AB$1315,DataRegularSeason20242025!$B$3:$B$1315, "&lt;=" &amp; EG$1, DataRegularSeason20242025!$E$3:$E$1315, $A19)</f>
        <v>14</v>
      </c>
      <c r="EH19">
        <f>SUMIFS(DataRegularSeason20242025!$AA$3:$AA$1315,DataRegularSeason20242025!$B$3:$B$1315, "&lt;=" &amp; EH$1, DataRegularSeason20242025!$D$3:$D$1315, $A19)+SUMIFS(DataRegularSeason20242025!$AB$3:$AB$1315,DataRegularSeason20242025!$B$3:$B$1315, "&lt;=" &amp; EH$1, DataRegularSeason20242025!$E$3:$E$1315, $A19)</f>
        <v>14</v>
      </c>
      <c r="EI19">
        <f>SUMIFS(DataRegularSeason20242025!$AA$3:$AA$1315,DataRegularSeason20242025!$B$3:$B$1315, "&lt;=" &amp; EI$1, DataRegularSeason20242025!$D$3:$D$1315, $A19)+SUMIFS(DataRegularSeason20242025!$AB$3:$AB$1315,DataRegularSeason20242025!$B$3:$B$1315, "&lt;=" &amp; EI$1, DataRegularSeason20242025!$E$3:$E$1315, $A19)</f>
        <v>14</v>
      </c>
      <c r="EJ19">
        <f>SUMIFS(DataRegularSeason20242025!$AA$3:$AA$1315,DataRegularSeason20242025!$B$3:$B$1315, "&lt;=" &amp; EJ$1, DataRegularSeason20242025!$D$3:$D$1315, $A19)+SUMIFS(DataRegularSeason20242025!$AB$3:$AB$1315,DataRegularSeason20242025!$B$3:$B$1315, "&lt;=" &amp; EJ$1, DataRegularSeason20242025!$E$3:$E$1315, $A19)</f>
        <v>14</v>
      </c>
      <c r="EK19">
        <f>SUMIFS(DataRegularSeason20242025!$AA$3:$AA$1315,DataRegularSeason20242025!$B$3:$B$1315, "&lt;=" &amp; EK$1, DataRegularSeason20242025!$D$3:$D$1315, $A19)+SUMIFS(DataRegularSeason20242025!$AB$3:$AB$1315,DataRegularSeason20242025!$B$3:$B$1315, "&lt;=" &amp; EK$1, DataRegularSeason20242025!$E$3:$E$1315, $A19)</f>
        <v>14</v>
      </c>
      <c r="EL19">
        <f>SUMIFS(DataRegularSeason20242025!$AA$3:$AA$1315,DataRegularSeason20242025!$B$3:$B$1315, "&lt;=" &amp; EL$1, DataRegularSeason20242025!$D$3:$D$1315, $A19)+SUMIFS(DataRegularSeason20242025!$AB$3:$AB$1315,DataRegularSeason20242025!$B$3:$B$1315, "&lt;=" &amp; EL$1, DataRegularSeason20242025!$E$3:$E$1315, $A19)</f>
        <v>14</v>
      </c>
      <c r="EM19">
        <f>SUMIFS(DataRegularSeason20242025!$AA$3:$AA$1315,DataRegularSeason20242025!$B$3:$B$1315, "&lt;=" &amp; EM$1, DataRegularSeason20242025!$D$3:$D$1315, $A19)+SUMIFS(DataRegularSeason20242025!$AB$3:$AB$1315,DataRegularSeason20242025!$B$3:$B$1315, "&lt;=" &amp; EM$1, DataRegularSeason20242025!$E$3:$E$1315, $A19)</f>
        <v>14</v>
      </c>
      <c r="EN19">
        <f>SUMIFS(DataRegularSeason20242025!$AA$3:$AA$1315,DataRegularSeason20242025!$B$3:$B$1315, "&lt;=" &amp; EN$1, DataRegularSeason20242025!$D$3:$D$1315, $A19)+SUMIFS(DataRegularSeason20242025!$AB$3:$AB$1315,DataRegularSeason20242025!$B$3:$B$1315, "&lt;=" &amp; EN$1, DataRegularSeason20242025!$E$3:$E$1315, $A19)</f>
        <v>14</v>
      </c>
      <c r="EO19">
        <f>SUMIFS(DataRegularSeason20242025!$AA$3:$AA$1315,DataRegularSeason20242025!$B$3:$B$1315, "&lt;=" &amp; EO$1, DataRegularSeason20242025!$D$3:$D$1315, $A19)+SUMIFS(DataRegularSeason20242025!$AB$3:$AB$1315,DataRegularSeason20242025!$B$3:$B$1315, "&lt;=" &amp; EO$1, DataRegularSeason20242025!$E$3:$E$1315, $A19)</f>
        <v>14</v>
      </c>
      <c r="EP19">
        <f>SUMIFS(DataRegularSeason20242025!$AA$3:$AA$1315,DataRegularSeason20242025!$B$3:$B$1315, "&lt;=" &amp; EP$1, DataRegularSeason20242025!$D$3:$D$1315, $A19)+SUMIFS(DataRegularSeason20242025!$AB$3:$AB$1315,DataRegularSeason20242025!$B$3:$B$1315, "&lt;=" &amp; EP$1, DataRegularSeason20242025!$E$3:$E$1315, $A19)</f>
        <v>14</v>
      </c>
      <c r="EQ19">
        <f>SUMIFS(DataRegularSeason20242025!$AA$3:$AA$1315,DataRegularSeason20242025!$B$3:$B$1315, "&lt;=" &amp; EQ$1, DataRegularSeason20242025!$D$3:$D$1315, $A19)+SUMIFS(DataRegularSeason20242025!$AB$3:$AB$1315,DataRegularSeason20242025!$B$3:$B$1315, "&lt;=" &amp; EQ$1, DataRegularSeason20242025!$E$3:$E$1315, $A19)</f>
        <v>14</v>
      </c>
      <c r="ER19">
        <f>SUMIFS(DataRegularSeason20242025!$AA$3:$AA$1315,DataRegularSeason20242025!$B$3:$B$1315, "&lt;=" &amp; ER$1, DataRegularSeason20242025!$D$3:$D$1315, $A19)+SUMIFS(DataRegularSeason20242025!$AB$3:$AB$1315,DataRegularSeason20242025!$B$3:$B$1315, "&lt;=" &amp; ER$1, DataRegularSeason20242025!$E$3:$E$1315, $A19)</f>
        <v>14</v>
      </c>
      <c r="ES19">
        <f>SUMIFS(DataRegularSeason20242025!$AA$3:$AA$1315,DataRegularSeason20242025!$B$3:$B$1315, "&lt;=" &amp; ES$1, DataRegularSeason20242025!$D$3:$D$1315, $A19)+SUMIFS(DataRegularSeason20242025!$AB$3:$AB$1315,DataRegularSeason20242025!$B$3:$B$1315, "&lt;=" &amp; ES$1, DataRegularSeason20242025!$E$3:$E$1315, $A19)</f>
        <v>14</v>
      </c>
      <c r="ET19">
        <f>SUMIFS(DataRegularSeason20242025!$AA$3:$AA$1315,DataRegularSeason20242025!$B$3:$B$1315, "&lt;=" &amp; ET$1, DataRegularSeason20242025!$D$3:$D$1315, $A19)+SUMIFS(DataRegularSeason20242025!$AB$3:$AB$1315,DataRegularSeason20242025!$B$3:$B$1315, "&lt;=" &amp; ET$1, DataRegularSeason20242025!$E$3:$E$1315, $A19)</f>
        <v>14</v>
      </c>
      <c r="EU19">
        <f>SUMIFS(DataRegularSeason20242025!$AA$3:$AA$1315,DataRegularSeason20242025!$B$3:$B$1315, "&lt;=" &amp; EU$1, DataRegularSeason20242025!$D$3:$D$1315, $A19)+SUMIFS(DataRegularSeason20242025!$AB$3:$AB$1315,DataRegularSeason20242025!$B$3:$B$1315, "&lt;=" &amp; EU$1, DataRegularSeason20242025!$E$3:$E$1315, $A19)</f>
        <v>14</v>
      </c>
      <c r="EV19">
        <f>SUMIFS(DataRegularSeason20242025!$AA$3:$AA$1315,DataRegularSeason20242025!$B$3:$B$1315, "&lt;=" &amp; EV$1, DataRegularSeason20242025!$D$3:$D$1315, $A19)+SUMIFS(DataRegularSeason20242025!$AB$3:$AB$1315,DataRegularSeason20242025!$B$3:$B$1315, "&lt;=" &amp; EV$1, DataRegularSeason20242025!$E$3:$E$1315, $A19)</f>
        <v>14</v>
      </c>
      <c r="EW19">
        <f>SUMIFS(DataRegularSeason20242025!$AA$3:$AA$1315,DataRegularSeason20242025!$B$3:$B$1315, "&lt;=" &amp; EW$1, DataRegularSeason20242025!$D$3:$D$1315, $A19)+SUMIFS(DataRegularSeason20242025!$AB$3:$AB$1315,DataRegularSeason20242025!$B$3:$B$1315, "&lt;=" &amp; EW$1, DataRegularSeason20242025!$E$3:$E$1315, $A19)</f>
        <v>14</v>
      </c>
      <c r="EX19">
        <f>SUMIFS(DataRegularSeason20242025!$AA$3:$AA$1315,DataRegularSeason20242025!$B$3:$B$1315, "&lt;=" &amp; EX$1, DataRegularSeason20242025!$D$3:$D$1315, $A19)+SUMIFS(DataRegularSeason20242025!$AB$3:$AB$1315,DataRegularSeason20242025!$B$3:$B$1315, "&lt;=" &amp; EX$1, DataRegularSeason20242025!$E$3:$E$1315, $A19)</f>
        <v>14</v>
      </c>
      <c r="EY19">
        <f>SUMIFS(DataRegularSeason20242025!$AA$3:$AA$1315,DataRegularSeason20242025!$B$3:$B$1315, "&lt;=" &amp; EY$1, DataRegularSeason20242025!$D$3:$D$1315, $A19)+SUMIFS(DataRegularSeason20242025!$AB$3:$AB$1315,DataRegularSeason20242025!$B$3:$B$1315, "&lt;=" &amp; EY$1, DataRegularSeason20242025!$E$3:$E$1315, $A19)</f>
        <v>14</v>
      </c>
      <c r="EZ19">
        <f>SUMIFS(DataRegularSeason20242025!$AA$3:$AA$1315,DataRegularSeason20242025!$B$3:$B$1315, "&lt;=" &amp; EZ$1, DataRegularSeason20242025!$D$3:$D$1315, $A19)+SUMIFS(DataRegularSeason20242025!$AB$3:$AB$1315,DataRegularSeason20242025!$B$3:$B$1315, "&lt;=" &amp; EZ$1, DataRegularSeason20242025!$E$3:$E$1315, $A19)</f>
        <v>14</v>
      </c>
      <c r="FA19">
        <f>SUMIFS(DataRegularSeason20242025!$AA$3:$AA$1315,DataRegularSeason20242025!$B$3:$B$1315, "&lt;=" &amp; FA$1, DataRegularSeason20242025!$D$3:$D$1315, $A19)+SUMIFS(DataRegularSeason20242025!$AB$3:$AB$1315,DataRegularSeason20242025!$B$3:$B$1315, "&lt;=" &amp; FA$1, DataRegularSeason20242025!$E$3:$E$1315, $A19)</f>
        <v>14</v>
      </c>
      <c r="FB19">
        <f>SUMIFS(DataRegularSeason20242025!$AA$3:$AA$1315,DataRegularSeason20242025!$B$3:$B$1315, "&lt;=" &amp; FB$1, DataRegularSeason20242025!$D$3:$D$1315, $A19)+SUMIFS(DataRegularSeason20242025!$AB$3:$AB$1315,DataRegularSeason20242025!$B$3:$B$1315, "&lt;=" &amp; FB$1, DataRegularSeason20242025!$E$3:$E$1315, $A19)</f>
        <v>14</v>
      </c>
      <c r="FC19">
        <f>SUMIFS(DataRegularSeason20242025!$AA$3:$AA$1315,DataRegularSeason20242025!$B$3:$B$1315, "&lt;=" &amp; FC$1, DataRegularSeason20242025!$D$3:$D$1315, $A19)+SUMIFS(DataRegularSeason20242025!$AB$3:$AB$1315,DataRegularSeason20242025!$B$3:$B$1315, "&lt;=" &amp; FC$1, DataRegularSeason20242025!$E$3:$E$1315, $A19)</f>
        <v>14</v>
      </c>
      <c r="FD19">
        <f>SUMIFS(DataRegularSeason20242025!$AA$3:$AA$1315,DataRegularSeason20242025!$B$3:$B$1315, "&lt;=" &amp; FD$1, DataRegularSeason20242025!$D$3:$D$1315, $A19)+SUMIFS(DataRegularSeason20242025!$AB$3:$AB$1315,DataRegularSeason20242025!$B$3:$B$1315, "&lt;=" &amp; FD$1, DataRegularSeason20242025!$E$3:$E$1315, $A19)</f>
        <v>14</v>
      </c>
      <c r="FE19">
        <f>SUMIFS(DataRegularSeason20242025!$AA$3:$AA$1315,DataRegularSeason20242025!$B$3:$B$1315, "&lt;=" &amp; FE$1, DataRegularSeason20242025!$D$3:$D$1315, $A19)+SUMIFS(DataRegularSeason20242025!$AB$3:$AB$1315,DataRegularSeason20242025!$B$3:$B$1315, "&lt;=" &amp; FE$1, DataRegularSeason20242025!$E$3:$E$1315, $A19)</f>
        <v>14</v>
      </c>
      <c r="FF19">
        <f>SUMIFS(DataRegularSeason20242025!$AA$3:$AA$1315,DataRegularSeason20242025!$B$3:$B$1315, "&lt;=" &amp; FF$1, DataRegularSeason20242025!$D$3:$D$1315, $A19)+SUMIFS(DataRegularSeason20242025!$AB$3:$AB$1315,DataRegularSeason20242025!$B$3:$B$1315, "&lt;=" &amp; FF$1, DataRegularSeason20242025!$E$3:$E$1315, $A19)</f>
        <v>14</v>
      </c>
      <c r="FG19">
        <f>SUMIFS(DataRegularSeason20242025!$AA$3:$AA$1315,DataRegularSeason20242025!$B$3:$B$1315, "&lt;=" &amp; FG$1, DataRegularSeason20242025!$D$3:$D$1315, $A19)+SUMIFS(DataRegularSeason20242025!$AB$3:$AB$1315,DataRegularSeason20242025!$B$3:$B$1315, "&lt;=" &amp; FG$1, DataRegularSeason20242025!$E$3:$E$1315, $A19)</f>
        <v>14</v>
      </c>
      <c r="FH19">
        <f>SUMIFS(DataRegularSeason20242025!$AA$3:$AA$1315,DataRegularSeason20242025!$B$3:$B$1315, "&lt;=" &amp; FH$1, DataRegularSeason20242025!$D$3:$D$1315, $A19)+SUMIFS(DataRegularSeason20242025!$AB$3:$AB$1315,DataRegularSeason20242025!$B$3:$B$1315, "&lt;=" &amp; FH$1, DataRegularSeason20242025!$E$3:$E$1315, $A19)</f>
        <v>14</v>
      </c>
      <c r="FI19">
        <f>SUMIFS(DataRegularSeason20242025!$AA$3:$AA$1315,DataRegularSeason20242025!$B$3:$B$1315, "&lt;=" &amp; FI$1, DataRegularSeason20242025!$D$3:$D$1315, $A19)+SUMIFS(DataRegularSeason20242025!$AB$3:$AB$1315,DataRegularSeason20242025!$B$3:$B$1315, "&lt;=" &amp; FI$1, DataRegularSeason20242025!$E$3:$E$1315, $A19)</f>
        <v>14</v>
      </c>
      <c r="FJ19">
        <f>SUMIFS(DataRegularSeason20242025!$AA$3:$AA$1315,DataRegularSeason20242025!$B$3:$B$1315, "&lt;=" &amp; FJ$1, DataRegularSeason20242025!$D$3:$D$1315, $A19)+SUMIFS(DataRegularSeason20242025!$AB$3:$AB$1315,DataRegularSeason20242025!$B$3:$B$1315, "&lt;=" &amp; FJ$1, DataRegularSeason20242025!$E$3:$E$1315, $A19)</f>
        <v>14</v>
      </c>
      <c r="FK19">
        <f>SUMIFS(DataRegularSeason20242025!$AA$3:$AA$1315,DataRegularSeason20242025!$B$3:$B$1315, "&lt;=" &amp; FK$1, DataRegularSeason20242025!$D$3:$D$1315, $A19)+SUMIFS(DataRegularSeason20242025!$AB$3:$AB$1315,DataRegularSeason20242025!$B$3:$B$1315, "&lt;=" &amp; FK$1, DataRegularSeason20242025!$E$3:$E$1315, $A19)</f>
        <v>14</v>
      </c>
      <c r="FL19">
        <f>SUMIFS(DataRegularSeason20242025!$AA$3:$AA$1315,DataRegularSeason20242025!$B$3:$B$1315, "&lt;=" &amp; FL$1, DataRegularSeason20242025!$D$3:$D$1315, $A19)+SUMIFS(DataRegularSeason20242025!$AB$3:$AB$1315,DataRegularSeason20242025!$B$3:$B$1315, "&lt;=" &amp; FL$1, DataRegularSeason20242025!$E$3:$E$1315, $A19)</f>
        <v>14</v>
      </c>
      <c r="FM19">
        <f>SUMIFS(DataRegularSeason20242025!$AA$3:$AA$1315,DataRegularSeason20242025!$B$3:$B$1315, "&lt;=" &amp; FM$1, DataRegularSeason20242025!$D$3:$D$1315, $A19)+SUMIFS(DataRegularSeason20242025!$AB$3:$AB$1315,DataRegularSeason20242025!$B$3:$B$1315, "&lt;=" &amp; FM$1, DataRegularSeason20242025!$E$3:$E$1315, $A19)</f>
        <v>14</v>
      </c>
      <c r="FN19">
        <f>SUMIFS(DataRegularSeason20242025!$AA$3:$AA$1315,DataRegularSeason20242025!$B$3:$B$1315, "&lt;=" &amp; FN$1, DataRegularSeason20242025!$D$3:$D$1315, $A19)+SUMIFS(DataRegularSeason20242025!$AB$3:$AB$1315,DataRegularSeason20242025!$B$3:$B$1315, "&lt;=" &amp; FN$1, DataRegularSeason20242025!$E$3:$E$1315, $A19)</f>
        <v>14</v>
      </c>
      <c r="FO19">
        <f>SUMIFS(DataRegularSeason20242025!$AA$3:$AA$1315,DataRegularSeason20242025!$B$3:$B$1315, "&lt;=" &amp; FO$1, DataRegularSeason20242025!$D$3:$D$1315, $A19)+SUMIFS(DataRegularSeason20242025!$AB$3:$AB$1315,DataRegularSeason20242025!$B$3:$B$1315, "&lt;=" &amp; FO$1, DataRegularSeason20242025!$E$3:$E$1315, $A19)</f>
        <v>14</v>
      </c>
      <c r="FP19">
        <f>SUMIFS(DataRegularSeason20242025!$AA$3:$AA$1315,DataRegularSeason20242025!$B$3:$B$1315, "&lt;=" &amp; FP$1, DataRegularSeason20242025!$D$3:$D$1315, $A19)+SUMIFS(DataRegularSeason20242025!$AB$3:$AB$1315,DataRegularSeason20242025!$B$3:$B$1315, "&lt;=" &amp; FP$1, DataRegularSeason20242025!$E$3:$E$1315, $A19)</f>
        <v>14</v>
      </c>
      <c r="FQ19">
        <f>SUMIFS(DataRegularSeason20242025!$AA$3:$AA$1315,DataRegularSeason20242025!$B$3:$B$1315, "&lt;=" &amp; FQ$1, DataRegularSeason20242025!$D$3:$D$1315, $A19)+SUMIFS(DataRegularSeason20242025!$AB$3:$AB$1315,DataRegularSeason20242025!$B$3:$B$1315, "&lt;=" &amp; FQ$1, DataRegularSeason20242025!$E$3:$E$1315, $A19)</f>
        <v>14</v>
      </c>
      <c r="FR19">
        <f>SUMIFS(DataRegularSeason20242025!$AA$3:$AA$1315,DataRegularSeason20242025!$B$3:$B$1315, "&lt;=" &amp; FR$1, DataRegularSeason20242025!$D$3:$D$1315, $A19)+SUMIFS(DataRegularSeason20242025!$AB$3:$AB$1315,DataRegularSeason20242025!$B$3:$B$1315, "&lt;=" &amp; FR$1, DataRegularSeason20242025!$E$3:$E$1315, $A19)</f>
        <v>14</v>
      </c>
      <c r="FS19">
        <f>SUMIFS(DataRegularSeason20242025!$AA$3:$AA$1315,DataRegularSeason20242025!$B$3:$B$1315, "&lt;=" &amp; FS$1, DataRegularSeason20242025!$D$3:$D$1315, $A19)+SUMIFS(DataRegularSeason20242025!$AB$3:$AB$1315,DataRegularSeason20242025!$B$3:$B$1315, "&lt;=" &amp; FS$1, DataRegularSeason20242025!$E$3:$E$1315, $A19)</f>
        <v>14</v>
      </c>
      <c r="FT19">
        <f>SUMIFS(DataRegularSeason20242025!$AA$3:$AA$1315,DataRegularSeason20242025!$B$3:$B$1315, "&lt;=" &amp; FT$1, DataRegularSeason20242025!$D$3:$D$1315, $A19)+SUMIFS(DataRegularSeason20242025!$AB$3:$AB$1315,DataRegularSeason20242025!$B$3:$B$1315, "&lt;=" &amp; FT$1, DataRegularSeason20242025!$E$3:$E$1315, $A19)</f>
        <v>14</v>
      </c>
      <c r="FU19">
        <f>SUMIFS(DataRegularSeason20242025!$AA$3:$AA$1315,DataRegularSeason20242025!$B$3:$B$1315, "&lt;=" &amp; FU$1, DataRegularSeason20242025!$D$3:$D$1315, $A19)+SUMIFS(DataRegularSeason20242025!$AB$3:$AB$1315,DataRegularSeason20242025!$B$3:$B$1315, "&lt;=" &amp; FU$1, DataRegularSeason20242025!$E$3:$E$1315, $A19)</f>
        <v>14</v>
      </c>
      <c r="FV19">
        <f>SUMIFS(DataRegularSeason20242025!$AA$3:$AA$1315,DataRegularSeason20242025!$B$3:$B$1315, "&lt;=" &amp; FV$1, DataRegularSeason20242025!$D$3:$D$1315, $A19)+SUMIFS(DataRegularSeason20242025!$AB$3:$AB$1315,DataRegularSeason20242025!$B$3:$B$1315, "&lt;=" &amp; FV$1, DataRegularSeason20242025!$E$3:$E$1315, $A19)</f>
        <v>14</v>
      </c>
      <c r="FW19">
        <f>SUMIFS(DataRegularSeason20242025!$AA$3:$AA$1315,DataRegularSeason20242025!$B$3:$B$1315, "&lt;=" &amp; FW$1, DataRegularSeason20242025!$D$3:$D$1315, $A19)+SUMIFS(DataRegularSeason20242025!$AB$3:$AB$1315,DataRegularSeason20242025!$B$3:$B$1315, "&lt;=" &amp; FW$1, DataRegularSeason20242025!$E$3:$E$1315, $A19)</f>
        <v>14</v>
      </c>
      <c r="FX19">
        <f>SUMIFS(DataRegularSeason20242025!$AA$3:$AA$1315,DataRegularSeason20242025!$B$3:$B$1315, "&lt;=" &amp; FX$1, DataRegularSeason20242025!$D$3:$D$1315, $A19)+SUMIFS(DataRegularSeason20242025!$AB$3:$AB$1315,DataRegularSeason20242025!$B$3:$B$1315, "&lt;=" &amp; FX$1, DataRegularSeason20242025!$E$3:$E$1315, $A19)</f>
        <v>14</v>
      </c>
      <c r="FY19">
        <f>SUMIFS(DataRegularSeason20242025!$AA$3:$AA$1315,DataRegularSeason20242025!$B$3:$B$1315, "&lt;=" &amp; FY$1, DataRegularSeason20242025!$D$3:$D$1315, $A19)+SUMIFS(DataRegularSeason20242025!$AB$3:$AB$1315,DataRegularSeason20242025!$B$3:$B$1315, "&lt;=" &amp; FY$1, DataRegularSeason20242025!$E$3:$E$1315, $A19)</f>
        <v>14</v>
      </c>
      <c r="FZ19">
        <f>SUMIFS(DataRegularSeason20242025!$AA$3:$AA$1315,DataRegularSeason20242025!$B$3:$B$1315, "&lt;=" &amp; FZ$1, DataRegularSeason20242025!$D$3:$D$1315, $A19)+SUMIFS(DataRegularSeason20242025!$AB$3:$AB$1315,DataRegularSeason20242025!$B$3:$B$1315, "&lt;=" &amp; FZ$1, DataRegularSeason20242025!$E$3:$E$1315, $A19)</f>
        <v>14</v>
      </c>
      <c r="GA19">
        <f>SUMIFS(DataRegularSeason20242025!$AA$3:$AA$1315,DataRegularSeason20242025!$B$3:$B$1315, "&lt;=" &amp; GA$1, DataRegularSeason20242025!$D$3:$D$1315, $A19)+SUMIFS(DataRegularSeason20242025!$AB$3:$AB$1315,DataRegularSeason20242025!$B$3:$B$1315, "&lt;=" &amp; GA$1, DataRegularSeason20242025!$E$3:$E$1315, $A19)</f>
        <v>14</v>
      </c>
      <c r="GB19">
        <f>SUMIFS(DataRegularSeason20242025!$AA$3:$AA$1315,DataRegularSeason20242025!$B$3:$B$1315, "&lt;=" &amp; GB$1, DataRegularSeason20242025!$D$3:$D$1315, $A19)+SUMIFS(DataRegularSeason20242025!$AB$3:$AB$1315,DataRegularSeason20242025!$B$3:$B$1315, "&lt;=" &amp; GB$1, DataRegularSeason20242025!$E$3:$E$1315, $A19)</f>
        <v>14</v>
      </c>
      <c r="GC19">
        <f>SUMIFS(DataRegularSeason20242025!$AA$3:$AA$1315,DataRegularSeason20242025!$B$3:$B$1315, "&lt;=" &amp; GC$1, DataRegularSeason20242025!$D$3:$D$1315, $A19)+SUMIFS(DataRegularSeason20242025!$AB$3:$AB$1315,DataRegularSeason20242025!$B$3:$B$1315, "&lt;=" &amp; GC$1, DataRegularSeason20242025!$E$3:$E$1315, $A19)</f>
        <v>14</v>
      </c>
      <c r="GD19">
        <f>SUMIFS(DataRegularSeason20242025!$AA$3:$AA$1315,DataRegularSeason20242025!$B$3:$B$1315, "&lt;=" &amp; GD$1, DataRegularSeason20242025!$D$3:$D$1315, $A19)+SUMIFS(DataRegularSeason20242025!$AB$3:$AB$1315,DataRegularSeason20242025!$B$3:$B$1315, "&lt;=" &amp; GD$1, DataRegularSeason20242025!$E$3:$E$1315, $A19)</f>
        <v>14</v>
      </c>
      <c r="GE19">
        <f>SUMIFS(DataRegularSeason20242025!$AA$3:$AA$1315,DataRegularSeason20242025!$B$3:$B$1315, "&lt;=" &amp; GE$1, DataRegularSeason20242025!$D$3:$D$1315, $A19)+SUMIFS(DataRegularSeason20242025!$AB$3:$AB$1315,DataRegularSeason20242025!$B$3:$B$1315, "&lt;=" &amp; GE$1, DataRegularSeason20242025!$E$3:$E$1315, $A19)</f>
        <v>14</v>
      </c>
      <c r="GF19">
        <f>SUMIFS(DataRegularSeason20242025!$AA$3:$AA$1315,DataRegularSeason20242025!$B$3:$B$1315, "&lt;=" &amp; GF$1, DataRegularSeason20242025!$D$3:$D$1315, $A19)+SUMIFS(DataRegularSeason20242025!$AB$3:$AB$1315,DataRegularSeason20242025!$B$3:$B$1315, "&lt;=" &amp; GF$1, DataRegularSeason20242025!$E$3:$E$1315, $A19)</f>
        <v>14</v>
      </c>
      <c r="GG19">
        <f>SUMIFS(DataRegularSeason20242025!$AA$3:$AA$1315,DataRegularSeason20242025!$B$3:$B$1315, "&lt;=" &amp; GG$1, DataRegularSeason20242025!$D$3:$D$1315, $A19)+SUMIFS(DataRegularSeason20242025!$AB$3:$AB$1315,DataRegularSeason20242025!$B$3:$B$1315, "&lt;=" &amp; GG$1, DataRegularSeason20242025!$E$3:$E$1315, $A19)</f>
        <v>14</v>
      </c>
      <c r="GH19">
        <f>SUMIFS(DataRegularSeason20242025!$AA$3:$AA$1315,DataRegularSeason20242025!$B$3:$B$1315, "&lt;=" &amp; GH$1, DataRegularSeason20242025!$D$3:$D$1315, $A19)+SUMIFS(DataRegularSeason20242025!$AB$3:$AB$1315,DataRegularSeason20242025!$B$3:$B$1315, "&lt;=" &amp; GH$1, DataRegularSeason20242025!$E$3:$E$1315, $A19)</f>
        <v>14</v>
      </c>
      <c r="GI19">
        <f>SUMIFS(DataRegularSeason20242025!$AA$3:$AA$1315,DataRegularSeason20242025!$B$3:$B$1315, "&lt;=" &amp; GI$1, DataRegularSeason20242025!$D$3:$D$1315, $A19)+SUMIFS(DataRegularSeason20242025!$AB$3:$AB$1315,DataRegularSeason20242025!$B$3:$B$1315, "&lt;=" &amp; GI$1, DataRegularSeason20242025!$E$3:$E$1315, $A19)</f>
        <v>14</v>
      </c>
      <c r="GJ19">
        <f>SUMIFS(DataRegularSeason20242025!$AA$3:$AA$1315,DataRegularSeason20242025!$B$3:$B$1315, "&lt;=" &amp; GJ$1, DataRegularSeason20242025!$D$3:$D$1315, $A19)+SUMIFS(DataRegularSeason20242025!$AB$3:$AB$1315,DataRegularSeason20242025!$B$3:$B$1315, "&lt;=" &amp; GJ$1, DataRegularSeason20242025!$E$3:$E$1315, $A19)</f>
        <v>14</v>
      </c>
      <c r="GK19">
        <f>SUMIFS(DataRegularSeason20242025!$AA$3:$AA$1315,DataRegularSeason20242025!$B$3:$B$1315, "&lt;=" &amp; GK$1, DataRegularSeason20242025!$D$3:$D$1315, $A19)+SUMIFS(DataRegularSeason20242025!$AB$3:$AB$1315,DataRegularSeason20242025!$B$3:$B$1315, "&lt;=" &amp; GK$1, DataRegularSeason20242025!$E$3:$E$1315, $A19)</f>
        <v>14</v>
      </c>
      <c r="GL19">
        <f>SUMIFS(DataRegularSeason20242025!$AA$3:$AA$1315,DataRegularSeason20242025!$B$3:$B$1315, "&lt;=" &amp; GL$1, DataRegularSeason20242025!$D$3:$D$1315, $A19)+SUMIFS(DataRegularSeason20242025!$AB$3:$AB$1315,DataRegularSeason20242025!$B$3:$B$1315, "&lt;=" &amp; GL$1, DataRegularSeason20242025!$E$3:$E$1315, $A19)</f>
        <v>14</v>
      </c>
      <c r="GM19">
        <f>SUMIFS(DataRegularSeason20242025!$AA$3:$AA$1315,DataRegularSeason20242025!$B$3:$B$1315, "&lt;=" &amp; GM$1, DataRegularSeason20242025!$D$3:$D$1315, $A19)+SUMIFS(DataRegularSeason20242025!$AB$3:$AB$1315,DataRegularSeason20242025!$B$3:$B$1315, "&lt;=" &amp; GM$1, DataRegularSeason20242025!$E$3:$E$1315, $A19)</f>
        <v>14</v>
      </c>
      <c r="GN19">
        <f>SUMIFS(DataRegularSeason20242025!$AA$3:$AA$1315,DataRegularSeason20242025!$B$3:$B$1315, "&lt;=" &amp; GN$1, DataRegularSeason20242025!$D$3:$D$1315, $A19)+SUMIFS(DataRegularSeason20242025!$AB$3:$AB$1315,DataRegularSeason20242025!$B$3:$B$1315, "&lt;=" &amp; GN$1, DataRegularSeason20242025!$E$3:$E$1315, $A19)</f>
        <v>14</v>
      </c>
      <c r="GO19">
        <f>SUMIFS(DataRegularSeason20242025!$AA$3:$AA$1315,DataRegularSeason20242025!$B$3:$B$1315, "&lt;=" &amp; GO$1, DataRegularSeason20242025!$D$3:$D$1315, $A19)+SUMIFS(DataRegularSeason20242025!$AB$3:$AB$1315,DataRegularSeason20242025!$B$3:$B$1315, "&lt;=" &amp; GO$1, DataRegularSeason20242025!$E$3:$E$1315, $A19)</f>
        <v>14</v>
      </c>
      <c r="GP19">
        <f>SUMIFS(DataRegularSeason20242025!$AA$3:$AA$1315,DataRegularSeason20242025!$B$3:$B$1315, "&lt;=" &amp; GP$1, DataRegularSeason20242025!$D$3:$D$1315, $A19)+SUMIFS(DataRegularSeason20242025!$AB$3:$AB$1315,DataRegularSeason20242025!$B$3:$B$1315, "&lt;=" &amp; GP$1, DataRegularSeason20242025!$E$3:$E$1315, $A19)</f>
        <v>14</v>
      </c>
      <c r="GQ19">
        <f>SUMIFS(DataRegularSeason20242025!$AA$3:$AA$1315,DataRegularSeason20242025!$B$3:$B$1315, "&lt;=" &amp; GQ$1, DataRegularSeason20242025!$D$3:$D$1315, $A19)+SUMIFS(DataRegularSeason20242025!$AB$3:$AB$1315,DataRegularSeason20242025!$B$3:$B$1315, "&lt;=" &amp; GQ$1, DataRegularSeason20242025!$E$3:$E$1315, $A19)</f>
        <v>14</v>
      </c>
      <c r="GR19">
        <f>SUMIFS(DataRegularSeason20242025!$AA$3:$AA$1315,DataRegularSeason20242025!$B$3:$B$1315, "&lt;=" &amp; GR$1, DataRegularSeason20242025!$D$3:$D$1315, $A19)+SUMIFS(DataRegularSeason20242025!$AB$3:$AB$1315,DataRegularSeason20242025!$B$3:$B$1315, "&lt;=" &amp; GR$1, DataRegularSeason20242025!$E$3:$E$1315, $A19)</f>
        <v>14</v>
      </c>
      <c r="GS19">
        <f>SUMIFS(DataRegularSeason20242025!$AA$3:$AA$1315,DataRegularSeason20242025!$B$3:$B$1315, "&lt;=" &amp; GS$1, DataRegularSeason20242025!$D$3:$D$1315, $A19)+SUMIFS(DataRegularSeason20242025!$AB$3:$AB$1315,DataRegularSeason20242025!$B$3:$B$1315, "&lt;=" &amp; GS$1, DataRegularSeason20242025!$E$3:$E$1315, $A19)</f>
        <v>14</v>
      </c>
      <c r="GT19">
        <f>SUMIFS(DataRegularSeason20242025!$AA$3:$AA$1315,DataRegularSeason20242025!$B$3:$B$1315, "&lt;=" &amp; GT$1, DataRegularSeason20242025!$D$3:$D$1315, $A19)+SUMIFS(DataRegularSeason20242025!$AB$3:$AB$1315,DataRegularSeason20242025!$B$3:$B$1315, "&lt;=" &amp; GT$1, DataRegularSeason20242025!$E$3:$E$1315, $A19)</f>
        <v>14</v>
      </c>
      <c r="GU19">
        <f>SUMIFS(DataRegularSeason20242025!$AA$3:$AA$1315,DataRegularSeason20242025!$B$3:$B$1315, "&lt;=" &amp; GU$1, DataRegularSeason20242025!$D$3:$D$1315, $A19)+SUMIFS(DataRegularSeason20242025!$AB$3:$AB$1315,DataRegularSeason20242025!$B$3:$B$1315, "&lt;=" &amp; GU$1, DataRegularSeason20242025!$E$3:$E$1315, $A19)</f>
        <v>14</v>
      </c>
    </row>
    <row r="20" spans="1:203" x14ac:dyDescent="0.25">
      <c r="A20" t="s">
        <v>27</v>
      </c>
      <c r="B20" t="s">
        <v>97</v>
      </c>
      <c r="C20" t="s">
        <v>100</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2</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4</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7</v>
      </c>
      <c r="U20">
        <f>SUMIFS(DataRegularSeason20242025!$AA$3:$AA$1315,DataRegularSeason20242025!$B$3:$B$1315, "&lt;=" &amp; U$1, DataRegularSeason20242025!$D$3:$D$1315, $A20)+SUMIFS(DataRegularSeason20242025!$AB$3:$AB$1315,DataRegularSeason20242025!$B$3:$B$1315, "&lt;=" &amp; U$1, DataRegularSeason20242025!$E$3:$E$1315, $A20)</f>
        <v>7</v>
      </c>
      <c r="V20">
        <f>SUMIFS(DataRegularSeason20242025!$AA$3:$AA$1315,DataRegularSeason20242025!$B$3:$B$1315, "&lt;=" &amp; V$1, DataRegularSeason20242025!$D$3:$D$1315, $A20)+SUMIFS(DataRegularSeason20242025!$AB$3:$AB$1315,DataRegularSeason20242025!$B$3:$B$1315, "&lt;=" &amp; V$1, DataRegularSeason20242025!$E$3:$E$1315, $A20)</f>
        <v>7</v>
      </c>
      <c r="W20">
        <f>SUMIFS(DataRegularSeason20242025!$AA$3:$AA$1315,DataRegularSeason20242025!$B$3:$B$1315, "&lt;=" &amp; W$1, DataRegularSeason20242025!$D$3:$D$1315, $A20)+SUMIFS(DataRegularSeason20242025!$AB$3:$AB$1315,DataRegularSeason20242025!$B$3:$B$1315, "&lt;=" &amp; W$1, DataRegularSeason20242025!$E$3:$E$1315, $A20)</f>
        <v>9</v>
      </c>
      <c r="X20">
        <f>SUMIFS(DataRegularSeason20242025!$AA$3:$AA$1315,DataRegularSeason20242025!$B$3:$B$1315, "&lt;=" &amp; X$1, DataRegularSeason20242025!$D$3:$D$1315, $A20)+SUMIFS(DataRegularSeason20242025!$AB$3:$AB$1315,DataRegularSeason20242025!$B$3:$B$1315, "&lt;=" &amp; X$1, DataRegularSeason20242025!$E$3:$E$1315, $A20)</f>
        <v>9</v>
      </c>
      <c r="Y20">
        <f>SUMIFS(DataRegularSeason20242025!$AA$3:$AA$1315,DataRegularSeason20242025!$B$3:$B$1315, "&lt;=" &amp; Y$1, DataRegularSeason20242025!$D$3:$D$1315, $A20)+SUMIFS(DataRegularSeason20242025!$AB$3:$AB$1315,DataRegularSeason20242025!$B$3:$B$1315, "&lt;=" &amp; Y$1, DataRegularSeason20242025!$E$3:$E$1315, $A20)</f>
        <v>9</v>
      </c>
      <c r="Z20">
        <f>SUMIFS(DataRegularSeason20242025!$AA$3:$AA$1315,DataRegularSeason20242025!$B$3:$B$1315, "&lt;=" &amp; Z$1, DataRegularSeason20242025!$D$3:$D$1315, $A20)+SUMIFS(DataRegularSeason20242025!$AB$3:$AB$1315,DataRegularSeason20242025!$B$3:$B$1315, "&lt;=" &amp; Z$1, DataRegularSeason20242025!$E$3:$E$1315, $A20)</f>
        <v>11</v>
      </c>
      <c r="AA20">
        <f>SUMIFS(DataRegularSeason20242025!$AA$3:$AA$1315,DataRegularSeason20242025!$B$3:$B$1315, "&lt;=" &amp; AA$1, DataRegularSeason20242025!$D$3:$D$1315, $A20)+SUMIFS(DataRegularSeason20242025!$AB$3:$AB$1315,DataRegularSeason20242025!$B$3:$B$1315, "&lt;=" &amp; AA$1, DataRegularSeason20242025!$E$3:$E$1315, $A20)</f>
        <v>13</v>
      </c>
      <c r="AB20">
        <f>SUMIFS(DataRegularSeason20242025!$AA$3:$AA$1315,DataRegularSeason20242025!$B$3:$B$1315, "&lt;=" &amp; AB$1, DataRegularSeason20242025!$D$3:$D$1315, $A20)+SUMIFS(DataRegularSeason20242025!$AB$3:$AB$1315,DataRegularSeason20242025!$B$3:$B$1315, "&lt;=" &amp; AB$1, DataRegularSeason20242025!$E$3:$E$1315, $A20)</f>
        <v>13</v>
      </c>
      <c r="AC20">
        <f>SUMIFS(DataRegularSeason20242025!$AA$3:$AA$1315,DataRegularSeason20242025!$B$3:$B$1315, "&lt;=" &amp; AC$1, DataRegularSeason20242025!$D$3:$D$1315, $A20)+SUMIFS(DataRegularSeason20242025!$AB$3:$AB$1315,DataRegularSeason20242025!$B$3:$B$1315, "&lt;=" &amp; AC$1, DataRegularSeason20242025!$E$3:$E$1315, $A20)</f>
        <v>15</v>
      </c>
      <c r="AD20">
        <f>SUMIFS(DataRegularSeason20242025!$AA$3:$AA$1315,DataRegularSeason20242025!$B$3:$B$1315, "&lt;=" &amp; AD$1, DataRegularSeason20242025!$D$3:$D$1315, $A20)+SUMIFS(DataRegularSeason20242025!$AB$3:$AB$1315,DataRegularSeason20242025!$B$3:$B$1315, "&lt;=" &amp; AD$1, DataRegularSeason20242025!$E$3:$E$1315, $A20)</f>
        <v>15</v>
      </c>
      <c r="AE20">
        <f>SUMIFS(DataRegularSeason20242025!$AA$3:$AA$1315,DataRegularSeason20242025!$B$3:$B$1315, "&lt;=" &amp; AE$1, DataRegularSeason20242025!$D$3:$D$1315, $A20)+SUMIFS(DataRegularSeason20242025!$AB$3:$AB$1315,DataRegularSeason20242025!$B$3:$B$1315, "&lt;=" &amp; AE$1, DataRegularSeason20242025!$E$3:$E$1315, $A20)</f>
        <v>15</v>
      </c>
      <c r="AF20">
        <f>SUMIFS(DataRegularSeason20242025!$AA$3:$AA$1315,DataRegularSeason20242025!$B$3:$B$1315, "&lt;=" &amp; AF$1, DataRegularSeason20242025!$D$3:$D$1315, $A20)+SUMIFS(DataRegularSeason20242025!$AB$3:$AB$1315,DataRegularSeason20242025!$B$3:$B$1315, "&lt;=" &amp; AF$1, DataRegularSeason20242025!$E$3:$E$1315, $A20)</f>
        <v>15</v>
      </c>
      <c r="AG20">
        <f>SUMIFS(DataRegularSeason20242025!$AA$3:$AA$1315,DataRegularSeason20242025!$B$3:$B$1315, "&lt;=" &amp; AG$1, DataRegularSeason20242025!$D$3:$D$1315, $A20)+SUMIFS(DataRegularSeason20242025!$AB$3:$AB$1315,DataRegularSeason20242025!$B$3:$B$1315, "&lt;=" &amp; AG$1, DataRegularSeason20242025!$E$3:$E$1315, $A20)</f>
        <v>15</v>
      </c>
      <c r="AH20">
        <f>SUMIFS(DataRegularSeason20242025!$AA$3:$AA$1315,DataRegularSeason20242025!$B$3:$B$1315, "&lt;=" &amp; AH$1, DataRegularSeason20242025!$D$3:$D$1315, $A20)+SUMIFS(DataRegularSeason20242025!$AB$3:$AB$1315,DataRegularSeason20242025!$B$3:$B$1315, "&lt;=" &amp; AH$1, DataRegularSeason20242025!$E$3:$E$1315, $A20)</f>
        <v>15</v>
      </c>
      <c r="AI20">
        <f>SUMIFS(DataRegularSeason20242025!$AA$3:$AA$1315,DataRegularSeason20242025!$B$3:$B$1315, "&lt;=" &amp; AI$1, DataRegularSeason20242025!$D$3:$D$1315, $A20)+SUMIFS(DataRegularSeason20242025!$AB$3:$AB$1315,DataRegularSeason20242025!$B$3:$B$1315, "&lt;=" &amp; AI$1, DataRegularSeason20242025!$E$3:$E$1315, $A20)</f>
        <v>15</v>
      </c>
      <c r="AJ20">
        <f>SUMIFS(DataRegularSeason20242025!$AA$3:$AA$1315,DataRegularSeason20242025!$B$3:$B$1315, "&lt;=" &amp; AJ$1, DataRegularSeason20242025!$D$3:$D$1315, $A20)+SUMIFS(DataRegularSeason20242025!$AB$3:$AB$1315,DataRegularSeason20242025!$B$3:$B$1315, "&lt;=" &amp; AJ$1, DataRegularSeason20242025!$E$3:$E$1315, $A20)</f>
        <v>15</v>
      </c>
      <c r="AK20">
        <f>SUMIFS(DataRegularSeason20242025!$AA$3:$AA$1315,DataRegularSeason20242025!$B$3:$B$1315, "&lt;=" &amp; AK$1, DataRegularSeason20242025!$D$3:$D$1315, $A20)+SUMIFS(DataRegularSeason20242025!$AB$3:$AB$1315,DataRegularSeason20242025!$B$3:$B$1315, "&lt;=" &amp; AK$1, DataRegularSeason20242025!$E$3:$E$1315, $A20)</f>
        <v>15</v>
      </c>
      <c r="AL20">
        <f>SUMIFS(DataRegularSeason20242025!$AA$3:$AA$1315,DataRegularSeason20242025!$B$3:$B$1315, "&lt;=" &amp; AL$1, DataRegularSeason20242025!$D$3:$D$1315, $A20)+SUMIFS(DataRegularSeason20242025!$AB$3:$AB$1315,DataRegularSeason20242025!$B$3:$B$1315, "&lt;=" &amp; AL$1, DataRegularSeason20242025!$E$3:$E$1315, $A20)</f>
        <v>15</v>
      </c>
      <c r="AM20">
        <f>SUMIFS(DataRegularSeason20242025!$AA$3:$AA$1315,DataRegularSeason20242025!$B$3:$B$1315, "&lt;=" &amp; AM$1, DataRegularSeason20242025!$D$3:$D$1315, $A20)+SUMIFS(DataRegularSeason20242025!$AB$3:$AB$1315,DataRegularSeason20242025!$B$3:$B$1315, "&lt;=" &amp; AM$1, DataRegularSeason20242025!$E$3:$E$1315, $A20)</f>
        <v>15</v>
      </c>
      <c r="AN20">
        <f>SUMIFS(DataRegularSeason20242025!$AA$3:$AA$1315,DataRegularSeason20242025!$B$3:$B$1315, "&lt;=" &amp; AN$1, DataRegularSeason20242025!$D$3:$D$1315, $A20)+SUMIFS(DataRegularSeason20242025!$AB$3:$AB$1315,DataRegularSeason20242025!$B$3:$B$1315, "&lt;=" &amp; AN$1, DataRegularSeason20242025!$E$3:$E$1315, $A20)</f>
        <v>15</v>
      </c>
      <c r="AO20">
        <f>SUMIFS(DataRegularSeason20242025!$AA$3:$AA$1315,DataRegularSeason20242025!$B$3:$B$1315, "&lt;=" &amp; AO$1, DataRegularSeason20242025!$D$3:$D$1315, $A20)+SUMIFS(DataRegularSeason20242025!$AB$3:$AB$1315,DataRegularSeason20242025!$B$3:$B$1315, "&lt;=" &amp; AO$1, DataRegularSeason20242025!$E$3:$E$1315, $A20)</f>
        <v>15</v>
      </c>
      <c r="AP20">
        <f>SUMIFS(DataRegularSeason20242025!$AA$3:$AA$1315,DataRegularSeason20242025!$B$3:$B$1315, "&lt;=" &amp; AP$1, DataRegularSeason20242025!$D$3:$D$1315, $A20)+SUMIFS(DataRegularSeason20242025!$AB$3:$AB$1315,DataRegularSeason20242025!$B$3:$B$1315, "&lt;=" &amp; AP$1, DataRegularSeason20242025!$E$3:$E$1315, $A20)</f>
        <v>15</v>
      </c>
      <c r="AQ20">
        <f>SUMIFS(DataRegularSeason20242025!$AA$3:$AA$1315,DataRegularSeason20242025!$B$3:$B$1315, "&lt;=" &amp; AQ$1, DataRegularSeason20242025!$D$3:$D$1315, $A20)+SUMIFS(DataRegularSeason20242025!$AB$3:$AB$1315,DataRegularSeason20242025!$B$3:$B$1315, "&lt;=" &amp; AQ$1, DataRegularSeason20242025!$E$3:$E$1315, $A20)</f>
        <v>15</v>
      </c>
      <c r="AR20">
        <f>SUMIFS(DataRegularSeason20242025!$AA$3:$AA$1315,DataRegularSeason20242025!$B$3:$B$1315, "&lt;=" &amp; AR$1, DataRegularSeason20242025!$D$3:$D$1315, $A20)+SUMIFS(DataRegularSeason20242025!$AB$3:$AB$1315,DataRegularSeason20242025!$B$3:$B$1315, "&lt;=" &amp; AR$1, DataRegularSeason20242025!$E$3:$E$1315, $A20)</f>
        <v>15</v>
      </c>
      <c r="AS20">
        <f>SUMIFS(DataRegularSeason20242025!$AA$3:$AA$1315,DataRegularSeason20242025!$B$3:$B$1315, "&lt;=" &amp; AS$1, DataRegularSeason20242025!$D$3:$D$1315, $A20)+SUMIFS(DataRegularSeason20242025!$AB$3:$AB$1315,DataRegularSeason20242025!$B$3:$B$1315, "&lt;=" &amp; AS$1, DataRegularSeason20242025!$E$3:$E$1315, $A20)</f>
        <v>15</v>
      </c>
      <c r="AT20">
        <f>SUMIFS(DataRegularSeason20242025!$AA$3:$AA$1315,DataRegularSeason20242025!$B$3:$B$1315, "&lt;=" &amp; AT$1, DataRegularSeason20242025!$D$3:$D$1315, $A20)+SUMIFS(DataRegularSeason20242025!$AB$3:$AB$1315,DataRegularSeason20242025!$B$3:$B$1315, "&lt;=" &amp; AT$1, DataRegularSeason20242025!$E$3:$E$1315, $A20)</f>
        <v>15</v>
      </c>
      <c r="AU20">
        <f>SUMIFS(DataRegularSeason20242025!$AA$3:$AA$1315,DataRegularSeason20242025!$B$3:$B$1315, "&lt;=" &amp; AU$1, DataRegularSeason20242025!$D$3:$D$1315, $A20)+SUMIFS(DataRegularSeason20242025!$AB$3:$AB$1315,DataRegularSeason20242025!$B$3:$B$1315, "&lt;=" &amp; AU$1, DataRegularSeason20242025!$E$3:$E$1315, $A20)</f>
        <v>15</v>
      </c>
      <c r="AV20">
        <f>SUMIFS(DataRegularSeason20242025!$AA$3:$AA$1315,DataRegularSeason20242025!$B$3:$B$1315, "&lt;=" &amp; AV$1, DataRegularSeason20242025!$D$3:$D$1315, $A20)+SUMIFS(DataRegularSeason20242025!$AB$3:$AB$1315,DataRegularSeason20242025!$B$3:$B$1315, "&lt;=" &amp; AV$1, DataRegularSeason20242025!$E$3:$E$1315, $A20)</f>
        <v>15</v>
      </c>
      <c r="AW20">
        <f>SUMIFS(DataRegularSeason20242025!$AA$3:$AA$1315,DataRegularSeason20242025!$B$3:$B$1315, "&lt;=" &amp; AW$1, DataRegularSeason20242025!$D$3:$D$1315, $A20)+SUMIFS(DataRegularSeason20242025!$AB$3:$AB$1315,DataRegularSeason20242025!$B$3:$B$1315, "&lt;=" &amp; AW$1, DataRegularSeason20242025!$E$3:$E$1315, $A20)</f>
        <v>15</v>
      </c>
      <c r="AX20">
        <f>SUMIFS(DataRegularSeason20242025!$AA$3:$AA$1315,DataRegularSeason20242025!$B$3:$B$1315, "&lt;=" &amp; AX$1, DataRegularSeason20242025!$D$3:$D$1315, $A20)+SUMIFS(DataRegularSeason20242025!$AB$3:$AB$1315,DataRegularSeason20242025!$B$3:$B$1315, "&lt;=" &amp; AX$1, DataRegularSeason20242025!$E$3:$E$1315, $A20)</f>
        <v>15</v>
      </c>
      <c r="AY20">
        <f>SUMIFS(DataRegularSeason20242025!$AA$3:$AA$1315,DataRegularSeason20242025!$B$3:$B$1315, "&lt;=" &amp; AY$1, DataRegularSeason20242025!$D$3:$D$1315, $A20)+SUMIFS(DataRegularSeason20242025!$AB$3:$AB$1315,DataRegularSeason20242025!$B$3:$B$1315, "&lt;=" &amp; AY$1, DataRegularSeason20242025!$E$3:$E$1315, $A20)</f>
        <v>15</v>
      </c>
      <c r="AZ20">
        <f>SUMIFS(DataRegularSeason20242025!$AA$3:$AA$1315,DataRegularSeason20242025!$B$3:$B$1315, "&lt;=" &amp; AZ$1, DataRegularSeason20242025!$D$3:$D$1315, $A20)+SUMIFS(DataRegularSeason20242025!$AB$3:$AB$1315,DataRegularSeason20242025!$B$3:$B$1315, "&lt;=" &amp; AZ$1, DataRegularSeason20242025!$E$3:$E$1315, $A20)</f>
        <v>15</v>
      </c>
      <c r="BA20">
        <f>SUMIFS(DataRegularSeason20242025!$AA$3:$AA$1315,DataRegularSeason20242025!$B$3:$B$1315, "&lt;=" &amp; BA$1, DataRegularSeason20242025!$D$3:$D$1315, $A20)+SUMIFS(DataRegularSeason20242025!$AB$3:$AB$1315,DataRegularSeason20242025!$B$3:$B$1315, "&lt;=" &amp; BA$1, DataRegularSeason20242025!$E$3:$E$1315, $A20)</f>
        <v>15</v>
      </c>
      <c r="BB20">
        <f>SUMIFS(DataRegularSeason20242025!$AA$3:$AA$1315,DataRegularSeason20242025!$B$3:$B$1315, "&lt;=" &amp; BB$1, DataRegularSeason20242025!$D$3:$D$1315, $A20)+SUMIFS(DataRegularSeason20242025!$AB$3:$AB$1315,DataRegularSeason20242025!$B$3:$B$1315, "&lt;=" &amp; BB$1, DataRegularSeason20242025!$E$3:$E$1315, $A20)</f>
        <v>15</v>
      </c>
      <c r="BC20">
        <f>SUMIFS(DataRegularSeason20242025!$AA$3:$AA$1315,DataRegularSeason20242025!$B$3:$B$1315, "&lt;=" &amp; BC$1, DataRegularSeason20242025!$D$3:$D$1315, $A20)+SUMIFS(DataRegularSeason20242025!$AB$3:$AB$1315,DataRegularSeason20242025!$B$3:$B$1315, "&lt;=" &amp; BC$1, DataRegularSeason20242025!$E$3:$E$1315, $A20)</f>
        <v>15</v>
      </c>
      <c r="BD20">
        <f>SUMIFS(DataRegularSeason20242025!$AA$3:$AA$1315,DataRegularSeason20242025!$B$3:$B$1315, "&lt;=" &amp; BD$1, DataRegularSeason20242025!$D$3:$D$1315, $A20)+SUMIFS(DataRegularSeason20242025!$AB$3:$AB$1315,DataRegularSeason20242025!$B$3:$B$1315, "&lt;=" &amp; BD$1, DataRegularSeason20242025!$E$3:$E$1315, $A20)</f>
        <v>15</v>
      </c>
      <c r="BE20">
        <f>SUMIFS(DataRegularSeason20242025!$AA$3:$AA$1315,DataRegularSeason20242025!$B$3:$B$1315, "&lt;=" &amp; BE$1, DataRegularSeason20242025!$D$3:$D$1315, $A20)+SUMIFS(DataRegularSeason20242025!$AB$3:$AB$1315,DataRegularSeason20242025!$B$3:$B$1315, "&lt;=" &amp; BE$1, DataRegularSeason20242025!$E$3:$E$1315, $A20)</f>
        <v>15</v>
      </c>
      <c r="BF20">
        <f>SUMIFS(DataRegularSeason20242025!$AA$3:$AA$1315,DataRegularSeason20242025!$B$3:$B$1315, "&lt;=" &amp; BF$1, DataRegularSeason20242025!$D$3:$D$1315, $A20)+SUMIFS(DataRegularSeason20242025!$AB$3:$AB$1315,DataRegularSeason20242025!$B$3:$B$1315, "&lt;=" &amp; BF$1, DataRegularSeason20242025!$E$3:$E$1315, $A20)</f>
        <v>15</v>
      </c>
      <c r="BG20">
        <f>SUMIFS(DataRegularSeason20242025!$AA$3:$AA$1315,DataRegularSeason20242025!$B$3:$B$1315, "&lt;=" &amp; BG$1, DataRegularSeason20242025!$D$3:$D$1315, $A20)+SUMIFS(DataRegularSeason20242025!$AB$3:$AB$1315,DataRegularSeason20242025!$B$3:$B$1315, "&lt;=" &amp; BG$1, DataRegularSeason20242025!$E$3:$E$1315, $A20)</f>
        <v>15</v>
      </c>
      <c r="BH20">
        <f>SUMIFS(DataRegularSeason20242025!$AA$3:$AA$1315,DataRegularSeason20242025!$B$3:$B$1315, "&lt;=" &amp; BH$1, DataRegularSeason20242025!$D$3:$D$1315, $A20)+SUMIFS(DataRegularSeason20242025!$AB$3:$AB$1315,DataRegularSeason20242025!$B$3:$B$1315, "&lt;=" &amp; BH$1, DataRegularSeason20242025!$E$3:$E$1315, $A20)</f>
        <v>15</v>
      </c>
      <c r="BI20">
        <f>SUMIFS(DataRegularSeason20242025!$AA$3:$AA$1315,DataRegularSeason20242025!$B$3:$B$1315, "&lt;=" &amp; BI$1, DataRegularSeason20242025!$D$3:$D$1315, $A20)+SUMIFS(DataRegularSeason20242025!$AB$3:$AB$1315,DataRegularSeason20242025!$B$3:$B$1315, "&lt;=" &amp; BI$1, DataRegularSeason20242025!$E$3:$E$1315, $A20)</f>
        <v>15</v>
      </c>
      <c r="BJ20">
        <f>SUMIFS(DataRegularSeason20242025!$AA$3:$AA$1315,DataRegularSeason20242025!$B$3:$B$1315, "&lt;=" &amp; BJ$1, DataRegularSeason20242025!$D$3:$D$1315, $A20)+SUMIFS(DataRegularSeason20242025!$AB$3:$AB$1315,DataRegularSeason20242025!$B$3:$B$1315, "&lt;=" &amp; BJ$1, DataRegularSeason20242025!$E$3:$E$1315, $A20)</f>
        <v>15</v>
      </c>
      <c r="BK20">
        <f>SUMIFS(DataRegularSeason20242025!$AA$3:$AA$1315,DataRegularSeason20242025!$B$3:$B$1315, "&lt;=" &amp; BK$1, DataRegularSeason20242025!$D$3:$D$1315, $A20)+SUMIFS(DataRegularSeason20242025!$AB$3:$AB$1315,DataRegularSeason20242025!$B$3:$B$1315, "&lt;=" &amp; BK$1, DataRegularSeason20242025!$E$3:$E$1315, $A20)</f>
        <v>15</v>
      </c>
      <c r="BL20">
        <f>SUMIFS(DataRegularSeason20242025!$AA$3:$AA$1315,DataRegularSeason20242025!$B$3:$B$1315, "&lt;=" &amp; BL$1, DataRegularSeason20242025!$D$3:$D$1315, $A20)+SUMIFS(DataRegularSeason20242025!$AB$3:$AB$1315,DataRegularSeason20242025!$B$3:$B$1315, "&lt;=" &amp; BL$1, DataRegularSeason20242025!$E$3:$E$1315, $A20)</f>
        <v>15</v>
      </c>
      <c r="BM20">
        <f>SUMIFS(DataRegularSeason20242025!$AA$3:$AA$1315,DataRegularSeason20242025!$B$3:$B$1315, "&lt;=" &amp; BM$1, DataRegularSeason20242025!$D$3:$D$1315, $A20)+SUMIFS(DataRegularSeason20242025!$AB$3:$AB$1315,DataRegularSeason20242025!$B$3:$B$1315, "&lt;=" &amp; BM$1, DataRegularSeason20242025!$E$3:$E$1315, $A20)</f>
        <v>15</v>
      </c>
      <c r="BN20">
        <f>SUMIFS(DataRegularSeason20242025!$AA$3:$AA$1315,DataRegularSeason20242025!$B$3:$B$1315, "&lt;=" &amp; BN$1, DataRegularSeason20242025!$D$3:$D$1315, $A20)+SUMIFS(DataRegularSeason20242025!$AB$3:$AB$1315,DataRegularSeason20242025!$B$3:$B$1315, "&lt;=" &amp; BN$1, DataRegularSeason20242025!$E$3:$E$1315, $A20)</f>
        <v>15</v>
      </c>
      <c r="BO20">
        <f>SUMIFS(DataRegularSeason20242025!$AA$3:$AA$1315,DataRegularSeason20242025!$B$3:$B$1315, "&lt;=" &amp; BO$1, DataRegularSeason20242025!$D$3:$D$1315, $A20)+SUMIFS(DataRegularSeason20242025!$AB$3:$AB$1315,DataRegularSeason20242025!$B$3:$B$1315, "&lt;=" &amp; BO$1, DataRegularSeason20242025!$E$3:$E$1315, $A20)</f>
        <v>15</v>
      </c>
      <c r="BP20">
        <f>SUMIFS(DataRegularSeason20242025!$AA$3:$AA$1315,DataRegularSeason20242025!$B$3:$B$1315, "&lt;=" &amp; BP$1, DataRegularSeason20242025!$D$3:$D$1315, $A20)+SUMIFS(DataRegularSeason20242025!$AB$3:$AB$1315,DataRegularSeason20242025!$B$3:$B$1315, "&lt;=" &amp; BP$1, DataRegularSeason20242025!$E$3:$E$1315, $A20)</f>
        <v>15</v>
      </c>
      <c r="BQ20">
        <f>SUMIFS(DataRegularSeason20242025!$AA$3:$AA$1315,DataRegularSeason20242025!$B$3:$B$1315, "&lt;=" &amp; BQ$1, DataRegularSeason20242025!$D$3:$D$1315, $A20)+SUMIFS(DataRegularSeason20242025!$AB$3:$AB$1315,DataRegularSeason20242025!$B$3:$B$1315, "&lt;=" &amp; BQ$1, DataRegularSeason20242025!$E$3:$E$1315, $A20)</f>
        <v>15</v>
      </c>
      <c r="BR20">
        <f>SUMIFS(DataRegularSeason20242025!$AA$3:$AA$1315,DataRegularSeason20242025!$B$3:$B$1315, "&lt;=" &amp; BR$1, DataRegularSeason20242025!$D$3:$D$1315, $A20)+SUMIFS(DataRegularSeason20242025!$AB$3:$AB$1315,DataRegularSeason20242025!$B$3:$B$1315, "&lt;=" &amp; BR$1, DataRegularSeason20242025!$E$3:$E$1315, $A20)</f>
        <v>15</v>
      </c>
      <c r="BS20">
        <f>SUMIFS(DataRegularSeason20242025!$AA$3:$AA$1315,DataRegularSeason20242025!$B$3:$B$1315, "&lt;=" &amp; BS$1, DataRegularSeason20242025!$D$3:$D$1315, $A20)+SUMIFS(DataRegularSeason20242025!$AB$3:$AB$1315,DataRegularSeason20242025!$B$3:$B$1315, "&lt;=" &amp; BS$1, DataRegularSeason20242025!$E$3:$E$1315, $A20)</f>
        <v>15</v>
      </c>
      <c r="BT20">
        <f>SUMIFS(DataRegularSeason20242025!$AA$3:$AA$1315,DataRegularSeason20242025!$B$3:$B$1315, "&lt;=" &amp; BT$1, DataRegularSeason20242025!$D$3:$D$1315, $A20)+SUMIFS(DataRegularSeason20242025!$AB$3:$AB$1315,DataRegularSeason20242025!$B$3:$B$1315, "&lt;=" &amp; BT$1, DataRegularSeason20242025!$E$3:$E$1315, $A20)</f>
        <v>15</v>
      </c>
      <c r="BU20">
        <f>SUMIFS(DataRegularSeason20242025!$AA$3:$AA$1315,DataRegularSeason20242025!$B$3:$B$1315, "&lt;=" &amp; BU$1, DataRegularSeason20242025!$D$3:$D$1315, $A20)+SUMIFS(DataRegularSeason20242025!$AB$3:$AB$1315,DataRegularSeason20242025!$B$3:$B$1315, "&lt;=" &amp; BU$1, DataRegularSeason20242025!$E$3:$E$1315, $A20)</f>
        <v>15</v>
      </c>
      <c r="BV20">
        <f>SUMIFS(DataRegularSeason20242025!$AA$3:$AA$1315,DataRegularSeason20242025!$B$3:$B$1315, "&lt;=" &amp; BV$1, DataRegularSeason20242025!$D$3:$D$1315, $A20)+SUMIFS(DataRegularSeason20242025!$AB$3:$AB$1315,DataRegularSeason20242025!$B$3:$B$1315, "&lt;=" &amp; BV$1, DataRegularSeason20242025!$E$3:$E$1315, $A20)</f>
        <v>15</v>
      </c>
      <c r="BW20">
        <f>SUMIFS(DataRegularSeason20242025!$AA$3:$AA$1315,DataRegularSeason20242025!$B$3:$B$1315, "&lt;=" &amp; BW$1, DataRegularSeason20242025!$D$3:$D$1315, $A20)+SUMIFS(DataRegularSeason20242025!$AB$3:$AB$1315,DataRegularSeason20242025!$B$3:$B$1315, "&lt;=" &amp; BW$1, DataRegularSeason20242025!$E$3:$E$1315, $A20)</f>
        <v>15</v>
      </c>
      <c r="BX20">
        <f>SUMIFS(DataRegularSeason20242025!$AA$3:$AA$1315,DataRegularSeason20242025!$B$3:$B$1315, "&lt;=" &amp; BX$1, DataRegularSeason20242025!$D$3:$D$1315, $A20)+SUMIFS(DataRegularSeason20242025!$AB$3:$AB$1315,DataRegularSeason20242025!$B$3:$B$1315, "&lt;=" &amp; BX$1, DataRegularSeason20242025!$E$3:$E$1315, $A20)</f>
        <v>15</v>
      </c>
      <c r="BY20">
        <f>SUMIFS(DataRegularSeason20242025!$AA$3:$AA$1315,DataRegularSeason20242025!$B$3:$B$1315, "&lt;=" &amp; BY$1, DataRegularSeason20242025!$D$3:$D$1315, $A20)+SUMIFS(DataRegularSeason20242025!$AB$3:$AB$1315,DataRegularSeason20242025!$B$3:$B$1315, "&lt;=" &amp; BY$1, DataRegularSeason20242025!$E$3:$E$1315, $A20)</f>
        <v>15</v>
      </c>
      <c r="BZ20">
        <f>SUMIFS(DataRegularSeason20242025!$AA$3:$AA$1315,DataRegularSeason20242025!$B$3:$B$1315, "&lt;=" &amp; BZ$1, DataRegularSeason20242025!$D$3:$D$1315, $A20)+SUMIFS(DataRegularSeason20242025!$AB$3:$AB$1315,DataRegularSeason20242025!$B$3:$B$1315, "&lt;=" &amp; BZ$1, DataRegularSeason20242025!$E$3:$E$1315, $A20)</f>
        <v>15</v>
      </c>
      <c r="CA20">
        <f>SUMIFS(DataRegularSeason20242025!$AA$3:$AA$1315,DataRegularSeason20242025!$B$3:$B$1315, "&lt;=" &amp; CA$1, DataRegularSeason20242025!$D$3:$D$1315, $A20)+SUMIFS(DataRegularSeason20242025!$AB$3:$AB$1315,DataRegularSeason20242025!$B$3:$B$1315, "&lt;=" &amp; CA$1, DataRegularSeason20242025!$E$3:$E$1315, $A20)</f>
        <v>15</v>
      </c>
      <c r="CB20">
        <f>SUMIFS(DataRegularSeason20242025!$AA$3:$AA$1315,DataRegularSeason20242025!$B$3:$B$1315, "&lt;=" &amp; CB$1, DataRegularSeason20242025!$D$3:$D$1315, $A20)+SUMIFS(DataRegularSeason20242025!$AB$3:$AB$1315,DataRegularSeason20242025!$B$3:$B$1315, "&lt;=" &amp; CB$1, DataRegularSeason20242025!$E$3:$E$1315, $A20)</f>
        <v>15</v>
      </c>
      <c r="CC20">
        <f>SUMIFS(DataRegularSeason20242025!$AA$3:$AA$1315,DataRegularSeason20242025!$B$3:$B$1315, "&lt;=" &amp; CC$1, DataRegularSeason20242025!$D$3:$D$1315, $A20)+SUMIFS(DataRegularSeason20242025!$AB$3:$AB$1315,DataRegularSeason20242025!$B$3:$B$1315, "&lt;=" &amp; CC$1, DataRegularSeason20242025!$E$3:$E$1315, $A20)</f>
        <v>15</v>
      </c>
      <c r="CD20">
        <f>SUMIFS(DataRegularSeason20242025!$AA$3:$AA$1315,DataRegularSeason20242025!$B$3:$B$1315, "&lt;=" &amp; CD$1, DataRegularSeason20242025!$D$3:$D$1315, $A20)+SUMIFS(DataRegularSeason20242025!$AB$3:$AB$1315,DataRegularSeason20242025!$B$3:$B$1315, "&lt;=" &amp; CD$1, DataRegularSeason20242025!$E$3:$E$1315, $A20)</f>
        <v>15</v>
      </c>
      <c r="CE20">
        <f>SUMIFS(DataRegularSeason20242025!$AA$3:$AA$1315,DataRegularSeason20242025!$B$3:$B$1315, "&lt;=" &amp; CE$1, DataRegularSeason20242025!$D$3:$D$1315, $A20)+SUMIFS(DataRegularSeason20242025!$AB$3:$AB$1315,DataRegularSeason20242025!$B$3:$B$1315, "&lt;=" &amp; CE$1, DataRegularSeason20242025!$E$3:$E$1315, $A20)</f>
        <v>15</v>
      </c>
      <c r="CF20">
        <f>SUMIFS(DataRegularSeason20242025!$AA$3:$AA$1315,DataRegularSeason20242025!$B$3:$B$1315, "&lt;=" &amp; CF$1, DataRegularSeason20242025!$D$3:$D$1315, $A20)+SUMIFS(DataRegularSeason20242025!$AB$3:$AB$1315,DataRegularSeason20242025!$B$3:$B$1315, "&lt;=" &amp; CF$1, DataRegularSeason20242025!$E$3:$E$1315, $A20)</f>
        <v>15</v>
      </c>
      <c r="CG20">
        <f>SUMIFS(DataRegularSeason20242025!$AA$3:$AA$1315,DataRegularSeason20242025!$B$3:$B$1315, "&lt;=" &amp; CG$1, DataRegularSeason20242025!$D$3:$D$1315, $A20)+SUMIFS(DataRegularSeason20242025!$AB$3:$AB$1315,DataRegularSeason20242025!$B$3:$B$1315, "&lt;=" &amp; CG$1, DataRegularSeason20242025!$E$3:$E$1315, $A20)</f>
        <v>15</v>
      </c>
      <c r="CH20">
        <f>SUMIFS(DataRegularSeason20242025!$AA$3:$AA$1315,DataRegularSeason20242025!$B$3:$B$1315, "&lt;=" &amp; CH$1, DataRegularSeason20242025!$D$3:$D$1315, $A20)+SUMIFS(DataRegularSeason20242025!$AB$3:$AB$1315,DataRegularSeason20242025!$B$3:$B$1315, "&lt;=" &amp; CH$1, DataRegularSeason20242025!$E$3:$E$1315, $A20)</f>
        <v>15</v>
      </c>
      <c r="CI20">
        <f>SUMIFS(DataRegularSeason20242025!$AA$3:$AA$1315,DataRegularSeason20242025!$B$3:$B$1315, "&lt;=" &amp; CI$1, DataRegularSeason20242025!$D$3:$D$1315, $A20)+SUMIFS(DataRegularSeason20242025!$AB$3:$AB$1315,DataRegularSeason20242025!$B$3:$B$1315, "&lt;=" &amp; CI$1, DataRegularSeason20242025!$E$3:$E$1315, $A20)</f>
        <v>15</v>
      </c>
      <c r="CJ20">
        <f>SUMIFS(DataRegularSeason20242025!$AA$3:$AA$1315,DataRegularSeason20242025!$B$3:$B$1315, "&lt;=" &amp; CJ$1, DataRegularSeason20242025!$D$3:$D$1315, $A20)+SUMIFS(DataRegularSeason20242025!$AB$3:$AB$1315,DataRegularSeason20242025!$B$3:$B$1315, "&lt;=" &amp; CJ$1, DataRegularSeason20242025!$E$3:$E$1315, $A20)</f>
        <v>15</v>
      </c>
      <c r="CK20">
        <f>SUMIFS(DataRegularSeason20242025!$AA$3:$AA$1315,DataRegularSeason20242025!$B$3:$B$1315, "&lt;=" &amp; CK$1, DataRegularSeason20242025!$D$3:$D$1315, $A20)+SUMIFS(DataRegularSeason20242025!$AB$3:$AB$1315,DataRegularSeason20242025!$B$3:$B$1315, "&lt;=" &amp; CK$1, DataRegularSeason20242025!$E$3:$E$1315, $A20)</f>
        <v>15</v>
      </c>
      <c r="CL20">
        <f>SUMIFS(DataRegularSeason20242025!$AA$3:$AA$1315,DataRegularSeason20242025!$B$3:$B$1315, "&lt;=" &amp; CL$1, DataRegularSeason20242025!$D$3:$D$1315, $A20)+SUMIFS(DataRegularSeason20242025!$AB$3:$AB$1315,DataRegularSeason20242025!$B$3:$B$1315, "&lt;=" &amp; CL$1, DataRegularSeason20242025!$E$3:$E$1315, $A20)</f>
        <v>15</v>
      </c>
      <c r="CM20">
        <f>SUMIFS(DataRegularSeason20242025!$AA$3:$AA$1315,DataRegularSeason20242025!$B$3:$B$1315, "&lt;=" &amp; CM$1, DataRegularSeason20242025!$D$3:$D$1315, $A20)+SUMIFS(DataRegularSeason20242025!$AB$3:$AB$1315,DataRegularSeason20242025!$B$3:$B$1315, "&lt;=" &amp; CM$1, DataRegularSeason20242025!$E$3:$E$1315, $A20)</f>
        <v>15</v>
      </c>
      <c r="CN20">
        <f>SUMIFS(DataRegularSeason20242025!$AA$3:$AA$1315,DataRegularSeason20242025!$B$3:$B$1315, "&lt;=" &amp; CN$1, DataRegularSeason20242025!$D$3:$D$1315, $A20)+SUMIFS(DataRegularSeason20242025!$AB$3:$AB$1315,DataRegularSeason20242025!$B$3:$B$1315, "&lt;=" &amp; CN$1, DataRegularSeason20242025!$E$3:$E$1315, $A20)</f>
        <v>15</v>
      </c>
      <c r="CO20">
        <f>SUMIFS(DataRegularSeason20242025!$AA$3:$AA$1315,DataRegularSeason20242025!$B$3:$B$1315, "&lt;=" &amp; CO$1, DataRegularSeason20242025!$D$3:$D$1315, $A20)+SUMIFS(DataRegularSeason20242025!$AB$3:$AB$1315,DataRegularSeason20242025!$B$3:$B$1315, "&lt;=" &amp; CO$1, DataRegularSeason20242025!$E$3:$E$1315, $A20)</f>
        <v>15</v>
      </c>
      <c r="CP20">
        <f>SUMIFS(DataRegularSeason20242025!$AA$3:$AA$1315,DataRegularSeason20242025!$B$3:$B$1315, "&lt;=" &amp; CP$1, DataRegularSeason20242025!$D$3:$D$1315, $A20)+SUMIFS(DataRegularSeason20242025!$AB$3:$AB$1315,DataRegularSeason20242025!$B$3:$B$1315, "&lt;=" &amp; CP$1, DataRegularSeason20242025!$E$3:$E$1315, $A20)</f>
        <v>15</v>
      </c>
      <c r="CQ20">
        <f>SUMIFS(DataRegularSeason20242025!$AA$3:$AA$1315,DataRegularSeason20242025!$B$3:$B$1315, "&lt;=" &amp; CQ$1, DataRegularSeason20242025!$D$3:$D$1315, $A20)+SUMIFS(DataRegularSeason20242025!$AB$3:$AB$1315,DataRegularSeason20242025!$B$3:$B$1315, "&lt;=" &amp; CQ$1, DataRegularSeason20242025!$E$3:$E$1315, $A20)</f>
        <v>15</v>
      </c>
      <c r="CR20">
        <f>SUMIFS(DataRegularSeason20242025!$AA$3:$AA$1315,DataRegularSeason20242025!$B$3:$B$1315, "&lt;=" &amp; CR$1, DataRegularSeason20242025!$D$3:$D$1315, $A20)+SUMIFS(DataRegularSeason20242025!$AB$3:$AB$1315,DataRegularSeason20242025!$B$3:$B$1315, "&lt;=" &amp; CR$1, DataRegularSeason20242025!$E$3:$E$1315, $A20)</f>
        <v>15</v>
      </c>
      <c r="CS20">
        <f>SUMIFS(DataRegularSeason20242025!$AA$3:$AA$1315,DataRegularSeason20242025!$B$3:$B$1315, "&lt;=" &amp; CS$1, DataRegularSeason20242025!$D$3:$D$1315, $A20)+SUMIFS(DataRegularSeason20242025!$AB$3:$AB$1315,DataRegularSeason20242025!$B$3:$B$1315, "&lt;=" &amp; CS$1, DataRegularSeason20242025!$E$3:$E$1315, $A20)</f>
        <v>15</v>
      </c>
      <c r="CT20">
        <f>SUMIFS(DataRegularSeason20242025!$AA$3:$AA$1315,DataRegularSeason20242025!$B$3:$B$1315, "&lt;=" &amp; CT$1, DataRegularSeason20242025!$D$3:$D$1315, $A20)+SUMIFS(DataRegularSeason20242025!$AB$3:$AB$1315,DataRegularSeason20242025!$B$3:$B$1315, "&lt;=" &amp; CT$1, DataRegularSeason20242025!$E$3:$E$1315, $A20)</f>
        <v>15</v>
      </c>
      <c r="CU20">
        <f>SUMIFS(DataRegularSeason20242025!$AA$3:$AA$1315,DataRegularSeason20242025!$B$3:$B$1315, "&lt;=" &amp; CU$1, DataRegularSeason20242025!$D$3:$D$1315, $A20)+SUMIFS(DataRegularSeason20242025!$AB$3:$AB$1315,DataRegularSeason20242025!$B$3:$B$1315, "&lt;=" &amp; CU$1, DataRegularSeason20242025!$E$3:$E$1315, $A20)</f>
        <v>15</v>
      </c>
      <c r="CV20">
        <f>SUMIFS(DataRegularSeason20242025!$AA$3:$AA$1315,DataRegularSeason20242025!$B$3:$B$1315, "&lt;=" &amp; CV$1, DataRegularSeason20242025!$D$3:$D$1315, $A20)+SUMIFS(DataRegularSeason20242025!$AB$3:$AB$1315,DataRegularSeason20242025!$B$3:$B$1315, "&lt;=" &amp; CV$1, DataRegularSeason20242025!$E$3:$E$1315, $A20)</f>
        <v>15</v>
      </c>
      <c r="CW20">
        <f>SUMIFS(DataRegularSeason20242025!$AA$3:$AA$1315,DataRegularSeason20242025!$B$3:$B$1315, "&lt;=" &amp; CW$1, DataRegularSeason20242025!$D$3:$D$1315, $A20)+SUMIFS(DataRegularSeason20242025!$AB$3:$AB$1315,DataRegularSeason20242025!$B$3:$B$1315, "&lt;=" &amp; CW$1, DataRegularSeason20242025!$E$3:$E$1315, $A20)</f>
        <v>15</v>
      </c>
      <c r="CX20">
        <f>SUMIFS(DataRegularSeason20242025!$AA$3:$AA$1315,DataRegularSeason20242025!$B$3:$B$1315, "&lt;=" &amp; CX$1, DataRegularSeason20242025!$D$3:$D$1315, $A20)+SUMIFS(DataRegularSeason20242025!$AB$3:$AB$1315,DataRegularSeason20242025!$B$3:$B$1315, "&lt;=" &amp; CX$1, DataRegularSeason20242025!$E$3:$E$1315, $A20)</f>
        <v>15</v>
      </c>
      <c r="CY20">
        <f>SUMIFS(DataRegularSeason20242025!$AA$3:$AA$1315,DataRegularSeason20242025!$B$3:$B$1315, "&lt;=" &amp; CY$1, DataRegularSeason20242025!$D$3:$D$1315, $A20)+SUMIFS(DataRegularSeason20242025!$AB$3:$AB$1315,DataRegularSeason20242025!$B$3:$B$1315, "&lt;=" &amp; CY$1, DataRegularSeason20242025!$E$3:$E$1315, $A20)</f>
        <v>15</v>
      </c>
      <c r="CZ20">
        <f>SUMIFS(DataRegularSeason20242025!$AA$3:$AA$1315,DataRegularSeason20242025!$B$3:$B$1315, "&lt;=" &amp; CZ$1, DataRegularSeason20242025!$D$3:$D$1315, $A20)+SUMIFS(DataRegularSeason20242025!$AB$3:$AB$1315,DataRegularSeason20242025!$B$3:$B$1315, "&lt;=" &amp; CZ$1, DataRegularSeason20242025!$E$3:$E$1315, $A20)</f>
        <v>15</v>
      </c>
      <c r="DA20">
        <f>SUMIFS(DataRegularSeason20242025!$AA$3:$AA$1315,DataRegularSeason20242025!$B$3:$B$1315, "&lt;=" &amp; DA$1, DataRegularSeason20242025!$D$3:$D$1315, $A20)+SUMIFS(DataRegularSeason20242025!$AB$3:$AB$1315,DataRegularSeason20242025!$B$3:$B$1315, "&lt;=" &amp; DA$1, DataRegularSeason20242025!$E$3:$E$1315, $A20)</f>
        <v>15</v>
      </c>
      <c r="DB20">
        <f>SUMIFS(DataRegularSeason20242025!$AA$3:$AA$1315,DataRegularSeason20242025!$B$3:$B$1315, "&lt;=" &amp; DB$1, DataRegularSeason20242025!$D$3:$D$1315, $A20)+SUMIFS(DataRegularSeason20242025!$AB$3:$AB$1315,DataRegularSeason20242025!$B$3:$B$1315, "&lt;=" &amp; DB$1, DataRegularSeason20242025!$E$3:$E$1315, $A20)</f>
        <v>15</v>
      </c>
      <c r="DC20">
        <f>SUMIFS(DataRegularSeason20242025!$AA$3:$AA$1315,DataRegularSeason20242025!$B$3:$B$1315, "&lt;=" &amp; DC$1, DataRegularSeason20242025!$D$3:$D$1315, $A20)+SUMIFS(DataRegularSeason20242025!$AB$3:$AB$1315,DataRegularSeason20242025!$B$3:$B$1315, "&lt;=" &amp; DC$1, DataRegularSeason20242025!$E$3:$E$1315, $A20)</f>
        <v>15</v>
      </c>
      <c r="DD20">
        <f>SUMIFS(DataRegularSeason20242025!$AA$3:$AA$1315,DataRegularSeason20242025!$B$3:$B$1315, "&lt;=" &amp; DD$1, DataRegularSeason20242025!$D$3:$D$1315, $A20)+SUMIFS(DataRegularSeason20242025!$AB$3:$AB$1315,DataRegularSeason20242025!$B$3:$B$1315, "&lt;=" &amp; DD$1, DataRegularSeason20242025!$E$3:$E$1315, $A20)</f>
        <v>15</v>
      </c>
      <c r="DE20">
        <f>SUMIFS(DataRegularSeason20242025!$AA$3:$AA$1315,DataRegularSeason20242025!$B$3:$B$1315, "&lt;=" &amp; DE$1, DataRegularSeason20242025!$D$3:$D$1315, $A20)+SUMIFS(DataRegularSeason20242025!$AB$3:$AB$1315,DataRegularSeason20242025!$B$3:$B$1315, "&lt;=" &amp; DE$1, DataRegularSeason20242025!$E$3:$E$1315, $A20)</f>
        <v>15</v>
      </c>
      <c r="DF20">
        <f>SUMIFS(DataRegularSeason20242025!$AA$3:$AA$1315,DataRegularSeason20242025!$B$3:$B$1315, "&lt;=" &amp; DF$1, DataRegularSeason20242025!$D$3:$D$1315, $A20)+SUMIFS(DataRegularSeason20242025!$AB$3:$AB$1315,DataRegularSeason20242025!$B$3:$B$1315, "&lt;=" &amp; DF$1, DataRegularSeason20242025!$E$3:$E$1315, $A20)</f>
        <v>15</v>
      </c>
      <c r="DG20">
        <f>SUMIFS(DataRegularSeason20242025!$AA$3:$AA$1315,DataRegularSeason20242025!$B$3:$B$1315, "&lt;=" &amp; DG$1, DataRegularSeason20242025!$D$3:$D$1315, $A20)+SUMIFS(DataRegularSeason20242025!$AB$3:$AB$1315,DataRegularSeason20242025!$B$3:$B$1315, "&lt;=" &amp; DG$1, DataRegularSeason20242025!$E$3:$E$1315, $A20)</f>
        <v>15</v>
      </c>
      <c r="DH20">
        <f>SUMIFS(DataRegularSeason20242025!$AA$3:$AA$1315,DataRegularSeason20242025!$B$3:$B$1315, "&lt;=" &amp; DH$1, DataRegularSeason20242025!$D$3:$D$1315, $A20)+SUMIFS(DataRegularSeason20242025!$AB$3:$AB$1315,DataRegularSeason20242025!$B$3:$B$1315, "&lt;=" &amp; DH$1, DataRegularSeason20242025!$E$3:$E$1315, $A20)</f>
        <v>15</v>
      </c>
      <c r="DI20">
        <f>SUMIFS(DataRegularSeason20242025!$AA$3:$AA$1315,DataRegularSeason20242025!$B$3:$B$1315, "&lt;=" &amp; DI$1, DataRegularSeason20242025!$D$3:$D$1315, $A20)+SUMIFS(DataRegularSeason20242025!$AB$3:$AB$1315,DataRegularSeason20242025!$B$3:$B$1315, "&lt;=" &amp; DI$1, DataRegularSeason20242025!$E$3:$E$1315, $A20)</f>
        <v>15</v>
      </c>
      <c r="DJ20">
        <f>SUMIFS(DataRegularSeason20242025!$AA$3:$AA$1315,DataRegularSeason20242025!$B$3:$B$1315, "&lt;=" &amp; DJ$1, DataRegularSeason20242025!$D$3:$D$1315, $A20)+SUMIFS(DataRegularSeason20242025!$AB$3:$AB$1315,DataRegularSeason20242025!$B$3:$B$1315, "&lt;=" &amp; DJ$1, DataRegularSeason20242025!$E$3:$E$1315, $A20)</f>
        <v>15</v>
      </c>
      <c r="DK20">
        <f>SUMIFS(DataRegularSeason20242025!$AA$3:$AA$1315,DataRegularSeason20242025!$B$3:$B$1315, "&lt;=" &amp; DK$1, DataRegularSeason20242025!$D$3:$D$1315, $A20)+SUMIFS(DataRegularSeason20242025!$AB$3:$AB$1315,DataRegularSeason20242025!$B$3:$B$1315, "&lt;=" &amp; DK$1, DataRegularSeason20242025!$E$3:$E$1315, $A20)</f>
        <v>15</v>
      </c>
      <c r="DL20">
        <f>SUMIFS(DataRegularSeason20242025!$AA$3:$AA$1315,DataRegularSeason20242025!$B$3:$B$1315, "&lt;=" &amp; DL$1, DataRegularSeason20242025!$D$3:$D$1315, $A20)+SUMIFS(DataRegularSeason20242025!$AB$3:$AB$1315,DataRegularSeason20242025!$B$3:$B$1315, "&lt;=" &amp; DL$1, DataRegularSeason20242025!$E$3:$E$1315, $A20)</f>
        <v>15</v>
      </c>
      <c r="DM20">
        <f>SUMIFS(DataRegularSeason20242025!$AA$3:$AA$1315,DataRegularSeason20242025!$B$3:$B$1315, "&lt;=" &amp; DM$1, DataRegularSeason20242025!$D$3:$D$1315, $A20)+SUMIFS(DataRegularSeason20242025!$AB$3:$AB$1315,DataRegularSeason20242025!$B$3:$B$1315, "&lt;=" &amp; DM$1, DataRegularSeason20242025!$E$3:$E$1315, $A20)</f>
        <v>15</v>
      </c>
      <c r="DN20">
        <f>SUMIFS(DataRegularSeason20242025!$AA$3:$AA$1315,DataRegularSeason20242025!$B$3:$B$1315, "&lt;=" &amp; DN$1, DataRegularSeason20242025!$D$3:$D$1315, $A20)+SUMIFS(DataRegularSeason20242025!$AB$3:$AB$1315,DataRegularSeason20242025!$B$3:$B$1315, "&lt;=" &amp; DN$1, DataRegularSeason20242025!$E$3:$E$1315, $A20)</f>
        <v>15</v>
      </c>
      <c r="DO20">
        <f>SUMIFS(DataRegularSeason20242025!$AA$3:$AA$1315,DataRegularSeason20242025!$B$3:$B$1315, "&lt;=" &amp; DO$1, DataRegularSeason20242025!$D$3:$D$1315, $A20)+SUMIFS(DataRegularSeason20242025!$AB$3:$AB$1315,DataRegularSeason20242025!$B$3:$B$1315, "&lt;=" &amp; DO$1, DataRegularSeason20242025!$E$3:$E$1315, $A20)</f>
        <v>15</v>
      </c>
      <c r="DP20">
        <f>SUMIFS(DataRegularSeason20242025!$AA$3:$AA$1315,DataRegularSeason20242025!$B$3:$B$1315, "&lt;=" &amp; DP$1, DataRegularSeason20242025!$D$3:$D$1315, $A20)+SUMIFS(DataRegularSeason20242025!$AB$3:$AB$1315,DataRegularSeason20242025!$B$3:$B$1315, "&lt;=" &amp; DP$1, DataRegularSeason20242025!$E$3:$E$1315, $A20)</f>
        <v>15</v>
      </c>
      <c r="DQ20">
        <f>SUMIFS(DataRegularSeason20242025!$AA$3:$AA$1315,DataRegularSeason20242025!$B$3:$B$1315, "&lt;=" &amp; DQ$1, DataRegularSeason20242025!$D$3:$D$1315, $A20)+SUMIFS(DataRegularSeason20242025!$AB$3:$AB$1315,DataRegularSeason20242025!$B$3:$B$1315, "&lt;=" &amp; DQ$1, DataRegularSeason20242025!$E$3:$E$1315, $A20)</f>
        <v>15</v>
      </c>
      <c r="DR20">
        <f>SUMIFS(DataRegularSeason20242025!$AA$3:$AA$1315,DataRegularSeason20242025!$B$3:$B$1315, "&lt;=" &amp; DR$1, DataRegularSeason20242025!$D$3:$D$1315, $A20)+SUMIFS(DataRegularSeason20242025!$AB$3:$AB$1315,DataRegularSeason20242025!$B$3:$B$1315, "&lt;=" &amp; DR$1, DataRegularSeason20242025!$E$3:$E$1315, $A20)</f>
        <v>15</v>
      </c>
      <c r="DS20">
        <f>SUMIFS(DataRegularSeason20242025!$AA$3:$AA$1315,DataRegularSeason20242025!$B$3:$B$1315, "&lt;=" &amp; DS$1, DataRegularSeason20242025!$D$3:$D$1315, $A20)+SUMIFS(DataRegularSeason20242025!$AB$3:$AB$1315,DataRegularSeason20242025!$B$3:$B$1315, "&lt;=" &amp; DS$1, DataRegularSeason20242025!$E$3:$E$1315, $A20)</f>
        <v>15</v>
      </c>
      <c r="DT20">
        <f>SUMIFS(DataRegularSeason20242025!$AA$3:$AA$1315,DataRegularSeason20242025!$B$3:$B$1315, "&lt;=" &amp; DT$1, DataRegularSeason20242025!$D$3:$D$1315, $A20)+SUMIFS(DataRegularSeason20242025!$AB$3:$AB$1315,DataRegularSeason20242025!$B$3:$B$1315, "&lt;=" &amp; DT$1, DataRegularSeason20242025!$E$3:$E$1315, $A20)</f>
        <v>15</v>
      </c>
      <c r="DU20">
        <f>SUMIFS(DataRegularSeason20242025!$AA$3:$AA$1315,DataRegularSeason20242025!$B$3:$B$1315, "&lt;=" &amp; DU$1, DataRegularSeason20242025!$D$3:$D$1315, $A20)+SUMIFS(DataRegularSeason20242025!$AB$3:$AB$1315,DataRegularSeason20242025!$B$3:$B$1315, "&lt;=" &amp; DU$1, DataRegularSeason20242025!$E$3:$E$1315, $A20)</f>
        <v>15</v>
      </c>
      <c r="DV20">
        <f>SUMIFS(DataRegularSeason20242025!$AA$3:$AA$1315,DataRegularSeason20242025!$B$3:$B$1315, "&lt;=" &amp; DV$1, DataRegularSeason20242025!$D$3:$D$1315, $A20)+SUMIFS(DataRegularSeason20242025!$AB$3:$AB$1315,DataRegularSeason20242025!$B$3:$B$1315, "&lt;=" &amp; DV$1, DataRegularSeason20242025!$E$3:$E$1315, $A20)</f>
        <v>15</v>
      </c>
      <c r="DW20">
        <f>SUMIFS(DataRegularSeason20242025!$AA$3:$AA$1315,DataRegularSeason20242025!$B$3:$B$1315, "&lt;=" &amp; DW$1, DataRegularSeason20242025!$D$3:$D$1315, $A20)+SUMIFS(DataRegularSeason20242025!$AB$3:$AB$1315,DataRegularSeason20242025!$B$3:$B$1315, "&lt;=" &amp; DW$1, DataRegularSeason20242025!$E$3:$E$1315, $A20)</f>
        <v>15</v>
      </c>
      <c r="DX20">
        <f>SUMIFS(DataRegularSeason20242025!$AA$3:$AA$1315,DataRegularSeason20242025!$B$3:$B$1315, "&lt;=" &amp; DX$1, DataRegularSeason20242025!$D$3:$D$1315, $A20)+SUMIFS(DataRegularSeason20242025!$AB$3:$AB$1315,DataRegularSeason20242025!$B$3:$B$1315, "&lt;=" &amp; DX$1, DataRegularSeason20242025!$E$3:$E$1315, $A20)</f>
        <v>15</v>
      </c>
      <c r="DY20">
        <f>SUMIFS(DataRegularSeason20242025!$AA$3:$AA$1315,DataRegularSeason20242025!$B$3:$B$1315, "&lt;=" &amp; DY$1, DataRegularSeason20242025!$D$3:$D$1315, $A20)+SUMIFS(DataRegularSeason20242025!$AB$3:$AB$1315,DataRegularSeason20242025!$B$3:$B$1315, "&lt;=" &amp; DY$1, DataRegularSeason20242025!$E$3:$E$1315, $A20)</f>
        <v>15</v>
      </c>
      <c r="DZ20">
        <f>SUMIFS(DataRegularSeason20242025!$AA$3:$AA$1315,DataRegularSeason20242025!$B$3:$B$1315, "&lt;=" &amp; DZ$1, DataRegularSeason20242025!$D$3:$D$1315, $A20)+SUMIFS(DataRegularSeason20242025!$AB$3:$AB$1315,DataRegularSeason20242025!$B$3:$B$1315, "&lt;=" &amp; DZ$1, DataRegularSeason20242025!$E$3:$E$1315, $A20)</f>
        <v>15</v>
      </c>
      <c r="EA20">
        <f>SUMIFS(DataRegularSeason20242025!$AA$3:$AA$1315,DataRegularSeason20242025!$B$3:$B$1315, "&lt;=" &amp; EA$1, DataRegularSeason20242025!$D$3:$D$1315, $A20)+SUMIFS(DataRegularSeason20242025!$AB$3:$AB$1315,DataRegularSeason20242025!$B$3:$B$1315, "&lt;=" &amp; EA$1, DataRegularSeason20242025!$E$3:$E$1315, $A20)</f>
        <v>15</v>
      </c>
      <c r="EB20">
        <f>SUMIFS(DataRegularSeason20242025!$AA$3:$AA$1315,DataRegularSeason20242025!$B$3:$B$1315, "&lt;=" &amp; EB$1, DataRegularSeason20242025!$D$3:$D$1315, $A20)+SUMIFS(DataRegularSeason20242025!$AB$3:$AB$1315,DataRegularSeason20242025!$B$3:$B$1315, "&lt;=" &amp; EB$1, DataRegularSeason20242025!$E$3:$E$1315, $A20)</f>
        <v>15</v>
      </c>
      <c r="EC20">
        <f>SUMIFS(DataRegularSeason20242025!$AA$3:$AA$1315,DataRegularSeason20242025!$B$3:$B$1315, "&lt;=" &amp; EC$1, DataRegularSeason20242025!$D$3:$D$1315, $A20)+SUMIFS(DataRegularSeason20242025!$AB$3:$AB$1315,DataRegularSeason20242025!$B$3:$B$1315, "&lt;=" &amp; EC$1, DataRegularSeason20242025!$E$3:$E$1315, $A20)</f>
        <v>15</v>
      </c>
      <c r="ED20">
        <f>SUMIFS(DataRegularSeason20242025!$AA$3:$AA$1315,DataRegularSeason20242025!$B$3:$B$1315, "&lt;=" &amp; ED$1, DataRegularSeason20242025!$D$3:$D$1315, $A20)+SUMIFS(DataRegularSeason20242025!$AB$3:$AB$1315,DataRegularSeason20242025!$B$3:$B$1315, "&lt;=" &amp; ED$1, DataRegularSeason20242025!$E$3:$E$1315, $A20)</f>
        <v>15</v>
      </c>
      <c r="EE20">
        <f>SUMIFS(DataRegularSeason20242025!$AA$3:$AA$1315,DataRegularSeason20242025!$B$3:$B$1315, "&lt;=" &amp; EE$1, DataRegularSeason20242025!$D$3:$D$1315, $A20)+SUMIFS(DataRegularSeason20242025!$AB$3:$AB$1315,DataRegularSeason20242025!$B$3:$B$1315, "&lt;=" &amp; EE$1, DataRegularSeason20242025!$E$3:$E$1315, $A20)</f>
        <v>15</v>
      </c>
      <c r="EF20">
        <f>SUMIFS(DataRegularSeason20242025!$AA$3:$AA$1315,DataRegularSeason20242025!$B$3:$B$1315, "&lt;=" &amp; EF$1, DataRegularSeason20242025!$D$3:$D$1315, $A20)+SUMIFS(DataRegularSeason20242025!$AB$3:$AB$1315,DataRegularSeason20242025!$B$3:$B$1315, "&lt;=" &amp; EF$1, DataRegularSeason20242025!$E$3:$E$1315, $A20)</f>
        <v>15</v>
      </c>
      <c r="EG20">
        <f>SUMIFS(DataRegularSeason20242025!$AA$3:$AA$1315,DataRegularSeason20242025!$B$3:$B$1315, "&lt;=" &amp; EG$1, DataRegularSeason20242025!$D$3:$D$1315, $A20)+SUMIFS(DataRegularSeason20242025!$AB$3:$AB$1315,DataRegularSeason20242025!$B$3:$B$1315, "&lt;=" &amp; EG$1, DataRegularSeason20242025!$E$3:$E$1315, $A20)</f>
        <v>15</v>
      </c>
      <c r="EH20">
        <f>SUMIFS(DataRegularSeason20242025!$AA$3:$AA$1315,DataRegularSeason20242025!$B$3:$B$1315, "&lt;=" &amp; EH$1, DataRegularSeason20242025!$D$3:$D$1315, $A20)+SUMIFS(DataRegularSeason20242025!$AB$3:$AB$1315,DataRegularSeason20242025!$B$3:$B$1315, "&lt;=" &amp; EH$1, DataRegularSeason20242025!$E$3:$E$1315, $A20)</f>
        <v>15</v>
      </c>
      <c r="EI20">
        <f>SUMIFS(DataRegularSeason20242025!$AA$3:$AA$1315,DataRegularSeason20242025!$B$3:$B$1315, "&lt;=" &amp; EI$1, DataRegularSeason20242025!$D$3:$D$1315, $A20)+SUMIFS(DataRegularSeason20242025!$AB$3:$AB$1315,DataRegularSeason20242025!$B$3:$B$1315, "&lt;=" &amp; EI$1, DataRegularSeason20242025!$E$3:$E$1315, $A20)</f>
        <v>15</v>
      </c>
      <c r="EJ20">
        <f>SUMIFS(DataRegularSeason20242025!$AA$3:$AA$1315,DataRegularSeason20242025!$B$3:$B$1315, "&lt;=" &amp; EJ$1, DataRegularSeason20242025!$D$3:$D$1315, $A20)+SUMIFS(DataRegularSeason20242025!$AB$3:$AB$1315,DataRegularSeason20242025!$B$3:$B$1315, "&lt;=" &amp; EJ$1, DataRegularSeason20242025!$E$3:$E$1315, $A20)</f>
        <v>15</v>
      </c>
      <c r="EK20">
        <f>SUMIFS(DataRegularSeason20242025!$AA$3:$AA$1315,DataRegularSeason20242025!$B$3:$B$1315, "&lt;=" &amp; EK$1, DataRegularSeason20242025!$D$3:$D$1315, $A20)+SUMIFS(DataRegularSeason20242025!$AB$3:$AB$1315,DataRegularSeason20242025!$B$3:$B$1315, "&lt;=" &amp; EK$1, DataRegularSeason20242025!$E$3:$E$1315, $A20)</f>
        <v>15</v>
      </c>
      <c r="EL20">
        <f>SUMIFS(DataRegularSeason20242025!$AA$3:$AA$1315,DataRegularSeason20242025!$B$3:$B$1315, "&lt;=" &amp; EL$1, DataRegularSeason20242025!$D$3:$D$1315, $A20)+SUMIFS(DataRegularSeason20242025!$AB$3:$AB$1315,DataRegularSeason20242025!$B$3:$B$1315, "&lt;=" &amp; EL$1, DataRegularSeason20242025!$E$3:$E$1315, $A20)</f>
        <v>15</v>
      </c>
      <c r="EM20">
        <f>SUMIFS(DataRegularSeason20242025!$AA$3:$AA$1315,DataRegularSeason20242025!$B$3:$B$1315, "&lt;=" &amp; EM$1, DataRegularSeason20242025!$D$3:$D$1315, $A20)+SUMIFS(DataRegularSeason20242025!$AB$3:$AB$1315,DataRegularSeason20242025!$B$3:$B$1315, "&lt;=" &amp; EM$1, DataRegularSeason20242025!$E$3:$E$1315, $A20)</f>
        <v>15</v>
      </c>
      <c r="EN20">
        <f>SUMIFS(DataRegularSeason20242025!$AA$3:$AA$1315,DataRegularSeason20242025!$B$3:$B$1315, "&lt;=" &amp; EN$1, DataRegularSeason20242025!$D$3:$D$1315, $A20)+SUMIFS(DataRegularSeason20242025!$AB$3:$AB$1315,DataRegularSeason20242025!$B$3:$B$1315, "&lt;=" &amp; EN$1, DataRegularSeason20242025!$E$3:$E$1315, $A20)</f>
        <v>15</v>
      </c>
      <c r="EO20">
        <f>SUMIFS(DataRegularSeason20242025!$AA$3:$AA$1315,DataRegularSeason20242025!$B$3:$B$1315, "&lt;=" &amp; EO$1, DataRegularSeason20242025!$D$3:$D$1315, $A20)+SUMIFS(DataRegularSeason20242025!$AB$3:$AB$1315,DataRegularSeason20242025!$B$3:$B$1315, "&lt;=" &amp; EO$1, DataRegularSeason20242025!$E$3:$E$1315, $A20)</f>
        <v>15</v>
      </c>
      <c r="EP20">
        <f>SUMIFS(DataRegularSeason20242025!$AA$3:$AA$1315,DataRegularSeason20242025!$B$3:$B$1315, "&lt;=" &amp; EP$1, DataRegularSeason20242025!$D$3:$D$1315, $A20)+SUMIFS(DataRegularSeason20242025!$AB$3:$AB$1315,DataRegularSeason20242025!$B$3:$B$1315, "&lt;=" &amp; EP$1, DataRegularSeason20242025!$E$3:$E$1315, $A20)</f>
        <v>15</v>
      </c>
      <c r="EQ20">
        <f>SUMIFS(DataRegularSeason20242025!$AA$3:$AA$1315,DataRegularSeason20242025!$B$3:$B$1315, "&lt;=" &amp; EQ$1, DataRegularSeason20242025!$D$3:$D$1315, $A20)+SUMIFS(DataRegularSeason20242025!$AB$3:$AB$1315,DataRegularSeason20242025!$B$3:$B$1315, "&lt;=" &amp; EQ$1, DataRegularSeason20242025!$E$3:$E$1315, $A20)</f>
        <v>15</v>
      </c>
      <c r="ER20">
        <f>SUMIFS(DataRegularSeason20242025!$AA$3:$AA$1315,DataRegularSeason20242025!$B$3:$B$1315, "&lt;=" &amp; ER$1, DataRegularSeason20242025!$D$3:$D$1315, $A20)+SUMIFS(DataRegularSeason20242025!$AB$3:$AB$1315,DataRegularSeason20242025!$B$3:$B$1315, "&lt;=" &amp; ER$1, DataRegularSeason20242025!$E$3:$E$1315, $A20)</f>
        <v>15</v>
      </c>
      <c r="ES20">
        <f>SUMIFS(DataRegularSeason20242025!$AA$3:$AA$1315,DataRegularSeason20242025!$B$3:$B$1315, "&lt;=" &amp; ES$1, DataRegularSeason20242025!$D$3:$D$1315, $A20)+SUMIFS(DataRegularSeason20242025!$AB$3:$AB$1315,DataRegularSeason20242025!$B$3:$B$1315, "&lt;=" &amp; ES$1, DataRegularSeason20242025!$E$3:$E$1315, $A20)</f>
        <v>15</v>
      </c>
      <c r="ET20">
        <f>SUMIFS(DataRegularSeason20242025!$AA$3:$AA$1315,DataRegularSeason20242025!$B$3:$B$1315, "&lt;=" &amp; ET$1, DataRegularSeason20242025!$D$3:$D$1315, $A20)+SUMIFS(DataRegularSeason20242025!$AB$3:$AB$1315,DataRegularSeason20242025!$B$3:$B$1315, "&lt;=" &amp; ET$1, DataRegularSeason20242025!$E$3:$E$1315, $A20)</f>
        <v>15</v>
      </c>
      <c r="EU20">
        <f>SUMIFS(DataRegularSeason20242025!$AA$3:$AA$1315,DataRegularSeason20242025!$B$3:$B$1315, "&lt;=" &amp; EU$1, DataRegularSeason20242025!$D$3:$D$1315, $A20)+SUMIFS(DataRegularSeason20242025!$AB$3:$AB$1315,DataRegularSeason20242025!$B$3:$B$1315, "&lt;=" &amp; EU$1, DataRegularSeason20242025!$E$3:$E$1315, $A20)</f>
        <v>15</v>
      </c>
      <c r="EV20">
        <f>SUMIFS(DataRegularSeason20242025!$AA$3:$AA$1315,DataRegularSeason20242025!$B$3:$B$1315, "&lt;=" &amp; EV$1, DataRegularSeason20242025!$D$3:$D$1315, $A20)+SUMIFS(DataRegularSeason20242025!$AB$3:$AB$1315,DataRegularSeason20242025!$B$3:$B$1315, "&lt;=" &amp; EV$1, DataRegularSeason20242025!$E$3:$E$1315, $A20)</f>
        <v>15</v>
      </c>
      <c r="EW20">
        <f>SUMIFS(DataRegularSeason20242025!$AA$3:$AA$1315,DataRegularSeason20242025!$B$3:$B$1315, "&lt;=" &amp; EW$1, DataRegularSeason20242025!$D$3:$D$1315, $A20)+SUMIFS(DataRegularSeason20242025!$AB$3:$AB$1315,DataRegularSeason20242025!$B$3:$B$1315, "&lt;=" &amp; EW$1, DataRegularSeason20242025!$E$3:$E$1315, $A20)</f>
        <v>15</v>
      </c>
      <c r="EX20">
        <f>SUMIFS(DataRegularSeason20242025!$AA$3:$AA$1315,DataRegularSeason20242025!$B$3:$B$1315, "&lt;=" &amp; EX$1, DataRegularSeason20242025!$D$3:$D$1315, $A20)+SUMIFS(DataRegularSeason20242025!$AB$3:$AB$1315,DataRegularSeason20242025!$B$3:$B$1315, "&lt;=" &amp; EX$1, DataRegularSeason20242025!$E$3:$E$1315, $A20)</f>
        <v>15</v>
      </c>
      <c r="EY20">
        <f>SUMIFS(DataRegularSeason20242025!$AA$3:$AA$1315,DataRegularSeason20242025!$B$3:$B$1315, "&lt;=" &amp; EY$1, DataRegularSeason20242025!$D$3:$D$1315, $A20)+SUMIFS(DataRegularSeason20242025!$AB$3:$AB$1315,DataRegularSeason20242025!$B$3:$B$1315, "&lt;=" &amp; EY$1, DataRegularSeason20242025!$E$3:$E$1315, $A20)</f>
        <v>15</v>
      </c>
      <c r="EZ20">
        <f>SUMIFS(DataRegularSeason20242025!$AA$3:$AA$1315,DataRegularSeason20242025!$B$3:$B$1315, "&lt;=" &amp; EZ$1, DataRegularSeason20242025!$D$3:$D$1315, $A20)+SUMIFS(DataRegularSeason20242025!$AB$3:$AB$1315,DataRegularSeason20242025!$B$3:$B$1315, "&lt;=" &amp; EZ$1, DataRegularSeason20242025!$E$3:$E$1315, $A20)</f>
        <v>15</v>
      </c>
      <c r="FA20">
        <f>SUMIFS(DataRegularSeason20242025!$AA$3:$AA$1315,DataRegularSeason20242025!$B$3:$B$1315, "&lt;=" &amp; FA$1, DataRegularSeason20242025!$D$3:$D$1315, $A20)+SUMIFS(DataRegularSeason20242025!$AB$3:$AB$1315,DataRegularSeason20242025!$B$3:$B$1315, "&lt;=" &amp; FA$1, DataRegularSeason20242025!$E$3:$E$1315, $A20)</f>
        <v>15</v>
      </c>
      <c r="FB20">
        <f>SUMIFS(DataRegularSeason20242025!$AA$3:$AA$1315,DataRegularSeason20242025!$B$3:$B$1315, "&lt;=" &amp; FB$1, DataRegularSeason20242025!$D$3:$D$1315, $A20)+SUMIFS(DataRegularSeason20242025!$AB$3:$AB$1315,DataRegularSeason20242025!$B$3:$B$1315, "&lt;=" &amp; FB$1, DataRegularSeason20242025!$E$3:$E$1315, $A20)</f>
        <v>15</v>
      </c>
      <c r="FC20">
        <f>SUMIFS(DataRegularSeason20242025!$AA$3:$AA$1315,DataRegularSeason20242025!$B$3:$B$1315, "&lt;=" &amp; FC$1, DataRegularSeason20242025!$D$3:$D$1315, $A20)+SUMIFS(DataRegularSeason20242025!$AB$3:$AB$1315,DataRegularSeason20242025!$B$3:$B$1315, "&lt;=" &amp; FC$1, DataRegularSeason20242025!$E$3:$E$1315, $A20)</f>
        <v>15</v>
      </c>
      <c r="FD20">
        <f>SUMIFS(DataRegularSeason20242025!$AA$3:$AA$1315,DataRegularSeason20242025!$B$3:$B$1315, "&lt;=" &amp; FD$1, DataRegularSeason20242025!$D$3:$D$1315, $A20)+SUMIFS(DataRegularSeason20242025!$AB$3:$AB$1315,DataRegularSeason20242025!$B$3:$B$1315, "&lt;=" &amp; FD$1, DataRegularSeason20242025!$E$3:$E$1315, $A20)</f>
        <v>15</v>
      </c>
      <c r="FE20">
        <f>SUMIFS(DataRegularSeason20242025!$AA$3:$AA$1315,DataRegularSeason20242025!$B$3:$B$1315, "&lt;=" &amp; FE$1, DataRegularSeason20242025!$D$3:$D$1315, $A20)+SUMIFS(DataRegularSeason20242025!$AB$3:$AB$1315,DataRegularSeason20242025!$B$3:$B$1315, "&lt;=" &amp; FE$1, DataRegularSeason20242025!$E$3:$E$1315, $A20)</f>
        <v>15</v>
      </c>
      <c r="FF20">
        <f>SUMIFS(DataRegularSeason20242025!$AA$3:$AA$1315,DataRegularSeason20242025!$B$3:$B$1315, "&lt;=" &amp; FF$1, DataRegularSeason20242025!$D$3:$D$1315, $A20)+SUMIFS(DataRegularSeason20242025!$AB$3:$AB$1315,DataRegularSeason20242025!$B$3:$B$1315, "&lt;=" &amp; FF$1, DataRegularSeason20242025!$E$3:$E$1315, $A20)</f>
        <v>15</v>
      </c>
      <c r="FG20">
        <f>SUMIFS(DataRegularSeason20242025!$AA$3:$AA$1315,DataRegularSeason20242025!$B$3:$B$1315, "&lt;=" &amp; FG$1, DataRegularSeason20242025!$D$3:$D$1315, $A20)+SUMIFS(DataRegularSeason20242025!$AB$3:$AB$1315,DataRegularSeason20242025!$B$3:$B$1315, "&lt;=" &amp; FG$1, DataRegularSeason20242025!$E$3:$E$1315, $A20)</f>
        <v>15</v>
      </c>
      <c r="FH20">
        <f>SUMIFS(DataRegularSeason20242025!$AA$3:$AA$1315,DataRegularSeason20242025!$B$3:$B$1315, "&lt;=" &amp; FH$1, DataRegularSeason20242025!$D$3:$D$1315, $A20)+SUMIFS(DataRegularSeason20242025!$AB$3:$AB$1315,DataRegularSeason20242025!$B$3:$B$1315, "&lt;=" &amp; FH$1, DataRegularSeason20242025!$E$3:$E$1315, $A20)</f>
        <v>15</v>
      </c>
      <c r="FI20">
        <f>SUMIFS(DataRegularSeason20242025!$AA$3:$AA$1315,DataRegularSeason20242025!$B$3:$B$1315, "&lt;=" &amp; FI$1, DataRegularSeason20242025!$D$3:$D$1315, $A20)+SUMIFS(DataRegularSeason20242025!$AB$3:$AB$1315,DataRegularSeason20242025!$B$3:$B$1315, "&lt;=" &amp; FI$1, DataRegularSeason20242025!$E$3:$E$1315, $A20)</f>
        <v>15</v>
      </c>
      <c r="FJ20">
        <f>SUMIFS(DataRegularSeason20242025!$AA$3:$AA$1315,DataRegularSeason20242025!$B$3:$B$1315, "&lt;=" &amp; FJ$1, DataRegularSeason20242025!$D$3:$D$1315, $A20)+SUMIFS(DataRegularSeason20242025!$AB$3:$AB$1315,DataRegularSeason20242025!$B$3:$B$1315, "&lt;=" &amp; FJ$1, DataRegularSeason20242025!$E$3:$E$1315, $A20)</f>
        <v>15</v>
      </c>
      <c r="FK20">
        <f>SUMIFS(DataRegularSeason20242025!$AA$3:$AA$1315,DataRegularSeason20242025!$B$3:$B$1315, "&lt;=" &amp; FK$1, DataRegularSeason20242025!$D$3:$D$1315, $A20)+SUMIFS(DataRegularSeason20242025!$AB$3:$AB$1315,DataRegularSeason20242025!$B$3:$B$1315, "&lt;=" &amp; FK$1, DataRegularSeason20242025!$E$3:$E$1315, $A20)</f>
        <v>15</v>
      </c>
      <c r="FL20">
        <f>SUMIFS(DataRegularSeason20242025!$AA$3:$AA$1315,DataRegularSeason20242025!$B$3:$B$1315, "&lt;=" &amp; FL$1, DataRegularSeason20242025!$D$3:$D$1315, $A20)+SUMIFS(DataRegularSeason20242025!$AB$3:$AB$1315,DataRegularSeason20242025!$B$3:$B$1315, "&lt;=" &amp; FL$1, DataRegularSeason20242025!$E$3:$E$1315, $A20)</f>
        <v>15</v>
      </c>
      <c r="FM20">
        <f>SUMIFS(DataRegularSeason20242025!$AA$3:$AA$1315,DataRegularSeason20242025!$B$3:$B$1315, "&lt;=" &amp; FM$1, DataRegularSeason20242025!$D$3:$D$1315, $A20)+SUMIFS(DataRegularSeason20242025!$AB$3:$AB$1315,DataRegularSeason20242025!$B$3:$B$1315, "&lt;=" &amp; FM$1, DataRegularSeason20242025!$E$3:$E$1315, $A20)</f>
        <v>15</v>
      </c>
      <c r="FN20">
        <f>SUMIFS(DataRegularSeason20242025!$AA$3:$AA$1315,DataRegularSeason20242025!$B$3:$B$1315, "&lt;=" &amp; FN$1, DataRegularSeason20242025!$D$3:$D$1315, $A20)+SUMIFS(DataRegularSeason20242025!$AB$3:$AB$1315,DataRegularSeason20242025!$B$3:$B$1315, "&lt;=" &amp; FN$1, DataRegularSeason20242025!$E$3:$E$1315, $A20)</f>
        <v>15</v>
      </c>
      <c r="FO20">
        <f>SUMIFS(DataRegularSeason20242025!$AA$3:$AA$1315,DataRegularSeason20242025!$B$3:$B$1315, "&lt;=" &amp; FO$1, DataRegularSeason20242025!$D$3:$D$1315, $A20)+SUMIFS(DataRegularSeason20242025!$AB$3:$AB$1315,DataRegularSeason20242025!$B$3:$B$1315, "&lt;=" &amp; FO$1, DataRegularSeason20242025!$E$3:$E$1315, $A20)</f>
        <v>15</v>
      </c>
      <c r="FP20">
        <f>SUMIFS(DataRegularSeason20242025!$AA$3:$AA$1315,DataRegularSeason20242025!$B$3:$B$1315, "&lt;=" &amp; FP$1, DataRegularSeason20242025!$D$3:$D$1315, $A20)+SUMIFS(DataRegularSeason20242025!$AB$3:$AB$1315,DataRegularSeason20242025!$B$3:$B$1315, "&lt;=" &amp; FP$1, DataRegularSeason20242025!$E$3:$E$1315, $A20)</f>
        <v>15</v>
      </c>
      <c r="FQ20">
        <f>SUMIFS(DataRegularSeason20242025!$AA$3:$AA$1315,DataRegularSeason20242025!$B$3:$B$1315, "&lt;=" &amp; FQ$1, DataRegularSeason20242025!$D$3:$D$1315, $A20)+SUMIFS(DataRegularSeason20242025!$AB$3:$AB$1315,DataRegularSeason20242025!$B$3:$B$1315, "&lt;=" &amp; FQ$1, DataRegularSeason20242025!$E$3:$E$1315, $A20)</f>
        <v>15</v>
      </c>
      <c r="FR20">
        <f>SUMIFS(DataRegularSeason20242025!$AA$3:$AA$1315,DataRegularSeason20242025!$B$3:$B$1315, "&lt;=" &amp; FR$1, DataRegularSeason20242025!$D$3:$D$1315, $A20)+SUMIFS(DataRegularSeason20242025!$AB$3:$AB$1315,DataRegularSeason20242025!$B$3:$B$1315, "&lt;=" &amp; FR$1, DataRegularSeason20242025!$E$3:$E$1315, $A20)</f>
        <v>15</v>
      </c>
      <c r="FS20">
        <f>SUMIFS(DataRegularSeason20242025!$AA$3:$AA$1315,DataRegularSeason20242025!$B$3:$B$1315, "&lt;=" &amp; FS$1, DataRegularSeason20242025!$D$3:$D$1315, $A20)+SUMIFS(DataRegularSeason20242025!$AB$3:$AB$1315,DataRegularSeason20242025!$B$3:$B$1315, "&lt;=" &amp; FS$1, DataRegularSeason20242025!$E$3:$E$1315, $A20)</f>
        <v>15</v>
      </c>
      <c r="FT20">
        <f>SUMIFS(DataRegularSeason20242025!$AA$3:$AA$1315,DataRegularSeason20242025!$B$3:$B$1315, "&lt;=" &amp; FT$1, DataRegularSeason20242025!$D$3:$D$1315, $A20)+SUMIFS(DataRegularSeason20242025!$AB$3:$AB$1315,DataRegularSeason20242025!$B$3:$B$1315, "&lt;=" &amp; FT$1, DataRegularSeason20242025!$E$3:$E$1315, $A20)</f>
        <v>15</v>
      </c>
      <c r="FU20">
        <f>SUMIFS(DataRegularSeason20242025!$AA$3:$AA$1315,DataRegularSeason20242025!$B$3:$B$1315, "&lt;=" &amp; FU$1, DataRegularSeason20242025!$D$3:$D$1315, $A20)+SUMIFS(DataRegularSeason20242025!$AB$3:$AB$1315,DataRegularSeason20242025!$B$3:$B$1315, "&lt;=" &amp; FU$1, DataRegularSeason20242025!$E$3:$E$1315, $A20)</f>
        <v>15</v>
      </c>
      <c r="FV20">
        <f>SUMIFS(DataRegularSeason20242025!$AA$3:$AA$1315,DataRegularSeason20242025!$B$3:$B$1315, "&lt;=" &amp; FV$1, DataRegularSeason20242025!$D$3:$D$1315, $A20)+SUMIFS(DataRegularSeason20242025!$AB$3:$AB$1315,DataRegularSeason20242025!$B$3:$B$1315, "&lt;=" &amp; FV$1, DataRegularSeason20242025!$E$3:$E$1315, $A20)</f>
        <v>15</v>
      </c>
      <c r="FW20">
        <f>SUMIFS(DataRegularSeason20242025!$AA$3:$AA$1315,DataRegularSeason20242025!$B$3:$B$1315, "&lt;=" &amp; FW$1, DataRegularSeason20242025!$D$3:$D$1315, $A20)+SUMIFS(DataRegularSeason20242025!$AB$3:$AB$1315,DataRegularSeason20242025!$B$3:$B$1315, "&lt;=" &amp; FW$1, DataRegularSeason20242025!$E$3:$E$1315, $A20)</f>
        <v>15</v>
      </c>
      <c r="FX20">
        <f>SUMIFS(DataRegularSeason20242025!$AA$3:$AA$1315,DataRegularSeason20242025!$B$3:$B$1315, "&lt;=" &amp; FX$1, DataRegularSeason20242025!$D$3:$D$1315, $A20)+SUMIFS(DataRegularSeason20242025!$AB$3:$AB$1315,DataRegularSeason20242025!$B$3:$B$1315, "&lt;=" &amp; FX$1, DataRegularSeason20242025!$E$3:$E$1315, $A20)</f>
        <v>15</v>
      </c>
      <c r="FY20">
        <f>SUMIFS(DataRegularSeason20242025!$AA$3:$AA$1315,DataRegularSeason20242025!$B$3:$B$1315, "&lt;=" &amp; FY$1, DataRegularSeason20242025!$D$3:$D$1315, $A20)+SUMIFS(DataRegularSeason20242025!$AB$3:$AB$1315,DataRegularSeason20242025!$B$3:$B$1315, "&lt;=" &amp; FY$1, DataRegularSeason20242025!$E$3:$E$1315, $A20)</f>
        <v>15</v>
      </c>
      <c r="FZ20">
        <f>SUMIFS(DataRegularSeason20242025!$AA$3:$AA$1315,DataRegularSeason20242025!$B$3:$B$1315, "&lt;=" &amp; FZ$1, DataRegularSeason20242025!$D$3:$D$1315, $A20)+SUMIFS(DataRegularSeason20242025!$AB$3:$AB$1315,DataRegularSeason20242025!$B$3:$B$1315, "&lt;=" &amp; FZ$1, DataRegularSeason20242025!$E$3:$E$1315, $A20)</f>
        <v>15</v>
      </c>
      <c r="GA20">
        <f>SUMIFS(DataRegularSeason20242025!$AA$3:$AA$1315,DataRegularSeason20242025!$B$3:$B$1315, "&lt;=" &amp; GA$1, DataRegularSeason20242025!$D$3:$D$1315, $A20)+SUMIFS(DataRegularSeason20242025!$AB$3:$AB$1315,DataRegularSeason20242025!$B$3:$B$1315, "&lt;=" &amp; GA$1, DataRegularSeason20242025!$E$3:$E$1315, $A20)</f>
        <v>15</v>
      </c>
      <c r="GB20">
        <f>SUMIFS(DataRegularSeason20242025!$AA$3:$AA$1315,DataRegularSeason20242025!$B$3:$B$1315, "&lt;=" &amp; GB$1, DataRegularSeason20242025!$D$3:$D$1315, $A20)+SUMIFS(DataRegularSeason20242025!$AB$3:$AB$1315,DataRegularSeason20242025!$B$3:$B$1315, "&lt;=" &amp; GB$1, DataRegularSeason20242025!$E$3:$E$1315, $A20)</f>
        <v>15</v>
      </c>
      <c r="GC20">
        <f>SUMIFS(DataRegularSeason20242025!$AA$3:$AA$1315,DataRegularSeason20242025!$B$3:$B$1315, "&lt;=" &amp; GC$1, DataRegularSeason20242025!$D$3:$D$1315, $A20)+SUMIFS(DataRegularSeason20242025!$AB$3:$AB$1315,DataRegularSeason20242025!$B$3:$B$1315, "&lt;=" &amp; GC$1, DataRegularSeason20242025!$E$3:$E$1315, $A20)</f>
        <v>15</v>
      </c>
      <c r="GD20">
        <f>SUMIFS(DataRegularSeason20242025!$AA$3:$AA$1315,DataRegularSeason20242025!$B$3:$B$1315, "&lt;=" &amp; GD$1, DataRegularSeason20242025!$D$3:$D$1315, $A20)+SUMIFS(DataRegularSeason20242025!$AB$3:$AB$1315,DataRegularSeason20242025!$B$3:$B$1315, "&lt;=" &amp; GD$1, DataRegularSeason20242025!$E$3:$E$1315, $A20)</f>
        <v>15</v>
      </c>
      <c r="GE20">
        <f>SUMIFS(DataRegularSeason20242025!$AA$3:$AA$1315,DataRegularSeason20242025!$B$3:$B$1315, "&lt;=" &amp; GE$1, DataRegularSeason20242025!$D$3:$D$1315, $A20)+SUMIFS(DataRegularSeason20242025!$AB$3:$AB$1315,DataRegularSeason20242025!$B$3:$B$1315, "&lt;=" &amp; GE$1, DataRegularSeason20242025!$E$3:$E$1315, $A20)</f>
        <v>15</v>
      </c>
      <c r="GF20">
        <f>SUMIFS(DataRegularSeason20242025!$AA$3:$AA$1315,DataRegularSeason20242025!$B$3:$B$1315, "&lt;=" &amp; GF$1, DataRegularSeason20242025!$D$3:$D$1315, $A20)+SUMIFS(DataRegularSeason20242025!$AB$3:$AB$1315,DataRegularSeason20242025!$B$3:$B$1315, "&lt;=" &amp; GF$1, DataRegularSeason20242025!$E$3:$E$1315, $A20)</f>
        <v>15</v>
      </c>
      <c r="GG20">
        <f>SUMIFS(DataRegularSeason20242025!$AA$3:$AA$1315,DataRegularSeason20242025!$B$3:$B$1315, "&lt;=" &amp; GG$1, DataRegularSeason20242025!$D$3:$D$1315, $A20)+SUMIFS(DataRegularSeason20242025!$AB$3:$AB$1315,DataRegularSeason20242025!$B$3:$B$1315, "&lt;=" &amp; GG$1, DataRegularSeason20242025!$E$3:$E$1315, $A20)</f>
        <v>15</v>
      </c>
      <c r="GH20">
        <f>SUMIFS(DataRegularSeason20242025!$AA$3:$AA$1315,DataRegularSeason20242025!$B$3:$B$1315, "&lt;=" &amp; GH$1, DataRegularSeason20242025!$D$3:$D$1315, $A20)+SUMIFS(DataRegularSeason20242025!$AB$3:$AB$1315,DataRegularSeason20242025!$B$3:$B$1315, "&lt;=" &amp; GH$1, DataRegularSeason20242025!$E$3:$E$1315, $A20)</f>
        <v>15</v>
      </c>
      <c r="GI20">
        <f>SUMIFS(DataRegularSeason20242025!$AA$3:$AA$1315,DataRegularSeason20242025!$B$3:$B$1315, "&lt;=" &amp; GI$1, DataRegularSeason20242025!$D$3:$D$1315, $A20)+SUMIFS(DataRegularSeason20242025!$AB$3:$AB$1315,DataRegularSeason20242025!$B$3:$B$1315, "&lt;=" &amp; GI$1, DataRegularSeason20242025!$E$3:$E$1315, $A20)</f>
        <v>15</v>
      </c>
      <c r="GJ20">
        <f>SUMIFS(DataRegularSeason20242025!$AA$3:$AA$1315,DataRegularSeason20242025!$B$3:$B$1315, "&lt;=" &amp; GJ$1, DataRegularSeason20242025!$D$3:$D$1315, $A20)+SUMIFS(DataRegularSeason20242025!$AB$3:$AB$1315,DataRegularSeason20242025!$B$3:$B$1315, "&lt;=" &amp; GJ$1, DataRegularSeason20242025!$E$3:$E$1315, $A20)</f>
        <v>15</v>
      </c>
      <c r="GK20">
        <f>SUMIFS(DataRegularSeason20242025!$AA$3:$AA$1315,DataRegularSeason20242025!$B$3:$B$1315, "&lt;=" &amp; GK$1, DataRegularSeason20242025!$D$3:$D$1315, $A20)+SUMIFS(DataRegularSeason20242025!$AB$3:$AB$1315,DataRegularSeason20242025!$B$3:$B$1315, "&lt;=" &amp; GK$1, DataRegularSeason20242025!$E$3:$E$1315, $A20)</f>
        <v>15</v>
      </c>
      <c r="GL20">
        <f>SUMIFS(DataRegularSeason20242025!$AA$3:$AA$1315,DataRegularSeason20242025!$B$3:$B$1315, "&lt;=" &amp; GL$1, DataRegularSeason20242025!$D$3:$D$1315, $A20)+SUMIFS(DataRegularSeason20242025!$AB$3:$AB$1315,DataRegularSeason20242025!$B$3:$B$1315, "&lt;=" &amp; GL$1, DataRegularSeason20242025!$E$3:$E$1315, $A20)</f>
        <v>15</v>
      </c>
      <c r="GM20">
        <f>SUMIFS(DataRegularSeason20242025!$AA$3:$AA$1315,DataRegularSeason20242025!$B$3:$B$1315, "&lt;=" &amp; GM$1, DataRegularSeason20242025!$D$3:$D$1315, $A20)+SUMIFS(DataRegularSeason20242025!$AB$3:$AB$1315,DataRegularSeason20242025!$B$3:$B$1315, "&lt;=" &amp; GM$1, DataRegularSeason20242025!$E$3:$E$1315, $A20)</f>
        <v>15</v>
      </c>
      <c r="GN20">
        <f>SUMIFS(DataRegularSeason20242025!$AA$3:$AA$1315,DataRegularSeason20242025!$B$3:$B$1315, "&lt;=" &amp; GN$1, DataRegularSeason20242025!$D$3:$D$1315, $A20)+SUMIFS(DataRegularSeason20242025!$AB$3:$AB$1315,DataRegularSeason20242025!$B$3:$B$1315, "&lt;=" &amp; GN$1, DataRegularSeason20242025!$E$3:$E$1315, $A20)</f>
        <v>15</v>
      </c>
      <c r="GO20">
        <f>SUMIFS(DataRegularSeason20242025!$AA$3:$AA$1315,DataRegularSeason20242025!$B$3:$B$1315, "&lt;=" &amp; GO$1, DataRegularSeason20242025!$D$3:$D$1315, $A20)+SUMIFS(DataRegularSeason20242025!$AB$3:$AB$1315,DataRegularSeason20242025!$B$3:$B$1315, "&lt;=" &amp; GO$1, DataRegularSeason20242025!$E$3:$E$1315, $A20)</f>
        <v>15</v>
      </c>
      <c r="GP20">
        <f>SUMIFS(DataRegularSeason20242025!$AA$3:$AA$1315,DataRegularSeason20242025!$B$3:$B$1315, "&lt;=" &amp; GP$1, DataRegularSeason20242025!$D$3:$D$1315, $A20)+SUMIFS(DataRegularSeason20242025!$AB$3:$AB$1315,DataRegularSeason20242025!$B$3:$B$1315, "&lt;=" &amp; GP$1, DataRegularSeason20242025!$E$3:$E$1315, $A20)</f>
        <v>15</v>
      </c>
      <c r="GQ20">
        <f>SUMIFS(DataRegularSeason20242025!$AA$3:$AA$1315,DataRegularSeason20242025!$B$3:$B$1315, "&lt;=" &amp; GQ$1, DataRegularSeason20242025!$D$3:$D$1315, $A20)+SUMIFS(DataRegularSeason20242025!$AB$3:$AB$1315,DataRegularSeason20242025!$B$3:$B$1315, "&lt;=" &amp; GQ$1, DataRegularSeason20242025!$E$3:$E$1315, $A20)</f>
        <v>15</v>
      </c>
      <c r="GR20">
        <f>SUMIFS(DataRegularSeason20242025!$AA$3:$AA$1315,DataRegularSeason20242025!$B$3:$B$1315, "&lt;=" &amp; GR$1, DataRegularSeason20242025!$D$3:$D$1315, $A20)+SUMIFS(DataRegularSeason20242025!$AB$3:$AB$1315,DataRegularSeason20242025!$B$3:$B$1315, "&lt;=" &amp; GR$1, DataRegularSeason20242025!$E$3:$E$1315, $A20)</f>
        <v>15</v>
      </c>
      <c r="GS20">
        <f>SUMIFS(DataRegularSeason20242025!$AA$3:$AA$1315,DataRegularSeason20242025!$B$3:$B$1315, "&lt;=" &amp; GS$1, DataRegularSeason20242025!$D$3:$D$1315, $A20)+SUMIFS(DataRegularSeason20242025!$AB$3:$AB$1315,DataRegularSeason20242025!$B$3:$B$1315, "&lt;=" &amp; GS$1, DataRegularSeason20242025!$E$3:$E$1315, $A20)</f>
        <v>15</v>
      </c>
      <c r="GT20">
        <f>SUMIFS(DataRegularSeason20242025!$AA$3:$AA$1315,DataRegularSeason20242025!$B$3:$B$1315, "&lt;=" &amp; GT$1, DataRegularSeason20242025!$D$3:$D$1315, $A20)+SUMIFS(DataRegularSeason20242025!$AB$3:$AB$1315,DataRegularSeason20242025!$B$3:$B$1315, "&lt;=" &amp; GT$1, DataRegularSeason20242025!$E$3:$E$1315, $A20)</f>
        <v>15</v>
      </c>
      <c r="GU20">
        <f>SUMIFS(DataRegularSeason20242025!$AA$3:$AA$1315,DataRegularSeason20242025!$B$3:$B$1315, "&lt;=" &amp; GU$1, DataRegularSeason20242025!$D$3:$D$1315, $A20)+SUMIFS(DataRegularSeason20242025!$AB$3:$AB$1315,DataRegularSeason20242025!$B$3:$B$1315, "&lt;=" &amp; GU$1, DataRegularSeason20242025!$E$3:$E$1315, $A20)</f>
        <v>15</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12</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12</v>
      </c>
      <c r="AP21">
        <f>SUMIFS(DataRegularSeason20242025!$AA$3:$AA$1315,DataRegularSeason20242025!$B$3:$B$1315, "&lt;=" &amp; AP$1, DataRegularSeason20242025!$D$3:$D$1315, $A21)+SUMIFS(DataRegularSeason20242025!$AB$3:$AB$1315,DataRegularSeason20242025!$B$3:$B$1315, "&lt;=" &amp; AP$1, DataRegularSeason20242025!$E$3:$E$1315, $A21)</f>
        <v>12</v>
      </c>
      <c r="AQ21">
        <f>SUMIFS(DataRegularSeason20242025!$AA$3:$AA$1315,DataRegularSeason20242025!$B$3:$B$1315, "&lt;=" &amp; AQ$1, DataRegularSeason20242025!$D$3:$D$1315, $A21)+SUMIFS(DataRegularSeason20242025!$AB$3:$AB$1315,DataRegularSeason20242025!$B$3:$B$1315, "&lt;=" &amp; AQ$1, DataRegularSeason20242025!$E$3:$E$1315, $A21)</f>
        <v>12</v>
      </c>
      <c r="AR21">
        <f>SUMIFS(DataRegularSeason20242025!$AA$3:$AA$1315,DataRegularSeason20242025!$B$3:$B$1315, "&lt;=" &amp; AR$1, DataRegularSeason20242025!$D$3:$D$1315, $A21)+SUMIFS(DataRegularSeason20242025!$AB$3:$AB$1315,DataRegularSeason20242025!$B$3:$B$1315, "&lt;=" &amp; AR$1, DataRegularSeason20242025!$E$3:$E$1315, $A21)</f>
        <v>12</v>
      </c>
      <c r="AS21">
        <f>SUMIFS(DataRegularSeason20242025!$AA$3:$AA$1315,DataRegularSeason20242025!$B$3:$B$1315, "&lt;=" &amp; AS$1, DataRegularSeason20242025!$D$3:$D$1315, $A21)+SUMIFS(DataRegularSeason20242025!$AB$3:$AB$1315,DataRegularSeason20242025!$B$3:$B$1315, "&lt;=" &amp; AS$1, DataRegularSeason20242025!$E$3:$E$1315, $A21)</f>
        <v>12</v>
      </c>
      <c r="AT21">
        <f>SUMIFS(DataRegularSeason20242025!$AA$3:$AA$1315,DataRegularSeason20242025!$B$3:$B$1315, "&lt;=" &amp; AT$1, DataRegularSeason20242025!$D$3:$D$1315, $A21)+SUMIFS(DataRegularSeason20242025!$AB$3:$AB$1315,DataRegularSeason20242025!$B$3:$B$1315, "&lt;=" &amp; AT$1, DataRegularSeason20242025!$E$3:$E$1315, $A21)</f>
        <v>12</v>
      </c>
      <c r="AU21">
        <f>SUMIFS(DataRegularSeason20242025!$AA$3:$AA$1315,DataRegularSeason20242025!$B$3:$B$1315, "&lt;=" &amp; AU$1, DataRegularSeason20242025!$D$3:$D$1315, $A21)+SUMIFS(DataRegularSeason20242025!$AB$3:$AB$1315,DataRegularSeason20242025!$B$3:$B$1315, "&lt;=" &amp; AU$1, DataRegularSeason20242025!$E$3:$E$1315, $A21)</f>
        <v>12</v>
      </c>
      <c r="AV21">
        <f>SUMIFS(DataRegularSeason20242025!$AA$3:$AA$1315,DataRegularSeason20242025!$B$3:$B$1315, "&lt;=" &amp; AV$1, DataRegularSeason20242025!$D$3:$D$1315, $A21)+SUMIFS(DataRegularSeason20242025!$AB$3:$AB$1315,DataRegularSeason20242025!$B$3:$B$1315, "&lt;=" &amp; AV$1, DataRegularSeason20242025!$E$3:$E$1315, $A21)</f>
        <v>12</v>
      </c>
      <c r="AW21">
        <f>SUMIFS(DataRegularSeason20242025!$AA$3:$AA$1315,DataRegularSeason20242025!$B$3:$B$1315, "&lt;=" &amp; AW$1, DataRegularSeason20242025!$D$3:$D$1315, $A21)+SUMIFS(DataRegularSeason20242025!$AB$3:$AB$1315,DataRegularSeason20242025!$B$3:$B$1315, "&lt;=" &amp; AW$1, DataRegularSeason20242025!$E$3:$E$1315, $A21)</f>
        <v>12</v>
      </c>
      <c r="AX21">
        <f>SUMIFS(DataRegularSeason20242025!$AA$3:$AA$1315,DataRegularSeason20242025!$B$3:$B$1315, "&lt;=" &amp; AX$1, DataRegularSeason20242025!$D$3:$D$1315, $A21)+SUMIFS(DataRegularSeason20242025!$AB$3:$AB$1315,DataRegularSeason20242025!$B$3:$B$1315, "&lt;=" &amp; AX$1, DataRegularSeason20242025!$E$3:$E$1315, $A21)</f>
        <v>12</v>
      </c>
      <c r="AY21">
        <f>SUMIFS(DataRegularSeason20242025!$AA$3:$AA$1315,DataRegularSeason20242025!$B$3:$B$1315, "&lt;=" &amp; AY$1, DataRegularSeason20242025!$D$3:$D$1315, $A21)+SUMIFS(DataRegularSeason20242025!$AB$3:$AB$1315,DataRegularSeason20242025!$B$3:$B$1315, "&lt;=" &amp; AY$1, DataRegularSeason20242025!$E$3:$E$1315, $A21)</f>
        <v>12</v>
      </c>
      <c r="AZ21">
        <f>SUMIFS(DataRegularSeason20242025!$AA$3:$AA$1315,DataRegularSeason20242025!$B$3:$B$1315, "&lt;=" &amp; AZ$1, DataRegularSeason20242025!$D$3:$D$1315, $A21)+SUMIFS(DataRegularSeason20242025!$AB$3:$AB$1315,DataRegularSeason20242025!$B$3:$B$1315, "&lt;=" &amp; AZ$1, DataRegularSeason20242025!$E$3:$E$1315, $A21)</f>
        <v>12</v>
      </c>
      <c r="BA21">
        <f>SUMIFS(DataRegularSeason20242025!$AA$3:$AA$1315,DataRegularSeason20242025!$B$3:$B$1315, "&lt;=" &amp; BA$1, DataRegularSeason20242025!$D$3:$D$1315, $A21)+SUMIFS(DataRegularSeason20242025!$AB$3:$AB$1315,DataRegularSeason20242025!$B$3:$B$1315, "&lt;=" &amp; BA$1, DataRegularSeason20242025!$E$3:$E$1315, $A21)</f>
        <v>12</v>
      </c>
      <c r="BB21">
        <f>SUMIFS(DataRegularSeason20242025!$AA$3:$AA$1315,DataRegularSeason20242025!$B$3:$B$1315, "&lt;=" &amp; BB$1, DataRegularSeason20242025!$D$3:$D$1315, $A21)+SUMIFS(DataRegularSeason20242025!$AB$3:$AB$1315,DataRegularSeason20242025!$B$3:$B$1315, "&lt;=" &amp; BB$1, DataRegularSeason20242025!$E$3:$E$1315, $A21)</f>
        <v>12</v>
      </c>
      <c r="BC21">
        <f>SUMIFS(DataRegularSeason20242025!$AA$3:$AA$1315,DataRegularSeason20242025!$B$3:$B$1315, "&lt;=" &amp; BC$1, DataRegularSeason20242025!$D$3:$D$1315, $A21)+SUMIFS(DataRegularSeason20242025!$AB$3:$AB$1315,DataRegularSeason20242025!$B$3:$B$1315, "&lt;=" &amp; BC$1, DataRegularSeason20242025!$E$3:$E$1315, $A21)</f>
        <v>12</v>
      </c>
      <c r="BD21">
        <f>SUMIFS(DataRegularSeason20242025!$AA$3:$AA$1315,DataRegularSeason20242025!$B$3:$B$1315, "&lt;=" &amp; BD$1, DataRegularSeason20242025!$D$3:$D$1315, $A21)+SUMIFS(DataRegularSeason20242025!$AB$3:$AB$1315,DataRegularSeason20242025!$B$3:$B$1315, "&lt;=" &amp; BD$1, DataRegularSeason20242025!$E$3:$E$1315, $A21)</f>
        <v>12</v>
      </c>
      <c r="BE21">
        <f>SUMIFS(DataRegularSeason20242025!$AA$3:$AA$1315,DataRegularSeason20242025!$B$3:$B$1315, "&lt;=" &amp; BE$1, DataRegularSeason20242025!$D$3:$D$1315, $A21)+SUMIFS(DataRegularSeason20242025!$AB$3:$AB$1315,DataRegularSeason20242025!$B$3:$B$1315, "&lt;=" &amp; BE$1, DataRegularSeason20242025!$E$3:$E$1315, $A21)</f>
        <v>12</v>
      </c>
      <c r="BF21">
        <f>SUMIFS(DataRegularSeason20242025!$AA$3:$AA$1315,DataRegularSeason20242025!$B$3:$B$1315, "&lt;=" &amp; BF$1, DataRegularSeason20242025!$D$3:$D$1315, $A21)+SUMIFS(DataRegularSeason20242025!$AB$3:$AB$1315,DataRegularSeason20242025!$B$3:$B$1315, "&lt;=" &amp; BF$1, DataRegularSeason20242025!$E$3:$E$1315, $A21)</f>
        <v>12</v>
      </c>
      <c r="BG21">
        <f>SUMIFS(DataRegularSeason20242025!$AA$3:$AA$1315,DataRegularSeason20242025!$B$3:$B$1315, "&lt;=" &amp; BG$1, DataRegularSeason20242025!$D$3:$D$1315, $A21)+SUMIFS(DataRegularSeason20242025!$AB$3:$AB$1315,DataRegularSeason20242025!$B$3:$B$1315, "&lt;=" &amp; BG$1, DataRegularSeason20242025!$E$3:$E$1315, $A21)</f>
        <v>12</v>
      </c>
      <c r="BH21">
        <f>SUMIFS(DataRegularSeason20242025!$AA$3:$AA$1315,DataRegularSeason20242025!$B$3:$B$1315, "&lt;=" &amp; BH$1, DataRegularSeason20242025!$D$3:$D$1315, $A21)+SUMIFS(DataRegularSeason20242025!$AB$3:$AB$1315,DataRegularSeason20242025!$B$3:$B$1315, "&lt;=" &amp; BH$1, DataRegularSeason20242025!$E$3:$E$1315, $A21)</f>
        <v>12</v>
      </c>
      <c r="BI21">
        <f>SUMIFS(DataRegularSeason20242025!$AA$3:$AA$1315,DataRegularSeason20242025!$B$3:$B$1315, "&lt;=" &amp; BI$1, DataRegularSeason20242025!$D$3:$D$1315, $A21)+SUMIFS(DataRegularSeason20242025!$AB$3:$AB$1315,DataRegularSeason20242025!$B$3:$B$1315, "&lt;=" &amp; BI$1, DataRegularSeason20242025!$E$3:$E$1315, $A21)</f>
        <v>12</v>
      </c>
      <c r="BJ21">
        <f>SUMIFS(DataRegularSeason20242025!$AA$3:$AA$1315,DataRegularSeason20242025!$B$3:$B$1315, "&lt;=" &amp; BJ$1, DataRegularSeason20242025!$D$3:$D$1315, $A21)+SUMIFS(DataRegularSeason20242025!$AB$3:$AB$1315,DataRegularSeason20242025!$B$3:$B$1315, "&lt;=" &amp; BJ$1, DataRegularSeason20242025!$E$3:$E$1315, $A21)</f>
        <v>12</v>
      </c>
      <c r="BK21">
        <f>SUMIFS(DataRegularSeason20242025!$AA$3:$AA$1315,DataRegularSeason20242025!$B$3:$B$1315, "&lt;=" &amp; BK$1, DataRegularSeason20242025!$D$3:$D$1315, $A21)+SUMIFS(DataRegularSeason20242025!$AB$3:$AB$1315,DataRegularSeason20242025!$B$3:$B$1315, "&lt;=" &amp; BK$1, DataRegularSeason20242025!$E$3:$E$1315, $A21)</f>
        <v>12</v>
      </c>
      <c r="BL21">
        <f>SUMIFS(DataRegularSeason20242025!$AA$3:$AA$1315,DataRegularSeason20242025!$B$3:$B$1315, "&lt;=" &amp; BL$1, DataRegularSeason20242025!$D$3:$D$1315, $A21)+SUMIFS(DataRegularSeason20242025!$AB$3:$AB$1315,DataRegularSeason20242025!$B$3:$B$1315, "&lt;=" &amp; BL$1, DataRegularSeason20242025!$E$3:$E$1315, $A21)</f>
        <v>12</v>
      </c>
      <c r="BM21">
        <f>SUMIFS(DataRegularSeason20242025!$AA$3:$AA$1315,DataRegularSeason20242025!$B$3:$B$1315, "&lt;=" &amp; BM$1, DataRegularSeason20242025!$D$3:$D$1315, $A21)+SUMIFS(DataRegularSeason20242025!$AB$3:$AB$1315,DataRegularSeason20242025!$B$3:$B$1315, "&lt;=" &amp; BM$1, DataRegularSeason20242025!$E$3:$E$1315, $A21)</f>
        <v>12</v>
      </c>
      <c r="BN21">
        <f>SUMIFS(DataRegularSeason20242025!$AA$3:$AA$1315,DataRegularSeason20242025!$B$3:$B$1315, "&lt;=" &amp; BN$1, DataRegularSeason20242025!$D$3:$D$1315, $A21)+SUMIFS(DataRegularSeason20242025!$AB$3:$AB$1315,DataRegularSeason20242025!$B$3:$B$1315, "&lt;=" &amp; BN$1, DataRegularSeason20242025!$E$3:$E$1315, $A21)</f>
        <v>12</v>
      </c>
      <c r="BO21">
        <f>SUMIFS(DataRegularSeason20242025!$AA$3:$AA$1315,DataRegularSeason20242025!$B$3:$B$1315, "&lt;=" &amp; BO$1, DataRegularSeason20242025!$D$3:$D$1315, $A21)+SUMIFS(DataRegularSeason20242025!$AB$3:$AB$1315,DataRegularSeason20242025!$B$3:$B$1315, "&lt;=" &amp; BO$1, DataRegularSeason20242025!$E$3:$E$1315, $A21)</f>
        <v>12</v>
      </c>
      <c r="BP21">
        <f>SUMIFS(DataRegularSeason20242025!$AA$3:$AA$1315,DataRegularSeason20242025!$B$3:$B$1315, "&lt;=" &amp; BP$1, DataRegularSeason20242025!$D$3:$D$1315, $A21)+SUMIFS(DataRegularSeason20242025!$AB$3:$AB$1315,DataRegularSeason20242025!$B$3:$B$1315, "&lt;=" &amp; BP$1, DataRegularSeason20242025!$E$3:$E$1315, $A21)</f>
        <v>12</v>
      </c>
      <c r="BQ21">
        <f>SUMIFS(DataRegularSeason20242025!$AA$3:$AA$1315,DataRegularSeason20242025!$B$3:$B$1315, "&lt;=" &amp; BQ$1, DataRegularSeason20242025!$D$3:$D$1315, $A21)+SUMIFS(DataRegularSeason20242025!$AB$3:$AB$1315,DataRegularSeason20242025!$B$3:$B$1315, "&lt;=" &amp; BQ$1, DataRegularSeason20242025!$E$3:$E$1315, $A21)</f>
        <v>12</v>
      </c>
      <c r="BR21">
        <f>SUMIFS(DataRegularSeason20242025!$AA$3:$AA$1315,DataRegularSeason20242025!$B$3:$B$1315, "&lt;=" &amp; BR$1, DataRegularSeason20242025!$D$3:$D$1315, $A21)+SUMIFS(DataRegularSeason20242025!$AB$3:$AB$1315,DataRegularSeason20242025!$B$3:$B$1315, "&lt;=" &amp; BR$1, DataRegularSeason20242025!$E$3:$E$1315, $A21)</f>
        <v>12</v>
      </c>
      <c r="BS21">
        <f>SUMIFS(DataRegularSeason20242025!$AA$3:$AA$1315,DataRegularSeason20242025!$B$3:$B$1315, "&lt;=" &amp; BS$1, DataRegularSeason20242025!$D$3:$D$1315, $A21)+SUMIFS(DataRegularSeason20242025!$AB$3:$AB$1315,DataRegularSeason20242025!$B$3:$B$1315, "&lt;=" &amp; BS$1, DataRegularSeason20242025!$E$3:$E$1315, $A21)</f>
        <v>12</v>
      </c>
      <c r="BT21">
        <f>SUMIFS(DataRegularSeason20242025!$AA$3:$AA$1315,DataRegularSeason20242025!$B$3:$B$1315, "&lt;=" &amp; BT$1, DataRegularSeason20242025!$D$3:$D$1315, $A21)+SUMIFS(DataRegularSeason20242025!$AB$3:$AB$1315,DataRegularSeason20242025!$B$3:$B$1315, "&lt;=" &amp; BT$1, DataRegularSeason20242025!$E$3:$E$1315, $A21)</f>
        <v>12</v>
      </c>
      <c r="BU21">
        <f>SUMIFS(DataRegularSeason20242025!$AA$3:$AA$1315,DataRegularSeason20242025!$B$3:$B$1315, "&lt;=" &amp; BU$1, DataRegularSeason20242025!$D$3:$D$1315, $A21)+SUMIFS(DataRegularSeason20242025!$AB$3:$AB$1315,DataRegularSeason20242025!$B$3:$B$1315, "&lt;=" &amp; BU$1, DataRegularSeason20242025!$E$3:$E$1315, $A21)</f>
        <v>12</v>
      </c>
      <c r="BV21">
        <f>SUMIFS(DataRegularSeason20242025!$AA$3:$AA$1315,DataRegularSeason20242025!$B$3:$B$1315, "&lt;=" &amp; BV$1, DataRegularSeason20242025!$D$3:$D$1315, $A21)+SUMIFS(DataRegularSeason20242025!$AB$3:$AB$1315,DataRegularSeason20242025!$B$3:$B$1315, "&lt;=" &amp; BV$1, DataRegularSeason20242025!$E$3:$E$1315, $A21)</f>
        <v>12</v>
      </c>
      <c r="BW21">
        <f>SUMIFS(DataRegularSeason20242025!$AA$3:$AA$1315,DataRegularSeason20242025!$B$3:$B$1315, "&lt;=" &amp; BW$1, DataRegularSeason20242025!$D$3:$D$1315, $A21)+SUMIFS(DataRegularSeason20242025!$AB$3:$AB$1315,DataRegularSeason20242025!$B$3:$B$1315, "&lt;=" &amp; BW$1, DataRegularSeason20242025!$E$3:$E$1315, $A21)</f>
        <v>12</v>
      </c>
      <c r="BX21">
        <f>SUMIFS(DataRegularSeason20242025!$AA$3:$AA$1315,DataRegularSeason20242025!$B$3:$B$1315, "&lt;=" &amp; BX$1, DataRegularSeason20242025!$D$3:$D$1315, $A21)+SUMIFS(DataRegularSeason20242025!$AB$3:$AB$1315,DataRegularSeason20242025!$B$3:$B$1315, "&lt;=" &amp; BX$1, DataRegularSeason20242025!$E$3:$E$1315, $A21)</f>
        <v>12</v>
      </c>
      <c r="BY21">
        <f>SUMIFS(DataRegularSeason20242025!$AA$3:$AA$1315,DataRegularSeason20242025!$B$3:$B$1315, "&lt;=" &amp; BY$1, DataRegularSeason20242025!$D$3:$D$1315, $A21)+SUMIFS(DataRegularSeason20242025!$AB$3:$AB$1315,DataRegularSeason20242025!$B$3:$B$1315, "&lt;=" &amp; BY$1, DataRegularSeason20242025!$E$3:$E$1315, $A21)</f>
        <v>12</v>
      </c>
      <c r="BZ21">
        <f>SUMIFS(DataRegularSeason20242025!$AA$3:$AA$1315,DataRegularSeason20242025!$B$3:$B$1315, "&lt;=" &amp; BZ$1, DataRegularSeason20242025!$D$3:$D$1315, $A21)+SUMIFS(DataRegularSeason20242025!$AB$3:$AB$1315,DataRegularSeason20242025!$B$3:$B$1315, "&lt;=" &amp; BZ$1, DataRegularSeason20242025!$E$3:$E$1315, $A21)</f>
        <v>12</v>
      </c>
      <c r="CA21">
        <f>SUMIFS(DataRegularSeason20242025!$AA$3:$AA$1315,DataRegularSeason20242025!$B$3:$B$1315, "&lt;=" &amp; CA$1, DataRegularSeason20242025!$D$3:$D$1315, $A21)+SUMIFS(DataRegularSeason20242025!$AB$3:$AB$1315,DataRegularSeason20242025!$B$3:$B$1315, "&lt;=" &amp; CA$1, DataRegularSeason20242025!$E$3:$E$1315, $A21)</f>
        <v>12</v>
      </c>
      <c r="CB21">
        <f>SUMIFS(DataRegularSeason20242025!$AA$3:$AA$1315,DataRegularSeason20242025!$B$3:$B$1315, "&lt;=" &amp; CB$1, DataRegularSeason20242025!$D$3:$D$1315, $A21)+SUMIFS(DataRegularSeason20242025!$AB$3:$AB$1315,DataRegularSeason20242025!$B$3:$B$1315, "&lt;=" &amp; CB$1, DataRegularSeason20242025!$E$3:$E$1315, $A21)</f>
        <v>12</v>
      </c>
      <c r="CC21">
        <f>SUMIFS(DataRegularSeason20242025!$AA$3:$AA$1315,DataRegularSeason20242025!$B$3:$B$1315, "&lt;=" &amp; CC$1, DataRegularSeason20242025!$D$3:$D$1315, $A21)+SUMIFS(DataRegularSeason20242025!$AB$3:$AB$1315,DataRegularSeason20242025!$B$3:$B$1315, "&lt;=" &amp; CC$1, DataRegularSeason20242025!$E$3:$E$1315, $A21)</f>
        <v>12</v>
      </c>
      <c r="CD21">
        <f>SUMIFS(DataRegularSeason20242025!$AA$3:$AA$1315,DataRegularSeason20242025!$B$3:$B$1315, "&lt;=" &amp; CD$1, DataRegularSeason20242025!$D$3:$D$1315, $A21)+SUMIFS(DataRegularSeason20242025!$AB$3:$AB$1315,DataRegularSeason20242025!$B$3:$B$1315, "&lt;=" &amp; CD$1, DataRegularSeason20242025!$E$3:$E$1315, $A21)</f>
        <v>12</v>
      </c>
      <c r="CE21">
        <f>SUMIFS(DataRegularSeason20242025!$AA$3:$AA$1315,DataRegularSeason20242025!$B$3:$B$1315, "&lt;=" &amp; CE$1, DataRegularSeason20242025!$D$3:$D$1315, $A21)+SUMIFS(DataRegularSeason20242025!$AB$3:$AB$1315,DataRegularSeason20242025!$B$3:$B$1315, "&lt;=" &amp; CE$1, DataRegularSeason20242025!$E$3:$E$1315, $A21)</f>
        <v>12</v>
      </c>
      <c r="CF21">
        <f>SUMIFS(DataRegularSeason20242025!$AA$3:$AA$1315,DataRegularSeason20242025!$B$3:$B$1315, "&lt;=" &amp; CF$1, DataRegularSeason20242025!$D$3:$D$1315, $A21)+SUMIFS(DataRegularSeason20242025!$AB$3:$AB$1315,DataRegularSeason20242025!$B$3:$B$1315, "&lt;=" &amp; CF$1, DataRegularSeason20242025!$E$3:$E$1315, $A21)</f>
        <v>12</v>
      </c>
      <c r="CG21">
        <f>SUMIFS(DataRegularSeason20242025!$AA$3:$AA$1315,DataRegularSeason20242025!$B$3:$B$1315, "&lt;=" &amp; CG$1, DataRegularSeason20242025!$D$3:$D$1315, $A21)+SUMIFS(DataRegularSeason20242025!$AB$3:$AB$1315,DataRegularSeason20242025!$B$3:$B$1315, "&lt;=" &amp; CG$1, DataRegularSeason20242025!$E$3:$E$1315, $A21)</f>
        <v>12</v>
      </c>
      <c r="CH21">
        <f>SUMIFS(DataRegularSeason20242025!$AA$3:$AA$1315,DataRegularSeason20242025!$B$3:$B$1315, "&lt;=" &amp; CH$1, DataRegularSeason20242025!$D$3:$D$1315, $A21)+SUMIFS(DataRegularSeason20242025!$AB$3:$AB$1315,DataRegularSeason20242025!$B$3:$B$1315, "&lt;=" &amp; CH$1, DataRegularSeason20242025!$E$3:$E$1315, $A21)</f>
        <v>12</v>
      </c>
      <c r="CI21">
        <f>SUMIFS(DataRegularSeason20242025!$AA$3:$AA$1315,DataRegularSeason20242025!$B$3:$B$1315, "&lt;=" &amp; CI$1, DataRegularSeason20242025!$D$3:$D$1315, $A21)+SUMIFS(DataRegularSeason20242025!$AB$3:$AB$1315,DataRegularSeason20242025!$B$3:$B$1315, "&lt;=" &amp; CI$1, DataRegularSeason20242025!$E$3:$E$1315, $A21)</f>
        <v>12</v>
      </c>
      <c r="CJ21">
        <f>SUMIFS(DataRegularSeason20242025!$AA$3:$AA$1315,DataRegularSeason20242025!$B$3:$B$1315, "&lt;=" &amp; CJ$1, DataRegularSeason20242025!$D$3:$D$1315, $A21)+SUMIFS(DataRegularSeason20242025!$AB$3:$AB$1315,DataRegularSeason20242025!$B$3:$B$1315, "&lt;=" &amp; CJ$1, DataRegularSeason20242025!$E$3:$E$1315, $A21)</f>
        <v>12</v>
      </c>
      <c r="CK21">
        <f>SUMIFS(DataRegularSeason20242025!$AA$3:$AA$1315,DataRegularSeason20242025!$B$3:$B$1315, "&lt;=" &amp; CK$1, DataRegularSeason20242025!$D$3:$D$1315, $A21)+SUMIFS(DataRegularSeason20242025!$AB$3:$AB$1315,DataRegularSeason20242025!$B$3:$B$1315, "&lt;=" &amp; CK$1, DataRegularSeason20242025!$E$3:$E$1315, $A21)</f>
        <v>12</v>
      </c>
      <c r="CL21">
        <f>SUMIFS(DataRegularSeason20242025!$AA$3:$AA$1315,DataRegularSeason20242025!$B$3:$B$1315, "&lt;=" &amp; CL$1, DataRegularSeason20242025!$D$3:$D$1315, $A21)+SUMIFS(DataRegularSeason20242025!$AB$3:$AB$1315,DataRegularSeason20242025!$B$3:$B$1315, "&lt;=" &amp; CL$1, DataRegularSeason20242025!$E$3:$E$1315, $A21)</f>
        <v>12</v>
      </c>
      <c r="CM21">
        <f>SUMIFS(DataRegularSeason20242025!$AA$3:$AA$1315,DataRegularSeason20242025!$B$3:$B$1315, "&lt;=" &amp; CM$1, DataRegularSeason20242025!$D$3:$D$1315, $A21)+SUMIFS(DataRegularSeason20242025!$AB$3:$AB$1315,DataRegularSeason20242025!$B$3:$B$1315, "&lt;=" &amp; CM$1, DataRegularSeason20242025!$E$3:$E$1315, $A21)</f>
        <v>12</v>
      </c>
      <c r="CN21">
        <f>SUMIFS(DataRegularSeason20242025!$AA$3:$AA$1315,DataRegularSeason20242025!$B$3:$B$1315, "&lt;=" &amp; CN$1, DataRegularSeason20242025!$D$3:$D$1315, $A21)+SUMIFS(DataRegularSeason20242025!$AB$3:$AB$1315,DataRegularSeason20242025!$B$3:$B$1315, "&lt;=" &amp; CN$1, DataRegularSeason20242025!$E$3:$E$1315, $A21)</f>
        <v>12</v>
      </c>
      <c r="CO21">
        <f>SUMIFS(DataRegularSeason20242025!$AA$3:$AA$1315,DataRegularSeason20242025!$B$3:$B$1315, "&lt;=" &amp; CO$1, DataRegularSeason20242025!$D$3:$D$1315, $A21)+SUMIFS(DataRegularSeason20242025!$AB$3:$AB$1315,DataRegularSeason20242025!$B$3:$B$1315, "&lt;=" &amp; CO$1, DataRegularSeason20242025!$E$3:$E$1315, $A21)</f>
        <v>12</v>
      </c>
      <c r="CP21">
        <f>SUMIFS(DataRegularSeason20242025!$AA$3:$AA$1315,DataRegularSeason20242025!$B$3:$B$1315, "&lt;=" &amp; CP$1, DataRegularSeason20242025!$D$3:$D$1315, $A21)+SUMIFS(DataRegularSeason20242025!$AB$3:$AB$1315,DataRegularSeason20242025!$B$3:$B$1315, "&lt;=" &amp; CP$1, DataRegularSeason20242025!$E$3:$E$1315, $A21)</f>
        <v>12</v>
      </c>
      <c r="CQ21">
        <f>SUMIFS(DataRegularSeason20242025!$AA$3:$AA$1315,DataRegularSeason20242025!$B$3:$B$1315, "&lt;=" &amp; CQ$1, DataRegularSeason20242025!$D$3:$D$1315, $A21)+SUMIFS(DataRegularSeason20242025!$AB$3:$AB$1315,DataRegularSeason20242025!$B$3:$B$1315, "&lt;=" &amp; CQ$1, DataRegularSeason20242025!$E$3:$E$1315, $A21)</f>
        <v>12</v>
      </c>
      <c r="CR21">
        <f>SUMIFS(DataRegularSeason20242025!$AA$3:$AA$1315,DataRegularSeason20242025!$B$3:$B$1315, "&lt;=" &amp; CR$1, DataRegularSeason20242025!$D$3:$D$1315, $A21)+SUMIFS(DataRegularSeason20242025!$AB$3:$AB$1315,DataRegularSeason20242025!$B$3:$B$1315, "&lt;=" &amp; CR$1, DataRegularSeason20242025!$E$3:$E$1315, $A21)</f>
        <v>12</v>
      </c>
      <c r="CS21">
        <f>SUMIFS(DataRegularSeason20242025!$AA$3:$AA$1315,DataRegularSeason20242025!$B$3:$B$1315, "&lt;=" &amp; CS$1, DataRegularSeason20242025!$D$3:$D$1315, $A21)+SUMIFS(DataRegularSeason20242025!$AB$3:$AB$1315,DataRegularSeason20242025!$B$3:$B$1315, "&lt;=" &amp; CS$1, DataRegularSeason20242025!$E$3:$E$1315, $A21)</f>
        <v>12</v>
      </c>
      <c r="CT21">
        <f>SUMIFS(DataRegularSeason20242025!$AA$3:$AA$1315,DataRegularSeason20242025!$B$3:$B$1315, "&lt;=" &amp; CT$1, DataRegularSeason20242025!$D$3:$D$1315, $A21)+SUMIFS(DataRegularSeason20242025!$AB$3:$AB$1315,DataRegularSeason20242025!$B$3:$B$1315, "&lt;=" &amp; CT$1, DataRegularSeason20242025!$E$3:$E$1315, $A21)</f>
        <v>12</v>
      </c>
      <c r="CU21">
        <f>SUMIFS(DataRegularSeason20242025!$AA$3:$AA$1315,DataRegularSeason20242025!$B$3:$B$1315, "&lt;=" &amp; CU$1, DataRegularSeason20242025!$D$3:$D$1315, $A21)+SUMIFS(DataRegularSeason20242025!$AB$3:$AB$1315,DataRegularSeason20242025!$B$3:$B$1315, "&lt;=" &amp; CU$1, DataRegularSeason20242025!$E$3:$E$1315, $A21)</f>
        <v>12</v>
      </c>
      <c r="CV21">
        <f>SUMIFS(DataRegularSeason20242025!$AA$3:$AA$1315,DataRegularSeason20242025!$B$3:$B$1315, "&lt;=" &amp; CV$1, DataRegularSeason20242025!$D$3:$D$1315, $A21)+SUMIFS(DataRegularSeason20242025!$AB$3:$AB$1315,DataRegularSeason20242025!$B$3:$B$1315, "&lt;=" &amp; CV$1, DataRegularSeason20242025!$E$3:$E$1315, $A21)</f>
        <v>12</v>
      </c>
      <c r="CW21">
        <f>SUMIFS(DataRegularSeason20242025!$AA$3:$AA$1315,DataRegularSeason20242025!$B$3:$B$1315, "&lt;=" &amp; CW$1, DataRegularSeason20242025!$D$3:$D$1315, $A21)+SUMIFS(DataRegularSeason20242025!$AB$3:$AB$1315,DataRegularSeason20242025!$B$3:$B$1315, "&lt;=" &amp; CW$1, DataRegularSeason20242025!$E$3:$E$1315, $A21)</f>
        <v>12</v>
      </c>
      <c r="CX21">
        <f>SUMIFS(DataRegularSeason20242025!$AA$3:$AA$1315,DataRegularSeason20242025!$B$3:$B$1315, "&lt;=" &amp; CX$1, DataRegularSeason20242025!$D$3:$D$1315, $A21)+SUMIFS(DataRegularSeason20242025!$AB$3:$AB$1315,DataRegularSeason20242025!$B$3:$B$1315, "&lt;=" &amp; CX$1, DataRegularSeason20242025!$E$3:$E$1315, $A21)</f>
        <v>12</v>
      </c>
      <c r="CY21">
        <f>SUMIFS(DataRegularSeason20242025!$AA$3:$AA$1315,DataRegularSeason20242025!$B$3:$B$1315, "&lt;=" &amp; CY$1, DataRegularSeason20242025!$D$3:$D$1315, $A21)+SUMIFS(DataRegularSeason20242025!$AB$3:$AB$1315,DataRegularSeason20242025!$B$3:$B$1315, "&lt;=" &amp; CY$1, DataRegularSeason20242025!$E$3:$E$1315, $A21)</f>
        <v>12</v>
      </c>
      <c r="CZ21">
        <f>SUMIFS(DataRegularSeason20242025!$AA$3:$AA$1315,DataRegularSeason20242025!$B$3:$B$1315, "&lt;=" &amp; CZ$1, DataRegularSeason20242025!$D$3:$D$1315, $A21)+SUMIFS(DataRegularSeason20242025!$AB$3:$AB$1315,DataRegularSeason20242025!$B$3:$B$1315, "&lt;=" &amp; CZ$1, DataRegularSeason20242025!$E$3:$E$1315, $A21)</f>
        <v>12</v>
      </c>
      <c r="DA21">
        <f>SUMIFS(DataRegularSeason20242025!$AA$3:$AA$1315,DataRegularSeason20242025!$B$3:$B$1315, "&lt;=" &amp; DA$1, DataRegularSeason20242025!$D$3:$D$1315, $A21)+SUMIFS(DataRegularSeason20242025!$AB$3:$AB$1315,DataRegularSeason20242025!$B$3:$B$1315, "&lt;=" &amp; DA$1, DataRegularSeason20242025!$E$3:$E$1315, $A21)</f>
        <v>12</v>
      </c>
      <c r="DB21">
        <f>SUMIFS(DataRegularSeason20242025!$AA$3:$AA$1315,DataRegularSeason20242025!$B$3:$B$1315, "&lt;=" &amp; DB$1, DataRegularSeason20242025!$D$3:$D$1315, $A21)+SUMIFS(DataRegularSeason20242025!$AB$3:$AB$1315,DataRegularSeason20242025!$B$3:$B$1315, "&lt;=" &amp; DB$1, DataRegularSeason20242025!$E$3:$E$1315, $A21)</f>
        <v>12</v>
      </c>
      <c r="DC21">
        <f>SUMIFS(DataRegularSeason20242025!$AA$3:$AA$1315,DataRegularSeason20242025!$B$3:$B$1315, "&lt;=" &amp; DC$1, DataRegularSeason20242025!$D$3:$D$1315, $A21)+SUMIFS(DataRegularSeason20242025!$AB$3:$AB$1315,DataRegularSeason20242025!$B$3:$B$1315, "&lt;=" &amp; DC$1, DataRegularSeason20242025!$E$3:$E$1315, $A21)</f>
        <v>12</v>
      </c>
      <c r="DD21">
        <f>SUMIFS(DataRegularSeason20242025!$AA$3:$AA$1315,DataRegularSeason20242025!$B$3:$B$1315, "&lt;=" &amp; DD$1, DataRegularSeason20242025!$D$3:$D$1315, $A21)+SUMIFS(DataRegularSeason20242025!$AB$3:$AB$1315,DataRegularSeason20242025!$B$3:$B$1315, "&lt;=" &amp; DD$1, DataRegularSeason20242025!$E$3:$E$1315, $A21)</f>
        <v>12</v>
      </c>
      <c r="DE21">
        <f>SUMIFS(DataRegularSeason20242025!$AA$3:$AA$1315,DataRegularSeason20242025!$B$3:$B$1315, "&lt;=" &amp; DE$1, DataRegularSeason20242025!$D$3:$D$1315, $A21)+SUMIFS(DataRegularSeason20242025!$AB$3:$AB$1315,DataRegularSeason20242025!$B$3:$B$1315, "&lt;=" &amp; DE$1, DataRegularSeason20242025!$E$3:$E$1315, $A21)</f>
        <v>12</v>
      </c>
      <c r="DF21">
        <f>SUMIFS(DataRegularSeason20242025!$AA$3:$AA$1315,DataRegularSeason20242025!$B$3:$B$1315, "&lt;=" &amp; DF$1, DataRegularSeason20242025!$D$3:$D$1315, $A21)+SUMIFS(DataRegularSeason20242025!$AB$3:$AB$1315,DataRegularSeason20242025!$B$3:$B$1315, "&lt;=" &amp; DF$1, DataRegularSeason20242025!$E$3:$E$1315, $A21)</f>
        <v>12</v>
      </c>
      <c r="DG21">
        <f>SUMIFS(DataRegularSeason20242025!$AA$3:$AA$1315,DataRegularSeason20242025!$B$3:$B$1315, "&lt;=" &amp; DG$1, DataRegularSeason20242025!$D$3:$D$1315, $A21)+SUMIFS(DataRegularSeason20242025!$AB$3:$AB$1315,DataRegularSeason20242025!$B$3:$B$1315, "&lt;=" &amp; DG$1, DataRegularSeason20242025!$E$3:$E$1315, $A21)</f>
        <v>12</v>
      </c>
      <c r="DH21">
        <f>SUMIFS(DataRegularSeason20242025!$AA$3:$AA$1315,DataRegularSeason20242025!$B$3:$B$1315, "&lt;=" &amp; DH$1, DataRegularSeason20242025!$D$3:$D$1315, $A21)+SUMIFS(DataRegularSeason20242025!$AB$3:$AB$1315,DataRegularSeason20242025!$B$3:$B$1315, "&lt;=" &amp; DH$1, DataRegularSeason20242025!$E$3:$E$1315, $A21)</f>
        <v>12</v>
      </c>
      <c r="DI21">
        <f>SUMIFS(DataRegularSeason20242025!$AA$3:$AA$1315,DataRegularSeason20242025!$B$3:$B$1315, "&lt;=" &amp; DI$1, DataRegularSeason20242025!$D$3:$D$1315, $A21)+SUMIFS(DataRegularSeason20242025!$AB$3:$AB$1315,DataRegularSeason20242025!$B$3:$B$1315, "&lt;=" &amp; DI$1, DataRegularSeason20242025!$E$3:$E$1315, $A21)</f>
        <v>12</v>
      </c>
      <c r="DJ21">
        <f>SUMIFS(DataRegularSeason20242025!$AA$3:$AA$1315,DataRegularSeason20242025!$B$3:$B$1315, "&lt;=" &amp; DJ$1, DataRegularSeason20242025!$D$3:$D$1315, $A21)+SUMIFS(DataRegularSeason20242025!$AB$3:$AB$1315,DataRegularSeason20242025!$B$3:$B$1315, "&lt;=" &amp; DJ$1, DataRegularSeason20242025!$E$3:$E$1315, $A21)</f>
        <v>12</v>
      </c>
      <c r="DK21">
        <f>SUMIFS(DataRegularSeason20242025!$AA$3:$AA$1315,DataRegularSeason20242025!$B$3:$B$1315, "&lt;=" &amp; DK$1, DataRegularSeason20242025!$D$3:$D$1315, $A21)+SUMIFS(DataRegularSeason20242025!$AB$3:$AB$1315,DataRegularSeason20242025!$B$3:$B$1315, "&lt;=" &amp; DK$1, DataRegularSeason20242025!$E$3:$E$1315, $A21)</f>
        <v>12</v>
      </c>
      <c r="DL21">
        <f>SUMIFS(DataRegularSeason20242025!$AA$3:$AA$1315,DataRegularSeason20242025!$B$3:$B$1315, "&lt;=" &amp; DL$1, DataRegularSeason20242025!$D$3:$D$1315, $A21)+SUMIFS(DataRegularSeason20242025!$AB$3:$AB$1315,DataRegularSeason20242025!$B$3:$B$1315, "&lt;=" &amp; DL$1, DataRegularSeason20242025!$E$3:$E$1315, $A21)</f>
        <v>12</v>
      </c>
      <c r="DM21">
        <f>SUMIFS(DataRegularSeason20242025!$AA$3:$AA$1315,DataRegularSeason20242025!$B$3:$B$1315, "&lt;=" &amp; DM$1, DataRegularSeason20242025!$D$3:$D$1315, $A21)+SUMIFS(DataRegularSeason20242025!$AB$3:$AB$1315,DataRegularSeason20242025!$B$3:$B$1315, "&lt;=" &amp; DM$1, DataRegularSeason20242025!$E$3:$E$1315, $A21)</f>
        <v>12</v>
      </c>
      <c r="DN21">
        <f>SUMIFS(DataRegularSeason20242025!$AA$3:$AA$1315,DataRegularSeason20242025!$B$3:$B$1315, "&lt;=" &amp; DN$1, DataRegularSeason20242025!$D$3:$D$1315, $A21)+SUMIFS(DataRegularSeason20242025!$AB$3:$AB$1315,DataRegularSeason20242025!$B$3:$B$1315, "&lt;=" &amp; DN$1, DataRegularSeason20242025!$E$3:$E$1315, $A21)</f>
        <v>12</v>
      </c>
      <c r="DO21">
        <f>SUMIFS(DataRegularSeason20242025!$AA$3:$AA$1315,DataRegularSeason20242025!$B$3:$B$1315, "&lt;=" &amp; DO$1, DataRegularSeason20242025!$D$3:$D$1315, $A21)+SUMIFS(DataRegularSeason20242025!$AB$3:$AB$1315,DataRegularSeason20242025!$B$3:$B$1315, "&lt;=" &amp; DO$1, DataRegularSeason20242025!$E$3:$E$1315, $A21)</f>
        <v>12</v>
      </c>
      <c r="DP21">
        <f>SUMIFS(DataRegularSeason20242025!$AA$3:$AA$1315,DataRegularSeason20242025!$B$3:$B$1315, "&lt;=" &amp; DP$1, DataRegularSeason20242025!$D$3:$D$1315, $A21)+SUMIFS(DataRegularSeason20242025!$AB$3:$AB$1315,DataRegularSeason20242025!$B$3:$B$1315, "&lt;=" &amp; DP$1, DataRegularSeason20242025!$E$3:$E$1315, $A21)</f>
        <v>12</v>
      </c>
      <c r="DQ21">
        <f>SUMIFS(DataRegularSeason20242025!$AA$3:$AA$1315,DataRegularSeason20242025!$B$3:$B$1315, "&lt;=" &amp; DQ$1, DataRegularSeason20242025!$D$3:$D$1315, $A21)+SUMIFS(DataRegularSeason20242025!$AB$3:$AB$1315,DataRegularSeason20242025!$B$3:$B$1315, "&lt;=" &amp; DQ$1, DataRegularSeason20242025!$E$3:$E$1315, $A21)</f>
        <v>12</v>
      </c>
      <c r="DR21">
        <f>SUMIFS(DataRegularSeason20242025!$AA$3:$AA$1315,DataRegularSeason20242025!$B$3:$B$1315, "&lt;=" &amp; DR$1, DataRegularSeason20242025!$D$3:$D$1315, $A21)+SUMIFS(DataRegularSeason20242025!$AB$3:$AB$1315,DataRegularSeason20242025!$B$3:$B$1315, "&lt;=" &amp; DR$1, DataRegularSeason20242025!$E$3:$E$1315, $A21)</f>
        <v>12</v>
      </c>
      <c r="DS21">
        <f>SUMIFS(DataRegularSeason20242025!$AA$3:$AA$1315,DataRegularSeason20242025!$B$3:$B$1315, "&lt;=" &amp; DS$1, DataRegularSeason20242025!$D$3:$D$1315, $A21)+SUMIFS(DataRegularSeason20242025!$AB$3:$AB$1315,DataRegularSeason20242025!$B$3:$B$1315, "&lt;=" &amp; DS$1, DataRegularSeason20242025!$E$3:$E$1315, $A21)</f>
        <v>12</v>
      </c>
      <c r="DT21">
        <f>SUMIFS(DataRegularSeason20242025!$AA$3:$AA$1315,DataRegularSeason20242025!$B$3:$B$1315, "&lt;=" &amp; DT$1, DataRegularSeason20242025!$D$3:$D$1315, $A21)+SUMIFS(DataRegularSeason20242025!$AB$3:$AB$1315,DataRegularSeason20242025!$B$3:$B$1315, "&lt;=" &amp; DT$1, DataRegularSeason20242025!$E$3:$E$1315, $A21)</f>
        <v>12</v>
      </c>
      <c r="DU21">
        <f>SUMIFS(DataRegularSeason20242025!$AA$3:$AA$1315,DataRegularSeason20242025!$B$3:$B$1315, "&lt;=" &amp; DU$1, DataRegularSeason20242025!$D$3:$D$1315, $A21)+SUMIFS(DataRegularSeason20242025!$AB$3:$AB$1315,DataRegularSeason20242025!$B$3:$B$1315, "&lt;=" &amp; DU$1, DataRegularSeason20242025!$E$3:$E$1315, $A21)</f>
        <v>12</v>
      </c>
      <c r="DV21">
        <f>SUMIFS(DataRegularSeason20242025!$AA$3:$AA$1315,DataRegularSeason20242025!$B$3:$B$1315, "&lt;=" &amp; DV$1, DataRegularSeason20242025!$D$3:$D$1315, $A21)+SUMIFS(DataRegularSeason20242025!$AB$3:$AB$1315,DataRegularSeason20242025!$B$3:$B$1315, "&lt;=" &amp; DV$1, DataRegularSeason20242025!$E$3:$E$1315, $A21)</f>
        <v>12</v>
      </c>
      <c r="DW21">
        <f>SUMIFS(DataRegularSeason20242025!$AA$3:$AA$1315,DataRegularSeason20242025!$B$3:$B$1315, "&lt;=" &amp; DW$1, DataRegularSeason20242025!$D$3:$D$1315, $A21)+SUMIFS(DataRegularSeason20242025!$AB$3:$AB$1315,DataRegularSeason20242025!$B$3:$B$1315, "&lt;=" &amp; DW$1, DataRegularSeason20242025!$E$3:$E$1315, $A21)</f>
        <v>12</v>
      </c>
      <c r="DX21">
        <f>SUMIFS(DataRegularSeason20242025!$AA$3:$AA$1315,DataRegularSeason20242025!$B$3:$B$1315, "&lt;=" &amp; DX$1, DataRegularSeason20242025!$D$3:$D$1315, $A21)+SUMIFS(DataRegularSeason20242025!$AB$3:$AB$1315,DataRegularSeason20242025!$B$3:$B$1315, "&lt;=" &amp; DX$1, DataRegularSeason20242025!$E$3:$E$1315, $A21)</f>
        <v>12</v>
      </c>
      <c r="DY21">
        <f>SUMIFS(DataRegularSeason20242025!$AA$3:$AA$1315,DataRegularSeason20242025!$B$3:$B$1315, "&lt;=" &amp; DY$1, DataRegularSeason20242025!$D$3:$D$1315, $A21)+SUMIFS(DataRegularSeason20242025!$AB$3:$AB$1315,DataRegularSeason20242025!$B$3:$B$1315, "&lt;=" &amp; DY$1, DataRegularSeason20242025!$E$3:$E$1315, $A21)</f>
        <v>12</v>
      </c>
      <c r="DZ21">
        <f>SUMIFS(DataRegularSeason20242025!$AA$3:$AA$1315,DataRegularSeason20242025!$B$3:$B$1315, "&lt;=" &amp; DZ$1, DataRegularSeason20242025!$D$3:$D$1315, $A21)+SUMIFS(DataRegularSeason20242025!$AB$3:$AB$1315,DataRegularSeason20242025!$B$3:$B$1315, "&lt;=" &amp; DZ$1, DataRegularSeason20242025!$E$3:$E$1315, $A21)</f>
        <v>12</v>
      </c>
      <c r="EA21">
        <f>SUMIFS(DataRegularSeason20242025!$AA$3:$AA$1315,DataRegularSeason20242025!$B$3:$B$1315, "&lt;=" &amp; EA$1, DataRegularSeason20242025!$D$3:$D$1315, $A21)+SUMIFS(DataRegularSeason20242025!$AB$3:$AB$1315,DataRegularSeason20242025!$B$3:$B$1315, "&lt;=" &amp; EA$1, DataRegularSeason20242025!$E$3:$E$1315, $A21)</f>
        <v>12</v>
      </c>
      <c r="EB21">
        <f>SUMIFS(DataRegularSeason20242025!$AA$3:$AA$1315,DataRegularSeason20242025!$B$3:$B$1315, "&lt;=" &amp; EB$1, DataRegularSeason20242025!$D$3:$D$1315, $A21)+SUMIFS(DataRegularSeason20242025!$AB$3:$AB$1315,DataRegularSeason20242025!$B$3:$B$1315, "&lt;=" &amp; EB$1, DataRegularSeason20242025!$E$3:$E$1315, $A21)</f>
        <v>12</v>
      </c>
      <c r="EC21">
        <f>SUMIFS(DataRegularSeason20242025!$AA$3:$AA$1315,DataRegularSeason20242025!$B$3:$B$1315, "&lt;=" &amp; EC$1, DataRegularSeason20242025!$D$3:$D$1315, $A21)+SUMIFS(DataRegularSeason20242025!$AB$3:$AB$1315,DataRegularSeason20242025!$B$3:$B$1315, "&lt;=" &amp; EC$1, DataRegularSeason20242025!$E$3:$E$1315, $A21)</f>
        <v>12</v>
      </c>
      <c r="ED21">
        <f>SUMIFS(DataRegularSeason20242025!$AA$3:$AA$1315,DataRegularSeason20242025!$B$3:$B$1315, "&lt;=" &amp; ED$1, DataRegularSeason20242025!$D$3:$D$1315, $A21)+SUMIFS(DataRegularSeason20242025!$AB$3:$AB$1315,DataRegularSeason20242025!$B$3:$B$1315, "&lt;=" &amp; ED$1, DataRegularSeason20242025!$E$3:$E$1315, $A21)</f>
        <v>12</v>
      </c>
      <c r="EE21">
        <f>SUMIFS(DataRegularSeason20242025!$AA$3:$AA$1315,DataRegularSeason20242025!$B$3:$B$1315, "&lt;=" &amp; EE$1, DataRegularSeason20242025!$D$3:$D$1315, $A21)+SUMIFS(DataRegularSeason20242025!$AB$3:$AB$1315,DataRegularSeason20242025!$B$3:$B$1315, "&lt;=" &amp; EE$1, DataRegularSeason20242025!$E$3:$E$1315, $A21)</f>
        <v>12</v>
      </c>
      <c r="EF21">
        <f>SUMIFS(DataRegularSeason20242025!$AA$3:$AA$1315,DataRegularSeason20242025!$B$3:$B$1315, "&lt;=" &amp; EF$1, DataRegularSeason20242025!$D$3:$D$1315, $A21)+SUMIFS(DataRegularSeason20242025!$AB$3:$AB$1315,DataRegularSeason20242025!$B$3:$B$1315, "&lt;=" &amp; EF$1, DataRegularSeason20242025!$E$3:$E$1315, $A21)</f>
        <v>12</v>
      </c>
      <c r="EG21">
        <f>SUMIFS(DataRegularSeason20242025!$AA$3:$AA$1315,DataRegularSeason20242025!$B$3:$B$1315, "&lt;=" &amp; EG$1, DataRegularSeason20242025!$D$3:$D$1315, $A21)+SUMIFS(DataRegularSeason20242025!$AB$3:$AB$1315,DataRegularSeason20242025!$B$3:$B$1315, "&lt;=" &amp; EG$1, DataRegularSeason20242025!$E$3:$E$1315, $A21)</f>
        <v>12</v>
      </c>
      <c r="EH21">
        <f>SUMIFS(DataRegularSeason20242025!$AA$3:$AA$1315,DataRegularSeason20242025!$B$3:$B$1315, "&lt;=" &amp; EH$1, DataRegularSeason20242025!$D$3:$D$1315, $A21)+SUMIFS(DataRegularSeason20242025!$AB$3:$AB$1315,DataRegularSeason20242025!$B$3:$B$1315, "&lt;=" &amp; EH$1, DataRegularSeason20242025!$E$3:$E$1315, $A21)</f>
        <v>12</v>
      </c>
      <c r="EI21">
        <f>SUMIFS(DataRegularSeason20242025!$AA$3:$AA$1315,DataRegularSeason20242025!$B$3:$B$1315, "&lt;=" &amp; EI$1, DataRegularSeason20242025!$D$3:$D$1315, $A21)+SUMIFS(DataRegularSeason20242025!$AB$3:$AB$1315,DataRegularSeason20242025!$B$3:$B$1315, "&lt;=" &amp; EI$1, DataRegularSeason20242025!$E$3:$E$1315, $A21)</f>
        <v>12</v>
      </c>
      <c r="EJ21">
        <f>SUMIFS(DataRegularSeason20242025!$AA$3:$AA$1315,DataRegularSeason20242025!$B$3:$B$1315, "&lt;=" &amp; EJ$1, DataRegularSeason20242025!$D$3:$D$1315, $A21)+SUMIFS(DataRegularSeason20242025!$AB$3:$AB$1315,DataRegularSeason20242025!$B$3:$B$1315, "&lt;=" &amp; EJ$1, DataRegularSeason20242025!$E$3:$E$1315, $A21)</f>
        <v>12</v>
      </c>
      <c r="EK21">
        <f>SUMIFS(DataRegularSeason20242025!$AA$3:$AA$1315,DataRegularSeason20242025!$B$3:$B$1315, "&lt;=" &amp; EK$1, DataRegularSeason20242025!$D$3:$D$1315, $A21)+SUMIFS(DataRegularSeason20242025!$AB$3:$AB$1315,DataRegularSeason20242025!$B$3:$B$1315, "&lt;=" &amp; EK$1, DataRegularSeason20242025!$E$3:$E$1315, $A21)</f>
        <v>12</v>
      </c>
      <c r="EL21">
        <f>SUMIFS(DataRegularSeason20242025!$AA$3:$AA$1315,DataRegularSeason20242025!$B$3:$B$1315, "&lt;=" &amp; EL$1, DataRegularSeason20242025!$D$3:$D$1315, $A21)+SUMIFS(DataRegularSeason20242025!$AB$3:$AB$1315,DataRegularSeason20242025!$B$3:$B$1315, "&lt;=" &amp; EL$1, DataRegularSeason20242025!$E$3:$E$1315, $A21)</f>
        <v>12</v>
      </c>
      <c r="EM21">
        <f>SUMIFS(DataRegularSeason20242025!$AA$3:$AA$1315,DataRegularSeason20242025!$B$3:$B$1315, "&lt;=" &amp; EM$1, DataRegularSeason20242025!$D$3:$D$1315, $A21)+SUMIFS(DataRegularSeason20242025!$AB$3:$AB$1315,DataRegularSeason20242025!$B$3:$B$1315, "&lt;=" &amp; EM$1, DataRegularSeason20242025!$E$3:$E$1315, $A21)</f>
        <v>12</v>
      </c>
      <c r="EN21">
        <f>SUMIFS(DataRegularSeason20242025!$AA$3:$AA$1315,DataRegularSeason20242025!$B$3:$B$1315, "&lt;=" &amp; EN$1, DataRegularSeason20242025!$D$3:$D$1315, $A21)+SUMIFS(DataRegularSeason20242025!$AB$3:$AB$1315,DataRegularSeason20242025!$B$3:$B$1315, "&lt;=" &amp; EN$1, DataRegularSeason20242025!$E$3:$E$1315, $A21)</f>
        <v>12</v>
      </c>
      <c r="EO21">
        <f>SUMIFS(DataRegularSeason20242025!$AA$3:$AA$1315,DataRegularSeason20242025!$B$3:$B$1315, "&lt;=" &amp; EO$1, DataRegularSeason20242025!$D$3:$D$1315, $A21)+SUMIFS(DataRegularSeason20242025!$AB$3:$AB$1315,DataRegularSeason20242025!$B$3:$B$1315, "&lt;=" &amp; EO$1, DataRegularSeason20242025!$E$3:$E$1315, $A21)</f>
        <v>12</v>
      </c>
      <c r="EP21">
        <f>SUMIFS(DataRegularSeason20242025!$AA$3:$AA$1315,DataRegularSeason20242025!$B$3:$B$1315, "&lt;=" &amp; EP$1, DataRegularSeason20242025!$D$3:$D$1315, $A21)+SUMIFS(DataRegularSeason20242025!$AB$3:$AB$1315,DataRegularSeason20242025!$B$3:$B$1315, "&lt;=" &amp; EP$1, DataRegularSeason20242025!$E$3:$E$1315, $A21)</f>
        <v>12</v>
      </c>
      <c r="EQ21">
        <f>SUMIFS(DataRegularSeason20242025!$AA$3:$AA$1315,DataRegularSeason20242025!$B$3:$B$1315, "&lt;=" &amp; EQ$1, DataRegularSeason20242025!$D$3:$D$1315, $A21)+SUMIFS(DataRegularSeason20242025!$AB$3:$AB$1315,DataRegularSeason20242025!$B$3:$B$1315, "&lt;=" &amp; EQ$1, DataRegularSeason20242025!$E$3:$E$1315, $A21)</f>
        <v>12</v>
      </c>
      <c r="ER21">
        <f>SUMIFS(DataRegularSeason20242025!$AA$3:$AA$1315,DataRegularSeason20242025!$B$3:$B$1315, "&lt;=" &amp; ER$1, DataRegularSeason20242025!$D$3:$D$1315, $A21)+SUMIFS(DataRegularSeason20242025!$AB$3:$AB$1315,DataRegularSeason20242025!$B$3:$B$1315, "&lt;=" &amp; ER$1, DataRegularSeason20242025!$E$3:$E$1315, $A21)</f>
        <v>12</v>
      </c>
      <c r="ES21">
        <f>SUMIFS(DataRegularSeason20242025!$AA$3:$AA$1315,DataRegularSeason20242025!$B$3:$B$1315, "&lt;=" &amp; ES$1, DataRegularSeason20242025!$D$3:$D$1315, $A21)+SUMIFS(DataRegularSeason20242025!$AB$3:$AB$1315,DataRegularSeason20242025!$B$3:$B$1315, "&lt;=" &amp; ES$1, DataRegularSeason20242025!$E$3:$E$1315, $A21)</f>
        <v>12</v>
      </c>
      <c r="ET21">
        <f>SUMIFS(DataRegularSeason20242025!$AA$3:$AA$1315,DataRegularSeason20242025!$B$3:$B$1315, "&lt;=" &amp; ET$1, DataRegularSeason20242025!$D$3:$D$1315, $A21)+SUMIFS(DataRegularSeason20242025!$AB$3:$AB$1315,DataRegularSeason20242025!$B$3:$B$1315, "&lt;=" &amp; ET$1, DataRegularSeason20242025!$E$3:$E$1315, $A21)</f>
        <v>12</v>
      </c>
      <c r="EU21">
        <f>SUMIFS(DataRegularSeason20242025!$AA$3:$AA$1315,DataRegularSeason20242025!$B$3:$B$1315, "&lt;=" &amp; EU$1, DataRegularSeason20242025!$D$3:$D$1315, $A21)+SUMIFS(DataRegularSeason20242025!$AB$3:$AB$1315,DataRegularSeason20242025!$B$3:$B$1315, "&lt;=" &amp; EU$1, DataRegularSeason20242025!$E$3:$E$1315, $A21)</f>
        <v>12</v>
      </c>
      <c r="EV21">
        <f>SUMIFS(DataRegularSeason20242025!$AA$3:$AA$1315,DataRegularSeason20242025!$B$3:$B$1315, "&lt;=" &amp; EV$1, DataRegularSeason20242025!$D$3:$D$1315, $A21)+SUMIFS(DataRegularSeason20242025!$AB$3:$AB$1315,DataRegularSeason20242025!$B$3:$B$1315, "&lt;=" &amp; EV$1, DataRegularSeason20242025!$E$3:$E$1315, $A21)</f>
        <v>12</v>
      </c>
      <c r="EW21">
        <f>SUMIFS(DataRegularSeason20242025!$AA$3:$AA$1315,DataRegularSeason20242025!$B$3:$B$1315, "&lt;=" &amp; EW$1, DataRegularSeason20242025!$D$3:$D$1315, $A21)+SUMIFS(DataRegularSeason20242025!$AB$3:$AB$1315,DataRegularSeason20242025!$B$3:$B$1315, "&lt;=" &amp; EW$1, DataRegularSeason20242025!$E$3:$E$1315, $A21)</f>
        <v>12</v>
      </c>
      <c r="EX21">
        <f>SUMIFS(DataRegularSeason20242025!$AA$3:$AA$1315,DataRegularSeason20242025!$B$3:$B$1315, "&lt;=" &amp; EX$1, DataRegularSeason20242025!$D$3:$D$1315, $A21)+SUMIFS(DataRegularSeason20242025!$AB$3:$AB$1315,DataRegularSeason20242025!$B$3:$B$1315, "&lt;=" &amp; EX$1, DataRegularSeason20242025!$E$3:$E$1315, $A21)</f>
        <v>12</v>
      </c>
      <c r="EY21">
        <f>SUMIFS(DataRegularSeason20242025!$AA$3:$AA$1315,DataRegularSeason20242025!$B$3:$B$1315, "&lt;=" &amp; EY$1, DataRegularSeason20242025!$D$3:$D$1315, $A21)+SUMIFS(DataRegularSeason20242025!$AB$3:$AB$1315,DataRegularSeason20242025!$B$3:$B$1315, "&lt;=" &amp; EY$1, DataRegularSeason20242025!$E$3:$E$1315, $A21)</f>
        <v>12</v>
      </c>
      <c r="EZ21">
        <f>SUMIFS(DataRegularSeason20242025!$AA$3:$AA$1315,DataRegularSeason20242025!$B$3:$B$1315, "&lt;=" &amp; EZ$1, DataRegularSeason20242025!$D$3:$D$1315, $A21)+SUMIFS(DataRegularSeason20242025!$AB$3:$AB$1315,DataRegularSeason20242025!$B$3:$B$1315, "&lt;=" &amp; EZ$1, DataRegularSeason20242025!$E$3:$E$1315, $A21)</f>
        <v>12</v>
      </c>
      <c r="FA21">
        <f>SUMIFS(DataRegularSeason20242025!$AA$3:$AA$1315,DataRegularSeason20242025!$B$3:$B$1315, "&lt;=" &amp; FA$1, DataRegularSeason20242025!$D$3:$D$1315, $A21)+SUMIFS(DataRegularSeason20242025!$AB$3:$AB$1315,DataRegularSeason20242025!$B$3:$B$1315, "&lt;=" &amp; FA$1, DataRegularSeason20242025!$E$3:$E$1315, $A21)</f>
        <v>12</v>
      </c>
      <c r="FB21">
        <f>SUMIFS(DataRegularSeason20242025!$AA$3:$AA$1315,DataRegularSeason20242025!$B$3:$B$1315, "&lt;=" &amp; FB$1, DataRegularSeason20242025!$D$3:$D$1315, $A21)+SUMIFS(DataRegularSeason20242025!$AB$3:$AB$1315,DataRegularSeason20242025!$B$3:$B$1315, "&lt;=" &amp; FB$1, DataRegularSeason20242025!$E$3:$E$1315, $A21)</f>
        <v>12</v>
      </c>
      <c r="FC21">
        <f>SUMIFS(DataRegularSeason20242025!$AA$3:$AA$1315,DataRegularSeason20242025!$B$3:$B$1315, "&lt;=" &amp; FC$1, DataRegularSeason20242025!$D$3:$D$1315, $A21)+SUMIFS(DataRegularSeason20242025!$AB$3:$AB$1315,DataRegularSeason20242025!$B$3:$B$1315, "&lt;=" &amp; FC$1, DataRegularSeason20242025!$E$3:$E$1315, $A21)</f>
        <v>12</v>
      </c>
      <c r="FD21">
        <f>SUMIFS(DataRegularSeason20242025!$AA$3:$AA$1315,DataRegularSeason20242025!$B$3:$B$1315, "&lt;=" &amp; FD$1, DataRegularSeason20242025!$D$3:$D$1315, $A21)+SUMIFS(DataRegularSeason20242025!$AB$3:$AB$1315,DataRegularSeason20242025!$B$3:$B$1315, "&lt;=" &amp; FD$1, DataRegularSeason20242025!$E$3:$E$1315, $A21)</f>
        <v>12</v>
      </c>
      <c r="FE21">
        <f>SUMIFS(DataRegularSeason20242025!$AA$3:$AA$1315,DataRegularSeason20242025!$B$3:$B$1315, "&lt;=" &amp; FE$1, DataRegularSeason20242025!$D$3:$D$1315, $A21)+SUMIFS(DataRegularSeason20242025!$AB$3:$AB$1315,DataRegularSeason20242025!$B$3:$B$1315, "&lt;=" &amp; FE$1, DataRegularSeason20242025!$E$3:$E$1315, $A21)</f>
        <v>12</v>
      </c>
      <c r="FF21">
        <f>SUMIFS(DataRegularSeason20242025!$AA$3:$AA$1315,DataRegularSeason20242025!$B$3:$B$1315, "&lt;=" &amp; FF$1, DataRegularSeason20242025!$D$3:$D$1315, $A21)+SUMIFS(DataRegularSeason20242025!$AB$3:$AB$1315,DataRegularSeason20242025!$B$3:$B$1315, "&lt;=" &amp; FF$1, DataRegularSeason20242025!$E$3:$E$1315, $A21)</f>
        <v>12</v>
      </c>
      <c r="FG21">
        <f>SUMIFS(DataRegularSeason20242025!$AA$3:$AA$1315,DataRegularSeason20242025!$B$3:$B$1315, "&lt;=" &amp; FG$1, DataRegularSeason20242025!$D$3:$D$1315, $A21)+SUMIFS(DataRegularSeason20242025!$AB$3:$AB$1315,DataRegularSeason20242025!$B$3:$B$1315, "&lt;=" &amp; FG$1, DataRegularSeason20242025!$E$3:$E$1315, $A21)</f>
        <v>12</v>
      </c>
      <c r="FH21">
        <f>SUMIFS(DataRegularSeason20242025!$AA$3:$AA$1315,DataRegularSeason20242025!$B$3:$B$1315, "&lt;=" &amp; FH$1, DataRegularSeason20242025!$D$3:$D$1315, $A21)+SUMIFS(DataRegularSeason20242025!$AB$3:$AB$1315,DataRegularSeason20242025!$B$3:$B$1315, "&lt;=" &amp; FH$1, DataRegularSeason20242025!$E$3:$E$1315, $A21)</f>
        <v>12</v>
      </c>
      <c r="FI21">
        <f>SUMIFS(DataRegularSeason20242025!$AA$3:$AA$1315,DataRegularSeason20242025!$B$3:$B$1315, "&lt;=" &amp; FI$1, DataRegularSeason20242025!$D$3:$D$1315, $A21)+SUMIFS(DataRegularSeason20242025!$AB$3:$AB$1315,DataRegularSeason20242025!$B$3:$B$1315, "&lt;=" &amp; FI$1, DataRegularSeason20242025!$E$3:$E$1315, $A21)</f>
        <v>12</v>
      </c>
      <c r="FJ21">
        <f>SUMIFS(DataRegularSeason20242025!$AA$3:$AA$1315,DataRegularSeason20242025!$B$3:$B$1315, "&lt;=" &amp; FJ$1, DataRegularSeason20242025!$D$3:$D$1315, $A21)+SUMIFS(DataRegularSeason20242025!$AB$3:$AB$1315,DataRegularSeason20242025!$B$3:$B$1315, "&lt;=" &amp; FJ$1, DataRegularSeason20242025!$E$3:$E$1315, $A21)</f>
        <v>12</v>
      </c>
      <c r="FK21">
        <f>SUMIFS(DataRegularSeason20242025!$AA$3:$AA$1315,DataRegularSeason20242025!$B$3:$B$1315, "&lt;=" &amp; FK$1, DataRegularSeason20242025!$D$3:$D$1315, $A21)+SUMIFS(DataRegularSeason20242025!$AB$3:$AB$1315,DataRegularSeason20242025!$B$3:$B$1315, "&lt;=" &amp; FK$1, DataRegularSeason20242025!$E$3:$E$1315, $A21)</f>
        <v>12</v>
      </c>
      <c r="FL21">
        <f>SUMIFS(DataRegularSeason20242025!$AA$3:$AA$1315,DataRegularSeason20242025!$B$3:$B$1315, "&lt;=" &amp; FL$1, DataRegularSeason20242025!$D$3:$D$1315, $A21)+SUMIFS(DataRegularSeason20242025!$AB$3:$AB$1315,DataRegularSeason20242025!$B$3:$B$1315, "&lt;=" &amp; FL$1, DataRegularSeason20242025!$E$3:$E$1315, $A21)</f>
        <v>12</v>
      </c>
      <c r="FM21">
        <f>SUMIFS(DataRegularSeason20242025!$AA$3:$AA$1315,DataRegularSeason20242025!$B$3:$B$1315, "&lt;=" &amp; FM$1, DataRegularSeason20242025!$D$3:$D$1315, $A21)+SUMIFS(DataRegularSeason20242025!$AB$3:$AB$1315,DataRegularSeason20242025!$B$3:$B$1315, "&lt;=" &amp; FM$1, DataRegularSeason20242025!$E$3:$E$1315, $A21)</f>
        <v>12</v>
      </c>
      <c r="FN21">
        <f>SUMIFS(DataRegularSeason20242025!$AA$3:$AA$1315,DataRegularSeason20242025!$B$3:$B$1315, "&lt;=" &amp; FN$1, DataRegularSeason20242025!$D$3:$D$1315, $A21)+SUMIFS(DataRegularSeason20242025!$AB$3:$AB$1315,DataRegularSeason20242025!$B$3:$B$1315, "&lt;=" &amp; FN$1, DataRegularSeason20242025!$E$3:$E$1315, $A21)</f>
        <v>12</v>
      </c>
      <c r="FO21">
        <f>SUMIFS(DataRegularSeason20242025!$AA$3:$AA$1315,DataRegularSeason20242025!$B$3:$B$1315, "&lt;=" &amp; FO$1, DataRegularSeason20242025!$D$3:$D$1315, $A21)+SUMIFS(DataRegularSeason20242025!$AB$3:$AB$1315,DataRegularSeason20242025!$B$3:$B$1315, "&lt;=" &amp; FO$1, DataRegularSeason20242025!$E$3:$E$1315, $A21)</f>
        <v>12</v>
      </c>
      <c r="FP21">
        <f>SUMIFS(DataRegularSeason20242025!$AA$3:$AA$1315,DataRegularSeason20242025!$B$3:$B$1315, "&lt;=" &amp; FP$1, DataRegularSeason20242025!$D$3:$D$1315, $A21)+SUMIFS(DataRegularSeason20242025!$AB$3:$AB$1315,DataRegularSeason20242025!$B$3:$B$1315, "&lt;=" &amp; FP$1, DataRegularSeason20242025!$E$3:$E$1315, $A21)</f>
        <v>12</v>
      </c>
      <c r="FQ21">
        <f>SUMIFS(DataRegularSeason20242025!$AA$3:$AA$1315,DataRegularSeason20242025!$B$3:$B$1315, "&lt;=" &amp; FQ$1, DataRegularSeason20242025!$D$3:$D$1315, $A21)+SUMIFS(DataRegularSeason20242025!$AB$3:$AB$1315,DataRegularSeason20242025!$B$3:$B$1315, "&lt;=" &amp; FQ$1, DataRegularSeason20242025!$E$3:$E$1315, $A21)</f>
        <v>12</v>
      </c>
      <c r="FR21">
        <f>SUMIFS(DataRegularSeason20242025!$AA$3:$AA$1315,DataRegularSeason20242025!$B$3:$B$1315, "&lt;=" &amp; FR$1, DataRegularSeason20242025!$D$3:$D$1315, $A21)+SUMIFS(DataRegularSeason20242025!$AB$3:$AB$1315,DataRegularSeason20242025!$B$3:$B$1315, "&lt;=" &amp; FR$1, DataRegularSeason20242025!$E$3:$E$1315, $A21)</f>
        <v>12</v>
      </c>
      <c r="FS21">
        <f>SUMIFS(DataRegularSeason20242025!$AA$3:$AA$1315,DataRegularSeason20242025!$B$3:$B$1315, "&lt;=" &amp; FS$1, DataRegularSeason20242025!$D$3:$D$1315, $A21)+SUMIFS(DataRegularSeason20242025!$AB$3:$AB$1315,DataRegularSeason20242025!$B$3:$B$1315, "&lt;=" &amp; FS$1, DataRegularSeason20242025!$E$3:$E$1315, $A21)</f>
        <v>12</v>
      </c>
      <c r="FT21">
        <f>SUMIFS(DataRegularSeason20242025!$AA$3:$AA$1315,DataRegularSeason20242025!$B$3:$B$1315, "&lt;=" &amp; FT$1, DataRegularSeason20242025!$D$3:$D$1315, $A21)+SUMIFS(DataRegularSeason20242025!$AB$3:$AB$1315,DataRegularSeason20242025!$B$3:$B$1315, "&lt;=" &amp; FT$1, DataRegularSeason20242025!$E$3:$E$1315, $A21)</f>
        <v>12</v>
      </c>
      <c r="FU21">
        <f>SUMIFS(DataRegularSeason20242025!$AA$3:$AA$1315,DataRegularSeason20242025!$B$3:$B$1315, "&lt;=" &amp; FU$1, DataRegularSeason20242025!$D$3:$D$1315, $A21)+SUMIFS(DataRegularSeason20242025!$AB$3:$AB$1315,DataRegularSeason20242025!$B$3:$B$1315, "&lt;=" &amp; FU$1, DataRegularSeason20242025!$E$3:$E$1315, $A21)</f>
        <v>12</v>
      </c>
      <c r="FV21">
        <f>SUMIFS(DataRegularSeason20242025!$AA$3:$AA$1315,DataRegularSeason20242025!$B$3:$B$1315, "&lt;=" &amp; FV$1, DataRegularSeason20242025!$D$3:$D$1315, $A21)+SUMIFS(DataRegularSeason20242025!$AB$3:$AB$1315,DataRegularSeason20242025!$B$3:$B$1315, "&lt;=" &amp; FV$1, DataRegularSeason20242025!$E$3:$E$1315, $A21)</f>
        <v>12</v>
      </c>
      <c r="FW21">
        <f>SUMIFS(DataRegularSeason20242025!$AA$3:$AA$1315,DataRegularSeason20242025!$B$3:$B$1315, "&lt;=" &amp; FW$1, DataRegularSeason20242025!$D$3:$D$1315, $A21)+SUMIFS(DataRegularSeason20242025!$AB$3:$AB$1315,DataRegularSeason20242025!$B$3:$B$1315, "&lt;=" &amp; FW$1, DataRegularSeason20242025!$E$3:$E$1315, $A21)</f>
        <v>12</v>
      </c>
      <c r="FX21">
        <f>SUMIFS(DataRegularSeason20242025!$AA$3:$AA$1315,DataRegularSeason20242025!$B$3:$B$1315, "&lt;=" &amp; FX$1, DataRegularSeason20242025!$D$3:$D$1315, $A21)+SUMIFS(DataRegularSeason20242025!$AB$3:$AB$1315,DataRegularSeason20242025!$B$3:$B$1315, "&lt;=" &amp; FX$1, DataRegularSeason20242025!$E$3:$E$1315, $A21)</f>
        <v>12</v>
      </c>
      <c r="FY21">
        <f>SUMIFS(DataRegularSeason20242025!$AA$3:$AA$1315,DataRegularSeason20242025!$B$3:$B$1315, "&lt;=" &amp; FY$1, DataRegularSeason20242025!$D$3:$D$1315, $A21)+SUMIFS(DataRegularSeason20242025!$AB$3:$AB$1315,DataRegularSeason20242025!$B$3:$B$1315, "&lt;=" &amp; FY$1, DataRegularSeason20242025!$E$3:$E$1315, $A21)</f>
        <v>12</v>
      </c>
      <c r="FZ21">
        <f>SUMIFS(DataRegularSeason20242025!$AA$3:$AA$1315,DataRegularSeason20242025!$B$3:$B$1315, "&lt;=" &amp; FZ$1, DataRegularSeason20242025!$D$3:$D$1315, $A21)+SUMIFS(DataRegularSeason20242025!$AB$3:$AB$1315,DataRegularSeason20242025!$B$3:$B$1315, "&lt;=" &amp; FZ$1, DataRegularSeason20242025!$E$3:$E$1315, $A21)</f>
        <v>12</v>
      </c>
      <c r="GA21">
        <f>SUMIFS(DataRegularSeason20242025!$AA$3:$AA$1315,DataRegularSeason20242025!$B$3:$B$1315, "&lt;=" &amp; GA$1, DataRegularSeason20242025!$D$3:$D$1315, $A21)+SUMIFS(DataRegularSeason20242025!$AB$3:$AB$1315,DataRegularSeason20242025!$B$3:$B$1315, "&lt;=" &amp; GA$1, DataRegularSeason20242025!$E$3:$E$1315, $A21)</f>
        <v>12</v>
      </c>
      <c r="GB21">
        <f>SUMIFS(DataRegularSeason20242025!$AA$3:$AA$1315,DataRegularSeason20242025!$B$3:$B$1315, "&lt;=" &amp; GB$1, DataRegularSeason20242025!$D$3:$D$1315, $A21)+SUMIFS(DataRegularSeason20242025!$AB$3:$AB$1315,DataRegularSeason20242025!$B$3:$B$1315, "&lt;=" &amp; GB$1, DataRegularSeason20242025!$E$3:$E$1315, $A21)</f>
        <v>12</v>
      </c>
      <c r="GC21">
        <f>SUMIFS(DataRegularSeason20242025!$AA$3:$AA$1315,DataRegularSeason20242025!$B$3:$B$1315, "&lt;=" &amp; GC$1, DataRegularSeason20242025!$D$3:$D$1315, $A21)+SUMIFS(DataRegularSeason20242025!$AB$3:$AB$1315,DataRegularSeason20242025!$B$3:$B$1315, "&lt;=" &amp; GC$1, DataRegularSeason20242025!$E$3:$E$1315, $A21)</f>
        <v>12</v>
      </c>
      <c r="GD21">
        <f>SUMIFS(DataRegularSeason20242025!$AA$3:$AA$1315,DataRegularSeason20242025!$B$3:$B$1315, "&lt;=" &amp; GD$1, DataRegularSeason20242025!$D$3:$D$1315, $A21)+SUMIFS(DataRegularSeason20242025!$AB$3:$AB$1315,DataRegularSeason20242025!$B$3:$B$1315, "&lt;=" &amp; GD$1, DataRegularSeason20242025!$E$3:$E$1315, $A21)</f>
        <v>12</v>
      </c>
      <c r="GE21">
        <f>SUMIFS(DataRegularSeason20242025!$AA$3:$AA$1315,DataRegularSeason20242025!$B$3:$B$1315, "&lt;=" &amp; GE$1, DataRegularSeason20242025!$D$3:$D$1315, $A21)+SUMIFS(DataRegularSeason20242025!$AB$3:$AB$1315,DataRegularSeason20242025!$B$3:$B$1315, "&lt;=" &amp; GE$1, DataRegularSeason20242025!$E$3:$E$1315, $A21)</f>
        <v>12</v>
      </c>
      <c r="GF21">
        <f>SUMIFS(DataRegularSeason20242025!$AA$3:$AA$1315,DataRegularSeason20242025!$B$3:$B$1315, "&lt;=" &amp; GF$1, DataRegularSeason20242025!$D$3:$D$1315, $A21)+SUMIFS(DataRegularSeason20242025!$AB$3:$AB$1315,DataRegularSeason20242025!$B$3:$B$1315, "&lt;=" &amp; GF$1, DataRegularSeason20242025!$E$3:$E$1315, $A21)</f>
        <v>12</v>
      </c>
      <c r="GG21">
        <f>SUMIFS(DataRegularSeason20242025!$AA$3:$AA$1315,DataRegularSeason20242025!$B$3:$B$1315, "&lt;=" &amp; GG$1, DataRegularSeason20242025!$D$3:$D$1315, $A21)+SUMIFS(DataRegularSeason20242025!$AB$3:$AB$1315,DataRegularSeason20242025!$B$3:$B$1315, "&lt;=" &amp; GG$1, DataRegularSeason20242025!$E$3:$E$1315, $A21)</f>
        <v>12</v>
      </c>
      <c r="GH21">
        <f>SUMIFS(DataRegularSeason20242025!$AA$3:$AA$1315,DataRegularSeason20242025!$B$3:$B$1315, "&lt;=" &amp; GH$1, DataRegularSeason20242025!$D$3:$D$1315, $A21)+SUMIFS(DataRegularSeason20242025!$AB$3:$AB$1315,DataRegularSeason20242025!$B$3:$B$1315, "&lt;=" &amp; GH$1, DataRegularSeason20242025!$E$3:$E$1315, $A21)</f>
        <v>12</v>
      </c>
      <c r="GI21">
        <f>SUMIFS(DataRegularSeason20242025!$AA$3:$AA$1315,DataRegularSeason20242025!$B$3:$B$1315, "&lt;=" &amp; GI$1, DataRegularSeason20242025!$D$3:$D$1315, $A21)+SUMIFS(DataRegularSeason20242025!$AB$3:$AB$1315,DataRegularSeason20242025!$B$3:$B$1315, "&lt;=" &amp; GI$1, DataRegularSeason20242025!$E$3:$E$1315, $A21)</f>
        <v>12</v>
      </c>
      <c r="GJ21">
        <f>SUMIFS(DataRegularSeason20242025!$AA$3:$AA$1315,DataRegularSeason20242025!$B$3:$B$1315, "&lt;=" &amp; GJ$1, DataRegularSeason20242025!$D$3:$D$1315, $A21)+SUMIFS(DataRegularSeason20242025!$AB$3:$AB$1315,DataRegularSeason20242025!$B$3:$B$1315, "&lt;=" &amp; GJ$1, DataRegularSeason20242025!$E$3:$E$1315, $A21)</f>
        <v>12</v>
      </c>
      <c r="GK21">
        <f>SUMIFS(DataRegularSeason20242025!$AA$3:$AA$1315,DataRegularSeason20242025!$B$3:$B$1315, "&lt;=" &amp; GK$1, DataRegularSeason20242025!$D$3:$D$1315, $A21)+SUMIFS(DataRegularSeason20242025!$AB$3:$AB$1315,DataRegularSeason20242025!$B$3:$B$1315, "&lt;=" &amp; GK$1, DataRegularSeason20242025!$E$3:$E$1315, $A21)</f>
        <v>12</v>
      </c>
      <c r="GL21">
        <f>SUMIFS(DataRegularSeason20242025!$AA$3:$AA$1315,DataRegularSeason20242025!$B$3:$B$1315, "&lt;=" &amp; GL$1, DataRegularSeason20242025!$D$3:$D$1315, $A21)+SUMIFS(DataRegularSeason20242025!$AB$3:$AB$1315,DataRegularSeason20242025!$B$3:$B$1315, "&lt;=" &amp; GL$1, DataRegularSeason20242025!$E$3:$E$1315, $A21)</f>
        <v>12</v>
      </c>
      <c r="GM21">
        <f>SUMIFS(DataRegularSeason20242025!$AA$3:$AA$1315,DataRegularSeason20242025!$B$3:$B$1315, "&lt;=" &amp; GM$1, DataRegularSeason20242025!$D$3:$D$1315, $A21)+SUMIFS(DataRegularSeason20242025!$AB$3:$AB$1315,DataRegularSeason20242025!$B$3:$B$1315, "&lt;=" &amp; GM$1, DataRegularSeason20242025!$E$3:$E$1315, $A21)</f>
        <v>12</v>
      </c>
      <c r="GN21">
        <f>SUMIFS(DataRegularSeason20242025!$AA$3:$AA$1315,DataRegularSeason20242025!$B$3:$B$1315, "&lt;=" &amp; GN$1, DataRegularSeason20242025!$D$3:$D$1315, $A21)+SUMIFS(DataRegularSeason20242025!$AB$3:$AB$1315,DataRegularSeason20242025!$B$3:$B$1315, "&lt;=" &amp; GN$1, DataRegularSeason20242025!$E$3:$E$1315, $A21)</f>
        <v>12</v>
      </c>
      <c r="GO21">
        <f>SUMIFS(DataRegularSeason20242025!$AA$3:$AA$1315,DataRegularSeason20242025!$B$3:$B$1315, "&lt;=" &amp; GO$1, DataRegularSeason20242025!$D$3:$D$1315, $A21)+SUMIFS(DataRegularSeason20242025!$AB$3:$AB$1315,DataRegularSeason20242025!$B$3:$B$1315, "&lt;=" &amp; GO$1, DataRegularSeason20242025!$E$3:$E$1315, $A21)</f>
        <v>12</v>
      </c>
      <c r="GP21">
        <f>SUMIFS(DataRegularSeason20242025!$AA$3:$AA$1315,DataRegularSeason20242025!$B$3:$B$1315, "&lt;=" &amp; GP$1, DataRegularSeason20242025!$D$3:$D$1315, $A21)+SUMIFS(DataRegularSeason20242025!$AB$3:$AB$1315,DataRegularSeason20242025!$B$3:$B$1315, "&lt;=" &amp; GP$1, DataRegularSeason20242025!$E$3:$E$1315, $A21)</f>
        <v>12</v>
      </c>
      <c r="GQ21">
        <f>SUMIFS(DataRegularSeason20242025!$AA$3:$AA$1315,DataRegularSeason20242025!$B$3:$B$1315, "&lt;=" &amp; GQ$1, DataRegularSeason20242025!$D$3:$D$1315, $A21)+SUMIFS(DataRegularSeason20242025!$AB$3:$AB$1315,DataRegularSeason20242025!$B$3:$B$1315, "&lt;=" &amp; GQ$1, DataRegularSeason20242025!$E$3:$E$1315, $A21)</f>
        <v>12</v>
      </c>
      <c r="GR21">
        <f>SUMIFS(DataRegularSeason20242025!$AA$3:$AA$1315,DataRegularSeason20242025!$B$3:$B$1315, "&lt;=" &amp; GR$1, DataRegularSeason20242025!$D$3:$D$1315, $A21)+SUMIFS(DataRegularSeason20242025!$AB$3:$AB$1315,DataRegularSeason20242025!$B$3:$B$1315, "&lt;=" &amp; GR$1, DataRegularSeason20242025!$E$3:$E$1315, $A21)</f>
        <v>12</v>
      </c>
      <c r="GS21">
        <f>SUMIFS(DataRegularSeason20242025!$AA$3:$AA$1315,DataRegularSeason20242025!$B$3:$B$1315, "&lt;=" &amp; GS$1, DataRegularSeason20242025!$D$3:$D$1315, $A21)+SUMIFS(DataRegularSeason20242025!$AB$3:$AB$1315,DataRegularSeason20242025!$B$3:$B$1315, "&lt;=" &amp; GS$1, DataRegularSeason20242025!$E$3:$E$1315, $A21)</f>
        <v>12</v>
      </c>
      <c r="GT21">
        <f>SUMIFS(DataRegularSeason20242025!$AA$3:$AA$1315,DataRegularSeason20242025!$B$3:$B$1315, "&lt;=" &amp; GT$1, DataRegularSeason20242025!$D$3:$D$1315, $A21)+SUMIFS(DataRegularSeason20242025!$AB$3:$AB$1315,DataRegularSeason20242025!$B$3:$B$1315, "&lt;=" &amp; GT$1, DataRegularSeason20242025!$E$3:$E$1315, $A21)</f>
        <v>12</v>
      </c>
      <c r="GU21">
        <f>SUMIFS(DataRegularSeason20242025!$AA$3:$AA$1315,DataRegularSeason20242025!$B$3:$B$1315, "&lt;=" &amp; GU$1, DataRegularSeason20242025!$D$3:$D$1315, $A21)+SUMIFS(DataRegularSeason20242025!$AB$3:$AB$1315,DataRegularSeason20242025!$B$3:$B$1315, "&lt;=" &amp; GU$1, DataRegularSeason20242025!$E$3:$E$1315, $A21)</f>
        <v>12</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13</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2</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4</v>
      </c>
      <c r="L24">
        <f>SUMIFS(DataRegularSeason20242025!$AA$3:$AA$1315,DataRegularSeason20242025!$B$3:$B$1315, "&lt;=" &amp; L$1, DataRegularSeason20242025!$D$3:$D$1315, $A24)+SUMIFS(DataRegularSeason20242025!$AB$3:$AB$1315,DataRegularSeason20242025!$B$3:$B$1315, "&lt;=" &amp; L$1, DataRegularSeason20242025!$E$3:$E$1315, $A24)</f>
        <v>4</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4</v>
      </c>
      <c r="O24">
        <f>SUMIFS(DataRegularSeason20242025!$AA$3:$AA$1315,DataRegularSeason20242025!$B$3:$B$1315, "&lt;=" &amp; O$1, DataRegularSeason20242025!$D$3:$D$1315, $A24)+SUMIFS(DataRegularSeason20242025!$AB$3:$AB$1315,DataRegularSeason20242025!$B$3:$B$1315, "&lt;=" &amp; O$1, DataRegularSeason20242025!$E$3:$E$1315, $A24)</f>
        <v>4</v>
      </c>
      <c r="P24">
        <f>SUMIFS(DataRegularSeason20242025!$AA$3:$AA$1315,DataRegularSeason20242025!$B$3:$B$1315, "&lt;=" &amp; P$1, DataRegularSeason20242025!$D$3:$D$1315, $A24)+SUMIFS(DataRegularSeason20242025!$AB$3:$AB$1315,DataRegularSeason20242025!$B$3:$B$1315, "&lt;=" &amp; P$1, DataRegularSeason20242025!$E$3:$E$1315, $A24)</f>
        <v>4</v>
      </c>
      <c r="Q24">
        <f>SUMIFS(DataRegularSeason20242025!$AA$3:$AA$1315,DataRegularSeason20242025!$B$3:$B$1315, "&lt;=" &amp; Q$1, DataRegularSeason20242025!$D$3:$D$1315, $A24)+SUMIFS(DataRegularSeason20242025!$AB$3:$AB$1315,DataRegularSeason20242025!$B$3:$B$1315, "&lt;=" &amp; Q$1, DataRegularSeason20242025!$E$3:$E$1315, $A24)</f>
        <v>4</v>
      </c>
      <c r="R24">
        <f>SUMIFS(DataRegularSeason20242025!$AA$3:$AA$1315,DataRegularSeason20242025!$B$3:$B$1315, "&lt;=" &amp; R$1, DataRegularSeason20242025!$D$3:$D$1315, $A24)+SUMIFS(DataRegularSeason20242025!$AB$3:$AB$1315,DataRegularSeason20242025!$B$3:$B$1315, "&lt;=" &amp; R$1, DataRegularSeason20242025!$E$3:$E$1315, $A24)</f>
        <v>6</v>
      </c>
      <c r="S24">
        <f>SUMIFS(DataRegularSeason20242025!$AA$3:$AA$1315,DataRegularSeason20242025!$B$3:$B$1315, "&lt;=" &amp; S$1, DataRegularSeason20242025!$D$3:$D$1315, $A24)+SUMIFS(DataRegularSeason20242025!$AB$3:$AB$1315,DataRegularSeason20242025!$B$3:$B$1315, "&lt;=" &amp; S$1, DataRegularSeason20242025!$E$3:$E$1315, $A24)</f>
        <v>6</v>
      </c>
      <c r="T24">
        <f>SUMIFS(DataRegularSeason20242025!$AA$3:$AA$1315,DataRegularSeason20242025!$B$3:$B$1315, "&lt;=" &amp; T$1, DataRegularSeason20242025!$D$3:$D$1315, $A24)+SUMIFS(DataRegularSeason20242025!$AB$3:$AB$1315,DataRegularSeason20242025!$B$3:$B$1315, "&lt;=" &amp; T$1, DataRegularSeason20242025!$E$3:$E$1315, $A24)</f>
        <v>8</v>
      </c>
      <c r="U24">
        <f>SUMIFS(DataRegularSeason20242025!$AA$3:$AA$1315,DataRegularSeason20242025!$B$3:$B$1315, "&lt;=" &amp; U$1, DataRegularSeason20242025!$D$3:$D$1315, $A24)+SUMIFS(DataRegularSeason20242025!$AB$3:$AB$1315,DataRegularSeason20242025!$B$3:$B$1315, "&lt;=" &amp; U$1, DataRegularSeason20242025!$E$3:$E$1315, $A24)</f>
        <v>8</v>
      </c>
      <c r="V24">
        <f>SUMIFS(DataRegularSeason20242025!$AA$3:$AA$1315,DataRegularSeason20242025!$B$3:$B$1315, "&lt;=" &amp; V$1, DataRegularSeason20242025!$D$3:$D$1315, $A24)+SUMIFS(DataRegularSeason20242025!$AB$3:$AB$1315,DataRegularSeason20242025!$B$3:$B$1315, "&lt;=" &amp; V$1, DataRegularSeason20242025!$E$3:$E$1315, $A24)</f>
        <v>8</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10</v>
      </c>
      <c r="Z24">
        <f>SUMIFS(DataRegularSeason20242025!$AA$3:$AA$1315,DataRegularSeason20242025!$B$3:$B$1315, "&lt;=" &amp; Z$1, DataRegularSeason20242025!$D$3:$D$1315, $A24)+SUMIFS(DataRegularSeason20242025!$AB$3:$AB$1315,DataRegularSeason20242025!$B$3:$B$1315, "&lt;=" &amp; Z$1, DataRegularSeason20242025!$E$3:$E$1315, $A24)</f>
        <v>10</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26</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0</v>
      </c>
      <c r="N26">
        <f>SUMIFS(DataRegularSeason20242025!$AA$3:$AA$1315,DataRegularSeason20242025!$B$3:$B$1315, "&lt;=" &amp; N$1, DataRegularSeason20242025!$D$3:$D$1315, $A26)+SUMIFS(DataRegularSeason20242025!$AB$3:$AB$1315,DataRegularSeason20242025!$B$3:$B$1315, "&lt;=" &amp; N$1, DataRegularSeason20242025!$E$3:$E$1315, $A26)</f>
        <v>0</v>
      </c>
      <c r="O26">
        <f>SUMIFS(DataRegularSeason20242025!$AA$3:$AA$1315,DataRegularSeason20242025!$B$3:$B$1315, "&lt;=" &amp; O$1, DataRegularSeason20242025!$D$3:$D$1315, $A26)+SUMIFS(DataRegularSeason20242025!$AB$3:$AB$1315,DataRegularSeason20242025!$B$3:$B$1315, "&lt;=" &amp; O$1, DataRegularSeason20242025!$E$3:$E$1315, $A26)</f>
        <v>0</v>
      </c>
      <c r="P26">
        <f>SUMIFS(DataRegularSeason20242025!$AA$3:$AA$1315,DataRegularSeason20242025!$B$3:$B$1315, "&lt;=" &amp; P$1, DataRegularSeason20242025!$D$3:$D$1315, $A26)+SUMIFS(DataRegularSeason20242025!$AB$3:$AB$1315,DataRegularSeason20242025!$B$3:$B$1315, "&lt;=" &amp; P$1, DataRegularSeason20242025!$E$3:$E$1315, $A26)</f>
        <v>0</v>
      </c>
      <c r="Q26">
        <f>SUMIFS(DataRegularSeason20242025!$AA$3:$AA$1315,DataRegularSeason20242025!$B$3:$B$1315, "&lt;=" &amp; Q$1, DataRegularSeason20242025!$D$3:$D$1315, $A26)+SUMIFS(DataRegularSeason20242025!$AB$3:$AB$1315,DataRegularSeason20242025!$B$3:$B$1315, "&lt;=" &amp; Q$1, DataRegularSeason20242025!$E$3:$E$1315, $A26)</f>
        <v>0</v>
      </c>
      <c r="R26">
        <f>SUMIFS(DataRegularSeason20242025!$AA$3:$AA$1315,DataRegularSeason20242025!$B$3:$B$1315, "&lt;=" &amp; R$1, DataRegularSeason20242025!$D$3:$D$1315, $A26)+SUMIFS(DataRegularSeason20242025!$AB$3:$AB$1315,DataRegularSeason20242025!$B$3:$B$1315, "&lt;=" &amp; R$1, DataRegularSeason20242025!$E$3:$E$1315, $A26)</f>
        <v>0</v>
      </c>
      <c r="S26">
        <f>SUMIFS(DataRegularSeason20242025!$AA$3:$AA$1315,DataRegularSeason20242025!$B$3:$B$1315, "&lt;=" &amp; S$1, DataRegularSeason20242025!$D$3:$D$1315, $A26)+SUMIFS(DataRegularSeason20242025!$AB$3:$AB$1315,DataRegularSeason20242025!$B$3:$B$1315, "&lt;=" &amp; S$1, DataRegularSeason20242025!$E$3:$E$1315, $A26)</f>
        <v>2</v>
      </c>
      <c r="T26">
        <f>SUMIFS(DataRegularSeason20242025!$AA$3:$AA$1315,DataRegularSeason20242025!$B$3:$B$1315, "&lt;=" &amp; T$1, DataRegularSeason20242025!$D$3:$D$1315, $A26)+SUMIFS(DataRegularSeason20242025!$AB$3:$AB$1315,DataRegularSeason20242025!$B$3:$B$1315, "&lt;=" &amp; T$1, DataRegularSeason20242025!$E$3:$E$1315, $A26)</f>
        <v>2</v>
      </c>
      <c r="U26">
        <f>SUMIFS(DataRegularSeason20242025!$AA$3:$AA$1315,DataRegularSeason20242025!$B$3:$B$1315, "&lt;=" &amp; U$1, DataRegularSeason20242025!$D$3:$D$1315, $A26)+SUMIFS(DataRegularSeason20242025!$AB$3:$AB$1315,DataRegularSeason20242025!$B$3:$B$1315, "&lt;=" &amp; U$1, DataRegularSeason20242025!$E$3:$E$1315, $A26)</f>
        <v>4</v>
      </c>
      <c r="V26">
        <f>SUMIFS(DataRegularSeason20242025!$AA$3:$AA$1315,DataRegularSeason20242025!$B$3:$B$1315, "&lt;=" &amp; V$1, DataRegularSeason20242025!$D$3:$D$1315, $A26)+SUMIFS(DataRegularSeason20242025!$AB$3:$AB$1315,DataRegularSeason20242025!$B$3:$B$1315, "&lt;=" &amp; V$1, DataRegularSeason20242025!$E$3:$E$1315, $A26)</f>
        <v>4</v>
      </c>
      <c r="W26">
        <f>SUMIFS(DataRegularSeason20242025!$AA$3:$AA$1315,DataRegularSeason20242025!$B$3:$B$1315, "&lt;=" &amp; W$1, DataRegularSeason20242025!$D$3:$D$1315, $A26)+SUMIFS(DataRegularSeason20242025!$AB$3:$AB$1315,DataRegularSeason20242025!$B$3:$B$1315, "&lt;=" &amp; W$1, DataRegularSeason20242025!$E$3:$E$1315, $A26)</f>
        <v>6</v>
      </c>
      <c r="X26">
        <f>SUMIFS(DataRegularSeason20242025!$AA$3:$AA$1315,DataRegularSeason20242025!$B$3:$B$1315, "&lt;=" &amp; X$1, DataRegularSeason20242025!$D$3:$D$1315, $A26)+SUMIFS(DataRegularSeason20242025!$AB$3:$AB$1315,DataRegularSeason20242025!$B$3:$B$1315, "&lt;=" &amp; X$1, DataRegularSeason20242025!$E$3:$E$1315, $A26)</f>
        <v>6</v>
      </c>
      <c r="Y26">
        <f>SUMIFS(DataRegularSeason20242025!$AA$3:$AA$1315,DataRegularSeason20242025!$B$3:$B$1315, "&lt;=" &amp; Y$1, DataRegularSeason20242025!$D$3:$D$1315, $A26)+SUMIFS(DataRegularSeason20242025!$AB$3:$AB$1315,DataRegularSeason20242025!$B$3:$B$1315, "&lt;=" &amp; Y$1, DataRegularSeason20242025!$E$3:$E$1315, $A26)</f>
        <v>8</v>
      </c>
      <c r="Z26">
        <f>SUMIFS(DataRegularSeason20242025!$AA$3:$AA$1315,DataRegularSeason20242025!$B$3:$B$1315, "&lt;=" &amp; Z$1, DataRegularSeason20242025!$D$3:$D$1315, $A26)+SUMIFS(DataRegularSeason20242025!$AB$3:$AB$1315,DataRegularSeason20242025!$B$3:$B$1315, "&lt;=" &amp; Z$1, DataRegularSeason20242025!$E$3:$E$1315, $A26)</f>
        <v>8</v>
      </c>
      <c r="AA26">
        <f>SUMIFS(DataRegularSeason20242025!$AA$3:$AA$1315,DataRegularSeason20242025!$B$3:$B$1315, "&lt;=" &amp; AA$1, DataRegularSeason20242025!$D$3:$D$1315, $A26)+SUMIFS(DataRegularSeason20242025!$AB$3:$AB$1315,DataRegularSeason20242025!$B$3:$B$1315, "&lt;=" &amp; AA$1, DataRegularSeason20242025!$E$3:$E$1315, $A26)</f>
        <v>8</v>
      </c>
      <c r="AB26">
        <f>SUMIFS(DataRegularSeason20242025!$AA$3:$AA$1315,DataRegularSeason20242025!$B$3:$B$1315, "&lt;=" &amp; AB$1, DataRegularSeason20242025!$D$3:$D$1315, $A26)+SUMIFS(DataRegularSeason20242025!$AB$3:$AB$1315,DataRegularSeason20242025!$B$3:$B$1315, "&lt;=" &amp; AB$1, DataRegularSeason20242025!$E$3:$E$1315, $A26)</f>
        <v>10</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10</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10</v>
      </c>
      <c r="AQ26">
        <f>SUMIFS(DataRegularSeason20242025!$AA$3:$AA$1315,DataRegularSeason20242025!$B$3:$B$1315, "&lt;=" &amp; AQ$1, DataRegularSeason20242025!$D$3:$D$1315, $A26)+SUMIFS(DataRegularSeason20242025!$AB$3:$AB$1315,DataRegularSeason20242025!$B$3:$B$1315, "&lt;=" &amp; AQ$1, DataRegularSeason20242025!$E$3:$E$1315, $A26)</f>
        <v>10</v>
      </c>
      <c r="AR26">
        <f>SUMIFS(DataRegularSeason20242025!$AA$3:$AA$1315,DataRegularSeason20242025!$B$3:$B$1315, "&lt;=" &amp; AR$1, DataRegularSeason20242025!$D$3:$D$1315, $A26)+SUMIFS(DataRegularSeason20242025!$AB$3:$AB$1315,DataRegularSeason20242025!$B$3:$B$1315, "&lt;=" &amp; AR$1, DataRegularSeason20242025!$E$3:$E$1315, $A26)</f>
        <v>10</v>
      </c>
      <c r="AS26">
        <f>SUMIFS(DataRegularSeason20242025!$AA$3:$AA$1315,DataRegularSeason20242025!$B$3:$B$1315, "&lt;=" &amp; AS$1, DataRegularSeason20242025!$D$3:$D$1315, $A26)+SUMIFS(DataRegularSeason20242025!$AB$3:$AB$1315,DataRegularSeason20242025!$B$3:$B$1315, "&lt;=" &amp; AS$1, DataRegularSeason20242025!$E$3:$E$1315, $A26)</f>
        <v>10</v>
      </c>
      <c r="AT26">
        <f>SUMIFS(DataRegularSeason20242025!$AA$3:$AA$1315,DataRegularSeason20242025!$B$3:$B$1315, "&lt;=" &amp; AT$1, DataRegularSeason20242025!$D$3:$D$1315, $A26)+SUMIFS(DataRegularSeason20242025!$AB$3:$AB$1315,DataRegularSeason20242025!$B$3:$B$1315, "&lt;=" &amp; AT$1, DataRegularSeason20242025!$E$3:$E$1315, $A26)</f>
        <v>10</v>
      </c>
      <c r="AU26">
        <f>SUMIFS(DataRegularSeason20242025!$AA$3:$AA$1315,DataRegularSeason20242025!$B$3:$B$1315, "&lt;=" &amp; AU$1, DataRegularSeason20242025!$D$3:$D$1315, $A26)+SUMIFS(DataRegularSeason20242025!$AB$3:$AB$1315,DataRegularSeason20242025!$B$3:$B$1315, "&lt;=" &amp; AU$1, DataRegularSeason20242025!$E$3:$E$1315, $A26)</f>
        <v>10</v>
      </c>
      <c r="AV26">
        <f>SUMIFS(DataRegularSeason20242025!$AA$3:$AA$1315,DataRegularSeason20242025!$B$3:$B$1315, "&lt;=" &amp; AV$1, DataRegularSeason20242025!$D$3:$D$1315, $A26)+SUMIFS(DataRegularSeason20242025!$AB$3:$AB$1315,DataRegularSeason20242025!$B$3:$B$1315, "&lt;=" &amp; AV$1, DataRegularSeason20242025!$E$3:$E$1315, $A26)</f>
        <v>10</v>
      </c>
      <c r="AW26">
        <f>SUMIFS(DataRegularSeason20242025!$AA$3:$AA$1315,DataRegularSeason20242025!$B$3:$B$1315, "&lt;=" &amp; AW$1, DataRegularSeason20242025!$D$3:$D$1315, $A26)+SUMIFS(DataRegularSeason20242025!$AB$3:$AB$1315,DataRegularSeason20242025!$B$3:$B$1315, "&lt;=" &amp; AW$1, DataRegularSeason20242025!$E$3:$E$1315, $A26)</f>
        <v>10</v>
      </c>
      <c r="AX26">
        <f>SUMIFS(DataRegularSeason20242025!$AA$3:$AA$1315,DataRegularSeason20242025!$B$3:$B$1315, "&lt;=" &amp; AX$1, DataRegularSeason20242025!$D$3:$D$1315, $A26)+SUMIFS(DataRegularSeason20242025!$AB$3:$AB$1315,DataRegularSeason20242025!$B$3:$B$1315, "&lt;=" &amp; AX$1, DataRegularSeason20242025!$E$3:$E$1315, $A26)</f>
        <v>10</v>
      </c>
      <c r="AY26">
        <f>SUMIFS(DataRegularSeason20242025!$AA$3:$AA$1315,DataRegularSeason20242025!$B$3:$B$1315, "&lt;=" &amp; AY$1, DataRegularSeason20242025!$D$3:$D$1315, $A26)+SUMIFS(DataRegularSeason20242025!$AB$3:$AB$1315,DataRegularSeason20242025!$B$3:$B$1315, "&lt;=" &amp; AY$1, DataRegularSeason20242025!$E$3:$E$1315, $A26)</f>
        <v>10</v>
      </c>
      <c r="AZ26">
        <f>SUMIFS(DataRegularSeason20242025!$AA$3:$AA$1315,DataRegularSeason20242025!$B$3:$B$1315, "&lt;=" &amp; AZ$1, DataRegularSeason20242025!$D$3:$D$1315, $A26)+SUMIFS(DataRegularSeason20242025!$AB$3:$AB$1315,DataRegularSeason20242025!$B$3:$B$1315, "&lt;=" &amp; AZ$1, DataRegularSeason20242025!$E$3:$E$1315, $A26)</f>
        <v>10</v>
      </c>
      <c r="BA26">
        <f>SUMIFS(DataRegularSeason20242025!$AA$3:$AA$1315,DataRegularSeason20242025!$B$3:$B$1315, "&lt;=" &amp; BA$1, DataRegularSeason20242025!$D$3:$D$1315, $A26)+SUMIFS(DataRegularSeason20242025!$AB$3:$AB$1315,DataRegularSeason20242025!$B$3:$B$1315, "&lt;=" &amp; BA$1, DataRegularSeason20242025!$E$3:$E$1315, $A26)</f>
        <v>10</v>
      </c>
      <c r="BB26">
        <f>SUMIFS(DataRegularSeason20242025!$AA$3:$AA$1315,DataRegularSeason20242025!$B$3:$B$1315, "&lt;=" &amp; BB$1, DataRegularSeason20242025!$D$3:$D$1315, $A26)+SUMIFS(DataRegularSeason20242025!$AB$3:$AB$1315,DataRegularSeason20242025!$B$3:$B$1315, "&lt;=" &amp; BB$1, DataRegularSeason20242025!$E$3:$E$1315, $A26)</f>
        <v>10</v>
      </c>
      <c r="BC26">
        <f>SUMIFS(DataRegularSeason20242025!$AA$3:$AA$1315,DataRegularSeason20242025!$B$3:$B$1315, "&lt;=" &amp; BC$1, DataRegularSeason20242025!$D$3:$D$1315, $A26)+SUMIFS(DataRegularSeason20242025!$AB$3:$AB$1315,DataRegularSeason20242025!$B$3:$B$1315, "&lt;=" &amp; BC$1, DataRegularSeason20242025!$E$3:$E$1315, $A26)</f>
        <v>10</v>
      </c>
      <c r="BD26">
        <f>SUMIFS(DataRegularSeason20242025!$AA$3:$AA$1315,DataRegularSeason20242025!$B$3:$B$1315, "&lt;=" &amp; BD$1, DataRegularSeason20242025!$D$3:$D$1315, $A26)+SUMIFS(DataRegularSeason20242025!$AB$3:$AB$1315,DataRegularSeason20242025!$B$3:$B$1315, "&lt;=" &amp; BD$1, DataRegularSeason20242025!$E$3:$E$1315, $A26)</f>
        <v>10</v>
      </c>
      <c r="BE26">
        <f>SUMIFS(DataRegularSeason20242025!$AA$3:$AA$1315,DataRegularSeason20242025!$B$3:$B$1315, "&lt;=" &amp; BE$1, DataRegularSeason20242025!$D$3:$D$1315, $A26)+SUMIFS(DataRegularSeason20242025!$AB$3:$AB$1315,DataRegularSeason20242025!$B$3:$B$1315, "&lt;=" &amp; BE$1, DataRegularSeason20242025!$E$3:$E$1315, $A26)</f>
        <v>10</v>
      </c>
      <c r="BF26">
        <f>SUMIFS(DataRegularSeason20242025!$AA$3:$AA$1315,DataRegularSeason20242025!$B$3:$B$1315, "&lt;=" &amp; BF$1, DataRegularSeason20242025!$D$3:$D$1315, $A26)+SUMIFS(DataRegularSeason20242025!$AB$3:$AB$1315,DataRegularSeason20242025!$B$3:$B$1315, "&lt;=" &amp; BF$1, DataRegularSeason20242025!$E$3:$E$1315, $A26)</f>
        <v>10</v>
      </c>
      <c r="BG26">
        <f>SUMIFS(DataRegularSeason20242025!$AA$3:$AA$1315,DataRegularSeason20242025!$B$3:$B$1315, "&lt;=" &amp; BG$1, DataRegularSeason20242025!$D$3:$D$1315, $A26)+SUMIFS(DataRegularSeason20242025!$AB$3:$AB$1315,DataRegularSeason20242025!$B$3:$B$1315, "&lt;=" &amp; BG$1, DataRegularSeason20242025!$E$3:$E$1315, $A26)</f>
        <v>10</v>
      </c>
      <c r="BH26">
        <f>SUMIFS(DataRegularSeason20242025!$AA$3:$AA$1315,DataRegularSeason20242025!$B$3:$B$1315, "&lt;=" &amp; BH$1, DataRegularSeason20242025!$D$3:$D$1315, $A26)+SUMIFS(DataRegularSeason20242025!$AB$3:$AB$1315,DataRegularSeason20242025!$B$3:$B$1315, "&lt;=" &amp; BH$1, DataRegularSeason20242025!$E$3:$E$1315, $A26)</f>
        <v>10</v>
      </c>
      <c r="BI26">
        <f>SUMIFS(DataRegularSeason20242025!$AA$3:$AA$1315,DataRegularSeason20242025!$B$3:$B$1315, "&lt;=" &amp; BI$1, DataRegularSeason20242025!$D$3:$D$1315, $A26)+SUMIFS(DataRegularSeason20242025!$AB$3:$AB$1315,DataRegularSeason20242025!$B$3:$B$1315, "&lt;=" &amp; BI$1, DataRegularSeason20242025!$E$3:$E$1315, $A26)</f>
        <v>10</v>
      </c>
      <c r="BJ26">
        <f>SUMIFS(DataRegularSeason20242025!$AA$3:$AA$1315,DataRegularSeason20242025!$B$3:$B$1315, "&lt;=" &amp; BJ$1, DataRegularSeason20242025!$D$3:$D$1315, $A26)+SUMIFS(DataRegularSeason20242025!$AB$3:$AB$1315,DataRegularSeason20242025!$B$3:$B$1315, "&lt;=" &amp; BJ$1, DataRegularSeason20242025!$E$3:$E$1315, $A26)</f>
        <v>10</v>
      </c>
      <c r="BK26">
        <f>SUMIFS(DataRegularSeason20242025!$AA$3:$AA$1315,DataRegularSeason20242025!$B$3:$B$1315, "&lt;=" &amp; BK$1, DataRegularSeason20242025!$D$3:$D$1315, $A26)+SUMIFS(DataRegularSeason20242025!$AB$3:$AB$1315,DataRegularSeason20242025!$B$3:$B$1315, "&lt;=" &amp; BK$1, DataRegularSeason20242025!$E$3:$E$1315, $A26)</f>
        <v>10</v>
      </c>
      <c r="BL26">
        <f>SUMIFS(DataRegularSeason20242025!$AA$3:$AA$1315,DataRegularSeason20242025!$B$3:$B$1315, "&lt;=" &amp; BL$1, DataRegularSeason20242025!$D$3:$D$1315, $A26)+SUMIFS(DataRegularSeason20242025!$AB$3:$AB$1315,DataRegularSeason20242025!$B$3:$B$1315, "&lt;=" &amp; BL$1, DataRegularSeason20242025!$E$3:$E$1315, $A26)</f>
        <v>10</v>
      </c>
      <c r="BM26">
        <f>SUMIFS(DataRegularSeason20242025!$AA$3:$AA$1315,DataRegularSeason20242025!$B$3:$B$1315, "&lt;=" &amp; BM$1, DataRegularSeason20242025!$D$3:$D$1315, $A26)+SUMIFS(DataRegularSeason20242025!$AB$3:$AB$1315,DataRegularSeason20242025!$B$3:$B$1315, "&lt;=" &amp; BM$1, DataRegularSeason20242025!$E$3:$E$1315, $A26)</f>
        <v>10</v>
      </c>
      <c r="BN26">
        <f>SUMIFS(DataRegularSeason20242025!$AA$3:$AA$1315,DataRegularSeason20242025!$B$3:$B$1315, "&lt;=" &amp; BN$1, DataRegularSeason20242025!$D$3:$D$1315, $A26)+SUMIFS(DataRegularSeason20242025!$AB$3:$AB$1315,DataRegularSeason20242025!$B$3:$B$1315, "&lt;=" &amp; BN$1, DataRegularSeason20242025!$E$3:$E$1315, $A26)</f>
        <v>10</v>
      </c>
      <c r="BO26">
        <f>SUMIFS(DataRegularSeason20242025!$AA$3:$AA$1315,DataRegularSeason20242025!$B$3:$B$1315, "&lt;=" &amp; BO$1, DataRegularSeason20242025!$D$3:$D$1315, $A26)+SUMIFS(DataRegularSeason20242025!$AB$3:$AB$1315,DataRegularSeason20242025!$B$3:$B$1315, "&lt;=" &amp; BO$1, DataRegularSeason20242025!$E$3:$E$1315, $A26)</f>
        <v>10</v>
      </c>
      <c r="BP26">
        <f>SUMIFS(DataRegularSeason20242025!$AA$3:$AA$1315,DataRegularSeason20242025!$B$3:$B$1315, "&lt;=" &amp; BP$1, DataRegularSeason20242025!$D$3:$D$1315, $A26)+SUMIFS(DataRegularSeason20242025!$AB$3:$AB$1315,DataRegularSeason20242025!$B$3:$B$1315, "&lt;=" &amp; BP$1, DataRegularSeason20242025!$E$3:$E$1315, $A26)</f>
        <v>10</v>
      </c>
      <c r="BQ26">
        <f>SUMIFS(DataRegularSeason20242025!$AA$3:$AA$1315,DataRegularSeason20242025!$B$3:$B$1315, "&lt;=" &amp; BQ$1, DataRegularSeason20242025!$D$3:$D$1315, $A26)+SUMIFS(DataRegularSeason20242025!$AB$3:$AB$1315,DataRegularSeason20242025!$B$3:$B$1315, "&lt;=" &amp; BQ$1, DataRegularSeason20242025!$E$3:$E$1315, $A26)</f>
        <v>10</v>
      </c>
      <c r="BR26">
        <f>SUMIFS(DataRegularSeason20242025!$AA$3:$AA$1315,DataRegularSeason20242025!$B$3:$B$1315, "&lt;=" &amp; BR$1, DataRegularSeason20242025!$D$3:$D$1315, $A26)+SUMIFS(DataRegularSeason20242025!$AB$3:$AB$1315,DataRegularSeason20242025!$B$3:$B$1315, "&lt;=" &amp; BR$1, DataRegularSeason20242025!$E$3:$E$1315, $A26)</f>
        <v>10</v>
      </c>
      <c r="BS26">
        <f>SUMIFS(DataRegularSeason20242025!$AA$3:$AA$1315,DataRegularSeason20242025!$B$3:$B$1315, "&lt;=" &amp; BS$1, DataRegularSeason20242025!$D$3:$D$1315, $A26)+SUMIFS(DataRegularSeason20242025!$AB$3:$AB$1315,DataRegularSeason20242025!$B$3:$B$1315, "&lt;=" &amp; BS$1, DataRegularSeason20242025!$E$3:$E$1315, $A26)</f>
        <v>10</v>
      </c>
      <c r="BT26">
        <f>SUMIFS(DataRegularSeason20242025!$AA$3:$AA$1315,DataRegularSeason20242025!$B$3:$B$1315, "&lt;=" &amp; BT$1, DataRegularSeason20242025!$D$3:$D$1315, $A26)+SUMIFS(DataRegularSeason20242025!$AB$3:$AB$1315,DataRegularSeason20242025!$B$3:$B$1315, "&lt;=" &amp; BT$1, DataRegularSeason20242025!$E$3:$E$1315, $A26)</f>
        <v>10</v>
      </c>
      <c r="BU26">
        <f>SUMIFS(DataRegularSeason20242025!$AA$3:$AA$1315,DataRegularSeason20242025!$B$3:$B$1315, "&lt;=" &amp; BU$1, DataRegularSeason20242025!$D$3:$D$1315, $A26)+SUMIFS(DataRegularSeason20242025!$AB$3:$AB$1315,DataRegularSeason20242025!$B$3:$B$1315, "&lt;=" &amp; BU$1, DataRegularSeason20242025!$E$3:$E$1315, $A26)</f>
        <v>10</v>
      </c>
      <c r="BV26">
        <f>SUMIFS(DataRegularSeason20242025!$AA$3:$AA$1315,DataRegularSeason20242025!$B$3:$B$1315, "&lt;=" &amp; BV$1, DataRegularSeason20242025!$D$3:$D$1315, $A26)+SUMIFS(DataRegularSeason20242025!$AB$3:$AB$1315,DataRegularSeason20242025!$B$3:$B$1315, "&lt;=" &amp; BV$1, DataRegularSeason20242025!$E$3:$E$1315, $A26)</f>
        <v>10</v>
      </c>
      <c r="BW26">
        <f>SUMIFS(DataRegularSeason20242025!$AA$3:$AA$1315,DataRegularSeason20242025!$B$3:$B$1315, "&lt;=" &amp; BW$1, DataRegularSeason20242025!$D$3:$D$1315, $A26)+SUMIFS(DataRegularSeason20242025!$AB$3:$AB$1315,DataRegularSeason20242025!$B$3:$B$1315, "&lt;=" &amp; BW$1, DataRegularSeason20242025!$E$3:$E$1315, $A26)</f>
        <v>10</v>
      </c>
      <c r="BX26">
        <f>SUMIFS(DataRegularSeason20242025!$AA$3:$AA$1315,DataRegularSeason20242025!$B$3:$B$1315, "&lt;=" &amp; BX$1, DataRegularSeason20242025!$D$3:$D$1315, $A26)+SUMIFS(DataRegularSeason20242025!$AB$3:$AB$1315,DataRegularSeason20242025!$B$3:$B$1315, "&lt;=" &amp; BX$1, DataRegularSeason20242025!$E$3:$E$1315, $A26)</f>
        <v>10</v>
      </c>
      <c r="BY26">
        <f>SUMIFS(DataRegularSeason20242025!$AA$3:$AA$1315,DataRegularSeason20242025!$B$3:$B$1315, "&lt;=" &amp; BY$1, DataRegularSeason20242025!$D$3:$D$1315, $A26)+SUMIFS(DataRegularSeason20242025!$AB$3:$AB$1315,DataRegularSeason20242025!$B$3:$B$1315, "&lt;=" &amp; BY$1, DataRegularSeason20242025!$E$3:$E$1315, $A26)</f>
        <v>10</v>
      </c>
      <c r="BZ26">
        <f>SUMIFS(DataRegularSeason20242025!$AA$3:$AA$1315,DataRegularSeason20242025!$B$3:$B$1315, "&lt;=" &amp; BZ$1, DataRegularSeason20242025!$D$3:$D$1315, $A26)+SUMIFS(DataRegularSeason20242025!$AB$3:$AB$1315,DataRegularSeason20242025!$B$3:$B$1315, "&lt;=" &amp; BZ$1, DataRegularSeason20242025!$E$3:$E$1315, $A26)</f>
        <v>10</v>
      </c>
      <c r="CA26">
        <f>SUMIFS(DataRegularSeason20242025!$AA$3:$AA$1315,DataRegularSeason20242025!$B$3:$B$1315, "&lt;=" &amp; CA$1, DataRegularSeason20242025!$D$3:$D$1315, $A26)+SUMIFS(DataRegularSeason20242025!$AB$3:$AB$1315,DataRegularSeason20242025!$B$3:$B$1315, "&lt;=" &amp; CA$1, DataRegularSeason20242025!$E$3:$E$1315, $A26)</f>
        <v>10</v>
      </c>
      <c r="CB26">
        <f>SUMIFS(DataRegularSeason20242025!$AA$3:$AA$1315,DataRegularSeason20242025!$B$3:$B$1315, "&lt;=" &amp; CB$1, DataRegularSeason20242025!$D$3:$D$1315, $A26)+SUMIFS(DataRegularSeason20242025!$AB$3:$AB$1315,DataRegularSeason20242025!$B$3:$B$1315, "&lt;=" &amp; CB$1, DataRegularSeason20242025!$E$3:$E$1315, $A26)</f>
        <v>10</v>
      </c>
      <c r="CC26">
        <f>SUMIFS(DataRegularSeason20242025!$AA$3:$AA$1315,DataRegularSeason20242025!$B$3:$B$1315, "&lt;=" &amp; CC$1, DataRegularSeason20242025!$D$3:$D$1315, $A26)+SUMIFS(DataRegularSeason20242025!$AB$3:$AB$1315,DataRegularSeason20242025!$B$3:$B$1315, "&lt;=" &amp; CC$1, DataRegularSeason20242025!$E$3:$E$1315, $A26)</f>
        <v>10</v>
      </c>
      <c r="CD26">
        <f>SUMIFS(DataRegularSeason20242025!$AA$3:$AA$1315,DataRegularSeason20242025!$B$3:$B$1315, "&lt;=" &amp; CD$1, DataRegularSeason20242025!$D$3:$D$1315, $A26)+SUMIFS(DataRegularSeason20242025!$AB$3:$AB$1315,DataRegularSeason20242025!$B$3:$B$1315, "&lt;=" &amp; CD$1, DataRegularSeason20242025!$E$3:$E$1315, $A26)</f>
        <v>10</v>
      </c>
      <c r="CE26">
        <f>SUMIFS(DataRegularSeason20242025!$AA$3:$AA$1315,DataRegularSeason20242025!$B$3:$B$1315, "&lt;=" &amp; CE$1, DataRegularSeason20242025!$D$3:$D$1315, $A26)+SUMIFS(DataRegularSeason20242025!$AB$3:$AB$1315,DataRegularSeason20242025!$B$3:$B$1315, "&lt;=" &amp; CE$1, DataRegularSeason20242025!$E$3:$E$1315, $A26)</f>
        <v>10</v>
      </c>
      <c r="CF26">
        <f>SUMIFS(DataRegularSeason20242025!$AA$3:$AA$1315,DataRegularSeason20242025!$B$3:$B$1315, "&lt;=" &amp; CF$1, DataRegularSeason20242025!$D$3:$D$1315, $A26)+SUMIFS(DataRegularSeason20242025!$AB$3:$AB$1315,DataRegularSeason20242025!$B$3:$B$1315, "&lt;=" &amp; CF$1, DataRegularSeason20242025!$E$3:$E$1315, $A26)</f>
        <v>10</v>
      </c>
      <c r="CG26">
        <f>SUMIFS(DataRegularSeason20242025!$AA$3:$AA$1315,DataRegularSeason20242025!$B$3:$B$1315, "&lt;=" &amp; CG$1, DataRegularSeason20242025!$D$3:$D$1315, $A26)+SUMIFS(DataRegularSeason20242025!$AB$3:$AB$1315,DataRegularSeason20242025!$B$3:$B$1315, "&lt;=" &amp; CG$1, DataRegularSeason20242025!$E$3:$E$1315, $A26)</f>
        <v>10</v>
      </c>
      <c r="CH26">
        <f>SUMIFS(DataRegularSeason20242025!$AA$3:$AA$1315,DataRegularSeason20242025!$B$3:$B$1315, "&lt;=" &amp; CH$1, DataRegularSeason20242025!$D$3:$D$1315, $A26)+SUMIFS(DataRegularSeason20242025!$AB$3:$AB$1315,DataRegularSeason20242025!$B$3:$B$1315, "&lt;=" &amp; CH$1, DataRegularSeason20242025!$E$3:$E$1315, $A26)</f>
        <v>10</v>
      </c>
      <c r="CI26">
        <f>SUMIFS(DataRegularSeason20242025!$AA$3:$AA$1315,DataRegularSeason20242025!$B$3:$B$1315, "&lt;=" &amp; CI$1, DataRegularSeason20242025!$D$3:$D$1315, $A26)+SUMIFS(DataRegularSeason20242025!$AB$3:$AB$1315,DataRegularSeason20242025!$B$3:$B$1315, "&lt;=" &amp; CI$1, DataRegularSeason20242025!$E$3:$E$1315, $A26)</f>
        <v>10</v>
      </c>
      <c r="CJ26">
        <f>SUMIFS(DataRegularSeason20242025!$AA$3:$AA$1315,DataRegularSeason20242025!$B$3:$B$1315, "&lt;=" &amp; CJ$1, DataRegularSeason20242025!$D$3:$D$1315, $A26)+SUMIFS(DataRegularSeason20242025!$AB$3:$AB$1315,DataRegularSeason20242025!$B$3:$B$1315, "&lt;=" &amp; CJ$1, DataRegularSeason20242025!$E$3:$E$1315, $A26)</f>
        <v>10</v>
      </c>
      <c r="CK26">
        <f>SUMIFS(DataRegularSeason20242025!$AA$3:$AA$1315,DataRegularSeason20242025!$B$3:$B$1315, "&lt;=" &amp; CK$1, DataRegularSeason20242025!$D$3:$D$1315, $A26)+SUMIFS(DataRegularSeason20242025!$AB$3:$AB$1315,DataRegularSeason20242025!$B$3:$B$1315, "&lt;=" &amp; CK$1, DataRegularSeason20242025!$E$3:$E$1315, $A26)</f>
        <v>10</v>
      </c>
      <c r="CL26">
        <f>SUMIFS(DataRegularSeason20242025!$AA$3:$AA$1315,DataRegularSeason20242025!$B$3:$B$1315, "&lt;=" &amp; CL$1, DataRegularSeason20242025!$D$3:$D$1315, $A26)+SUMIFS(DataRegularSeason20242025!$AB$3:$AB$1315,DataRegularSeason20242025!$B$3:$B$1315, "&lt;=" &amp; CL$1, DataRegularSeason20242025!$E$3:$E$1315, $A26)</f>
        <v>10</v>
      </c>
      <c r="CM26">
        <f>SUMIFS(DataRegularSeason20242025!$AA$3:$AA$1315,DataRegularSeason20242025!$B$3:$B$1315, "&lt;=" &amp; CM$1, DataRegularSeason20242025!$D$3:$D$1315, $A26)+SUMIFS(DataRegularSeason20242025!$AB$3:$AB$1315,DataRegularSeason20242025!$B$3:$B$1315, "&lt;=" &amp; CM$1, DataRegularSeason20242025!$E$3:$E$1315, $A26)</f>
        <v>10</v>
      </c>
      <c r="CN26">
        <f>SUMIFS(DataRegularSeason20242025!$AA$3:$AA$1315,DataRegularSeason20242025!$B$3:$B$1315, "&lt;=" &amp; CN$1, DataRegularSeason20242025!$D$3:$D$1315, $A26)+SUMIFS(DataRegularSeason20242025!$AB$3:$AB$1315,DataRegularSeason20242025!$B$3:$B$1315, "&lt;=" &amp; CN$1, DataRegularSeason20242025!$E$3:$E$1315, $A26)</f>
        <v>10</v>
      </c>
      <c r="CO26">
        <f>SUMIFS(DataRegularSeason20242025!$AA$3:$AA$1315,DataRegularSeason20242025!$B$3:$B$1315, "&lt;=" &amp; CO$1, DataRegularSeason20242025!$D$3:$D$1315, $A26)+SUMIFS(DataRegularSeason20242025!$AB$3:$AB$1315,DataRegularSeason20242025!$B$3:$B$1315, "&lt;=" &amp; CO$1, DataRegularSeason20242025!$E$3:$E$1315, $A26)</f>
        <v>10</v>
      </c>
      <c r="CP26">
        <f>SUMIFS(DataRegularSeason20242025!$AA$3:$AA$1315,DataRegularSeason20242025!$B$3:$B$1315, "&lt;=" &amp; CP$1, DataRegularSeason20242025!$D$3:$D$1315, $A26)+SUMIFS(DataRegularSeason20242025!$AB$3:$AB$1315,DataRegularSeason20242025!$B$3:$B$1315, "&lt;=" &amp; CP$1, DataRegularSeason20242025!$E$3:$E$1315, $A26)</f>
        <v>10</v>
      </c>
      <c r="CQ26">
        <f>SUMIFS(DataRegularSeason20242025!$AA$3:$AA$1315,DataRegularSeason20242025!$B$3:$B$1315, "&lt;=" &amp; CQ$1, DataRegularSeason20242025!$D$3:$D$1315, $A26)+SUMIFS(DataRegularSeason20242025!$AB$3:$AB$1315,DataRegularSeason20242025!$B$3:$B$1315, "&lt;=" &amp; CQ$1, DataRegularSeason20242025!$E$3:$E$1315, $A26)</f>
        <v>10</v>
      </c>
      <c r="CR26">
        <f>SUMIFS(DataRegularSeason20242025!$AA$3:$AA$1315,DataRegularSeason20242025!$B$3:$B$1315, "&lt;=" &amp; CR$1, DataRegularSeason20242025!$D$3:$D$1315, $A26)+SUMIFS(DataRegularSeason20242025!$AB$3:$AB$1315,DataRegularSeason20242025!$B$3:$B$1315, "&lt;=" &amp; CR$1, DataRegularSeason20242025!$E$3:$E$1315, $A26)</f>
        <v>10</v>
      </c>
      <c r="CS26">
        <f>SUMIFS(DataRegularSeason20242025!$AA$3:$AA$1315,DataRegularSeason20242025!$B$3:$B$1315, "&lt;=" &amp; CS$1, DataRegularSeason20242025!$D$3:$D$1315, $A26)+SUMIFS(DataRegularSeason20242025!$AB$3:$AB$1315,DataRegularSeason20242025!$B$3:$B$1315, "&lt;=" &amp; CS$1, DataRegularSeason20242025!$E$3:$E$1315, $A26)</f>
        <v>10</v>
      </c>
      <c r="CT26">
        <f>SUMIFS(DataRegularSeason20242025!$AA$3:$AA$1315,DataRegularSeason20242025!$B$3:$B$1315, "&lt;=" &amp; CT$1, DataRegularSeason20242025!$D$3:$D$1315, $A26)+SUMIFS(DataRegularSeason20242025!$AB$3:$AB$1315,DataRegularSeason20242025!$B$3:$B$1315, "&lt;=" &amp; CT$1, DataRegularSeason20242025!$E$3:$E$1315, $A26)</f>
        <v>10</v>
      </c>
      <c r="CU26">
        <f>SUMIFS(DataRegularSeason20242025!$AA$3:$AA$1315,DataRegularSeason20242025!$B$3:$B$1315, "&lt;=" &amp; CU$1, DataRegularSeason20242025!$D$3:$D$1315, $A26)+SUMIFS(DataRegularSeason20242025!$AB$3:$AB$1315,DataRegularSeason20242025!$B$3:$B$1315, "&lt;=" &amp; CU$1, DataRegularSeason20242025!$E$3:$E$1315, $A26)</f>
        <v>10</v>
      </c>
      <c r="CV26">
        <f>SUMIFS(DataRegularSeason20242025!$AA$3:$AA$1315,DataRegularSeason20242025!$B$3:$B$1315, "&lt;=" &amp; CV$1, DataRegularSeason20242025!$D$3:$D$1315, $A26)+SUMIFS(DataRegularSeason20242025!$AB$3:$AB$1315,DataRegularSeason20242025!$B$3:$B$1315, "&lt;=" &amp; CV$1, DataRegularSeason20242025!$E$3:$E$1315, $A26)</f>
        <v>10</v>
      </c>
      <c r="CW26">
        <f>SUMIFS(DataRegularSeason20242025!$AA$3:$AA$1315,DataRegularSeason20242025!$B$3:$B$1315, "&lt;=" &amp; CW$1, DataRegularSeason20242025!$D$3:$D$1315, $A26)+SUMIFS(DataRegularSeason20242025!$AB$3:$AB$1315,DataRegularSeason20242025!$B$3:$B$1315, "&lt;=" &amp; CW$1, DataRegularSeason20242025!$E$3:$E$1315, $A26)</f>
        <v>10</v>
      </c>
      <c r="CX26">
        <f>SUMIFS(DataRegularSeason20242025!$AA$3:$AA$1315,DataRegularSeason20242025!$B$3:$B$1315, "&lt;=" &amp; CX$1, DataRegularSeason20242025!$D$3:$D$1315, $A26)+SUMIFS(DataRegularSeason20242025!$AB$3:$AB$1315,DataRegularSeason20242025!$B$3:$B$1315, "&lt;=" &amp; CX$1, DataRegularSeason20242025!$E$3:$E$1315, $A26)</f>
        <v>10</v>
      </c>
      <c r="CY26">
        <f>SUMIFS(DataRegularSeason20242025!$AA$3:$AA$1315,DataRegularSeason20242025!$B$3:$B$1315, "&lt;=" &amp; CY$1, DataRegularSeason20242025!$D$3:$D$1315, $A26)+SUMIFS(DataRegularSeason20242025!$AB$3:$AB$1315,DataRegularSeason20242025!$B$3:$B$1315, "&lt;=" &amp; CY$1, DataRegularSeason20242025!$E$3:$E$1315, $A26)</f>
        <v>10</v>
      </c>
      <c r="CZ26">
        <f>SUMIFS(DataRegularSeason20242025!$AA$3:$AA$1315,DataRegularSeason20242025!$B$3:$B$1315, "&lt;=" &amp; CZ$1, DataRegularSeason20242025!$D$3:$D$1315, $A26)+SUMIFS(DataRegularSeason20242025!$AB$3:$AB$1315,DataRegularSeason20242025!$B$3:$B$1315, "&lt;=" &amp; CZ$1, DataRegularSeason20242025!$E$3:$E$1315, $A26)</f>
        <v>10</v>
      </c>
      <c r="DA26">
        <f>SUMIFS(DataRegularSeason20242025!$AA$3:$AA$1315,DataRegularSeason20242025!$B$3:$B$1315, "&lt;=" &amp; DA$1, DataRegularSeason20242025!$D$3:$D$1315, $A26)+SUMIFS(DataRegularSeason20242025!$AB$3:$AB$1315,DataRegularSeason20242025!$B$3:$B$1315, "&lt;=" &amp; DA$1, DataRegularSeason20242025!$E$3:$E$1315, $A26)</f>
        <v>10</v>
      </c>
      <c r="DB26">
        <f>SUMIFS(DataRegularSeason20242025!$AA$3:$AA$1315,DataRegularSeason20242025!$B$3:$B$1315, "&lt;=" &amp; DB$1, DataRegularSeason20242025!$D$3:$D$1315, $A26)+SUMIFS(DataRegularSeason20242025!$AB$3:$AB$1315,DataRegularSeason20242025!$B$3:$B$1315, "&lt;=" &amp; DB$1, DataRegularSeason20242025!$E$3:$E$1315, $A26)</f>
        <v>10</v>
      </c>
      <c r="DC26">
        <f>SUMIFS(DataRegularSeason20242025!$AA$3:$AA$1315,DataRegularSeason20242025!$B$3:$B$1315, "&lt;=" &amp; DC$1, DataRegularSeason20242025!$D$3:$D$1315, $A26)+SUMIFS(DataRegularSeason20242025!$AB$3:$AB$1315,DataRegularSeason20242025!$B$3:$B$1315, "&lt;=" &amp; DC$1, DataRegularSeason20242025!$E$3:$E$1315, $A26)</f>
        <v>10</v>
      </c>
      <c r="DD26">
        <f>SUMIFS(DataRegularSeason20242025!$AA$3:$AA$1315,DataRegularSeason20242025!$B$3:$B$1315, "&lt;=" &amp; DD$1, DataRegularSeason20242025!$D$3:$D$1315, $A26)+SUMIFS(DataRegularSeason20242025!$AB$3:$AB$1315,DataRegularSeason20242025!$B$3:$B$1315, "&lt;=" &amp; DD$1, DataRegularSeason20242025!$E$3:$E$1315, $A26)</f>
        <v>10</v>
      </c>
      <c r="DE26">
        <f>SUMIFS(DataRegularSeason20242025!$AA$3:$AA$1315,DataRegularSeason20242025!$B$3:$B$1315, "&lt;=" &amp; DE$1, DataRegularSeason20242025!$D$3:$D$1315, $A26)+SUMIFS(DataRegularSeason20242025!$AB$3:$AB$1315,DataRegularSeason20242025!$B$3:$B$1315, "&lt;=" &amp; DE$1, DataRegularSeason20242025!$E$3:$E$1315, $A26)</f>
        <v>10</v>
      </c>
      <c r="DF26">
        <f>SUMIFS(DataRegularSeason20242025!$AA$3:$AA$1315,DataRegularSeason20242025!$B$3:$B$1315, "&lt;=" &amp; DF$1, DataRegularSeason20242025!$D$3:$D$1315, $A26)+SUMIFS(DataRegularSeason20242025!$AB$3:$AB$1315,DataRegularSeason20242025!$B$3:$B$1315, "&lt;=" &amp; DF$1, DataRegularSeason20242025!$E$3:$E$1315, $A26)</f>
        <v>10</v>
      </c>
      <c r="DG26">
        <f>SUMIFS(DataRegularSeason20242025!$AA$3:$AA$1315,DataRegularSeason20242025!$B$3:$B$1315, "&lt;=" &amp; DG$1, DataRegularSeason20242025!$D$3:$D$1315, $A26)+SUMIFS(DataRegularSeason20242025!$AB$3:$AB$1315,DataRegularSeason20242025!$B$3:$B$1315, "&lt;=" &amp; DG$1, DataRegularSeason20242025!$E$3:$E$1315, $A26)</f>
        <v>10</v>
      </c>
      <c r="DH26">
        <f>SUMIFS(DataRegularSeason20242025!$AA$3:$AA$1315,DataRegularSeason20242025!$B$3:$B$1315, "&lt;=" &amp; DH$1, DataRegularSeason20242025!$D$3:$D$1315, $A26)+SUMIFS(DataRegularSeason20242025!$AB$3:$AB$1315,DataRegularSeason20242025!$B$3:$B$1315, "&lt;=" &amp; DH$1, DataRegularSeason20242025!$E$3:$E$1315, $A26)</f>
        <v>10</v>
      </c>
      <c r="DI26">
        <f>SUMIFS(DataRegularSeason20242025!$AA$3:$AA$1315,DataRegularSeason20242025!$B$3:$B$1315, "&lt;=" &amp; DI$1, DataRegularSeason20242025!$D$3:$D$1315, $A26)+SUMIFS(DataRegularSeason20242025!$AB$3:$AB$1315,DataRegularSeason20242025!$B$3:$B$1315, "&lt;=" &amp; DI$1, DataRegularSeason20242025!$E$3:$E$1315, $A26)</f>
        <v>10</v>
      </c>
      <c r="DJ26">
        <f>SUMIFS(DataRegularSeason20242025!$AA$3:$AA$1315,DataRegularSeason20242025!$B$3:$B$1315, "&lt;=" &amp; DJ$1, DataRegularSeason20242025!$D$3:$D$1315, $A26)+SUMIFS(DataRegularSeason20242025!$AB$3:$AB$1315,DataRegularSeason20242025!$B$3:$B$1315, "&lt;=" &amp; DJ$1, DataRegularSeason20242025!$E$3:$E$1315, $A26)</f>
        <v>10</v>
      </c>
      <c r="DK26">
        <f>SUMIFS(DataRegularSeason20242025!$AA$3:$AA$1315,DataRegularSeason20242025!$B$3:$B$1315, "&lt;=" &amp; DK$1, DataRegularSeason20242025!$D$3:$D$1315, $A26)+SUMIFS(DataRegularSeason20242025!$AB$3:$AB$1315,DataRegularSeason20242025!$B$3:$B$1315, "&lt;=" &amp; DK$1, DataRegularSeason20242025!$E$3:$E$1315, $A26)</f>
        <v>10</v>
      </c>
      <c r="DL26">
        <f>SUMIFS(DataRegularSeason20242025!$AA$3:$AA$1315,DataRegularSeason20242025!$B$3:$B$1315, "&lt;=" &amp; DL$1, DataRegularSeason20242025!$D$3:$D$1315, $A26)+SUMIFS(DataRegularSeason20242025!$AB$3:$AB$1315,DataRegularSeason20242025!$B$3:$B$1315, "&lt;=" &amp; DL$1, DataRegularSeason20242025!$E$3:$E$1315, $A26)</f>
        <v>10</v>
      </c>
      <c r="DM26">
        <f>SUMIFS(DataRegularSeason20242025!$AA$3:$AA$1315,DataRegularSeason20242025!$B$3:$B$1315, "&lt;=" &amp; DM$1, DataRegularSeason20242025!$D$3:$D$1315, $A26)+SUMIFS(DataRegularSeason20242025!$AB$3:$AB$1315,DataRegularSeason20242025!$B$3:$B$1315, "&lt;=" &amp; DM$1, DataRegularSeason20242025!$E$3:$E$1315, $A26)</f>
        <v>10</v>
      </c>
      <c r="DN26">
        <f>SUMIFS(DataRegularSeason20242025!$AA$3:$AA$1315,DataRegularSeason20242025!$B$3:$B$1315, "&lt;=" &amp; DN$1, DataRegularSeason20242025!$D$3:$D$1315, $A26)+SUMIFS(DataRegularSeason20242025!$AB$3:$AB$1315,DataRegularSeason20242025!$B$3:$B$1315, "&lt;=" &amp; DN$1, DataRegularSeason20242025!$E$3:$E$1315, $A26)</f>
        <v>10</v>
      </c>
      <c r="DO26">
        <f>SUMIFS(DataRegularSeason20242025!$AA$3:$AA$1315,DataRegularSeason20242025!$B$3:$B$1315, "&lt;=" &amp; DO$1, DataRegularSeason20242025!$D$3:$D$1315, $A26)+SUMIFS(DataRegularSeason20242025!$AB$3:$AB$1315,DataRegularSeason20242025!$B$3:$B$1315, "&lt;=" &amp; DO$1, DataRegularSeason20242025!$E$3:$E$1315, $A26)</f>
        <v>10</v>
      </c>
      <c r="DP26">
        <f>SUMIFS(DataRegularSeason20242025!$AA$3:$AA$1315,DataRegularSeason20242025!$B$3:$B$1315, "&lt;=" &amp; DP$1, DataRegularSeason20242025!$D$3:$D$1315, $A26)+SUMIFS(DataRegularSeason20242025!$AB$3:$AB$1315,DataRegularSeason20242025!$B$3:$B$1315, "&lt;=" &amp; DP$1, DataRegularSeason20242025!$E$3:$E$1315, $A26)</f>
        <v>10</v>
      </c>
      <c r="DQ26">
        <f>SUMIFS(DataRegularSeason20242025!$AA$3:$AA$1315,DataRegularSeason20242025!$B$3:$B$1315, "&lt;=" &amp; DQ$1, DataRegularSeason20242025!$D$3:$D$1315, $A26)+SUMIFS(DataRegularSeason20242025!$AB$3:$AB$1315,DataRegularSeason20242025!$B$3:$B$1315, "&lt;=" &amp; DQ$1, DataRegularSeason20242025!$E$3:$E$1315, $A26)</f>
        <v>10</v>
      </c>
      <c r="DR26">
        <f>SUMIFS(DataRegularSeason20242025!$AA$3:$AA$1315,DataRegularSeason20242025!$B$3:$B$1315, "&lt;=" &amp; DR$1, DataRegularSeason20242025!$D$3:$D$1315, $A26)+SUMIFS(DataRegularSeason20242025!$AB$3:$AB$1315,DataRegularSeason20242025!$B$3:$B$1315, "&lt;=" &amp; DR$1, DataRegularSeason20242025!$E$3:$E$1315, $A26)</f>
        <v>10</v>
      </c>
      <c r="DS26">
        <f>SUMIFS(DataRegularSeason20242025!$AA$3:$AA$1315,DataRegularSeason20242025!$B$3:$B$1315, "&lt;=" &amp; DS$1, DataRegularSeason20242025!$D$3:$D$1315, $A26)+SUMIFS(DataRegularSeason20242025!$AB$3:$AB$1315,DataRegularSeason20242025!$B$3:$B$1315, "&lt;=" &amp; DS$1, DataRegularSeason20242025!$E$3:$E$1315, $A26)</f>
        <v>10</v>
      </c>
      <c r="DT26">
        <f>SUMIFS(DataRegularSeason20242025!$AA$3:$AA$1315,DataRegularSeason20242025!$B$3:$B$1315, "&lt;=" &amp; DT$1, DataRegularSeason20242025!$D$3:$D$1315, $A26)+SUMIFS(DataRegularSeason20242025!$AB$3:$AB$1315,DataRegularSeason20242025!$B$3:$B$1315, "&lt;=" &amp; DT$1, DataRegularSeason20242025!$E$3:$E$1315, $A26)</f>
        <v>10</v>
      </c>
      <c r="DU26">
        <f>SUMIFS(DataRegularSeason20242025!$AA$3:$AA$1315,DataRegularSeason20242025!$B$3:$B$1315, "&lt;=" &amp; DU$1, DataRegularSeason20242025!$D$3:$D$1315, $A26)+SUMIFS(DataRegularSeason20242025!$AB$3:$AB$1315,DataRegularSeason20242025!$B$3:$B$1315, "&lt;=" &amp; DU$1, DataRegularSeason20242025!$E$3:$E$1315, $A26)</f>
        <v>10</v>
      </c>
      <c r="DV26">
        <f>SUMIFS(DataRegularSeason20242025!$AA$3:$AA$1315,DataRegularSeason20242025!$B$3:$B$1315, "&lt;=" &amp; DV$1, DataRegularSeason20242025!$D$3:$D$1315, $A26)+SUMIFS(DataRegularSeason20242025!$AB$3:$AB$1315,DataRegularSeason20242025!$B$3:$B$1315, "&lt;=" &amp; DV$1, DataRegularSeason20242025!$E$3:$E$1315, $A26)</f>
        <v>10</v>
      </c>
      <c r="DW26">
        <f>SUMIFS(DataRegularSeason20242025!$AA$3:$AA$1315,DataRegularSeason20242025!$B$3:$B$1315, "&lt;=" &amp; DW$1, DataRegularSeason20242025!$D$3:$D$1315, $A26)+SUMIFS(DataRegularSeason20242025!$AB$3:$AB$1315,DataRegularSeason20242025!$B$3:$B$1315, "&lt;=" &amp; DW$1, DataRegularSeason20242025!$E$3:$E$1315, $A26)</f>
        <v>10</v>
      </c>
      <c r="DX26">
        <f>SUMIFS(DataRegularSeason20242025!$AA$3:$AA$1315,DataRegularSeason20242025!$B$3:$B$1315, "&lt;=" &amp; DX$1, DataRegularSeason20242025!$D$3:$D$1315, $A26)+SUMIFS(DataRegularSeason20242025!$AB$3:$AB$1315,DataRegularSeason20242025!$B$3:$B$1315, "&lt;=" &amp; DX$1, DataRegularSeason20242025!$E$3:$E$1315, $A26)</f>
        <v>10</v>
      </c>
      <c r="DY26">
        <f>SUMIFS(DataRegularSeason20242025!$AA$3:$AA$1315,DataRegularSeason20242025!$B$3:$B$1315, "&lt;=" &amp; DY$1, DataRegularSeason20242025!$D$3:$D$1315, $A26)+SUMIFS(DataRegularSeason20242025!$AB$3:$AB$1315,DataRegularSeason20242025!$B$3:$B$1315, "&lt;=" &amp; DY$1, DataRegularSeason20242025!$E$3:$E$1315, $A26)</f>
        <v>10</v>
      </c>
      <c r="DZ26">
        <f>SUMIFS(DataRegularSeason20242025!$AA$3:$AA$1315,DataRegularSeason20242025!$B$3:$B$1315, "&lt;=" &amp; DZ$1, DataRegularSeason20242025!$D$3:$D$1315, $A26)+SUMIFS(DataRegularSeason20242025!$AB$3:$AB$1315,DataRegularSeason20242025!$B$3:$B$1315, "&lt;=" &amp; DZ$1, DataRegularSeason20242025!$E$3:$E$1315, $A26)</f>
        <v>10</v>
      </c>
      <c r="EA26">
        <f>SUMIFS(DataRegularSeason20242025!$AA$3:$AA$1315,DataRegularSeason20242025!$B$3:$B$1315, "&lt;=" &amp; EA$1, DataRegularSeason20242025!$D$3:$D$1315, $A26)+SUMIFS(DataRegularSeason20242025!$AB$3:$AB$1315,DataRegularSeason20242025!$B$3:$B$1315, "&lt;=" &amp; EA$1, DataRegularSeason20242025!$E$3:$E$1315, $A26)</f>
        <v>10</v>
      </c>
      <c r="EB26">
        <f>SUMIFS(DataRegularSeason20242025!$AA$3:$AA$1315,DataRegularSeason20242025!$B$3:$B$1315, "&lt;=" &amp; EB$1, DataRegularSeason20242025!$D$3:$D$1315, $A26)+SUMIFS(DataRegularSeason20242025!$AB$3:$AB$1315,DataRegularSeason20242025!$B$3:$B$1315, "&lt;=" &amp; EB$1, DataRegularSeason20242025!$E$3:$E$1315, $A26)</f>
        <v>10</v>
      </c>
      <c r="EC26">
        <f>SUMIFS(DataRegularSeason20242025!$AA$3:$AA$1315,DataRegularSeason20242025!$B$3:$B$1315, "&lt;=" &amp; EC$1, DataRegularSeason20242025!$D$3:$D$1315, $A26)+SUMIFS(DataRegularSeason20242025!$AB$3:$AB$1315,DataRegularSeason20242025!$B$3:$B$1315, "&lt;=" &amp; EC$1, DataRegularSeason20242025!$E$3:$E$1315, $A26)</f>
        <v>10</v>
      </c>
      <c r="ED26">
        <f>SUMIFS(DataRegularSeason20242025!$AA$3:$AA$1315,DataRegularSeason20242025!$B$3:$B$1315, "&lt;=" &amp; ED$1, DataRegularSeason20242025!$D$3:$D$1315, $A26)+SUMIFS(DataRegularSeason20242025!$AB$3:$AB$1315,DataRegularSeason20242025!$B$3:$B$1315, "&lt;=" &amp; ED$1, DataRegularSeason20242025!$E$3:$E$1315, $A26)</f>
        <v>10</v>
      </c>
      <c r="EE26">
        <f>SUMIFS(DataRegularSeason20242025!$AA$3:$AA$1315,DataRegularSeason20242025!$B$3:$B$1315, "&lt;=" &amp; EE$1, DataRegularSeason20242025!$D$3:$D$1315, $A26)+SUMIFS(DataRegularSeason20242025!$AB$3:$AB$1315,DataRegularSeason20242025!$B$3:$B$1315, "&lt;=" &amp; EE$1, DataRegularSeason20242025!$E$3:$E$1315, $A26)</f>
        <v>10</v>
      </c>
      <c r="EF26">
        <f>SUMIFS(DataRegularSeason20242025!$AA$3:$AA$1315,DataRegularSeason20242025!$B$3:$B$1315, "&lt;=" &amp; EF$1, DataRegularSeason20242025!$D$3:$D$1315, $A26)+SUMIFS(DataRegularSeason20242025!$AB$3:$AB$1315,DataRegularSeason20242025!$B$3:$B$1315, "&lt;=" &amp; EF$1, DataRegularSeason20242025!$E$3:$E$1315, $A26)</f>
        <v>10</v>
      </c>
      <c r="EG26">
        <f>SUMIFS(DataRegularSeason20242025!$AA$3:$AA$1315,DataRegularSeason20242025!$B$3:$B$1315, "&lt;=" &amp; EG$1, DataRegularSeason20242025!$D$3:$D$1315, $A26)+SUMIFS(DataRegularSeason20242025!$AB$3:$AB$1315,DataRegularSeason20242025!$B$3:$B$1315, "&lt;=" &amp; EG$1, DataRegularSeason20242025!$E$3:$E$1315, $A26)</f>
        <v>10</v>
      </c>
      <c r="EH26">
        <f>SUMIFS(DataRegularSeason20242025!$AA$3:$AA$1315,DataRegularSeason20242025!$B$3:$B$1315, "&lt;=" &amp; EH$1, DataRegularSeason20242025!$D$3:$D$1315, $A26)+SUMIFS(DataRegularSeason20242025!$AB$3:$AB$1315,DataRegularSeason20242025!$B$3:$B$1315, "&lt;=" &amp; EH$1, DataRegularSeason20242025!$E$3:$E$1315, $A26)</f>
        <v>10</v>
      </c>
      <c r="EI26">
        <f>SUMIFS(DataRegularSeason20242025!$AA$3:$AA$1315,DataRegularSeason20242025!$B$3:$B$1315, "&lt;=" &amp; EI$1, DataRegularSeason20242025!$D$3:$D$1315, $A26)+SUMIFS(DataRegularSeason20242025!$AB$3:$AB$1315,DataRegularSeason20242025!$B$3:$B$1315, "&lt;=" &amp; EI$1, DataRegularSeason20242025!$E$3:$E$1315, $A26)</f>
        <v>10</v>
      </c>
      <c r="EJ26">
        <f>SUMIFS(DataRegularSeason20242025!$AA$3:$AA$1315,DataRegularSeason20242025!$B$3:$B$1315, "&lt;=" &amp; EJ$1, DataRegularSeason20242025!$D$3:$D$1315, $A26)+SUMIFS(DataRegularSeason20242025!$AB$3:$AB$1315,DataRegularSeason20242025!$B$3:$B$1315, "&lt;=" &amp; EJ$1, DataRegularSeason20242025!$E$3:$E$1315, $A26)</f>
        <v>10</v>
      </c>
      <c r="EK26">
        <f>SUMIFS(DataRegularSeason20242025!$AA$3:$AA$1315,DataRegularSeason20242025!$B$3:$B$1315, "&lt;=" &amp; EK$1, DataRegularSeason20242025!$D$3:$D$1315, $A26)+SUMIFS(DataRegularSeason20242025!$AB$3:$AB$1315,DataRegularSeason20242025!$B$3:$B$1315, "&lt;=" &amp; EK$1, DataRegularSeason20242025!$E$3:$E$1315, $A26)</f>
        <v>10</v>
      </c>
      <c r="EL26">
        <f>SUMIFS(DataRegularSeason20242025!$AA$3:$AA$1315,DataRegularSeason20242025!$B$3:$B$1315, "&lt;=" &amp; EL$1, DataRegularSeason20242025!$D$3:$D$1315, $A26)+SUMIFS(DataRegularSeason20242025!$AB$3:$AB$1315,DataRegularSeason20242025!$B$3:$B$1315, "&lt;=" &amp; EL$1, DataRegularSeason20242025!$E$3:$E$1315, $A26)</f>
        <v>10</v>
      </c>
      <c r="EM26">
        <f>SUMIFS(DataRegularSeason20242025!$AA$3:$AA$1315,DataRegularSeason20242025!$B$3:$B$1315, "&lt;=" &amp; EM$1, DataRegularSeason20242025!$D$3:$D$1315, $A26)+SUMIFS(DataRegularSeason20242025!$AB$3:$AB$1315,DataRegularSeason20242025!$B$3:$B$1315, "&lt;=" &amp; EM$1, DataRegularSeason20242025!$E$3:$E$1315, $A26)</f>
        <v>10</v>
      </c>
      <c r="EN26">
        <f>SUMIFS(DataRegularSeason20242025!$AA$3:$AA$1315,DataRegularSeason20242025!$B$3:$B$1315, "&lt;=" &amp; EN$1, DataRegularSeason20242025!$D$3:$D$1315, $A26)+SUMIFS(DataRegularSeason20242025!$AB$3:$AB$1315,DataRegularSeason20242025!$B$3:$B$1315, "&lt;=" &amp; EN$1, DataRegularSeason20242025!$E$3:$E$1315, $A26)</f>
        <v>10</v>
      </c>
      <c r="EO26">
        <f>SUMIFS(DataRegularSeason20242025!$AA$3:$AA$1315,DataRegularSeason20242025!$B$3:$B$1315, "&lt;=" &amp; EO$1, DataRegularSeason20242025!$D$3:$D$1315, $A26)+SUMIFS(DataRegularSeason20242025!$AB$3:$AB$1315,DataRegularSeason20242025!$B$3:$B$1315, "&lt;=" &amp; EO$1, DataRegularSeason20242025!$E$3:$E$1315, $A26)</f>
        <v>10</v>
      </c>
      <c r="EP26">
        <f>SUMIFS(DataRegularSeason20242025!$AA$3:$AA$1315,DataRegularSeason20242025!$B$3:$B$1315, "&lt;=" &amp; EP$1, DataRegularSeason20242025!$D$3:$D$1315, $A26)+SUMIFS(DataRegularSeason20242025!$AB$3:$AB$1315,DataRegularSeason20242025!$B$3:$B$1315, "&lt;=" &amp; EP$1, DataRegularSeason20242025!$E$3:$E$1315, $A26)</f>
        <v>10</v>
      </c>
      <c r="EQ26">
        <f>SUMIFS(DataRegularSeason20242025!$AA$3:$AA$1315,DataRegularSeason20242025!$B$3:$B$1315, "&lt;=" &amp; EQ$1, DataRegularSeason20242025!$D$3:$D$1315, $A26)+SUMIFS(DataRegularSeason20242025!$AB$3:$AB$1315,DataRegularSeason20242025!$B$3:$B$1315, "&lt;=" &amp; EQ$1, DataRegularSeason20242025!$E$3:$E$1315, $A26)</f>
        <v>10</v>
      </c>
      <c r="ER26">
        <f>SUMIFS(DataRegularSeason20242025!$AA$3:$AA$1315,DataRegularSeason20242025!$B$3:$B$1315, "&lt;=" &amp; ER$1, DataRegularSeason20242025!$D$3:$D$1315, $A26)+SUMIFS(DataRegularSeason20242025!$AB$3:$AB$1315,DataRegularSeason20242025!$B$3:$B$1315, "&lt;=" &amp; ER$1, DataRegularSeason20242025!$E$3:$E$1315, $A26)</f>
        <v>10</v>
      </c>
      <c r="ES26">
        <f>SUMIFS(DataRegularSeason20242025!$AA$3:$AA$1315,DataRegularSeason20242025!$B$3:$B$1315, "&lt;=" &amp; ES$1, DataRegularSeason20242025!$D$3:$D$1315, $A26)+SUMIFS(DataRegularSeason20242025!$AB$3:$AB$1315,DataRegularSeason20242025!$B$3:$B$1315, "&lt;=" &amp; ES$1, DataRegularSeason20242025!$E$3:$E$1315, $A26)</f>
        <v>10</v>
      </c>
      <c r="ET26">
        <f>SUMIFS(DataRegularSeason20242025!$AA$3:$AA$1315,DataRegularSeason20242025!$B$3:$B$1315, "&lt;=" &amp; ET$1, DataRegularSeason20242025!$D$3:$D$1315, $A26)+SUMIFS(DataRegularSeason20242025!$AB$3:$AB$1315,DataRegularSeason20242025!$B$3:$B$1315, "&lt;=" &amp; ET$1, DataRegularSeason20242025!$E$3:$E$1315, $A26)</f>
        <v>10</v>
      </c>
      <c r="EU26">
        <f>SUMIFS(DataRegularSeason20242025!$AA$3:$AA$1315,DataRegularSeason20242025!$B$3:$B$1315, "&lt;=" &amp; EU$1, DataRegularSeason20242025!$D$3:$D$1315, $A26)+SUMIFS(DataRegularSeason20242025!$AB$3:$AB$1315,DataRegularSeason20242025!$B$3:$B$1315, "&lt;=" &amp; EU$1, DataRegularSeason20242025!$E$3:$E$1315, $A26)</f>
        <v>10</v>
      </c>
      <c r="EV26">
        <f>SUMIFS(DataRegularSeason20242025!$AA$3:$AA$1315,DataRegularSeason20242025!$B$3:$B$1315, "&lt;=" &amp; EV$1, DataRegularSeason20242025!$D$3:$D$1315, $A26)+SUMIFS(DataRegularSeason20242025!$AB$3:$AB$1315,DataRegularSeason20242025!$B$3:$B$1315, "&lt;=" &amp; EV$1, DataRegularSeason20242025!$E$3:$E$1315, $A26)</f>
        <v>10</v>
      </c>
      <c r="EW26">
        <f>SUMIFS(DataRegularSeason20242025!$AA$3:$AA$1315,DataRegularSeason20242025!$B$3:$B$1315, "&lt;=" &amp; EW$1, DataRegularSeason20242025!$D$3:$D$1315, $A26)+SUMIFS(DataRegularSeason20242025!$AB$3:$AB$1315,DataRegularSeason20242025!$B$3:$B$1315, "&lt;=" &amp; EW$1, DataRegularSeason20242025!$E$3:$E$1315, $A26)</f>
        <v>10</v>
      </c>
      <c r="EX26">
        <f>SUMIFS(DataRegularSeason20242025!$AA$3:$AA$1315,DataRegularSeason20242025!$B$3:$B$1315, "&lt;=" &amp; EX$1, DataRegularSeason20242025!$D$3:$D$1315, $A26)+SUMIFS(DataRegularSeason20242025!$AB$3:$AB$1315,DataRegularSeason20242025!$B$3:$B$1315, "&lt;=" &amp; EX$1, DataRegularSeason20242025!$E$3:$E$1315, $A26)</f>
        <v>10</v>
      </c>
      <c r="EY26">
        <f>SUMIFS(DataRegularSeason20242025!$AA$3:$AA$1315,DataRegularSeason20242025!$B$3:$B$1315, "&lt;=" &amp; EY$1, DataRegularSeason20242025!$D$3:$D$1315, $A26)+SUMIFS(DataRegularSeason20242025!$AB$3:$AB$1315,DataRegularSeason20242025!$B$3:$B$1315, "&lt;=" &amp; EY$1, DataRegularSeason20242025!$E$3:$E$1315, $A26)</f>
        <v>10</v>
      </c>
      <c r="EZ26">
        <f>SUMIFS(DataRegularSeason20242025!$AA$3:$AA$1315,DataRegularSeason20242025!$B$3:$B$1315, "&lt;=" &amp; EZ$1, DataRegularSeason20242025!$D$3:$D$1315, $A26)+SUMIFS(DataRegularSeason20242025!$AB$3:$AB$1315,DataRegularSeason20242025!$B$3:$B$1315, "&lt;=" &amp; EZ$1, DataRegularSeason20242025!$E$3:$E$1315, $A26)</f>
        <v>10</v>
      </c>
      <c r="FA26">
        <f>SUMIFS(DataRegularSeason20242025!$AA$3:$AA$1315,DataRegularSeason20242025!$B$3:$B$1315, "&lt;=" &amp; FA$1, DataRegularSeason20242025!$D$3:$D$1315, $A26)+SUMIFS(DataRegularSeason20242025!$AB$3:$AB$1315,DataRegularSeason20242025!$B$3:$B$1315, "&lt;=" &amp; FA$1, DataRegularSeason20242025!$E$3:$E$1315, $A26)</f>
        <v>10</v>
      </c>
      <c r="FB26">
        <f>SUMIFS(DataRegularSeason20242025!$AA$3:$AA$1315,DataRegularSeason20242025!$B$3:$B$1315, "&lt;=" &amp; FB$1, DataRegularSeason20242025!$D$3:$D$1315, $A26)+SUMIFS(DataRegularSeason20242025!$AB$3:$AB$1315,DataRegularSeason20242025!$B$3:$B$1315, "&lt;=" &amp; FB$1, DataRegularSeason20242025!$E$3:$E$1315, $A26)</f>
        <v>10</v>
      </c>
      <c r="FC26">
        <f>SUMIFS(DataRegularSeason20242025!$AA$3:$AA$1315,DataRegularSeason20242025!$B$3:$B$1315, "&lt;=" &amp; FC$1, DataRegularSeason20242025!$D$3:$D$1315, $A26)+SUMIFS(DataRegularSeason20242025!$AB$3:$AB$1315,DataRegularSeason20242025!$B$3:$B$1315, "&lt;=" &amp; FC$1, DataRegularSeason20242025!$E$3:$E$1315, $A26)</f>
        <v>10</v>
      </c>
      <c r="FD26">
        <f>SUMIFS(DataRegularSeason20242025!$AA$3:$AA$1315,DataRegularSeason20242025!$B$3:$B$1315, "&lt;=" &amp; FD$1, DataRegularSeason20242025!$D$3:$D$1315, $A26)+SUMIFS(DataRegularSeason20242025!$AB$3:$AB$1315,DataRegularSeason20242025!$B$3:$B$1315, "&lt;=" &amp; FD$1, DataRegularSeason20242025!$E$3:$E$1315, $A26)</f>
        <v>10</v>
      </c>
      <c r="FE26">
        <f>SUMIFS(DataRegularSeason20242025!$AA$3:$AA$1315,DataRegularSeason20242025!$B$3:$B$1315, "&lt;=" &amp; FE$1, DataRegularSeason20242025!$D$3:$D$1315, $A26)+SUMIFS(DataRegularSeason20242025!$AB$3:$AB$1315,DataRegularSeason20242025!$B$3:$B$1315, "&lt;=" &amp; FE$1, DataRegularSeason20242025!$E$3:$E$1315, $A26)</f>
        <v>10</v>
      </c>
      <c r="FF26">
        <f>SUMIFS(DataRegularSeason20242025!$AA$3:$AA$1315,DataRegularSeason20242025!$B$3:$B$1315, "&lt;=" &amp; FF$1, DataRegularSeason20242025!$D$3:$D$1315, $A26)+SUMIFS(DataRegularSeason20242025!$AB$3:$AB$1315,DataRegularSeason20242025!$B$3:$B$1315, "&lt;=" &amp; FF$1, DataRegularSeason20242025!$E$3:$E$1315, $A26)</f>
        <v>10</v>
      </c>
      <c r="FG26">
        <f>SUMIFS(DataRegularSeason20242025!$AA$3:$AA$1315,DataRegularSeason20242025!$B$3:$B$1315, "&lt;=" &amp; FG$1, DataRegularSeason20242025!$D$3:$D$1315, $A26)+SUMIFS(DataRegularSeason20242025!$AB$3:$AB$1315,DataRegularSeason20242025!$B$3:$B$1315, "&lt;=" &amp; FG$1, DataRegularSeason20242025!$E$3:$E$1315, $A26)</f>
        <v>10</v>
      </c>
      <c r="FH26">
        <f>SUMIFS(DataRegularSeason20242025!$AA$3:$AA$1315,DataRegularSeason20242025!$B$3:$B$1315, "&lt;=" &amp; FH$1, DataRegularSeason20242025!$D$3:$D$1315, $A26)+SUMIFS(DataRegularSeason20242025!$AB$3:$AB$1315,DataRegularSeason20242025!$B$3:$B$1315, "&lt;=" &amp; FH$1, DataRegularSeason20242025!$E$3:$E$1315, $A26)</f>
        <v>10</v>
      </c>
      <c r="FI26">
        <f>SUMIFS(DataRegularSeason20242025!$AA$3:$AA$1315,DataRegularSeason20242025!$B$3:$B$1315, "&lt;=" &amp; FI$1, DataRegularSeason20242025!$D$3:$D$1315, $A26)+SUMIFS(DataRegularSeason20242025!$AB$3:$AB$1315,DataRegularSeason20242025!$B$3:$B$1315, "&lt;=" &amp; FI$1, DataRegularSeason20242025!$E$3:$E$1315, $A26)</f>
        <v>10</v>
      </c>
      <c r="FJ26">
        <f>SUMIFS(DataRegularSeason20242025!$AA$3:$AA$1315,DataRegularSeason20242025!$B$3:$B$1315, "&lt;=" &amp; FJ$1, DataRegularSeason20242025!$D$3:$D$1315, $A26)+SUMIFS(DataRegularSeason20242025!$AB$3:$AB$1315,DataRegularSeason20242025!$B$3:$B$1315, "&lt;=" &amp; FJ$1, DataRegularSeason20242025!$E$3:$E$1315, $A26)</f>
        <v>10</v>
      </c>
      <c r="FK26">
        <f>SUMIFS(DataRegularSeason20242025!$AA$3:$AA$1315,DataRegularSeason20242025!$B$3:$B$1315, "&lt;=" &amp; FK$1, DataRegularSeason20242025!$D$3:$D$1315, $A26)+SUMIFS(DataRegularSeason20242025!$AB$3:$AB$1315,DataRegularSeason20242025!$B$3:$B$1315, "&lt;=" &amp; FK$1, DataRegularSeason20242025!$E$3:$E$1315, $A26)</f>
        <v>10</v>
      </c>
      <c r="FL26">
        <f>SUMIFS(DataRegularSeason20242025!$AA$3:$AA$1315,DataRegularSeason20242025!$B$3:$B$1315, "&lt;=" &amp; FL$1, DataRegularSeason20242025!$D$3:$D$1315, $A26)+SUMIFS(DataRegularSeason20242025!$AB$3:$AB$1315,DataRegularSeason20242025!$B$3:$B$1315, "&lt;=" &amp; FL$1, DataRegularSeason20242025!$E$3:$E$1315, $A26)</f>
        <v>10</v>
      </c>
      <c r="FM26">
        <f>SUMIFS(DataRegularSeason20242025!$AA$3:$AA$1315,DataRegularSeason20242025!$B$3:$B$1315, "&lt;=" &amp; FM$1, DataRegularSeason20242025!$D$3:$D$1315, $A26)+SUMIFS(DataRegularSeason20242025!$AB$3:$AB$1315,DataRegularSeason20242025!$B$3:$B$1315, "&lt;=" &amp; FM$1, DataRegularSeason20242025!$E$3:$E$1315, $A26)</f>
        <v>10</v>
      </c>
      <c r="FN26">
        <f>SUMIFS(DataRegularSeason20242025!$AA$3:$AA$1315,DataRegularSeason20242025!$B$3:$B$1315, "&lt;=" &amp; FN$1, DataRegularSeason20242025!$D$3:$D$1315, $A26)+SUMIFS(DataRegularSeason20242025!$AB$3:$AB$1315,DataRegularSeason20242025!$B$3:$B$1315, "&lt;=" &amp; FN$1, DataRegularSeason20242025!$E$3:$E$1315, $A26)</f>
        <v>10</v>
      </c>
      <c r="FO26">
        <f>SUMIFS(DataRegularSeason20242025!$AA$3:$AA$1315,DataRegularSeason20242025!$B$3:$B$1315, "&lt;=" &amp; FO$1, DataRegularSeason20242025!$D$3:$D$1315, $A26)+SUMIFS(DataRegularSeason20242025!$AB$3:$AB$1315,DataRegularSeason20242025!$B$3:$B$1315, "&lt;=" &amp; FO$1, DataRegularSeason20242025!$E$3:$E$1315, $A26)</f>
        <v>10</v>
      </c>
      <c r="FP26">
        <f>SUMIFS(DataRegularSeason20242025!$AA$3:$AA$1315,DataRegularSeason20242025!$B$3:$B$1315, "&lt;=" &amp; FP$1, DataRegularSeason20242025!$D$3:$D$1315, $A26)+SUMIFS(DataRegularSeason20242025!$AB$3:$AB$1315,DataRegularSeason20242025!$B$3:$B$1315, "&lt;=" &amp; FP$1, DataRegularSeason20242025!$E$3:$E$1315, $A26)</f>
        <v>10</v>
      </c>
      <c r="FQ26">
        <f>SUMIFS(DataRegularSeason20242025!$AA$3:$AA$1315,DataRegularSeason20242025!$B$3:$B$1315, "&lt;=" &amp; FQ$1, DataRegularSeason20242025!$D$3:$D$1315, $A26)+SUMIFS(DataRegularSeason20242025!$AB$3:$AB$1315,DataRegularSeason20242025!$B$3:$B$1315, "&lt;=" &amp; FQ$1, DataRegularSeason20242025!$E$3:$E$1315, $A26)</f>
        <v>10</v>
      </c>
      <c r="FR26">
        <f>SUMIFS(DataRegularSeason20242025!$AA$3:$AA$1315,DataRegularSeason20242025!$B$3:$B$1315, "&lt;=" &amp; FR$1, DataRegularSeason20242025!$D$3:$D$1315, $A26)+SUMIFS(DataRegularSeason20242025!$AB$3:$AB$1315,DataRegularSeason20242025!$B$3:$B$1315, "&lt;=" &amp; FR$1, DataRegularSeason20242025!$E$3:$E$1315, $A26)</f>
        <v>10</v>
      </c>
      <c r="FS26">
        <f>SUMIFS(DataRegularSeason20242025!$AA$3:$AA$1315,DataRegularSeason20242025!$B$3:$B$1315, "&lt;=" &amp; FS$1, DataRegularSeason20242025!$D$3:$D$1315, $A26)+SUMIFS(DataRegularSeason20242025!$AB$3:$AB$1315,DataRegularSeason20242025!$B$3:$B$1315, "&lt;=" &amp; FS$1, DataRegularSeason20242025!$E$3:$E$1315, $A26)</f>
        <v>10</v>
      </c>
      <c r="FT26">
        <f>SUMIFS(DataRegularSeason20242025!$AA$3:$AA$1315,DataRegularSeason20242025!$B$3:$B$1315, "&lt;=" &amp; FT$1, DataRegularSeason20242025!$D$3:$D$1315, $A26)+SUMIFS(DataRegularSeason20242025!$AB$3:$AB$1315,DataRegularSeason20242025!$B$3:$B$1315, "&lt;=" &amp; FT$1, DataRegularSeason20242025!$E$3:$E$1315, $A26)</f>
        <v>10</v>
      </c>
      <c r="FU26">
        <f>SUMIFS(DataRegularSeason20242025!$AA$3:$AA$1315,DataRegularSeason20242025!$B$3:$B$1315, "&lt;=" &amp; FU$1, DataRegularSeason20242025!$D$3:$D$1315, $A26)+SUMIFS(DataRegularSeason20242025!$AB$3:$AB$1315,DataRegularSeason20242025!$B$3:$B$1315, "&lt;=" &amp; FU$1, DataRegularSeason20242025!$E$3:$E$1315, $A26)</f>
        <v>10</v>
      </c>
      <c r="FV26">
        <f>SUMIFS(DataRegularSeason20242025!$AA$3:$AA$1315,DataRegularSeason20242025!$B$3:$B$1315, "&lt;=" &amp; FV$1, DataRegularSeason20242025!$D$3:$D$1315, $A26)+SUMIFS(DataRegularSeason20242025!$AB$3:$AB$1315,DataRegularSeason20242025!$B$3:$B$1315, "&lt;=" &amp; FV$1, DataRegularSeason20242025!$E$3:$E$1315, $A26)</f>
        <v>10</v>
      </c>
      <c r="FW26">
        <f>SUMIFS(DataRegularSeason20242025!$AA$3:$AA$1315,DataRegularSeason20242025!$B$3:$B$1315, "&lt;=" &amp; FW$1, DataRegularSeason20242025!$D$3:$D$1315, $A26)+SUMIFS(DataRegularSeason20242025!$AB$3:$AB$1315,DataRegularSeason20242025!$B$3:$B$1315, "&lt;=" &amp; FW$1, DataRegularSeason20242025!$E$3:$E$1315, $A26)</f>
        <v>10</v>
      </c>
      <c r="FX26">
        <f>SUMIFS(DataRegularSeason20242025!$AA$3:$AA$1315,DataRegularSeason20242025!$B$3:$B$1315, "&lt;=" &amp; FX$1, DataRegularSeason20242025!$D$3:$D$1315, $A26)+SUMIFS(DataRegularSeason20242025!$AB$3:$AB$1315,DataRegularSeason20242025!$B$3:$B$1315, "&lt;=" &amp; FX$1, DataRegularSeason20242025!$E$3:$E$1315, $A26)</f>
        <v>10</v>
      </c>
      <c r="FY26">
        <f>SUMIFS(DataRegularSeason20242025!$AA$3:$AA$1315,DataRegularSeason20242025!$B$3:$B$1315, "&lt;=" &amp; FY$1, DataRegularSeason20242025!$D$3:$D$1315, $A26)+SUMIFS(DataRegularSeason20242025!$AB$3:$AB$1315,DataRegularSeason20242025!$B$3:$B$1315, "&lt;=" &amp; FY$1, DataRegularSeason20242025!$E$3:$E$1315, $A26)</f>
        <v>10</v>
      </c>
      <c r="FZ26">
        <f>SUMIFS(DataRegularSeason20242025!$AA$3:$AA$1315,DataRegularSeason20242025!$B$3:$B$1315, "&lt;=" &amp; FZ$1, DataRegularSeason20242025!$D$3:$D$1315, $A26)+SUMIFS(DataRegularSeason20242025!$AB$3:$AB$1315,DataRegularSeason20242025!$B$3:$B$1315, "&lt;=" &amp; FZ$1, DataRegularSeason20242025!$E$3:$E$1315, $A26)</f>
        <v>10</v>
      </c>
      <c r="GA26">
        <f>SUMIFS(DataRegularSeason20242025!$AA$3:$AA$1315,DataRegularSeason20242025!$B$3:$B$1315, "&lt;=" &amp; GA$1, DataRegularSeason20242025!$D$3:$D$1315, $A26)+SUMIFS(DataRegularSeason20242025!$AB$3:$AB$1315,DataRegularSeason20242025!$B$3:$B$1315, "&lt;=" &amp; GA$1, DataRegularSeason20242025!$E$3:$E$1315, $A26)</f>
        <v>10</v>
      </c>
      <c r="GB26">
        <f>SUMIFS(DataRegularSeason20242025!$AA$3:$AA$1315,DataRegularSeason20242025!$B$3:$B$1315, "&lt;=" &amp; GB$1, DataRegularSeason20242025!$D$3:$D$1315, $A26)+SUMIFS(DataRegularSeason20242025!$AB$3:$AB$1315,DataRegularSeason20242025!$B$3:$B$1315, "&lt;=" &amp; GB$1, DataRegularSeason20242025!$E$3:$E$1315, $A26)</f>
        <v>10</v>
      </c>
      <c r="GC26">
        <f>SUMIFS(DataRegularSeason20242025!$AA$3:$AA$1315,DataRegularSeason20242025!$B$3:$B$1315, "&lt;=" &amp; GC$1, DataRegularSeason20242025!$D$3:$D$1315, $A26)+SUMIFS(DataRegularSeason20242025!$AB$3:$AB$1315,DataRegularSeason20242025!$B$3:$B$1315, "&lt;=" &amp; GC$1, DataRegularSeason20242025!$E$3:$E$1315, $A26)</f>
        <v>10</v>
      </c>
      <c r="GD26">
        <f>SUMIFS(DataRegularSeason20242025!$AA$3:$AA$1315,DataRegularSeason20242025!$B$3:$B$1315, "&lt;=" &amp; GD$1, DataRegularSeason20242025!$D$3:$D$1315, $A26)+SUMIFS(DataRegularSeason20242025!$AB$3:$AB$1315,DataRegularSeason20242025!$B$3:$B$1315, "&lt;=" &amp; GD$1, DataRegularSeason20242025!$E$3:$E$1315, $A26)</f>
        <v>10</v>
      </c>
      <c r="GE26">
        <f>SUMIFS(DataRegularSeason20242025!$AA$3:$AA$1315,DataRegularSeason20242025!$B$3:$B$1315, "&lt;=" &amp; GE$1, DataRegularSeason20242025!$D$3:$D$1315, $A26)+SUMIFS(DataRegularSeason20242025!$AB$3:$AB$1315,DataRegularSeason20242025!$B$3:$B$1315, "&lt;=" &amp; GE$1, DataRegularSeason20242025!$E$3:$E$1315, $A26)</f>
        <v>10</v>
      </c>
      <c r="GF26">
        <f>SUMIFS(DataRegularSeason20242025!$AA$3:$AA$1315,DataRegularSeason20242025!$B$3:$B$1315, "&lt;=" &amp; GF$1, DataRegularSeason20242025!$D$3:$D$1315, $A26)+SUMIFS(DataRegularSeason20242025!$AB$3:$AB$1315,DataRegularSeason20242025!$B$3:$B$1315, "&lt;=" &amp; GF$1, DataRegularSeason20242025!$E$3:$E$1315, $A26)</f>
        <v>10</v>
      </c>
      <c r="GG26">
        <f>SUMIFS(DataRegularSeason20242025!$AA$3:$AA$1315,DataRegularSeason20242025!$B$3:$B$1315, "&lt;=" &amp; GG$1, DataRegularSeason20242025!$D$3:$D$1315, $A26)+SUMIFS(DataRegularSeason20242025!$AB$3:$AB$1315,DataRegularSeason20242025!$B$3:$B$1315, "&lt;=" &amp; GG$1, DataRegularSeason20242025!$E$3:$E$1315, $A26)</f>
        <v>10</v>
      </c>
      <c r="GH26">
        <f>SUMIFS(DataRegularSeason20242025!$AA$3:$AA$1315,DataRegularSeason20242025!$B$3:$B$1315, "&lt;=" &amp; GH$1, DataRegularSeason20242025!$D$3:$D$1315, $A26)+SUMIFS(DataRegularSeason20242025!$AB$3:$AB$1315,DataRegularSeason20242025!$B$3:$B$1315, "&lt;=" &amp; GH$1, DataRegularSeason20242025!$E$3:$E$1315, $A26)</f>
        <v>10</v>
      </c>
      <c r="GI26">
        <f>SUMIFS(DataRegularSeason20242025!$AA$3:$AA$1315,DataRegularSeason20242025!$B$3:$B$1315, "&lt;=" &amp; GI$1, DataRegularSeason20242025!$D$3:$D$1315, $A26)+SUMIFS(DataRegularSeason20242025!$AB$3:$AB$1315,DataRegularSeason20242025!$B$3:$B$1315, "&lt;=" &amp; GI$1, DataRegularSeason20242025!$E$3:$E$1315, $A26)</f>
        <v>10</v>
      </c>
      <c r="GJ26">
        <f>SUMIFS(DataRegularSeason20242025!$AA$3:$AA$1315,DataRegularSeason20242025!$B$3:$B$1315, "&lt;=" &amp; GJ$1, DataRegularSeason20242025!$D$3:$D$1315, $A26)+SUMIFS(DataRegularSeason20242025!$AB$3:$AB$1315,DataRegularSeason20242025!$B$3:$B$1315, "&lt;=" &amp; GJ$1, DataRegularSeason20242025!$E$3:$E$1315, $A26)</f>
        <v>10</v>
      </c>
      <c r="GK26">
        <f>SUMIFS(DataRegularSeason20242025!$AA$3:$AA$1315,DataRegularSeason20242025!$B$3:$B$1315, "&lt;=" &amp; GK$1, DataRegularSeason20242025!$D$3:$D$1315, $A26)+SUMIFS(DataRegularSeason20242025!$AB$3:$AB$1315,DataRegularSeason20242025!$B$3:$B$1315, "&lt;=" &amp; GK$1, DataRegularSeason20242025!$E$3:$E$1315, $A26)</f>
        <v>10</v>
      </c>
      <c r="GL26">
        <f>SUMIFS(DataRegularSeason20242025!$AA$3:$AA$1315,DataRegularSeason20242025!$B$3:$B$1315, "&lt;=" &amp; GL$1, DataRegularSeason20242025!$D$3:$D$1315, $A26)+SUMIFS(DataRegularSeason20242025!$AB$3:$AB$1315,DataRegularSeason20242025!$B$3:$B$1315, "&lt;=" &amp; GL$1, DataRegularSeason20242025!$E$3:$E$1315, $A26)</f>
        <v>10</v>
      </c>
      <c r="GM26">
        <f>SUMIFS(DataRegularSeason20242025!$AA$3:$AA$1315,DataRegularSeason20242025!$B$3:$B$1315, "&lt;=" &amp; GM$1, DataRegularSeason20242025!$D$3:$D$1315, $A26)+SUMIFS(DataRegularSeason20242025!$AB$3:$AB$1315,DataRegularSeason20242025!$B$3:$B$1315, "&lt;=" &amp; GM$1, DataRegularSeason20242025!$E$3:$E$1315, $A26)</f>
        <v>10</v>
      </c>
      <c r="GN26">
        <f>SUMIFS(DataRegularSeason20242025!$AA$3:$AA$1315,DataRegularSeason20242025!$B$3:$B$1315, "&lt;=" &amp; GN$1, DataRegularSeason20242025!$D$3:$D$1315, $A26)+SUMIFS(DataRegularSeason20242025!$AB$3:$AB$1315,DataRegularSeason20242025!$B$3:$B$1315, "&lt;=" &amp; GN$1, DataRegularSeason20242025!$E$3:$E$1315, $A26)</f>
        <v>10</v>
      </c>
      <c r="GO26">
        <f>SUMIFS(DataRegularSeason20242025!$AA$3:$AA$1315,DataRegularSeason20242025!$B$3:$B$1315, "&lt;=" &amp; GO$1, DataRegularSeason20242025!$D$3:$D$1315, $A26)+SUMIFS(DataRegularSeason20242025!$AB$3:$AB$1315,DataRegularSeason20242025!$B$3:$B$1315, "&lt;=" &amp; GO$1, DataRegularSeason20242025!$E$3:$E$1315, $A26)</f>
        <v>10</v>
      </c>
      <c r="GP26">
        <f>SUMIFS(DataRegularSeason20242025!$AA$3:$AA$1315,DataRegularSeason20242025!$B$3:$B$1315, "&lt;=" &amp; GP$1, DataRegularSeason20242025!$D$3:$D$1315, $A26)+SUMIFS(DataRegularSeason20242025!$AB$3:$AB$1315,DataRegularSeason20242025!$B$3:$B$1315, "&lt;=" &amp; GP$1, DataRegularSeason20242025!$E$3:$E$1315, $A26)</f>
        <v>10</v>
      </c>
      <c r="GQ26">
        <f>SUMIFS(DataRegularSeason20242025!$AA$3:$AA$1315,DataRegularSeason20242025!$B$3:$B$1315, "&lt;=" &amp; GQ$1, DataRegularSeason20242025!$D$3:$D$1315, $A26)+SUMIFS(DataRegularSeason20242025!$AB$3:$AB$1315,DataRegularSeason20242025!$B$3:$B$1315, "&lt;=" &amp; GQ$1, DataRegularSeason20242025!$E$3:$E$1315, $A26)</f>
        <v>10</v>
      </c>
      <c r="GR26">
        <f>SUMIFS(DataRegularSeason20242025!$AA$3:$AA$1315,DataRegularSeason20242025!$B$3:$B$1315, "&lt;=" &amp; GR$1, DataRegularSeason20242025!$D$3:$D$1315, $A26)+SUMIFS(DataRegularSeason20242025!$AB$3:$AB$1315,DataRegularSeason20242025!$B$3:$B$1315, "&lt;=" &amp; GR$1, DataRegularSeason20242025!$E$3:$E$1315, $A26)</f>
        <v>10</v>
      </c>
      <c r="GS26">
        <f>SUMIFS(DataRegularSeason20242025!$AA$3:$AA$1315,DataRegularSeason20242025!$B$3:$B$1315, "&lt;=" &amp; GS$1, DataRegularSeason20242025!$D$3:$D$1315, $A26)+SUMIFS(DataRegularSeason20242025!$AB$3:$AB$1315,DataRegularSeason20242025!$B$3:$B$1315, "&lt;=" &amp; GS$1, DataRegularSeason20242025!$E$3:$E$1315, $A26)</f>
        <v>10</v>
      </c>
      <c r="GT26">
        <f>SUMIFS(DataRegularSeason20242025!$AA$3:$AA$1315,DataRegularSeason20242025!$B$3:$B$1315, "&lt;=" &amp; GT$1, DataRegularSeason20242025!$D$3:$D$1315, $A26)+SUMIFS(DataRegularSeason20242025!$AB$3:$AB$1315,DataRegularSeason20242025!$B$3:$B$1315, "&lt;=" &amp; GT$1, DataRegularSeason20242025!$E$3:$E$1315, $A26)</f>
        <v>10</v>
      </c>
      <c r="GU26">
        <f>SUMIFS(DataRegularSeason20242025!$AA$3:$AA$1315,DataRegularSeason20242025!$B$3:$B$1315, "&lt;=" &amp; GU$1, DataRegularSeason20242025!$D$3:$D$1315, $A26)+SUMIFS(DataRegularSeason20242025!$AB$3:$AB$1315,DataRegularSeason20242025!$B$3:$B$1315, "&lt;=" &amp; GU$1, DataRegularSeason20242025!$E$3:$E$1315, $A26)</f>
        <v>10</v>
      </c>
    </row>
    <row r="27" spans="1:203" x14ac:dyDescent="0.25">
      <c r="A27" t="s">
        <v>15</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6</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7</v>
      </c>
      <c r="R27">
        <f>SUMIFS(DataRegularSeason20242025!$AA$3:$AA$1315,DataRegularSeason20242025!$B$3:$B$1315, "&lt;=" &amp; R$1, DataRegularSeason20242025!$D$3:$D$1315, $A27)+SUMIFS(DataRegularSeason20242025!$AB$3:$AB$1315,DataRegularSeason20242025!$B$3:$B$1315, "&lt;=" &amp; R$1, DataRegularSeason20242025!$E$3:$E$1315, $A27)</f>
        <v>7</v>
      </c>
      <c r="S27">
        <f>SUMIFS(DataRegularSeason20242025!$AA$3:$AA$1315,DataRegularSeason20242025!$B$3:$B$1315, "&lt;=" &amp; S$1, DataRegularSeason20242025!$D$3:$D$1315, $A27)+SUMIFS(DataRegularSeason20242025!$AB$3:$AB$1315,DataRegularSeason20242025!$B$3:$B$1315, "&lt;=" &amp; S$1, DataRegularSeason20242025!$E$3:$E$1315, $A27)</f>
        <v>7</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9</v>
      </c>
      <c r="AG27">
        <f>SUMIFS(DataRegularSeason20242025!$AA$3:$AA$1315,DataRegularSeason20242025!$B$3:$B$1315, "&lt;=" &amp; AG$1, DataRegularSeason20242025!$D$3:$D$1315, $A27)+SUMIFS(DataRegularSeason20242025!$AB$3:$AB$1315,DataRegularSeason20242025!$B$3:$B$1315, "&lt;=" &amp; AG$1, DataRegularSeason20242025!$E$3:$E$1315, $A27)</f>
        <v>9</v>
      </c>
      <c r="AH27">
        <f>SUMIFS(DataRegularSeason20242025!$AA$3:$AA$1315,DataRegularSeason20242025!$B$3:$B$1315, "&lt;=" &amp; AH$1, DataRegularSeason20242025!$D$3:$D$1315, $A27)+SUMIFS(DataRegularSeason20242025!$AB$3:$AB$1315,DataRegularSeason20242025!$B$3:$B$1315, "&lt;=" &amp; AH$1, DataRegularSeason20242025!$E$3:$E$1315, $A27)</f>
        <v>9</v>
      </c>
      <c r="AI27">
        <f>SUMIFS(DataRegularSeason20242025!$AA$3:$AA$1315,DataRegularSeason20242025!$B$3:$B$1315, "&lt;=" &amp; AI$1, DataRegularSeason20242025!$D$3:$D$1315, $A27)+SUMIFS(DataRegularSeason20242025!$AB$3:$AB$1315,DataRegularSeason20242025!$B$3:$B$1315, "&lt;=" &amp; AI$1, DataRegularSeason20242025!$E$3:$E$1315, $A27)</f>
        <v>9</v>
      </c>
      <c r="AJ27">
        <f>SUMIFS(DataRegularSeason20242025!$AA$3:$AA$1315,DataRegularSeason20242025!$B$3:$B$1315, "&lt;=" &amp; AJ$1, DataRegularSeason20242025!$D$3:$D$1315, $A27)+SUMIFS(DataRegularSeason20242025!$AB$3:$AB$1315,DataRegularSeason20242025!$B$3:$B$1315, "&lt;=" &amp; AJ$1, DataRegularSeason20242025!$E$3:$E$1315, $A27)</f>
        <v>9</v>
      </c>
      <c r="AK27">
        <f>SUMIFS(DataRegularSeason20242025!$AA$3:$AA$1315,DataRegularSeason20242025!$B$3:$B$1315, "&lt;=" &amp; AK$1, DataRegularSeason20242025!$D$3:$D$1315, $A27)+SUMIFS(DataRegularSeason20242025!$AB$3:$AB$1315,DataRegularSeason20242025!$B$3:$B$1315, "&lt;=" &amp; AK$1, DataRegularSeason20242025!$E$3:$E$1315, $A27)</f>
        <v>9</v>
      </c>
      <c r="AL27">
        <f>SUMIFS(DataRegularSeason20242025!$AA$3:$AA$1315,DataRegularSeason20242025!$B$3:$B$1315, "&lt;=" &amp; AL$1, DataRegularSeason20242025!$D$3:$D$1315, $A27)+SUMIFS(DataRegularSeason20242025!$AB$3:$AB$1315,DataRegularSeason20242025!$B$3:$B$1315, "&lt;=" &amp; AL$1, DataRegularSeason20242025!$E$3:$E$1315, $A27)</f>
        <v>9</v>
      </c>
      <c r="AM27">
        <f>SUMIFS(DataRegularSeason20242025!$AA$3:$AA$1315,DataRegularSeason20242025!$B$3:$B$1315, "&lt;=" &amp; AM$1, DataRegularSeason20242025!$D$3:$D$1315, $A27)+SUMIFS(DataRegularSeason20242025!$AB$3:$AB$1315,DataRegularSeason20242025!$B$3:$B$1315, "&lt;=" &amp; AM$1, DataRegularSeason20242025!$E$3:$E$1315, $A27)</f>
        <v>9</v>
      </c>
      <c r="AN27">
        <f>SUMIFS(DataRegularSeason20242025!$AA$3:$AA$1315,DataRegularSeason20242025!$B$3:$B$1315, "&lt;=" &amp; AN$1, DataRegularSeason20242025!$D$3:$D$1315, $A27)+SUMIFS(DataRegularSeason20242025!$AB$3:$AB$1315,DataRegularSeason20242025!$B$3:$B$1315, "&lt;=" &amp; AN$1, DataRegularSeason20242025!$E$3:$E$1315, $A27)</f>
        <v>9</v>
      </c>
      <c r="AO27">
        <f>SUMIFS(DataRegularSeason20242025!$AA$3:$AA$1315,DataRegularSeason20242025!$B$3:$B$1315, "&lt;=" &amp; AO$1, DataRegularSeason20242025!$D$3:$D$1315, $A27)+SUMIFS(DataRegularSeason20242025!$AB$3:$AB$1315,DataRegularSeason20242025!$B$3:$B$1315, "&lt;=" &amp; AO$1, DataRegularSeason20242025!$E$3:$E$1315, $A27)</f>
        <v>9</v>
      </c>
      <c r="AP27">
        <f>SUMIFS(DataRegularSeason20242025!$AA$3:$AA$1315,DataRegularSeason20242025!$B$3:$B$1315, "&lt;=" &amp; AP$1, DataRegularSeason20242025!$D$3:$D$1315, $A27)+SUMIFS(DataRegularSeason20242025!$AB$3:$AB$1315,DataRegularSeason20242025!$B$3:$B$1315, "&lt;=" &amp; AP$1, DataRegularSeason20242025!$E$3:$E$1315, $A27)</f>
        <v>9</v>
      </c>
      <c r="AQ27">
        <f>SUMIFS(DataRegularSeason20242025!$AA$3:$AA$1315,DataRegularSeason20242025!$B$3:$B$1315, "&lt;=" &amp; AQ$1, DataRegularSeason20242025!$D$3:$D$1315, $A27)+SUMIFS(DataRegularSeason20242025!$AB$3:$AB$1315,DataRegularSeason20242025!$B$3:$B$1315, "&lt;=" &amp; AQ$1, DataRegularSeason20242025!$E$3:$E$1315, $A27)</f>
        <v>9</v>
      </c>
      <c r="AR27">
        <f>SUMIFS(DataRegularSeason20242025!$AA$3:$AA$1315,DataRegularSeason20242025!$B$3:$B$1315, "&lt;=" &amp; AR$1, DataRegularSeason20242025!$D$3:$D$1315, $A27)+SUMIFS(DataRegularSeason20242025!$AB$3:$AB$1315,DataRegularSeason20242025!$B$3:$B$1315, "&lt;=" &amp; AR$1, DataRegularSeason20242025!$E$3:$E$1315, $A27)</f>
        <v>9</v>
      </c>
      <c r="AS27">
        <f>SUMIFS(DataRegularSeason20242025!$AA$3:$AA$1315,DataRegularSeason20242025!$B$3:$B$1315, "&lt;=" &amp; AS$1, DataRegularSeason20242025!$D$3:$D$1315, $A27)+SUMIFS(DataRegularSeason20242025!$AB$3:$AB$1315,DataRegularSeason20242025!$B$3:$B$1315, "&lt;=" &amp; AS$1, DataRegularSeason20242025!$E$3:$E$1315, $A27)</f>
        <v>9</v>
      </c>
      <c r="AT27">
        <f>SUMIFS(DataRegularSeason20242025!$AA$3:$AA$1315,DataRegularSeason20242025!$B$3:$B$1315, "&lt;=" &amp; AT$1, DataRegularSeason20242025!$D$3:$D$1315, $A27)+SUMIFS(DataRegularSeason20242025!$AB$3:$AB$1315,DataRegularSeason20242025!$B$3:$B$1315, "&lt;=" &amp; AT$1, DataRegularSeason20242025!$E$3:$E$1315, $A27)</f>
        <v>9</v>
      </c>
      <c r="AU27">
        <f>SUMIFS(DataRegularSeason20242025!$AA$3:$AA$1315,DataRegularSeason20242025!$B$3:$B$1315, "&lt;=" &amp; AU$1, DataRegularSeason20242025!$D$3:$D$1315, $A27)+SUMIFS(DataRegularSeason20242025!$AB$3:$AB$1315,DataRegularSeason20242025!$B$3:$B$1315, "&lt;=" &amp; AU$1, DataRegularSeason20242025!$E$3:$E$1315, $A27)</f>
        <v>9</v>
      </c>
      <c r="AV27">
        <f>SUMIFS(DataRegularSeason20242025!$AA$3:$AA$1315,DataRegularSeason20242025!$B$3:$B$1315, "&lt;=" &amp; AV$1, DataRegularSeason20242025!$D$3:$D$1315, $A27)+SUMIFS(DataRegularSeason20242025!$AB$3:$AB$1315,DataRegularSeason20242025!$B$3:$B$1315, "&lt;=" &amp; AV$1, DataRegularSeason20242025!$E$3:$E$1315, $A27)</f>
        <v>9</v>
      </c>
      <c r="AW27">
        <f>SUMIFS(DataRegularSeason20242025!$AA$3:$AA$1315,DataRegularSeason20242025!$B$3:$B$1315, "&lt;=" &amp; AW$1, DataRegularSeason20242025!$D$3:$D$1315, $A27)+SUMIFS(DataRegularSeason20242025!$AB$3:$AB$1315,DataRegularSeason20242025!$B$3:$B$1315, "&lt;=" &amp; AW$1, DataRegularSeason20242025!$E$3:$E$1315, $A27)</f>
        <v>9</v>
      </c>
      <c r="AX27">
        <f>SUMIFS(DataRegularSeason20242025!$AA$3:$AA$1315,DataRegularSeason20242025!$B$3:$B$1315, "&lt;=" &amp; AX$1, DataRegularSeason20242025!$D$3:$D$1315, $A27)+SUMIFS(DataRegularSeason20242025!$AB$3:$AB$1315,DataRegularSeason20242025!$B$3:$B$1315, "&lt;=" &amp; AX$1, DataRegularSeason20242025!$E$3:$E$1315, $A27)</f>
        <v>9</v>
      </c>
      <c r="AY27">
        <f>SUMIFS(DataRegularSeason20242025!$AA$3:$AA$1315,DataRegularSeason20242025!$B$3:$B$1315, "&lt;=" &amp; AY$1, DataRegularSeason20242025!$D$3:$D$1315, $A27)+SUMIFS(DataRegularSeason20242025!$AB$3:$AB$1315,DataRegularSeason20242025!$B$3:$B$1315, "&lt;=" &amp; AY$1, DataRegularSeason20242025!$E$3:$E$1315, $A27)</f>
        <v>9</v>
      </c>
      <c r="AZ27">
        <f>SUMIFS(DataRegularSeason20242025!$AA$3:$AA$1315,DataRegularSeason20242025!$B$3:$B$1315, "&lt;=" &amp; AZ$1, DataRegularSeason20242025!$D$3:$D$1315, $A27)+SUMIFS(DataRegularSeason20242025!$AB$3:$AB$1315,DataRegularSeason20242025!$B$3:$B$1315, "&lt;=" &amp; AZ$1, DataRegularSeason20242025!$E$3:$E$1315, $A27)</f>
        <v>9</v>
      </c>
      <c r="BA27">
        <f>SUMIFS(DataRegularSeason20242025!$AA$3:$AA$1315,DataRegularSeason20242025!$B$3:$B$1315, "&lt;=" &amp; BA$1, DataRegularSeason20242025!$D$3:$D$1315, $A27)+SUMIFS(DataRegularSeason20242025!$AB$3:$AB$1315,DataRegularSeason20242025!$B$3:$B$1315, "&lt;=" &amp; BA$1, DataRegularSeason20242025!$E$3:$E$1315, $A27)</f>
        <v>9</v>
      </c>
      <c r="BB27">
        <f>SUMIFS(DataRegularSeason20242025!$AA$3:$AA$1315,DataRegularSeason20242025!$B$3:$B$1315, "&lt;=" &amp; BB$1, DataRegularSeason20242025!$D$3:$D$1315, $A27)+SUMIFS(DataRegularSeason20242025!$AB$3:$AB$1315,DataRegularSeason20242025!$B$3:$B$1315, "&lt;=" &amp; BB$1, DataRegularSeason20242025!$E$3:$E$1315, $A27)</f>
        <v>9</v>
      </c>
      <c r="BC27">
        <f>SUMIFS(DataRegularSeason20242025!$AA$3:$AA$1315,DataRegularSeason20242025!$B$3:$B$1315, "&lt;=" &amp; BC$1, DataRegularSeason20242025!$D$3:$D$1315, $A27)+SUMIFS(DataRegularSeason20242025!$AB$3:$AB$1315,DataRegularSeason20242025!$B$3:$B$1315, "&lt;=" &amp; BC$1, DataRegularSeason20242025!$E$3:$E$1315, $A27)</f>
        <v>9</v>
      </c>
      <c r="BD27">
        <f>SUMIFS(DataRegularSeason20242025!$AA$3:$AA$1315,DataRegularSeason20242025!$B$3:$B$1315, "&lt;=" &amp; BD$1, DataRegularSeason20242025!$D$3:$D$1315, $A27)+SUMIFS(DataRegularSeason20242025!$AB$3:$AB$1315,DataRegularSeason20242025!$B$3:$B$1315, "&lt;=" &amp; BD$1, DataRegularSeason20242025!$E$3:$E$1315, $A27)</f>
        <v>9</v>
      </c>
      <c r="BE27">
        <f>SUMIFS(DataRegularSeason20242025!$AA$3:$AA$1315,DataRegularSeason20242025!$B$3:$B$1315, "&lt;=" &amp; BE$1, DataRegularSeason20242025!$D$3:$D$1315, $A27)+SUMIFS(DataRegularSeason20242025!$AB$3:$AB$1315,DataRegularSeason20242025!$B$3:$B$1315, "&lt;=" &amp; BE$1, DataRegularSeason20242025!$E$3:$E$1315, $A27)</f>
        <v>9</v>
      </c>
      <c r="BF27">
        <f>SUMIFS(DataRegularSeason20242025!$AA$3:$AA$1315,DataRegularSeason20242025!$B$3:$B$1315, "&lt;=" &amp; BF$1, DataRegularSeason20242025!$D$3:$D$1315, $A27)+SUMIFS(DataRegularSeason20242025!$AB$3:$AB$1315,DataRegularSeason20242025!$B$3:$B$1315, "&lt;=" &amp; BF$1, DataRegularSeason20242025!$E$3:$E$1315, $A27)</f>
        <v>9</v>
      </c>
      <c r="BG27">
        <f>SUMIFS(DataRegularSeason20242025!$AA$3:$AA$1315,DataRegularSeason20242025!$B$3:$B$1315, "&lt;=" &amp; BG$1, DataRegularSeason20242025!$D$3:$D$1315, $A27)+SUMIFS(DataRegularSeason20242025!$AB$3:$AB$1315,DataRegularSeason20242025!$B$3:$B$1315, "&lt;=" &amp; BG$1, DataRegularSeason20242025!$E$3:$E$1315, $A27)</f>
        <v>9</v>
      </c>
      <c r="BH27">
        <f>SUMIFS(DataRegularSeason20242025!$AA$3:$AA$1315,DataRegularSeason20242025!$B$3:$B$1315, "&lt;=" &amp; BH$1, DataRegularSeason20242025!$D$3:$D$1315, $A27)+SUMIFS(DataRegularSeason20242025!$AB$3:$AB$1315,DataRegularSeason20242025!$B$3:$B$1315, "&lt;=" &amp; BH$1, DataRegularSeason20242025!$E$3:$E$1315, $A27)</f>
        <v>9</v>
      </c>
      <c r="BI27">
        <f>SUMIFS(DataRegularSeason20242025!$AA$3:$AA$1315,DataRegularSeason20242025!$B$3:$B$1315, "&lt;=" &amp; BI$1, DataRegularSeason20242025!$D$3:$D$1315, $A27)+SUMIFS(DataRegularSeason20242025!$AB$3:$AB$1315,DataRegularSeason20242025!$B$3:$B$1315, "&lt;=" &amp; BI$1, DataRegularSeason20242025!$E$3:$E$1315, $A27)</f>
        <v>9</v>
      </c>
      <c r="BJ27">
        <f>SUMIFS(DataRegularSeason20242025!$AA$3:$AA$1315,DataRegularSeason20242025!$B$3:$B$1315, "&lt;=" &amp; BJ$1, DataRegularSeason20242025!$D$3:$D$1315, $A27)+SUMIFS(DataRegularSeason20242025!$AB$3:$AB$1315,DataRegularSeason20242025!$B$3:$B$1315, "&lt;=" &amp; BJ$1, DataRegularSeason20242025!$E$3:$E$1315, $A27)</f>
        <v>9</v>
      </c>
      <c r="BK27">
        <f>SUMIFS(DataRegularSeason20242025!$AA$3:$AA$1315,DataRegularSeason20242025!$B$3:$B$1315, "&lt;=" &amp; BK$1, DataRegularSeason20242025!$D$3:$D$1315, $A27)+SUMIFS(DataRegularSeason20242025!$AB$3:$AB$1315,DataRegularSeason20242025!$B$3:$B$1315, "&lt;=" &amp; BK$1, DataRegularSeason20242025!$E$3:$E$1315, $A27)</f>
        <v>9</v>
      </c>
      <c r="BL27">
        <f>SUMIFS(DataRegularSeason20242025!$AA$3:$AA$1315,DataRegularSeason20242025!$B$3:$B$1315, "&lt;=" &amp; BL$1, DataRegularSeason20242025!$D$3:$D$1315, $A27)+SUMIFS(DataRegularSeason20242025!$AB$3:$AB$1315,DataRegularSeason20242025!$B$3:$B$1315, "&lt;=" &amp; BL$1, DataRegularSeason20242025!$E$3:$E$1315, $A27)</f>
        <v>9</v>
      </c>
      <c r="BM27">
        <f>SUMIFS(DataRegularSeason20242025!$AA$3:$AA$1315,DataRegularSeason20242025!$B$3:$B$1315, "&lt;=" &amp; BM$1, DataRegularSeason20242025!$D$3:$D$1315, $A27)+SUMIFS(DataRegularSeason20242025!$AB$3:$AB$1315,DataRegularSeason20242025!$B$3:$B$1315, "&lt;=" &amp; BM$1, DataRegularSeason20242025!$E$3:$E$1315, $A27)</f>
        <v>9</v>
      </c>
      <c r="BN27">
        <f>SUMIFS(DataRegularSeason20242025!$AA$3:$AA$1315,DataRegularSeason20242025!$B$3:$B$1315, "&lt;=" &amp; BN$1, DataRegularSeason20242025!$D$3:$D$1315, $A27)+SUMIFS(DataRegularSeason20242025!$AB$3:$AB$1315,DataRegularSeason20242025!$B$3:$B$1315, "&lt;=" &amp; BN$1, DataRegularSeason20242025!$E$3:$E$1315, $A27)</f>
        <v>9</v>
      </c>
      <c r="BO27">
        <f>SUMIFS(DataRegularSeason20242025!$AA$3:$AA$1315,DataRegularSeason20242025!$B$3:$B$1315, "&lt;=" &amp; BO$1, DataRegularSeason20242025!$D$3:$D$1315, $A27)+SUMIFS(DataRegularSeason20242025!$AB$3:$AB$1315,DataRegularSeason20242025!$B$3:$B$1315, "&lt;=" &amp; BO$1, DataRegularSeason20242025!$E$3:$E$1315, $A27)</f>
        <v>9</v>
      </c>
      <c r="BP27">
        <f>SUMIFS(DataRegularSeason20242025!$AA$3:$AA$1315,DataRegularSeason20242025!$B$3:$B$1315, "&lt;=" &amp; BP$1, DataRegularSeason20242025!$D$3:$D$1315, $A27)+SUMIFS(DataRegularSeason20242025!$AB$3:$AB$1315,DataRegularSeason20242025!$B$3:$B$1315, "&lt;=" &amp; BP$1, DataRegularSeason20242025!$E$3:$E$1315, $A27)</f>
        <v>9</v>
      </c>
      <c r="BQ27">
        <f>SUMIFS(DataRegularSeason20242025!$AA$3:$AA$1315,DataRegularSeason20242025!$B$3:$B$1315, "&lt;=" &amp; BQ$1, DataRegularSeason20242025!$D$3:$D$1315, $A27)+SUMIFS(DataRegularSeason20242025!$AB$3:$AB$1315,DataRegularSeason20242025!$B$3:$B$1315, "&lt;=" &amp; BQ$1, DataRegularSeason20242025!$E$3:$E$1315, $A27)</f>
        <v>9</v>
      </c>
      <c r="BR27">
        <f>SUMIFS(DataRegularSeason20242025!$AA$3:$AA$1315,DataRegularSeason20242025!$B$3:$B$1315, "&lt;=" &amp; BR$1, DataRegularSeason20242025!$D$3:$D$1315, $A27)+SUMIFS(DataRegularSeason20242025!$AB$3:$AB$1315,DataRegularSeason20242025!$B$3:$B$1315, "&lt;=" &amp; BR$1, DataRegularSeason20242025!$E$3:$E$1315, $A27)</f>
        <v>9</v>
      </c>
      <c r="BS27">
        <f>SUMIFS(DataRegularSeason20242025!$AA$3:$AA$1315,DataRegularSeason20242025!$B$3:$B$1315, "&lt;=" &amp; BS$1, DataRegularSeason20242025!$D$3:$D$1315, $A27)+SUMIFS(DataRegularSeason20242025!$AB$3:$AB$1315,DataRegularSeason20242025!$B$3:$B$1315, "&lt;=" &amp; BS$1, DataRegularSeason20242025!$E$3:$E$1315, $A27)</f>
        <v>9</v>
      </c>
      <c r="BT27">
        <f>SUMIFS(DataRegularSeason20242025!$AA$3:$AA$1315,DataRegularSeason20242025!$B$3:$B$1315, "&lt;=" &amp; BT$1, DataRegularSeason20242025!$D$3:$D$1315, $A27)+SUMIFS(DataRegularSeason20242025!$AB$3:$AB$1315,DataRegularSeason20242025!$B$3:$B$1315, "&lt;=" &amp; BT$1, DataRegularSeason20242025!$E$3:$E$1315, $A27)</f>
        <v>9</v>
      </c>
      <c r="BU27">
        <f>SUMIFS(DataRegularSeason20242025!$AA$3:$AA$1315,DataRegularSeason20242025!$B$3:$B$1315, "&lt;=" &amp; BU$1, DataRegularSeason20242025!$D$3:$D$1315, $A27)+SUMIFS(DataRegularSeason20242025!$AB$3:$AB$1315,DataRegularSeason20242025!$B$3:$B$1315, "&lt;=" &amp; BU$1, DataRegularSeason20242025!$E$3:$E$1315, $A27)</f>
        <v>9</v>
      </c>
      <c r="BV27">
        <f>SUMIFS(DataRegularSeason20242025!$AA$3:$AA$1315,DataRegularSeason20242025!$B$3:$B$1315, "&lt;=" &amp; BV$1, DataRegularSeason20242025!$D$3:$D$1315, $A27)+SUMIFS(DataRegularSeason20242025!$AB$3:$AB$1315,DataRegularSeason20242025!$B$3:$B$1315, "&lt;=" &amp; BV$1, DataRegularSeason20242025!$E$3:$E$1315, $A27)</f>
        <v>9</v>
      </c>
      <c r="BW27">
        <f>SUMIFS(DataRegularSeason20242025!$AA$3:$AA$1315,DataRegularSeason20242025!$B$3:$B$1315, "&lt;=" &amp; BW$1, DataRegularSeason20242025!$D$3:$D$1315, $A27)+SUMIFS(DataRegularSeason20242025!$AB$3:$AB$1315,DataRegularSeason20242025!$B$3:$B$1315, "&lt;=" &amp; BW$1, DataRegularSeason20242025!$E$3:$E$1315, $A27)</f>
        <v>9</v>
      </c>
      <c r="BX27">
        <f>SUMIFS(DataRegularSeason20242025!$AA$3:$AA$1315,DataRegularSeason20242025!$B$3:$B$1315, "&lt;=" &amp; BX$1, DataRegularSeason20242025!$D$3:$D$1315, $A27)+SUMIFS(DataRegularSeason20242025!$AB$3:$AB$1315,DataRegularSeason20242025!$B$3:$B$1315, "&lt;=" &amp; BX$1, DataRegularSeason20242025!$E$3:$E$1315, $A27)</f>
        <v>9</v>
      </c>
      <c r="BY27">
        <f>SUMIFS(DataRegularSeason20242025!$AA$3:$AA$1315,DataRegularSeason20242025!$B$3:$B$1315, "&lt;=" &amp; BY$1, DataRegularSeason20242025!$D$3:$D$1315, $A27)+SUMIFS(DataRegularSeason20242025!$AB$3:$AB$1315,DataRegularSeason20242025!$B$3:$B$1315, "&lt;=" &amp; BY$1, DataRegularSeason20242025!$E$3:$E$1315, $A27)</f>
        <v>9</v>
      </c>
      <c r="BZ27">
        <f>SUMIFS(DataRegularSeason20242025!$AA$3:$AA$1315,DataRegularSeason20242025!$B$3:$B$1315, "&lt;=" &amp; BZ$1, DataRegularSeason20242025!$D$3:$D$1315, $A27)+SUMIFS(DataRegularSeason20242025!$AB$3:$AB$1315,DataRegularSeason20242025!$B$3:$B$1315, "&lt;=" &amp; BZ$1, DataRegularSeason20242025!$E$3:$E$1315, $A27)</f>
        <v>9</v>
      </c>
      <c r="CA27">
        <f>SUMIFS(DataRegularSeason20242025!$AA$3:$AA$1315,DataRegularSeason20242025!$B$3:$B$1315, "&lt;=" &amp; CA$1, DataRegularSeason20242025!$D$3:$D$1315, $A27)+SUMIFS(DataRegularSeason20242025!$AB$3:$AB$1315,DataRegularSeason20242025!$B$3:$B$1315, "&lt;=" &amp; CA$1, DataRegularSeason20242025!$E$3:$E$1315, $A27)</f>
        <v>9</v>
      </c>
      <c r="CB27">
        <f>SUMIFS(DataRegularSeason20242025!$AA$3:$AA$1315,DataRegularSeason20242025!$B$3:$B$1315, "&lt;=" &amp; CB$1, DataRegularSeason20242025!$D$3:$D$1315, $A27)+SUMIFS(DataRegularSeason20242025!$AB$3:$AB$1315,DataRegularSeason20242025!$B$3:$B$1315, "&lt;=" &amp; CB$1, DataRegularSeason20242025!$E$3:$E$1315, $A27)</f>
        <v>9</v>
      </c>
      <c r="CC27">
        <f>SUMIFS(DataRegularSeason20242025!$AA$3:$AA$1315,DataRegularSeason20242025!$B$3:$B$1315, "&lt;=" &amp; CC$1, DataRegularSeason20242025!$D$3:$D$1315, $A27)+SUMIFS(DataRegularSeason20242025!$AB$3:$AB$1315,DataRegularSeason20242025!$B$3:$B$1315, "&lt;=" &amp; CC$1, DataRegularSeason20242025!$E$3:$E$1315, $A27)</f>
        <v>9</v>
      </c>
      <c r="CD27">
        <f>SUMIFS(DataRegularSeason20242025!$AA$3:$AA$1315,DataRegularSeason20242025!$B$3:$B$1315, "&lt;=" &amp; CD$1, DataRegularSeason20242025!$D$3:$D$1315, $A27)+SUMIFS(DataRegularSeason20242025!$AB$3:$AB$1315,DataRegularSeason20242025!$B$3:$B$1315, "&lt;=" &amp; CD$1, DataRegularSeason20242025!$E$3:$E$1315, $A27)</f>
        <v>9</v>
      </c>
      <c r="CE27">
        <f>SUMIFS(DataRegularSeason20242025!$AA$3:$AA$1315,DataRegularSeason20242025!$B$3:$B$1315, "&lt;=" &amp; CE$1, DataRegularSeason20242025!$D$3:$D$1315, $A27)+SUMIFS(DataRegularSeason20242025!$AB$3:$AB$1315,DataRegularSeason20242025!$B$3:$B$1315, "&lt;=" &amp; CE$1, DataRegularSeason20242025!$E$3:$E$1315, $A27)</f>
        <v>9</v>
      </c>
      <c r="CF27">
        <f>SUMIFS(DataRegularSeason20242025!$AA$3:$AA$1315,DataRegularSeason20242025!$B$3:$B$1315, "&lt;=" &amp; CF$1, DataRegularSeason20242025!$D$3:$D$1315, $A27)+SUMIFS(DataRegularSeason20242025!$AB$3:$AB$1315,DataRegularSeason20242025!$B$3:$B$1315, "&lt;=" &amp; CF$1, DataRegularSeason20242025!$E$3:$E$1315, $A27)</f>
        <v>9</v>
      </c>
      <c r="CG27">
        <f>SUMIFS(DataRegularSeason20242025!$AA$3:$AA$1315,DataRegularSeason20242025!$B$3:$B$1315, "&lt;=" &amp; CG$1, DataRegularSeason20242025!$D$3:$D$1315, $A27)+SUMIFS(DataRegularSeason20242025!$AB$3:$AB$1315,DataRegularSeason20242025!$B$3:$B$1315, "&lt;=" &amp; CG$1, DataRegularSeason20242025!$E$3:$E$1315, $A27)</f>
        <v>9</v>
      </c>
      <c r="CH27">
        <f>SUMIFS(DataRegularSeason20242025!$AA$3:$AA$1315,DataRegularSeason20242025!$B$3:$B$1315, "&lt;=" &amp; CH$1, DataRegularSeason20242025!$D$3:$D$1315, $A27)+SUMIFS(DataRegularSeason20242025!$AB$3:$AB$1315,DataRegularSeason20242025!$B$3:$B$1315, "&lt;=" &amp; CH$1, DataRegularSeason20242025!$E$3:$E$1315, $A27)</f>
        <v>9</v>
      </c>
      <c r="CI27">
        <f>SUMIFS(DataRegularSeason20242025!$AA$3:$AA$1315,DataRegularSeason20242025!$B$3:$B$1315, "&lt;=" &amp; CI$1, DataRegularSeason20242025!$D$3:$D$1315, $A27)+SUMIFS(DataRegularSeason20242025!$AB$3:$AB$1315,DataRegularSeason20242025!$B$3:$B$1315, "&lt;=" &amp; CI$1, DataRegularSeason20242025!$E$3:$E$1315, $A27)</f>
        <v>9</v>
      </c>
      <c r="CJ27">
        <f>SUMIFS(DataRegularSeason20242025!$AA$3:$AA$1315,DataRegularSeason20242025!$B$3:$B$1315, "&lt;=" &amp; CJ$1, DataRegularSeason20242025!$D$3:$D$1315, $A27)+SUMIFS(DataRegularSeason20242025!$AB$3:$AB$1315,DataRegularSeason20242025!$B$3:$B$1315, "&lt;=" &amp; CJ$1, DataRegularSeason20242025!$E$3:$E$1315, $A27)</f>
        <v>9</v>
      </c>
      <c r="CK27">
        <f>SUMIFS(DataRegularSeason20242025!$AA$3:$AA$1315,DataRegularSeason20242025!$B$3:$B$1315, "&lt;=" &amp; CK$1, DataRegularSeason20242025!$D$3:$D$1315, $A27)+SUMIFS(DataRegularSeason20242025!$AB$3:$AB$1315,DataRegularSeason20242025!$B$3:$B$1315, "&lt;=" &amp; CK$1, DataRegularSeason20242025!$E$3:$E$1315, $A27)</f>
        <v>9</v>
      </c>
      <c r="CL27">
        <f>SUMIFS(DataRegularSeason20242025!$AA$3:$AA$1315,DataRegularSeason20242025!$B$3:$B$1315, "&lt;=" &amp; CL$1, DataRegularSeason20242025!$D$3:$D$1315, $A27)+SUMIFS(DataRegularSeason20242025!$AB$3:$AB$1315,DataRegularSeason20242025!$B$3:$B$1315, "&lt;=" &amp; CL$1, DataRegularSeason20242025!$E$3:$E$1315, $A27)</f>
        <v>9</v>
      </c>
      <c r="CM27">
        <f>SUMIFS(DataRegularSeason20242025!$AA$3:$AA$1315,DataRegularSeason20242025!$B$3:$B$1315, "&lt;=" &amp; CM$1, DataRegularSeason20242025!$D$3:$D$1315, $A27)+SUMIFS(DataRegularSeason20242025!$AB$3:$AB$1315,DataRegularSeason20242025!$B$3:$B$1315, "&lt;=" &amp; CM$1, DataRegularSeason20242025!$E$3:$E$1315, $A27)</f>
        <v>9</v>
      </c>
      <c r="CN27">
        <f>SUMIFS(DataRegularSeason20242025!$AA$3:$AA$1315,DataRegularSeason20242025!$B$3:$B$1315, "&lt;=" &amp; CN$1, DataRegularSeason20242025!$D$3:$D$1315, $A27)+SUMIFS(DataRegularSeason20242025!$AB$3:$AB$1315,DataRegularSeason20242025!$B$3:$B$1315, "&lt;=" &amp; CN$1, DataRegularSeason20242025!$E$3:$E$1315, $A27)</f>
        <v>9</v>
      </c>
      <c r="CO27">
        <f>SUMIFS(DataRegularSeason20242025!$AA$3:$AA$1315,DataRegularSeason20242025!$B$3:$B$1315, "&lt;=" &amp; CO$1, DataRegularSeason20242025!$D$3:$D$1315, $A27)+SUMIFS(DataRegularSeason20242025!$AB$3:$AB$1315,DataRegularSeason20242025!$B$3:$B$1315, "&lt;=" &amp; CO$1, DataRegularSeason20242025!$E$3:$E$1315, $A27)</f>
        <v>9</v>
      </c>
      <c r="CP27">
        <f>SUMIFS(DataRegularSeason20242025!$AA$3:$AA$1315,DataRegularSeason20242025!$B$3:$B$1315, "&lt;=" &amp; CP$1, DataRegularSeason20242025!$D$3:$D$1315, $A27)+SUMIFS(DataRegularSeason20242025!$AB$3:$AB$1315,DataRegularSeason20242025!$B$3:$B$1315, "&lt;=" &amp; CP$1, DataRegularSeason20242025!$E$3:$E$1315, $A27)</f>
        <v>9</v>
      </c>
      <c r="CQ27">
        <f>SUMIFS(DataRegularSeason20242025!$AA$3:$AA$1315,DataRegularSeason20242025!$B$3:$B$1315, "&lt;=" &amp; CQ$1, DataRegularSeason20242025!$D$3:$D$1315, $A27)+SUMIFS(DataRegularSeason20242025!$AB$3:$AB$1315,DataRegularSeason20242025!$B$3:$B$1315, "&lt;=" &amp; CQ$1, DataRegularSeason20242025!$E$3:$E$1315, $A27)</f>
        <v>9</v>
      </c>
      <c r="CR27">
        <f>SUMIFS(DataRegularSeason20242025!$AA$3:$AA$1315,DataRegularSeason20242025!$B$3:$B$1315, "&lt;=" &amp; CR$1, DataRegularSeason20242025!$D$3:$D$1315, $A27)+SUMIFS(DataRegularSeason20242025!$AB$3:$AB$1315,DataRegularSeason20242025!$B$3:$B$1315, "&lt;=" &amp; CR$1, DataRegularSeason20242025!$E$3:$E$1315, $A27)</f>
        <v>9</v>
      </c>
      <c r="CS27">
        <f>SUMIFS(DataRegularSeason20242025!$AA$3:$AA$1315,DataRegularSeason20242025!$B$3:$B$1315, "&lt;=" &amp; CS$1, DataRegularSeason20242025!$D$3:$D$1315, $A27)+SUMIFS(DataRegularSeason20242025!$AB$3:$AB$1315,DataRegularSeason20242025!$B$3:$B$1315, "&lt;=" &amp; CS$1, DataRegularSeason20242025!$E$3:$E$1315, $A27)</f>
        <v>9</v>
      </c>
      <c r="CT27">
        <f>SUMIFS(DataRegularSeason20242025!$AA$3:$AA$1315,DataRegularSeason20242025!$B$3:$B$1315, "&lt;=" &amp; CT$1, DataRegularSeason20242025!$D$3:$D$1315, $A27)+SUMIFS(DataRegularSeason20242025!$AB$3:$AB$1315,DataRegularSeason20242025!$B$3:$B$1315, "&lt;=" &amp; CT$1, DataRegularSeason20242025!$E$3:$E$1315, $A27)</f>
        <v>9</v>
      </c>
      <c r="CU27">
        <f>SUMIFS(DataRegularSeason20242025!$AA$3:$AA$1315,DataRegularSeason20242025!$B$3:$B$1315, "&lt;=" &amp; CU$1, DataRegularSeason20242025!$D$3:$D$1315, $A27)+SUMIFS(DataRegularSeason20242025!$AB$3:$AB$1315,DataRegularSeason20242025!$B$3:$B$1315, "&lt;=" &amp; CU$1, DataRegularSeason20242025!$E$3:$E$1315, $A27)</f>
        <v>9</v>
      </c>
      <c r="CV27">
        <f>SUMIFS(DataRegularSeason20242025!$AA$3:$AA$1315,DataRegularSeason20242025!$B$3:$B$1315, "&lt;=" &amp; CV$1, DataRegularSeason20242025!$D$3:$D$1315, $A27)+SUMIFS(DataRegularSeason20242025!$AB$3:$AB$1315,DataRegularSeason20242025!$B$3:$B$1315, "&lt;=" &amp; CV$1, DataRegularSeason20242025!$E$3:$E$1315, $A27)</f>
        <v>9</v>
      </c>
      <c r="CW27">
        <f>SUMIFS(DataRegularSeason20242025!$AA$3:$AA$1315,DataRegularSeason20242025!$B$3:$B$1315, "&lt;=" &amp; CW$1, DataRegularSeason20242025!$D$3:$D$1315, $A27)+SUMIFS(DataRegularSeason20242025!$AB$3:$AB$1315,DataRegularSeason20242025!$B$3:$B$1315, "&lt;=" &amp; CW$1, DataRegularSeason20242025!$E$3:$E$1315, $A27)</f>
        <v>9</v>
      </c>
      <c r="CX27">
        <f>SUMIFS(DataRegularSeason20242025!$AA$3:$AA$1315,DataRegularSeason20242025!$B$3:$B$1315, "&lt;=" &amp; CX$1, DataRegularSeason20242025!$D$3:$D$1315, $A27)+SUMIFS(DataRegularSeason20242025!$AB$3:$AB$1315,DataRegularSeason20242025!$B$3:$B$1315, "&lt;=" &amp; CX$1, DataRegularSeason20242025!$E$3:$E$1315, $A27)</f>
        <v>9</v>
      </c>
      <c r="CY27">
        <f>SUMIFS(DataRegularSeason20242025!$AA$3:$AA$1315,DataRegularSeason20242025!$B$3:$B$1315, "&lt;=" &amp; CY$1, DataRegularSeason20242025!$D$3:$D$1315, $A27)+SUMIFS(DataRegularSeason20242025!$AB$3:$AB$1315,DataRegularSeason20242025!$B$3:$B$1315, "&lt;=" &amp; CY$1, DataRegularSeason20242025!$E$3:$E$1315, $A27)</f>
        <v>9</v>
      </c>
      <c r="CZ27">
        <f>SUMIFS(DataRegularSeason20242025!$AA$3:$AA$1315,DataRegularSeason20242025!$B$3:$B$1315, "&lt;=" &amp; CZ$1, DataRegularSeason20242025!$D$3:$D$1315, $A27)+SUMIFS(DataRegularSeason20242025!$AB$3:$AB$1315,DataRegularSeason20242025!$B$3:$B$1315, "&lt;=" &amp; CZ$1, DataRegularSeason20242025!$E$3:$E$1315, $A27)</f>
        <v>9</v>
      </c>
      <c r="DA27">
        <f>SUMIFS(DataRegularSeason20242025!$AA$3:$AA$1315,DataRegularSeason20242025!$B$3:$B$1315, "&lt;=" &amp; DA$1, DataRegularSeason20242025!$D$3:$D$1315, $A27)+SUMIFS(DataRegularSeason20242025!$AB$3:$AB$1315,DataRegularSeason20242025!$B$3:$B$1315, "&lt;=" &amp; DA$1, DataRegularSeason20242025!$E$3:$E$1315, $A27)</f>
        <v>9</v>
      </c>
      <c r="DB27">
        <f>SUMIFS(DataRegularSeason20242025!$AA$3:$AA$1315,DataRegularSeason20242025!$B$3:$B$1315, "&lt;=" &amp; DB$1, DataRegularSeason20242025!$D$3:$D$1315, $A27)+SUMIFS(DataRegularSeason20242025!$AB$3:$AB$1315,DataRegularSeason20242025!$B$3:$B$1315, "&lt;=" &amp; DB$1, DataRegularSeason20242025!$E$3:$E$1315, $A27)</f>
        <v>9</v>
      </c>
      <c r="DC27">
        <f>SUMIFS(DataRegularSeason20242025!$AA$3:$AA$1315,DataRegularSeason20242025!$B$3:$B$1315, "&lt;=" &amp; DC$1, DataRegularSeason20242025!$D$3:$D$1315, $A27)+SUMIFS(DataRegularSeason20242025!$AB$3:$AB$1315,DataRegularSeason20242025!$B$3:$B$1315, "&lt;=" &amp; DC$1, DataRegularSeason20242025!$E$3:$E$1315, $A27)</f>
        <v>9</v>
      </c>
      <c r="DD27">
        <f>SUMIFS(DataRegularSeason20242025!$AA$3:$AA$1315,DataRegularSeason20242025!$B$3:$B$1315, "&lt;=" &amp; DD$1, DataRegularSeason20242025!$D$3:$D$1315, $A27)+SUMIFS(DataRegularSeason20242025!$AB$3:$AB$1315,DataRegularSeason20242025!$B$3:$B$1315, "&lt;=" &amp; DD$1, DataRegularSeason20242025!$E$3:$E$1315, $A27)</f>
        <v>9</v>
      </c>
      <c r="DE27">
        <f>SUMIFS(DataRegularSeason20242025!$AA$3:$AA$1315,DataRegularSeason20242025!$B$3:$B$1315, "&lt;=" &amp; DE$1, DataRegularSeason20242025!$D$3:$D$1315, $A27)+SUMIFS(DataRegularSeason20242025!$AB$3:$AB$1315,DataRegularSeason20242025!$B$3:$B$1315, "&lt;=" &amp; DE$1, DataRegularSeason20242025!$E$3:$E$1315, $A27)</f>
        <v>9</v>
      </c>
      <c r="DF27">
        <f>SUMIFS(DataRegularSeason20242025!$AA$3:$AA$1315,DataRegularSeason20242025!$B$3:$B$1315, "&lt;=" &amp; DF$1, DataRegularSeason20242025!$D$3:$D$1315, $A27)+SUMIFS(DataRegularSeason20242025!$AB$3:$AB$1315,DataRegularSeason20242025!$B$3:$B$1315, "&lt;=" &amp; DF$1, DataRegularSeason20242025!$E$3:$E$1315, $A27)</f>
        <v>9</v>
      </c>
      <c r="DG27">
        <f>SUMIFS(DataRegularSeason20242025!$AA$3:$AA$1315,DataRegularSeason20242025!$B$3:$B$1315, "&lt;=" &amp; DG$1, DataRegularSeason20242025!$D$3:$D$1315, $A27)+SUMIFS(DataRegularSeason20242025!$AB$3:$AB$1315,DataRegularSeason20242025!$B$3:$B$1315, "&lt;=" &amp; DG$1, DataRegularSeason20242025!$E$3:$E$1315, $A27)</f>
        <v>9</v>
      </c>
      <c r="DH27">
        <f>SUMIFS(DataRegularSeason20242025!$AA$3:$AA$1315,DataRegularSeason20242025!$B$3:$B$1315, "&lt;=" &amp; DH$1, DataRegularSeason20242025!$D$3:$D$1315, $A27)+SUMIFS(DataRegularSeason20242025!$AB$3:$AB$1315,DataRegularSeason20242025!$B$3:$B$1315, "&lt;=" &amp; DH$1, DataRegularSeason20242025!$E$3:$E$1315, $A27)</f>
        <v>9</v>
      </c>
      <c r="DI27">
        <f>SUMIFS(DataRegularSeason20242025!$AA$3:$AA$1315,DataRegularSeason20242025!$B$3:$B$1315, "&lt;=" &amp; DI$1, DataRegularSeason20242025!$D$3:$D$1315, $A27)+SUMIFS(DataRegularSeason20242025!$AB$3:$AB$1315,DataRegularSeason20242025!$B$3:$B$1315, "&lt;=" &amp; DI$1, DataRegularSeason20242025!$E$3:$E$1315, $A27)</f>
        <v>9</v>
      </c>
      <c r="DJ27">
        <f>SUMIFS(DataRegularSeason20242025!$AA$3:$AA$1315,DataRegularSeason20242025!$B$3:$B$1315, "&lt;=" &amp; DJ$1, DataRegularSeason20242025!$D$3:$D$1315, $A27)+SUMIFS(DataRegularSeason20242025!$AB$3:$AB$1315,DataRegularSeason20242025!$B$3:$B$1315, "&lt;=" &amp; DJ$1, DataRegularSeason20242025!$E$3:$E$1315, $A27)</f>
        <v>9</v>
      </c>
      <c r="DK27">
        <f>SUMIFS(DataRegularSeason20242025!$AA$3:$AA$1315,DataRegularSeason20242025!$B$3:$B$1315, "&lt;=" &amp; DK$1, DataRegularSeason20242025!$D$3:$D$1315, $A27)+SUMIFS(DataRegularSeason20242025!$AB$3:$AB$1315,DataRegularSeason20242025!$B$3:$B$1315, "&lt;=" &amp; DK$1, DataRegularSeason20242025!$E$3:$E$1315, $A27)</f>
        <v>9</v>
      </c>
      <c r="DL27">
        <f>SUMIFS(DataRegularSeason20242025!$AA$3:$AA$1315,DataRegularSeason20242025!$B$3:$B$1315, "&lt;=" &amp; DL$1, DataRegularSeason20242025!$D$3:$D$1315, $A27)+SUMIFS(DataRegularSeason20242025!$AB$3:$AB$1315,DataRegularSeason20242025!$B$3:$B$1315, "&lt;=" &amp; DL$1, DataRegularSeason20242025!$E$3:$E$1315, $A27)</f>
        <v>9</v>
      </c>
      <c r="DM27">
        <f>SUMIFS(DataRegularSeason20242025!$AA$3:$AA$1315,DataRegularSeason20242025!$B$3:$B$1315, "&lt;=" &amp; DM$1, DataRegularSeason20242025!$D$3:$D$1315, $A27)+SUMIFS(DataRegularSeason20242025!$AB$3:$AB$1315,DataRegularSeason20242025!$B$3:$B$1315, "&lt;=" &amp; DM$1, DataRegularSeason20242025!$E$3:$E$1315, $A27)</f>
        <v>9</v>
      </c>
      <c r="DN27">
        <f>SUMIFS(DataRegularSeason20242025!$AA$3:$AA$1315,DataRegularSeason20242025!$B$3:$B$1315, "&lt;=" &amp; DN$1, DataRegularSeason20242025!$D$3:$D$1315, $A27)+SUMIFS(DataRegularSeason20242025!$AB$3:$AB$1315,DataRegularSeason20242025!$B$3:$B$1315, "&lt;=" &amp; DN$1, DataRegularSeason20242025!$E$3:$E$1315, $A27)</f>
        <v>9</v>
      </c>
      <c r="DO27">
        <f>SUMIFS(DataRegularSeason20242025!$AA$3:$AA$1315,DataRegularSeason20242025!$B$3:$B$1315, "&lt;=" &amp; DO$1, DataRegularSeason20242025!$D$3:$D$1315, $A27)+SUMIFS(DataRegularSeason20242025!$AB$3:$AB$1315,DataRegularSeason20242025!$B$3:$B$1315, "&lt;=" &amp; DO$1, DataRegularSeason20242025!$E$3:$E$1315, $A27)</f>
        <v>9</v>
      </c>
      <c r="DP27">
        <f>SUMIFS(DataRegularSeason20242025!$AA$3:$AA$1315,DataRegularSeason20242025!$B$3:$B$1315, "&lt;=" &amp; DP$1, DataRegularSeason20242025!$D$3:$D$1315, $A27)+SUMIFS(DataRegularSeason20242025!$AB$3:$AB$1315,DataRegularSeason20242025!$B$3:$B$1315, "&lt;=" &amp; DP$1, DataRegularSeason20242025!$E$3:$E$1315, $A27)</f>
        <v>9</v>
      </c>
      <c r="DQ27">
        <f>SUMIFS(DataRegularSeason20242025!$AA$3:$AA$1315,DataRegularSeason20242025!$B$3:$B$1315, "&lt;=" &amp; DQ$1, DataRegularSeason20242025!$D$3:$D$1315, $A27)+SUMIFS(DataRegularSeason20242025!$AB$3:$AB$1315,DataRegularSeason20242025!$B$3:$B$1315, "&lt;=" &amp; DQ$1, DataRegularSeason20242025!$E$3:$E$1315, $A27)</f>
        <v>9</v>
      </c>
      <c r="DR27">
        <f>SUMIFS(DataRegularSeason20242025!$AA$3:$AA$1315,DataRegularSeason20242025!$B$3:$B$1315, "&lt;=" &amp; DR$1, DataRegularSeason20242025!$D$3:$D$1315, $A27)+SUMIFS(DataRegularSeason20242025!$AB$3:$AB$1315,DataRegularSeason20242025!$B$3:$B$1315, "&lt;=" &amp; DR$1, DataRegularSeason20242025!$E$3:$E$1315, $A27)</f>
        <v>9</v>
      </c>
      <c r="DS27">
        <f>SUMIFS(DataRegularSeason20242025!$AA$3:$AA$1315,DataRegularSeason20242025!$B$3:$B$1315, "&lt;=" &amp; DS$1, DataRegularSeason20242025!$D$3:$D$1315, $A27)+SUMIFS(DataRegularSeason20242025!$AB$3:$AB$1315,DataRegularSeason20242025!$B$3:$B$1315, "&lt;=" &amp; DS$1, DataRegularSeason20242025!$E$3:$E$1315, $A27)</f>
        <v>9</v>
      </c>
      <c r="DT27">
        <f>SUMIFS(DataRegularSeason20242025!$AA$3:$AA$1315,DataRegularSeason20242025!$B$3:$B$1315, "&lt;=" &amp; DT$1, DataRegularSeason20242025!$D$3:$D$1315, $A27)+SUMIFS(DataRegularSeason20242025!$AB$3:$AB$1315,DataRegularSeason20242025!$B$3:$B$1315, "&lt;=" &amp; DT$1, DataRegularSeason20242025!$E$3:$E$1315, $A27)</f>
        <v>9</v>
      </c>
      <c r="DU27">
        <f>SUMIFS(DataRegularSeason20242025!$AA$3:$AA$1315,DataRegularSeason20242025!$B$3:$B$1315, "&lt;=" &amp; DU$1, DataRegularSeason20242025!$D$3:$D$1315, $A27)+SUMIFS(DataRegularSeason20242025!$AB$3:$AB$1315,DataRegularSeason20242025!$B$3:$B$1315, "&lt;=" &amp; DU$1, DataRegularSeason20242025!$E$3:$E$1315, $A27)</f>
        <v>9</v>
      </c>
      <c r="DV27">
        <f>SUMIFS(DataRegularSeason20242025!$AA$3:$AA$1315,DataRegularSeason20242025!$B$3:$B$1315, "&lt;=" &amp; DV$1, DataRegularSeason20242025!$D$3:$D$1315, $A27)+SUMIFS(DataRegularSeason20242025!$AB$3:$AB$1315,DataRegularSeason20242025!$B$3:$B$1315, "&lt;=" &amp; DV$1, DataRegularSeason20242025!$E$3:$E$1315, $A27)</f>
        <v>9</v>
      </c>
      <c r="DW27">
        <f>SUMIFS(DataRegularSeason20242025!$AA$3:$AA$1315,DataRegularSeason20242025!$B$3:$B$1315, "&lt;=" &amp; DW$1, DataRegularSeason20242025!$D$3:$D$1315, $A27)+SUMIFS(DataRegularSeason20242025!$AB$3:$AB$1315,DataRegularSeason20242025!$B$3:$B$1315, "&lt;=" &amp; DW$1, DataRegularSeason20242025!$E$3:$E$1315, $A27)</f>
        <v>9</v>
      </c>
      <c r="DX27">
        <f>SUMIFS(DataRegularSeason20242025!$AA$3:$AA$1315,DataRegularSeason20242025!$B$3:$B$1315, "&lt;=" &amp; DX$1, DataRegularSeason20242025!$D$3:$D$1315, $A27)+SUMIFS(DataRegularSeason20242025!$AB$3:$AB$1315,DataRegularSeason20242025!$B$3:$B$1315, "&lt;=" &amp; DX$1, DataRegularSeason20242025!$E$3:$E$1315, $A27)</f>
        <v>9</v>
      </c>
      <c r="DY27">
        <f>SUMIFS(DataRegularSeason20242025!$AA$3:$AA$1315,DataRegularSeason20242025!$B$3:$B$1315, "&lt;=" &amp; DY$1, DataRegularSeason20242025!$D$3:$D$1315, $A27)+SUMIFS(DataRegularSeason20242025!$AB$3:$AB$1315,DataRegularSeason20242025!$B$3:$B$1315, "&lt;=" &amp; DY$1, DataRegularSeason20242025!$E$3:$E$1315, $A27)</f>
        <v>9</v>
      </c>
      <c r="DZ27">
        <f>SUMIFS(DataRegularSeason20242025!$AA$3:$AA$1315,DataRegularSeason20242025!$B$3:$B$1315, "&lt;=" &amp; DZ$1, DataRegularSeason20242025!$D$3:$D$1315, $A27)+SUMIFS(DataRegularSeason20242025!$AB$3:$AB$1315,DataRegularSeason20242025!$B$3:$B$1315, "&lt;=" &amp; DZ$1, DataRegularSeason20242025!$E$3:$E$1315, $A27)</f>
        <v>9</v>
      </c>
      <c r="EA27">
        <f>SUMIFS(DataRegularSeason20242025!$AA$3:$AA$1315,DataRegularSeason20242025!$B$3:$B$1315, "&lt;=" &amp; EA$1, DataRegularSeason20242025!$D$3:$D$1315, $A27)+SUMIFS(DataRegularSeason20242025!$AB$3:$AB$1315,DataRegularSeason20242025!$B$3:$B$1315, "&lt;=" &amp; EA$1, DataRegularSeason20242025!$E$3:$E$1315, $A27)</f>
        <v>9</v>
      </c>
      <c r="EB27">
        <f>SUMIFS(DataRegularSeason20242025!$AA$3:$AA$1315,DataRegularSeason20242025!$B$3:$B$1315, "&lt;=" &amp; EB$1, DataRegularSeason20242025!$D$3:$D$1315, $A27)+SUMIFS(DataRegularSeason20242025!$AB$3:$AB$1315,DataRegularSeason20242025!$B$3:$B$1315, "&lt;=" &amp; EB$1, DataRegularSeason20242025!$E$3:$E$1315, $A27)</f>
        <v>9</v>
      </c>
      <c r="EC27">
        <f>SUMIFS(DataRegularSeason20242025!$AA$3:$AA$1315,DataRegularSeason20242025!$B$3:$B$1315, "&lt;=" &amp; EC$1, DataRegularSeason20242025!$D$3:$D$1315, $A27)+SUMIFS(DataRegularSeason20242025!$AB$3:$AB$1315,DataRegularSeason20242025!$B$3:$B$1315, "&lt;=" &amp; EC$1, DataRegularSeason20242025!$E$3:$E$1315, $A27)</f>
        <v>9</v>
      </c>
      <c r="ED27">
        <f>SUMIFS(DataRegularSeason20242025!$AA$3:$AA$1315,DataRegularSeason20242025!$B$3:$B$1315, "&lt;=" &amp; ED$1, DataRegularSeason20242025!$D$3:$D$1315, $A27)+SUMIFS(DataRegularSeason20242025!$AB$3:$AB$1315,DataRegularSeason20242025!$B$3:$B$1315, "&lt;=" &amp; ED$1, DataRegularSeason20242025!$E$3:$E$1315, $A27)</f>
        <v>9</v>
      </c>
      <c r="EE27">
        <f>SUMIFS(DataRegularSeason20242025!$AA$3:$AA$1315,DataRegularSeason20242025!$B$3:$B$1315, "&lt;=" &amp; EE$1, DataRegularSeason20242025!$D$3:$D$1315, $A27)+SUMIFS(DataRegularSeason20242025!$AB$3:$AB$1315,DataRegularSeason20242025!$B$3:$B$1315, "&lt;=" &amp; EE$1, DataRegularSeason20242025!$E$3:$E$1315, $A27)</f>
        <v>9</v>
      </c>
      <c r="EF27">
        <f>SUMIFS(DataRegularSeason20242025!$AA$3:$AA$1315,DataRegularSeason20242025!$B$3:$B$1315, "&lt;=" &amp; EF$1, DataRegularSeason20242025!$D$3:$D$1315, $A27)+SUMIFS(DataRegularSeason20242025!$AB$3:$AB$1315,DataRegularSeason20242025!$B$3:$B$1315, "&lt;=" &amp; EF$1, DataRegularSeason20242025!$E$3:$E$1315, $A27)</f>
        <v>9</v>
      </c>
      <c r="EG27">
        <f>SUMIFS(DataRegularSeason20242025!$AA$3:$AA$1315,DataRegularSeason20242025!$B$3:$B$1315, "&lt;=" &amp; EG$1, DataRegularSeason20242025!$D$3:$D$1315, $A27)+SUMIFS(DataRegularSeason20242025!$AB$3:$AB$1315,DataRegularSeason20242025!$B$3:$B$1315, "&lt;=" &amp; EG$1, DataRegularSeason20242025!$E$3:$E$1315, $A27)</f>
        <v>9</v>
      </c>
      <c r="EH27">
        <f>SUMIFS(DataRegularSeason20242025!$AA$3:$AA$1315,DataRegularSeason20242025!$B$3:$B$1315, "&lt;=" &amp; EH$1, DataRegularSeason20242025!$D$3:$D$1315, $A27)+SUMIFS(DataRegularSeason20242025!$AB$3:$AB$1315,DataRegularSeason20242025!$B$3:$B$1315, "&lt;=" &amp; EH$1, DataRegularSeason20242025!$E$3:$E$1315, $A27)</f>
        <v>9</v>
      </c>
      <c r="EI27">
        <f>SUMIFS(DataRegularSeason20242025!$AA$3:$AA$1315,DataRegularSeason20242025!$B$3:$B$1315, "&lt;=" &amp; EI$1, DataRegularSeason20242025!$D$3:$D$1315, $A27)+SUMIFS(DataRegularSeason20242025!$AB$3:$AB$1315,DataRegularSeason20242025!$B$3:$B$1315, "&lt;=" &amp; EI$1, DataRegularSeason20242025!$E$3:$E$1315, $A27)</f>
        <v>9</v>
      </c>
      <c r="EJ27">
        <f>SUMIFS(DataRegularSeason20242025!$AA$3:$AA$1315,DataRegularSeason20242025!$B$3:$B$1315, "&lt;=" &amp; EJ$1, DataRegularSeason20242025!$D$3:$D$1315, $A27)+SUMIFS(DataRegularSeason20242025!$AB$3:$AB$1315,DataRegularSeason20242025!$B$3:$B$1315, "&lt;=" &amp; EJ$1, DataRegularSeason20242025!$E$3:$E$1315, $A27)</f>
        <v>9</v>
      </c>
      <c r="EK27">
        <f>SUMIFS(DataRegularSeason20242025!$AA$3:$AA$1315,DataRegularSeason20242025!$B$3:$B$1315, "&lt;=" &amp; EK$1, DataRegularSeason20242025!$D$3:$D$1315, $A27)+SUMIFS(DataRegularSeason20242025!$AB$3:$AB$1315,DataRegularSeason20242025!$B$3:$B$1315, "&lt;=" &amp; EK$1, DataRegularSeason20242025!$E$3:$E$1315, $A27)</f>
        <v>9</v>
      </c>
      <c r="EL27">
        <f>SUMIFS(DataRegularSeason20242025!$AA$3:$AA$1315,DataRegularSeason20242025!$B$3:$B$1315, "&lt;=" &amp; EL$1, DataRegularSeason20242025!$D$3:$D$1315, $A27)+SUMIFS(DataRegularSeason20242025!$AB$3:$AB$1315,DataRegularSeason20242025!$B$3:$B$1315, "&lt;=" &amp; EL$1, DataRegularSeason20242025!$E$3:$E$1315, $A27)</f>
        <v>9</v>
      </c>
      <c r="EM27">
        <f>SUMIFS(DataRegularSeason20242025!$AA$3:$AA$1315,DataRegularSeason20242025!$B$3:$B$1315, "&lt;=" &amp; EM$1, DataRegularSeason20242025!$D$3:$D$1315, $A27)+SUMIFS(DataRegularSeason20242025!$AB$3:$AB$1315,DataRegularSeason20242025!$B$3:$B$1315, "&lt;=" &amp; EM$1, DataRegularSeason20242025!$E$3:$E$1315, $A27)</f>
        <v>9</v>
      </c>
      <c r="EN27">
        <f>SUMIFS(DataRegularSeason20242025!$AA$3:$AA$1315,DataRegularSeason20242025!$B$3:$B$1315, "&lt;=" &amp; EN$1, DataRegularSeason20242025!$D$3:$D$1315, $A27)+SUMIFS(DataRegularSeason20242025!$AB$3:$AB$1315,DataRegularSeason20242025!$B$3:$B$1315, "&lt;=" &amp; EN$1, DataRegularSeason20242025!$E$3:$E$1315, $A27)</f>
        <v>9</v>
      </c>
      <c r="EO27">
        <f>SUMIFS(DataRegularSeason20242025!$AA$3:$AA$1315,DataRegularSeason20242025!$B$3:$B$1315, "&lt;=" &amp; EO$1, DataRegularSeason20242025!$D$3:$D$1315, $A27)+SUMIFS(DataRegularSeason20242025!$AB$3:$AB$1315,DataRegularSeason20242025!$B$3:$B$1315, "&lt;=" &amp; EO$1, DataRegularSeason20242025!$E$3:$E$1315, $A27)</f>
        <v>9</v>
      </c>
      <c r="EP27">
        <f>SUMIFS(DataRegularSeason20242025!$AA$3:$AA$1315,DataRegularSeason20242025!$B$3:$B$1315, "&lt;=" &amp; EP$1, DataRegularSeason20242025!$D$3:$D$1315, $A27)+SUMIFS(DataRegularSeason20242025!$AB$3:$AB$1315,DataRegularSeason20242025!$B$3:$B$1315, "&lt;=" &amp; EP$1, DataRegularSeason20242025!$E$3:$E$1315, $A27)</f>
        <v>9</v>
      </c>
      <c r="EQ27">
        <f>SUMIFS(DataRegularSeason20242025!$AA$3:$AA$1315,DataRegularSeason20242025!$B$3:$B$1315, "&lt;=" &amp; EQ$1, DataRegularSeason20242025!$D$3:$D$1315, $A27)+SUMIFS(DataRegularSeason20242025!$AB$3:$AB$1315,DataRegularSeason20242025!$B$3:$B$1315, "&lt;=" &amp; EQ$1, DataRegularSeason20242025!$E$3:$E$1315, $A27)</f>
        <v>9</v>
      </c>
      <c r="ER27">
        <f>SUMIFS(DataRegularSeason20242025!$AA$3:$AA$1315,DataRegularSeason20242025!$B$3:$B$1315, "&lt;=" &amp; ER$1, DataRegularSeason20242025!$D$3:$D$1315, $A27)+SUMIFS(DataRegularSeason20242025!$AB$3:$AB$1315,DataRegularSeason20242025!$B$3:$B$1315, "&lt;=" &amp; ER$1, DataRegularSeason20242025!$E$3:$E$1315, $A27)</f>
        <v>9</v>
      </c>
      <c r="ES27">
        <f>SUMIFS(DataRegularSeason20242025!$AA$3:$AA$1315,DataRegularSeason20242025!$B$3:$B$1315, "&lt;=" &amp; ES$1, DataRegularSeason20242025!$D$3:$D$1315, $A27)+SUMIFS(DataRegularSeason20242025!$AB$3:$AB$1315,DataRegularSeason20242025!$B$3:$B$1315, "&lt;=" &amp; ES$1, DataRegularSeason20242025!$E$3:$E$1315, $A27)</f>
        <v>9</v>
      </c>
      <c r="ET27">
        <f>SUMIFS(DataRegularSeason20242025!$AA$3:$AA$1315,DataRegularSeason20242025!$B$3:$B$1315, "&lt;=" &amp; ET$1, DataRegularSeason20242025!$D$3:$D$1315, $A27)+SUMIFS(DataRegularSeason20242025!$AB$3:$AB$1315,DataRegularSeason20242025!$B$3:$B$1315, "&lt;=" &amp; ET$1, DataRegularSeason20242025!$E$3:$E$1315, $A27)</f>
        <v>9</v>
      </c>
      <c r="EU27">
        <f>SUMIFS(DataRegularSeason20242025!$AA$3:$AA$1315,DataRegularSeason20242025!$B$3:$B$1315, "&lt;=" &amp; EU$1, DataRegularSeason20242025!$D$3:$D$1315, $A27)+SUMIFS(DataRegularSeason20242025!$AB$3:$AB$1315,DataRegularSeason20242025!$B$3:$B$1315, "&lt;=" &amp; EU$1, DataRegularSeason20242025!$E$3:$E$1315, $A27)</f>
        <v>9</v>
      </c>
      <c r="EV27">
        <f>SUMIFS(DataRegularSeason20242025!$AA$3:$AA$1315,DataRegularSeason20242025!$B$3:$B$1315, "&lt;=" &amp; EV$1, DataRegularSeason20242025!$D$3:$D$1315, $A27)+SUMIFS(DataRegularSeason20242025!$AB$3:$AB$1315,DataRegularSeason20242025!$B$3:$B$1315, "&lt;=" &amp; EV$1, DataRegularSeason20242025!$E$3:$E$1315, $A27)</f>
        <v>9</v>
      </c>
      <c r="EW27">
        <f>SUMIFS(DataRegularSeason20242025!$AA$3:$AA$1315,DataRegularSeason20242025!$B$3:$B$1315, "&lt;=" &amp; EW$1, DataRegularSeason20242025!$D$3:$D$1315, $A27)+SUMIFS(DataRegularSeason20242025!$AB$3:$AB$1315,DataRegularSeason20242025!$B$3:$B$1315, "&lt;=" &amp; EW$1, DataRegularSeason20242025!$E$3:$E$1315, $A27)</f>
        <v>9</v>
      </c>
      <c r="EX27">
        <f>SUMIFS(DataRegularSeason20242025!$AA$3:$AA$1315,DataRegularSeason20242025!$B$3:$B$1315, "&lt;=" &amp; EX$1, DataRegularSeason20242025!$D$3:$D$1315, $A27)+SUMIFS(DataRegularSeason20242025!$AB$3:$AB$1315,DataRegularSeason20242025!$B$3:$B$1315, "&lt;=" &amp; EX$1, DataRegularSeason20242025!$E$3:$E$1315, $A27)</f>
        <v>9</v>
      </c>
      <c r="EY27">
        <f>SUMIFS(DataRegularSeason20242025!$AA$3:$AA$1315,DataRegularSeason20242025!$B$3:$B$1315, "&lt;=" &amp; EY$1, DataRegularSeason20242025!$D$3:$D$1315, $A27)+SUMIFS(DataRegularSeason20242025!$AB$3:$AB$1315,DataRegularSeason20242025!$B$3:$B$1315, "&lt;=" &amp; EY$1, DataRegularSeason20242025!$E$3:$E$1315, $A27)</f>
        <v>9</v>
      </c>
      <c r="EZ27">
        <f>SUMIFS(DataRegularSeason20242025!$AA$3:$AA$1315,DataRegularSeason20242025!$B$3:$B$1315, "&lt;=" &amp; EZ$1, DataRegularSeason20242025!$D$3:$D$1315, $A27)+SUMIFS(DataRegularSeason20242025!$AB$3:$AB$1315,DataRegularSeason20242025!$B$3:$B$1315, "&lt;=" &amp; EZ$1, DataRegularSeason20242025!$E$3:$E$1315, $A27)</f>
        <v>9</v>
      </c>
      <c r="FA27">
        <f>SUMIFS(DataRegularSeason20242025!$AA$3:$AA$1315,DataRegularSeason20242025!$B$3:$B$1315, "&lt;=" &amp; FA$1, DataRegularSeason20242025!$D$3:$D$1315, $A27)+SUMIFS(DataRegularSeason20242025!$AB$3:$AB$1315,DataRegularSeason20242025!$B$3:$B$1315, "&lt;=" &amp; FA$1, DataRegularSeason20242025!$E$3:$E$1315, $A27)</f>
        <v>9</v>
      </c>
      <c r="FB27">
        <f>SUMIFS(DataRegularSeason20242025!$AA$3:$AA$1315,DataRegularSeason20242025!$B$3:$B$1315, "&lt;=" &amp; FB$1, DataRegularSeason20242025!$D$3:$D$1315, $A27)+SUMIFS(DataRegularSeason20242025!$AB$3:$AB$1315,DataRegularSeason20242025!$B$3:$B$1315, "&lt;=" &amp; FB$1, DataRegularSeason20242025!$E$3:$E$1315, $A27)</f>
        <v>9</v>
      </c>
      <c r="FC27">
        <f>SUMIFS(DataRegularSeason20242025!$AA$3:$AA$1315,DataRegularSeason20242025!$B$3:$B$1315, "&lt;=" &amp; FC$1, DataRegularSeason20242025!$D$3:$D$1315, $A27)+SUMIFS(DataRegularSeason20242025!$AB$3:$AB$1315,DataRegularSeason20242025!$B$3:$B$1315, "&lt;=" &amp; FC$1, DataRegularSeason20242025!$E$3:$E$1315, $A27)</f>
        <v>9</v>
      </c>
      <c r="FD27">
        <f>SUMIFS(DataRegularSeason20242025!$AA$3:$AA$1315,DataRegularSeason20242025!$B$3:$B$1315, "&lt;=" &amp; FD$1, DataRegularSeason20242025!$D$3:$D$1315, $A27)+SUMIFS(DataRegularSeason20242025!$AB$3:$AB$1315,DataRegularSeason20242025!$B$3:$B$1315, "&lt;=" &amp; FD$1, DataRegularSeason20242025!$E$3:$E$1315, $A27)</f>
        <v>9</v>
      </c>
      <c r="FE27">
        <f>SUMIFS(DataRegularSeason20242025!$AA$3:$AA$1315,DataRegularSeason20242025!$B$3:$B$1315, "&lt;=" &amp; FE$1, DataRegularSeason20242025!$D$3:$D$1315, $A27)+SUMIFS(DataRegularSeason20242025!$AB$3:$AB$1315,DataRegularSeason20242025!$B$3:$B$1315, "&lt;=" &amp; FE$1, DataRegularSeason20242025!$E$3:$E$1315, $A27)</f>
        <v>9</v>
      </c>
      <c r="FF27">
        <f>SUMIFS(DataRegularSeason20242025!$AA$3:$AA$1315,DataRegularSeason20242025!$B$3:$B$1315, "&lt;=" &amp; FF$1, DataRegularSeason20242025!$D$3:$D$1315, $A27)+SUMIFS(DataRegularSeason20242025!$AB$3:$AB$1315,DataRegularSeason20242025!$B$3:$B$1315, "&lt;=" &amp; FF$1, DataRegularSeason20242025!$E$3:$E$1315, $A27)</f>
        <v>9</v>
      </c>
      <c r="FG27">
        <f>SUMIFS(DataRegularSeason20242025!$AA$3:$AA$1315,DataRegularSeason20242025!$B$3:$B$1315, "&lt;=" &amp; FG$1, DataRegularSeason20242025!$D$3:$D$1315, $A27)+SUMIFS(DataRegularSeason20242025!$AB$3:$AB$1315,DataRegularSeason20242025!$B$3:$B$1315, "&lt;=" &amp; FG$1, DataRegularSeason20242025!$E$3:$E$1315, $A27)</f>
        <v>9</v>
      </c>
      <c r="FH27">
        <f>SUMIFS(DataRegularSeason20242025!$AA$3:$AA$1315,DataRegularSeason20242025!$B$3:$B$1315, "&lt;=" &amp; FH$1, DataRegularSeason20242025!$D$3:$D$1315, $A27)+SUMIFS(DataRegularSeason20242025!$AB$3:$AB$1315,DataRegularSeason20242025!$B$3:$B$1315, "&lt;=" &amp; FH$1, DataRegularSeason20242025!$E$3:$E$1315, $A27)</f>
        <v>9</v>
      </c>
      <c r="FI27">
        <f>SUMIFS(DataRegularSeason20242025!$AA$3:$AA$1315,DataRegularSeason20242025!$B$3:$B$1315, "&lt;=" &amp; FI$1, DataRegularSeason20242025!$D$3:$D$1315, $A27)+SUMIFS(DataRegularSeason20242025!$AB$3:$AB$1315,DataRegularSeason20242025!$B$3:$B$1315, "&lt;=" &amp; FI$1, DataRegularSeason20242025!$E$3:$E$1315, $A27)</f>
        <v>9</v>
      </c>
      <c r="FJ27">
        <f>SUMIFS(DataRegularSeason20242025!$AA$3:$AA$1315,DataRegularSeason20242025!$B$3:$B$1315, "&lt;=" &amp; FJ$1, DataRegularSeason20242025!$D$3:$D$1315, $A27)+SUMIFS(DataRegularSeason20242025!$AB$3:$AB$1315,DataRegularSeason20242025!$B$3:$B$1315, "&lt;=" &amp; FJ$1, DataRegularSeason20242025!$E$3:$E$1315, $A27)</f>
        <v>9</v>
      </c>
      <c r="FK27">
        <f>SUMIFS(DataRegularSeason20242025!$AA$3:$AA$1315,DataRegularSeason20242025!$B$3:$B$1315, "&lt;=" &amp; FK$1, DataRegularSeason20242025!$D$3:$D$1315, $A27)+SUMIFS(DataRegularSeason20242025!$AB$3:$AB$1315,DataRegularSeason20242025!$B$3:$B$1315, "&lt;=" &amp; FK$1, DataRegularSeason20242025!$E$3:$E$1315, $A27)</f>
        <v>9</v>
      </c>
      <c r="FL27">
        <f>SUMIFS(DataRegularSeason20242025!$AA$3:$AA$1315,DataRegularSeason20242025!$B$3:$B$1315, "&lt;=" &amp; FL$1, DataRegularSeason20242025!$D$3:$D$1315, $A27)+SUMIFS(DataRegularSeason20242025!$AB$3:$AB$1315,DataRegularSeason20242025!$B$3:$B$1315, "&lt;=" &amp; FL$1, DataRegularSeason20242025!$E$3:$E$1315, $A27)</f>
        <v>9</v>
      </c>
      <c r="FM27">
        <f>SUMIFS(DataRegularSeason20242025!$AA$3:$AA$1315,DataRegularSeason20242025!$B$3:$B$1315, "&lt;=" &amp; FM$1, DataRegularSeason20242025!$D$3:$D$1315, $A27)+SUMIFS(DataRegularSeason20242025!$AB$3:$AB$1315,DataRegularSeason20242025!$B$3:$B$1315, "&lt;=" &amp; FM$1, DataRegularSeason20242025!$E$3:$E$1315, $A27)</f>
        <v>9</v>
      </c>
      <c r="FN27">
        <f>SUMIFS(DataRegularSeason20242025!$AA$3:$AA$1315,DataRegularSeason20242025!$B$3:$B$1315, "&lt;=" &amp; FN$1, DataRegularSeason20242025!$D$3:$D$1315, $A27)+SUMIFS(DataRegularSeason20242025!$AB$3:$AB$1315,DataRegularSeason20242025!$B$3:$B$1315, "&lt;=" &amp; FN$1, DataRegularSeason20242025!$E$3:$E$1315, $A27)</f>
        <v>9</v>
      </c>
      <c r="FO27">
        <f>SUMIFS(DataRegularSeason20242025!$AA$3:$AA$1315,DataRegularSeason20242025!$B$3:$B$1315, "&lt;=" &amp; FO$1, DataRegularSeason20242025!$D$3:$D$1315, $A27)+SUMIFS(DataRegularSeason20242025!$AB$3:$AB$1315,DataRegularSeason20242025!$B$3:$B$1315, "&lt;=" &amp; FO$1, DataRegularSeason20242025!$E$3:$E$1315, $A27)</f>
        <v>9</v>
      </c>
      <c r="FP27">
        <f>SUMIFS(DataRegularSeason20242025!$AA$3:$AA$1315,DataRegularSeason20242025!$B$3:$B$1315, "&lt;=" &amp; FP$1, DataRegularSeason20242025!$D$3:$D$1315, $A27)+SUMIFS(DataRegularSeason20242025!$AB$3:$AB$1315,DataRegularSeason20242025!$B$3:$B$1315, "&lt;=" &amp; FP$1, DataRegularSeason20242025!$E$3:$E$1315, $A27)</f>
        <v>9</v>
      </c>
      <c r="FQ27">
        <f>SUMIFS(DataRegularSeason20242025!$AA$3:$AA$1315,DataRegularSeason20242025!$B$3:$B$1315, "&lt;=" &amp; FQ$1, DataRegularSeason20242025!$D$3:$D$1315, $A27)+SUMIFS(DataRegularSeason20242025!$AB$3:$AB$1315,DataRegularSeason20242025!$B$3:$B$1315, "&lt;=" &amp; FQ$1, DataRegularSeason20242025!$E$3:$E$1315, $A27)</f>
        <v>9</v>
      </c>
      <c r="FR27">
        <f>SUMIFS(DataRegularSeason20242025!$AA$3:$AA$1315,DataRegularSeason20242025!$B$3:$B$1315, "&lt;=" &amp; FR$1, DataRegularSeason20242025!$D$3:$D$1315, $A27)+SUMIFS(DataRegularSeason20242025!$AB$3:$AB$1315,DataRegularSeason20242025!$B$3:$B$1315, "&lt;=" &amp; FR$1, DataRegularSeason20242025!$E$3:$E$1315, $A27)</f>
        <v>9</v>
      </c>
      <c r="FS27">
        <f>SUMIFS(DataRegularSeason20242025!$AA$3:$AA$1315,DataRegularSeason20242025!$B$3:$B$1315, "&lt;=" &amp; FS$1, DataRegularSeason20242025!$D$3:$D$1315, $A27)+SUMIFS(DataRegularSeason20242025!$AB$3:$AB$1315,DataRegularSeason20242025!$B$3:$B$1315, "&lt;=" &amp; FS$1, DataRegularSeason20242025!$E$3:$E$1315, $A27)</f>
        <v>9</v>
      </c>
      <c r="FT27">
        <f>SUMIFS(DataRegularSeason20242025!$AA$3:$AA$1315,DataRegularSeason20242025!$B$3:$B$1315, "&lt;=" &amp; FT$1, DataRegularSeason20242025!$D$3:$D$1315, $A27)+SUMIFS(DataRegularSeason20242025!$AB$3:$AB$1315,DataRegularSeason20242025!$B$3:$B$1315, "&lt;=" &amp; FT$1, DataRegularSeason20242025!$E$3:$E$1315, $A27)</f>
        <v>9</v>
      </c>
      <c r="FU27">
        <f>SUMIFS(DataRegularSeason20242025!$AA$3:$AA$1315,DataRegularSeason20242025!$B$3:$B$1315, "&lt;=" &amp; FU$1, DataRegularSeason20242025!$D$3:$D$1315, $A27)+SUMIFS(DataRegularSeason20242025!$AB$3:$AB$1315,DataRegularSeason20242025!$B$3:$B$1315, "&lt;=" &amp; FU$1, DataRegularSeason20242025!$E$3:$E$1315, $A27)</f>
        <v>9</v>
      </c>
      <c r="FV27">
        <f>SUMIFS(DataRegularSeason20242025!$AA$3:$AA$1315,DataRegularSeason20242025!$B$3:$B$1315, "&lt;=" &amp; FV$1, DataRegularSeason20242025!$D$3:$D$1315, $A27)+SUMIFS(DataRegularSeason20242025!$AB$3:$AB$1315,DataRegularSeason20242025!$B$3:$B$1315, "&lt;=" &amp; FV$1, DataRegularSeason20242025!$E$3:$E$1315, $A27)</f>
        <v>9</v>
      </c>
      <c r="FW27">
        <f>SUMIFS(DataRegularSeason20242025!$AA$3:$AA$1315,DataRegularSeason20242025!$B$3:$B$1315, "&lt;=" &amp; FW$1, DataRegularSeason20242025!$D$3:$D$1315, $A27)+SUMIFS(DataRegularSeason20242025!$AB$3:$AB$1315,DataRegularSeason20242025!$B$3:$B$1315, "&lt;=" &amp; FW$1, DataRegularSeason20242025!$E$3:$E$1315, $A27)</f>
        <v>9</v>
      </c>
      <c r="FX27">
        <f>SUMIFS(DataRegularSeason20242025!$AA$3:$AA$1315,DataRegularSeason20242025!$B$3:$B$1315, "&lt;=" &amp; FX$1, DataRegularSeason20242025!$D$3:$D$1315, $A27)+SUMIFS(DataRegularSeason20242025!$AB$3:$AB$1315,DataRegularSeason20242025!$B$3:$B$1315, "&lt;=" &amp; FX$1, DataRegularSeason20242025!$E$3:$E$1315, $A27)</f>
        <v>9</v>
      </c>
      <c r="FY27">
        <f>SUMIFS(DataRegularSeason20242025!$AA$3:$AA$1315,DataRegularSeason20242025!$B$3:$B$1315, "&lt;=" &amp; FY$1, DataRegularSeason20242025!$D$3:$D$1315, $A27)+SUMIFS(DataRegularSeason20242025!$AB$3:$AB$1315,DataRegularSeason20242025!$B$3:$B$1315, "&lt;=" &amp; FY$1, DataRegularSeason20242025!$E$3:$E$1315, $A27)</f>
        <v>9</v>
      </c>
      <c r="FZ27">
        <f>SUMIFS(DataRegularSeason20242025!$AA$3:$AA$1315,DataRegularSeason20242025!$B$3:$B$1315, "&lt;=" &amp; FZ$1, DataRegularSeason20242025!$D$3:$D$1315, $A27)+SUMIFS(DataRegularSeason20242025!$AB$3:$AB$1315,DataRegularSeason20242025!$B$3:$B$1315, "&lt;=" &amp; FZ$1, DataRegularSeason20242025!$E$3:$E$1315, $A27)</f>
        <v>9</v>
      </c>
      <c r="GA27">
        <f>SUMIFS(DataRegularSeason20242025!$AA$3:$AA$1315,DataRegularSeason20242025!$B$3:$B$1315, "&lt;=" &amp; GA$1, DataRegularSeason20242025!$D$3:$D$1315, $A27)+SUMIFS(DataRegularSeason20242025!$AB$3:$AB$1315,DataRegularSeason20242025!$B$3:$B$1315, "&lt;=" &amp; GA$1, DataRegularSeason20242025!$E$3:$E$1315, $A27)</f>
        <v>9</v>
      </c>
      <c r="GB27">
        <f>SUMIFS(DataRegularSeason20242025!$AA$3:$AA$1315,DataRegularSeason20242025!$B$3:$B$1315, "&lt;=" &amp; GB$1, DataRegularSeason20242025!$D$3:$D$1315, $A27)+SUMIFS(DataRegularSeason20242025!$AB$3:$AB$1315,DataRegularSeason20242025!$B$3:$B$1315, "&lt;=" &amp; GB$1, DataRegularSeason20242025!$E$3:$E$1315, $A27)</f>
        <v>9</v>
      </c>
      <c r="GC27">
        <f>SUMIFS(DataRegularSeason20242025!$AA$3:$AA$1315,DataRegularSeason20242025!$B$3:$B$1315, "&lt;=" &amp; GC$1, DataRegularSeason20242025!$D$3:$D$1315, $A27)+SUMIFS(DataRegularSeason20242025!$AB$3:$AB$1315,DataRegularSeason20242025!$B$3:$B$1315, "&lt;=" &amp; GC$1, DataRegularSeason20242025!$E$3:$E$1315, $A27)</f>
        <v>9</v>
      </c>
      <c r="GD27">
        <f>SUMIFS(DataRegularSeason20242025!$AA$3:$AA$1315,DataRegularSeason20242025!$B$3:$B$1315, "&lt;=" &amp; GD$1, DataRegularSeason20242025!$D$3:$D$1315, $A27)+SUMIFS(DataRegularSeason20242025!$AB$3:$AB$1315,DataRegularSeason20242025!$B$3:$B$1315, "&lt;=" &amp; GD$1, DataRegularSeason20242025!$E$3:$E$1315, $A27)</f>
        <v>9</v>
      </c>
      <c r="GE27">
        <f>SUMIFS(DataRegularSeason20242025!$AA$3:$AA$1315,DataRegularSeason20242025!$B$3:$B$1315, "&lt;=" &amp; GE$1, DataRegularSeason20242025!$D$3:$D$1315, $A27)+SUMIFS(DataRegularSeason20242025!$AB$3:$AB$1315,DataRegularSeason20242025!$B$3:$B$1315, "&lt;=" &amp; GE$1, DataRegularSeason20242025!$E$3:$E$1315, $A27)</f>
        <v>9</v>
      </c>
      <c r="GF27">
        <f>SUMIFS(DataRegularSeason20242025!$AA$3:$AA$1315,DataRegularSeason20242025!$B$3:$B$1315, "&lt;=" &amp; GF$1, DataRegularSeason20242025!$D$3:$D$1315, $A27)+SUMIFS(DataRegularSeason20242025!$AB$3:$AB$1315,DataRegularSeason20242025!$B$3:$B$1315, "&lt;=" &amp; GF$1, DataRegularSeason20242025!$E$3:$E$1315, $A27)</f>
        <v>9</v>
      </c>
      <c r="GG27">
        <f>SUMIFS(DataRegularSeason20242025!$AA$3:$AA$1315,DataRegularSeason20242025!$B$3:$B$1315, "&lt;=" &amp; GG$1, DataRegularSeason20242025!$D$3:$D$1315, $A27)+SUMIFS(DataRegularSeason20242025!$AB$3:$AB$1315,DataRegularSeason20242025!$B$3:$B$1315, "&lt;=" &amp; GG$1, DataRegularSeason20242025!$E$3:$E$1315, $A27)</f>
        <v>9</v>
      </c>
      <c r="GH27">
        <f>SUMIFS(DataRegularSeason20242025!$AA$3:$AA$1315,DataRegularSeason20242025!$B$3:$B$1315, "&lt;=" &amp; GH$1, DataRegularSeason20242025!$D$3:$D$1315, $A27)+SUMIFS(DataRegularSeason20242025!$AB$3:$AB$1315,DataRegularSeason20242025!$B$3:$B$1315, "&lt;=" &amp; GH$1, DataRegularSeason20242025!$E$3:$E$1315, $A27)</f>
        <v>9</v>
      </c>
      <c r="GI27">
        <f>SUMIFS(DataRegularSeason20242025!$AA$3:$AA$1315,DataRegularSeason20242025!$B$3:$B$1315, "&lt;=" &amp; GI$1, DataRegularSeason20242025!$D$3:$D$1315, $A27)+SUMIFS(DataRegularSeason20242025!$AB$3:$AB$1315,DataRegularSeason20242025!$B$3:$B$1315, "&lt;=" &amp; GI$1, DataRegularSeason20242025!$E$3:$E$1315, $A27)</f>
        <v>9</v>
      </c>
      <c r="GJ27">
        <f>SUMIFS(DataRegularSeason20242025!$AA$3:$AA$1315,DataRegularSeason20242025!$B$3:$B$1315, "&lt;=" &amp; GJ$1, DataRegularSeason20242025!$D$3:$D$1315, $A27)+SUMIFS(DataRegularSeason20242025!$AB$3:$AB$1315,DataRegularSeason20242025!$B$3:$B$1315, "&lt;=" &amp; GJ$1, DataRegularSeason20242025!$E$3:$E$1315, $A27)</f>
        <v>9</v>
      </c>
      <c r="GK27">
        <f>SUMIFS(DataRegularSeason20242025!$AA$3:$AA$1315,DataRegularSeason20242025!$B$3:$B$1315, "&lt;=" &amp; GK$1, DataRegularSeason20242025!$D$3:$D$1315, $A27)+SUMIFS(DataRegularSeason20242025!$AB$3:$AB$1315,DataRegularSeason20242025!$B$3:$B$1315, "&lt;=" &amp; GK$1, DataRegularSeason20242025!$E$3:$E$1315, $A27)</f>
        <v>9</v>
      </c>
      <c r="GL27">
        <f>SUMIFS(DataRegularSeason20242025!$AA$3:$AA$1315,DataRegularSeason20242025!$B$3:$B$1315, "&lt;=" &amp; GL$1, DataRegularSeason20242025!$D$3:$D$1315, $A27)+SUMIFS(DataRegularSeason20242025!$AB$3:$AB$1315,DataRegularSeason20242025!$B$3:$B$1315, "&lt;=" &amp; GL$1, DataRegularSeason20242025!$E$3:$E$1315, $A27)</f>
        <v>9</v>
      </c>
      <c r="GM27">
        <f>SUMIFS(DataRegularSeason20242025!$AA$3:$AA$1315,DataRegularSeason20242025!$B$3:$B$1315, "&lt;=" &amp; GM$1, DataRegularSeason20242025!$D$3:$D$1315, $A27)+SUMIFS(DataRegularSeason20242025!$AB$3:$AB$1315,DataRegularSeason20242025!$B$3:$B$1315, "&lt;=" &amp; GM$1, DataRegularSeason20242025!$E$3:$E$1315, $A27)</f>
        <v>9</v>
      </c>
      <c r="GN27">
        <f>SUMIFS(DataRegularSeason20242025!$AA$3:$AA$1315,DataRegularSeason20242025!$B$3:$B$1315, "&lt;=" &amp; GN$1, DataRegularSeason20242025!$D$3:$D$1315, $A27)+SUMIFS(DataRegularSeason20242025!$AB$3:$AB$1315,DataRegularSeason20242025!$B$3:$B$1315, "&lt;=" &amp; GN$1, DataRegularSeason20242025!$E$3:$E$1315, $A27)</f>
        <v>9</v>
      </c>
      <c r="GO27">
        <f>SUMIFS(DataRegularSeason20242025!$AA$3:$AA$1315,DataRegularSeason20242025!$B$3:$B$1315, "&lt;=" &amp; GO$1, DataRegularSeason20242025!$D$3:$D$1315, $A27)+SUMIFS(DataRegularSeason20242025!$AB$3:$AB$1315,DataRegularSeason20242025!$B$3:$B$1315, "&lt;=" &amp; GO$1, DataRegularSeason20242025!$E$3:$E$1315, $A27)</f>
        <v>9</v>
      </c>
      <c r="GP27">
        <f>SUMIFS(DataRegularSeason20242025!$AA$3:$AA$1315,DataRegularSeason20242025!$B$3:$B$1315, "&lt;=" &amp; GP$1, DataRegularSeason20242025!$D$3:$D$1315, $A27)+SUMIFS(DataRegularSeason20242025!$AB$3:$AB$1315,DataRegularSeason20242025!$B$3:$B$1315, "&lt;=" &amp; GP$1, DataRegularSeason20242025!$E$3:$E$1315, $A27)</f>
        <v>9</v>
      </c>
      <c r="GQ27">
        <f>SUMIFS(DataRegularSeason20242025!$AA$3:$AA$1315,DataRegularSeason20242025!$B$3:$B$1315, "&lt;=" &amp; GQ$1, DataRegularSeason20242025!$D$3:$D$1315, $A27)+SUMIFS(DataRegularSeason20242025!$AB$3:$AB$1315,DataRegularSeason20242025!$B$3:$B$1315, "&lt;=" &amp; GQ$1, DataRegularSeason20242025!$E$3:$E$1315, $A27)</f>
        <v>9</v>
      </c>
      <c r="GR27">
        <f>SUMIFS(DataRegularSeason20242025!$AA$3:$AA$1315,DataRegularSeason20242025!$B$3:$B$1315, "&lt;=" &amp; GR$1, DataRegularSeason20242025!$D$3:$D$1315, $A27)+SUMIFS(DataRegularSeason20242025!$AB$3:$AB$1315,DataRegularSeason20242025!$B$3:$B$1315, "&lt;=" &amp; GR$1, DataRegularSeason20242025!$E$3:$E$1315, $A27)</f>
        <v>9</v>
      </c>
      <c r="GS27">
        <f>SUMIFS(DataRegularSeason20242025!$AA$3:$AA$1315,DataRegularSeason20242025!$B$3:$B$1315, "&lt;=" &amp; GS$1, DataRegularSeason20242025!$D$3:$D$1315, $A27)+SUMIFS(DataRegularSeason20242025!$AB$3:$AB$1315,DataRegularSeason20242025!$B$3:$B$1315, "&lt;=" &amp; GS$1, DataRegularSeason20242025!$E$3:$E$1315, $A27)</f>
        <v>9</v>
      </c>
      <c r="GT27">
        <f>SUMIFS(DataRegularSeason20242025!$AA$3:$AA$1315,DataRegularSeason20242025!$B$3:$B$1315, "&lt;=" &amp; GT$1, DataRegularSeason20242025!$D$3:$D$1315, $A27)+SUMIFS(DataRegularSeason20242025!$AB$3:$AB$1315,DataRegularSeason20242025!$B$3:$B$1315, "&lt;=" &amp; GT$1, DataRegularSeason20242025!$E$3:$E$1315, $A27)</f>
        <v>9</v>
      </c>
      <c r="GU27">
        <f>SUMIFS(DataRegularSeason20242025!$AA$3:$AA$1315,DataRegularSeason20242025!$B$3:$B$1315, "&lt;=" &amp; GU$1, DataRegularSeason20242025!$D$3:$D$1315, $A27)+SUMIFS(DataRegularSeason20242025!$AB$3:$AB$1315,DataRegularSeason20242025!$B$3:$B$1315, "&lt;=" &amp; GU$1, DataRegularSeason20242025!$E$3:$E$1315, $A27)</f>
        <v>9</v>
      </c>
    </row>
    <row r="28" spans="1:203" x14ac:dyDescent="0.25">
      <c r="A28" t="s">
        <v>12</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8</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9</v>
      </c>
      <c r="Z28">
        <f>SUMIFS(DataRegularSeason20242025!$AA$3:$AA$1315,DataRegularSeason20242025!$B$3:$B$1315, "&lt;=" &amp; Z$1, DataRegularSeason20242025!$D$3:$D$1315, $A28)+SUMIFS(DataRegularSeason20242025!$AB$3:$AB$1315,DataRegularSeason20242025!$B$3:$B$1315, "&lt;=" &amp; Z$1, DataRegularSeason20242025!$E$3:$E$1315, $A28)</f>
        <v>9</v>
      </c>
      <c r="AA28">
        <f>SUMIFS(DataRegularSeason20242025!$AA$3:$AA$1315,DataRegularSeason20242025!$B$3:$B$1315, "&lt;=" &amp; AA$1, DataRegularSeason20242025!$D$3:$D$1315, $A28)+SUMIFS(DataRegularSeason20242025!$AB$3:$AB$1315,DataRegularSeason20242025!$B$3:$B$1315, "&lt;=" &amp; AA$1, DataRegularSeason20242025!$E$3:$E$1315, $A28)</f>
        <v>9</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9</v>
      </c>
      <c r="AG28">
        <f>SUMIFS(DataRegularSeason20242025!$AA$3:$AA$1315,DataRegularSeason20242025!$B$3:$B$1315, "&lt;=" &amp; AG$1, DataRegularSeason20242025!$D$3:$D$1315, $A28)+SUMIFS(DataRegularSeason20242025!$AB$3:$AB$1315,DataRegularSeason20242025!$B$3:$B$1315, "&lt;=" &amp; AG$1, DataRegularSeason20242025!$E$3:$E$1315, $A28)</f>
        <v>9</v>
      </c>
      <c r="AH28">
        <f>SUMIFS(DataRegularSeason20242025!$AA$3:$AA$1315,DataRegularSeason20242025!$B$3:$B$1315, "&lt;=" &amp; AH$1, DataRegularSeason20242025!$D$3:$D$1315, $A28)+SUMIFS(DataRegularSeason20242025!$AB$3:$AB$1315,DataRegularSeason20242025!$B$3:$B$1315, "&lt;=" &amp; AH$1, DataRegularSeason20242025!$E$3:$E$1315, $A28)</f>
        <v>9</v>
      </c>
      <c r="AI28">
        <f>SUMIFS(DataRegularSeason20242025!$AA$3:$AA$1315,DataRegularSeason20242025!$B$3:$B$1315, "&lt;=" &amp; AI$1, DataRegularSeason20242025!$D$3:$D$1315, $A28)+SUMIFS(DataRegularSeason20242025!$AB$3:$AB$1315,DataRegularSeason20242025!$B$3:$B$1315, "&lt;=" &amp; AI$1, DataRegularSeason20242025!$E$3:$E$1315, $A28)</f>
        <v>9</v>
      </c>
      <c r="AJ28">
        <f>SUMIFS(DataRegularSeason20242025!$AA$3:$AA$1315,DataRegularSeason20242025!$B$3:$B$1315, "&lt;=" &amp; AJ$1, DataRegularSeason20242025!$D$3:$D$1315, $A28)+SUMIFS(DataRegularSeason20242025!$AB$3:$AB$1315,DataRegularSeason20242025!$B$3:$B$1315, "&lt;=" &amp; AJ$1, DataRegularSeason20242025!$E$3:$E$1315, $A28)</f>
        <v>9</v>
      </c>
      <c r="AK28">
        <f>SUMIFS(DataRegularSeason20242025!$AA$3:$AA$1315,DataRegularSeason20242025!$B$3:$B$1315, "&lt;=" &amp; AK$1, DataRegularSeason20242025!$D$3:$D$1315, $A28)+SUMIFS(DataRegularSeason20242025!$AB$3:$AB$1315,DataRegularSeason20242025!$B$3:$B$1315, "&lt;=" &amp; AK$1, DataRegularSeason20242025!$E$3:$E$1315, $A28)</f>
        <v>9</v>
      </c>
      <c r="AL28">
        <f>SUMIFS(DataRegularSeason20242025!$AA$3:$AA$1315,DataRegularSeason20242025!$B$3:$B$1315, "&lt;=" &amp; AL$1, DataRegularSeason20242025!$D$3:$D$1315, $A28)+SUMIFS(DataRegularSeason20242025!$AB$3:$AB$1315,DataRegularSeason20242025!$B$3:$B$1315, "&lt;=" &amp; AL$1, DataRegularSeason20242025!$E$3:$E$1315, $A28)</f>
        <v>9</v>
      </c>
      <c r="AM28">
        <f>SUMIFS(DataRegularSeason20242025!$AA$3:$AA$1315,DataRegularSeason20242025!$B$3:$B$1315, "&lt;=" &amp; AM$1, DataRegularSeason20242025!$D$3:$D$1315, $A28)+SUMIFS(DataRegularSeason20242025!$AB$3:$AB$1315,DataRegularSeason20242025!$B$3:$B$1315, "&lt;=" &amp; AM$1, DataRegularSeason20242025!$E$3:$E$1315, $A28)</f>
        <v>9</v>
      </c>
      <c r="AN28">
        <f>SUMIFS(DataRegularSeason20242025!$AA$3:$AA$1315,DataRegularSeason20242025!$B$3:$B$1315, "&lt;=" &amp; AN$1, DataRegularSeason20242025!$D$3:$D$1315, $A28)+SUMIFS(DataRegularSeason20242025!$AB$3:$AB$1315,DataRegularSeason20242025!$B$3:$B$1315, "&lt;=" &amp; AN$1, DataRegularSeason20242025!$E$3:$E$1315, $A28)</f>
        <v>9</v>
      </c>
      <c r="AO28">
        <f>SUMIFS(DataRegularSeason20242025!$AA$3:$AA$1315,DataRegularSeason20242025!$B$3:$B$1315, "&lt;=" &amp; AO$1, DataRegularSeason20242025!$D$3:$D$1315, $A28)+SUMIFS(DataRegularSeason20242025!$AB$3:$AB$1315,DataRegularSeason20242025!$B$3:$B$1315, "&lt;=" &amp; AO$1, DataRegularSeason20242025!$E$3:$E$1315, $A28)</f>
        <v>9</v>
      </c>
      <c r="AP28">
        <f>SUMIFS(DataRegularSeason20242025!$AA$3:$AA$1315,DataRegularSeason20242025!$B$3:$B$1315, "&lt;=" &amp; AP$1, DataRegularSeason20242025!$D$3:$D$1315, $A28)+SUMIFS(DataRegularSeason20242025!$AB$3:$AB$1315,DataRegularSeason20242025!$B$3:$B$1315, "&lt;=" &amp; AP$1, DataRegularSeason20242025!$E$3:$E$1315, $A28)</f>
        <v>9</v>
      </c>
      <c r="AQ28">
        <f>SUMIFS(DataRegularSeason20242025!$AA$3:$AA$1315,DataRegularSeason20242025!$B$3:$B$1315, "&lt;=" &amp; AQ$1, DataRegularSeason20242025!$D$3:$D$1315, $A28)+SUMIFS(DataRegularSeason20242025!$AB$3:$AB$1315,DataRegularSeason20242025!$B$3:$B$1315, "&lt;=" &amp; AQ$1, DataRegularSeason20242025!$E$3:$E$1315, $A28)</f>
        <v>9</v>
      </c>
      <c r="AR28">
        <f>SUMIFS(DataRegularSeason20242025!$AA$3:$AA$1315,DataRegularSeason20242025!$B$3:$B$1315, "&lt;=" &amp; AR$1, DataRegularSeason20242025!$D$3:$D$1315, $A28)+SUMIFS(DataRegularSeason20242025!$AB$3:$AB$1315,DataRegularSeason20242025!$B$3:$B$1315, "&lt;=" &amp; AR$1, DataRegularSeason20242025!$E$3:$E$1315, $A28)</f>
        <v>9</v>
      </c>
      <c r="AS28">
        <f>SUMIFS(DataRegularSeason20242025!$AA$3:$AA$1315,DataRegularSeason20242025!$B$3:$B$1315, "&lt;=" &amp; AS$1, DataRegularSeason20242025!$D$3:$D$1315, $A28)+SUMIFS(DataRegularSeason20242025!$AB$3:$AB$1315,DataRegularSeason20242025!$B$3:$B$1315, "&lt;=" &amp; AS$1, DataRegularSeason20242025!$E$3:$E$1315, $A28)</f>
        <v>9</v>
      </c>
      <c r="AT28">
        <f>SUMIFS(DataRegularSeason20242025!$AA$3:$AA$1315,DataRegularSeason20242025!$B$3:$B$1315, "&lt;=" &amp; AT$1, DataRegularSeason20242025!$D$3:$D$1315, $A28)+SUMIFS(DataRegularSeason20242025!$AB$3:$AB$1315,DataRegularSeason20242025!$B$3:$B$1315, "&lt;=" &amp; AT$1, DataRegularSeason20242025!$E$3:$E$1315, $A28)</f>
        <v>9</v>
      </c>
      <c r="AU28">
        <f>SUMIFS(DataRegularSeason20242025!$AA$3:$AA$1315,DataRegularSeason20242025!$B$3:$B$1315, "&lt;=" &amp; AU$1, DataRegularSeason20242025!$D$3:$D$1315, $A28)+SUMIFS(DataRegularSeason20242025!$AB$3:$AB$1315,DataRegularSeason20242025!$B$3:$B$1315, "&lt;=" &amp; AU$1, DataRegularSeason20242025!$E$3:$E$1315, $A28)</f>
        <v>9</v>
      </c>
      <c r="AV28">
        <f>SUMIFS(DataRegularSeason20242025!$AA$3:$AA$1315,DataRegularSeason20242025!$B$3:$B$1315, "&lt;=" &amp; AV$1, DataRegularSeason20242025!$D$3:$D$1315, $A28)+SUMIFS(DataRegularSeason20242025!$AB$3:$AB$1315,DataRegularSeason20242025!$B$3:$B$1315, "&lt;=" &amp; AV$1, DataRegularSeason20242025!$E$3:$E$1315, $A28)</f>
        <v>9</v>
      </c>
      <c r="AW28">
        <f>SUMIFS(DataRegularSeason20242025!$AA$3:$AA$1315,DataRegularSeason20242025!$B$3:$B$1315, "&lt;=" &amp; AW$1, DataRegularSeason20242025!$D$3:$D$1315, $A28)+SUMIFS(DataRegularSeason20242025!$AB$3:$AB$1315,DataRegularSeason20242025!$B$3:$B$1315, "&lt;=" &amp; AW$1, DataRegularSeason20242025!$E$3:$E$1315, $A28)</f>
        <v>9</v>
      </c>
      <c r="AX28">
        <f>SUMIFS(DataRegularSeason20242025!$AA$3:$AA$1315,DataRegularSeason20242025!$B$3:$B$1315, "&lt;=" &amp; AX$1, DataRegularSeason20242025!$D$3:$D$1315, $A28)+SUMIFS(DataRegularSeason20242025!$AB$3:$AB$1315,DataRegularSeason20242025!$B$3:$B$1315, "&lt;=" &amp; AX$1, DataRegularSeason20242025!$E$3:$E$1315, $A28)</f>
        <v>9</v>
      </c>
      <c r="AY28">
        <f>SUMIFS(DataRegularSeason20242025!$AA$3:$AA$1315,DataRegularSeason20242025!$B$3:$B$1315, "&lt;=" &amp; AY$1, DataRegularSeason20242025!$D$3:$D$1315, $A28)+SUMIFS(DataRegularSeason20242025!$AB$3:$AB$1315,DataRegularSeason20242025!$B$3:$B$1315, "&lt;=" &amp; AY$1, DataRegularSeason20242025!$E$3:$E$1315, $A28)</f>
        <v>9</v>
      </c>
      <c r="AZ28">
        <f>SUMIFS(DataRegularSeason20242025!$AA$3:$AA$1315,DataRegularSeason20242025!$B$3:$B$1315, "&lt;=" &amp; AZ$1, DataRegularSeason20242025!$D$3:$D$1315, $A28)+SUMIFS(DataRegularSeason20242025!$AB$3:$AB$1315,DataRegularSeason20242025!$B$3:$B$1315, "&lt;=" &amp; AZ$1, DataRegularSeason20242025!$E$3:$E$1315, $A28)</f>
        <v>9</v>
      </c>
      <c r="BA28">
        <f>SUMIFS(DataRegularSeason20242025!$AA$3:$AA$1315,DataRegularSeason20242025!$B$3:$B$1315, "&lt;=" &amp; BA$1, DataRegularSeason20242025!$D$3:$D$1315, $A28)+SUMIFS(DataRegularSeason20242025!$AB$3:$AB$1315,DataRegularSeason20242025!$B$3:$B$1315, "&lt;=" &amp; BA$1, DataRegularSeason20242025!$E$3:$E$1315, $A28)</f>
        <v>9</v>
      </c>
      <c r="BB28">
        <f>SUMIFS(DataRegularSeason20242025!$AA$3:$AA$1315,DataRegularSeason20242025!$B$3:$B$1315, "&lt;=" &amp; BB$1, DataRegularSeason20242025!$D$3:$D$1315, $A28)+SUMIFS(DataRegularSeason20242025!$AB$3:$AB$1315,DataRegularSeason20242025!$B$3:$B$1315, "&lt;=" &amp; BB$1, DataRegularSeason20242025!$E$3:$E$1315, $A28)</f>
        <v>9</v>
      </c>
      <c r="BC28">
        <f>SUMIFS(DataRegularSeason20242025!$AA$3:$AA$1315,DataRegularSeason20242025!$B$3:$B$1315, "&lt;=" &amp; BC$1, DataRegularSeason20242025!$D$3:$D$1315, $A28)+SUMIFS(DataRegularSeason20242025!$AB$3:$AB$1315,DataRegularSeason20242025!$B$3:$B$1315, "&lt;=" &amp; BC$1, DataRegularSeason20242025!$E$3:$E$1315, $A28)</f>
        <v>9</v>
      </c>
      <c r="BD28">
        <f>SUMIFS(DataRegularSeason20242025!$AA$3:$AA$1315,DataRegularSeason20242025!$B$3:$B$1315, "&lt;=" &amp; BD$1, DataRegularSeason20242025!$D$3:$D$1315, $A28)+SUMIFS(DataRegularSeason20242025!$AB$3:$AB$1315,DataRegularSeason20242025!$B$3:$B$1315, "&lt;=" &amp; BD$1, DataRegularSeason20242025!$E$3:$E$1315, $A28)</f>
        <v>9</v>
      </c>
      <c r="BE28">
        <f>SUMIFS(DataRegularSeason20242025!$AA$3:$AA$1315,DataRegularSeason20242025!$B$3:$B$1315, "&lt;=" &amp; BE$1, DataRegularSeason20242025!$D$3:$D$1315, $A28)+SUMIFS(DataRegularSeason20242025!$AB$3:$AB$1315,DataRegularSeason20242025!$B$3:$B$1315, "&lt;=" &amp; BE$1, DataRegularSeason20242025!$E$3:$E$1315, $A28)</f>
        <v>9</v>
      </c>
      <c r="BF28">
        <f>SUMIFS(DataRegularSeason20242025!$AA$3:$AA$1315,DataRegularSeason20242025!$B$3:$B$1315, "&lt;=" &amp; BF$1, DataRegularSeason20242025!$D$3:$D$1315, $A28)+SUMIFS(DataRegularSeason20242025!$AB$3:$AB$1315,DataRegularSeason20242025!$B$3:$B$1315, "&lt;=" &amp; BF$1, DataRegularSeason20242025!$E$3:$E$1315, $A28)</f>
        <v>9</v>
      </c>
      <c r="BG28">
        <f>SUMIFS(DataRegularSeason20242025!$AA$3:$AA$1315,DataRegularSeason20242025!$B$3:$B$1315, "&lt;=" &amp; BG$1, DataRegularSeason20242025!$D$3:$D$1315, $A28)+SUMIFS(DataRegularSeason20242025!$AB$3:$AB$1315,DataRegularSeason20242025!$B$3:$B$1315, "&lt;=" &amp; BG$1, DataRegularSeason20242025!$E$3:$E$1315, $A28)</f>
        <v>9</v>
      </c>
      <c r="BH28">
        <f>SUMIFS(DataRegularSeason20242025!$AA$3:$AA$1315,DataRegularSeason20242025!$B$3:$B$1315, "&lt;=" &amp; BH$1, DataRegularSeason20242025!$D$3:$D$1315, $A28)+SUMIFS(DataRegularSeason20242025!$AB$3:$AB$1315,DataRegularSeason20242025!$B$3:$B$1315, "&lt;=" &amp; BH$1, DataRegularSeason20242025!$E$3:$E$1315, $A28)</f>
        <v>9</v>
      </c>
      <c r="BI28">
        <f>SUMIFS(DataRegularSeason20242025!$AA$3:$AA$1315,DataRegularSeason20242025!$B$3:$B$1315, "&lt;=" &amp; BI$1, DataRegularSeason20242025!$D$3:$D$1315, $A28)+SUMIFS(DataRegularSeason20242025!$AB$3:$AB$1315,DataRegularSeason20242025!$B$3:$B$1315, "&lt;=" &amp; BI$1, DataRegularSeason20242025!$E$3:$E$1315, $A28)</f>
        <v>9</v>
      </c>
      <c r="BJ28">
        <f>SUMIFS(DataRegularSeason20242025!$AA$3:$AA$1315,DataRegularSeason20242025!$B$3:$B$1315, "&lt;=" &amp; BJ$1, DataRegularSeason20242025!$D$3:$D$1315, $A28)+SUMIFS(DataRegularSeason20242025!$AB$3:$AB$1315,DataRegularSeason20242025!$B$3:$B$1315, "&lt;=" &amp; BJ$1, DataRegularSeason20242025!$E$3:$E$1315, $A28)</f>
        <v>9</v>
      </c>
      <c r="BK28">
        <f>SUMIFS(DataRegularSeason20242025!$AA$3:$AA$1315,DataRegularSeason20242025!$B$3:$B$1315, "&lt;=" &amp; BK$1, DataRegularSeason20242025!$D$3:$D$1315, $A28)+SUMIFS(DataRegularSeason20242025!$AB$3:$AB$1315,DataRegularSeason20242025!$B$3:$B$1315, "&lt;=" &amp; BK$1, DataRegularSeason20242025!$E$3:$E$1315, $A28)</f>
        <v>9</v>
      </c>
      <c r="BL28">
        <f>SUMIFS(DataRegularSeason20242025!$AA$3:$AA$1315,DataRegularSeason20242025!$B$3:$B$1315, "&lt;=" &amp; BL$1, DataRegularSeason20242025!$D$3:$D$1315, $A28)+SUMIFS(DataRegularSeason20242025!$AB$3:$AB$1315,DataRegularSeason20242025!$B$3:$B$1315, "&lt;=" &amp; BL$1, DataRegularSeason20242025!$E$3:$E$1315, $A28)</f>
        <v>9</v>
      </c>
      <c r="BM28">
        <f>SUMIFS(DataRegularSeason20242025!$AA$3:$AA$1315,DataRegularSeason20242025!$B$3:$B$1315, "&lt;=" &amp; BM$1, DataRegularSeason20242025!$D$3:$D$1315, $A28)+SUMIFS(DataRegularSeason20242025!$AB$3:$AB$1315,DataRegularSeason20242025!$B$3:$B$1315, "&lt;=" &amp; BM$1, DataRegularSeason20242025!$E$3:$E$1315, $A28)</f>
        <v>9</v>
      </c>
      <c r="BN28">
        <f>SUMIFS(DataRegularSeason20242025!$AA$3:$AA$1315,DataRegularSeason20242025!$B$3:$B$1315, "&lt;=" &amp; BN$1, DataRegularSeason20242025!$D$3:$D$1315, $A28)+SUMIFS(DataRegularSeason20242025!$AB$3:$AB$1315,DataRegularSeason20242025!$B$3:$B$1315, "&lt;=" &amp; BN$1, DataRegularSeason20242025!$E$3:$E$1315, $A28)</f>
        <v>9</v>
      </c>
      <c r="BO28">
        <f>SUMIFS(DataRegularSeason20242025!$AA$3:$AA$1315,DataRegularSeason20242025!$B$3:$B$1315, "&lt;=" &amp; BO$1, DataRegularSeason20242025!$D$3:$D$1315, $A28)+SUMIFS(DataRegularSeason20242025!$AB$3:$AB$1315,DataRegularSeason20242025!$B$3:$B$1315, "&lt;=" &amp; BO$1, DataRegularSeason20242025!$E$3:$E$1315, $A28)</f>
        <v>9</v>
      </c>
      <c r="BP28">
        <f>SUMIFS(DataRegularSeason20242025!$AA$3:$AA$1315,DataRegularSeason20242025!$B$3:$B$1315, "&lt;=" &amp; BP$1, DataRegularSeason20242025!$D$3:$D$1315, $A28)+SUMIFS(DataRegularSeason20242025!$AB$3:$AB$1315,DataRegularSeason20242025!$B$3:$B$1315, "&lt;=" &amp; BP$1, DataRegularSeason20242025!$E$3:$E$1315, $A28)</f>
        <v>9</v>
      </c>
      <c r="BQ28">
        <f>SUMIFS(DataRegularSeason20242025!$AA$3:$AA$1315,DataRegularSeason20242025!$B$3:$B$1315, "&lt;=" &amp; BQ$1, DataRegularSeason20242025!$D$3:$D$1315, $A28)+SUMIFS(DataRegularSeason20242025!$AB$3:$AB$1315,DataRegularSeason20242025!$B$3:$B$1315, "&lt;=" &amp; BQ$1, DataRegularSeason20242025!$E$3:$E$1315, $A28)</f>
        <v>9</v>
      </c>
      <c r="BR28">
        <f>SUMIFS(DataRegularSeason20242025!$AA$3:$AA$1315,DataRegularSeason20242025!$B$3:$B$1315, "&lt;=" &amp; BR$1, DataRegularSeason20242025!$D$3:$D$1315, $A28)+SUMIFS(DataRegularSeason20242025!$AB$3:$AB$1315,DataRegularSeason20242025!$B$3:$B$1315, "&lt;=" &amp; BR$1, DataRegularSeason20242025!$E$3:$E$1315, $A28)</f>
        <v>9</v>
      </c>
      <c r="BS28">
        <f>SUMIFS(DataRegularSeason20242025!$AA$3:$AA$1315,DataRegularSeason20242025!$B$3:$B$1315, "&lt;=" &amp; BS$1, DataRegularSeason20242025!$D$3:$D$1315, $A28)+SUMIFS(DataRegularSeason20242025!$AB$3:$AB$1315,DataRegularSeason20242025!$B$3:$B$1315, "&lt;=" &amp; BS$1, DataRegularSeason20242025!$E$3:$E$1315, $A28)</f>
        <v>9</v>
      </c>
      <c r="BT28">
        <f>SUMIFS(DataRegularSeason20242025!$AA$3:$AA$1315,DataRegularSeason20242025!$B$3:$B$1315, "&lt;=" &amp; BT$1, DataRegularSeason20242025!$D$3:$D$1315, $A28)+SUMIFS(DataRegularSeason20242025!$AB$3:$AB$1315,DataRegularSeason20242025!$B$3:$B$1315, "&lt;=" &amp; BT$1, DataRegularSeason20242025!$E$3:$E$1315, $A28)</f>
        <v>9</v>
      </c>
      <c r="BU28">
        <f>SUMIFS(DataRegularSeason20242025!$AA$3:$AA$1315,DataRegularSeason20242025!$B$3:$B$1315, "&lt;=" &amp; BU$1, DataRegularSeason20242025!$D$3:$D$1315, $A28)+SUMIFS(DataRegularSeason20242025!$AB$3:$AB$1315,DataRegularSeason20242025!$B$3:$B$1315, "&lt;=" &amp; BU$1, DataRegularSeason20242025!$E$3:$E$1315, $A28)</f>
        <v>9</v>
      </c>
      <c r="BV28">
        <f>SUMIFS(DataRegularSeason20242025!$AA$3:$AA$1315,DataRegularSeason20242025!$B$3:$B$1315, "&lt;=" &amp; BV$1, DataRegularSeason20242025!$D$3:$D$1315, $A28)+SUMIFS(DataRegularSeason20242025!$AB$3:$AB$1315,DataRegularSeason20242025!$B$3:$B$1315, "&lt;=" &amp; BV$1, DataRegularSeason20242025!$E$3:$E$1315, $A28)</f>
        <v>9</v>
      </c>
      <c r="BW28">
        <f>SUMIFS(DataRegularSeason20242025!$AA$3:$AA$1315,DataRegularSeason20242025!$B$3:$B$1315, "&lt;=" &amp; BW$1, DataRegularSeason20242025!$D$3:$D$1315, $A28)+SUMIFS(DataRegularSeason20242025!$AB$3:$AB$1315,DataRegularSeason20242025!$B$3:$B$1315, "&lt;=" &amp; BW$1, DataRegularSeason20242025!$E$3:$E$1315, $A28)</f>
        <v>9</v>
      </c>
      <c r="BX28">
        <f>SUMIFS(DataRegularSeason20242025!$AA$3:$AA$1315,DataRegularSeason20242025!$B$3:$B$1315, "&lt;=" &amp; BX$1, DataRegularSeason20242025!$D$3:$D$1315, $A28)+SUMIFS(DataRegularSeason20242025!$AB$3:$AB$1315,DataRegularSeason20242025!$B$3:$B$1315, "&lt;=" &amp; BX$1, DataRegularSeason20242025!$E$3:$E$1315, $A28)</f>
        <v>9</v>
      </c>
      <c r="BY28">
        <f>SUMIFS(DataRegularSeason20242025!$AA$3:$AA$1315,DataRegularSeason20242025!$B$3:$B$1315, "&lt;=" &amp; BY$1, DataRegularSeason20242025!$D$3:$D$1315, $A28)+SUMIFS(DataRegularSeason20242025!$AB$3:$AB$1315,DataRegularSeason20242025!$B$3:$B$1315, "&lt;=" &amp; BY$1, DataRegularSeason20242025!$E$3:$E$1315, $A28)</f>
        <v>9</v>
      </c>
      <c r="BZ28">
        <f>SUMIFS(DataRegularSeason20242025!$AA$3:$AA$1315,DataRegularSeason20242025!$B$3:$B$1315, "&lt;=" &amp; BZ$1, DataRegularSeason20242025!$D$3:$D$1315, $A28)+SUMIFS(DataRegularSeason20242025!$AB$3:$AB$1315,DataRegularSeason20242025!$B$3:$B$1315, "&lt;=" &amp; BZ$1, DataRegularSeason20242025!$E$3:$E$1315, $A28)</f>
        <v>9</v>
      </c>
      <c r="CA28">
        <f>SUMIFS(DataRegularSeason20242025!$AA$3:$AA$1315,DataRegularSeason20242025!$B$3:$B$1315, "&lt;=" &amp; CA$1, DataRegularSeason20242025!$D$3:$D$1315, $A28)+SUMIFS(DataRegularSeason20242025!$AB$3:$AB$1315,DataRegularSeason20242025!$B$3:$B$1315, "&lt;=" &amp; CA$1, DataRegularSeason20242025!$E$3:$E$1315, $A28)</f>
        <v>9</v>
      </c>
      <c r="CB28">
        <f>SUMIFS(DataRegularSeason20242025!$AA$3:$AA$1315,DataRegularSeason20242025!$B$3:$B$1315, "&lt;=" &amp; CB$1, DataRegularSeason20242025!$D$3:$D$1315, $A28)+SUMIFS(DataRegularSeason20242025!$AB$3:$AB$1315,DataRegularSeason20242025!$B$3:$B$1315, "&lt;=" &amp; CB$1, DataRegularSeason20242025!$E$3:$E$1315, $A28)</f>
        <v>9</v>
      </c>
      <c r="CC28">
        <f>SUMIFS(DataRegularSeason20242025!$AA$3:$AA$1315,DataRegularSeason20242025!$B$3:$B$1315, "&lt;=" &amp; CC$1, DataRegularSeason20242025!$D$3:$D$1315, $A28)+SUMIFS(DataRegularSeason20242025!$AB$3:$AB$1315,DataRegularSeason20242025!$B$3:$B$1315, "&lt;=" &amp; CC$1, DataRegularSeason20242025!$E$3:$E$1315, $A28)</f>
        <v>9</v>
      </c>
      <c r="CD28">
        <f>SUMIFS(DataRegularSeason20242025!$AA$3:$AA$1315,DataRegularSeason20242025!$B$3:$B$1315, "&lt;=" &amp; CD$1, DataRegularSeason20242025!$D$3:$D$1315, $A28)+SUMIFS(DataRegularSeason20242025!$AB$3:$AB$1315,DataRegularSeason20242025!$B$3:$B$1315, "&lt;=" &amp; CD$1, DataRegularSeason20242025!$E$3:$E$1315, $A28)</f>
        <v>9</v>
      </c>
      <c r="CE28">
        <f>SUMIFS(DataRegularSeason20242025!$AA$3:$AA$1315,DataRegularSeason20242025!$B$3:$B$1315, "&lt;=" &amp; CE$1, DataRegularSeason20242025!$D$3:$D$1315, $A28)+SUMIFS(DataRegularSeason20242025!$AB$3:$AB$1315,DataRegularSeason20242025!$B$3:$B$1315, "&lt;=" &amp; CE$1, DataRegularSeason20242025!$E$3:$E$1315, $A28)</f>
        <v>9</v>
      </c>
      <c r="CF28">
        <f>SUMIFS(DataRegularSeason20242025!$AA$3:$AA$1315,DataRegularSeason20242025!$B$3:$B$1315, "&lt;=" &amp; CF$1, DataRegularSeason20242025!$D$3:$D$1315, $A28)+SUMIFS(DataRegularSeason20242025!$AB$3:$AB$1315,DataRegularSeason20242025!$B$3:$B$1315, "&lt;=" &amp; CF$1, DataRegularSeason20242025!$E$3:$E$1315, $A28)</f>
        <v>9</v>
      </c>
      <c r="CG28">
        <f>SUMIFS(DataRegularSeason20242025!$AA$3:$AA$1315,DataRegularSeason20242025!$B$3:$B$1315, "&lt;=" &amp; CG$1, DataRegularSeason20242025!$D$3:$D$1315, $A28)+SUMIFS(DataRegularSeason20242025!$AB$3:$AB$1315,DataRegularSeason20242025!$B$3:$B$1315, "&lt;=" &amp; CG$1, DataRegularSeason20242025!$E$3:$E$1315, $A28)</f>
        <v>9</v>
      </c>
      <c r="CH28">
        <f>SUMIFS(DataRegularSeason20242025!$AA$3:$AA$1315,DataRegularSeason20242025!$B$3:$B$1315, "&lt;=" &amp; CH$1, DataRegularSeason20242025!$D$3:$D$1315, $A28)+SUMIFS(DataRegularSeason20242025!$AB$3:$AB$1315,DataRegularSeason20242025!$B$3:$B$1315, "&lt;=" &amp; CH$1, DataRegularSeason20242025!$E$3:$E$1315, $A28)</f>
        <v>9</v>
      </c>
      <c r="CI28">
        <f>SUMIFS(DataRegularSeason20242025!$AA$3:$AA$1315,DataRegularSeason20242025!$B$3:$B$1315, "&lt;=" &amp; CI$1, DataRegularSeason20242025!$D$3:$D$1315, $A28)+SUMIFS(DataRegularSeason20242025!$AB$3:$AB$1315,DataRegularSeason20242025!$B$3:$B$1315, "&lt;=" &amp; CI$1, DataRegularSeason20242025!$E$3:$E$1315, $A28)</f>
        <v>9</v>
      </c>
      <c r="CJ28">
        <f>SUMIFS(DataRegularSeason20242025!$AA$3:$AA$1315,DataRegularSeason20242025!$B$3:$B$1315, "&lt;=" &amp; CJ$1, DataRegularSeason20242025!$D$3:$D$1315, $A28)+SUMIFS(DataRegularSeason20242025!$AB$3:$AB$1315,DataRegularSeason20242025!$B$3:$B$1315, "&lt;=" &amp; CJ$1, DataRegularSeason20242025!$E$3:$E$1315, $A28)</f>
        <v>9</v>
      </c>
      <c r="CK28">
        <f>SUMIFS(DataRegularSeason20242025!$AA$3:$AA$1315,DataRegularSeason20242025!$B$3:$B$1315, "&lt;=" &amp; CK$1, DataRegularSeason20242025!$D$3:$D$1315, $A28)+SUMIFS(DataRegularSeason20242025!$AB$3:$AB$1315,DataRegularSeason20242025!$B$3:$B$1315, "&lt;=" &amp; CK$1, DataRegularSeason20242025!$E$3:$E$1315, $A28)</f>
        <v>9</v>
      </c>
      <c r="CL28">
        <f>SUMIFS(DataRegularSeason20242025!$AA$3:$AA$1315,DataRegularSeason20242025!$B$3:$B$1315, "&lt;=" &amp; CL$1, DataRegularSeason20242025!$D$3:$D$1315, $A28)+SUMIFS(DataRegularSeason20242025!$AB$3:$AB$1315,DataRegularSeason20242025!$B$3:$B$1315, "&lt;=" &amp; CL$1, DataRegularSeason20242025!$E$3:$E$1315, $A28)</f>
        <v>9</v>
      </c>
      <c r="CM28">
        <f>SUMIFS(DataRegularSeason20242025!$AA$3:$AA$1315,DataRegularSeason20242025!$B$3:$B$1315, "&lt;=" &amp; CM$1, DataRegularSeason20242025!$D$3:$D$1315, $A28)+SUMIFS(DataRegularSeason20242025!$AB$3:$AB$1315,DataRegularSeason20242025!$B$3:$B$1315, "&lt;=" &amp; CM$1, DataRegularSeason20242025!$E$3:$E$1315, $A28)</f>
        <v>9</v>
      </c>
      <c r="CN28">
        <f>SUMIFS(DataRegularSeason20242025!$AA$3:$AA$1315,DataRegularSeason20242025!$B$3:$B$1315, "&lt;=" &amp; CN$1, DataRegularSeason20242025!$D$3:$D$1315, $A28)+SUMIFS(DataRegularSeason20242025!$AB$3:$AB$1315,DataRegularSeason20242025!$B$3:$B$1315, "&lt;=" &amp; CN$1, DataRegularSeason20242025!$E$3:$E$1315, $A28)</f>
        <v>9</v>
      </c>
      <c r="CO28">
        <f>SUMIFS(DataRegularSeason20242025!$AA$3:$AA$1315,DataRegularSeason20242025!$B$3:$B$1315, "&lt;=" &amp; CO$1, DataRegularSeason20242025!$D$3:$D$1315, $A28)+SUMIFS(DataRegularSeason20242025!$AB$3:$AB$1315,DataRegularSeason20242025!$B$3:$B$1315, "&lt;=" &amp; CO$1, DataRegularSeason20242025!$E$3:$E$1315, $A28)</f>
        <v>9</v>
      </c>
      <c r="CP28">
        <f>SUMIFS(DataRegularSeason20242025!$AA$3:$AA$1315,DataRegularSeason20242025!$B$3:$B$1315, "&lt;=" &amp; CP$1, DataRegularSeason20242025!$D$3:$D$1315, $A28)+SUMIFS(DataRegularSeason20242025!$AB$3:$AB$1315,DataRegularSeason20242025!$B$3:$B$1315, "&lt;=" &amp; CP$1, DataRegularSeason20242025!$E$3:$E$1315, $A28)</f>
        <v>9</v>
      </c>
      <c r="CQ28">
        <f>SUMIFS(DataRegularSeason20242025!$AA$3:$AA$1315,DataRegularSeason20242025!$B$3:$B$1315, "&lt;=" &amp; CQ$1, DataRegularSeason20242025!$D$3:$D$1315, $A28)+SUMIFS(DataRegularSeason20242025!$AB$3:$AB$1315,DataRegularSeason20242025!$B$3:$B$1315, "&lt;=" &amp; CQ$1, DataRegularSeason20242025!$E$3:$E$1315, $A28)</f>
        <v>9</v>
      </c>
      <c r="CR28">
        <f>SUMIFS(DataRegularSeason20242025!$AA$3:$AA$1315,DataRegularSeason20242025!$B$3:$B$1315, "&lt;=" &amp; CR$1, DataRegularSeason20242025!$D$3:$D$1315, $A28)+SUMIFS(DataRegularSeason20242025!$AB$3:$AB$1315,DataRegularSeason20242025!$B$3:$B$1315, "&lt;=" &amp; CR$1, DataRegularSeason20242025!$E$3:$E$1315, $A28)</f>
        <v>9</v>
      </c>
      <c r="CS28">
        <f>SUMIFS(DataRegularSeason20242025!$AA$3:$AA$1315,DataRegularSeason20242025!$B$3:$B$1315, "&lt;=" &amp; CS$1, DataRegularSeason20242025!$D$3:$D$1315, $A28)+SUMIFS(DataRegularSeason20242025!$AB$3:$AB$1315,DataRegularSeason20242025!$B$3:$B$1315, "&lt;=" &amp; CS$1, DataRegularSeason20242025!$E$3:$E$1315, $A28)</f>
        <v>9</v>
      </c>
      <c r="CT28">
        <f>SUMIFS(DataRegularSeason20242025!$AA$3:$AA$1315,DataRegularSeason20242025!$B$3:$B$1315, "&lt;=" &amp; CT$1, DataRegularSeason20242025!$D$3:$D$1315, $A28)+SUMIFS(DataRegularSeason20242025!$AB$3:$AB$1315,DataRegularSeason20242025!$B$3:$B$1315, "&lt;=" &amp; CT$1, DataRegularSeason20242025!$E$3:$E$1315, $A28)</f>
        <v>9</v>
      </c>
      <c r="CU28">
        <f>SUMIFS(DataRegularSeason20242025!$AA$3:$AA$1315,DataRegularSeason20242025!$B$3:$B$1315, "&lt;=" &amp; CU$1, DataRegularSeason20242025!$D$3:$D$1315, $A28)+SUMIFS(DataRegularSeason20242025!$AB$3:$AB$1315,DataRegularSeason20242025!$B$3:$B$1315, "&lt;=" &amp; CU$1, DataRegularSeason20242025!$E$3:$E$1315, $A28)</f>
        <v>9</v>
      </c>
      <c r="CV28">
        <f>SUMIFS(DataRegularSeason20242025!$AA$3:$AA$1315,DataRegularSeason20242025!$B$3:$B$1315, "&lt;=" &amp; CV$1, DataRegularSeason20242025!$D$3:$D$1315, $A28)+SUMIFS(DataRegularSeason20242025!$AB$3:$AB$1315,DataRegularSeason20242025!$B$3:$B$1315, "&lt;=" &amp; CV$1, DataRegularSeason20242025!$E$3:$E$1315, $A28)</f>
        <v>9</v>
      </c>
      <c r="CW28">
        <f>SUMIFS(DataRegularSeason20242025!$AA$3:$AA$1315,DataRegularSeason20242025!$B$3:$B$1315, "&lt;=" &amp; CW$1, DataRegularSeason20242025!$D$3:$D$1315, $A28)+SUMIFS(DataRegularSeason20242025!$AB$3:$AB$1315,DataRegularSeason20242025!$B$3:$B$1315, "&lt;=" &amp; CW$1, DataRegularSeason20242025!$E$3:$E$1315, $A28)</f>
        <v>9</v>
      </c>
      <c r="CX28">
        <f>SUMIFS(DataRegularSeason20242025!$AA$3:$AA$1315,DataRegularSeason20242025!$B$3:$B$1315, "&lt;=" &amp; CX$1, DataRegularSeason20242025!$D$3:$D$1315, $A28)+SUMIFS(DataRegularSeason20242025!$AB$3:$AB$1315,DataRegularSeason20242025!$B$3:$B$1315, "&lt;=" &amp; CX$1, DataRegularSeason20242025!$E$3:$E$1315, $A28)</f>
        <v>9</v>
      </c>
      <c r="CY28">
        <f>SUMIFS(DataRegularSeason20242025!$AA$3:$AA$1315,DataRegularSeason20242025!$B$3:$B$1315, "&lt;=" &amp; CY$1, DataRegularSeason20242025!$D$3:$D$1315, $A28)+SUMIFS(DataRegularSeason20242025!$AB$3:$AB$1315,DataRegularSeason20242025!$B$3:$B$1315, "&lt;=" &amp; CY$1, DataRegularSeason20242025!$E$3:$E$1315, $A28)</f>
        <v>9</v>
      </c>
      <c r="CZ28">
        <f>SUMIFS(DataRegularSeason20242025!$AA$3:$AA$1315,DataRegularSeason20242025!$B$3:$B$1315, "&lt;=" &amp; CZ$1, DataRegularSeason20242025!$D$3:$D$1315, $A28)+SUMIFS(DataRegularSeason20242025!$AB$3:$AB$1315,DataRegularSeason20242025!$B$3:$B$1315, "&lt;=" &amp; CZ$1, DataRegularSeason20242025!$E$3:$E$1315, $A28)</f>
        <v>9</v>
      </c>
      <c r="DA28">
        <f>SUMIFS(DataRegularSeason20242025!$AA$3:$AA$1315,DataRegularSeason20242025!$B$3:$B$1315, "&lt;=" &amp; DA$1, DataRegularSeason20242025!$D$3:$D$1315, $A28)+SUMIFS(DataRegularSeason20242025!$AB$3:$AB$1315,DataRegularSeason20242025!$B$3:$B$1315, "&lt;=" &amp; DA$1, DataRegularSeason20242025!$E$3:$E$1315, $A28)</f>
        <v>9</v>
      </c>
      <c r="DB28">
        <f>SUMIFS(DataRegularSeason20242025!$AA$3:$AA$1315,DataRegularSeason20242025!$B$3:$B$1315, "&lt;=" &amp; DB$1, DataRegularSeason20242025!$D$3:$D$1315, $A28)+SUMIFS(DataRegularSeason20242025!$AB$3:$AB$1315,DataRegularSeason20242025!$B$3:$B$1315, "&lt;=" &amp; DB$1, DataRegularSeason20242025!$E$3:$E$1315, $A28)</f>
        <v>9</v>
      </c>
      <c r="DC28">
        <f>SUMIFS(DataRegularSeason20242025!$AA$3:$AA$1315,DataRegularSeason20242025!$B$3:$B$1315, "&lt;=" &amp; DC$1, DataRegularSeason20242025!$D$3:$D$1315, $A28)+SUMIFS(DataRegularSeason20242025!$AB$3:$AB$1315,DataRegularSeason20242025!$B$3:$B$1315, "&lt;=" &amp; DC$1, DataRegularSeason20242025!$E$3:$E$1315, $A28)</f>
        <v>9</v>
      </c>
      <c r="DD28">
        <f>SUMIFS(DataRegularSeason20242025!$AA$3:$AA$1315,DataRegularSeason20242025!$B$3:$B$1315, "&lt;=" &amp; DD$1, DataRegularSeason20242025!$D$3:$D$1315, $A28)+SUMIFS(DataRegularSeason20242025!$AB$3:$AB$1315,DataRegularSeason20242025!$B$3:$B$1315, "&lt;=" &amp; DD$1, DataRegularSeason20242025!$E$3:$E$1315, $A28)</f>
        <v>9</v>
      </c>
      <c r="DE28">
        <f>SUMIFS(DataRegularSeason20242025!$AA$3:$AA$1315,DataRegularSeason20242025!$B$3:$B$1315, "&lt;=" &amp; DE$1, DataRegularSeason20242025!$D$3:$D$1315, $A28)+SUMIFS(DataRegularSeason20242025!$AB$3:$AB$1315,DataRegularSeason20242025!$B$3:$B$1315, "&lt;=" &amp; DE$1, DataRegularSeason20242025!$E$3:$E$1315, $A28)</f>
        <v>9</v>
      </c>
      <c r="DF28">
        <f>SUMIFS(DataRegularSeason20242025!$AA$3:$AA$1315,DataRegularSeason20242025!$B$3:$B$1315, "&lt;=" &amp; DF$1, DataRegularSeason20242025!$D$3:$D$1315, $A28)+SUMIFS(DataRegularSeason20242025!$AB$3:$AB$1315,DataRegularSeason20242025!$B$3:$B$1315, "&lt;=" &amp; DF$1, DataRegularSeason20242025!$E$3:$E$1315, $A28)</f>
        <v>9</v>
      </c>
      <c r="DG28">
        <f>SUMIFS(DataRegularSeason20242025!$AA$3:$AA$1315,DataRegularSeason20242025!$B$3:$B$1315, "&lt;=" &amp; DG$1, DataRegularSeason20242025!$D$3:$D$1315, $A28)+SUMIFS(DataRegularSeason20242025!$AB$3:$AB$1315,DataRegularSeason20242025!$B$3:$B$1315, "&lt;=" &amp; DG$1, DataRegularSeason20242025!$E$3:$E$1315, $A28)</f>
        <v>9</v>
      </c>
      <c r="DH28">
        <f>SUMIFS(DataRegularSeason20242025!$AA$3:$AA$1315,DataRegularSeason20242025!$B$3:$B$1315, "&lt;=" &amp; DH$1, DataRegularSeason20242025!$D$3:$D$1315, $A28)+SUMIFS(DataRegularSeason20242025!$AB$3:$AB$1315,DataRegularSeason20242025!$B$3:$B$1315, "&lt;=" &amp; DH$1, DataRegularSeason20242025!$E$3:$E$1315, $A28)</f>
        <v>9</v>
      </c>
      <c r="DI28">
        <f>SUMIFS(DataRegularSeason20242025!$AA$3:$AA$1315,DataRegularSeason20242025!$B$3:$B$1315, "&lt;=" &amp; DI$1, DataRegularSeason20242025!$D$3:$D$1315, $A28)+SUMIFS(DataRegularSeason20242025!$AB$3:$AB$1315,DataRegularSeason20242025!$B$3:$B$1315, "&lt;=" &amp; DI$1, DataRegularSeason20242025!$E$3:$E$1315, $A28)</f>
        <v>9</v>
      </c>
      <c r="DJ28">
        <f>SUMIFS(DataRegularSeason20242025!$AA$3:$AA$1315,DataRegularSeason20242025!$B$3:$B$1315, "&lt;=" &amp; DJ$1, DataRegularSeason20242025!$D$3:$D$1315, $A28)+SUMIFS(DataRegularSeason20242025!$AB$3:$AB$1315,DataRegularSeason20242025!$B$3:$B$1315, "&lt;=" &amp; DJ$1, DataRegularSeason20242025!$E$3:$E$1315, $A28)</f>
        <v>9</v>
      </c>
      <c r="DK28">
        <f>SUMIFS(DataRegularSeason20242025!$AA$3:$AA$1315,DataRegularSeason20242025!$B$3:$B$1315, "&lt;=" &amp; DK$1, DataRegularSeason20242025!$D$3:$D$1315, $A28)+SUMIFS(DataRegularSeason20242025!$AB$3:$AB$1315,DataRegularSeason20242025!$B$3:$B$1315, "&lt;=" &amp; DK$1, DataRegularSeason20242025!$E$3:$E$1315, $A28)</f>
        <v>9</v>
      </c>
      <c r="DL28">
        <f>SUMIFS(DataRegularSeason20242025!$AA$3:$AA$1315,DataRegularSeason20242025!$B$3:$B$1315, "&lt;=" &amp; DL$1, DataRegularSeason20242025!$D$3:$D$1315, $A28)+SUMIFS(DataRegularSeason20242025!$AB$3:$AB$1315,DataRegularSeason20242025!$B$3:$B$1315, "&lt;=" &amp; DL$1, DataRegularSeason20242025!$E$3:$E$1315, $A28)</f>
        <v>9</v>
      </c>
      <c r="DM28">
        <f>SUMIFS(DataRegularSeason20242025!$AA$3:$AA$1315,DataRegularSeason20242025!$B$3:$B$1315, "&lt;=" &amp; DM$1, DataRegularSeason20242025!$D$3:$D$1315, $A28)+SUMIFS(DataRegularSeason20242025!$AB$3:$AB$1315,DataRegularSeason20242025!$B$3:$B$1315, "&lt;=" &amp; DM$1, DataRegularSeason20242025!$E$3:$E$1315, $A28)</f>
        <v>9</v>
      </c>
      <c r="DN28">
        <f>SUMIFS(DataRegularSeason20242025!$AA$3:$AA$1315,DataRegularSeason20242025!$B$3:$B$1315, "&lt;=" &amp; DN$1, DataRegularSeason20242025!$D$3:$D$1315, $A28)+SUMIFS(DataRegularSeason20242025!$AB$3:$AB$1315,DataRegularSeason20242025!$B$3:$B$1315, "&lt;=" &amp; DN$1, DataRegularSeason20242025!$E$3:$E$1315, $A28)</f>
        <v>9</v>
      </c>
      <c r="DO28">
        <f>SUMIFS(DataRegularSeason20242025!$AA$3:$AA$1315,DataRegularSeason20242025!$B$3:$B$1315, "&lt;=" &amp; DO$1, DataRegularSeason20242025!$D$3:$D$1315, $A28)+SUMIFS(DataRegularSeason20242025!$AB$3:$AB$1315,DataRegularSeason20242025!$B$3:$B$1315, "&lt;=" &amp; DO$1, DataRegularSeason20242025!$E$3:$E$1315, $A28)</f>
        <v>9</v>
      </c>
      <c r="DP28">
        <f>SUMIFS(DataRegularSeason20242025!$AA$3:$AA$1315,DataRegularSeason20242025!$B$3:$B$1315, "&lt;=" &amp; DP$1, DataRegularSeason20242025!$D$3:$D$1315, $A28)+SUMIFS(DataRegularSeason20242025!$AB$3:$AB$1315,DataRegularSeason20242025!$B$3:$B$1315, "&lt;=" &amp; DP$1, DataRegularSeason20242025!$E$3:$E$1315, $A28)</f>
        <v>9</v>
      </c>
      <c r="DQ28">
        <f>SUMIFS(DataRegularSeason20242025!$AA$3:$AA$1315,DataRegularSeason20242025!$B$3:$B$1315, "&lt;=" &amp; DQ$1, DataRegularSeason20242025!$D$3:$D$1315, $A28)+SUMIFS(DataRegularSeason20242025!$AB$3:$AB$1315,DataRegularSeason20242025!$B$3:$B$1315, "&lt;=" &amp; DQ$1, DataRegularSeason20242025!$E$3:$E$1315, $A28)</f>
        <v>9</v>
      </c>
      <c r="DR28">
        <f>SUMIFS(DataRegularSeason20242025!$AA$3:$AA$1315,DataRegularSeason20242025!$B$3:$B$1315, "&lt;=" &amp; DR$1, DataRegularSeason20242025!$D$3:$D$1315, $A28)+SUMIFS(DataRegularSeason20242025!$AB$3:$AB$1315,DataRegularSeason20242025!$B$3:$B$1315, "&lt;=" &amp; DR$1, DataRegularSeason20242025!$E$3:$E$1315, $A28)</f>
        <v>9</v>
      </c>
      <c r="DS28">
        <f>SUMIFS(DataRegularSeason20242025!$AA$3:$AA$1315,DataRegularSeason20242025!$B$3:$B$1315, "&lt;=" &amp; DS$1, DataRegularSeason20242025!$D$3:$D$1315, $A28)+SUMIFS(DataRegularSeason20242025!$AB$3:$AB$1315,DataRegularSeason20242025!$B$3:$B$1315, "&lt;=" &amp; DS$1, DataRegularSeason20242025!$E$3:$E$1315, $A28)</f>
        <v>9</v>
      </c>
      <c r="DT28">
        <f>SUMIFS(DataRegularSeason20242025!$AA$3:$AA$1315,DataRegularSeason20242025!$B$3:$B$1315, "&lt;=" &amp; DT$1, DataRegularSeason20242025!$D$3:$D$1315, $A28)+SUMIFS(DataRegularSeason20242025!$AB$3:$AB$1315,DataRegularSeason20242025!$B$3:$B$1315, "&lt;=" &amp; DT$1, DataRegularSeason20242025!$E$3:$E$1315, $A28)</f>
        <v>9</v>
      </c>
      <c r="DU28">
        <f>SUMIFS(DataRegularSeason20242025!$AA$3:$AA$1315,DataRegularSeason20242025!$B$3:$B$1315, "&lt;=" &amp; DU$1, DataRegularSeason20242025!$D$3:$D$1315, $A28)+SUMIFS(DataRegularSeason20242025!$AB$3:$AB$1315,DataRegularSeason20242025!$B$3:$B$1315, "&lt;=" &amp; DU$1, DataRegularSeason20242025!$E$3:$E$1315, $A28)</f>
        <v>9</v>
      </c>
      <c r="DV28">
        <f>SUMIFS(DataRegularSeason20242025!$AA$3:$AA$1315,DataRegularSeason20242025!$B$3:$B$1315, "&lt;=" &amp; DV$1, DataRegularSeason20242025!$D$3:$D$1315, $A28)+SUMIFS(DataRegularSeason20242025!$AB$3:$AB$1315,DataRegularSeason20242025!$B$3:$B$1315, "&lt;=" &amp; DV$1, DataRegularSeason20242025!$E$3:$E$1315, $A28)</f>
        <v>9</v>
      </c>
      <c r="DW28">
        <f>SUMIFS(DataRegularSeason20242025!$AA$3:$AA$1315,DataRegularSeason20242025!$B$3:$B$1315, "&lt;=" &amp; DW$1, DataRegularSeason20242025!$D$3:$D$1315, $A28)+SUMIFS(DataRegularSeason20242025!$AB$3:$AB$1315,DataRegularSeason20242025!$B$3:$B$1315, "&lt;=" &amp; DW$1, DataRegularSeason20242025!$E$3:$E$1315, $A28)</f>
        <v>9</v>
      </c>
      <c r="DX28">
        <f>SUMIFS(DataRegularSeason20242025!$AA$3:$AA$1315,DataRegularSeason20242025!$B$3:$B$1315, "&lt;=" &amp; DX$1, DataRegularSeason20242025!$D$3:$D$1315, $A28)+SUMIFS(DataRegularSeason20242025!$AB$3:$AB$1315,DataRegularSeason20242025!$B$3:$B$1315, "&lt;=" &amp; DX$1, DataRegularSeason20242025!$E$3:$E$1315, $A28)</f>
        <v>9</v>
      </c>
      <c r="DY28">
        <f>SUMIFS(DataRegularSeason20242025!$AA$3:$AA$1315,DataRegularSeason20242025!$B$3:$B$1315, "&lt;=" &amp; DY$1, DataRegularSeason20242025!$D$3:$D$1315, $A28)+SUMIFS(DataRegularSeason20242025!$AB$3:$AB$1315,DataRegularSeason20242025!$B$3:$B$1315, "&lt;=" &amp; DY$1, DataRegularSeason20242025!$E$3:$E$1315, $A28)</f>
        <v>9</v>
      </c>
      <c r="DZ28">
        <f>SUMIFS(DataRegularSeason20242025!$AA$3:$AA$1315,DataRegularSeason20242025!$B$3:$B$1315, "&lt;=" &amp; DZ$1, DataRegularSeason20242025!$D$3:$D$1315, $A28)+SUMIFS(DataRegularSeason20242025!$AB$3:$AB$1315,DataRegularSeason20242025!$B$3:$B$1315, "&lt;=" &amp; DZ$1, DataRegularSeason20242025!$E$3:$E$1315, $A28)</f>
        <v>9</v>
      </c>
      <c r="EA28">
        <f>SUMIFS(DataRegularSeason20242025!$AA$3:$AA$1315,DataRegularSeason20242025!$B$3:$B$1315, "&lt;=" &amp; EA$1, DataRegularSeason20242025!$D$3:$D$1315, $A28)+SUMIFS(DataRegularSeason20242025!$AB$3:$AB$1315,DataRegularSeason20242025!$B$3:$B$1315, "&lt;=" &amp; EA$1, DataRegularSeason20242025!$E$3:$E$1315, $A28)</f>
        <v>9</v>
      </c>
      <c r="EB28">
        <f>SUMIFS(DataRegularSeason20242025!$AA$3:$AA$1315,DataRegularSeason20242025!$B$3:$B$1315, "&lt;=" &amp; EB$1, DataRegularSeason20242025!$D$3:$D$1315, $A28)+SUMIFS(DataRegularSeason20242025!$AB$3:$AB$1315,DataRegularSeason20242025!$B$3:$B$1315, "&lt;=" &amp; EB$1, DataRegularSeason20242025!$E$3:$E$1315, $A28)</f>
        <v>9</v>
      </c>
      <c r="EC28">
        <f>SUMIFS(DataRegularSeason20242025!$AA$3:$AA$1315,DataRegularSeason20242025!$B$3:$B$1315, "&lt;=" &amp; EC$1, DataRegularSeason20242025!$D$3:$D$1315, $A28)+SUMIFS(DataRegularSeason20242025!$AB$3:$AB$1315,DataRegularSeason20242025!$B$3:$B$1315, "&lt;=" &amp; EC$1, DataRegularSeason20242025!$E$3:$E$1315, $A28)</f>
        <v>9</v>
      </c>
      <c r="ED28">
        <f>SUMIFS(DataRegularSeason20242025!$AA$3:$AA$1315,DataRegularSeason20242025!$B$3:$B$1315, "&lt;=" &amp; ED$1, DataRegularSeason20242025!$D$3:$D$1315, $A28)+SUMIFS(DataRegularSeason20242025!$AB$3:$AB$1315,DataRegularSeason20242025!$B$3:$B$1315, "&lt;=" &amp; ED$1, DataRegularSeason20242025!$E$3:$E$1315, $A28)</f>
        <v>9</v>
      </c>
      <c r="EE28">
        <f>SUMIFS(DataRegularSeason20242025!$AA$3:$AA$1315,DataRegularSeason20242025!$B$3:$B$1315, "&lt;=" &amp; EE$1, DataRegularSeason20242025!$D$3:$D$1315, $A28)+SUMIFS(DataRegularSeason20242025!$AB$3:$AB$1315,DataRegularSeason20242025!$B$3:$B$1315, "&lt;=" &amp; EE$1, DataRegularSeason20242025!$E$3:$E$1315, $A28)</f>
        <v>9</v>
      </c>
      <c r="EF28">
        <f>SUMIFS(DataRegularSeason20242025!$AA$3:$AA$1315,DataRegularSeason20242025!$B$3:$B$1315, "&lt;=" &amp; EF$1, DataRegularSeason20242025!$D$3:$D$1315, $A28)+SUMIFS(DataRegularSeason20242025!$AB$3:$AB$1315,DataRegularSeason20242025!$B$3:$B$1315, "&lt;=" &amp; EF$1, DataRegularSeason20242025!$E$3:$E$1315, $A28)</f>
        <v>9</v>
      </c>
      <c r="EG28">
        <f>SUMIFS(DataRegularSeason20242025!$AA$3:$AA$1315,DataRegularSeason20242025!$B$3:$B$1315, "&lt;=" &amp; EG$1, DataRegularSeason20242025!$D$3:$D$1315, $A28)+SUMIFS(DataRegularSeason20242025!$AB$3:$AB$1315,DataRegularSeason20242025!$B$3:$B$1315, "&lt;=" &amp; EG$1, DataRegularSeason20242025!$E$3:$E$1315, $A28)</f>
        <v>9</v>
      </c>
      <c r="EH28">
        <f>SUMIFS(DataRegularSeason20242025!$AA$3:$AA$1315,DataRegularSeason20242025!$B$3:$B$1315, "&lt;=" &amp; EH$1, DataRegularSeason20242025!$D$3:$D$1315, $A28)+SUMIFS(DataRegularSeason20242025!$AB$3:$AB$1315,DataRegularSeason20242025!$B$3:$B$1315, "&lt;=" &amp; EH$1, DataRegularSeason20242025!$E$3:$E$1315, $A28)</f>
        <v>9</v>
      </c>
      <c r="EI28">
        <f>SUMIFS(DataRegularSeason20242025!$AA$3:$AA$1315,DataRegularSeason20242025!$B$3:$B$1315, "&lt;=" &amp; EI$1, DataRegularSeason20242025!$D$3:$D$1315, $A28)+SUMIFS(DataRegularSeason20242025!$AB$3:$AB$1315,DataRegularSeason20242025!$B$3:$B$1315, "&lt;=" &amp; EI$1, DataRegularSeason20242025!$E$3:$E$1315, $A28)</f>
        <v>9</v>
      </c>
      <c r="EJ28">
        <f>SUMIFS(DataRegularSeason20242025!$AA$3:$AA$1315,DataRegularSeason20242025!$B$3:$B$1315, "&lt;=" &amp; EJ$1, DataRegularSeason20242025!$D$3:$D$1315, $A28)+SUMIFS(DataRegularSeason20242025!$AB$3:$AB$1315,DataRegularSeason20242025!$B$3:$B$1315, "&lt;=" &amp; EJ$1, DataRegularSeason20242025!$E$3:$E$1315, $A28)</f>
        <v>9</v>
      </c>
      <c r="EK28">
        <f>SUMIFS(DataRegularSeason20242025!$AA$3:$AA$1315,DataRegularSeason20242025!$B$3:$B$1315, "&lt;=" &amp; EK$1, DataRegularSeason20242025!$D$3:$D$1315, $A28)+SUMIFS(DataRegularSeason20242025!$AB$3:$AB$1315,DataRegularSeason20242025!$B$3:$B$1315, "&lt;=" &amp; EK$1, DataRegularSeason20242025!$E$3:$E$1315, $A28)</f>
        <v>9</v>
      </c>
      <c r="EL28">
        <f>SUMIFS(DataRegularSeason20242025!$AA$3:$AA$1315,DataRegularSeason20242025!$B$3:$B$1315, "&lt;=" &amp; EL$1, DataRegularSeason20242025!$D$3:$D$1315, $A28)+SUMIFS(DataRegularSeason20242025!$AB$3:$AB$1315,DataRegularSeason20242025!$B$3:$B$1315, "&lt;=" &amp; EL$1, DataRegularSeason20242025!$E$3:$E$1315, $A28)</f>
        <v>9</v>
      </c>
      <c r="EM28">
        <f>SUMIFS(DataRegularSeason20242025!$AA$3:$AA$1315,DataRegularSeason20242025!$B$3:$B$1315, "&lt;=" &amp; EM$1, DataRegularSeason20242025!$D$3:$D$1315, $A28)+SUMIFS(DataRegularSeason20242025!$AB$3:$AB$1315,DataRegularSeason20242025!$B$3:$B$1315, "&lt;=" &amp; EM$1, DataRegularSeason20242025!$E$3:$E$1315, $A28)</f>
        <v>9</v>
      </c>
      <c r="EN28">
        <f>SUMIFS(DataRegularSeason20242025!$AA$3:$AA$1315,DataRegularSeason20242025!$B$3:$B$1315, "&lt;=" &amp; EN$1, DataRegularSeason20242025!$D$3:$D$1315, $A28)+SUMIFS(DataRegularSeason20242025!$AB$3:$AB$1315,DataRegularSeason20242025!$B$3:$B$1315, "&lt;=" &amp; EN$1, DataRegularSeason20242025!$E$3:$E$1315, $A28)</f>
        <v>9</v>
      </c>
      <c r="EO28">
        <f>SUMIFS(DataRegularSeason20242025!$AA$3:$AA$1315,DataRegularSeason20242025!$B$3:$B$1315, "&lt;=" &amp; EO$1, DataRegularSeason20242025!$D$3:$D$1315, $A28)+SUMIFS(DataRegularSeason20242025!$AB$3:$AB$1315,DataRegularSeason20242025!$B$3:$B$1315, "&lt;=" &amp; EO$1, DataRegularSeason20242025!$E$3:$E$1315, $A28)</f>
        <v>9</v>
      </c>
      <c r="EP28">
        <f>SUMIFS(DataRegularSeason20242025!$AA$3:$AA$1315,DataRegularSeason20242025!$B$3:$B$1315, "&lt;=" &amp; EP$1, DataRegularSeason20242025!$D$3:$D$1315, $A28)+SUMIFS(DataRegularSeason20242025!$AB$3:$AB$1315,DataRegularSeason20242025!$B$3:$B$1315, "&lt;=" &amp; EP$1, DataRegularSeason20242025!$E$3:$E$1315, $A28)</f>
        <v>9</v>
      </c>
      <c r="EQ28">
        <f>SUMIFS(DataRegularSeason20242025!$AA$3:$AA$1315,DataRegularSeason20242025!$B$3:$B$1315, "&lt;=" &amp; EQ$1, DataRegularSeason20242025!$D$3:$D$1315, $A28)+SUMIFS(DataRegularSeason20242025!$AB$3:$AB$1315,DataRegularSeason20242025!$B$3:$B$1315, "&lt;=" &amp; EQ$1, DataRegularSeason20242025!$E$3:$E$1315, $A28)</f>
        <v>9</v>
      </c>
      <c r="ER28">
        <f>SUMIFS(DataRegularSeason20242025!$AA$3:$AA$1315,DataRegularSeason20242025!$B$3:$B$1315, "&lt;=" &amp; ER$1, DataRegularSeason20242025!$D$3:$D$1315, $A28)+SUMIFS(DataRegularSeason20242025!$AB$3:$AB$1315,DataRegularSeason20242025!$B$3:$B$1315, "&lt;=" &amp; ER$1, DataRegularSeason20242025!$E$3:$E$1315, $A28)</f>
        <v>9</v>
      </c>
      <c r="ES28">
        <f>SUMIFS(DataRegularSeason20242025!$AA$3:$AA$1315,DataRegularSeason20242025!$B$3:$B$1315, "&lt;=" &amp; ES$1, DataRegularSeason20242025!$D$3:$D$1315, $A28)+SUMIFS(DataRegularSeason20242025!$AB$3:$AB$1315,DataRegularSeason20242025!$B$3:$B$1315, "&lt;=" &amp; ES$1, DataRegularSeason20242025!$E$3:$E$1315, $A28)</f>
        <v>9</v>
      </c>
      <c r="ET28">
        <f>SUMIFS(DataRegularSeason20242025!$AA$3:$AA$1315,DataRegularSeason20242025!$B$3:$B$1315, "&lt;=" &amp; ET$1, DataRegularSeason20242025!$D$3:$D$1315, $A28)+SUMIFS(DataRegularSeason20242025!$AB$3:$AB$1315,DataRegularSeason20242025!$B$3:$B$1315, "&lt;=" &amp; ET$1, DataRegularSeason20242025!$E$3:$E$1315, $A28)</f>
        <v>9</v>
      </c>
      <c r="EU28">
        <f>SUMIFS(DataRegularSeason20242025!$AA$3:$AA$1315,DataRegularSeason20242025!$B$3:$B$1315, "&lt;=" &amp; EU$1, DataRegularSeason20242025!$D$3:$D$1315, $A28)+SUMIFS(DataRegularSeason20242025!$AB$3:$AB$1315,DataRegularSeason20242025!$B$3:$B$1315, "&lt;=" &amp; EU$1, DataRegularSeason20242025!$E$3:$E$1315, $A28)</f>
        <v>9</v>
      </c>
      <c r="EV28">
        <f>SUMIFS(DataRegularSeason20242025!$AA$3:$AA$1315,DataRegularSeason20242025!$B$3:$B$1315, "&lt;=" &amp; EV$1, DataRegularSeason20242025!$D$3:$D$1315, $A28)+SUMIFS(DataRegularSeason20242025!$AB$3:$AB$1315,DataRegularSeason20242025!$B$3:$B$1315, "&lt;=" &amp; EV$1, DataRegularSeason20242025!$E$3:$E$1315, $A28)</f>
        <v>9</v>
      </c>
      <c r="EW28">
        <f>SUMIFS(DataRegularSeason20242025!$AA$3:$AA$1315,DataRegularSeason20242025!$B$3:$B$1315, "&lt;=" &amp; EW$1, DataRegularSeason20242025!$D$3:$D$1315, $A28)+SUMIFS(DataRegularSeason20242025!$AB$3:$AB$1315,DataRegularSeason20242025!$B$3:$B$1315, "&lt;=" &amp; EW$1, DataRegularSeason20242025!$E$3:$E$1315, $A28)</f>
        <v>9</v>
      </c>
      <c r="EX28">
        <f>SUMIFS(DataRegularSeason20242025!$AA$3:$AA$1315,DataRegularSeason20242025!$B$3:$B$1315, "&lt;=" &amp; EX$1, DataRegularSeason20242025!$D$3:$D$1315, $A28)+SUMIFS(DataRegularSeason20242025!$AB$3:$AB$1315,DataRegularSeason20242025!$B$3:$B$1315, "&lt;=" &amp; EX$1, DataRegularSeason20242025!$E$3:$E$1315, $A28)</f>
        <v>9</v>
      </c>
      <c r="EY28">
        <f>SUMIFS(DataRegularSeason20242025!$AA$3:$AA$1315,DataRegularSeason20242025!$B$3:$B$1315, "&lt;=" &amp; EY$1, DataRegularSeason20242025!$D$3:$D$1315, $A28)+SUMIFS(DataRegularSeason20242025!$AB$3:$AB$1315,DataRegularSeason20242025!$B$3:$B$1315, "&lt;=" &amp; EY$1, DataRegularSeason20242025!$E$3:$E$1315, $A28)</f>
        <v>9</v>
      </c>
      <c r="EZ28">
        <f>SUMIFS(DataRegularSeason20242025!$AA$3:$AA$1315,DataRegularSeason20242025!$B$3:$B$1315, "&lt;=" &amp; EZ$1, DataRegularSeason20242025!$D$3:$D$1315, $A28)+SUMIFS(DataRegularSeason20242025!$AB$3:$AB$1315,DataRegularSeason20242025!$B$3:$B$1315, "&lt;=" &amp; EZ$1, DataRegularSeason20242025!$E$3:$E$1315, $A28)</f>
        <v>9</v>
      </c>
      <c r="FA28">
        <f>SUMIFS(DataRegularSeason20242025!$AA$3:$AA$1315,DataRegularSeason20242025!$B$3:$B$1315, "&lt;=" &amp; FA$1, DataRegularSeason20242025!$D$3:$D$1315, $A28)+SUMIFS(DataRegularSeason20242025!$AB$3:$AB$1315,DataRegularSeason20242025!$B$3:$B$1315, "&lt;=" &amp; FA$1, DataRegularSeason20242025!$E$3:$E$1315, $A28)</f>
        <v>9</v>
      </c>
      <c r="FB28">
        <f>SUMIFS(DataRegularSeason20242025!$AA$3:$AA$1315,DataRegularSeason20242025!$B$3:$B$1315, "&lt;=" &amp; FB$1, DataRegularSeason20242025!$D$3:$D$1315, $A28)+SUMIFS(DataRegularSeason20242025!$AB$3:$AB$1315,DataRegularSeason20242025!$B$3:$B$1315, "&lt;=" &amp; FB$1, DataRegularSeason20242025!$E$3:$E$1315, $A28)</f>
        <v>9</v>
      </c>
      <c r="FC28">
        <f>SUMIFS(DataRegularSeason20242025!$AA$3:$AA$1315,DataRegularSeason20242025!$B$3:$B$1315, "&lt;=" &amp; FC$1, DataRegularSeason20242025!$D$3:$D$1315, $A28)+SUMIFS(DataRegularSeason20242025!$AB$3:$AB$1315,DataRegularSeason20242025!$B$3:$B$1315, "&lt;=" &amp; FC$1, DataRegularSeason20242025!$E$3:$E$1315, $A28)</f>
        <v>9</v>
      </c>
      <c r="FD28">
        <f>SUMIFS(DataRegularSeason20242025!$AA$3:$AA$1315,DataRegularSeason20242025!$B$3:$B$1315, "&lt;=" &amp; FD$1, DataRegularSeason20242025!$D$3:$D$1315, $A28)+SUMIFS(DataRegularSeason20242025!$AB$3:$AB$1315,DataRegularSeason20242025!$B$3:$B$1315, "&lt;=" &amp; FD$1, DataRegularSeason20242025!$E$3:$E$1315, $A28)</f>
        <v>9</v>
      </c>
      <c r="FE28">
        <f>SUMIFS(DataRegularSeason20242025!$AA$3:$AA$1315,DataRegularSeason20242025!$B$3:$B$1315, "&lt;=" &amp; FE$1, DataRegularSeason20242025!$D$3:$D$1315, $A28)+SUMIFS(DataRegularSeason20242025!$AB$3:$AB$1315,DataRegularSeason20242025!$B$3:$B$1315, "&lt;=" &amp; FE$1, DataRegularSeason20242025!$E$3:$E$1315, $A28)</f>
        <v>9</v>
      </c>
      <c r="FF28">
        <f>SUMIFS(DataRegularSeason20242025!$AA$3:$AA$1315,DataRegularSeason20242025!$B$3:$B$1315, "&lt;=" &amp; FF$1, DataRegularSeason20242025!$D$3:$D$1315, $A28)+SUMIFS(DataRegularSeason20242025!$AB$3:$AB$1315,DataRegularSeason20242025!$B$3:$B$1315, "&lt;=" &amp; FF$1, DataRegularSeason20242025!$E$3:$E$1315, $A28)</f>
        <v>9</v>
      </c>
      <c r="FG28">
        <f>SUMIFS(DataRegularSeason20242025!$AA$3:$AA$1315,DataRegularSeason20242025!$B$3:$B$1315, "&lt;=" &amp; FG$1, DataRegularSeason20242025!$D$3:$D$1315, $A28)+SUMIFS(DataRegularSeason20242025!$AB$3:$AB$1315,DataRegularSeason20242025!$B$3:$B$1315, "&lt;=" &amp; FG$1, DataRegularSeason20242025!$E$3:$E$1315, $A28)</f>
        <v>9</v>
      </c>
      <c r="FH28">
        <f>SUMIFS(DataRegularSeason20242025!$AA$3:$AA$1315,DataRegularSeason20242025!$B$3:$B$1315, "&lt;=" &amp; FH$1, DataRegularSeason20242025!$D$3:$D$1315, $A28)+SUMIFS(DataRegularSeason20242025!$AB$3:$AB$1315,DataRegularSeason20242025!$B$3:$B$1315, "&lt;=" &amp; FH$1, DataRegularSeason20242025!$E$3:$E$1315, $A28)</f>
        <v>9</v>
      </c>
      <c r="FI28">
        <f>SUMIFS(DataRegularSeason20242025!$AA$3:$AA$1315,DataRegularSeason20242025!$B$3:$B$1315, "&lt;=" &amp; FI$1, DataRegularSeason20242025!$D$3:$D$1315, $A28)+SUMIFS(DataRegularSeason20242025!$AB$3:$AB$1315,DataRegularSeason20242025!$B$3:$B$1315, "&lt;=" &amp; FI$1, DataRegularSeason20242025!$E$3:$E$1315, $A28)</f>
        <v>9</v>
      </c>
      <c r="FJ28">
        <f>SUMIFS(DataRegularSeason20242025!$AA$3:$AA$1315,DataRegularSeason20242025!$B$3:$B$1315, "&lt;=" &amp; FJ$1, DataRegularSeason20242025!$D$3:$D$1315, $A28)+SUMIFS(DataRegularSeason20242025!$AB$3:$AB$1315,DataRegularSeason20242025!$B$3:$B$1315, "&lt;=" &amp; FJ$1, DataRegularSeason20242025!$E$3:$E$1315, $A28)</f>
        <v>9</v>
      </c>
      <c r="FK28">
        <f>SUMIFS(DataRegularSeason20242025!$AA$3:$AA$1315,DataRegularSeason20242025!$B$3:$B$1315, "&lt;=" &amp; FK$1, DataRegularSeason20242025!$D$3:$D$1315, $A28)+SUMIFS(DataRegularSeason20242025!$AB$3:$AB$1315,DataRegularSeason20242025!$B$3:$B$1315, "&lt;=" &amp; FK$1, DataRegularSeason20242025!$E$3:$E$1315, $A28)</f>
        <v>9</v>
      </c>
      <c r="FL28">
        <f>SUMIFS(DataRegularSeason20242025!$AA$3:$AA$1315,DataRegularSeason20242025!$B$3:$B$1315, "&lt;=" &amp; FL$1, DataRegularSeason20242025!$D$3:$D$1315, $A28)+SUMIFS(DataRegularSeason20242025!$AB$3:$AB$1315,DataRegularSeason20242025!$B$3:$B$1315, "&lt;=" &amp; FL$1, DataRegularSeason20242025!$E$3:$E$1315, $A28)</f>
        <v>9</v>
      </c>
      <c r="FM28">
        <f>SUMIFS(DataRegularSeason20242025!$AA$3:$AA$1315,DataRegularSeason20242025!$B$3:$B$1315, "&lt;=" &amp; FM$1, DataRegularSeason20242025!$D$3:$D$1315, $A28)+SUMIFS(DataRegularSeason20242025!$AB$3:$AB$1315,DataRegularSeason20242025!$B$3:$B$1315, "&lt;=" &amp; FM$1, DataRegularSeason20242025!$E$3:$E$1315, $A28)</f>
        <v>9</v>
      </c>
      <c r="FN28">
        <f>SUMIFS(DataRegularSeason20242025!$AA$3:$AA$1315,DataRegularSeason20242025!$B$3:$B$1315, "&lt;=" &amp; FN$1, DataRegularSeason20242025!$D$3:$D$1315, $A28)+SUMIFS(DataRegularSeason20242025!$AB$3:$AB$1315,DataRegularSeason20242025!$B$3:$B$1315, "&lt;=" &amp; FN$1, DataRegularSeason20242025!$E$3:$E$1315, $A28)</f>
        <v>9</v>
      </c>
      <c r="FO28">
        <f>SUMIFS(DataRegularSeason20242025!$AA$3:$AA$1315,DataRegularSeason20242025!$B$3:$B$1315, "&lt;=" &amp; FO$1, DataRegularSeason20242025!$D$3:$D$1315, $A28)+SUMIFS(DataRegularSeason20242025!$AB$3:$AB$1315,DataRegularSeason20242025!$B$3:$B$1315, "&lt;=" &amp; FO$1, DataRegularSeason20242025!$E$3:$E$1315, $A28)</f>
        <v>9</v>
      </c>
      <c r="FP28">
        <f>SUMIFS(DataRegularSeason20242025!$AA$3:$AA$1315,DataRegularSeason20242025!$B$3:$B$1315, "&lt;=" &amp; FP$1, DataRegularSeason20242025!$D$3:$D$1315, $A28)+SUMIFS(DataRegularSeason20242025!$AB$3:$AB$1315,DataRegularSeason20242025!$B$3:$B$1315, "&lt;=" &amp; FP$1, DataRegularSeason20242025!$E$3:$E$1315, $A28)</f>
        <v>9</v>
      </c>
      <c r="FQ28">
        <f>SUMIFS(DataRegularSeason20242025!$AA$3:$AA$1315,DataRegularSeason20242025!$B$3:$B$1315, "&lt;=" &amp; FQ$1, DataRegularSeason20242025!$D$3:$D$1315, $A28)+SUMIFS(DataRegularSeason20242025!$AB$3:$AB$1315,DataRegularSeason20242025!$B$3:$B$1315, "&lt;=" &amp; FQ$1, DataRegularSeason20242025!$E$3:$E$1315, $A28)</f>
        <v>9</v>
      </c>
      <c r="FR28">
        <f>SUMIFS(DataRegularSeason20242025!$AA$3:$AA$1315,DataRegularSeason20242025!$B$3:$B$1315, "&lt;=" &amp; FR$1, DataRegularSeason20242025!$D$3:$D$1315, $A28)+SUMIFS(DataRegularSeason20242025!$AB$3:$AB$1315,DataRegularSeason20242025!$B$3:$B$1315, "&lt;=" &amp; FR$1, DataRegularSeason20242025!$E$3:$E$1315, $A28)</f>
        <v>9</v>
      </c>
      <c r="FS28">
        <f>SUMIFS(DataRegularSeason20242025!$AA$3:$AA$1315,DataRegularSeason20242025!$B$3:$B$1315, "&lt;=" &amp; FS$1, DataRegularSeason20242025!$D$3:$D$1315, $A28)+SUMIFS(DataRegularSeason20242025!$AB$3:$AB$1315,DataRegularSeason20242025!$B$3:$B$1315, "&lt;=" &amp; FS$1, DataRegularSeason20242025!$E$3:$E$1315, $A28)</f>
        <v>9</v>
      </c>
      <c r="FT28">
        <f>SUMIFS(DataRegularSeason20242025!$AA$3:$AA$1315,DataRegularSeason20242025!$B$3:$B$1315, "&lt;=" &amp; FT$1, DataRegularSeason20242025!$D$3:$D$1315, $A28)+SUMIFS(DataRegularSeason20242025!$AB$3:$AB$1315,DataRegularSeason20242025!$B$3:$B$1315, "&lt;=" &amp; FT$1, DataRegularSeason20242025!$E$3:$E$1315, $A28)</f>
        <v>9</v>
      </c>
      <c r="FU28">
        <f>SUMIFS(DataRegularSeason20242025!$AA$3:$AA$1315,DataRegularSeason20242025!$B$3:$B$1315, "&lt;=" &amp; FU$1, DataRegularSeason20242025!$D$3:$D$1315, $A28)+SUMIFS(DataRegularSeason20242025!$AB$3:$AB$1315,DataRegularSeason20242025!$B$3:$B$1315, "&lt;=" &amp; FU$1, DataRegularSeason20242025!$E$3:$E$1315, $A28)</f>
        <v>9</v>
      </c>
      <c r="FV28">
        <f>SUMIFS(DataRegularSeason20242025!$AA$3:$AA$1315,DataRegularSeason20242025!$B$3:$B$1315, "&lt;=" &amp; FV$1, DataRegularSeason20242025!$D$3:$D$1315, $A28)+SUMIFS(DataRegularSeason20242025!$AB$3:$AB$1315,DataRegularSeason20242025!$B$3:$B$1315, "&lt;=" &amp; FV$1, DataRegularSeason20242025!$E$3:$E$1315, $A28)</f>
        <v>9</v>
      </c>
      <c r="FW28">
        <f>SUMIFS(DataRegularSeason20242025!$AA$3:$AA$1315,DataRegularSeason20242025!$B$3:$B$1315, "&lt;=" &amp; FW$1, DataRegularSeason20242025!$D$3:$D$1315, $A28)+SUMIFS(DataRegularSeason20242025!$AB$3:$AB$1315,DataRegularSeason20242025!$B$3:$B$1315, "&lt;=" &amp; FW$1, DataRegularSeason20242025!$E$3:$E$1315, $A28)</f>
        <v>9</v>
      </c>
      <c r="FX28">
        <f>SUMIFS(DataRegularSeason20242025!$AA$3:$AA$1315,DataRegularSeason20242025!$B$3:$B$1315, "&lt;=" &amp; FX$1, DataRegularSeason20242025!$D$3:$D$1315, $A28)+SUMIFS(DataRegularSeason20242025!$AB$3:$AB$1315,DataRegularSeason20242025!$B$3:$B$1315, "&lt;=" &amp; FX$1, DataRegularSeason20242025!$E$3:$E$1315, $A28)</f>
        <v>9</v>
      </c>
      <c r="FY28">
        <f>SUMIFS(DataRegularSeason20242025!$AA$3:$AA$1315,DataRegularSeason20242025!$B$3:$B$1315, "&lt;=" &amp; FY$1, DataRegularSeason20242025!$D$3:$D$1315, $A28)+SUMIFS(DataRegularSeason20242025!$AB$3:$AB$1315,DataRegularSeason20242025!$B$3:$B$1315, "&lt;=" &amp; FY$1, DataRegularSeason20242025!$E$3:$E$1315, $A28)</f>
        <v>9</v>
      </c>
      <c r="FZ28">
        <f>SUMIFS(DataRegularSeason20242025!$AA$3:$AA$1315,DataRegularSeason20242025!$B$3:$B$1315, "&lt;=" &amp; FZ$1, DataRegularSeason20242025!$D$3:$D$1315, $A28)+SUMIFS(DataRegularSeason20242025!$AB$3:$AB$1315,DataRegularSeason20242025!$B$3:$B$1315, "&lt;=" &amp; FZ$1, DataRegularSeason20242025!$E$3:$E$1315, $A28)</f>
        <v>9</v>
      </c>
      <c r="GA28">
        <f>SUMIFS(DataRegularSeason20242025!$AA$3:$AA$1315,DataRegularSeason20242025!$B$3:$B$1315, "&lt;=" &amp; GA$1, DataRegularSeason20242025!$D$3:$D$1315, $A28)+SUMIFS(DataRegularSeason20242025!$AB$3:$AB$1315,DataRegularSeason20242025!$B$3:$B$1315, "&lt;=" &amp; GA$1, DataRegularSeason20242025!$E$3:$E$1315, $A28)</f>
        <v>9</v>
      </c>
      <c r="GB28">
        <f>SUMIFS(DataRegularSeason20242025!$AA$3:$AA$1315,DataRegularSeason20242025!$B$3:$B$1315, "&lt;=" &amp; GB$1, DataRegularSeason20242025!$D$3:$D$1315, $A28)+SUMIFS(DataRegularSeason20242025!$AB$3:$AB$1315,DataRegularSeason20242025!$B$3:$B$1315, "&lt;=" &amp; GB$1, DataRegularSeason20242025!$E$3:$E$1315, $A28)</f>
        <v>9</v>
      </c>
      <c r="GC28">
        <f>SUMIFS(DataRegularSeason20242025!$AA$3:$AA$1315,DataRegularSeason20242025!$B$3:$B$1315, "&lt;=" &amp; GC$1, DataRegularSeason20242025!$D$3:$D$1315, $A28)+SUMIFS(DataRegularSeason20242025!$AB$3:$AB$1315,DataRegularSeason20242025!$B$3:$B$1315, "&lt;=" &amp; GC$1, DataRegularSeason20242025!$E$3:$E$1315, $A28)</f>
        <v>9</v>
      </c>
      <c r="GD28">
        <f>SUMIFS(DataRegularSeason20242025!$AA$3:$AA$1315,DataRegularSeason20242025!$B$3:$B$1315, "&lt;=" &amp; GD$1, DataRegularSeason20242025!$D$3:$D$1315, $A28)+SUMIFS(DataRegularSeason20242025!$AB$3:$AB$1315,DataRegularSeason20242025!$B$3:$B$1315, "&lt;=" &amp; GD$1, DataRegularSeason20242025!$E$3:$E$1315, $A28)</f>
        <v>9</v>
      </c>
      <c r="GE28">
        <f>SUMIFS(DataRegularSeason20242025!$AA$3:$AA$1315,DataRegularSeason20242025!$B$3:$B$1315, "&lt;=" &amp; GE$1, DataRegularSeason20242025!$D$3:$D$1315, $A28)+SUMIFS(DataRegularSeason20242025!$AB$3:$AB$1315,DataRegularSeason20242025!$B$3:$B$1315, "&lt;=" &amp; GE$1, DataRegularSeason20242025!$E$3:$E$1315, $A28)</f>
        <v>9</v>
      </c>
      <c r="GF28">
        <f>SUMIFS(DataRegularSeason20242025!$AA$3:$AA$1315,DataRegularSeason20242025!$B$3:$B$1315, "&lt;=" &amp; GF$1, DataRegularSeason20242025!$D$3:$D$1315, $A28)+SUMIFS(DataRegularSeason20242025!$AB$3:$AB$1315,DataRegularSeason20242025!$B$3:$B$1315, "&lt;=" &amp; GF$1, DataRegularSeason20242025!$E$3:$E$1315, $A28)</f>
        <v>9</v>
      </c>
      <c r="GG28">
        <f>SUMIFS(DataRegularSeason20242025!$AA$3:$AA$1315,DataRegularSeason20242025!$B$3:$B$1315, "&lt;=" &amp; GG$1, DataRegularSeason20242025!$D$3:$D$1315, $A28)+SUMIFS(DataRegularSeason20242025!$AB$3:$AB$1315,DataRegularSeason20242025!$B$3:$B$1315, "&lt;=" &amp; GG$1, DataRegularSeason20242025!$E$3:$E$1315, $A28)</f>
        <v>9</v>
      </c>
      <c r="GH28">
        <f>SUMIFS(DataRegularSeason20242025!$AA$3:$AA$1315,DataRegularSeason20242025!$B$3:$B$1315, "&lt;=" &amp; GH$1, DataRegularSeason20242025!$D$3:$D$1315, $A28)+SUMIFS(DataRegularSeason20242025!$AB$3:$AB$1315,DataRegularSeason20242025!$B$3:$B$1315, "&lt;=" &amp; GH$1, DataRegularSeason20242025!$E$3:$E$1315, $A28)</f>
        <v>9</v>
      </c>
      <c r="GI28">
        <f>SUMIFS(DataRegularSeason20242025!$AA$3:$AA$1315,DataRegularSeason20242025!$B$3:$B$1315, "&lt;=" &amp; GI$1, DataRegularSeason20242025!$D$3:$D$1315, $A28)+SUMIFS(DataRegularSeason20242025!$AB$3:$AB$1315,DataRegularSeason20242025!$B$3:$B$1315, "&lt;=" &amp; GI$1, DataRegularSeason20242025!$E$3:$E$1315, $A28)</f>
        <v>9</v>
      </c>
      <c r="GJ28">
        <f>SUMIFS(DataRegularSeason20242025!$AA$3:$AA$1315,DataRegularSeason20242025!$B$3:$B$1315, "&lt;=" &amp; GJ$1, DataRegularSeason20242025!$D$3:$D$1315, $A28)+SUMIFS(DataRegularSeason20242025!$AB$3:$AB$1315,DataRegularSeason20242025!$B$3:$B$1315, "&lt;=" &amp; GJ$1, DataRegularSeason20242025!$E$3:$E$1315, $A28)</f>
        <v>9</v>
      </c>
      <c r="GK28">
        <f>SUMIFS(DataRegularSeason20242025!$AA$3:$AA$1315,DataRegularSeason20242025!$B$3:$B$1315, "&lt;=" &amp; GK$1, DataRegularSeason20242025!$D$3:$D$1315, $A28)+SUMIFS(DataRegularSeason20242025!$AB$3:$AB$1315,DataRegularSeason20242025!$B$3:$B$1315, "&lt;=" &amp; GK$1, DataRegularSeason20242025!$E$3:$E$1315, $A28)</f>
        <v>9</v>
      </c>
      <c r="GL28">
        <f>SUMIFS(DataRegularSeason20242025!$AA$3:$AA$1315,DataRegularSeason20242025!$B$3:$B$1315, "&lt;=" &amp; GL$1, DataRegularSeason20242025!$D$3:$D$1315, $A28)+SUMIFS(DataRegularSeason20242025!$AB$3:$AB$1315,DataRegularSeason20242025!$B$3:$B$1315, "&lt;=" &amp; GL$1, DataRegularSeason20242025!$E$3:$E$1315, $A28)</f>
        <v>9</v>
      </c>
      <c r="GM28">
        <f>SUMIFS(DataRegularSeason20242025!$AA$3:$AA$1315,DataRegularSeason20242025!$B$3:$B$1315, "&lt;=" &amp; GM$1, DataRegularSeason20242025!$D$3:$D$1315, $A28)+SUMIFS(DataRegularSeason20242025!$AB$3:$AB$1315,DataRegularSeason20242025!$B$3:$B$1315, "&lt;=" &amp; GM$1, DataRegularSeason20242025!$E$3:$E$1315, $A28)</f>
        <v>9</v>
      </c>
      <c r="GN28">
        <f>SUMIFS(DataRegularSeason20242025!$AA$3:$AA$1315,DataRegularSeason20242025!$B$3:$B$1315, "&lt;=" &amp; GN$1, DataRegularSeason20242025!$D$3:$D$1315, $A28)+SUMIFS(DataRegularSeason20242025!$AB$3:$AB$1315,DataRegularSeason20242025!$B$3:$B$1315, "&lt;=" &amp; GN$1, DataRegularSeason20242025!$E$3:$E$1315, $A28)</f>
        <v>9</v>
      </c>
      <c r="GO28">
        <f>SUMIFS(DataRegularSeason20242025!$AA$3:$AA$1315,DataRegularSeason20242025!$B$3:$B$1315, "&lt;=" &amp; GO$1, DataRegularSeason20242025!$D$3:$D$1315, $A28)+SUMIFS(DataRegularSeason20242025!$AB$3:$AB$1315,DataRegularSeason20242025!$B$3:$B$1315, "&lt;=" &amp; GO$1, DataRegularSeason20242025!$E$3:$E$1315, $A28)</f>
        <v>9</v>
      </c>
      <c r="GP28">
        <f>SUMIFS(DataRegularSeason20242025!$AA$3:$AA$1315,DataRegularSeason20242025!$B$3:$B$1315, "&lt;=" &amp; GP$1, DataRegularSeason20242025!$D$3:$D$1315, $A28)+SUMIFS(DataRegularSeason20242025!$AB$3:$AB$1315,DataRegularSeason20242025!$B$3:$B$1315, "&lt;=" &amp; GP$1, DataRegularSeason20242025!$E$3:$E$1315, $A28)</f>
        <v>9</v>
      </c>
      <c r="GQ28">
        <f>SUMIFS(DataRegularSeason20242025!$AA$3:$AA$1315,DataRegularSeason20242025!$B$3:$B$1315, "&lt;=" &amp; GQ$1, DataRegularSeason20242025!$D$3:$D$1315, $A28)+SUMIFS(DataRegularSeason20242025!$AB$3:$AB$1315,DataRegularSeason20242025!$B$3:$B$1315, "&lt;=" &amp; GQ$1, DataRegularSeason20242025!$E$3:$E$1315, $A28)</f>
        <v>9</v>
      </c>
      <c r="GR28">
        <f>SUMIFS(DataRegularSeason20242025!$AA$3:$AA$1315,DataRegularSeason20242025!$B$3:$B$1315, "&lt;=" &amp; GR$1, DataRegularSeason20242025!$D$3:$D$1315, $A28)+SUMIFS(DataRegularSeason20242025!$AB$3:$AB$1315,DataRegularSeason20242025!$B$3:$B$1315, "&lt;=" &amp; GR$1, DataRegularSeason20242025!$E$3:$E$1315, $A28)</f>
        <v>9</v>
      </c>
      <c r="GS28">
        <f>SUMIFS(DataRegularSeason20242025!$AA$3:$AA$1315,DataRegularSeason20242025!$B$3:$B$1315, "&lt;=" &amp; GS$1, DataRegularSeason20242025!$D$3:$D$1315, $A28)+SUMIFS(DataRegularSeason20242025!$AB$3:$AB$1315,DataRegularSeason20242025!$B$3:$B$1315, "&lt;=" &amp; GS$1, DataRegularSeason20242025!$E$3:$E$1315, $A28)</f>
        <v>9</v>
      </c>
      <c r="GT28">
        <f>SUMIFS(DataRegularSeason20242025!$AA$3:$AA$1315,DataRegularSeason20242025!$B$3:$B$1315, "&lt;=" &amp; GT$1, DataRegularSeason20242025!$D$3:$D$1315, $A28)+SUMIFS(DataRegularSeason20242025!$AB$3:$AB$1315,DataRegularSeason20242025!$B$3:$B$1315, "&lt;=" &amp; GT$1, DataRegularSeason20242025!$E$3:$E$1315, $A28)</f>
        <v>9</v>
      </c>
      <c r="GU28">
        <f>SUMIFS(DataRegularSeason20242025!$AA$3:$AA$1315,DataRegularSeason20242025!$B$3:$B$1315, "&lt;=" &amp; GU$1, DataRegularSeason20242025!$D$3:$D$1315, $A28)+SUMIFS(DataRegularSeason20242025!$AB$3:$AB$1315,DataRegularSeason20242025!$B$3:$B$1315, "&lt;=" &amp; GU$1, DataRegularSeason20242025!$E$3:$E$1315, $A28)</f>
        <v>9</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7</v>
      </c>
      <c r="AE30">
        <f>SUMIFS(DataRegularSeason20242025!$AA$3:$AA$1315,DataRegularSeason20242025!$B$3:$B$1315, "&lt;=" &amp; AE$1, DataRegularSeason20242025!$D$3:$D$1315, $A30)+SUMIFS(DataRegularSeason20242025!$AB$3:$AB$1315,DataRegularSeason20242025!$B$3:$B$1315, "&lt;=" &amp; AE$1, DataRegularSeason20242025!$E$3:$E$1315, $A30)</f>
        <v>7</v>
      </c>
      <c r="AF30">
        <f>SUMIFS(DataRegularSeason20242025!$AA$3:$AA$1315,DataRegularSeason20242025!$B$3:$B$1315, "&lt;=" &amp; AF$1, DataRegularSeason20242025!$D$3:$D$1315, $A30)+SUMIFS(DataRegularSeason20242025!$AB$3:$AB$1315,DataRegularSeason20242025!$B$3:$B$1315, "&lt;=" &amp; AF$1, DataRegularSeason20242025!$E$3:$E$1315, $A30)</f>
        <v>7</v>
      </c>
      <c r="AG30">
        <f>SUMIFS(DataRegularSeason20242025!$AA$3:$AA$1315,DataRegularSeason20242025!$B$3:$B$1315, "&lt;=" &amp; AG$1, DataRegularSeason20242025!$D$3:$D$1315, $A30)+SUMIFS(DataRegularSeason20242025!$AB$3:$AB$1315,DataRegularSeason20242025!$B$3:$B$1315, "&lt;=" &amp; AG$1, DataRegularSeason20242025!$E$3:$E$1315, $A30)</f>
        <v>7</v>
      </c>
      <c r="AH30">
        <f>SUMIFS(DataRegularSeason20242025!$AA$3:$AA$1315,DataRegularSeason20242025!$B$3:$B$1315, "&lt;=" &amp; AH$1, DataRegularSeason20242025!$D$3:$D$1315, $A30)+SUMIFS(DataRegularSeason20242025!$AB$3:$AB$1315,DataRegularSeason20242025!$B$3:$B$1315, "&lt;=" &amp; AH$1, DataRegularSeason20242025!$E$3:$E$1315, $A30)</f>
        <v>7</v>
      </c>
      <c r="AI30">
        <f>SUMIFS(DataRegularSeason20242025!$AA$3:$AA$1315,DataRegularSeason20242025!$B$3:$B$1315, "&lt;=" &amp; AI$1, DataRegularSeason20242025!$D$3:$D$1315, $A30)+SUMIFS(DataRegularSeason20242025!$AB$3:$AB$1315,DataRegularSeason20242025!$B$3:$B$1315, "&lt;=" &amp; AI$1, DataRegularSeason20242025!$E$3:$E$1315, $A30)</f>
        <v>7</v>
      </c>
      <c r="AJ30">
        <f>SUMIFS(DataRegularSeason20242025!$AA$3:$AA$1315,DataRegularSeason20242025!$B$3:$B$1315, "&lt;=" &amp; AJ$1, DataRegularSeason20242025!$D$3:$D$1315, $A30)+SUMIFS(DataRegularSeason20242025!$AB$3:$AB$1315,DataRegularSeason20242025!$B$3:$B$1315, "&lt;=" &amp; AJ$1, DataRegularSeason20242025!$E$3:$E$1315, $A30)</f>
        <v>7</v>
      </c>
      <c r="AK30">
        <f>SUMIFS(DataRegularSeason20242025!$AA$3:$AA$1315,DataRegularSeason20242025!$B$3:$B$1315, "&lt;=" &amp; AK$1, DataRegularSeason20242025!$D$3:$D$1315, $A30)+SUMIFS(DataRegularSeason20242025!$AB$3:$AB$1315,DataRegularSeason20242025!$B$3:$B$1315, "&lt;=" &amp; AK$1, DataRegularSeason20242025!$E$3:$E$1315, $A30)</f>
        <v>7</v>
      </c>
      <c r="AL30">
        <f>SUMIFS(DataRegularSeason20242025!$AA$3:$AA$1315,DataRegularSeason20242025!$B$3:$B$1315, "&lt;=" &amp; AL$1, DataRegularSeason20242025!$D$3:$D$1315, $A30)+SUMIFS(DataRegularSeason20242025!$AB$3:$AB$1315,DataRegularSeason20242025!$B$3:$B$1315, "&lt;=" &amp; AL$1, DataRegularSeason20242025!$E$3:$E$1315, $A30)</f>
        <v>7</v>
      </c>
      <c r="AM30">
        <f>SUMIFS(DataRegularSeason20242025!$AA$3:$AA$1315,DataRegularSeason20242025!$B$3:$B$1315, "&lt;=" &amp; AM$1, DataRegularSeason20242025!$D$3:$D$1315, $A30)+SUMIFS(DataRegularSeason20242025!$AB$3:$AB$1315,DataRegularSeason20242025!$B$3:$B$1315, "&lt;=" &amp; AM$1, DataRegularSeason20242025!$E$3:$E$1315, $A30)</f>
        <v>7</v>
      </c>
      <c r="AN30">
        <f>SUMIFS(DataRegularSeason20242025!$AA$3:$AA$1315,DataRegularSeason20242025!$B$3:$B$1315, "&lt;=" &amp; AN$1, DataRegularSeason20242025!$D$3:$D$1315, $A30)+SUMIFS(DataRegularSeason20242025!$AB$3:$AB$1315,DataRegularSeason20242025!$B$3:$B$1315, "&lt;=" &amp; AN$1, DataRegularSeason20242025!$E$3:$E$1315, $A30)</f>
        <v>7</v>
      </c>
      <c r="AO30">
        <f>SUMIFS(DataRegularSeason20242025!$AA$3:$AA$1315,DataRegularSeason20242025!$B$3:$B$1315, "&lt;=" &amp; AO$1, DataRegularSeason20242025!$D$3:$D$1315, $A30)+SUMIFS(DataRegularSeason20242025!$AB$3:$AB$1315,DataRegularSeason20242025!$B$3:$B$1315, "&lt;=" &amp; AO$1, DataRegularSeason20242025!$E$3:$E$1315, $A30)</f>
        <v>7</v>
      </c>
      <c r="AP30">
        <f>SUMIFS(DataRegularSeason20242025!$AA$3:$AA$1315,DataRegularSeason20242025!$B$3:$B$1315, "&lt;=" &amp; AP$1, DataRegularSeason20242025!$D$3:$D$1315, $A30)+SUMIFS(DataRegularSeason20242025!$AB$3:$AB$1315,DataRegularSeason20242025!$B$3:$B$1315, "&lt;=" &amp; AP$1, DataRegularSeason20242025!$E$3:$E$1315, $A30)</f>
        <v>7</v>
      </c>
      <c r="AQ30">
        <f>SUMIFS(DataRegularSeason20242025!$AA$3:$AA$1315,DataRegularSeason20242025!$B$3:$B$1315, "&lt;=" &amp; AQ$1, DataRegularSeason20242025!$D$3:$D$1315, $A30)+SUMIFS(DataRegularSeason20242025!$AB$3:$AB$1315,DataRegularSeason20242025!$B$3:$B$1315, "&lt;=" &amp; AQ$1, DataRegularSeason20242025!$E$3:$E$1315, $A30)</f>
        <v>7</v>
      </c>
      <c r="AR30">
        <f>SUMIFS(DataRegularSeason20242025!$AA$3:$AA$1315,DataRegularSeason20242025!$B$3:$B$1315, "&lt;=" &amp; AR$1, DataRegularSeason20242025!$D$3:$D$1315, $A30)+SUMIFS(DataRegularSeason20242025!$AB$3:$AB$1315,DataRegularSeason20242025!$B$3:$B$1315, "&lt;=" &amp; AR$1, DataRegularSeason20242025!$E$3:$E$1315, $A30)</f>
        <v>7</v>
      </c>
      <c r="AS30">
        <f>SUMIFS(DataRegularSeason20242025!$AA$3:$AA$1315,DataRegularSeason20242025!$B$3:$B$1315, "&lt;=" &amp; AS$1, DataRegularSeason20242025!$D$3:$D$1315, $A30)+SUMIFS(DataRegularSeason20242025!$AB$3:$AB$1315,DataRegularSeason20242025!$B$3:$B$1315, "&lt;=" &amp; AS$1, DataRegularSeason20242025!$E$3:$E$1315, $A30)</f>
        <v>7</v>
      </c>
      <c r="AT30">
        <f>SUMIFS(DataRegularSeason20242025!$AA$3:$AA$1315,DataRegularSeason20242025!$B$3:$B$1315, "&lt;=" &amp; AT$1, DataRegularSeason20242025!$D$3:$D$1315, $A30)+SUMIFS(DataRegularSeason20242025!$AB$3:$AB$1315,DataRegularSeason20242025!$B$3:$B$1315, "&lt;=" &amp; AT$1, DataRegularSeason20242025!$E$3:$E$1315, $A30)</f>
        <v>7</v>
      </c>
      <c r="AU30">
        <f>SUMIFS(DataRegularSeason20242025!$AA$3:$AA$1315,DataRegularSeason20242025!$B$3:$B$1315, "&lt;=" &amp; AU$1, DataRegularSeason20242025!$D$3:$D$1315, $A30)+SUMIFS(DataRegularSeason20242025!$AB$3:$AB$1315,DataRegularSeason20242025!$B$3:$B$1315, "&lt;=" &amp; AU$1, DataRegularSeason20242025!$E$3:$E$1315, $A30)</f>
        <v>7</v>
      </c>
      <c r="AV30">
        <f>SUMIFS(DataRegularSeason20242025!$AA$3:$AA$1315,DataRegularSeason20242025!$B$3:$B$1315, "&lt;=" &amp; AV$1, DataRegularSeason20242025!$D$3:$D$1315, $A30)+SUMIFS(DataRegularSeason20242025!$AB$3:$AB$1315,DataRegularSeason20242025!$B$3:$B$1315, "&lt;=" &amp; AV$1, DataRegularSeason20242025!$E$3:$E$1315, $A30)</f>
        <v>7</v>
      </c>
      <c r="AW30">
        <f>SUMIFS(DataRegularSeason20242025!$AA$3:$AA$1315,DataRegularSeason20242025!$B$3:$B$1315, "&lt;=" &amp; AW$1, DataRegularSeason20242025!$D$3:$D$1315, $A30)+SUMIFS(DataRegularSeason20242025!$AB$3:$AB$1315,DataRegularSeason20242025!$B$3:$B$1315, "&lt;=" &amp; AW$1, DataRegularSeason20242025!$E$3:$E$1315, $A30)</f>
        <v>7</v>
      </c>
      <c r="AX30">
        <f>SUMIFS(DataRegularSeason20242025!$AA$3:$AA$1315,DataRegularSeason20242025!$B$3:$B$1315, "&lt;=" &amp; AX$1, DataRegularSeason20242025!$D$3:$D$1315, $A30)+SUMIFS(DataRegularSeason20242025!$AB$3:$AB$1315,DataRegularSeason20242025!$B$3:$B$1315, "&lt;=" &amp; AX$1, DataRegularSeason20242025!$E$3:$E$1315, $A30)</f>
        <v>7</v>
      </c>
      <c r="AY30">
        <f>SUMIFS(DataRegularSeason20242025!$AA$3:$AA$1315,DataRegularSeason20242025!$B$3:$B$1315, "&lt;=" &amp; AY$1, DataRegularSeason20242025!$D$3:$D$1315, $A30)+SUMIFS(DataRegularSeason20242025!$AB$3:$AB$1315,DataRegularSeason20242025!$B$3:$B$1315, "&lt;=" &amp; AY$1, DataRegularSeason20242025!$E$3:$E$1315, $A30)</f>
        <v>7</v>
      </c>
      <c r="AZ30">
        <f>SUMIFS(DataRegularSeason20242025!$AA$3:$AA$1315,DataRegularSeason20242025!$B$3:$B$1315, "&lt;=" &amp; AZ$1, DataRegularSeason20242025!$D$3:$D$1315, $A30)+SUMIFS(DataRegularSeason20242025!$AB$3:$AB$1315,DataRegularSeason20242025!$B$3:$B$1315, "&lt;=" &amp; AZ$1, DataRegularSeason20242025!$E$3:$E$1315, $A30)</f>
        <v>7</v>
      </c>
      <c r="BA30">
        <f>SUMIFS(DataRegularSeason20242025!$AA$3:$AA$1315,DataRegularSeason20242025!$B$3:$B$1315, "&lt;=" &amp; BA$1, DataRegularSeason20242025!$D$3:$D$1315, $A30)+SUMIFS(DataRegularSeason20242025!$AB$3:$AB$1315,DataRegularSeason20242025!$B$3:$B$1315, "&lt;=" &amp; BA$1, DataRegularSeason20242025!$E$3:$E$1315, $A30)</f>
        <v>7</v>
      </c>
      <c r="BB30">
        <f>SUMIFS(DataRegularSeason20242025!$AA$3:$AA$1315,DataRegularSeason20242025!$B$3:$B$1315, "&lt;=" &amp; BB$1, DataRegularSeason20242025!$D$3:$D$1315, $A30)+SUMIFS(DataRegularSeason20242025!$AB$3:$AB$1315,DataRegularSeason20242025!$B$3:$B$1315, "&lt;=" &amp; BB$1, DataRegularSeason20242025!$E$3:$E$1315, $A30)</f>
        <v>7</v>
      </c>
      <c r="BC30">
        <f>SUMIFS(DataRegularSeason20242025!$AA$3:$AA$1315,DataRegularSeason20242025!$B$3:$B$1315, "&lt;=" &amp; BC$1, DataRegularSeason20242025!$D$3:$D$1315, $A30)+SUMIFS(DataRegularSeason20242025!$AB$3:$AB$1315,DataRegularSeason20242025!$B$3:$B$1315, "&lt;=" &amp; BC$1, DataRegularSeason20242025!$E$3:$E$1315, $A30)</f>
        <v>7</v>
      </c>
      <c r="BD30">
        <f>SUMIFS(DataRegularSeason20242025!$AA$3:$AA$1315,DataRegularSeason20242025!$B$3:$B$1315, "&lt;=" &amp; BD$1, DataRegularSeason20242025!$D$3:$D$1315, $A30)+SUMIFS(DataRegularSeason20242025!$AB$3:$AB$1315,DataRegularSeason20242025!$B$3:$B$1315, "&lt;=" &amp; BD$1, DataRegularSeason20242025!$E$3:$E$1315, $A30)</f>
        <v>7</v>
      </c>
      <c r="BE30">
        <f>SUMIFS(DataRegularSeason20242025!$AA$3:$AA$1315,DataRegularSeason20242025!$B$3:$B$1315, "&lt;=" &amp; BE$1, DataRegularSeason20242025!$D$3:$D$1315, $A30)+SUMIFS(DataRegularSeason20242025!$AB$3:$AB$1315,DataRegularSeason20242025!$B$3:$B$1315, "&lt;=" &amp; BE$1, DataRegularSeason20242025!$E$3:$E$1315, $A30)</f>
        <v>7</v>
      </c>
      <c r="BF30">
        <f>SUMIFS(DataRegularSeason20242025!$AA$3:$AA$1315,DataRegularSeason20242025!$B$3:$B$1315, "&lt;=" &amp; BF$1, DataRegularSeason20242025!$D$3:$D$1315, $A30)+SUMIFS(DataRegularSeason20242025!$AB$3:$AB$1315,DataRegularSeason20242025!$B$3:$B$1315, "&lt;=" &amp; BF$1, DataRegularSeason20242025!$E$3:$E$1315, $A30)</f>
        <v>7</v>
      </c>
      <c r="BG30">
        <f>SUMIFS(DataRegularSeason20242025!$AA$3:$AA$1315,DataRegularSeason20242025!$B$3:$B$1315, "&lt;=" &amp; BG$1, DataRegularSeason20242025!$D$3:$D$1315, $A30)+SUMIFS(DataRegularSeason20242025!$AB$3:$AB$1315,DataRegularSeason20242025!$B$3:$B$1315, "&lt;=" &amp; BG$1, DataRegularSeason20242025!$E$3:$E$1315, $A30)</f>
        <v>7</v>
      </c>
      <c r="BH30">
        <f>SUMIFS(DataRegularSeason20242025!$AA$3:$AA$1315,DataRegularSeason20242025!$B$3:$B$1315, "&lt;=" &amp; BH$1, DataRegularSeason20242025!$D$3:$D$1315, $A30)+SUMIFS(DataRegularSeason20242025!$AB$3:$AB$1315,DataRegularSeason20242025!$B$3:$B$1315, "&lt;=" &amp; BH$1, DataRegularSeason20242025!$E$3:$E$1315, $A30)</f>
        <v>7</v>
      </c>
      <c r="BI30">
        <f>SUMIFS(DataRegularSeason20242025!$AA$3:$AA$1315,DataRegularSeason20242025!$B$3:$B$1315, "&lt;=" &amp; BI$1, DataRegularSeason20242025!$D$3:$D$1315, $A30)+SUMIFS(DataRegularSeason20242025!$AB$3:$AB$1315,DataRegularSeason20242025!$B$3:$B$1315, "&lt;=" &amp; BI$1, DataRegularSeason20242025!$E$3:$E$1315, $A30)</f>
        <v>7</v>
      </c>
      <c r="BJ30">
        <f>SUMIFS(DataRegularSeason20242025!$AA$3:$AA$1315,DataRegularSeason20242025!$B$3:$B$1315, "&lt;=" &amp; BJ$1, DataRegularSeason20242025!$D$3:$D$1315, $A30)+SUMIFS(DataRegularSeason20242025!$AB$3:$AB$1315,DataRegularSeason20242025!$B$3:$B$1315, "&lt;=" &amp; BJ$1, DataRegularSeason20242025!$E$3:$E$1315, $A30)</f>
        <v>7</v>
      </c>
      <c r="BK30">
        <f>SUMIFS(DataRegularSeason20242025!$AA$3:$AA$1315,DataRegularSeason20242025!$B$3:$B$1315, "&lt;=" &amp; BK$1, DataRegularSeason20242025!$D$3:$D$1315, $A30)+SUMIFS(DataRegularSeason20242025!$AB$3:$AB$1315,DataRegularSeason20242025!$B$3:$B$1315, "&lt;=" &amp; BK$1, DataRegularSeason20242025!$E$3:$E$1315, $A30)</f>
        <v>7</v>
      </c>
      <c r="BL30">
        <f>SUMIFS(DataRegularSeason20242025!$AA$3:$AA$1315,DataRegularSeason20242025!$B$3:$B$1315, "&lt;=" &amp; BL$1, DataRegularSeason20242025!$D$3:$D$1315, $A30)+SUMIFS(DataRegularSeason20242025!$AB$3:$AB$1315,DataRegularSeason20242025!$B$3:$B$1315, "&lt;=" &amp; BL$1, DataRegularSeason20242025!$E$3:$E$1315, $A30)</f>
        <v>7</v>
      </c>
      <c r="BM30">
        <f>SUMIFS(DataRegularSeason20242025!$AA$3:$AA$1315,DataRegularSeason20242025!$B$3:$B$1315, "&lt;=" &amp; BM$1, DataRegularSeason20242025!$D$3:$D$1315, $A30)+SUMIFS(DataRegularSeason20242025!$AB$3:$AB$1315,DataRegularSeason20242025!$B$3:$B$1315, "&lt;=" &amp; BM$1, DataRegularSeason20242025!$E$3:$E$1315, $A30)</f>
        <v>7</v>
      </c>
      <c r="BN30">
        <f>SUMIFS(DataRegularSeason20242025!$AA$3:$AA$1315,DataRegularSeason20242025!$B$3:$B$1315, "&lt;=" &amp; BN$1, DataRegularSeason20242025!$D$3:$D$1315, $A30)+SUMIFS(DataRegularSeason20242025!$AB$3:$AB$1315,DataRegularSeason20242025!$B$3:$B$1315, "&lt;=" &amp; BN$1, DataRegularSeason20242025!$E$3:$E$1315, $A30)</f>
        <v>7</v>
      </c>
      <c r="BO30">
        <f>SUMIFS(DataRegularSeason20242025!$AA$3:$AA$1315,DataRegularSeason20242025!$B$3:$B$1315, "&lt;=" &amp; BO$1, DataRegularSeason20242025!$D$3:$D$1315, $A30)+SUMIFS(DataRegularSeason20242025!$AB$3:$AB$1315,DataRegularSeason20242025!$B$3:$B$1315, "&lt;=" &amp; BO$1, DataRegularSeason20242025!$E$3:$E$1315, $A30)</f>
        <v>7</v>
      </c>
      <c r="BP30">
        <f>SUMIFS(DataRegularSeason20242025!$AA$3:$AA$1315,DataRegularSeason20242025!$B$3:$B$1315, "&lt;=" &amp; BP$1, DataRegularSeason20242025!$D$3:$D$1315, $A30)+SUMIFS(DataRegularSeason20242025!$AB$3:$AB$1315,DataRegularSeason20242025!$B$3:$B$1315, "&lt;=" &amp; BP$1, DataRegularSeason20242025!$E$3:$E$1315, $A30)</f>
        <v>7</v>
      </c>
      <c r="BQ30">
        <f>SUMIFS(DataRegularSeason20242025!$AA$3:$AA$1315,DataRegularSeason20242025!$B$3:$B$1315, "&lt;=" &amp; BQ$1, DataRegularSeason20242025!$D$3:$D$1315, $A30)+SUMIFS(DataRegularSeason20242025!$AB$3:$AB$1315,DataRegularSeason20242025!$B$3:$B$1315, "&lt;=" &amp; BQ$1, DataRegularSeason20242025!$E$3:$E$1315, $A30)</f>
        <v>7</v>
      </c>
      <c r="BR30">
        <f>SUMIFS(DataRegularSeason20242025!$AA$3:$AA$1315,DataRegularSeason20242025!$B$3:$B$1315, "&lt;=" &amp; BR$1, DataRegularSeason20242025!$D$3:$D$1315, $A30)+SUMIFS(DataRegularSeason20242025!$AB$3:$AB$1315,DataRegularSeason20242025!$B$3:$B$1315, "&lt;=" &amp; BR$1, DataRegularSeason20242025!$E$3:$E$1315, $A30)</f>
        <v>7</v>
      </c>
      <c r="BS30">
        <f>SUMIFS(DataRegularSeason20242025!$AA$3:$AA$1315,DataRegularSeason20242025!$B$3:$B$1315, "&lt;=" &amp; BS$1, DataRegularSeason20242025!$D$3:$D$1315, $A30)+SUMIFS(DataRegularSeason20242025!$AB$3:$AB$1315,DataRegularSeason20242025!$B$3:$B$1315, "&lt;=" &amp; BS$1, DataRegularSeason20242025!$E$3:$E$1315, $A30)</f>
        <v>7</v>
      </c>
      <c r="BT30">
        <f>SUMIFS(DataRegularSeason20242025!$AA$3:$AA$1315,DataRegularSeason20242025!$B$3:$B$1315, "&lt;=" &amp; BT$1, DataRegularSeason20242025!$D$3:$D$1315, $A30)+SUMIFS(DataRegularSeason20242025!$AB$3:$AB$1315,DataRegularSeason20242025!$B$3:$B$1315, "&lt;=" &amp; BT$1, DataRegularSeason20242025!$E$3:$E$1315, $A30)</f>
        <v>7</v>
      </c>
      <c r="BU30">
        <f>SUMIFS(DataRegularSeason20242025!$AA$3:$AA$1315,DataRegularSeason20242025!$B$3:$B$1315, "&lt;=" &amp; BU$1, DataRegularSeason20242025!$D$3:$D$1315, $A30)+SUMIFS(DataRegularSeason20242025!$AB$3:$AB$1315,DataRegularSeason20242025!$B$3:$B$1315, "&lt;=" &amp; BU$1, DataRegularSeason20242025!$E$3:$E$1315, $A30)</f>
        <v>7</v>
      </c>
      <c r="BV30">
        <f>SUMIFS(DataRegularSeason20242025!$AA$3:$AA$1315,DataRegularSeason20242025!$B$3:$B$1315, "&lt;=" &amp; BV$1, DataRegularSeason20242025!$D$3:$D$1315, $A30)+SUMIFS(DataRegularSeason20242025!$AB$3:$AB$1315,DataRegularSeason20242025!$B$3:$B$1315, "&lt;=" &amp; BV$1, DataRegularSeason20242025!$E$3:$E$1315, $A30)</f>
        <v>7</v>
      </c>
      <c r="BW30">
        <f>SUMIFS(DataRegularSeason20242025!$AA$3:$AA$1315,DataRegularSeason20242025!$B$3:$B$1315, "&lt;=" &amp; BW$1, DataRegularSeason20242025!$D$3:$D$1315, $A30)+SUMIFS(DataRegularSeason20242025!$AB$3:$AB$1315,DataRegularSeason20242025!$B$3:$B$1315, "&lt;=" &amp; BW$1, DataRegularSeason20242025!$E$3:$E$1315, $A30)</f>
        <v>7</v>
      </c>
      <c r="BX30">
        <f>SUMIFS(DataRegularSeason20242025!$AA$3:$AA$1315,DataRegularSeason20242025!$B$3:$B$1315, "&lt;=" &amp; BX$1, DataRegularSeason20242025!$D$3:$D$1315, $A30)+SUMIFS(DataRegularSeason20242025!$AB$3:$AB$1315,DataRegularSeason20242025!$B$3:$B$1315, "&lt;=" &amp; BX$1, DataRegularSeason20242025!$E$3:$E$1315, $A30)</f>
        <v>7</v>
      </c>
      <c r="BY30">
        <f>SUMIFS(DataRegularSeason20242025!$AA$3:$AA$1315,DataRegularSeason20242025!$B$3:$B$1315, "&lt;=" &amp; BY$1, DataRegularSeason20242025!$D$3:$D$1315, $A30)+SUMIFS(DataRegularSeason20242025!$AB$3:$AB$1315,DataRegularSeason20242025!$B$3:$B$1315, "&lt;=" &amp; BY$1, DataRegularSeason20242025!$E$3:$E$1315, $A30)</f>
        <v>7</v>
      </c>
      <c r="BZ30">
        <f>SUMIFS(DataRegularSeason20242025!$AA$3:$AA$1315,DataRegularSeason20242025!$B$3:$B$1315, "&lt;=" &amp; BZ$1, DataRegularSeason20242025!$D$3:$D$1315, $A30)+SUMIFS(DataRegularSeason20242025!$AB$3:$AB$1315,DataRegularSeason20242025!$B$3:$B$1315, "&lt;=" &amp; BZ$1, DataRegularSeason20242025!$E$3:$E$1315, $A30)</f>
        <v>7</v>
      </c>
      <c r="CA30">
        <f>SUMIFS(DataRegularSeason20242025!$AA$3:$AA$1315,DataRegularSeason20242025!$B$3:$B$1315, "&lt;=" &amp; CA$1, DataRegularSeason20242025!$D$3:$D$1315, $A30)+SUMIFS(DataRegularSeason20242025!$AB$3:$AB$1315,DataRegularSeason20242025!$B$3:$B$1315, "&lt;=" &amp; CA$1, DataRegularSeason20242025!$E$3:$E$1315, $A30)</f>
        <v>7</v>
      </c>
      <c r="CB30">
        <f>SUMIFS(DataRegularSeason20242025!$AA$3:$AA$1315,DataRegularSeason20242025!$B$3:$B$1315, "&lt;=" &amp; CB$1, DataRegularSeason20242025!$D$3:$D$1315, $A30)+SUMIFS(DataRegularSeason20242025!$AB$3:$AB$1315,DataRegularSeason20242025!$B$3:$B$1315, "&lt;=" &amp; CB$1, DataRegularSeason20242025!$E$3:$E$1315, $A30)</f>
        <v>7</v>
      </c>
      <c r="CC30">
        <f>SUMIFS(DataRegularSeason20242025!$AA$3:$AA$1315,DataRegularSeason20242025!$B$3:$B$1315, "&lt;=" &amp; CC$1, DataRegularSeason20242025!$D$3:$D$1315, $A30)+SUMIFS(DataRegularSeason20242025!$AB$3:$AB$1315,DataRegularSeason20242025!$B$3:$B$1315, "&lt;=" &amp; CC$1, DataRegularSeason20242025!$E$3:$E$1315, $A30)</f>
        <v>7</v>
      </c>
      <c r="CD30">
        <f>SUMIFS(DataRegularSeason20242025!$AA$3:$AA$1315,DataRegularSeason20242025!$B$3:$B$1315, "&lt;=" &amp; CD$1, DataRegularSeason20242025!$D$3:$D$1315, $A30)+SUMIFS(DataRegularSeason20242025!$AB$3:$AB$1315,DataRegularSeason20242025!$B$3:$B$1315, "&lt;=" &amp; CD$1, DataRegularSeason20242025!$E$3:$E$1315, $A30)</f>
        <v>7</v>
      </c>
      <c r="CE30">
        <f>SUMIFS(DataRegularSeason20242025!$AA$3:$AA$1315,DataRegularSeason20242025!$B$3:$B$1315, "&lt;=" &amp; CE$1, DataRegularSeason20242025!$D$3:$D$1315, $A30)+SUMIFS(DataRegularSeason20242025!$AB$3:$AB$1315,DataRegularSeason20242025!$B$3:$B$1315, "&lt;=" &amp; CE$1, DataRegularSeason20242025!$E$3:$E$1315, $A30)</f>
        <v>7</v>
      </c>
      <c r="CF30">
        <f>SUMIFS(DataRegularSeason20242025!$AA$3:$AA$1315,DataRegularSeason20242025!$B$3:$B$1315, "&lt;=" &amp; CF$1, DataRegularSeason20242025!$D$3:$D$1315, $A30)+SUMIFS(DataRegularSeason20242025!$AB$3:$AB$1315,DataRegularSeason20242025!$B$3:$B$1315, "&lt;=" &amp; CF$1, DataRegularSeason20242025!$E$3:$E$1315, $A30)</f>
        <v>7</v>
      </c>
      <c r="CG30">
        <f>SUMIFS(DataRegularSeason20242025!$AA$3:$AA$1315,DataRegularSeason20242025!$B$3:$B$1315, "&lt;=" &amp; CG$1, DataRegularSeason20242025!$D$3:$D$1315, $A30)+SUMIFS(DataRegularSeason20242025!$AB$3:$AB$1315,DataRegularSeason20242025!$B$3:$B$1315, "&lt;=" &amp; CG$1, DataRegularSeason20242025!$E$3:$E$1315, $A30)</f>
        <v>7</v>
      </c>
      <c r="CH30">
        <f>SUMIFS(DataRegularSeason20242025!$AA$3:$AA$1315,DataRegularSeason20242025!$B$3:$B$1315, "&lt;=" &amp; CH$1, DataRegularSeason20242025!$D$3:$D$1315, $A30)+SUMIFS(DataRegularSeason20242025!$AB$3:$AB$1315,DataRegularSeason20242025!$B$3:$B$1315, "&lt;=" &amp; CH$1, DataRegularSeason20242025!$E$3:$E$1315, $A30)</f>
        <v>7</v>
      </c>
      <c r="CI30">
        <f>SUMIFS(DataRegularSeason20242025!$AA$3:$AA$1315,DataRegularSeason20242025!$B$3:$B$1315, "&lt;=" &amp; CI$1, DataRegularSeason20242025!$D$3:$D$1315, $A30)+SUMIFS(DataRegularSeason20242025!$AB$3:$AB$1315,DataRegularSeason20242025!$B$3:$B$1315, "&lt;=" &amp; CI$1, DataRegularSeason20242025!$E$3:$E$1315, $A30)</f>
        <v>7</v>
      </c>
      <c r="CJ30">
        <f>SUMIFS(DataRegularSeason20242025!$AA$3:$AA$1315,DataRegularSeason20242025!$B$3:$B$1315, "&lt;=" &amp; CJ$1, DataRegularSeason20242025!$D$3:$D$1315, $A30)+SUMIFS(DataRegularSeason20242025!$AB$3:$AB$1315,DataRegularSeason20242025!$B$3:$B$1315, "&lt;=" &amp; CJ$1, DataRegularSeason20242025!$E$3:$E$1315, $A30)</f>
        <v>7</v>
      </c>
      <c r="CK30">
        <f>SUMIFS(DataRegularSeason20242025!$AA$3:$AA$1315,DataRegularSeason20242025!$B$3:$B$1315, "&lt;=" &amp; CK$1, DataRegularSeason20242025!$D$3:$D$1315, $A30)+SUMIFS(DataRegularSeason20242025!$AB$3:$AB$1315,DataRegularSeason20242025!$B$3:$B$1315, "&lt;=" &amp; CK$1, DataRegularSeason20242025!$E$3:$E$1315, $A30)</f>
        <v>7</v>
      </c>
      <c r="CL30">
        <f>SUMIFS(DataRegularSeason20242025!$AA$3:$AA$1315,DataRegularSeason20242025!$B$3:$B$1315, "&lt;=" &amp; CL$1, DataRegularSeason20242025!$D$3:$D$1315, $A30)+SUMIFS(DataRegularSeason20242025!$AB$3:$AB$1315,DataRegularSeason20242025!$B$3:$B$1315, "&lt;=" &amp; CL$1, DataRegularSeason20242025!$E$3:$E$1315, $A30)</f>
        <v>7</v>
      </c>
      <c r="CM30">
        <f>SUMIFS(DataRegularSeason20242025!$AA$3:$AA$1315,DataRegularSeason20242025!$B$3:$B$1315, "&lt;=" &amp; CM$1, DataRegularSeason20242025!$D$3:$D$1315, $A30)+SUMIFS(DataRegularSeason20242025!$AB$3:$AB$1315,DataRegularSeason20242025!$B$3:$B$1315, "&lt;=" &amp; CM$1, DataRegularSeason20242025!$E$3:$E$1315, $A30)</f>
        <v>7</v>
      </c>
      <c r="CN30">
        <f>SUMIFS(DataRegularSeason20242025!$AA$3:$AA$1315,DataRegularSeason20242025!$B$3:$B$1315, "&lt;=" &amp; CN$1, DataRegularSeason20242025!$D$3:$D$1315, $A30)+SUMIFS(DataRegularSeason20242025!$AB$3:$AB$1315,DataRegularSeason20242025!$B$3:$B$1315, "&lt;=" &amp; CN$1, DataRegularSeason20242025!$E$3:$E$1315, $A30)</f>
        <v>7</v>
      </c>
      <c r="CO30">
        <f>SUMIFS(DataRegularSeason20242025!$AA$3:$AA$1315,DataRegularSeason20242025!$B$3:$B$1315, "&lt;=" &amp; CO$1, DataRegularSeason20242025!$D$3:$D$1315, $A30)+SUMIFS(DataRegularSeason20242025!$AB$3:$AB$1315,DataRegularSeason20242025!$B$3:$B$1315, "&lt;=" &amp; CO$1, DataRegularSeason20242025!$E$3:$E$1315, $A30)</f>
        <v>7</v>
      </c>
      <c r="CP30">
        <f>SUMIFS(DataRegularSeason20242025!$AA$3:$AA$1315,DataRegularSeason20242025!$B$3:$B$1315, "&lt;=" &amp; CP$1, DataRegularSeason20242025!$D$3:$D$1315, $A30)+SUMIFS(DataRegularSeason20242025!$AB$3:$AB$1315,DataRegularSeason20242025!$B$3:$B$1315, "&lt;=" &amp; CP$1, DataRegularSeason20242025!$E$3:$E$1315, $A30)</f>
        <v>7</v>
      </c>
      <c r="CQ30">
        <f>SUMIFS(DataRegularSeason20242025!$AA$3:$AA$1315,DataRegularSeason20242025!$B$3:$B$1315, "&lt;=" &amp; CQ$1, DataRegularSeason20242025!$D$3:$D$1315, $A30)+SUMIFS(DataRegularSeason20242025!$AB$3:$AB$1315,DataRegularSeason20242025!$B$3:$B$1315, "&lt;=" &amp; CQ$1, DataRegularSeason20242025!$E$3:$E$1315, $A30)</f>
        <v>7</v>
      </c>
      <c r="CR30">
        <f>SUMIFS(DataRegularSeason20242025!$AA$3:$AA$1315,DataRegularSeason20242025!$B$3:$B$1315, "&lt;=" &amp; CR$1, DataRegularSeason20242025!$D$3:$D$1315, $A30)+SUMIFS(DataRegularSeason20242025!$AB$3:$AB$1315,DataRegularSeason20242025!$B$3:$B$1315, "&lt;=" &amp; CR$1, DataRegularSeason20242025!$E$3:$E$1315, $A30)</f>
        <v>7</v>
      </c>
      <c r="CS30">
        <f>SUMIFS(DataRegularSeason20242025!$AA$3:$AA$1315,DataRegularSeason20242025!$B$3:$B$1315, "&lt;=" &amp; CS$1, DataRegularSeason20242025!$D$3:$D$1315, $A30)+SUMIFS(DataRegularSeason20242025!$AB$3:$AB$1315,DataRegularSeason20242025!$B$3:$B$1315, "&lt;=" &amp; CS$1, DataRegularSeason20242025!$E$3:$E$1315, $A30)</f>
        <v>7</v>
      </c>
      <c r="CT30">
        <f>SUMIFS(DataRegularSeason20242025!$AA$3:$AA$1315,DataRegularSeason20242025!$B$3:$B$1315, "&lt;=" &amp; CT$1, DataRegularSeason20242025!$D$3:$D$1315, $A30)+SUMIFS(DataRegularSeason20242025!$AB$3:$AB$1315,DataRegularSeason20242025!$B$3:$B$1315, "&lt;=" &amp; CT$1, DataRegularSeason20242025!$E$3:$E$1315, $A30)</f>
        <v>7</v>
      </c>
      <c r="CU30">
        <f>SUMIFS(DataRegularSeason20242025!$AA$3:$AA$1315,DataRegularSeason20242025!$B$3:$B$1315, "&lt;=" &amp; CU$1, DataRegularSeason20242025!$D$3:$D$1315, $A30)+SUMIFS(DataRegularSeason20242025!$AB$3:$AB$1315,DataRegularSeason20242025!$B$3:$B$1315, "&lt;=" &amp; CU$1, DataRegularSeason20242025!$E$3:$E$1315, $A30)</f>
        <v>7</v>
      </c>
      <c r="CV30">
        <f>SUMIFS(DataRegularSeason20242025!$AA$3:$AA$1315,DataRegularSeason20242025!$B$3:$B$1315, "&lt;=" &amp; CV$1, DataRegularSeason20242025!$D$3:$D$1315, $A30)+SUMIFS(DataRegularSeason20242025!$AB$3:$AB$1315,DataRegularSeason20242025!$B$3:$B$1315, "&lt;=" &amp; CV$1, DataRegularSeason20242025!$E$3:$E$1315, $A30)</f>
        <v>7</v>
      </c>
      <c r="CW30">
        <f>SUMIFS(DataRegularSeason20242025!$AA$3:$AA$1315,DataRegularSeason20242025!$B$3:$B$1315, "&lt;=" &amp; CW$1, DataRegularSeason20242025!$D$3:$D$1315, $A30)+SUMIFS(DataRegularSeason20242025!$AB$3:$AB$1315,DataRegularSeason20242025!$B$3:$B$1315, "&lt;=" &amp; CW$1, DataRegularSeason20242025!$E$3:$E$1315, $A30)</f>
        <v>7</v>
      </c>
      <c r="CX30">
        <f>SUMIFS(DataRegularSeason20242025!$AA$3:$AA$1315,DataRegularSeason20242025!$B$3:$B$1315, "&lt;=" &amp; CX$1, DataRegularSeason20242025!$D$3:$D$1315, $A30)+SUMIFS(DataRegularSeason20242025!$AB$3:$AB$1315,DataRegularSeason20242025!$B$3:$B$1315, "&lt;=" &amp; CX$1, DataRegularSeason20242025!$E$3:$E$1315, $A30)</f>
        <v>7</v>
      </c>
      <c r="CY30">
        <f>SUMIFS(DataRegularSeason20242025!$AA$3:$AA$1315,DataRegularSeason20242025!$B$3:$B$1315, "&lt;=" &amp; CY$1, DataRegularSeason20242025!$D$3:$D$1315, $A30)+SUMIFS(DataRegularSeason20242025!$AB$3:$AB$1315,DataRegularSeason20242025!$B$3:$B$1315, "&lt;=" &amp; CY$1, DataRegularSeason20242025!$E$3:$E$1315, $A30)</f>
        <v>7</v>
      </c>
      <c r="CZ30">
        <f>SUMIFS(DataRegularSeason20242025!$AA$3:$AA$1315,DataRegularSeason20242025!$B$3:$B$1315, "&lt;=" &amp; CZ$1, DataRegularSeason20242025!$D$3:$D$1315, $A30)+SUMIFS(DataRegularSeason20242025!$AB$3:$AB$1315,DataRegularSeason20242025!$B$3:$B$1315, "&lt;=" &amp; CZ$1, DataRegularSeason20242025!$E$3:$E$1315, $A30)</f>
        <v>7</v>
      </c>
      <c r="DA30">
        <f>SUMIFS(DataRegularSeason20242025!$AA$3:$AA$1315,DataRegularSeason20242025!$B$3:$B$1315, "&lt;=" &amp; DA$1, DataRegularSeason20242025!$D$3:$D$1315, $A30)+SUMIFS(DataRegularSeason20242025!$AB$3:$AB$1315,DataRegularSeason20242025!$B$3:$B$1315, "&lt;=" &amp; DA$1, DataRegularSeason20242025!$E$3:$E$1315, $A30)</f>
        <v>7</v>
      </c>
      <c r="DB30">
        <f>SUMIFS(DataRegularSeason20242025!$AA$3:$AA$1315,DataRegularSeason20242025!$B$3:$B$1315, "&lt;=" &amp; DB$1, DataRegularSeason20242025!$D$3:$D$1315, $A30)+SUMIFS(DataRegularSeason20242025!$AB$3:$AB$1315,DataRegularSeason20242025!$B$3:$B$1315, "&lt;=" &amp; DB$1, DataRegularSeason20242025!$E$3:$E$1315, $A30)</f>
        <v>7</v>
      </c>
      <c r="DC30">
        <f>SUMIFS(DataRegularSeason20242025!$AA$3:$AA$1315,DataRegularSeason20242025!$B$3:$B$1315, "&lt;=" &amp; DC$1, DataRegularSeason20242025!$D$3:$D$1315, $A30)+SUMIFS(DataRegularSeason20242025!$AB$3:$AB$1315,DataRegularSeason20242025!$B$3:$B$1315, "&lt;=" &amp; DC$1, DataRegularSeason20242025!$E$3:$E$1315, $A30)</f>
        <v>7</v>
      </c>
      <c r="DD30">
        <f>SUMIFS(DataRegularSeason20242025!$AA$3:$AA$1315,DataRegularSeason20242025!$B$3:$B$1315, "&lt;=" &amp; DD$1, DataRegularSeason20242025!$D$3:$D$1315, $A30)+SUMIFS(DataRegularSeason20242025!$AB$3:$AB$1315,DataRegularSeason20242025!$B$3:$B$1315, "&lt;=" &amp; DD$1, DataRegularSeason20242025!$E$3:$E$1315, $A30)</f>
        <v>7</v>
      </c>
      <c r="DE30">
        <f>SUMIFS(DataRegularSeason20242025!$AA$3:$AA$1315,DataRegularSeason20242025!$B$3:$B$1315, "&lt;=" &amp; DE$1, DataRegularSeason20242025!$D$3:$D$1315, $A30)+SUMIFS(DataRegularSeason20242025!$AB$3:$AB$1315,DataRegularSeason20242025!$B$3:$B$1315, "&lt;=" &amp; DE$1, DataRegularSeason20242025!$E$3:$E$1315, $A30)</f>
        <v>7</v>
      </c>
      <c r="DF30">
        <f>SUMIFS(DataRegularSeason20242025!$AA$3:$AA$1315,DataRegularSeason20242025!$B$3:$B$1315, "&lt;=" &amp; DF$1, DataRegularSeason20242025!$D$3:$D$1315, $A30)+SUMIFS(DataRegularSeason20242025!$AB$3:$AB$1315,DataRegularSeason20242025!$B$3:$B$1315, "&lt;=" &amp; DF$1, DataRegularSeason20242025!$E$3:$E$1315, $A30)</f>
        <v>7</v>
      </c>
      <c r="DG30">
        <f>SUMIFS(DataRegularSeason20242025!$AA$3:$AA$1315,DataRegularSeason20242025!$B$3:$B$1315, "&lt;=" &amp; DG$1, DataRegularSeason20242025!$D$3:$D$1315, $A30)+SUMIFS(DataRegularSeason20242025!$AB$3:$AB$1315,DataRegularSeason20242025!$B$3:$B$1315, "&lt;=" &amp; DG$1, DataRegularSeason20242025!$E$3:$E$1315, $A30)</f>
        <v>7</v>
      </c>
      <c r="DH30">
        <f>SUMIFS(DataRegularSeason20242025!$AA$3:$AA$1315,DataRegularSeason20242025!$B$3:$B$1315, "&lt;=" &amp; DH$1, DataRegularSeason20242025!$D$3:$D$1315, $A30)+SUMIFS(DataRegularSeason20242025!$AB$3:$AB$1315,DataRegularSeason20242025!$B$3:$B$1315, "&lt;=" &amp; DH$1, DataRegularSeason20242025!$E$3:$E$1315, $A30)</f>
        <v>7</v>
      </c>
      <c r="DI30">
        <f>SUMIFS(DataRegularSeason20242025!$AA$3:$AA$1315,DataRegularSeason20242025!$B$3:$B$1315, "&lt;=" &amp; DI$1, DataRegularSeason20242025!$D$3:$D$1315, $A30)+SUMIFS(DataRegularSeason20242025!$AB$3:$AB$1315,DataRegularSeason20242025!$B$3:$B$1315, "&lt;=" &amp; DI$1, DataRegularSeason20242025!$E$3:$E$1315, $A30)</f>
        <v>7</v>
      </c>
      <c r="DJ30">
        <f>SUMIFS(DataRegularSeason20242025!$AA$3:$AA$1315,DataRegularSeason20242025!$B$3:$B$1315, "&lt;=" &amp; DJ$1, DataRegularSeason20242025!$D$3:$D$1315, $A30)+SUMIFS(DataRegularSeason20242025!$AB$3:$AB$1315,DataRegularSeason20242025!$B$3:$B$1315, "&lt;=" &amp; DJ$1, DataRegularSeason20242025!$E$3:$E$1315, $A30)</f>
        <v>7</v>
      </c>
      <c r="DK30">
        <f>SUMIFS(DataRegularSeason20242025!$AA$3:$AA$1315,DataRegularSeason20242025!$B$3:$B$1315, "&lt;=" &amp; DK$1, DataRegularSeason20242025!$D$3:$D$1315, $A30)+SUMIFS(DataRegularSeason20242025!$AB$3:$AB$1315,DataRegularSeason20242025!$B$3:$B$1315, "&lt;=" &amp; DK$1, DataRegularSeason20242025!$E$3:$E$1315, $A30)</f>
        <v>7</v>
      </c>
      <c r="DL30">
        <f>SUMIFS(DataRegularSeason20242025!$AA$3:$AA$1315,DataRegularSeason20242025!$B$3:$B$1315, "&lt;=" &amp; DL$1, DataRegularSeason20242025!$D$3:$D$1315, $A30)+SUMIFS(DataRegularSeason20242025!$AB$3:$AB$1315,DataRegularSeason20242025!$B$3:$B$1315, "&lt;=" &amp; DL$1, DataRegularSeason20242025!$E$3:$E$1315, $A30)</f>
        <v>7</v>
      </c>
      <c r="DM30">
        <f>SUMIFS(DataRegularSeason20242025!$AA$3:$AA$1315,DataRegularSeason20242025!$B$3:$B$1315, "&lt;=" &amp; DM$1, DataRegularSeason20242025!$D$3:$D$1315, $A30)+SUMIFS(DataRegularSeason20242025!$AB$3:$AB$1315,DataRegularSeason20242025!$B$3:$B$1315, "&lt;=" &amp; DM$1, DataRegularSeason20242025!$E$3:$E$1315, $A30)</f>
        <v>7</v>
      </c>
      <c r="DN30">
        <f>SUMIFS(DataRegularSeason20242025!$AA$3:$AA$1315,DataRegularSeason20242025!$B$3:$B$1315, "&lt;=" &amp; DN$1, DataRegularSeason20242025!$D$3:$D$1315, $A30)+SUMIFS(DataRegularSeason20242025!$AB$3:$AB$1315,DataRegularSeason20242025!$B$3:$B$1315, "&lt;=" &amp; DN$1, DataRegularSeason20242025!$E$3:$E$1315, $A30)</f>
        <v>7</v>
      </c>
      <c r="DO30">
        <f>SUMIFS(DataRegularSeason20242025!$AA$3:$AA$1315,DataRegularSeason20242025!$B$3:$B$1315, "&lt;=" &amp; DO$1, DataRegularSeason20242025!$D$3:$D$1315, $A30)+SUMIFS(DataRegularSeason20242025!$AB$3:$AB$1315,DataRegularSeason20242025!$B$3:$B$1315, "&lt;=" &amp; DO$1, DataRegularSeason20242025!$E$3:$E$1315, $A30)</f>
        <v>7</v>
      </c>
      <c r="DP30">
        <f>SUMIFS(DataRegularSeason20242025!$AA$3:$AA$1315,DataRegularSeason20242025!$B$3:$B$1315, "&lt;=" &amp; DP$1, DataRegularSeason20242025!$D$3:$D$1315, $A30)+SUMIFS(DataRegularSeason20242025!$AB$3:$AB$1315,DataRegularSeason20242025!$B$3:$B$1315, "&lt;=" &amp; DP$1, DataRegularSeason20242025!$E$3:$E$1315, $A30)</f>
        <v>7</v>
      </c>
      <c r="DQ30">
        <f>SUMIFS(DataRegularSeason20242025!$AA$3:$AA$1315,DataRegularSeason20242025!$B$3:$B$1315, "&lt;=" &amp; DQ$1, DataRegularSeason20242025!$D$3:$D$1315, $A30)+SUMIFS(DataRegularSeason20242025!$AB$3:$AB$1315,DataRegularSeason20242025!$B$3:$B$1315, "&lt;=" &amp; DQ$1, DataRegularSeason20242025!$E$3:$E$1315, $A30)</f>
        <v>7</v>
      </c>
      <c r="DR30">
        <f>SUMIFS(DataRegularSeason20242025!$AA$3:$AA$1315,DataRegularSeason20242025!$B$3:$B$1315, "&lt;=" &amp; DR$1, DataRegularSeason20242025!$D$3:$D$1315, $A30)+SUMIFS(DataRegularSeason20242025!$AB$3:$AB$1315,DataRegularSeason20242025!$B$3:$B$1315, "&lt;=" &amp; DR$1, DataRegularSeason20242025!$E$3:$E$1315, $A30)</f>
        <v>7</v>
      </c>
      <c r="DS30">
        <f>SUMIFS(DataRegularSeason20242025!$AA$3:$AA$1315,DataRegularSeason20242025!$B$3:$B$1315, "&lt;=" &amp; DS$1, DataRegularSeason20242025!$D$3:$D$1315, $A30)+SUMIFS(DataRegularSeason20242025!$AB$3:$AB$1315,DataRegularSeason20242025!$B$3:$B$1315, "&lt;=" &amp; DS$1, DataRegularSeason20242025!$E$3:$E$1315, $A30)</f>
        <v>7</v>
      </c>
      <c r="DT30">
        <f>SUMIFS(DataRegularSeason20242025!$AA$3:$AA$1315,DataRegularSeason20242025!$B$3:$B$1315, "&lt;=" &amp; DT$1, DataRegularSeason20242025!$D$3:$D$1315, $A30)+SUMIFS(DataRegularSeason20242025!$AB$3:$AB$1315,DataRegularSeason20242025!$B$3:$B$1315, "&lt;=" &amp; DT$1, DataRegularSeason20242025!$E$3:$E$1315, $A30)</f>
        <v>7</v>
      </c>
      <c r="DU30">
        <f>SUMIFS(DataRegularSeason20242025!$AA$3:$AA$1315,DataRegularSeason20242025!$B$3:$B$1315, "&lt;=" &amp; DU$1, DataRegularSeason20242025!$D$3:$D$1315, $A30)+SUMIFS(DataRegularSeason20242025!$AB$3:$AB$1315,DataRegularSeason20242025!$B$3:$B$1315, "&lt;=" &amp; DU$1, DataRegularSeason20242025!$E$3:$E$1315, $A30)</f>
        <v>7</v>
      </c>
      <c r="DV30">
        <f>SUMIFS(DataRegularSeason20242025!$AA$3:$AA$1315,DataRegularSeason20242025!$B$3:$B$1315, "&lt;=" &amp; DV$1, DataRegularSeason20242025!$D$3:$D$1315, $A30)+SUMIFS(DataRegularSeason20242025!$AB$3:$AB$1315,DataRegularSeason20242025!$B$3:$B$1315, "&lt;=" &amp; DV$1, DataRegularSeason20242025!$E$3:$E$1315, $A30)</f>
        <v>7</v>
      </c>
      <c r="DW30">
        <f>SUMIFS(DataRegularSeason20242025!$AA$3:$AA$1315,DataRegularSeason20242025!$B$3:$B$1315, "&lt;=" &amp; DW$1, DataRegularSeason20242025!$D$3:$D$1315, $A30)+SUMIFS(DataRegularSeason20242025!$AB$3:$AB$1315,DataRegularSeason20242025!$B$3:$B$1315, "&lt;=" &amp; DW$1, DataRegularSeason20242025!$E$3:$E$1315, $A30)</f>
        <v>7</v>
      </c>
      <c r="DX30">
        <f>SUMIFS(DataRegularSeason20242025!$AA$3:$AA$1315,DataRegularSeason20242025!$B$3:$B$1315, "&lt;=" &amp; DX$1, DataRegularSeason20242025!$D$3:$D$1315, $A30)+SUMIFS(DataRegularSeason20242025!$AB$3:$AB$1315,DataRegularSeason20242025!$B$3:$B$1315, "&lt;=" &amp; DX$1, DataRegularSeason20242025!$E$3:$E$1315, $A30)</f>
        <v>7</v>
      </c>
      <c r="DY30">
        <f>SUMIFS(DataRegularSeason20242025!$AA$3:$AA$1315,DataRegularSeason20242025!$B$3:$B$1315, "&lt;=" &amp; DY$1, DataRegularSeason20242025!$D$3:$D$1315, $A30)+SUMIFS(DataRegularSeason20242025!$AB$3:$AB$1315,DataRegularSeason20242025!$B$3:$B$1315, "&lt;=" &amp; DY$1, DataRegularSeason20242025!$E$3:$E$1315, $A30)</f>
        <v>7</v>
      </c>
      <c r="DZ30">
        <f>SUMIFS(DataRegularSeason20242025!$AA$3:$AA$1315,DataRegularSeason20242025!$B$3:$B$1315, "&lt;=" &amp; DZ$1, DataRegularSeason20242025!$D$3:$D$1315, $A30)+SUMIFS(DataRegularSeason20242025!$AB$3:$AB$1315,DataRegularSeason20242025!$B$3:$B$1315, "&lt;=" &amp; DZ$1, DataRegularSeason20242025!$E$3:$E$1315, $A30)</f>
        <v>7</v>
      </c>
      <c r="EA30">
        <f>SUMIFS(DataRegularSeason20242025!$AA$3:$AA$1315,DataRegularSeason20242025!$B$3:$B$1315, "&lt;=" &amp; EA$1, DataRegularSeason20242025!$D$3:$D$1315, $A30)+SUMIFS(DataRegularSeason20242025!$AB$3:$AB$1315,DataRegularSeason20242025!$B$3:$B$1315, "&lt;=" &amp; EA$1, DataRegularSeason20242025!$E$3:$E$1315, $A30)</f>
        <v>7</v>
      </c>
      <c r="EB30">
        <f>SUMIFS(DataRegularSeason20242025!$AA$3:$AA$1315,DataRegularSeason20242025!$B$3:$B$1315, "&lt;=" &amp; EB$1, DataRegularSeason20242025!$D$3:$D$1315, $A30)+SUMIFS(DataRegularSeason20242025!$AB$3:$AB$1315,DataRegularSeason20242025!$B$3:$B$1315, "&lt;=" &amp; EB$1, DataRegularSeason20242025!$E$3:$E$1315, $A30)</f>
        <v>7</v>
      </c>
      <c r="EC30">
        <f>SUMIFS(DataRegularSeason20242025!$AA$3:$AA$1315,DataRegularSeason20242025!$B$3:$B$1315, "&lt;=" &amp; EC$1, DataRegularSeason20242025!$D$3:$D$1315, $A30)+SUMIFS(DataRegularSeason20242025!$AB$3:$AB$1315,DataRegularSeason20242025!$B$3:$B$1315, "&lt;=" &amp; EC$1, DataRegularSeason20242025!$E$3:$E$1315, $A30)</f>
        <v>7</v>
      </c>
      <c r="ED30">
        <f>SUMIFS(DataRegularSeason20242025!$AA$3:$AA$1315,DataRegularSeason20242025!$B$3:$B$1315, "&lt;=" &amp; ED$1, DataRegularSeason20242025!$D$3:$D$1315, $A30)+SUMIFS(DataRegularSeason20242025!$AB$3:$AB$1315,DataRegularSeason20242025!$B$3:$B$1315, "&lt;=" &amp; ED$1, DataRegularSeason20242025!$E$3:$E$1315, $A30)</f>
        <v>7</v>
      </c>
      <c r="EE30">
        <f>SUMIFS(DataRegularSeason20242025!$AA$3:$AA$1315,DataRegularSeason20242025!$B$3:$B$1315, "&lt;=" &amp; EE$1, DataRegularSeason20242025!$D$3:$D$1315, $A30)+SUMIFS(DataRegularSeason20242025!$AB$3:$AB$1315,DataRegularSeason20242025!$B$3:$B$1315, "&lt;=" &amp; EE$1, DataRegularSeason20242025!$E$3:$E$1315, $A30)</f>
        <v>7</v>
      </c>
      <c r="EF30">
        <f>SUMIFS(DataRegularSeason20242025!$AA$3:$AA$1315,DataRegularSeason20242025!$B$3:$B$1315, "&lt;=" &amp; EF$1, DataRegularSeason20242025!$D$3:$D$1315, $A30)+SUMIFS(DataRegularSeason20242025!$AB$3:$AB$1315,DataRegularSeason20242025!$B$3:$B$1315, "&lt;=" &amp; EF$1, DataRegularSeason20242025!$E$3:$E$1315, $A30)</f>
        <v>7</v>
      </c>
      <c r="EG30">
        <f>SUMIFS(DataRegularSeason20242025!$AA$3:$AA$1315,DataRegularSeason20242025!$B$3:$B$1315, "&lt;=" &amp; EG$1, DataRegularSeason20242025!$D$3:$D$1315, $A30)+SUMIFS(DataRegularSeason20242025!$AB$3:$AB$1315,DataRegularSeason20242025!$B$3:$B$1315, "&lt;=" &amp; EG$1, DataRegularSeason20242025!$E$3:$E$1315, $A30)</f>
        <v>7</v>
      </c>
      <c r="EH30">
        <f>SUMIFS(DataRegularSeason20242025!$AA$3:$AA$1315,DataRegularSeason20242025!$B$3:$B$1315, "&lt;=" &amp; EH$1, DataRegularSeason20242025!$D$3:$D$1315, $A30)+SUMIFS(DataRegularSeason20242025!$AB$3:$AB$1315,DataRegularSeason20242025!$B$3:$B$1315, "&lt;=" &amp; EH$1, DataRegularSeason20242025!$E$3:$E$1315, $A30)</f>
        <v>7</v>
      </c>
      <c r="EI30">
        <f>SUMIFS(DataRegularSeason20242025!$AA$3:$AA$1315,DataRegularSeason20242025!$B$3:$B$1315, "&lt;=" &amp; EI$1, DataRegularSeason20242025!$D$3:$D$1315, $A30)+SUMIFS(DataRegularSeason20242025!$AB$3:$AB$1315,DataRegularSeason20242025!$B$3:$B$1315, "&lt;=" &amp; EI$1, DataRegularSeason20242025!$E$3:$E$1315, $A30)</f>
        <v>7</v>
      </c>
      <c r="EJ30">
        <f>SUMIFS(DataRegularSeason20242025!$AA$3:$AA$1315,DataRegularSeason20242025!$B$3:$B$1315, "&lt;=" &amp; EJ$1, DataRegularSeason20242025!$D$3:$D$1315, $A30)+SUMIFS(DataRegularSeason20242025!$AB$3:$AB$1315,DataRegularSeason20242025!$B$3:$B$1315, "&lt;=" &amp; EJ$1, DataRegularSeason20242025!$E$3:$E$1315, $A30)</f>
        <v>7</v>
      </c>
      <c r="EK30">
        <f>SUMIFS(DataRegularSeason20242025!$AA$3:$AA$1315,DataRegularSeason20242025!$B$3:$B$1315, "&lt;=" &amp; EK$1, DataRegularSeason20242025!$D$3:$D$1315, $A30)+SUMIFS(DataRegularSeason20242025!$AB$3:$AB$1315,DataRegularSeason20242025!$B$3:$B$1315, "&lt;=" &amp; EK$1, DataRegularSeason20242025!$E$3:$E$1315, $A30)</f>
        <v>7</v>
      </c>
      <c r="EL30">
        <f>SUMIFS(DataRegularSeason20242025!$AA$3:$AA$1315,DataRegularSeason20242025!$B$3:$B$1315, "&lt;=" &amp; EL$1, DataRegularSeason20242025!$D$3:$D$1315, $A30)+SUMIFS(DataRegularSeason20242025!$AB$3:$AB$1315,DataRegularSeason20242025!$B$3:$B$1315, "&lt;=" &amp; EL$1, DataRegularSeason20242025!$E$3:$E$1315, $A30)</f>
        <v>7</v>
      </c>
      <c r="EM30">
        <f>SUMIFS(DataRegularSeason20242025!$AA$3:$AA$1315,DataRegularSeason20242025!$B$3:$B$1315, "&lt;=" &amp; EM$1, DataRegularSeason20242025!$D$3:$D$1315, $A30)+SUMIFS(DataRegularSeason20242025!$AB$3:$AB$1315,DataRegularSeason20242025!$B$3:$B$1315, "&lt;=" &amp; EM$1, DataRegularSeason20242025!$E$3:$E$1315, $A30)</f>
        <v>7</v>
      </c>
      <c r="EN30">
        <f>SUMIFS(DataRegularSeason20242025!$AA$3:$AA$1315,DataRegularSeason20242025!$B$3:$B$1315, "&lt;=" &amp; EN$1, DataRegularSeason20242025!$D$3:$D$1315, $A30)+SUMIFS(DataRegularSeason20242025!$AB$3:$AB$1315,DataRegularSeason20242025!$B$3:$B$1315, "&lt;=" &amp; EN$1, DataRegularSeason20242025!$E$3:$E$1315, $A30)</f>
        <v>7</v>
      </c>
      <c r="EO30">
        <f>SUMIFS(DataRegularSeason20242025!$AA$3:$AA$1315,DataRegularSeason20242025!$B$3:$B$1315, "&lt;=" &amp; EO$1, DataRegularSeason20242025!$D$3:$D$1315, $A30)+SUMIFS(DataRegularSeason20242025!$AB$3:$AB$1315,DataRegularSeason20242025!$B$3:$B$1315, "&lt;=" &amp; EO$1, DataRegularSeason20242025!$E$3:$E$1315, $A30)</f>
        <v>7</v>
      </c>
      <c r="EP30">
        <f>SUMIFS(DataRegularSeason20242025!$AA$3:$AA$1315,DataRegularSeason20242025!$B$3:$B$1315, "&lt;=" &amp; EP$1, DataRegularSeason20242025!$D$3:$D$1315, $A30)+SUMIFS(DataRegularSeason20242025!$AB$3:$AB$1315,DataRegularSeason20242025!$B$3:$B$1315, "&lt;=" &amp; EP$1, DataRegularSeason20242025!$E$3:$E$1315, $A30)</f>
        <v>7</v>
      </c>
      <c r="EQ30">
        <f>SUMIFS(DataRegularSeason20242025!$AA$3:$AA$1315,DataRegularSeason20242025!$B$3:$B$1315, "&lt;=" &amp; EQ$1, DataRegularSeason20242025!$D$3:$D$1315, $A30)+SUMIFS(DataRegularSeason20242025!$AB$3:$AB$1315,DataRegularSeason20242025!$B$3:$B$1315, "&lt;=" &amp; EQ$1, DataRegularSeason20242025!$E$3:$E$1315, $A30)</f>
        <v>7</v>
      </c>
      <c r="ER30">
        <f>SUMIFS(DataRegularSeason20242025!$AA$3:$AA$1315,DataRegularSeason20242025!$B$3:$B$1315, "&lt;=" &amp; ER$1, DataRegularSeason20242025!$D$3:$D$1315, $A30)+SUMIFS(DataRegularSeason20242025!$AB$3:$AB$1315,DataRegularSeason20242025!$B$3:$B$1315, "&lt;=" &amp; ER$1, DataRegularSeason20242025!$E$3:$E$1315, $A30)</f>
        <v>7</v>
      </c>
      <c r="ES30">
        <f>SUMIFS(DataRegularSeason20242025!$AA$3:$AA$1315,DataRegularSeason20242025!$B$3:$B$1315, "&lt;=" &amp; ES$1, DataRegularSeason20242025!$D$3:$D$1315, $A30)+SUMIFS(DataRegularSeason20242025!$AB$3:$AB$1315,DataRegularSeason20242025!$B$3:$B$1315, "&lt;=" &amp; ES$1, DataRegularSeason20242025!$E$3:$E$1315, $A30)</f>
        <v>7</v>
      </c>
      <c r="ET30">
        <f>SUMIFS(DataRegularSeason20242025!$AA$3:$AA$1315,DataRegularSeason20242025!$B$3:$B$1315, "&lt;=" &amp; ET$1, DataRegularSeason20242025!$D$3:$D$1315, $A30)+SUMIFS(DataRegularSeason20242025!$AB$3:$AB$1315,DataRegularSeason20242025!$B$3:$B$1315, "&lt;=" &amp; ET$1, DataRegularSeason20242025!$E$3:$E$1315, $A30)</f>
        <v>7</v>
      </c>
      <c r="EU30">
        <f>SUMIFS(DataRegularSeason20242025!$AA$3:$AA$1315,DataRegularSeason20242025!$B$3:$B$1315, "&lt;=" &amp; EU$1, DataRegularSeason20242025!$D$3:$D$1315, $A30)+SUMIFS(DataRegularSeason20242025!$AB$3:$AB$1315,DataRegularSeason20242025!$B$3:$B$1315, "&lt;=" &amp; EU$1, DataRegularSeason20242025!$E$3:$E$1315, $A30)</f>
        <v>7</v>
      </c>
      <c r="EV30">
        <f>SUMIFS(DataRegularSeason20242025!$AA$3:$AA$1315,DataRegularSeason20242025!$B$3:$B$1315, "&lt;=" &amp; EV$1, DataRegularSeason20242025!$D$3:$D$1315, $A30)+SUMIFS(DataRegularSeason20242025!$AB$3:$AB$1315,DataRegularSeason20242025!$B$3:$B$1315, "&lt;=" &amp; EV$1, DataRegularSeason20242025!$E$3:$E$1315, $A30)</f>
        <v>7</v>
      </c>
      <c r="EW30">
        <f>SUMIFS(DataRegularSeason20242025!$AA$3:$AA$1315,DataRegularSeason20242025!$B$3:$B$1315, "&lt;=" &amp; EW$1, DataRegularSeason20242025!$D$3:$D$1315, $A30)+SUMIFS(DataRegularSeason20242025!$AB$3:$AB$1315,DataRegularSeason20242025!$B$3:$B$1315, "&lt;=" &amp; EW$1, DataRegularSeason20242025!$E$3:$E$1315, $A30)</f>
        <v>7</v>
      </c>
      <c r="EX30">
        <f>SUMIFS(DataRegularSeason20242025!$AA$3:$AA$1315,DataRegularSeason20242025!$B$3:$B$1315, "&lt;=" &amp; EX$1, DataRegularSeason20242025!$D$3:$D$1315, $A30)+SUMIFS(DataRegularSeason20242025!$AB$3:$AB$1315,DataRegularSeason20242025!$B$3:$B$1315, "&lt;=" &amp; EX$1, DataRegularSeason20242025!$E$3:$E$1315, $A30)</f>
        <v>7</v>
      </c>
      <c r="EY30">
        <f>SUMIFS(DataRegularSeason20242025!$AA$3:$AA$1315,DataRegularSeason20242025!$B$3:$B$1315, "&lt;=" &amp; EY$1, DataRegularSeason20242025!$D$3:$D$1315, $A30)+SUMIFS(DataRegularSeason20242025!$AB$3:$AB$1315,DataRegularSeason20242025!$B$3:$B$1315, "&lt;=" &amp; EY$1, DataRegularSeason20242025!$E$3:$E$1315, $A30)</f>
        <v>7</v>
      </c>
      <c r="EZ30">
        <f>SUMIFS(DataRegularSeason20242025!$AA$3:$AA$1315,DataRegularSeason20242025!$B$3:$B$1315, "&lt;=" &amp; EZ$1, DataRegularSeason20242025!$D$3:$D$1315, $A30)+SUMIFS(DataRegularSeason20242025!$AB$3:$AB$1315,DataRegularSeason20242025!$B$3:$B$1315, "&lt;=" &amp; EZ$1, DataRegularSeason20242025!$E$3:$E$1315, $A30)</f>
        <v>7</v>
      </c>
      <c r="FA30">
        <f>SUMIFS(DataRegularSeason20242025!$AA$3:$AA$1315,DataRegularSeason20242025!$B$3:$B$1315, "&lt;=" &amp; FA$1, DataRegularSeason20242025!$D$3:$D$1315, $A30)+SUMIFS(DataRegularSeason20242025!$AB$3:$AB$1315,DataRegularSeason20242025!$B$3:$B$1315, "&lt;=" &amp; FA$1, DataRegularSeason20242025!$E$3:$E$1315, $A30)</f>
        <v>7</v>
      </c>
      <c r="FB30">
        <f>SUMIFS(DataRegularSeason20242025!$AA$3:$AA$1315,DataRegularSeason20242025!$B$3:$B$1315, "&lt;=" &amp; FB$1, DataRegularSeason20242025!$D$3:$D$1315, $A30)+SUMIFS(DataRegularSeason20242025!$AB$3:$AB$1315,DataRegularSeason20242025!$B$3:$B$1315, "&lt;=" &amp; FB$1, DataRegularSeason20242025!$E$3:$E$1315, $A30)</f>
        <v>7</v>
      </c>
      <c r="FC30">
        <f>SUMIFS(DataRegularSeason20242025!$AA$3:$AA$1315,DataRegularSeason20242025!$B$3:$B$1315, "&lt;=" &amp; FC$1, DataRegularSeason20242025!$D$3:$D$1315, $A30)+SUMIFS(DataRegularSeason20242025!$AB$3:$AB$1315,DataRegularSeason20242025!$B$3:$B$1315, "&lt;=" &amp; FC$1, DataRegularSeason20242025!$E$3:$E$1315, $A30)</f>
        <v>7</v>
      </c>
      <c r="FD30">
        <f>SUMIFS(DataRegularSeason20242025!$AA$3:$AA$1315,DataRegularSeason20242025!$B$3:$B$1315, "&lt;=" &amp; FD$1, DataRegularSeason20242025!$D$3:$D$1315, $A30)+SUMIFS(DataRegularSeason20242025!$AB$3:$AB$1315,DataRegularSeason20242025!$B$3:$B$1315, "&lt;=" &amp; FD$1, DataRegularSeason20242025!$E$3:$E$1315, $A30)</f>
        <v>7</v>
      </c>
      <c r="FE30">
        <f>SUMIFS(DataRegularSeason20242025!$AA$3:$AA$1315,DataRegularSeason20242025!$B$3:$B$1315, "&lt;=" &amp; FE$1, DataRegularSeason20242025!$D$3:$D$1315, $A30)+SUMIFS(DataRegularSeason20242025!$AB$3:$AB$1315,DataRegularSeason20242025!$B$3:$B$1315, "&lt;=" &amp; FE$1, DataRegularSeason20242025!$E$3:$E$1315, $A30)</f>
        <v>7</v>
      </c>
      <c r="FF30">
        <f>SUMIFS(DataRegularSeason20242025!$AA$3:$AA$1315,DataRegularSeason20242025!$B$3:$B$1315, "&lt;=" &amp; FF$1, DataRegularSeason20242025!$D$3:$D$1315, $A30)+SUMIFS(DataRegularSeason20242025!$AB$3:$AB$1315,DataRegularSeason20242025!$B$3:$B$1315, "&lt;=" &amp; FF$1, DataRegularSeason20242025!$E$3:$E$1315, $A30)</f>
        <v>7</v>
      </c>
      <c r="FG30">
        <f>SUMIFS(DataRegularSeason20242025!$AA$3:$AA$1315,DataRegularSeason20242025!$B$3:$B$1315, "&lt;=" &amp; FG$1, DataRegularSeason20242025!$D$3:$D$1315, $A30)+SUMIFS(DataRegularSeason20242025!$AB$3:$AB$1315,DataRegularSeason20242025!$B$3:$B$1315, "&lt;=" &amp; FG$1, DataRegularSeason20242025!$E$3:$E$1315, $A30)</f>
        <v>7</v>
      </c>
      <c r="FH30">
        <f>SUMIFS(DataRegularSeason20242025!$AA$3:$AA$1315,DataRegularSeason20242025!$B$3:$B$1315, "&lt;=" &amp; FH$1, DataRegularSeason20242025!$D$3:$D$1315, $A30)+SUMIFS(DataRegularSeason20242025!$AB$3:$AB$1315,DataRegularSeason20242025!$B$3:$B$1315, "&lt;=" &amp; FH$1, DataRegularSeason20242025!$E$3:$E$1315, $A30)</f>
        <v>7</v>
      </c>
      <c r="FI30">
        <f>SUMIFS(DataRegularSeason20242025!$AA$3:$AA$1315,DataRegularSeason20242025!$B$3:$B$1315, "&lt;=" &amp; FI$1, DataRegularSeason20242025!$D$3:$D$1315, $A30)+SUMIFS(DataRegularSeason20242025!$AB$3:$AB$1315,DataRegularSeason20242025!$B$3:$B$1315, "&lt;=" &amp; FI$1, DataRegularSeason20242025!$E$3:$E$1315, $A30)</f>
        <v>7</v>
      </c>
      <c r="FJ30">
        <f>SUMIFS(DataRegularSeason20242025!$AA$3:$AA$1315,DataRegularSeason20242025!$B$3:$B$1315, "&lt;=" &amp; FJ$1, DataRegularSeason20242025!$D$3:$D$1315, $A30)+SUMIFS(DataRegularSeason20242025!$AB$3:$AB$1315,DataRegularSeason20242025!$B$3:$B$1315, "&lt;=" &amp; FJ$1, DataRegularSeason20242025!$E$3:$E$1315, $A30)</f>
        <v>7</v>
      </c>
      <c r="FK30">
        <f>SUMIFS(DataRegularSeason20242025!$AA$3:$AA$1315,DataRegularSeason20242025!$B$3:$B$1315, "&lt;=" &amp; FK$1, DataRegularSeason20242025!$D$3:$D$1315, $A30)+SUMIFS(DataRegularSeason20242025!$AB$3:$AB$1315,DataRegularSeason20242025!$B$3:$B$1315, "&lt;=" &amp; FK$1, DataRegularSeason20242025!$E$3:$E$1315, $A30)</f>
        <v>7</v>
      </c>
      <c r="FL30">
        <f>SUMIFS(DataRegularSeason20242025!$AA$3:$AA$1315,DataRegularSeason20242025!$B$3:$B$1315, "&lt;=" &amp; FL$1, DataRegularSeason20242025!$D$3:$D$1315, $A30)+SUMIFS(DataRegularSeason20242025!$AB$3:$AB$1315,DataRegularSeason20242025!$B$3:$B$1315, "&lt;=" &amp; FL$1, DataRegularSeason20242025!$E$3:$E$1315, $A30)</f>
        <v>7</v>
      </c>
      <c r="FM30">
        <f>SUMIFS(DataRegularSeason20242025!$AA$3:$AA$1315,DataRegularSeason20242025!$B$3:$B$1315, "&lt;=" &amp; FM$1, DataRegularSeason20242025!$D$3:$D$1315, $A30)+SUMIFS(DataRegularSeason20242025!$AB$3:$AB$1315,DataRegularSeason20242025!$B$3:$B$1315, "&lt;=" &amp; FM$1, DataRegularSeason20242025!$E$3:$E$1315, $A30)</f>
        <v>7</v>
      </c>
      <c r="FN30">
        <f>SUMIFS(DataRegularSeason20242025!$AA$3:$AA$1315,DataRegularSeason20242025!$B$3:$B$1315, "&lt;=" &amp; FN$1, DataRegularSeason20242025!$D$3:$D$1315, $A30)+SUMIFS(DataRegularSeason20242025!$AB$3:$AB$1315,DataRegularSeason20242025!$B$3:$B$1315, "&lt;=" &amp; FN$1, DataRegularSeason20242025!$E$3:$E$1315, $A30)</f>
        <v>7</v>
      </c>
      <c r="FO30">
        <f>SUMIFS(DataRegularSeason20242025!$AA$3:$AA$1315,DataRegularSeason20242025!$B$3:$B$1315, "&lt;=" &amp; FO$1, DataRegularSeason20242025!$D$3:$D$1315, $A30)+SUMIFS(DataRegularSeason20242025!$AB$3:$AB$1315,DataRegularSeason20242025!$B$3:$B$1315, "&lt;=" &amp; FO$1, DataRegularSeason20242025!$E$3:$E$1315, $A30)</f>
        <v>7</v>
      </c>
      <c r="FP30">
        <f>SUMIFS(DataRegularSeason20242025!$AA$3:$AA$1315,DataRegularSeason20242025!$B$3:$B$1315, "&lt;=" &amp; FP$1, DataRegularSeason20242025!$D$3:$D$1315, $A30)+SUMIFS(DataRegularSeason20242025!$AB$3:$AB$1315,DataRegularSeason20242025!$B$3:$B$1315, "&lt;=" &amp; FP$1, DataRegularSeason20242025!$E$3:$E$1315, $A30)</f>
        <v>7</v>
      </c>
      <c r="FQ30">
        <f>SUMIFS(DataRegularSeason20242025!$AA$3:$AA$1315,DataRegularSeason20242025!$B$3:$B$1315, "&lt;=" &amp; FQ$1, DataRegularSeason20242025!$D$3:$D$1315, $A30)+SUMIFS(DataRegularSeason20242025!$AB$3:$AB$1315,DataRegularSeason20242025!$B$3:$B$1315, "&lt;=" &amp; FQ$1, DataRegularSeason20242025!$E$3:$E$1315, $A30)</f>
        <v>7</v>
      </c>
      <c r="FR30">
        <f>SUMIFS(DataRegularSeason20242025!$AA$3:$AA$1315,DataRegularSeason20242025!$B$3:$B$1315, "&lt;=" &amp; FR$1, DataRegularSeason20242025!$D$3:$D$1315, $A30)+SUMIFS(DataRegularSeason20242025!$AB$3:$AB$1315,DataRegularSeason20242025!$B$3:$B$1315, "&lt;=" &amp; FR$1, DataRegularSeason20242025!$E$3:$E$1315, $A30)</f>
        <v>7</v>
      </c>
      <c r="FS30">
        <f>SUMIFS(DataRegularSeason20242025!$AA$3:$AA$1315,DataRegularSeason20242025!$B$3:$B$1315, "&lt;=" &amp; FS$1, DataRegularSeason20242025!$D$3:$D$1315, $A30)+SUMIFS(DataRegularSeason20242025!$AB$3:$AB$1315,DataRegularSeason20242025!$B$3:$B$1315, "&lt;=" &amp; FS$1, DataRegularSeason20242025!$E$3:$E$1315, $A30)</f>
        <v>7</v>
      </c>
      <c r="FT30">
        <f>SUMIFS(DataRegularSeason20242025!$AA$3:$AA$1315,DataRegularSeason20242025!$B$3:$B$1315, "&lt;=" &amp; FT$1, DataRegularSeason20242025!$D$3:$D$1315, $A30)+SUMIFS(DataRegularSeason20242025!$AB$3:$AB$1315,DataRegularSeason20242025!$B$3:$B$1315, "&lt;=" &amp; FT$1, DataRegularSeason20242025!$E$3:$E$1315, $A30)</f>
        <v>7</v>
      </c>
      <c r="FU30">
        <f>SUMIFS(DataRegularSeason20242025!$AA$3:$AA$1315,DataRegularSeason20242025!$B$3:$B$1315, "&lt;=" &amp; FU$1, DataRegularSeason20242025!$D$3:$D$1315, $A30)+SUMIFS(DataRegularSeason20242025!$AB$3:$AB$1315,DataRegularSeason20242025!$B$3:$B$1315, "&lt;=" &amp; FU$1, DataRegularSeason20242025!$E$3:$E$1315, $A30)</f>
        <v>7</v>
      </c>
      <c r="FV30">
        <f>SUMIFS(DataRegularSeason20242025!$AA$3:$AA$1315,DataRegularSeason20242025!$B$3:$B$1315, "&lt;=" &amp; FV$1, DataRegularSeason20242025!$D$3:$D$1315, $A30)+SUMIFS(DataRegularSeason20242025!$AB$3:$AB$1315,DataRegularSeason20242025!$B$3:$B$1315, "&lt;=" &amp; FV$1, DataRegularSeason20242025!$E$3:$E$1315, $A30)</f>
        <v>7</v>
      </c>
      <c r="FW30">
        <f>SUMIFS(DataRegularSeason20242025!$AA$3:$AA$1315,DataRegularSeason20242025!$B$3:$B$1315, "&lt;=" &amp; FW$1, DataRegularSeason20242025!$D$3:$D$1315, $A30)+SUMIFS(DataRegularSeason20242025!$AB$3:$AB$1315,DataRegularSeason20242025!$B$3:$B$1315, "&lt;=" &amp; FW$1, DataRegularSeason20242025!$E$3:$E$1315, $A30)</f>
        <v>7</v>
      </c>
      <c r="FX30">
        <f>SUMIFS(DataRegularSeason20242025!$AA$3:$AA$1315,DataRegularSeason20242025!$B$3:$B$1315, "&lt;=" &amp; FX$1, DataRegularSeason20242025!$D$3:$D$1315, $A30)+SUMIFS(DataRegularSeason20242025!$AB$3:$AB$1315,DataRegularSeason20242025!$B$3:$B$1315, "&lt;=" &amp; FX$1, DataRegularSeason20242025!$E$3:$E$1315, $A30)</f>
        <v>7</v>
      </c>
      <c r="FY30">
        <f>SUMIFS(DataRegularSeason20242025!$AA$3:$AA$1315,DataRegularSeason20242025!$B$3:$B$1315, "&lt;=" &amp; FY$1, DataRegularSeason20242025!$D$3:$D$1315, $A30)+SUMIFS(DataRegularSeason20242025!$AB$3:$AB$1315,DataRegularSeason20242025!$B$3:$B$1315, "&lt;=" &amp; FY$1, DataRegularSeason20242025!$E$3:$E$1315, $A30)</f>
        <v>7</v>
      </c>
      <c r="FZ30">
        <f>SUMIFS(DataRegularSeason20242025!$AA$3:$AA$1315,DataRegularSeason20242025!$B$3:$B$1315, "&lt;=" &amp; FZ$1, DataRegularSeason20242025!$D$3:$D$1315, $A30)+SUMIFS(DataRegularSeason20242025!$AB$3:$AB$1315,DataRegularSeason20242025!$B$3:$B$1315, "&lt;=" &amp; FZ$1, DataRegularSeason20242025!$E$3:$E$1315, $A30)</f>
        <v>7</v>
      </c>
      <c r="GA30">
        <f>SUMIFS(DataRegularSeason20242025!$AA$3:$AA$1315,DataRegularSeason20242025!$B$3:$B$1315, "&lt;=" &amp; GA$1, DataRegularSeason20242025!$D$3:$D$1315, $A30)+SUMIFS(DataRegularSeason20242025!$AB$3:$AB$1315,DataRegularSeason20242025!$B$3:$B$1315, "&lt;=" &amp; GA$1, DataRegularSeason20242025!$E$3:$E$1315, $A30)</f>
        <v>7</v>
      </c>
      <c r="GB30">
        <f>SUMIFS(DataRegularSeason20242025!$AA$3:$AA$1315,DataRegularSeason20242025!$B$3:$B$1315, "&lt;=" &amp; GB$1, DataRegularSeason20242025!$D$3:$D$1315, $A30)+SUMIFS(DataRegularSeason20242025!$AB$3:$AB$1315,DataRegularSeason20242025!$B$3:$B$1315, "&lt;=" &amp; GB$1, DataRegularSeason20242025!$E$3:$E$1315, $A30)</f>
        <v>7</v>
      </c>
      <c r="GC30">
        <f>SUMIFS(DataRegularSeason20242025!$AA$3:$AA$1315,DataRegularSeason20242025!$B$3:$B$1315, "&lt;=" &amp; GC$1, DataRegularSeason20242025!$D$3:$D$1315, $A30)+SUMIFS(DataRegularSeason20242025!$AB$3:$AB$1315,DataRegularSeason20242025!$B$3:$B$1315, "&lt;=" &amp; GC$1, DataRegularSeason20242025!$E$3:$E$1315, $A30)</f>
        <v>7</v>
      </c>
      <c r="GD30">
        <f>SUMIFS(DataRegularSeason20242025!$AA$3:$AA$1315,DataRegularSeason20242025!$B$3:$B$1315, "&lt;=" &amp; GD$1, DataRegularSeason20242025!$D$3:$D$1315, $A30)+SUMIFS(DataRegularSeason20242025!$AB$3:$AB$1315,DataRegularSeason20242025!$B$3:$B$1315, "&lt;=" &amp; GD$1, DataRegularSeason20242025!$E$3:$E$1315, $A30)</f>
        <v>7</v>
      </c>
      <c r="GE30">
        <f>SUMIFS(DataRegularSeason20242025!$AA$3:$AA$1315,DataRegularSeason20242025!$B$3:$B$1315, "&lt;=" &amp; GE$1, DataRegularSeason20242025!$D$3:$D$1315, $A30)+SUMIFS(DataRegularSeason20242025!$AB$3:$AB$1315,DataRegularSeason20242025!$B$3:$B$1315, "&lt;=" &amp; GE$1, DataRegularSeason20242025!$E$3:$E$1315, $A30)</f>
        <v>7</v>
      </c>
      <c r="GF30">
        <f>SUMIFS(DataRegularSeason20242025!$AA$3:$AA$1315,DataRegularSeason20242025!$B$3:$B$1315, "&lt;=" &amp; GF$1, DataRegularSeason20242025!$D$3:$D$1315, $A30)+SUMIFS(DataRegularSeason20242025!$AB$3:$AB$1315,DataRegularSeason20242025!$B$3:$B$1315, "&lt;=" &amp; GF$1, DataRegularSeason20242025!$E$3:$E$1315, $A30)</f>
        <v>7</v>
      </c>
      <c r="GG30">
        <f>SUMIFS(DataRegularSeason20242025!$AA$3:$AA$1315,DataRegularSeason20242025!$B$3:$B$1315, "&lt;=" &amp; GG$1, DataRegularSeason20242025!$D$3:$D$1315, $A30)+SUMIFS(DataRegularSeason20242025!$AB$3:$AB$1315,DataRegularSeason20242025!$B$3:$B$1315, "&lt;=" &amp; GG$1, DataRegularSeason20242025!$E$3:$E$1315, $A30)</f>
        <v>7</v>
      </c>
      <c r="GH30">
        <f>SUMIFS(DataRegularSeason20242025!$AA$3:$AA$1315,DataRegularSeason20242025!$B$3:$B$1315, "&lt;=" &amp; GH$1, DataRegularSeason20242025!$D$3:$D$1315, $A30)+SUMIFS(DataRegularSeason20242025!$AB$3:$AB$1315,DataRegularSeason20242025!$B$3:$B$1315, "&lt;=" &amp; GH$1, DataRegularSeason20242025!$E$3:$E$1315, $A30)</f>
        <v>7</v>
      </c>
      <c r="GI30">
        <f>SUMIFS(DataRegularSeason20242025!$AA$3:$AA$1315,DataRegularSeason20242025!$B$3:$B$1315, "&lt;=" &amp; GI$1, DataRegularSeason20242025!$D$3:$D$1315, $A30)+SUMIFS(DataRegularSeason20242025!$AB$3:$AB$1315,DataRegularSeason20242025!$B$3:$B$1315, "&lt;=" &amp; GI$1, DataRegularSeason20242025!$E$3:$E$1315, $A30)</f>
        <v>7</v>
      </c>
      <c r="GJ30">
        <f>SUMIFS(DataRegularSeason20242025!$AA$3:$AA$1315,DataRegularSeason20242025!$B$3:$B$1315, "&lt;=" &amp; GJ$1, DataRegularSeason20242025!$D$3:$D$1315, $A30)+SUMIFS(DataRegularSeason20242025!$AB$3:$AB$1315,DataRegularSeason20242025!$B$3:$B$1315, "&lt;=" &amp; GJ$1, DataRegularSeason20242025!$E$3:$E$1315, $A30)</f>
        <v>7</v>
      </c>
      <c r="GK30">
        <f>SUMIFS(DataRegularSeason20242025!$AA$3:$AA$1315,DataRegularSeason20242025!$B$3:$B$1315, "&lt;=" &amp; GK$1, DataRegularSeason20242025!$D$3:$D$1315, $A30)+SUMIFS(DataRegularSeason20242025!$AB$3:$AB$1315,DataRegularSeason20242025!$B$3:$B$1315, "&lt;=" &amp; GK$1, DataRegularSeason20242025!$E$3:$E$1315, $A30)</f>
        <v>7</v>
      </c>
      <c r="GL30">
        <f>SUMIFS(DataRegularSeason20242025!$AA$3:$AA$1315,DataRegularSeason20242025!$B$3:$B$1315, "&lt;=" &amp; GL$1, DataRegularSeason20242025!$D$3:$D$1315, $A30)+SUMIFS(DataRegularSeason20242025!$AB$3:$AB$1315,DataRegularSeason20242025!$B$3:$B$1315, "&lt;=" &amp; GL$1, DataRegularSeason20242025!$E$3:$E$1315, $A30)</f>
        <v>7</v>
      </c>
      <c r="GM30">
        <f>SUMIFS(DataRegularSeason20242025!$AA$3:$AA$1315,DataRegularSeason20242025!$B$3:$B$1315, "&lt;=" &amp; GM$1, DataRegularSeason20242025!$D$3:$D$1315, $A30)+SUMIFS(DataRegularSeason20242025!$AB$3:$AB$1315,DataRegularSeason20242025!$B$3:$B$1315, "&lt;=" &amp; GM$1, DataRegularSeason20242025!$E$3:$E$1315, $A30)</f>
        <v>7</v>
      </c>
      <c r="GN30">
        <f>SUMIFS(DataRegularSeason20242025!$AA$3:$AA$1315,DataRegularSeason20242025!$B$3:$B$1315, "&lt;=" &amp; GN$1, DataRegularSeason20242025!$D$3:$D$1315, $A30)+SUMIFS(DataRegularSeason20242025!$AB$3:$AB$1315,DataRegularSeason20242025!$B$3:$B$1315, "&lt;=" &amp; GN$1, DataRegularSeason20242025!$E$3:$E$1315, $A30)</f>
        <v>7</v>
      </c>
      <c r="GO30">
        <f>SUMIFS(DataRegularSeason20242025!$AA$3:$AA$1315,DataRegularSeason20242025!$B$3:$B$1315, "&lt;=" &amp; GO$1, DataRegularSeason20242025!$D$3:$D$1315, $A30)+SUMIFS(DataRegularSeason20242025!$AB$3:$AB$1315,DataRegularSeason20242025!$B$3:$B$1315, "&lt;=" &amp; GO$1, DataRegularSeason20242025!$E$3:$E$1315, $A30)</f>
        <v>7</v>
      </c>
      <c r="GP30">
        <f>SUMIFS(DataRegularSeason20242025!$AA$3:$AA$1315,DataRegularSeason20242025!$B$3:$B$1315, "&lt;=" &amp; GP$1, DataRegularSeason20242025!$D$3:$D$1315, $A30)+SUMIFS(DataRegularSeason20242025!$AB$3:$AB$1315,DataRegularSeason20242025!$B$3:$B$1315, "&lt;=" &amp; GP$1, DataRegularSeason20242025!$E$3:$E$1315, $A30)</f>
        <v>7</v>
      </c>
      <c r="GQ30">
        <f>SUMIFS(DataRegularSeason20242025!$AA$3:$AA$1315,DataRegularSeason20242025!$B$3:$B$1315, "&lt;=" &amp; GQ$1, DataRegularSeason20242025!$D$3:$D$1315, $A30)+SUMIFS(DataRegularSeason20242025!$AB$3:$AB$1315,DataRegularSeason20242025!$B$3:$B$1315, "&lt;=" &amp; GQ$1, DataRegularSeason20242025!$E$3:$E$1315, $A30)</f>
        <v>7</v>
      </c>
      <c r="GR30">
        <f>SUMIFS(DataRegularSeason20242025!$AA$3:$AA$1315,DataRegularSeason20242025!$B$3:$B$1315, "&lt;=" &amp; GR$1, DataRegularSeason20242025!$D$3:$D$1315, $A30)+SUMIFS(DataRegularSeason20242025!$AB$3:$AB$1315,DataRegularSeason20242025!$B$3:$B$1315, "&lt;=" &amp; GR$1, DataRegularSeason20242025!$E$3:$E$1315, $A30)</f>
        <v>7</v>
      </c>
      <c r="GS30">
        <f>SUMIFS(DataRegularSeason20242025!$AA$3:$AA$1315,DataRegularSeason20242025!$B$3:$B$1315, "&lt;=" &amp; GS$1, DataRegularSeason20242025!$D$3:$D$1315, $A30)+SUMIFS(DataRegularSeason20242025!$AB$3:$AB$1315,DataRegularSeason20242025!$B$3:$B$1315, "&lt;=" &amp; GS$1, DataRegularSeason20242025!$E$3:$E$1315, $A30)</f>
        <v>7</v>
      </c>
      <c r="GT30">
        <f>SUMIFS(DataRegularSeason20242025!$AA$3:$AA$1315,DataRegularSeason20242025!$B$3:$B$1315, "&lt;=" &amp; GT$1, DataRegularSeason20242025!$D$3:$D$1315, $A30)+SUMIFS(DataRegularSeason20242025!$AB$3:$AB$1315,DataRegularSeason20242025!$B$3:$B$1315, "&lt;=" &amp; GT$1, DataRegularSeason20242025!$E$3:$E$1315, $A30)</f>
        <v>7</v>
      </c>
      <c r="GU30">
        <f>SUMIFS(DataRegularSeason20242025!$AA$3:$AA$1315,DataRegularSeason20242025!$B$3:$B$1315, "&lt;=" &amp; GU$1, DataRegularSeason20242025!$D$3:$D$1315, $A30)+SUMIFS(DataRegularSeason20242025!$AB$3:$AB$1315,DataRegularSeason20242025!$B$3:$B$1315, "&lt;=" &amp; GU$1, DataRegularSeason20242025!$E$3:$E$1315, $A30)</f>
        <v>7</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5</v>
      </c>
      <c r="AD32">
        <f>SUMIFS(DataRegularSeason20242025!$AA$3:$AA$1315,DataRegularSeason20242025!$B$3:$B$1315, "&lt;=" &amp; AD$1, DataRegularSeason20242025!$D$3:$D$1315, $A32)+SUMIFS(DataRegularSeason20242025!$AB$3:$AB$1315,DataRegularSeason20242025!$B$3:$B$1315, "&lt;=" &amp; AD$1, DataRegularSeason20242025!$E$3:$E$1315, $A32)</f>
        <v>5</v>
      </c>
      <c r="AE32">
        <f>SUMIFS(DataRegularSeason20242025!$AA$3:$AA$1315,DataRegularSeason20242025!$B$3:$B$1315, "&lt;=" &amp; AE$1, DataRegularSeason20242025!$D$3:$D$1315, $A32)+SUMIFS(DataRegularSeason20242025!$AB$3:$AB$1315,DataRegularSeason20242025!$B$3:$B$1315, "&lt;=" &amp; AE$1, DataRegularSeason20242025!$E$3:$E$1315, $A32)</f>
        <v>5</v>
      </c>
      <c r="AF32">
        <f>SUMIFS(DataRegularSeason20242025!$AA$3:$AA$1315,DataRegularSeason20242025!$B$3:$B$1315, "&lt;=" &amp; AF$1, DataRegularSeason20242025!$D$3:$D$1315, $A32)+SUMIFS(DataRegularSeason20242025!$AB$3:$AB$1315,DataRegularSeason20242025!$B$3:$B$1315, "&lt;=" &amp; AF$1, DataRegularSeason20242025!$E$3:$E$1315, $A32)</f>
        <v>5</v>
      </c>
      <c r="AG32">
        <f>SUMIFS(DataRegularSeason20242025!$AA$3:$AA$1315,DataRegularSeason20242025!$B$3:$B$1315, "&lt;=" &amp; AG$1, DataRegularSeason20242025!$D$3:$D$1315, $A32)+SUMIFS(DataRegularSeason20242025!$AB$3:$AB$1315,DataRegularSeason20242025!$B$3:$B$1315, "&lt;=" &amp; AG$1, DataRegularSeason20242025!$E$3:$E$1315, $A32)</f>
        <v>5</v>
      </c>
      <c r="AH32">
        <f>SUMIFS(DataRegularSeason20242025!$AA$3:$AA$1315,DataRegularSeason20242025!$B$3:$B$1315, "&lt;=" &amp; AH$1, DataRegularSeason20242025!$D$3:$D$1315, $A32)+SUMIFS(DataRegularSeason20242025!$AB$3:$AB$1315,DataRegularSeason20242025!$B$3:$B$1315, "&lt;=" &amp; AH$1, DataRegularSeason20242025!$E$3:$E$1315, $A32)</f>
        <v>5</v>
      </c>
      <c r="AI32">
        <f>SUMIFS(DataRegularSeason20242025!$AA$3:$AA$1315,DataRegularSeason20242025!$B$3:$B$1315, "&lt;=" &amp; AI$1, DataRegularSeason20242025!$D$3:$D$1315, $A32)+SUMIFS(DataRegularSeason20242025!$AB$3:$AB$1315,DataRegularSeason20242025!$B$3:$B$1315, "&lt;=" &amp; AI$1, DataRegularSeason20242025!$E$3:$E$1315, $A32)</f>
        <v>5</v>
      </c>
      <c r="AJ32">
        <f>SUMIFS(DataRegularSeason20242025!$AA$3:$AA$1315,DataRegularSeason20242025!$B$3:$B$1315, "&lt;=" &amp; AJ$1, DataRegularSeason20242025!$D$3:$D$1315, $A32)+SUMIFS(DataRegularSeason20242025!$AB$3:$AB$1315,DataRegularSeason20242025!$B$3:$B$1315, "&lt;=" &amp; AJ$1, DataRegularSeason20242025!$E$3:$E$1315, $A32)</f>
        <v>5</v>
      </c>
      <c r="AK32">
        <f>SUMIFS(DataRegularSeason20242025!$AA$3:$AA$1315,DataRegularSeason20242025!$B$3:$B$1315, "&lt;=" &amp; AK$1, DataRegularSeason20242025!$D$3:$D$1315, $A32)+SUMIFS(DataRegularSeason20242025!$AB$3:$AB$1315,DataRegularSeason20242025!$B$3:$B$1315, "&lt;=" &amp; AK$1, DataRegularSeason20242025!$E$3:$E$1315, $A32)</f>
        <v>5</v>
      </c>
      <c r="AL32">
        <f>SUMIFS(DataRegularSeason20242025!$AA$3:$AA$1315,DataRegularSeason20242025!$B$3:$B$1315, "&lt;=" &amp; AL$1, DataRegularSeason20242025!$D$3:$D$1315, $A32)+SUMIFS(DataRegularSeason20242025!$AB$3:$AB$1315,DataRegularSeason20242025!$B$3:$B$1315, "&lt;=" &amp; AL$1, DataRegularSeason20242025!$E$3:$E$1315, $A32)</f>
        <v>5</v>
      </c>
      <c r="AM32">
        <f>SUMIFS(DataRegularSeason20242025!$AA$3:$AA$1315,DataRegularSeason20242025!$B$3:$B$1315, "&lt;=" &amp; AM$1, DataRegularSeason20242025!$D$3:$D$1315, $A32)+SUMIFS(DataRegularSeason20242025!$AB$3:$AB$1315,DataRegularSeason20242025!$B$3:$B$1315, "&lt;=" &amp; AM$1, DataRegularSeason20242025!$E$3:$E$1315, $A32)</f>
        <v>5</v>
      </c>
      <c r="AN32">
        <f>SUMIFS(DataRegularSeason20242025!$AA$3:$AA$1315,DataRegularSeason20242025!$B$3:$B$1315, "&lt;=" &amp; AN$1, DataRegularSeason20242025!$D$3:$D$1315, $A32)+SUMIFS(DataRegularSeason20242025!$AB$3:$AB$1315,DataRegularSeason20242025!$B$3:$B$1315, "&lt;=" &amp; AN$1, DataRegularSeason20242025!$E$3:$E$1315, $A32)</f>
        <v>5</v>
      </c>
      <c r="AO32">
        <f>SUMIFS(DataRegularSeason20242025!$AA$3:$AA$1315,DataRegularSeason20242025!$B$3:$B$1315, "&lt;=" &amp; AO$1, DataRegularSeason20242025!$D$3:$D$1315, $A32)+SUMIFS(DataRegularSeason20242025!$AB$3:$AB$1315,DataRegularSeason20242025!$B$3:$B$1315, "&lt;=" &amp; AO$1, DataRegularSeason20242025!$E$3:$E$1315, $A32)</f>
        <v>5</v>
      </c>
      <c r="AP32">
        <f>SUMIFS(DataRegularSeason20242025!$AA$3:$AA$1315,DataRegularSeason20242025!$B$3:$B$1315, "&lt;=" &amp; AP$1, DataRegularSeason20242025!$D$3:$D$1315, $A32)+SUMIFS(DataRegularSeason20242025!$AB$3:$AB$1315,DataRegularSeason20242025!$B$3:$B$1315, "&lt;=" &amp; AP$1, DataRegularSeason20242025!$E$3:$E$1315, $A32)</f>
        <v>5</v>
      </c>
      <c r="AQ32">
        <f>SUMIFS(DataRegularSeason20242025!$AA$3:$AA$1315,DataRegularSeason20242025!$B$3:$B$1315, "&lt;=" &amp; AQ$1, DataRegularSeason20242025!$D$3:$D$1315, $A32)+SUMIFS(DataRegularSeason20242025!$AB$3:$AB$1315,DataRegularSeason20242025!$B$3:$B$1315, "&lt;=" &amp; AQ$1, DataRegularSeason20242025!$E$3:$E$1315, $A32)</f>
        <v>5</v>
      </c>
      <c r="AR32">
        <f>SUMIFS(DataRegularSeason20242025!$AA$3:$AA$1315,DataRegularSeason20242025!$B$3:$B$1315, "&lt;=" &amp; AR$1, DataRegularSeason20242025!$D$3:$D$1315, $A32)+SUMIFS(DataRegularSeason20242025!$AB$3:$AB$1315,DataRegularSeason20242025!$B$3:$B$1315, "&lt;=" &amp; AR$1, DataRegularSeason20242025!$E$3:$E$1315, $A32)</f>
        <v>5</v>
      </c>
      <c r="AS32">
        <f>SUMIFS(DataRegularSeason20242025!$AA$3:$AA$1315,DataRegularSeason20242025!$B$3:$B$1315, "&lt;=" &amp; AS$1, DataRegularSeason20242025!$D$3:$D$1315, $A32)+SUMIFS(DataRegularSeason20242025!$AB$3:$AB$1315,DataRegularSeason20242025!$B$3:$B$1315, "&lt;=" &amp; AS$1, DataRegularSeason20242025!$E$3:$E$1315, $A32)</f>
        <v>5</v>
      </c>
      <c r="AT32">
        <f>SUMIFS(DataRegularSeason20242025!$AA$3:$AA$1315,DataRegularSeason20242025!$B$3:$B$1315, "&lt;=" &amp; AT$1, DataRegularSeason20242025!$D$3:$D$1315, $A32)+SUMIFS(DataRegularSeason20242025!$AB$3:$AB$1315,DataRegularSeason20242025!$B$3:$B$1315, "&lt;=" &amp; AT$1, DataRegularSeason20242025!$E$3:$E$1315, $A32)</f>
        <v>5</v>
      </c>
      <c r="AU32">
        <f>SUMIFS(DataRegularSeason20242025!$AA$3:$AA$1315,DataRegularSeason20242025!$B$3:$B$1315, "&lt;=" &amp; AU$1, DataRegularSeason20242025!$D$3:$D$1315, $A32)+SUMIFS(DataRegularSeason20242025!$AB$3:$AB$1315,DataRegularSeason20242025!$B$3:$B$1315, "&lt;=" &amp; AU$1, DataRegularSeason20242025!$E$3:$E$1315, $A32)</f>
        <v>5</v>
      </c>
      <c r="AV32">
        <f>SUMIFS(DataRegularSeason20242025!$AA$3:$AA$1315,DataRegularSeason20242025!$B$3:$B$1315, "&lt;=" &amp; AV$1, DataRegularSeason20242025!$D$3:$D$1315, $A32)+SUMIFS(DataRegularSeason20242025!$AB$3:$AB$1315,DataRegularSeason20242025!$B$3:$B$1315, "&lt;=" &amp; AV$1, DataRegularSeason20242025!$E$3:$E$1315, $A32)</f>
        <v>5</v>
      </c>
      <c r="AW32">
        <f>SUMIFS(DataRegularSeason20242025!$AA$3:$AA$1315,DataRegularSeason20242025!$B$3:$B$1315, "&lt;=" &amp; AW$1, DataRegularSeason20242025!$D$3:$D$1315, $A32)+SUMIFS(DataRegularSeason20242025!$AB$3:$AB$1315,DataRegularSeason20242025!$B$3:$B$1315, "&lt;=" &amp; AW$1, DataRegularSeason20242025!$E$3:$E$1315, $A32)</f>
        <v>5</v>
      </c>
      <c r="AX32">
        <f>SUMIFS(DataRegularSeason20242025!$AA$3:$AA$1315,DataRegularSeason20242025!$B$3:$B$1315, "&lt;=" &amp; AX$1, DataRegularSeason20242025!$D$3:$D$1315, $A32)+SUMIFS(DataRegularSeason20242025!$AB$3:$AB$1315,DataRegularSeason20242025!$B$3:$B$1315, "&lt;=" &amp; AX$1, DataRegularSeason20242025!$E$3:$E$1315, $A32)</f>
        <v>5</v>
      </c>
      <c r="AY32">
        <f>SUMIFS(DataRegularSeason20242025!$AA$3:$AA$1315,DataRegularSeason20242025!$B$3:$B$1315, "&lt;=" &amp; AY$1, DataRegularSeason20242025!$D$3:$D$1315, $A32)+SUMIFS(DataRegularSeason20242025!$AB$3:$AB$1315,DataRegularSeason20242025!$B$3:$B$1315, "&lt;=" &amp; AY$1, DataRegularSeason20242025!$E$3:$E$1315, $A32)</f>
        <v>5</v>
      </c>
      <c r="AZ32">
        <f>SUMIFS(DataRegularSeason20242025!$AA$3:$AA$1315,DataRegularSeason20242025!$B$3:$B$1315, "&lt;=" &amp; AZ$1, DataRegularSeason20242025!$D$3:$D$1315, $A32)+SUMIFS(DataRegularSeason20242025!$AB$3:$AB$1315,DataRegularSeason20242025!$B$3:$B$1315, "&lt;=" &amp; AZ$1, DataRegularSeason20242025!$E$3:$E$1315, $A32)</f>
        <v>5</v>
      </c>
      <c r="BA32">
        <f>SUMIFS(DataRegularSeason20242025!$AA$3:$AA$1315,DataRegularSeason20242025!$B$3:$B$1315, "&lt;=" &amp; BA$1, DataRegularSeason20242025!$D$3:$D$1315, $A32)+SUMIFS(DataRegularSeason20242025!$AB$3:$AB$1315,DataRegularSeason20242025!$B$3:$B$1315, "&lt;=" &amp; BA$1, DataRegularSeason20242025!$E$3:$E$1315, $A32)</f>
        <v>5</v>
      </c>
      <c r="BB32">
        <f>SUMIFS(DataRegularSeason20242025!$AA$3:$AA$1315,DataRegularSeason20242025!$B$3:$B$1315, "&lt;=" &amp; BB$1, DataRegularSeason20242025!$D$3:$D$1315, $A32)+SUMIFS(DataRegularSeason20242025!$AB$3:$AB$1315,DataRegularSeason20242025!$B$3:$B$1315, "&lt;=" &amp; BB$1, DataRegularSeason20242025!$E$3:$E$1315, $A32)</f>
        <v>5</v>
      </c>
      <c r="BC32">
        <f>SUMIFS(DataRegularSeason20242025!$AA$3:$AA$1315,DataRegularSeason20242025!$B$3:$B$1315, "&lt;=" &amp; BC$1, DataRegularSeason20242025!$D$3:$D$1315, $A32)+SUMIFS(DataRegularSeason20242025!$AB$3:$AB$1315,DataRegularSeason20242025!$B$3:$B$1315, "&lt;=" &amp; BC$1, DataRegularSeason20242025!$E$3:$E$1315, $A32)</f>
        <v>5</v>
      </c>
      <c r="BD32">
        <f>SUMIFS(DataRegularSeason20242025!$AA$3:$AA$1315,DataRegularSeason20242025!$B$3:$B$1315, "&lt;=" &amp; BD$1, DataRegularSeason20242025!$D$3:$D$1315, $A32)+SUMIFS(DataRegularSeason20242025!$AB$3:$AB$1315,DataRegularSeason20242025!$B$3:$B$1315, "&lt;=" &amp; BD$1, DataRegularSeason20242025!$E$3:$E$1315, $A32)</f>
        <v>5</v>
      </c>
      <c r="BE32">
        <f>SUMIFS(DataRegularSeason20242025!$AA$3:$AA$1315,DataRegularSeason20242025!$B$3:$B$1315, "&lt;=" &amp; BE$1, DataRegularSeason20242025!$D$3:$D$1315, $A32)+SUMIFS(DataRegularSeason20242025!$AB$3:$AB$1315,DataRegularSeason20242025!$B$3:$B$1315, "&lt;=" &amp; BE$1, DataRegularSeason20242025!$E$3:$E$1315, $A32)</f>
        <v>5</v>
      </c>
      <c r="BF32">
        <f>SUMIFS(DataRegularSeason20242025!$AA$3:$AA$1315,DataRegularSeason20242025!$B$3:$B$1315, "&lt;=" &amp; BF$1, DataRegularSeason20242025!$D$3:$D$1315, $A32)+SUMIFS(DataRegularSeason20242025!$AB$3:$AB$1315,DataRegularSeason20242025!$B$3:$B$1315, "&lt;=" &amp; BF$1, DataRegularSeason20242025!$E$3:$E$1315, $A32)</f>
        <v>5</v>
      </c>
      <c r="BG32">
        <f>SUMIFS(DataRegularSeason20242025!$AA$3:$AA$1315,DataRegularSeason20242025!$B$3:$B$1315, "&lt;=" &amp; BG$1, DataRegularSeason20242025!$D$3:$D$1315, $A32)+SUMIFS(DataRegularSeason20242025!$AB$3:$AB$1315,DataRegularSeason20242025!$B$3:$B$1315, "&lt;=" &amp; BG$1, DataRegularSeason20242025!$E$3:$E$1315, $A32)</f>
        <v>5</v>
      </c>
      <c r="BH32">
        <f>SUMIFS(DataRegularSeason20242025!$AA$3:$AA$1315,DataRegularSeason20242025!$B$3:$B$1315, "&lt;=" &amp; BH$1, DataRegularSeason20242025!$D$3:$D$1315, $A32)+SUMIFS(DataRegularSeason20242025!$AB$3:$AB$1315,DataRegularSeason20242025!$B$3:$B$1315, "&lt;=" &amp; BH$1, DataRegularSeason20242025!$E$3:$E$1315, $A32)</f>
        <v>5</v>
      </c>
      <c r="BI32">
        <f>SUMIFS(DataRegularSeason20242025!$AA$3:$AA$1315,DataRegularSeason20242025!$B$3:$B$1315, "&lt;=" &amp; BI$1, DataRegularSeason20242025!$D$3:$D$1315, $A32)+SUMIFS(DataRegularSeason20242025!$AB$3:$AB$1315,DataRegularSeason20242025!$B$3:$B$1315, "&lt;=" &amp; BI$1, DataRegularSeason20242025!$E$3:$E$1315, $A32)</f>
        <v>5</v>
      </c>
      <c r="BJ32">
        <f>SUMIFS(DataRegularSeason20242025!$AA$3:$AA$1315,DataRegularSeason20242025!$B$3:$B$1315, "&lt;=" &amp; BJ$1, DataRegularSeason20242025!$D$3:$D$1315, $A32)+SUMIFS(DataRegularSeason20242025!$AB$3:$AB$1315,DataRegularSeason20242025!$B$3:$B$1315, "&lt;=" &amp; BJ$1, DataRegularSeason20242025!$E$3:$E$1315, $A32)</f>
        <v>5</v>
      </c>
      <c r="BK32">
        <f>SUMIFS(DataRegularSeason20242025!$AA$3:$AA$1315,DataRegularSeason20242025!$B$3:$B$1315, "&lt;=" &amp; BK$1, DataRegularSeason20242025!$D$3:$D$1315, $A32)+SUMIFS(DataRegularSeason20242025!$AB$3:$AB$1315,DataRegularSeason20242025!$B$3:$B$1315, "&lt;=" &amp; BK$1, DataRegularSeason20242025!$E$3:$E$1315, $A32)</f>
        <v>5</v>
      </c>
      <c r="BL32">
        <f>SUMIFS(DataRegularSeason20242025!$AA$3:$AA$1315,DataRegularSeason20242025!$B$3:$B$1315, "&lt;=" &amp; BL$1, DataRegularSeason20242025!$D$3:$D$1315, $A32)+SUMIFS(DataRegularSeason20242025!$AB$3:$AB$1315,DataRegularSeason20242025!$B$3:$B$1315, "&lt;=" &amp; BL$1, DataRegularSeason20242025!$E$3:$E$1315, $A32)</f>
        <v>5</v>
      </c>
      <c r="BM32">
        <f>SUMIFS(DataRegularSeason20242025!$AA$3:$AA$1315,DataRegularSeason20242025!$B$3:$B$1315, "&lt;=" &amp; BM$1, DataRegularSeason20242025!$D$3:$D$1315, $A32)+SUMIFS(DataRegularSeason20242025!$AB$3:$AB$1315,DataRegularSeason20242025!$B$3:$B$1315, "&lt;=" &amp; BM$1, DataRegularSeason20242025!$E$3:$E$1315, $A32)</f>
        <v>5</v>
      </c>
      <c r="BN32">
        <f>SUMIFS(DataRegularSeason20242025!$AA$3:$AA$1315,DataRegularSeason20242025!$B$3:$B$1315, "&lt;=" &amp; BN$1, DataRegularSeason20242025!$D$3:$D$1315, $A32)+SUMIFS(DataRegularSeason20242025!$AB$3:$AB$1315,DataRegularSeason20242025!$B$3:$B$1315, "&lt;=" &amp; BN$1, DataRegularSeason20242025!$E$3:$E$1315, $A32)</f>
        <v>5</v>
      </c>
      <c r="BO32">
        <f>SUMIFS(DataRegularSeason20242025!$AA$3:$AA$1315,DataRegularSeason20242025!$B$3:$B$1315, "&lt;=" &amp; BO$1, DataRegularSeason20242025!$D$3:$D$1315, $A32)+SUMIFS(DataRegularSeason20242025!$AB$3:$AB$1315,DataRegularSeason20242025!$B$3:$B$1315, "&lt;=" &amp; BO$1, DataRegularSeason20242025!$E$3:$E$1315, $A32)</f>
        <v>5</v>
      </c>
      <c r="BP32">
        <f>SUMIFS(DataRegularSeason20242025!$AA$3:$AA$1315,DataRegularSeason20242025!$B$3:$B$1315, "&lt;=" &amp; BP$1, DataRegularSeason20242025!$D$3:$D$1315, $A32)+SUMIFS(DataRegularSeason20242025!$AB$3:$AB$1315,DataRegularSeason20242025!$B$3:$B$1315, "&lt;=" &amp; BP$1, DataRegularSeason20242025!$E$3:$E$1315, $A32)</f>
        <v>5</v>
      </c>
      <c r="BQ32">
        <f>SUMIFS(DataRegularSeason20242025!$AA$3:$AA$1315,DataRegularSeason20242025!$B$3:$B$1315, "&lt;=" &amp; BQ$1, DataRegularSeason20242025!$D$3:$D$1315, $A32)+SUMIFS(DataRegularSeason20242025!$AB$3:$AB$1315,DataRegularSeason20242025!$B$3:$B$1315, "&lt;=" &amp; BQ$1, DataRegularSeason20242025!$E$3:$E$1315, $A32)</f>
        <v>5</v>
      </c>
      <c r="BR32">
        <f>SUMIFS(DataRegularSeason20242025!$AA$3:$AA$1315,DataRegularSeason20242025!$B$3:$B$1315, "&lt;=" &amp; BR$1, DataRegularSeason20242025!$D$3:$D$1315, $A32)+SUMIFS(DataRegularSeason20242025!$AB$3:$AB$1315,DataRegularSeason20242025!$B$3:$B$1315, "&lt;=" &amp; BR$1, DataRegularSeason20242025!$E$3:$E$1315, $A32)</f>
        <v>5</v>
      </c>
      <c r="BS32">
        <f>SUMIFS(DataRegularSeason20242025!$AA$3:$AA$1315,DataRegularSeason20242025!$B$3:$B$1315, "&lt;=" &amp; BS$1, DataRegularSeason20242025!$D$3:$D$1315, $A32)+SUMIFS(DataRegularSeason20242025!$AB$3:$AB$1315,DataRegularSeason20242025!$B$3:$B$1315, "&lt;=" &amp; BS$1, DataRegularSeason20242025!$E$3:$E$1315, $A32)</f>
        <v>5</v>
      </c>
      <c r="BT32">
        <f>SUMIFS(DataRegularSeason20242025!$AA$3:$AA$1315,DataRegularSeason20242025!$B$3:$B$1315, "&lt;=" &amp; BT$1, DataRegularSeason20242025!$D$3:$D$1315, $A32)+SUMIFS(DataRegularSeason20242025!$AB$3:$AB$1315,DataRegularSeason20242025!$B$3:$B$1315, "&lt;=" &amp; BT$1, DataRegularSeason20242025!$E$3:$E$1315, $A32)</f>
        <v>5</v>
      </c>
      <c r="BU32">
        <f>SUMIFS(DataRegularSeason20242025!$AA$3:$AA$1315,DataRegularSeason20242025!$B$3:$B$1315, "&lt;=" &amp; BU$1, DataRegularSeason20242025!$D$3:$D$1315, $A32)+SUMIFS(DataRegularSeason20242025!$AB$3:$AB$1315,DataRegularSeason20242025!$B$3:$B$1315, "&lt;=" &amp; BU$1, DataRegularSeason20242025!$E$3:$E$1315, $A32)</f>
        <v>5</v>
      </c>
      <c r="BV32">
        <f>SUMIFS(DataRegularSeason20242025!$AA$3:$AA$1315,DataRegularSeason20242025!$B$3:$B$1315, "&lt;=" &amp; BV$1, DataRegularSeason20242025!$D$3:$D$1315, $A32)+SUMIFS(DataRegularSeason20242025!$AB$3:$AB$1315,DataRegularSeason20242025!$B$3:$B$1315, "&lt;=" &amp; BV$1, DataRegularSeason20242025!$E$3:$E$1315, $A32)</f>
        <v>5</v>
      </c>
      <c r="BW32">
        <f>SUMIFS(DataRegularSeason20242025!$AA$3:$AA$1315,DataRegularSeason20242025!$B$3:$B$1315, "&lt;=" &amp; BW$1, DataRegularSeason20242025!$D$3:$D$1315, $A32)+SUMIFS(DataRegularSeason20242025!$AB$3:$AB$1315,DataRegularSeason20242025!$B$3:$B$1315, "&lt;=" &amp; BW$1, DataRegularSeason20242025!$E$3:$E$1315, $A32)</f>
        <v>5</v>
      </c>
      <c r="BX32">
        <f>SUMIFS(DataRegularSeason20242025!$AA$3:$AA$1315,DataRegularSeason20242025!$B$3:$B$1315, "&lt;=" &amp; BX$1, DataRegularSeason20242025!$D$3:$D$1315, $A32)+SUMIFS(DataRegularSeason20242025!$AB$3:$AB$1315,DataRegularSeason20242025!$B$3:$B$1315, "&lt;=" &amp; BX$1, DataRegularSeason20242025!$E$3:$E$1315, $A32)</f>
        <v>5</v>
      </c>
      <c r="BY32">
        <f>SUMIFS(DataRegularSeason20242025!$AA$3:$AA$1315,DataRegularSeason20242025!$B$3:$B$1315, "&lt;=" &amp; BY$1, DataRegularSeason20242025!$D$3:$D$1315, $A32)+SUMIFS(DataRegularSeason20242025!$AB$3:$AB$1315,DataRegularSeason20242025!$B$3:$B$1315, "&lt;=" &amp; BY$1, DataRegularSeason20242025!$E$3:$E$1315, $A32)</f>
        <v>5</v>
      </c>
      <c r="BZ32">
        <f>SUMIFS(DataRegularSeason20242025!$AA$3:$AA$1315,DataRegularSeason20242025!$B$3:$B$1315, "&lt;=" &amp; BZ$1, DataRegularSeason20242025!$D$3:$D$1315, $A32)+SUMIFS(DataRegularSeason20242025!$AB$3:$AB$1315,DataRegularSeason20242025!$B$3:$B$1315, "&lt;=" &amp; BZ$1, DataRegularSeason20242025!$E$3:$E$1315, $A32)</f>
        <v>5</v>
      </c>
      <c r="CA32">
        <f>SUMIFS(DataRegularSeason20242025!$AA$3:$AA$1315,DataRegularSeason20242025!$B$3:$B$1315, "&lt;=" &amp; CA$1, DataRegularSeason20242025!$D$3:$D$1315, $A32)+SUMIFS(DataRegularSeason20242025!$AB$3:$AB$1315,DataRegularSeason20242025!$B$3:$B$1315, "&lt;=" &amp; CA$1, DataRegularSeason20242025!$E$3:$E$1315, $A32)</f>
        <v>5</v>
      </c>
      <c r="CB32">
        <f>SUMIFS(DataRegularSeason20242025!$AA$3:$AA$1315,DataRegularSeason20242025!$B$3:$B$1315, "&lt;=" &amp; CB$1, DataRegularSeason20242025!$D$3:$D$1315, $A32)+SUMIFS(DataRegularSeason20242025!$AB$3:$AB$1315,DataRegularSeason20242025!$B$3:$B$1315, "&lt;=" &amp; CB$1, DataRegularSeason20242025!$E$3:$E$1315, $A32)</f>
        <v>5</v>
      </c>
      <c r="CC32">
        <f>SUMIFS(DataRegularSeason20242025!$AA$3:$AA$1315,DataRegularSeason20242025!$B$3:$B$1315, "&lt;=" &amp; CC$1, DataRegularSeason20242025!$D$3:$D$1315, $A32)+SUMIFS(DataRegularSeason20242025!$AB$3:$AB$1315,DataRegularSeason20242025!$B$3:$B$1315, "&lt;=" &amp; CC$1, DataRegularSeason20242025!$E$3:$E$1315, $A32)</f>
        <v>5</v>
      </c>
      <c r="CD32">
        <f>SUMIFS(DataRegularSeason20242025!$AA$3:$AA$1315,DataRegularSeason20242025!$B$3:$B$1315, "&lt;=" &amp; CD$1, DataRegularSeason20242025!$D$3:$D$1315, $A32)+SUMIFS(DataRegularSeason20242025!$AB$3:$AB$1315,DataRegularSeason20242025!$B$3:$B$1315, "&lt;=" &amp; CD$1, DataRegularSeason20242025!$E$3:$E$1315, $A32)</f>
        <v>5</v>
      </c>
      <c r="CE32">
        <f>SUMIFS(DataRegularSeason20242025!$AA$3:$AA$1315,DataRegularSeason20242025!$B$3:$B$1315, "&lt;=" &amp; CE$1, DataRegularSeason20242025!$D$3:$D$1315, $A32)+SUMIFS(DataRegularSeason20242025!$AB$3:$AB$1315,DataRegularSeason20242025!$B$3:$B$1315, "&lt;=" &amp; CE$1, DataRegularSeason20242025!$E$3:$E$1315, $A32)</f>
        <v>5</v>
      </c>
      <c r="CF32">
        <f>SUMIFS(DataRegularSeason20242025!$AA$3:$AA$1315,DataRegularSeason20242025!$B$3:$B$1315, "&lt;=" &amp; CF$1, DataRegularSeason20242025!$D$3:$D$1315, $A32)+SUMIFS(DataRegularSeason20242025!$AB$3:$AB$1315,DataRegularSeason20242025!$B$3:$B$1315, "&lt;=" &amp; CF$1, DataRegularSeason20242025!$E$3:$E$1315, $A32)</f>
        <v>5</v>
      </c>
      <c r="CG32">
        <f>SUMIFS(DataRegularSeason20242025!$AA$3:$AA$1315,DataRegularSeason20242025!$B$3:$B$1315, "&lt;=" &amp; CG$1, DataRegularSeason20242025!$D$3:$D$1315, $A32)+SUMIFS(DataRegularSeason20242025!$AB$3:$AB$1315,DataRegularSeason20242025!$B$3:$B$1315, "&lt;=" &amp; CG$1, DataRegularSeason20242025!$E$3:$E$1315, $A32)</f>
        <v>5</v>
      </c>
      <c r="CH32">
        <f>SUMIFS(DataRegularSeason20242025!$AA$3:$AA$1315,DataRegularSeason20242025!$B$3:$B$1315, "&lt;=" &amp; CH$1, DataRegularSeason20242025!$D$3:$D$1315, $A32)+SUMIFS(DataRegularSeason20242025!$AB$3:$AB$1315,DataRegularSeason20242025!$B$3:$B$1315, "&lt;=" &amp; CH$1, DataRegularSeason20242025!$E$3:$E$1315, $A32)</f>
        <v>5</v>
      </c>
      <c r="CI32">
        <f>SUMIFS(DataRegularSeason20242025!$AA$3:$AA$1315,DataRegularSeason20242025!$B$3:$B$1315, "&lt;=" &amp; CI$1, DataRegularSeason20242025!$D$3:$D$1315, $A32)+SUMIFS(DataRegularSeason20242025!$AB$3:$AB$1315,DataRegularSeason20242025!$B$3:$B$1315, "&lt;=" &amp; CI$1, DataRegularSeason20242025!$E$3:$E$1315, $A32)</f>
        <v>5</v>
      </c>
      <c r="CJ32">
        <f>SUMIFS(DataRegularSeason20242025!$AA$3:$AA$1315,DataRegularSeason20242025!$B$3:$B$1315, "&lt;=" &amp; CJ$1, DataRegularSeason20242025!$D$3:$D$1315, $A32)+SUMIFS(DataRegularSeason20242025!$AB$3:$AB$1315,DataRegularSeason20242025!$B$3:$B$1315, "&lt;=" &amp; CJ$1, DataRegularSeason20242025!$E$3:$E$1315, $A32)</f>
        <v>5</v>
      </c>
      <c r="CK32">
        <f>SUMIFS(DataRegularSeason20242025!$AA$3:$AA$1315,DataRegularSeason20242025!$B$3:$B$1315, "&lt;=" &amp; CK$1, DataRegularSeason20242025!$D$3:$D$1315, $A32)+SUMIFS(DataRegularSeason20242025!$AB$3:$AB$1315,DataRegularSeason20242025!$B$3:$B$1315, "&lt;=" &amp; CK$1, DataRegularSeason20242025!$E$3:$E$1315, $A32)</f>
        <v>5</v>
      </c>
      <c r="CL32">
        <f>SUMIFS(DataRegularSeason20242025!$AA$3:$AA$1315,DataRegularSeason20242025!$B$3:$B$1315, "&lt;=" &amp; CL$1, DataRegularSeason20242025!$D$3:$D$1315, $A32)+SUMIFS(DataRegularSeason20242025!$AB$3:$AB$1315,DataRegularSeason20242025!$B$3:$B$1315, "&lt;=" &amp; CL$1, DataRegularSeason20242025!$E$3:$E$1315, $A32)</f>
        <v>5</v>
      </c>
      <c r="CM32">
        <f>SUMIFS(DataRegularSeason20242025!$AA$3:$AA$1315,DataRegularSeason20242025!$B$3:$B$1315, "&lt;=" &amp; CM$1, DataRegularSeason20242025!$D$3:$D$1315, $A32)+SUMIFS(DataRegularSeason20242025!$AB$3:$AB$1315,DataRegularSeason20242025!$B$3:$B$1315, "&lt;=" &amp; CM$1, DataRegularSeason20242025!$E$3:$E$1315, $A32)</f>
        <v>5</v>
      </c>
      <c r="CN32">
        <f>SUMIFS(DataRegularSeason20242025!$AA$3:$AA$1315,DataRegularSeason20242025!$B$3:$B$1315, "&lt;=" &amp; CN$1, DataRegularSeason20242025!$D$3:$D$1315, $A32)+SUMIFS(DataRegularSeason20242025!$AB$3:$AB$1315,DataRegularSeason20242025!$B$3:$B$1315, "&lt;=" &amp; CN$1, DataRegularSeason20242025!$E$3:$E$1315, $A32)</f>
        <v>5</v>
      </c>
      <c r="CO32">
        <f>SUMIFS(DataRegularSeason20242025!$AA$3:$AA$1315,DataRegularSeason20242025!$B$3:$B$1315, "&lt;=" &amp; CO$1, DataRegularSeason20242025!$D$3:$D$1315, $A32)+SUMIFS(DataRegularSeason20242025!$AB$3:$AB$1315,DataRegularSeason20242025!$B$3:$B$1315, "&lt;=" &amp; CO$1, DataRegularSeason20242025!$E$3:$E$1315, $A32)</f>
        <v>5</v>
      </c>
      <c r="CP32">
        <f>SUMIFS(DataRegularSeason20242025!$AA$3:$AA$1315,DataRegularSeason20242025!$B$3:$B$1315, "&lt;=" &amp; CP$1, DataRegularSeason20242025!$D$3:$D$1315, $A32)+SUMIFS(DataRegularSeason20242025!$AB$3:$AB$1315,DataRegularSeason20242025!$B$3:$B$1315, "&lt;=" &amp; CP$1, DataRegularSeason20242025!$E$3:$E$1315, $A32)</f>
        <v>5</v>
      </c>
      <c r="CQ32">
        <f>SUMIFS(DataRegularSeason20242025!$AA$3:$AA$1315,DataRegularSeason20242025!$B$3:$B$1315, "&lt;=" &amp; CQ$1, DataRegularSeason20242025!$D$3:$D$1315, $A32)+SUMIFS(DataRegularSeason20242025!$AB$3:$AB$1315,DataRegularSeason20242025!$B$3:$B$1315, "&lt;=" &amp; CQ$1, DataRegularSeason20242025!$E$3:$E$1315, $A32)</f>
        <v>5</v>
      </c>
      <c r="CR32">
        <f>SUMIFS(DataRegularSeason20242025!$AA$3:$AA$1315,DataRegularSeason20242025!$B$3:$B$1315, "&lt;=" &amp; CR$1, DataRegularSeason20242025!$D$3:$D$1315, $A32)+SUMIFS(DataRegularSeason20242025!$AB$3:$AB$1315,DataRegularSeason20242025!$B$3:$B$1315, "&lt;=" &amp; CR$1, DataRegularSeason20242025!$E$3:$E$1315, $A32)</f>
        <v>5</v>
      </c>
      <c r="CS32">
        <f>SUMIFS(DataRegularSeason20242025!$AA$3:$AA$1315,DataRegularSeason20242025!$B$3:$B$1315, "&lt;=" &amp; CS$1, DataRegularSeason20242025!$D$3:$D$1315, $A32)+SUMIFS(DataRegularSeason20242025!$AB$3:$AB$1315,DataRegularSeason20242025!$B$3:$B$1315, "&lt;=" &amp; CS$1, DataRegularSeason20242025!$E$3:$E$1315, $A32)</f>
        <v>5</v>
      </c>
      <c r="CT32">
        <f>SUMIFS(DataRegularSeason20242025!$AA$3:$AA$1315,DataRegularSeason20242025!$B$3:$B$1315, "&lt;=" &amp; CT$1, DataRegularSeason20242025!$D$3:$D$1315, $A32)+SUMIFS(DataRegularSeason20242025!$AB$3:$AB$1315,DataRegularSeason20242025!$B$3:$B$1315, "&lt;=" &amp; CT$1, DataRegularSeason20242025!$E$3:$E$1315, $A32)</f>
        <v>5</v>
      </c>
      <c r="CU32">
        <f>SUMIFS(DataRegularSeason20242025!$AA$3:$AA$1315,DataRegularSeason20242025!$B$3:$B$1315, "&lt;=" &amp; CU$1, DataRegularSeason20242025!$D$3:$D$1315, $A32)+SUMIFS(DataRegularSeason20242025!$AB$3:$AB$1315,DataRegularSeason20242025!$B$3:$B$1315, "&lt;=" &amp; CU$1, DataRegularSeason20242025!$E$3:$E$1315, $A32)</f>
        <v>5</v>
      </c>
      <c r="CV32">
        <f>SUMIFS(DataRegularSeason20242025!$AA$3:$AA$1315,DataRegularSeason20242025!$B$3:$B$1315, "&lt;=" &amp; CV$1, DataRegularSeason20242025!$D$3:$D$1315, $A32)+SUMIFS(DataRegularSeason20242025!$AB$3:$AB$1315,DataRegularSeason20242025!$B$3:$B$1315, "&lt;=" &amp; CV$1, DataRegularSeason20242025!$E$3:$E$1315, $A32)</f>
        <v>5</v>
      </c>
      <c r="CW32">
        <f>SUMIFS(DataRegularSeason20242025!$AA$3:$AA$1315,DataRegularSeason20242025!$B$3:$B$1315, "&lt;=" &amp; CW$1, DataRegularSeason20242025!$D$3:$D$1315, $A32)+SUMIFS(DataRegularSeason20242025!$AB$3:$AB$1315,DataRegularSeason20242025!$B$3:$B$1315, "&lt;=" &amp; CW$1, DataRegularSeason20242025!$E$3:$E$1315, $A32)</f>
        <v>5</v>
      </c>
      <c r="CX32">
        <f>SUMIFS(DataRegularSeason20242025!$AA$3:$AA$1315,DataRegularSeason20242025!$B$3:$B$1315, "&lt;=" &amp; CX$1, DataRegularSeason20242025!$D$3:$D$1315, $A32)+SUMIFS(DataRegularSeason20242025!$AB$3:$AB$1315,DataRegularSeason20242025!$B$3:$B$1315, "&lt;=" &amp; CX$1, DataRegularSeason20242025!$E$3:$E$1315, $A32)</f>
        <v>5</v>
      </c>
      <c r="CY32">
        <f>SUMIFS(DataRegularSeason20242025!$AA$3:$AA$1315,DataRegularSeason20242025!$B$3:$B$1315, "&lt;=" &amp; CY$1, DataRegularSeason20242025!$D$3:$D$1315, $A32)+SUMIFS(DataRegularSeason20242025!$AB$3:$AB$1315,DataRegularSeason20242025!$B$3:$B$1315, "&lt;=" &amp; CY$1, DataRegularSeason20242025!$E$3:$E$1315, $A32)</f>
        <v>5</v>
      </c>
      <c r="CZ32">
        <f>SUMIFS(DataRegularSeason20242025!$AA$3:$AA$1315,DataRegularSeason20242025!$B$3:$B$1315, "&lt;=" &amp; CZ$1, DataRegularSeason20242025!$D$3:$D$1315, $A32)+SUMIFS(DataRegularSeason20242025!$AB$3:$AB$1315,DataRegularSeason20242025!$B$3:$B$1315, "&lt;=" &amp; CZ$1, DataRegularSeason20242025!$E$3:$E$1315, $A32)</f>
        <v>5</v>
      </c>
      <c r="DA32">
        <f>SUMIFS(DataRegularSeason20242025!$AA$3:$AA$1315,DataRegularSeason20242025!$B$3:$B$1315, "&lt;=" &amp; DA$1, DataRegularSeason20242025!$D$3:$D$1315, $A32)+SUMIFS(DataRegularSeason20242025!$AB$3:$AB$1315,DataRegularSeason20242025!$B$3:$B$1315, "&lt;=" &amp; DA$1, DataRegularSeason20242025!$E$3:$E$1315, $A32)</f>
        <v>5</v>
      </c>
      <c r="DB32">
        <f>SUMIFS(DataRegularSeason20242025!$AA$3:$AA$1315,DataRegularSeason20242025!$B$3:$B$1315, "&lt;=" &amp; DB$1, DataRegularSeason20242025!$D$3:$D$1315, $A32)+SUMIFS(DataRegularSeason20242025!$AB$3:$AB$1315,DataRegularSeason20242025!$B$3:$B$1315, "&lt;=" &amp; DB$1, DataRegularSeason20242025!$E$3:$E$1315, $A32)</f>
        <v>5</v>
      </c>
      <c r="DC32">
        <f>SUMIFS(DataRegularSeason20242025!$AA$3:$AA$1315,DataRegularSeason20242025!$B$3:$B$1315, "&lt;=" &amp; DC$1, DataRegularSeason20242025!$D$3:$D$1315, $A32)+SUMIFS(DataRegularSeason20242025!$AB$3:$AB$1315,DataRegularSeason20242025!$B$3:$B$1315, "&lt;=" &amp; DC$1, DataRegularSeason20242025!$E$3:$E$1315, $A32)</f>
        <v>5</v>
      </c>
      <c r="DD32">
        <f>SUMIFS(DataRegularSeason20242025!$AA$3:$AA$1315,DataRegularSeason20242025!$B$3:$B$1315, "&lt;=" &amp; DD$1, DataRegularSeason20242025!$D$3:$D$1315, $A32)+SUMIFS(DataRegularSeason20242025!$AB$3:$AB$1315,DataRegularSeason20242025!$B$3:$B$1315, "&lt;=" &amp; DD$1, DataRegularSeason20242025!$E$3:$E$1315, $A32)</f>
        <v>5</v>
      </c>
      <c r="DE32">
        <f>SUMIFS(DataRegularSeason20242025!$AA$3:$AA$1315,DataRegularSeason20242025!$B$3:$B$1315, "&lt;=" &amp; DE$1, DataRegularSeason20242025!$D$3:$D$1315, $A32)+SUMIFS(DataRegularSeason20242025!$AB$3:$AB$1315,DataRegularSeason20242025!$B$3:$B$1315, "&lt;=" &amp; DE$1, DataRegularSeason20242025!$E$3:$E$1315, $A32)</f>
        <v>5</v>
      </c>
      <c r="DF32">
        <f>SUMIFS(DataRegularSeason20242025!$AA$3:$AA$1315,DataRegularSeason20242025!$B$3:$B$1315, "&lt;=" &amp; DF$1, DataRegularSeason20242025!$D$3:$D$1315, $A32)+SUMIFS(DataRegularSeason20242025!$AB$3:$AB$1315,DataRegularSeason20242025!$B$3:$B$1315, "&lt;=" &amp; DF$1, DataRegularSeason20242025!$E$3:$E$1315, $A32)</f>
        <v>5</v>
      </c>
      <c r="DG32">
        <f>SUMIFS(DataRegularSeason20242025!$AA$3:$AA$1315,DataRegularSeason20242025!$B$3:$B$1315, "&lt;=" &amp; DG$1, DataRegularSeason20242025!$D$3:$D$1315, $A32)+SUMIFS(DataRegularSeason20242025!$AB$3:$AB$1315,DataRegularSeason20242025!$B$3:$B$1315, "&lt;=" &amp; DG$1, DataRegularSeason20242025!$E$3:$E$1315, $A32)</f>
        <v>5</v>
      </c>
      <c r="DH32">
        <f>SUMIFS(DataRegularSeason20242025!$AA$3:$AA$1315,DataRegularSeason20242025!$B$3:$B$1315, "&lt;=" &amp; DH$1, DataRegularSeason20242025!$D$3:$D$1315, $A32)+SUMIFS(DataRegularSeason20242025!$AB$3:$AB$1315,DataRegularSeason20242025!$B$3:$B$1315, "&lt;=" &amp; DH$1, DataRegularSeason20242025!$E$3:$E$1315, $A32)</f>
        <v>5</v>
      </c>
      <c r="DI32">
        <f>SUMIFS(DataRegularSeason20242025!$AA$3:$AA$1315,DataRegularSeason20242025!$B$3:$B$1315, "&lt;=" &amp; DI$1, DataRegularSeason20242025!$D$3:$D$1315, $A32)+SUMIFS(DataRegularSeason20242025!$AB$3:$AB$1315,DataRegularSeason20242025!$B$3:$B$1315, "&lt;=" &amp; DI$1, DataRegularSeason20242025!$E$3:$E$1315, $A32)</f>
        <v>5</v>
      </c>
      <c r="DJ32">
        <f>SUMIFS(DataRegularSeason20242025!$AA$3:$AA$1315,DataRegularSeason20242025!$B$3:$B$1315, "&lt;=" &amp; DJ$1, DataRegularSeason20242025!$D$3:$D$1315, $A32)+SUMIFS(DataRegularSeason20242025!$AB$3:$AB$1315,DataRegularSeason20242025!$B$3:$B$1315, "&lt;=" &amp; DJ$1, DataRegularSeason20242025!$E$3:$E$1315, $A32)</f>
        <v>5</v>
      </c>
      <c r="DK32">
        <f>SUMIFS(DataRegularSeason20242025!$AA$3:$AA$1315,DataRegularSeason20242025!$B$3:$B$1315, "&lt;=" &amp; DK$1, DataRegularSeason20242025!$D$3:$D$1315, $A32)+SUMIFS(DataRegularSeason20242025!$AB$3:$AB$1315,DataRegularSeason20242025!$B$3:$B$1315, "&lt;=" &amp; DK$1, DataRegularSeason20242025!$E$3:$E$1315, $A32)</f>
        <v>5</v>
      </c>
      <c r="DL32">
        <f>SUMIFS(DataRegularSeason20242025!$AA$3:$AA$1315,DataRegularSeason20242025!$B$3:$B$1315, "&lt;=" &amp; DL$1, DataRegularSeason20242025!$D$3:$D$1315, $A32)+SUMIFS(DataRegularSeason20242025!$AB$3:$AB$1315,DataRegularSeason20242025!$B$3:$B$1315, "&lt;=" &amp; DL$1, DataRegularSeason20242025!$E$3:$E$1315, $A32)</f>
        <v>5</v>
      </c>
      <c r="DM32">
        <f>SUMIFS(DataRegularSeason20242025!$AA$3:$AA$1315,DataRegularSeason20242025!$B$3:$B$1315, "&lt;=" &amp; DM$1, DataRegularSeason20242025!$D$3:$D$1315, $A32)+SUMIFS(DataRegularSeason20242025!$AB$3:$AB$1315,DataRegularSeason20242025!$B$3:$B$1315, "&lt;=" &amp; DM$1, DataRegularSeason20242025!$E$3:$E$1315, $A32)</f>
        <v>5</v>
      </c>
      <c r="DN32">
        <f>SUMIFS(DataRegularSeason20242025!$AA$3:$AA$1315,DataRegularSeason20242025!$B$3:$B$1315, "&lt;=" &amp; DN$1, DataRegularSeason20242025!$D$3:$D$1315, $A32)+SUMIFS(DataRegularSeason20242025!$AB$3:$AB$1315,DataRegularSeason20242025!$B$3:$B$1315, "&lt;=" &amp; DN$1, DataRegularSeason20242025!$E$3:$E$1315, $A32)</f>
        <v>5</v>
      </c>
      <c r="DO32">
        <f>SUMIFS(DataRegularSeason20242025!$AA$3:$AA$1315,DataRegularSeason20242025!$B$3:$B$1315, "&lt;=" &amp; DO$1, DataRegularSeason20242025!$D$3:$D$1315, $A32)+SUMIFS(DataRegularSeason20242025!$AB$3:$AB$1315,DataRegularSeason20242025!$B$3:$B$1315, "&lt;=" &amp; DO$1, DataRegularSeason20242025!$E$3:$E$1315, $A32)</f>
        <v>5</v>
      </c>
      <c r="DP32">
        <f>SUMIFS(DataRegularSeason20242025!$AA$3:$AA$1315,DataRegularSeason20242025!$B$3:$B$1315, "&lt;=" &amp; DP$1, DataRegularSeason20242025!$D$3:$D$1315, $A32)+SUMIFS(DataRegularSeason20242025!$AB$3:$AB$1315,DataRegularSeason20242025!$B$3:$B$1315, "&lt;=" &amp; DP$1, DataRegularSeason20242025!$E$3:$E$1315, $A32)</f>
        <v>5</v>
      </c>
      <c r="DQ32">
        <f>SUMIFS(DataRegularSeason20242025!$AA$3:$AA$1315,DataRegularSeason20242025!$B$3:$B$1315, "&lt;=" &amp; DQ$1, DataRegularSeason20242025!$D$3:$D$1315, $A32)+SUMIFS(DataRegularSeason20242025!$AB$3:$AB$1315,DataRegularSeason20242025!$B$3:$B$1315, "&lt;=" &amp; DQ$1, DataRegularSeason20242025!$E$3:$E$1315, $A32)</f>
        <v>5</v>
      </c>
      <c r="DR32">
        <f>SUMIFS(DataRegularSeason20242025!$AA$3:$AA$1315,DataRegularSeason20242025!$B$3:$B$1315, "&lt;=" &amp; DR$1, DataRegularSeason20242025!$D$3:$D$1315, $A32)+SUMIFS(DataRegularSeason20242025!$AB$3:$AB$1315,DataRegularSeason20242025!$B$3:$B$1315, "&lt;=" &amp; DR$1, DataRegularSeason20242025!$E$3:$E$1315, $A32)</f>
        <v>5</v>
      </c>
      <c r="DS32">
        <f>SUMIFS(DataRegularSeason20242025!$AA$3:$AA$1315,DataRegularSeason20242025!$B$3:$B$1315, "&lt;=" &amp; DS$1, DataRegularSeason20242025!$D$3:$D$1315, $A32)+SUMIFS(DataRegularSeason20242025!$AB$3:$AB$1315,DataRegularSeason20242025!$B$3:$B$1315, "&lt;=" &amp; DS$1, DataRegularSeason20242025!$E$3:$E$1315, $A32)</f>
        <v>5</v>
      </c>
      <c r="DT32">
        <f>SUMIFS(DataRegularSeason20242025!$AA$3:$AA$1315,DataRegularSeason20242025!$B$3:$B$1315, "&lt;=" &amp; DT$1, DataRegularSeason20242025!$D$3:$D$1315, $A32)+SUMIFS(DataRegularSeason20242025!$AB$3:$AB$1315,DataRegularSeason20242025!$B$3:$B$1315, "&lt;=" &amp; DT$1, DataRegularSeason20242025!$E$3:$E$1315, $A32)</f>
        <v>5</v>
      </c>
      <c r="DU32">
        <f>SUMIFS(DataRegularSeason20242025!$AA$3:$AA$1315,DataRegularSeason20242025!$B$3:$B$1315, "&lt;=" &amp; DU$1, DataRegularSeason20242025!$D$3:$D$1315, $A32)+SUMIFS(DataRegularSeason20242025!$AB$3:$AB$1315,DataRegularSeason20242025!$B$3:$B$1315, "&lt;=" &amp; DU$1, DataRegularSeason20242025!$E$3:$E$1315, $A32)</f>
        <v>5</v>
      </c>
      <c r="DV32">
        <f>SUMIFS(DataRegularSeason20242025!$AA$3:$AA$1315,DataRegularSeason20242025!$B$3:$B$1315, "&lt;=" &amp; DV$1, DataRegularSeason20242025!$D$3:$D$1315, $A32)+SUMIFS(DataRegularSeason20242025!$AB$3:$AB$1315,DataRegularSeason20242025!$B$3:$B$1315, "&lt;=" &amp; DV$1, DataRegularSeason20242025!$E$3:$E$1315, $A32)</f>
        <v>5</v>
      </c>
      <c r="DW32">
        <f>SUMIFS(DataRegularSeason20242025!$AA$3:$AA$1315,DataRegularSeason20242025!$B$3:$B$1315, "&lt;=" &amp; DW$1, DataRegularSeason20242025!$D$3:$D$1315, $A32)+SUMIFS(DataRegularSeason20242025!$AB$3:$AB$1315,DataRegularSeason20242025!$B$3:$B$1315, "&lt;=" &amp; DW$1, DataRegularSeason20242025!$E$3:$E$1315, $A32)</f>
        <v>5</v>
      </c>
      <c r="DX32">
        <f>SUMIFS(DataRegularSeason20242025!$AA$3:$AA$1315,DataRegularSeason20242025!$B$3:$B$1315, "&lt;=" &amp; DX$1, DataRegularSeason20242025!$D$3:$D$1315, $A32)+SUMIFS(DataRegularSeason20242025!$AB$3:$AB$1315,DataRegularSeason20242025!$B$3:$B$1315, "&lt;=" &amp; DX$1, DataRegularSeason20242025!$E$3:$E$1315, $A32)</f>
        <v>5</v>
      </c>
      <c r="DY32">
        <f>SUMIFS(DataRegularSeason20242025!$AA$3:$AA$1315,DataRegularSeason20242025!$B$3:$B$1315, "&lt;=" &amp; DY$1, DataRegularSeason20242025!$D$3:$D$1315, $A32)+SUMIFS(DataRegularSeason20242025!$AB$3:$AB$1315,DataRegularSeason20242025!$B$3:$B$1315, "&lt;=" &amp; DY$1, DataRegularSeason20242025!$E$3:$E$1315, $A32)</f>
        <v>5</v>
      </c>
      <c r="DZ32">
        <f>SUMIFS(DataRegularSeason20242025!$AA$3:$AA$1315,DataRegularSeason20242025!$B$3:$B$1315, "&lt;=" &amp; DZ$1, DataRegularSeason20242025!$D$3:$D$1315, $A32)+SUMIFS(DataRegularSeason20242025!$AB$3:$AB$1315,DataRegularSeason20242025!$B$3:$B$1315, "&lt;=" &amp; DZ$1, DataRegularSeason20242025!$E$3:$E$1315, $A32)</f>
        <v>5</v>
      </c>
      <c r="EA32">
        <f>SUMIFS(DataRegularSeason20242025!$AA$3:$AA$1315,DataRegularSeason20242025!$B$3:$B$1315, "&lt;=" &amp; EA$1, DataRegularSeason20242025!$D$3:$D$1315, $A32)+SUMIFS(DataRegularSeason20242025!$AB$3:$AB$1315,DataRegularSeason20242025!$B$3:$B$1315, "&lt;=" &amp; EA$1, DataRegularSeason20242025!$E$3:$E$1315, $A32)</f>
        <v>5</v>
      </c>
      <c r="EB32">
        <f>SUMIFS(DataRegularSeason20242025!$AA$3:$AA$1315,DataRegularSeason20242025!$B$3:$B$1315, "&lt;=" &amp; EB$1, DataRegularSeason20242025!$D$3:$D$1315, $A32)+SUMIFS(DataRegularSeason20242025!$AB$3:$AB$1315,DataRegularSeason20242025!$B$3:$B$1315, "&lt;=" &amp; EB$1, DataRegularSeason20242025!$E$3:$E$1315, $A32)</f>
        <v>5</v>
      </c>
      <c r="EC32">
        <f>SUMIFS(DataRegularSeason20242025!$AA$3:$AA$1315,DataRegularSeason20242025!$B$3:$B$1315, "&lt;=" &amp; EC$1, DataRegularSeason20242025!$D$3:$D$1315, $A32)+SUMIFS(DataRegularSeason20242025!$AB$3:$AB$1315,DataRegularSeason20242025!$B$3:$B$1315, "&lt;=" &amp; EC$1, DataRegularSeason20242025!$E$3:$E$1315, $A32)</f>
        <v>5</v>
      </c>
      <c r="ED32">
        <f>SUMIFS(DataRegularSeason20242025!$AA$3:$AA$1315,DataRegularSeason20242025!$B$3:$B$1315, "&lt;=" &amp; ED$1, DataRegularSeason20242025!$D$3:$D$1315, $A32)+SUMIFS(DataRegularSeason20242025!$AB$3:$AB$1315,DataRegularSeason20242025!$B$3:$B$1315, "&lt;=" &amp; ED$1, DataRegularSeason20242025!$E$3:$E$1315, $A32)</f>
        <v>5</v>
      </c>
      <c r="EE32">
        <f>SUMIFS(DataRegularSeason20242025!$AA$3:$AA$1315,DataRegularSeason20242025!$B$3:$B$1315, "&lt;=" &amp; EE$1, DataRegularSeason20242025!$D$3:$D$1315, $A32)+SUMIFS(DataRegularSeason20242025!$AB$3:$AB$1315,DataRegularSeason20242025!$B$3:$B$1315, "&lt;=" &amp; EE$1, DataRegularSeason20242025!$E$3:$E$1315, $A32)</f>
        <v>5</v>
      </c>
      <c r="EF32">
        <f>SUMIFS(DataRegularSeason20242025!$AA$3:$AA$1315,DataRegularSeason20242025!$B$3:$B$1315, "&lt;=" &amp; EF$1, DataRegularSeason20242025!$D$3:$D$1315, $A32)+SUMIFS(DataRegularSeason20242025!$AB$3:$AB$1315,DataRegularSeason20242025!$B$3:$B$1315, "&lt;=" &amp; EF$1, DataRegularSeason20242025!$E$3:$E$1315, $A32)</f>
        <v>5</v>
      </c>
      <c r="EG32">
        <f>SUMIFS(DataRegularSeason20242025!$AA$3:$AA$1315,DataRegularSeason20242025!$B$3:$B$1315, "&lt;=" &amp; EG$1, DataRegularSeason20242025!$D$3:$D$1315, $A32)+SUMIFS(DataRegularSeason20242025!$AB$3:$AB$1315,DataRegularSeason20242025!$B$3:$B$1315, "&lt;=" &amp; EG$1, DataRegularSeason20242025!$E$3:$E$1315, $A32)</f>
        <v>5</v>
      </c>
      <c r="EH32">
        <f>SUMIFS(DataRegularSeason20242025!$AA$3:$AA$1315,DataRegularSeason20242025!$B$3:$B$1315, "&lt;=" &amp; EH$1, DataRegularSeason20242025!$D$3:$D$1315, $A32)+SUMIFS(DataRegularSeason20242025!$AB$3:$AB$1315,DataRegularSeason20242025!$B$3:$B$1315, "&lt;=" &amp; EH$1, DataRegularSeason20242025!$E$3:$E$1315, $A32)</f>
        <v>5</v>
      </c>
      <c r="EI32">
        <f>SUMIFS(DataRegularSeason20242025!$AA$3:$AA$1315,DataRegularSeason20242025!$B$3:$B$1315, "&lt;=" &amp; EI$1, DataRegularSeason20242025!$D$3:$D$1315, $A32)+SUMIFS(DataRegularSeason20242025!$AB$3:$AB$1315,DataRegularSeason20242025!$B$3:$B$1315, "&lt;=" &amp; EI$1, DataRegularSeason20242025!$E$3:$E$1315, $A32)</f>
        <v>5</v>
      </c>
      <c r="EJ32">
        <f>SUMIFS(DataRegularSeason20242025!$AA$3:$AA$1315,DataRegularSeason20242025!$B$3:$B$1315, "&lt;=" &amp; EJ$1, DataRegularSeason20242025!$D$3:$D$1315, $A32)+SUMIFS(DataRegularSeason20242025!$AB$3:$AB$1315,DataRegularSeason20242025!$B$3:$B$1315, "&lt;=" &amp; EJ$1, DataRegularSeason20242025!$E$3:$E$1315, $A32)</f>
        <v>5</v>
      </c>
      <c r="EK32">
        <f>SUMIFS(DataRegularSeason20242025!$AA$3:$AA$1315,DataRegularSeason20242025!$B$3:$B$1315, "&lt;=" &amp; EK$1, DataRegularSeason20242025!$D$3:$D$1315, $A32)+SUMIFS(DataRegularSeason20242025!$AB$3:$AB$1315,DataRegularSeason20242025!$B$3:$B$1315, "&lt;=" &amp; EK$1, DataRegularSeason20242025!$E$3:$E$1315, $A32)</f>
        <v>5</v>
      </c>
      <c r="EL32">
        <f>SUMIFS(DataRegularSeason20242025!$AA$3:$AA$1315,DataRegularSeason20242025!$B$3:$B$1315, "&lt;=" &amp; EL$1, DataRegularSeason20242025!$D$3:$D$1315, $A32)+SUMIFS(DataRegularSeason20242025!$AB$3:$AB$1315,DataRegularSeason20242025!$B$3:$B$1315, "&lt;=" &amp; EL$1, DataRegularSeason20242025!$E$3:$E$1315, $A32)</f>
        <v>5</v>
      </c>
      <c r="EM32">
        <f>SUMIFS(DataRegularSeason20242025!$AA$3:$AA$1315,DataRegularSeason20242025!$B$3:$B$1315, "&lt;=" &amp; EM$1, DataRegularSeason20242025!$D$3:$D$1315, $A32)+SUMIFS(DataRegularSeason20242025!$AB$3:$AB$1315,DataRegularSeason20242025!$B$3:$B$1315, "&lt;=" &amp; EM$1, DataRegularSeason20242025!$E$3:$E$1315, $A32)</f>
        <v>5</v>
      </c>
      <c r="EN32">
        <f>SUMIFS(DataRegularSeason20242025!$AA$3:$AA$1315,DataRegularSeason20242025!$B$3:$B$1315, "&lt;=" &amp; EN$1, DataRegularSeason20242025!$D$3:$D$1315, $A32)+SUMIFS(DataRegularSeason20242025!$AB$3:$AB$1315,DataRegularSeason20242025!$B$3:$B$1315, "&lt;=" &amp; EN$1, DataRegularSeason20242025!$E$3:$E$1315, $A32)</f>
        <v>5</v>
      </c>
      <c r="EO32">
        <f>SUMIFS(DataRegularSeason20242025!$AA$3:$AA$1315,DataRegularSeason20242025!$B$3:$B$1315, "&lt;=" &amp; EO$1, DataRegularSeason20242025!$D$3:$D$1315, $A32)+SUMIFS(DataRegularSeason20242025!$AB$3:$AB$1315,DataRegularSeason20242025!$B$3:$B$1315, "&lt;=" &amp; EO$1, DataRegularSeason20242025!$E$3:$E$1315, $A32)</f>
        <v>5</v>
      </c>
      <c r="EP32">
        <f>SUMIFS(DataRegularSeason20242025!$AA$3:$AA$1315,DataRegularSeason20242025!$B$3:$B$1315, "&lt;=" &amp; EP$1, DataRegularSeason20242025!$D$3:$D$1315, $A32)+SUMIFS(DataRegularSeason20242025!$AB$3:$AB$1315,DataRegularSeason20242025!$B$3:$B$1315, "&lt;=" &amp; EP$1, DataRegularSeason20242025!$E$3:$E$1315, $A32)</f>
        <v>5</v>
      </c>
      <c r="EQ32">
        <f>SUMIFS(DataRegularSeason20242025!$AA$3:$AA$1315,DataRegularSeason20242025!$B$3:$B$1315, "&lt;=" &amp; EQ$1, DataRegularSeason20242025!$D$3:$D$1315, $A32)+SUMIFS(DataRegularSeason20242025!$AB$3:$AB$1315,DataRegularSeason20242025!$B$3:$B$1315, "&lt;=" &amp; EQ$1, DataRegularSeason20242025!$E$3:$E$1315, $A32)</f>
        <v>5</v>
      </c>
      <c r="ER32">
        <f>SUMIFS(DataRegularSeason20242025!$AA$3:$AA$1315,DataRegularSeason20242025!$B$3:$B$1315, "&lt;=" &amp; ER$1, DataRegularSeason20242025!$D$3:$D$1315, $A32)+SUMIFS(DataRegularSeason20242025!$AB$3:$AB$1315,DataRegularSeason20242025!$B$3:$B$1315, "&lt;=" &amp; ER$1, DataRegularSeason20242025!$E$3:$E$1315, $A32)</f>
        <v>5</v>
      </c>
      <c r="ES32">
        <f>SUMIFS(DataRegularSeason20242025!$AA$3:$AA$1315,DataRegularSeason20242025!$B$3:$B$1315, "&lt;=" &amp; ES$1, DataRegularSeason20242025!$D$3:$D$1315, $A32)+SUMIFS(DataRegularSeason20242025!$AB$3:$AB$1315,DataRegularSeason20242025!$B$3:$B$1315, "&lt;=" &amp; ES$1, DataRegularSeason20242025!$E$3:$E$1315, $A32)</f>
        <v>5</v>
      </c>
      <c r="ET32">
        <f>SUMIFS(DataRegularSeason20242025!$AA$3:$AA$1315,DataRegularSeason20242025!$B$3:$B$1315, "&lt;=" &amp; ET$1, DataRegularSeason20242025!$D$3:$D$1315, $A32)+SUMIFS(DataRegularSeason20242025!$AB$3:$AB$1315,DataRegularSeason20242025!$B$3:$B$1315, "&lt;=" &amp; ET$1, DataRegularSeason20242025!$E$3:$E$1315, $A32)</f>
        <v>5</v>
      </c>
      <c r="EU32">
        <f>SUMIFS(DataRegularSeason20242025!$AA$3:$AA$1315,DataRegularSeason20242025!$B$3:$B$1315, "&lt;=" &amp; EU$1, DataRegularSeason20242025!$D$3:$D$1315, $A32)+SUMIFS(DataRegularSeason20242025!$AB$3:$AB$1315,DataRegularSeason20242025!$B$3:$B$1315, "&lt;=" &amp; EU$1, DataRegularSeason20242025!$E$3:$E$1315, $A32)</f>
        <v>5</v>
      </c>
      <c r="EV32">
        <f>SUMIFS(DataRegularSeason20242025!$AA$3:$AA$1315,DataRegularSeason20242025!$B$3:$B$1315, "&lt;=" &amp; EV$1, DataRegularSeason20242025!$D$3:$D$1315, $A32)+SUMIFS(DataRegularSeason20242025!$AB$3:$AB$1315,DataRegularSeason20242025!$B$3:$B$1315, "&lt;=" &amp; EV$1, DataRegularSeason20242025!$E$3:$E$1315, $A32)</f>
        <v>5</v>
      </c>
      <c r="EW32">
        <f>SUMIFS(DataRegularSeason20242025!$AA$3:$AA$1315,DataRegularSeason20242025!$B$3:$B$1315, "&lt;=" &amp; EW$1, DataRegularSeason20242025!$D$3:$D$1315, $A32)+SUMIFS(DataRegularSeason20242025!$AB$3:$AB$1315,DataRegularSeason20242025!$B$3:$B$1315, "&lt;=" &amp; EW$1, DataRegularSeason20242025!$E$3:$E$1315, $A32)</f>
        <v>5</v>
      </c>
      <c r="EX32">
        <f>SUMIFS(DataRegularSeason20242025!$AA$3:$AA$1315,DataRegularSeason20242025!$B$3:$B$1315, "&lt;=" &amp; EX$1, DataRegularSeason20242025!$D$3:$D$1315, $A32)+SUMIFS(DataRegularSeason20242025!$AB$3:$AB$1315,DataRegularSeason20242025!$B$3:$B$1315, "&lt;=" &amp; EX$1, DataRegularSeason20242025!$E$3:$E$1315, $A32)</f>
        <v>5</v>
      </c>
      <c r="EY32">
        <f>SUMIFS(DataRegularSeason20242025!$AA$3:$AA$1315,DataRegularSeason20242025!$B$3:$B$1315, "&lt;=" &amp; EY$1, DataRegularSeason20242025!$D$3:$D$1315, $A32)+SUMIFS(DataRegularSeason20242025!$AB$3:$AB$1315,DataRegularSeason20242025!$B$3:$B$1315, "&lt;=" &amp; EY$1, DataRegularSeason20242025!$E$3:$E$1315, $A32)</f>
        <v>5</v>
      </c>
      <c r="EZ32">
        <f>SUMIFS(DataRegularSeason20242025!$AA$3:$AA$1315,DataRegularSeason20242025!$B$3:$B$1315, "&lt;=" &amp; EZ$1, DataRegularSeason20242025!$D$3:$D$1315, $A32)+SUMIFS(DataRegularSeason20242025!$AB$3:$AB$1315,DataRegularSeason20242025!$B$3:$B$1315, "&lt;=" &amp; EZ$1, DataRegularSeason20242025!$E$3:$E$1315, $A32)</f>
        <v>5</v>
      </c>
      <c r="FA32">
        <f>SUMIFS(DataRegularSeason20242025!$AA$3:$AA$1315,DataRegularSeason20242025!$B$3:$B$1315, "&lt;=" &amp; FA$1, DataRegularSeason20242025!$D$3:$D$1315, $A32)+SUMIFS(DataRegularSeason20242025!$AB$3:$AB$1315,DataRegularSeason20242025!$B$3:$B$1315, "&lt;=" &amp; FA$1, DataRegularSeason20242025!$E$3:$E$1315, $A32)</f>
        <v>5</v>
      </c>
      <c r="FB32">
        <f>SUMIFS(DataRegularSeason20242025!$AA$3:$AA$1315,DataRegularSeason20242025!$B$3:$B$1315, "&lt;=" &amp; FB$1, DataRegularSeason20242025!$D$3:$D$1315, $A32)+SUMIFS(DataRegularSeason20242025!$AB$3:$AB$1315,DataRegularSeason20242025!$B$3:$B$1315, "&lt;=" &amp; FB$1, DataRegularSeason20242025!$E$3:$E$1315, $A32)</f>
        <v>5</v>
      </c>
      <c r="FC32">
        <f>SUMIFS(DataRegularSeason20242025!$AA$3:$AA$1315,DataRegularSeason20242025!$B$3:$B$1315, "&lt;=" &amp; FC$1, DataRegularSeason20242025!$D$3:$D$1315, $A32)+SUMIFS(DataRegularSeason20242025!$AB$3:$AB$1315,DataRegularSeason20242025!$B$3:$B$1315, "&lt;=" &amp; FC$1, DataRegularSeason20242025!$E$3:$E$1315, $A32)</f>
        <v>5</v>
      </c>
      <c r="FD32">
        <f>SUMIFS(DataRegularSeason20242025!$AA$3:$AA$1315,DataRegularSeason20242025!$B$3:$B$1315, "&lt;=" &amp; FD$1, DataRegularSeason20242025!$D$3:$D$1315, $A32)+SUMIFS(DataRegularSeason20242025!$AB$3:$AB$1315,DataRegularSeason20242025!$B$3:$B$1315, "&lt;=" &amp; FD$1, DataRegularSeason20242025!$E$3:$E$1315, $A32)</f>
        <v>5</v>
      </c>
      <c r="FE32">
        <f>SUMIFS(DataRegularSeason20242025!$AA$3:$AA$1315,DataRegularSeason20242025!$B$3:$B$1315, "&lt;=" &amp; FE$1, DataRegularSeason20242025!$D$3:$D$1315, $A32)+SUMIFS(DataRegularSeason20242025!$AB$3:$AB$1315,DataRegularSeason20242025!$B$3:$B$1315, "&lt;=" &amp; FE$1, DataRegularSeason20242025!$E$3:$E$1315, $A32)</f>
        <v>5</v>
      </c>
      <c r="FF32">
        <f>SUMIFS(DataRegularSeason20242025!$AA$3:$AA$1315,DataRegularSeason20242025!$B$3:$B$1315, "&lt;=" &amp; FF$1, DataRegularSeason20242025!$D$3:$D$1315, $A32)+SUMIFS(DataRegularSeason20242025!$AB$3:$AB$1315,DataRegularSeason20242025!$B$3:$B$1315, "&lt;=" &amp; FF$1, DataRegularSeason20242025!$E$3:$E$1315, $A32)</f>
        <v>5</v>
      </c>
      <c r="FG32">
        <f>SUMIFS(DataRegularSeason20242025!$AA$3:$AA$1315,DataRegularSeason20242025!$B$3:$B$1315, "&lt;=" &amp; FG$1, DataRegularSeason20242025!$D$3:$D$1315, $A32)+SUMIFS(DataRegularSeason20242025!$AB$3:$AB$1315,DataRegularSeason20242025!$B$3:$B$1315, "&lt;=" &amp; FG$1, DataRegularSeason20242025!$E$3:$E$1315, $A32)</f>
        <v>5</v>
      </c>
      <c r="FH32">
        <f>SUMIFS(DataRegularSeason20242025!$AA$3:$AA$1315,DataRegularSeason20242025!$B$3:$B$1315, "&lt;=" &amp; FH$1, DataRegularSeason20242025!$D$3:$D$1315, $A32)+SUMIFS(DataRegularSeason20242025!$AB$3:$AB$1315,DataRegularSeason20242025!$B$3:$B$1315, "&lt;=" &amp; FH$1, DataRegularSeason20242025!$E$3:$E$1315, $A32)</f>
        <v>5</v>
      </c>
      <c r="FI32">
        <f>SUMIFS(DataRegularSeason20242025!$AA$3:$AA$1315,DataRegularSeason20242025!$B$3:$B$1315, "&lt;=" &amp; FI$1, DataRegularSeason20242025!$D$3:$D$1315, $A32)+SUMIFS(DataRegularSeason20242025!$AB$3:$AB$1315,DataRegularSeason20242025!$B$3:$B$1315, "&lt;=" &amp; FI$1, DataRegularSeason20242025!$E$3:$E$1315, $A32)</f>
        <v>5</v>
      </c>
      <c r="FJ32">
        <f>SUMIFS(DataRegularSeason20242025!$AA$3:$AA$1315,DataRegularSeason20242025!$B$3:$B$1315, "&lt;=" &amp; FJ$1, DataRegularSeason20242025!$D$3:$D$1315, $A32)+SUMIFS(DataRegularSeason20242025!$AB$3:$AB$1315,DataRegularSeason20242025!$B$3:$B$1315, "&lt;=" &amp; FJ$1, DataRegularSeason20242025!$E$3:$E$1315, $A32)</f>
        <v>5</v>
      </c>
      <c r="FK32">
        <f>SUMIFS(DataRegularSeason20242025!$AA$3:$AA$1315,DataRegularSeason20242025!$B$3:$B$1315, "&lt;=" &amp; FK$1, DataRegularSeason20242025!$D$3:$D$1315, $A32)+SUMIFS(DataRegularSeason20242025!$AB$3:$AB$1315,DataRegularSeason20242025!$B$3:$B$1315, "&lt;=" &amp; FK$1, DataRegularSeason20242025!$E$3:$E$1315, $A32)</f>
        <v>5</v>
      </c>
      <c r="FL32">
        <f>SUMIFS(DataRegularSeason20242025!$AA$3:$AA$1315,DataRegularSeason20242025!$B$3:$B$1315, "&lt;=" &amp; FL$1, DataRegularSeason20242025!$D$3:$D$1315, $A32)+SUMIFS(DataRegularSeason20242025!$AB$3:$AB$1315,DataRegularSeason20242025!$B$3:$B$1315, "&lt;=" &amp; FL$1, DataRegularSeason20242025!$E$3:$E$1315, $A32)</f>
        <v>5</v>
      </c>
      <c r="FM32">
        <f>SUMIFS(DataRegularSeason20242025!$AA$3:$AA$1315,DataRegularSeason20242025!$B$3:$B$1315, "&lt;=" &amp; FM$1, DataRegularSeason20242025!$D$3:$D$1315, $A32)+SUMIFS(DataRegularSeason20242025!$AB$3:$AB$1315,DataRegularSeason20242025!$B$3:$B$1315, "&lt;=" &amp; FM$1, DataRegularSeason20242025!$E$3:$E$1315, $A32)</f>
        <v>5</v>
      </c>
      <c r="FN32">
        <f>SUMIFS(DataRegularSeason20242025!$AA$3:$AA$1315,DataRegularSeason20242025!$B$3:$B$1315, "&lt;=" &amp; FN$1, DataRegularSeason20242025!$D$3:$D$1315, $A32)+SUMIFS(DataRegularSeason20242025!$AB$3:$AB$1315,DataRegularSeason20242025!$B$3:$B$1315, "&lt;=" &amp; FN$1, DataRegularSeason20242025!$E$3:$E$1315, $A32)</f>
        <v>5</v>
      </c>
      <c r="FO32">
        <f>SUMIFS(DataRegularSeason20242025!$AA$3:$AA$1315,DataRegularSeason20242025!$B$3:$B$1315, "&lt;=" &amp; FO$1, DataRegularSeason20242025!$D$3:$D$1315, $A32)+SUMIFS(DataRegularSeason20242025!$AB$3:$AB$1315,DataRegularSeason20242025!$B$3:$B$1315, "&lt;=" &amp; FO$1, DataRegularSeason20242025!$E$3:$E$1315, $A32)</f>
        <v>5</v>
      </c>
      <c r="FP32">
        <f>SUMIFS(DataRegularSeason20242025!$AA$3:$AA$1315,DataRegularSeason20242025!$B$3:$B$1315, "&lt;=" &amp; FP$1, DataRegularSeason20242025!$D$3:$D$1315, $A32)+SUMIFS(DataRegularSeason20242025!$AB$3:$AB$1315,DataRegularSeason20242025!$B$3:$B$1315, "&lt;=" &amp; FP$1, DataRegularSeason20242025!$E$3:$E$1315, $A32)</f>
        <v>5</v>
      </c>
      <c r="FQ32">
        <f>SUMIFS(DataRegularSeason20242025!$AA$3:$AA$1315,DataRegularSeason20242025!$B$3:$B$1315, "&lt;=" &amp; FQ$1, DataRegularSeason20242025!$D$3:$D$1315, $A32)+SUMIFS(DataRegularSeason20242025!$AB$3:$AB$1315,DataRegularSeason20242025!$B$3:$B$1315, "&lt;=" &amp; FQ$1, DataRegularSeason20242025!$E$3:$E$1315, $A32)</f>
        <v>5</v>
      </c>
      <c r="FR32">
        <f>SUMIFS(DataRegularSeason20242025!$AA$3:$AA$1315,DataRegularSeason20242025!$B$3:$B$1315, "&lt;=" &amp; FR$1, DataRegularSeason20242025!$D$3:$D$1315, $A32)+SUMIFS(DataRegularSeason20242025!$AB$3:$AB$1315,DataRegularSeason20242025!$B$3:$B$1315, "&lt;=" &amp; FR$1, DataRegularSeason20242025!$E$3:$E$1315, $A32)</f>
        <v>5</v>
      </c>
      <c r="FS32">
        <f>SUMIFS(DataRegularSeason20242025!$AA$3:$AA$1315,DataRegularSeason20242025!$B$3:$B$1315, "&lt;=" &amp; FS$1, DataRegularSeason20242025!$D$3:$D$1315, $A32)+SUMIFS(DataRegularSeason20242025!$AB$3:$AB$1315,DataRegularSeason20242025!$B$3:$B$1315, "&lt;=" &amp; FS$1, DataRegularSeason20242025!$E$3:$E$1315, $A32)</f>
        <v>5</v>
      </c>
      <c r="FT32">
        <f>SUMIFS(DataRegularSeason20242025!$AA$3:$AA$1315,DataRegularSeason20242025!$B$3:$B$1315, "&lt;=" &amp; FT$1, DataRegularSeason20242025!$D$3:$D$1315, $A32)+SUMIFS(DataRegularSeason20242025!$AB$3:$AB$1315,DataRegularSeason20242025!$B$3:$B$1315, "&lt;=" &amp; FT$1, DataRegularSeason20242025!$E$3:$E$1315, $A32)</f>
        <v>5</v>
      </c>
      <c r="FU32">
        <f>SUMIFS(DataRegularSeason20242025!$AA$3:$AA$1315,DataRegularSeason20242025!$B$3:$B$1315, "&lt;=" &amp; FU$1, DataRegularSeason20242025!$D$3:$D$1315, $A32)+SUMIFS(DataRegularSeason20242025!$AB$3:$AB$1315,DataRegularSeason20242025!$B$3:$B$1315, "&lt;=" &amp; FU$1, DataRegularSeason20242025!$E$3:$E$1315, $A32)</f>
        <v>5</v>
      </c>
      <c r="FV32">
        <f>SUMIFS(DataRegularSeason20242025!$AA$3:$AA$1315,DataRegularSeason20242025!$B$3:$B$1315, "&lt;=" &amp; FV$1, DataRegularSeason20242025!$D$3:$D$1315, $A32)+SUMIFS(DataRegularSeason20242025!$AB$3:$AB$1315,DataRegularSeason20242025!$B$3:$B$1315, "&lt;=" &amp; FV$1, DataRegularSeason20242025!$E$3:$E$1315, $A32)</f>
        <v>5</v>
      </c>
      <c r="FW32">
        <f>SUMIFS(DataRegularSeason20242025!$AA$3:$AA$1315,DataRegularSeason20242025!$B$3:$B$1315, "&lt;=" &amp; FW$1, DataRegularSeason20242025!$D$3:$D$1315, $A32)+SUMIFS(DataRegularSeason20242025!$AB$3:$AB$1315,DataRegularSeason20242025!$B$3:$B$1315, "&lt;=" &amp; FW$1, DataRegularSeason20242025!$E$3:$E$1315, $A32)</f>
        <v>5</v>
      </c>
      <c r="FX32">
        <f>SUMIFS(DataRegularSeason20242025!$AA$3:$AA$1315,DataRegularSeason20242025!$B$3:$B$1315, "&lt;=" &amp; FX$1, DataRegularSeason20242025!$D$3:$D$1315, $A32)+SUMIFS(DataRegularSeason20242025!$AB$3:$AB$1315,DataRegularSeason20242025!$B$3:$B$1315, "&lt;=" &amp; FX$1, DataRegularSeason20242025!$E$3:$E$1315, $A32)</f>
        <v>5</v>
      </c>
      <c r="FY32">
        <f>SUMIFS(DataRegularSeason20242025!$AA$3:$AA$1315,DataRegularSeason20242025!$B$3:$B$1315, "&lt;=" &amp; FY$1, DataRegularSeason20242025!$D$3:$D$1315, $A32)+SUMIFS(DataRegularSeason20242025!$AB$3:$AB$1315,DataRegularSeason20242025!$B$3:$B$1315, "&lt;=" &amp; FY$1, DataRegularSeason20242025!$E$3:$E$1315, $A32)</f>
        <v>5</v>
      </c>
      <c r="FZ32">
        <f>SUMIFS(DataRegularSeason20242025!$AA$3:$AA$1315,DataRegularSeason20242025!$B$3:$B$1315, "&lt;=" &amp; FZ$1, DataRegularSeason20242025!$D$3:$D$1315, $A32)+SUMIFS(DataRegularSeason20242025!$AB$3:$AB$1315,DataRegularSeason20242025!$B$3:$B$1315, "&lt;=" &amp; FZ$1, DataRegularSeason20242025!$E$3:$E$1315, $A32)</f>
        <v>5</v>
      </c>
      <c r="GA32">
        <f>SUMIFS(DataRegularSeason20242025!$AA$3:$AA$1315,DataRegularSeason20242025!$B$3:$B$1315, "&lt;=" &amp; GA$1, DataRegularSeason20242025!$D$3:$D$1315, $A32)+SUMIFS(DataRegularSeason20242025!$AB$3:$AB$1315,DataRegularSeason20242025!$B$3:$B$1315, "&lt;=" &amp; GA$1, DataRegularSeason20242025!$E$3:$E$1315, $A32)</f>
        <v>5</v>
      </c>
      <c r="GB32">
        <f>SUMIFS(DataRegularSeason20242025!$AA$3:$AA$1315,DataRegularSeason20242025!$B$3:$B$1315, "&lt;=" &amp; GB$1, DataRegularSeason20242025!$D$3:$D$1315, $A32)+SUMIFS(DataRegularSeason20242025!$AB$3:$AB$1315,DataRegularSeason20242025!$B$3:$B$1315, "&lt;=" &amp; GB$1, DataRegularSeason20242025!$E$3:$E$1315, $A32)</f>
        <v>5</v>
      </c>
      <c r="GC32">
        <f>SUMIFS(DataRegularSeason20242025!$AA$3:$AA$1315,DataRegularSeason20242025!$B$3:$B$1315, "&lt;=" &amp; GC$1, DataRegularSeason20242025!$D$3:$D$1315, $A32)+SUMIFS(DataRegularSeason20242025!$AB$3:$AB$1315,DataRegularSeason20242025!$B$3:$B$1315, "&lt;=" &amp; GC$1, DataRegularSeason20242025!$E$3:$E$1315, $A32)</f>
        <v>5</v>
      </c>
      <c r="GD32">
        <f>SUMIFS(DataRegularSeason20242025!$AA$3:$AA$1315,DataRegularSeason20242025!$B$3:$B$1315, "&lt;=" &amp; GD$1, DataRegularSeason20242025!$D$3:$D$1315, $A32)+SUMIFS(DataRegularSeason20242025!$AB$3:$AB$1315,DataRegularSeason20242025!$B$3:$B$1315, "&lt;=" &amp; GD$1, DataRegularSeason20242025!$E$3:$E$1315, $A32)</f>
        <v>5</v>
      </c>
      <c r="GE32">
        <f>SUMIFS(DataRegularSeason20242025!$AA$3:$AA$1315,DataRegularSeason20242025!$B$3:$B$1315, "&lt;=" &amp; GE$1, DataRegularSeason20242025!$D$3:$D$1315, $A32)+SUMIFS(DataRegularSeason20242025!$AB$3:$AB$1315,DataRegularSeason20242025!$B$3:$B$1315, "&lt;=" &amp; GE$1, DataRegularSeason20242025!$E$3:$E$1315, $A32)</f>
        <v>5</v>
      </c>
      <c r="GF32">
        <f>SUMIFS(DataRegularSeason20242025!$AA$3:$AA$1315,DataRegularSeason20242025!$B$3:$B$1315, "&lt;=" &amp; GF$1, DataRegularSeason20242025!$D$3:$D$1315, $A32)+SUMIFS(DataRegularSeason20242025!$AB$3:$AB$1315,DataRegularSeason20242025!$B$3:$B$1315, "&lt;=" &amp; GF$1, DataRegularSeason20242025!$E$3:$E$1315, $A32)</f>
        <v>5</v>
      </c>
      <c r="GG32">
        <f>SUMIFS(DataRegularSeason20242025!$AA$3:$AA$1315,DataRegularSeason20242025!$B$3:$B$1315, "&lt;=" &amp; GG$1, DataRegularSeason20242025!$D$3:$D$1315, $A32)+SUMIFS(DataRegularSeason20242025!$AB$3:$AB$1315,DataRegularSeason20242025!$B$3:$B$1315, "&lt;=" &amp; GG$1, DataRegularSeason20242025!$E$3:$E$1315, $A32)</f>
        <v>5</v>
      </c>
      <c r="GH32">
        <f>SUMIFS(DataRegularSeason20242025!$AA$3:$AA$1315,DataRegularSeason20242025!$B$3:$B$1315, "&lt;=" &amp; GH$1, DataRegularSeason20242025!$D$3:$D$1315, $A32)+SUMIFS(DataRegularSeason20242025!$AB$3:$AB$1315,DataRegularSeason20242025!$B$3:$B$1315, "&lt;=" &amp; GH$1, DataRegularSeason20242025!$E$3:$E$1315, $A32)</f>
        <v>5</v>
      </c>
      <c r="GI32">
        <f>SUMIFS(DataRegularSeason20242025!$AA$3:$AA$1315,DataRegularSeason20242025!$B$3:$B$1315, "&lt;=" &amp; GI$1, DataRegularSeason20242025!$D$3:$D$1315, $A32)+SUMIFS(DataRegularSeason20242025!$AB$3:$AB$1315,DataRegularSeason20242025!$B$3:$B$1315, "&lt;=" &amp; GI$1, DataRegularSeason20242025!$E$3:$E$1315, $A32)</f>
        <v>5</v>
      </c>
      <c r="GJ32">
        <f>SUMIFS(DataRegularSeason20242025!$AA$3:$AA$1315,DataRegularSeason20242025!$B$3:$B$1315, "&lt;=" &amp; GJ$1, DataRegularSeason20242025!$D$3:$D$1315, $A32)+SUMIFS(DataRegularSeason20242025!$AB$3:$AB$1315,DataRegularSeason20242025!$B$3:$B$1315, "&lt;=" &amp; GJ$1, DataRegularSeason20242025!$E$3:$E$1315, $A32)</f>
        <v>5</v>
      </c>
      <c r="GK32">
        <f>SUMIFS(DataRegularSeason20242025!$AA$3:$AA$1315,DataRegularSeason20242025!$B$3:$B$1315, "&lt;=" &amp; GK$1, DataRegularSeason20242025!$D$3:$D$1315, $A32)+SUMIFS(DataRegularSeason20242025!$AB$3:$AB$1315,DataRegularSeason20242025!$B$3:$B$1315, "&lt;=" &amp; GK$1, DataRegularSeason20242025!$E$3:$E$1315, $A32)</f>
        <v>5</v>
      </c>
      <c r="GL32">
        <f>SUMIFS(DataRegularSeason20242025!$AA$3:$AA$1315,DataRegularSeason20242025!$B$3:$B$1315, "&lt;=" &amp; GL$1, DataRegularSeason20242025!$D$3:$D$1315, $A32)+SUMIFS(DataRegularSeason20242025!$AB$3:$AB$1315,DataRegularSeason20242025!$B$3:$B$1315, "&lt;=" &amp; GL$1, DataRegularSeason20242025!$E$3:$E$1315, $A32)</f>
        <v>5</v>
      </c>
      <c r="GM32">
        <f>SUMIFS(DataRegularSeason20242025!$AA$3:$AA$1315,DataRegularSeason20242025!$B$3:$B$1315, "&lt;=" &amp; GM$1, DataRegularSeason20242025!$D$3:$D$1315, $A32)+SUMIFS(DataRegularSeason20242025!$AB$3:$AB$1315,DataRegularSeason20242025!$B$3:$B$1315, "&lt;=" &amp; GM$1, DataRegularSeason20242025!$E$3:$E$1315, $A32)</f>
        <v>5</v>
      </c>
      <c r="GN32">
        <f>SUMIFS(DataRegularSeason20242025!$AA$3:$AA$1315,DataRegularSeason20242025!$B$3:$B$1315, "&lt;=" &amp; GN$1, DataRegularSeason20242025!$D$3:$D$1315, $A32)+SUMIFS(DataRegularSeason20242025!$AB$3:$AB$1315,DataRegularSeason20242025!$B$3:$B$1315, "&lt;=" &amp; GN$1, DataRegularSeason20242025!$E$3:$E$1315, $A32)</f>
        <v>5</v>
      </c>
      <c r="GO32">
        <f>SUMIFS(DataRegularSeason20242025!$AA$3:$AA$1315,DataRegularSeason20242025!$B$3:$B$1315, "&lt;=" &amp; GO$1, DataRegularSeason20242025!$D$3:$D$1315, $A32)+SUMIFS(DataRegularSeason20242025!$AB$3:$AB$1315,DataRegularSeason20242025!$B$3:$B$1315, "&lt;=" &amp; GO$1, DataRegularSeason20242025!$E$3:$E$1315, $A32)</f>
        <v>5</v>
      </c>
      <c r="GP32">
        <f>SUMIFS(DataRegularSeason20242025!$AA$3:$AA$1315,DataRegularSeason20242025!$B$3:$B$1315, "&lt;=" &amp; GP$1, DataRegularSeason20242025!$D$3:$D$1315, $A32)+SUMIFS(DataRegularSeason20242025!$AB$3:$AB$1315,DataRegularSeason20242025!$B$3:$B$1315, "&lt;=" &amp; GP$1, DataRegularSeason20242025!$E$3:$E$1315, $A32)</f>
        <v>5</v>
      </c>
      <c r="GQ32">
        <f>SUMIFS(DataRegularSeason20242025!$AA$3:$AA$1315,DataRegularSeason20242025!$B$3:$B$1315, "&lt;=" &amp; GQ$1, DataRegularSeason20242025!$D$3:$D$1315, $A32)+SUMIFS(DataRegularSeason20242025!$AB$3:$AB$1315,DataRegularSeason20242025!$B$3:$B$1315, "&lt;=" &amp; GQ$1, DataRegularSeason20242025!$E$3:$E$1315, $A32)</f>
        <v>5</v>
      </c>
      <c r="GR32">
        <f>SUMIFS(DataRegularSeason20242025!$AA$3:$AA$1315,DataRegularSeason20242025!$B$3:$B$1315, "&lt;=" &amp; GR$1, DataRegularSeason20242025!$D$3:$D$1315, $A32)+SUMIFS(DataRegularSeason20242025!$AB$3:$AB$1315,DataRegularSeason20242025!$B$3:$B$1315, "&lt;=" &amp; GR$1, DataRegularSeason20242025!$E$3:$E$1315, $A32)</f>
        <v>5</v>
      </c>
      <c r="GS32">
        <f>SUMIFS(DataRegularSeason20242025!$AA$3:$AA$1315,DataRegularSeason20242025!$B$3:$B$1315, "&lt;=" &amp; GS$1, DataRegularSeason20242025!$D$3:$D$1315, $A32)+SUMIFS(DataRegularSeason20242025!$AB$3:$AB$1315,DataRegularSeason20242025!$B$3:$B$1315, "&lt;=" &amp; GS$1, DataRegularSeason20242025!$E$3:$E$1315, $A32)</f>
        <v>5</v>
      </c>
      <c r="GT32">
        <f>SUMIFS(DataRegularSeason20242025!$AA$3:$AA$1315,DataRegularSeason20242025!$B$3:$B$1315, "&lt;=" &amp; GT$1, DataRegularSeason20242025!$D$3:$D$1315, $A32)+SUMIFS(DataRegularSeason20242025!$AB$3:$AB$1315,DataRegularSeason20242025!$B$3:$B$1315, "&lt;=" &amp; GT$1, DataRegularSeason20242025!$E$3:$E$1315, $A32)</f>
        <v>5</v>
      </c>
      <c r="GU32">
        <f>SUMIFS(DataRegularSeason20242025!$AA$3:$AA$1315,DataRegularSeason20242025!$B$3:$B$1315, "&lt;=" &amp; GU$1, DataRegularSeason20242025!$D$3:$D$1315, $A32)+SUMIFS(DataRegularSeason20242025!$AB$3:$AB$1315,DataRegularSeason20242025!$B$3:$B$1315, "&lt;=" &amp; GU$1, DataRegularSeason20242025!$E$3:$E$1315, $A32)</f>
        <v>5</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2</v>
      </c>
      <c r="AD33">
        <f>SUMIFS(DataRegularSeason20242025!$AA$3:$AA$1315,DataRegularSeason20242025!$B$3:$B$1315, "&lt;=" &amp; AD$1, DataRegularSeason20242025!$D$3:$D$1315, $A33)+SUMIFS(DataRegularSeason20242025!$AB$3:$AB$1315,DataRegularSeason20242025!$B$3:$B$1315, "&lt;=" &amp; AD$1, DataRegularSeason20242025!$E$3:$E$1315, $A33)</f>
        <v>2</v>
      </c>
      <c r="AE33">
        <f>SUMIFS(DataRegularSeason20242025!$AA$3:$AA$1315,DataRegularSeason20242025!$B$3:$B$1315, "&lt;=" &amp; AE$1, DataRegularSeason20242025!$D$3:$D$1315, $A33)+SUMIFS(DataRegularSeason20242025!$AB$3:$AB$1315,DataRegularSeason20242025!$B$3:$B$1315, "&lt;=" &amp; AE$1, DataRegularSeason20242025!$E$3:$E$1315, $A33)</f>
        <v>2</v>
      </c>
      <c r="AF33">
        <f>SUMIFS(DataRegularSeason20242025!$AA$3:$AA$1315,DataRegularSeason20242025!$B$3:$B$1315, "&lt;=" &amp; AF$1, DataRegularSeason20242025!$D$3:$D$1315, $A33)+SUMIFS(DataRegularSeason20242025!$AB$3:$AB$1315,DataRegularSeason20242025!$B$3:$B$1315, "&lt;=" &amp; AF$1, DataRegularSeason20242025!$E$3:$E$1315, $A33)</f>
        <v>2</v>
      </c>
      <c r="AG33">
        <f>SUMIFS(DataRegularSeason20242025!$AA$3:$AA$1315,DataRegularSeason20242025!$B$3:$B$1315, "&lt;=" &amp; AG$1, DataRegularSeason20242025!$D$3:$D$1315, $A33)+SUMIFS(DataRegularSeason20242025!$AB$3:$AB$1315,DataRegularSeason20242025!$B$3:$B$1315, "&lt;=" &amp; AG$1, DataRegularSeason20242025!$E$3:$E$1315, $A33)</f>
        <v>2</v>
      </c>
      <c r="AH33">
        <f>SUMIFS(DataRegularSeason20242025!$AA$3:$AA$1315,DataRegularSeason20242025!$B$3:$B$1315, "&lt;=" &amp; AH$1, DataRegularSeason20242025!$D$3:$D$1315, $A33)+SUMIFS(DataRegularSeason20242025!$AB$3:$AB$1315,DataRegularSeason20242025!$B$3:$B$1315, "&lt;=" &amp; AH$1, DataRegularSeason20242025!$E$3:$E$1315, $A33)</f>
        <v>2</v>
      </c>
      <c r="AI33">
        <f>SUMIFS(DataRegularSeason20242025!$AA$3:$AA$1315,DataRegularSeason20242025!$B$3:$B$1315, "&lt;=" &amp; AI$1, DataRegularSeason20242025!$D$3:$D$1315, $A33)+SUMIFS(DataRegularSeason20242025!$AB$3:$AB$1315,DataRegularSeason20242025!$B$3:$B$1315, "&lt;=" &amp; AI$1, DataRegularSeason20242025!$E$3:$E$1315, $A33)</f>
        <v>2</v>
      </c>
      <c r="AJ33">
        <f>SUMIFS(DataRegularSeason20242025!$AA$3:$AA$1315,DataRegularSeason20242025!$B$3:$B$1315, "&lt;=" &amp; AJ$1, DataRegularSeason20242025!$D$3:$D$1315, $A33)+SUMIFS(DataRegularSeason20242025!$AB$3:$AB$1315,DataRegularSeason20242025!$B$3:$B$1315, "&lt;=" &amp; AJ$1, DataRegularSeason20242025!$E$3:$E$1315, $A33)</f>
        <v>2</v>
      </c>
      <c r="AK33">
        <f>SUMIFS(DataRegularSeason20242025!$AA$3:$AA$1315,DataRegularSeason20242025!$B$3:$B$1315, "&lt;=" &amp; AK$1, DataRegularSeason20242025!$D$3:$D$1315, $A33)+SUMIFS(DataRegularSeason20242025!$AB$3:$AB$1315,DataRegularSeason20242025!$B$3:$B$1315, "&lt;=" &amp; AK$1, DataRegularSeason20242025!$E$3:$E$1315, $A33)</f>
        <v>2</v>
      </c>
      <c r="AL33">
        <f>SUMIFS(DataRegularSeason20242025!$AA$3:$AA$1315,DataRegularSeason20242025!$B$3:$B$1315, "&lt;=" &amp; AL$1, DataRegularSeason20242025!$D$3:$D$1315, $A33)+SUMIFS(DataRegularSeason20242025!$AB$3:$AB$1315,DataRegularSeason20242025!$B$3:$B$1315, "&lt;=" &amp; AL$1, DataRegularSeason20242025!$E$3:$E$1315, $A33)</f>
        <v>2</v>
      </c>
      <c r="AM33">
        <f>SUMIFS(DataRegularSeason20242025!$AA$3:$AA$1315,DataRegularSeason20242025!$B$3:$B$1315, "&lt;=" &amp; AM$1, DataRegularSeason20242025!$D$3:$D$1315, $A33)+SUMIFS(DataRegularSeason20242025!$AB$3:$AB$1315,DataRegularSeason20242025!$B$3:$B$1315, "&lt;=" &amp; AM$1, DataRegularSeason20242025!$E$3:$E$1315, $A33)</f>
        <v>2</v>
      </c>
      <c r="AN33">
        <f>SUMIFS(DataRegularSeason20242025!$AA$3:$AA$1315,DataRegularSeason20242025!$B$3:$B$1315, "&lt;=" &amp; AN$1, DataRegularSeason20242025!$D$3:$D$1315, $A33)+SUMIFS(DataRegularSeason20242025!$AB$3:$AB$1315,DataRegularSeason20242025!$B$3:$B$1315, "&lt;=" &amp; AN$1, DataRegularSeason20242025!$E$3:$E$1315, $A33)</f>
        <v>2</v>
      </c>
      <c r="AO33">
        <f>SUMIFS(DataRegularSeason20242025!$AA$3:$AA$1315,DataRegularSeason20242025!$B$3:$B$1315, "&lt;=" &amp; AO$1, DataRegularSeason20242025!$D$3:$D$1315, $A33)+SUMIFS(DataRegularSeason20242025!$AB$3:$AB$1315,DataRegularSeason20242025!$B$3:$B$1315, "&lt;=" &amp; AO$1, DataRegularSeason20242025!$E$3:$E$1315, $A33)</f>
        <v>2</v>
      </c>
      <c r="AP33">
        <f>SUMIFS(DataRegularSeason20242025!$AA$3:$AA$1315,DataRegularSeason20242025!$B$3:$B$1315, "&lt;=" &amp; AP$1, DataRegularSeason20242025!$D$3:$D$1315, $A33)+SUMIFS(DataRegularSeason20242025!$AB$3:$AB$1315,DataRegularSeason20242025!$B$3:$B$1315, "&lt;=" &amp; AP$1, DataRegularSeason20242025!$E$3:$E$1315, $A33)</f>
        <v>2</v>
      </c>
      <c r="AQ33">
        <f>SUMIFS(DataRegularSeason20242025!$AA$3:$AA$1315,DataRegularSeason20242025!$B$3:$B$1315, "&lt;=" &amp; AQ$1, DataRegularSeason20242025!$D$3:$D$1315, $A33)+SUMIFS(DataRegularSeason20242025!$AB$3:$AB$1315,DataRegularSeason20242025!$B$3:$B$1315, "&lt;=" &amp; AQ$1, DataRegularSeason20242025!$E$3:$E$1315, $A33)</f>
        <v>2</v>
      </c>
      <c r="AR33">
        <f>SUMIFS(DataRegularSeason20242025!$AA$3:$AA$1315,DataRegularSeason20242025!$B$3:$B$1315, "&lt;=" &amp; AR$1, DataRegularSeason20242025!$D$3:$D$1315, $A33)+SUMIFS(DataRegularSeason20242025!$AB$3:$AB$1315,DataRegularSeason20242025!$B$3:$B$1315, "&lt;=" &amp; AR$1, DataRegularSeason20242025!$E$3:$E$1315, $A33)</f>
        <v>2</v>
      </c>
      <c r="AS33">
        <f>SUMIFS(DataRegularSeason20242025!$AA$3:$AA$1315,DataRegularSeason20242025!$B$3:$B$1315, "&lt;=" &amp; AS$1, DataRegularSeason20242025!$D$3:$D$1315, $A33)+SUMIFS(DataRegularSeason20242025!$AB$3:$AB$1315,DataRegularSeason20242025!$B$3:$B$1315, "&lt;=" &amp; AS$1, DataRegularSeason20242025!$E$3:$E$1315, $A33)</f>
        <v>2</v>
      </c>
      <c r="AT33">
        <f>SUMIFS(DataRegularSeason20242025!$AA$3:$AA$1315,DataRegularSeason20242025!$B$3:$B$1315, "&lt;=" &amp; AT$1, DataRegularSeason20242025!$D$3:$D$1315, $A33)+SUMIFS(DataRegularSeason20242025!$AB$3:$AB$1315,DataRegularSeason20242025!$B$3:$B$1315, "&lt;=" &amp; AT$1, DataRegularSeason20242025!$E$3:$E$1315, $A33)</f>
        <v>2</v>
      </c>
      <c r="AU33">
        <f>SUMIFS(DataRegularSeason20242025!$AA$3:$AA$1315,DataRegularSeason20242025!$B$3:$B$1315, "&lt;=" &amp; AU$1, DataRegularSeason20242025!$D$3:$D$1315, $A33)+SUMIFS(DataRegularSeason20242025!$AB$3:$AB$1315,DataRegularSeason20242025!$B$3:$B$1315, "&lt;=" &amp; AU$1, DataRegularSeason20242025!$E$3:$E$1315, $A33)</f>
        <v>2</v>
      </c>
      <c r="AV33">
        <f>SUMIFS(DataRegularSeason20242025!$AA$3:$AA$1315,DataRegularSeason20242025!$B$3:$B$1315, "&lt;=" &amp; AV$1, DataRegularSeason20242025!$D$3:$D$1315, $A33)+SUMIFS(DataRegularSeason20242025!$AB$3:$AB$1315,DataRegularSeason20242025!$B$3:$B$1315, "&lt;=" &amp; AV$1, DataRegularSeason20242025!$E$3:$E$1315, $A33)</f>
        <v>2</v>
      </c>
      <c r="AW33">
        <f>SUMIFS(DataRegularSeason20242025!$AA$3:$AA$1315,DataRegularSeason20242025!$B$3:$B$1315, "&lt;=" &amp; AW$1, DataRegularSeason20242025!$D$3:$D$1315, $A33)+SUMIFS(DataRegularSeason20242025!$AB$3:$AB$1315,DataRegularSeason20242025!$B$3:$B$1315, "&lt;=" &amp; AW$1, DataRegularSeason20242025!$E$3:$E$1315, $A33)</f>
        <v>2</v>
      </c>
      <c r="AX33">
        <f>SUMIFS(DataRegularSeason20242025!$AA$3:$AA$1315,DataRegularSeason20242025!$B$3:$B$1315, "&lt;=" &amp; AX$1, DataRegularSeason20242025!$D$3:$D$1315, $A33)+SUMIFS(DataRegularSeason20242025!$AB$3:$AB$1315,DataRegularSeason20242025!$B$3:$B$1315, "&lt;=" &amp; AX$1, DataRegularSeason20242025!$E$3:$E$1315, $A33)</f>
        <v>2</v>
      </c>
      <c r="AY33">
        <f>SUMIFS(DataRegularSeason20242025!$AA$3:$AA$1315,DataRegularSeason20242025!$B$3:$B$1315, "&lt;=" &amp; AY$1, DataRegularSeason20242025!$D$3:$D$1315, $A33)+SUMIFS(DataRegularSeason20242025!$AB$3:$AB$1315,DataRegularSeason20242025!$B$3:$B$1315, "&lt;=" &amp; AY$1, DataRegularSeason20242025!$E$3:$E$1315, $A33)</f>
        <v>2</v>
      </c>
      <c r="AZ33">
        <f>SUMIFS(DataRegularSeason20242025!$AA$3:$AA$1315,DataRegularSeason20242025!$B$3:$B$1315, "&lt;=" &amp; AZ$1, DataRegularSeason20242025!$D$3:$D$1315, $A33)+SUMIFS(DataRegularSeason20242025!$AB$3:$AB$1315,DataRegularSeason20242025!$B$3:$B$1315, "&lt;=" &amp; AZ$1, DataRegularSeason20242025!$E$3:$E$1315, $A33)</f>
        <v>2</v>
      </c>
      <c r="BA33">
        <f>SUMIFS(DataRegularSeason20242025!$AA$3:$AA$1315,DataRegularSeason20242025!$B$3:$B$1315, "&lt;=" &amp; BA$1, DataRegularSeason20242025!$D$3:$D$1315, $A33)+SUMIFS(DataRegularSeason20242025!$AB$3:$AB$1315,DataRegularSeason20242025!$B$3:$B$1315, "&lt;=" &amp; BA$1, DataRegularSeason20242025!$E$3:$E$1315, $A33)</f>
        <v>2</v>
      </c>
      <c r="BB33">
        <f>SUMIFS(DataRegularSeason20242025!$AA$3:$AA$1315,DataRegularSeason20242025!$B$3:$B$1315, "&lt;=" &amp; BB$1, DataRegularSeason20242025!$D$3:$D$1315, $A33)+SUMIFS(DataRegularSeason20242025!$AB$3:$AB$1315,DataRegularSeason20242025!$B$3:$B$1315, "&lt;=" &amp; BB$1, DataRegularSeason20242025!$E$3:$E$1315, $A33)</f>
        <v>2</v>
      </c>
      <c r="BC33">
        <f>SUMIFS(DataRegularSeason20242025!$AA$3:$AA$1315,DataRegularSeason20242025!$B$3:$B$1315, "&lt;=" &amp; BC$1, DataRegularSeason20242025!$D$3:$D$1315, $A33)+SUMIFS(DataRegularSeason20242025!$AB$3:$AB$1315,DataRegularSeason20242025!$B$3:$B$1315, "&lt;=" &amp; BC$1, DataRegularSeason20242025!$E$3:$E$1315, $A33)</f>
        <v>2</v>
      </c>
      <c r="BD33">
        <f>SUMIFS(DataRegularSeason20242025!$AA$3:$AA$1315,DataRegularSeason20242025!$B$3:$B$1315, "&lt;=" &amp; BD$1, DataRegularSeason20242025!$D$3:$D$1315, $A33)+SUMIFS(DataRegularSeason20242025!$AB$3:$AB$1315,DataRegularSeason20242025!$B$3:$B$1315, "&lt;=" &amp; BD$1, DataRegularSeason20242025!$E$3:$E$1315, $A33)</f>
        <v>2</v>
      </c>
      <c r="BE33">
        <f>SUMIFS(DataRegularSeason20242025!$AA$3:$AA$1315,DataRegularSeason20242025!$B$3:$B$1315, "&lt;=" &amp; BE$1, DataRegularSeason20242025!$D$3:$D$1315, $A33)+SUMIFS(DataRegularSeason20242025!$AB$3:$AB$1315,DataRegularSeason20242025!$B$3:$B$1315, "&lt;=" &amp; BE$1, DataRegularSeason20242025!$E$3:$E$1315, $A33)</f>
        <v>2</v>
      </c>
      <c r="BF33">
        <f>SUMIFS(DataRegularSeason20242025!$AA$3:$AA$1315,DataRegularSeason20242025!$B$3:$B$1315, "&lt;=" &amp; BF$1, DataRegularSeason20242025!$D$3:$D$1315, $A33)+SUMIFS(DataRegularSeason20242025!$AB$3:$AB$1315,DataRegularSeason20242025!$B$3:$B$1315, "&lt;=" &amp; BF$1, DataRegularSeason20242025!$E$3:$E$1315, $A33)</f>
        <v>2</v>
      </c>
      <c r="BG33">
        <f>SUMIFS(DataRegularSeason20242025!$AA$3:$AA$1315,DataRegularSeason20242025!$B$3:$B$1315, "&lt;=" &amp; BG$1, DataRegularSeason20242025!$D$3:$D$1315, $A33)+SUMIFS(DataRegularSeason20242025!$AB$3:$AB$1315,DataRegularSeason20242025!$B$3:$B$1315, "&lt;=" &amp; BG$1, DataRegularSeason20242025!$E$3:$E$1315, $A33)</f>
        <v>2</v>
      </c>
      <c r="BH33">
        <f>SUMIFS(DataRegularSeason20242025!$AA$3:$AA$1315,DataRegularSeason20242025!$B$3:$B$1315, "&lt;=" &amp; BH$1, DataRegularSeason20242025!$D$3:$D$1315, $A33)+SUMIFS(DataRegularSeason20242025!$AB$3:$AB$1315,DataRegularSeason20242025!$B$3:$B$1315, "&lt;=" &amp; BH$1, DataRegularSeason20242025!$E$3:$E$1315, $A33)</f>
        <v>2</v>
      </c>
      <c r="BI33">
        <f>SUMIFS(DataRegularSeason20242025!$AA$3:$AA$1315,DataRegularSeason20242025!$B$3:$B$1315, "&lt;=" &amp; BI$1, DataRegularSeason20242025!$D$3:$D$1315, $A33)+SUMIFS(DataRegularSeason20242025!$AB$3:$AB$1315,DataRegularSeason20242025!$B$3:$B$1315, "&lt;=" &amp; BI$1, DataRegularSeason20242025!$E$3:$E$1315, $A33)</f>
        <v>2</v>
      </c>
      <c r="BJ33">
        <f>SUMIFS(DataRegularSeason20242025!$AA$3:$AA$1315,DataRegularSeason20242025!$B$3:$B$1315, "&lt;=" &amp; BJ$1, DataRegularSeason20242025!$D$3:$D$1315, $A33)+SUMIFS(DataRegularSeason20242025!$AB$3:$AB$1315,DataRegularSeason20242025!$B$3:$B$1315, "&lt;=" &amp; BJ$1, DataRegularSeason20242025!$E$3:$E$1315, $A33)</f>
        <v>2</v>
      </c>
      <c r="BK33">
        <f>SUMIFS(DataRegularSeason20242025!$AA$3:$AA$1315,DataRegularSeason20242025!$B$3:$B$1315, "&lt;=" &amp; BK$1, DataRegularSeason20242025!$D$3:$D$1315, $A33)+SUMIFS(DataRegularSeason20242025!$AB$3:$AB$1315,DataRegularSeason20242025!$B$3:$B$1315, "&lt;=" &amp; BK$1, DataRegularSeason20242025!$E$3:$E$1315, $A33)</f>
        <v>2</v>
      </c>
      <c r="BL33">
        <f>SUMIFS(DataRegularSeason20242025!$AA$3:$AA$1315,DataRegularSeason20242025!$B$3:$B$1315, "&lt;=" &amp; BL$1, DataRegularSeason20242025!$D$3:$D$1315, $A33)+SUMIFS(DataRegularSeason20242025!$AB$3:$AB$1315,DataRegularSeason20242025!$B$3:$B$1315, "&lt;=" &amp; BL$1, DataRegularSeason20242025!$E$3:$E$1315, $A33)</f>
        <v>2</v>
      </c>
      <c r="BM33">
        <f>SUMIFS(DataRegularSeason20242025!$AA$3:$AA$1315,DataRegularSeason20242025!$B$3:$B$1315, "&lt;=" &amp; BM$1, DataRegularSeason20242025!$D$3:$D$1315, $A33)+SUMIFS(DataRegularSeason20242025!$AB$3:$AB$1315,DataRegularSeason20242025!$B$3:$B$1315, "&lt;=" &amp; BM$1, DataRegularSeason20242025!$E$3:$E$1315, $A33)</f>
        <v>2</v>
      </c>
      <c r="BN33">
        <f>SUMIFS(DataRegularSeason20242025!$AA$3:$AA$1315,DataRegularSeason20242025!$B$3:$B$1315, "&lt;=" &amp; BN$1, DataRegularSeason20242025!$D$3:$D$1315, $A33)+SUMIFS(DataRegularSeason20242025!$AB$3:$AB$1315,DataRegularSeason20242025!$B$3:$B$1315, "&lt;=" &amp; BN$1, DataRegularSeason20242025!$E$3:$E$1315, $A33)</f>
        <v>2</v>
      </c>
      <c r="BO33">
        <f>SUMIFS(DataRegularSeason20242025!$AA$3:$AA$1315,DataRegularSeason20242025!$B$3:$B$1315, "&lt;=" &amp; BO$1, DataRegularSeason20242025!$D$3:$D$1315, $A33)+SUMIFS(DataRegularSeason20242025!$AB$3:$AB$1315,DataRegularSeason20242025!$B$3:$B$1315, "&lt;=" &amp; BO$1, DataRegularSeason20242025!$E$3:$E$1315, $A33)</f>
        <v>2</v>
      </c>
      <c r="BP33">
        <f>SUMIFS(DataRegularSeason20242025!$AA$3:$AA$1315,DataRegularSeason20242025!$B$3:$B$1315, "&lt;=" &amp; BP$1, DataRegularSeason20242025!$D$3:$D$1315, $A33)+SUMIFS(DataRegularSeason20242025!$AB$3:$AB$1315,DataRegularSeason20242025!$B$3:$B$1315, "&lt;=" &amp; BP$1, DataRegularSeason20242025!$E$3:$E$1315, $A33)</f>
        <v>2</v>
      </c>
      <c r="BQ33">
        <f>SUMIFS(DataRegularSeason20242025!$AA$3:$AA$1315,DataRegularSeason20242025!$B$3:$B$1315, "&lt;=" &amp; BQ$1, DataRegularSeason20242025!$D$3:$D$1315, $A33)+SUMIFS(DataRegularSeason20242025!$AB$3:$AB$1315,DataRegularSeason20242025!$B$3:$B$1315, "&lt;=" &amp; BQ$1, DataRegularSeason20242025!$E$3:$E$1315, $A33)</f>
        <v>2</v>
      </c>
      <c r="BR33">
        <f>SUMIFS(DataRegularSeason20242025!$AA$3:$AA$1315,DataRegularSeason20242025!$B$3:$B$1315, "&lt;=" &amp; BR$1, DataRegularSeason20242025!$D$3:$D$1315, $A33)+SUMIFS(DataRegularSeason20242025!$AB$3:$AB$1315,DataRegularSeason20242025!$B$3:$B$1315, "&lt;=" &amp; BR$1, DataRegularSeason20242025!$E$3:$E$1315, $A33)</f>
        <v>2</v>
      </c>
      <c r="BS33">
        <f>SUMIFS(DataRegularSeason20242025!$AA$3:$AA$1315,DataRegularSeason20242025!$B$3:$B$1315, "&lt;=" &amp; BS$1, DataRegularSeason20242025!$D$3:$D$1315, $A33)+SUMIFS(DataRegularSeason20242025!$AB$3:$AB$1315,DataRegularSeason20242025!$B$3:$B$1315, "&lt;=" &amp; BS$1, DataRegularSeason20242025!$E$3:$E$1315, $A33)</f>
        <v>2</v>
      </c>
      <c r="BT33">
        <f>SUMIFS(DataRegularSeason20242025!$AA$3:$AA$1315,DataRegularSeason20242025!$B$3:$B$1315, "&lt;=" &amp; BT$1, DataRegularSeason20242025!$D$3:$D$1315, $A33)+SUMIFS(DataRegularSeason20242025!$AB$3:$AB$1315,DataRegularSeason20242025!$B$3:$B$1315, "&lt;=" &amp; BT$1, DataRegularSeason20242025!$E$3:$E$1315, $A33)</f>
        <v>2</v>
      </c>
      <c r="BU33">
        <f>SUMIFS(DataRegularSeason20242025!$AA$3:$AA$1315,DataRegularSeason20242025!$B$3:$B$1315, "&lt;=" &amp; BU$1, DataRegularSeason20242025!$D$3:$D$1315, $A33)+SUMIFS(DataRegularSeason20242025!$AB$3:$AB$1315,DataRegularSeason20242025!$B$3:$B$1315, "&lt;=" &amp; BU$1, DataRegularSeason20242025!$E$3:$E$1315, $A33)</f>
        <v>2</v>
      </c>
      <c r="BV33">
        <f>SUMIFS(DataRegularSeason20242025!$AA$3:$AA$1315,DataRegularSeason20242025!$B$3:$B$1315, "&lt;=" &amp; BV$1, DataRegularSeason20242025!$D$3:$D$1315, $A33)+SUMIFS(DataRegularSeason20242025!$AB$3:$AB$1315,DataRegularSeason20242025!$B$3:$B$1315, "&lt;=" &amp; BV$1, DataRegularSeason20242025!$E$3:$E$1315, $A33)</f>
        <v>2</v>
      </c>
      <c r="BW33">
        <f>SUMIFS(DataRegularSeason20242025!$AA$3:$AA$1315,DataRegularSeason20242025!$B$3:$B$1315, "&lt;=" &amp; BW$1, DataRegularSeason20242025!$D$3:$D$1315, $A33)+SUMIFS(DataRegularSeason20242025!$AB$3:$AB$1315,DataRegularSeason20242025!$B$3:$B$1315, "&lt;=" &amp; BW$1, DataRegularSeason20242025!$E$3:$E$1315, $A33)</f>
        <v>2</v>
      </c>
      <c r="BX33">
        <f>SUMIFS(DataRegularSeason20242025!$AA$3:$AA$1315,DataRegularSeason20242025!$B$3:$B$1315, "&lt;=" &amp; BX$1, DataRegularSeason20242025!$D$3:$D$1315, $A33)+SUMIFS(DataRegularSeason20242025!$AB$3:$AB$1315,DataRegularSeason20242025!$B$3:$B$1315, "&lt;=" &amp; BX$1, DataRegularSeason20242025!$E$3:$E$1315, $A33)</f>
        <v>2</v>
      </c>
      <c r="BY33">
        <f>SUMIFS(DataRegularSeason20242025!$AA$3:$AA$1315,DataRegularSeason20242025!$B$3:$B$1315, "&lt;=" &amp; BY$1, DataRegularSeason20242025!$D$3:$D$1315, $A33)+SUMIFS(DataRegularSeason20242025!$AB$3:$AB$1315,DataRegularSeason20242025!$B$3:$B$1315, "&lt;=" &amp; BY$1, DataRegularSeason20242025!$E$3:$E$1315, $A33)</f>
        <v>2</v>
      </c>
      <c r="BZ33">
        <f>SUMIFS(DataRegularSeason20242025!$AA$3:$AA$1315,DataRegularSeason20242025!$B$3:$B$1315, "&lt;=" &amp; BZ$1, DataRegularSeason20242025!$D$3:$D$1315, $A33)+SUMIFS(DataRegularSeason20242025!$AB$3:$AB$1315,DataRegularSeason20242025!$B$3:$B$1315, "&lt;=" &amp; BZ$1, DataRegularSeason20242025!$E$3:$E$1315, $A33)</f>
        <v>2</v>
      </c>
      <c r="CA33">
        <f>SUMIFS(DataRegularSeason20242025!$AA$3:$AA$1315,DataRegularSeason20242025!$B$3:$B$1315, "&lt;=" &amp; CA$1, DataRegularSeason20242025!$D$3:$D$1315, $A33)+SUMIFS(DataRegularSeason20242025!$AB$3:$AB$1315,DataRegularSeason20242025!$B$3:$B$1315, "&lt;=" &amp; CA$1, DataRegularSeason20242025!$E$3:$E$1315, $A33)</f>
        <v>2</v>
      </c>
      <c r="CB33">
        <f>SUMIFS(DataRegularSeason20242025!$AA$3:$AA$1315,DataRegularSeason20242025!$B$3:$B$1315, "&lt;=" &amp; CB$1, DataRegularSeason20242025!$D$3:$D$1315, $A33)+SUMIFS(DataRegularSeason20242025!$AB$3:$AB$1315,DataRegularSeason20242025!$B$3:$B$1315, "&lt;=" &amp; CB$1, DataRegularSeason20242025!$E$3:$E$1315, $A33)</f>
        <v>2</v>
      </c>
      <c r="CC33">
        <f>SUMIFS(DataRegularSeason20242025!$AA$3:$AA$1315,DataRegularSeason20242025!$B$3:$B$1315, "&lt;=" &amp; CC$1, DataRegularSeason20242025!$D$3:$D$1315, $A33)+SUMIFS(DataRegularSeason20242025!$AB$3:$AB$1315,DataRegularSeason20242025!$B$3:$B$1315, "&lt;=" &amp; CC$1, DataRegularSeason20242025!$E$3:$E$1315, $A33)</f>
        <v>2</v>
      </c>
      <c r="CD33">
        <f>SUMIFS(DataRegularSeason20242025!$AA$3:$AA$1315,DataRegularSeason20242025!$B$3:$B$1315, "&lt;=" &amp; CD$1, DataRegularSeason20242025!$D$3:$D$1315, $A33)+SUMIFS(DataRegularSeason20242025!$AB$3:$AB$1315,DataRegularSeason20242025!$B$3:$B$1315, "&lt;=" &amp; CD$1, DataRegularSeason20242025!$E$3:$E$1315, $A33)</f>
        <v>2</v>
      </c>
      <c r="CE33">
        <f>SUMIFS(DataRegularSeason20242025!$AA$3:$AA$1315,DataRegularSeason20242025!$B$3:$B$1315, "&lt;=" &amp; CE$1, DataRegularSeason20242025!$D$3:$D$1315, $A33)+SUMIFS(DataRegularSeason20242025!$AB$3:$AB$1315,DataRegularSeason20242025!$B$3:$B$1315, "&lt;=" &amp; CE$1, DataRegularSeason20242025!$E$3:$E$1315, $A33)</f>
        <v>2</v>
      </c>
      <c r="CF33">
        <f>SUMIFS(DataRegularSeason20242025!$AA$3:$AA$1315,DataRegularSeason20242025!$B$3:$B$1315, "&lt;=" &amp; CF$1, DataRegularSeason20242025!$D$3:$D$1315, $A33)+SUMIFS(DataRegularSeason20242025!$AB$3:$AB$1315,DataRegularSeason20242025!$B$3:$B$1315, "&lt;=" &amp; CF$1, DataRegularSeason20242025!$E$3:$E$1315, $A33)</f>
        <v>2</v>
      </c>
      <c r="CG33">
        <f>SUMIFS(DataRegularSeason20242025!$AA$3:$AA$1315,DataRegularSeason20242025!$B$3:$B$1315, "&lt;=" &amp; CG$1, DataRegularSeason20242025!$D$3:$D$1315, $A33)+SUMIFS(DataRegularSeason20242025!$AB$3:$AB$1315,DataRegularSeason20242025!$B$3:$B$1315, "&lt;=" &amp; CG$1, DataRegularSeason20242025!$E$3:$E$1315, $A33)</f>
        <v>2</v>
      </c>
      <c r="CH33">
        <f>SUMIFS(DataRegularSeason20242025!$AA$3:$AA$1315,DataRegularSeason20242025!$B$3:$B$1315, "&lt;=" &amp; CH$1, DataRegularSeason20242025!$D$3:$D$1315, $A33)+SUMIFS(DataRegularSeason20242025!$AB$3:$AB$1315,DataRegularSeason20242025!$B$3:$B$1315, "&lt;=" &amp; CH$1, DataRegularSeason20242025!$E$3:$E$1315, $A33)</f>
        <v>2</v>
      </c>
      <c r="CI33">
        <f>SUMIFS(DataRegularSeason20242025!$AA$3:$AA$1315,DataRegularSeason20242025!$B$3:$B$1315, "&lt;=" &amp; CI$1, DataRegularSeason20242025!$D$3:$D$1315, $A33)+SUMIFS(DataRegularSeason20242025!$AB$3:$AB$1315,DataRegularSeason20242025!$B$3:$B$1315, "&lt;=" &amp; CI$1, DataRegularSeason20242025!$E$3:$E$1315, $A33)</f>
        <v>2</v>
      </c>
      <c r="CJ33">
        <f>SUMIFS(DataRegularSeason20242025!$AA$3:$AA$1315,DataRegularSeason20242025!$B$3:$B$1315, "&lt;=" &amp; CJ$1, DataRegularSeason20242025!$D$3:$D$1315, $A33)+SUMIFS(DataRegularSeason20242025!$AB$3:$AB$1315,DataRegularSeason20242025!$B$3:$B$1315, "&lt;=" &amp; CJ$1, DataRegularSeason20242025!$E$3:$E$1315, $A33)</f>
        <v>2</v>
      </c>
      <c r="CK33">
        <f>SUMIFS(DataRegularSeason20242025!$AA$3:$AA$1315,DataRegularSeason20242025!$B$3:$B$1315, "&lt;=" &amp; CK$1, DataRegularSeason20242025!$D$3:$D$1315, $A33)+SUMIFS(DataRegularSeason20242025!$AB$3:$AB$1315,DataRegularSeason20242025!$B$3:$B$1315, "&lt;=" &amp; CK$1, DataRegularSeason20242025!$E$3:$E$1315, $A33)</f>
        <v>2</v>
      </c>
      <c r="CL33">
        <f>SUMIFS(DataRegularSeason20242025!$AA$3:$AA$1315,DataRegularSeason20242025!$B$3:$B$1315, "&lt;=" &amp; CL$1, DataRegularSeason20242025!$D$3:$D$1315, $A33)+SUMIFS(DataRegularSeason20242025!$AB$3:$AB$1315,DataRegularSeason20242025!$B$3:$B$1315, "&lt;=" &amp; CL$1, DataRegularSeason20242025!$E$3:$E$1315, $A33)</f>
        <v>2</v>
      </c>
      <c r="CM33">
        <f>SUMIFS(DataRegularSeason20242025!$AA$3:$AA$1315,DataRegularSeason20242025!$B$3:$B$1315, "&lt;=" &amp; CM$1, DataRegularSeason20242025!$D$3:$D$1315, $A33)+SUMIFS(DataRegularSeason20242025!$AB$3:$AB$1315,DataRegularSeason20242025!$B$3:$B$1315, "&lt;=" &amp; CM$1, DataRegularSeason20242025!$E$3:$E$1315, $A33)</f>
        <v>2</v>
      </c>
      <c r="CN33">
        <f>SUMIFS(DataRegularSeason20242025!$AA$3:$AA$1315,DataRegularSeason20242025!$B$3:$B$1315, "&lt;=" &amp; CN$1, DataRegularSeason20242025!$D$3:$D$1315, $A33)+SUMIFS(DataRegularSeason20242025!$AB$3:$AB$1315,DataRegularSeason20242025!$B$3:$B$1315, "&lt;=" &amp; CN$1, DataRegularSeason20242025!$E$3:$E$1315, $A33)</f>
        <v>2</v>
      </c>
      <c r="CO33">
        <f>SUMIFS(DataRegularSeason20242025!$AA$3:$AA$1315,DataRegularSeason20242025!$B$3:$B$1315, "&lt;=" &amp; CO$1, DataRegularSeason20242025!$D$3:$D$1315, $A33)+SUMIFS(DataRegularSeason20242025!$AB$3:$AB$1315,DataRegularSeason20242025!$B$3:$B$1315, "&lt;=" &amp; CO$1, DataRegularSeason20242025!$E$3:$E$1315, $A33)</f>
        <v>2</v>
      </c>
      <c r="CP33">
        <f>SUMIFS(DataRegularSeason20242025!$AA$3:$AA$1315,DataRegularSeason20242025!$B$3:$B$1315, "&lt;=" &amp; CP$1, DataRegularSeason20242025!$D$3:$D$1315, $A33)+SUMIFS(DataRegularSeason20242025!$AB$3:$AB$1315,DataRegularSeason20242025!$B$3:$B$1315, "&lt;=" &amp; CP$1, DataRegularSeason20242025!$E$3:$E$1315, $A33)</f>
        <v>2</v>
      </c>
      <c r="CQ33">
        <f>SUMIFS(DataRegularSeason20242025!$AA$3:$AA$1315,DataRegularSeason20242025!$B$3:$B$1315, "&lt;=" &amp; CQ$1, DataRegularSeason20242025!$D$3:$D$1315, $A33)+SUMIFS(DataRegularSeason20242025!$AB$3:$AB$1315,DataRegularSeason20242025!$B$3:$B$1315, "&lt;=" &amp; CQ$1, DataRegularSeason20242025!$E$3:$E$1315, $A33)</f>
        <v>2</v>
      </c>
      <c r="CR33">
        <f>SUMIFS(DataRegularSeason20242025!$AA$3:$AA$1315,DataRegularSeason20242025!$B$3:$B$1315, "&lt;=" &amp; CR$1, DataRegularSeason20242025!$D$3:$D$1315, $A33)+SUMIFS(DataRegularSeason20242025!$AB$3:$AB$1315,DataRegularSeason20242025!$B$3:$B$1315, "&lt;=" &amp; CR$1, DataRegularSeason20242025!$E$3:$E$1315, $A33)</f>
        <v>2</v>
      </c>
      <c r="CS33">
        <f>SUMIFS(DataRegularSeason20242025!$AA$3:$AA$1315,DataRegularSeason20242025!$B$3:$B$1315, "&lt;=" &amp; CS$1, DataRegularSeason20242025!$D$3:$D$1315, $A33)+SUMIFS(DataRegularSeason20242025!$AB$3:$AB$1315,DataRegularSeason20242025!$B$3:$B$1315, "&lt;=" &amp; CS$1, DataRegularSeason20242025!$E$3:$E$1315, $A33)</f>
        <v>2</v>
      </c>
      <c r="CT33">
        <f>SUMIFS(DataRegularSeason20242025!$AA$3:$AA$1315,DataRegularSeason20242025!$B$3:$B$1315, "&lt;=" &amp; CT$1, DataRegularSeason20242025!$D$3:$D$1315, $A33)+SUMIFS(DataRegularSeason20242025!$AB$3:$AB$1315,DataRegularSeason20242025!$B$3:$B$1315, "&lt;=" &amp; CT$1, DataRegularSeason20242025!$E$3:$E$1315, $A33)</f>
        <v>2</v>
      </c>
      <c r="CU33">
        <f>SUMIFS(DataRegularSeason20242025!$AA$3:$AA$1315,DataRegularSeason20242025!$B$3:$B$1315, "&lt;=" &amp; CU$1, DataRegularSeason20242025!$D$3:$D$1315, $A33)+SUMIFS(DataRegularSeason20242025!$AB$3:$AB$1315,DataRegularSeason20242025!$B$3:$B$1315, "&lt;=" &amp; CU$1, DataRegularSeason20242025!$E$3:$E$1315, $A33)</f>
        <v>2</v>
      </c>
      <c r="CV33">
        <f>SUMIFS(DataRegularSeason20242025!$AA$3:$AA$1315,DataRegularSeason20242025!$B$3:$B$1315, "&lt;=" &amp; CV$1, DataRegularSeason20242025!$D$3:$D$1315, $A33)+SUMIFS(DataRegularSeason20242025!$AB$3:$AB$1315,DataRegularSeason20242025!$B$3:$B$1315, "&lt;=" &amp; CV$1, DataRegularSeason20242025!$E$3:$E$1315, $A33)</f>
        <v>2</v>
      </c>
      <c r="CW33">
        <f>SUMIFS(DataRegularSeason20242025!$AA$3:$AA$1315,DataRegularSeason20242025!$B$3:$B$1315, "&lt;=" &amp; CW$1, DataRegularSeason20242025!$D$3:$D$1315, $A33)+SUMIFS(DataRegularSeason20242025!$AB$3:$AB$1315,DataRegularSeason20242025!$B$3:$B$1315, "&lt;=" &amp; CW$1, DataRegularSeason20242025!$E$3:$E$1315, $A33)</f>
        <v>2</v>
      </c>
      <c r="CX33">
        <f>SUMIFS(DataRegularSeason20242025!$AA$3:$AA$1315,DataRegularSeason20242025!$B$3:$B$1315, "&lt;=" &amp; CX$1, DataRegularSeason20242025!$D$3:$D$1315, $A33)+SUMIFS(DataRegularSeason20242025!$AB$3:$AB$1315,DataRegularSeason20242025!$B$3:$B$1315, "&lt;=" &amp; CX$1, DataRegularSeason20242025!$E$3:$E$1315, $A33)</f>
        <v>2</v>
      </c>
      <c r="CY33">
        <f>SUMIFS(DataRegularSeason20242025!$AA$3:$AA$1315,DataRegularSeason20242025!$B$3:$B$1315, "&lt;=" &amp; CY$1, DataRegularSeason20242025!$D$3:$D$1315, $A33)+SUMIFS(DataRegularSeason20242025!$AB$3:$AB$1315,DataRegularSeason20242025!$B$3:$B$1315, "&lt;=" &amp; CY$1, DataRegularSeason20242025!$E$3:$E$1315, $A33)</f>
        <v>2</v>
      </c>
      <c r="CZ33">
        <f>SUMIFS(DataRegularSeason20242025!$AA$3:$AA$1315,DataRegularSeason20242025!$B$3:$B$1315, "&lt;=" &amp; CZ$1, DataRegularSeason20242025!$D$3:$D$1315, $A33)+SUMIFS(DataRegularSeason20242025!$AB$3:$AB$1315,DataRegularSeason20242025!$B$3:$B$1315, "&lt;=" &amp; CZ$1, DataRegularSeason20242025!$E$3:$E$1315, $A33)</f>
        <v>2</v>
      </c>
      <c r="DA33">
        <f>SUMIFS(DataRegularSeason20242025!$AA$3:$AA$1315,DataRegularSeason20242025!$B$3:$B$1315, "&lt;=" &amp; DA$1, DataRegularSeason20242025!$D$3:$D$1315, $A33)+SUMIFS(DataRegularSeason20242025!$AB$3:$AB$1315,DataRegularSeason20242025!$B$3:$B$1315, "&lt;=" &amp; DA$1, DataRegularSeason20242025!$E$3:$E$1315, $A33)</f>
        <v>2</v>
      </c>
      <c r="DB33">
        <f>SUMIFS(DataRegularSeason20242025!$AA$3:$AA$1315,DataRegularSeason20242025!$B$3:$B$1315, "&lt;=" &amp; DB$1, DataRegularSeason20242025!$D$3:$D$1315, $A33)+SUMIFS(DataRegularSeason20242025!$AB$3:$AB$1315,DataRegularSeason20242025!$B$3:$B$1315, "&lt;=" &amp; DB$1, DataRegularSeason20242025!$E$3:$E$1315, $A33)</f>
        <v>2</v>
      </c>
      <c r="DC33">
        <f>SUMIFS(DataRegularSeason20242025!$AA$3:$AA$1315,DataRegularSeason20242025!$B$3:$B$1315, "&lt;=" &amp; DC$1, DataRegularSeason20242025!$D$3:$D$1315, $A33)+SUMIFS(DataRegularSeason20242025!$AB$3:$AB$1315,DataRegularSeason20242025!$B$3:$B$1315, "&lt;=" &amp; DC$1, DataRegularSeason20242025!$E$3:$E$1315, $A33)</f>
        <v>2</v>
      </c>
      <c r="DD33">
        <f>SUMIFS(DataRegularSeason20242025!$AA$3:$AA$1315,DataRegularSeason20242025!$B$3:$B$1315, "&lt;=" &amp; DD$1, DataRegularSeason20242025!$D$3:$D$1315, $A33)+SUMIFS(DataRegularSeason20242025!$AB$3:$AB$1315,DataRegularSeason20242025!$B$3:$B$1315, "&lt;=" &amp; DD$1, DataRegularSeason20242025!$E$3:$E$1315, $A33)</f>
        <v>2</v>
      </c>
      <c r="DE33">
        <f>SUMIFS(DataRegularSeason20242025!$AA$3:$AA$1315,DataRegularSeason20242025!$B$3:$B$1315, "&lt;=" &amp; DE$1, DataRegularSeason20242025!$D$3:$D$1315, $A33)+SUMIFS(DataRegularSeason20242025!$AB$3:$AB$1315,DataRegularSeason20242025!$B$3:$B$1315, "&lt;=" &amp; DE$1, DataRegularSeason20242025!$E$3:$E$1315, $A33)</f>
        <v>2</v>
      </c>
      <c r="DF33">
        <f>SUMIFS(DataRegularSeason20242025!$AA$3:$AA$1315,DataRegularSeason20242025!$B$3:$B$1315, "&lt;=" &amp; DF$1, DataRegularSeason20242025!$D$3:$D$1315, $A33)+SUMIFS(DataRegularSeason20242025!$AB$3:$AB$1315,DataRegularSeason20242025!$B$3:$B$1315, "&lt;=" &amp; DF$1, DataRegularSeason20242025!$E$3:$E$1315, $A33)</f>
        <v>2</v>
      </c>
      <c r="DG33">
        <f>SUMIFS(DataRegularSeason20242025!$AA$3:$AA$1315,DataRegularSeason20242025!$B$3:$B$1315, "&lt;=" &amp; DG$1, DataRegularSeason20242025!$D$3:$D$1315, $A33)+SUMIFS(DataRegularSeason20242025!$AB$3:$AB$1315,DataRegularSeason20242025!$B$3:$B$1315, "&lt;=" &amp; DG$1, DataRegularSeason20242025!$E$3:$E$1315, $A33)</f>
        <v>2</v>
      </c>
      <c r="DH33">
        <f>SUMIFS(DataRegularSeason20242025!$AA$3:$AA$1315,DataRegularSeason20242025!$B$3:$B$1315, "&lt;=" &amp; DH$1, DataRegularSeason20242025!$D$3:$D$1315, $A33)+SUMIFS(DataRegularSeason20242025!$AB$3:$AB$1315,DataRegularSeason20242025!$B$3:$B$1315, "&lt;=" &amp; DH$1, DataRegularSeason20242025!$E$3:$E$1315, $A33)</f>
        <v>2</v>
      </c>
      <c r="DI33">
        <f>SUMIFS(DataRegularSeason20242025!$AA$3:$AA$1315,DataRegularSeason20242025!$B$3:$B$1315, "&lt;=" &amp; DI$1, DataRegularSeason20242025!$D$3:$D$1315, $A33)+SUMIFS(DataRegularSeason20242025!$AB$3:$AB$1315,DataRegularSeason20242025!$B$3:$B$1315, "&lt;=" &amp; DI$1, DataRegularSeason20242025!$E$3:$E$1315, $A33)</f>
        <v>2</v>
      </c>
      <c r="DJ33">
        <f>SUMIFS(DataRegularSeason20242025!$AA$3:$AA$1315,DataRegularSeason20242025!$B$3:$B$1315, "&lt;=" &amp; DJ$1, DataRegularSeason20242025!$D$3:$D$1315, $A33)+SUMIFS(DataRegularSeason20242025!$AB$3:$AB$1315,DataRegularSeason20242025!$B$3:$B$1315, "&lt;=" &amp; DJ$1, DataRegularSeason20242025!$E$3:$E$1315, $A33)</f>
        <v>2</v>
      </c>
      <c r="DK33">
        <f>SUMIFS(DataRegularSeason20242025!$AA$3:$AA$1315,DataRegularSeason20242025!$B$3:$B$1315, "&lt;=" &amp; DK$1, DataRegularSeason20242025!$D$3:$D$1315, $A33)+SUMIFS(DataRegularSeason20242025!$AB$3:$AB$1315,DataRegularSeason20242025!$B$3:$B$1315, "&lt;=" &amp; DK$1, DataRegularSeason20242025!$E$3:$E$1315, $A33)</f>
        <v>2</v>
      </c>
      <c r="DL33">
        <f>SUMIFS(DataRegularSeason20242025!$AA$3:$AA$1315,DataRegularSeason20242025!$B$3:$B$1315, "&lt;=" &amp; DL$1, DataRegularSeason20242025!$D$3:$D$1315, $A33)+SUMIFS(DataRegularSeason20242025!$AB$3:$AB$1315,DataRegularSeason20242025!$B$3:$B$1315, "&lt;=" &amp; DL$1, DataRegularSeason20242025!$E$3:$E$1315, $A33)</f>
        <v>2</v>
      </c>
      <c r="DM33">
        <f>SUMIFS(DataRegularSeason20242025!$AA$3:$AA$1315,DataRegularSeason20242025!$B$3:$B$1315, "&lt;=" &amp; DM$1, DataRegularSeason20242025!$D$3:$D$1315, $A33)+SUMIFS(DataRegularSeason20242025!$AB$3:$AB$1315,DataRegularSeason20242025!$B$3:$B$1315, "&lt;=" &amp; DM$1, DataRegularSeason20242025!$E$3:$E$1315, $A33)</f>
        <v>2</v>
      </c>
      <c r="DN33">
        <f>SUMIFS(DataRegularSeason20242025!$AA$3:$AA$1315,DataRegularSeason20242025!$B$3:$B$1315, "&lt;=" &amp; DN$1, DataRegularSeason20242025!$D$3:$D$1315, $A33)+SUMIFS(DataRegularSeason20242025!$AB$3:$AB$1315,DataRegularSeason20242025!$B$3:$B$1315, "&lt;=" &amp; DN$1, DataRegularSeason20242025!$E$3:$E$1315, $A33)</f>
        <v>2</v>
      </c>
      <c r="DO33">
        <f>SUMIFS(DataRegularSeason20242025!$AA$3:$AA$1315,DataRegularSeason20242025!$B$3:$B$1315, "&lt;=" &amp; DO$1, DataRegularSeason20242025!$D$3:$D$1315, $A33)+SUMIFS(DataRegularSeason20242025!$AB$3:$AB$1315,DataRegularSeason20242025!$B$3:$B$1315, "&lt;=" &amp; DO$1, DataRegularSeason20242025!$E$3:$E$1315, $A33)</f>
        <v>2</v>
      </c>
      <c r="DP33">
        <f>SUMIFS(DataRegularSeason20242025!$AA$3:$AA$1315,DataRegularSeason20242025!$B$3:$B$1315, "&lt;=" &amp; DP$1, DataRegularSeason20242025!$D$3:$D$1315, $A33)+SUMIFS(DataRegularSeason20242025!$AB$3:$AB$1315,DataRegularSeason20242025!$B$3:$B$1315, "&lt;=" &amp; DP$1, DataRegularSeason20242025!$E$3:$E$1315, $A33)</f>
        <v>2</v>
      </c>
      <c r="DQ33">
        <f>SUMIFS(DataRegularSeason20242025!$AA$3:$AA$1315,DataRegularSeason20242025!$B$3:$B$1315, "&lt;=" &amp; DQ$1, DataRegularSeason20242025!$D$3:$D$1315, $A33)+SUMIFS(DataRegularSeason20242025!$AB$3:$AB$1315,DataRegularSeason20242025!$B$3:$B$1315, "&lt;=" &amp; DQ$1, DataRegularSeason20242025!$E$3:$E$1315, $A33)</f>
        <v>2</v>
      </c>
      <c r="DR33">
        <f>SUMIFS(DataRegularSeason20242025!$AA$3:$AA$1315,DataRegularSeason20242025!$B$3:$B$1315, "&lt;=" &amp; DR$1, DataRegularSeason20242025!$D$3:$D$1315, $A33)+SUMIFS(DataRegularSeason20242025!$AB$3:$AB$1315,DataRegularSeason20242025!$B$3:$B$1315, "&lt;=" &amp; DR$1, DataRegularSeason20242025!$E$3:$E$1315, $A33)</f>
        <v>2</v>
      </c>
      <c r="DS33">
        <f>SUMIFS(DataRegularSeason20242025!$AA$3:$AA$1315,DataRegularSeason20242025!$B$3:$B$1315, "&lt;=" &amp; DS$1, DataRegularSeason20242025!$D$3:$D$1315, $A33)+SUMIFS(DataRegularSeason20242025!$AB$3:$AB$1315,DataRegularSeason20242025!$B$3:$B$1315, "&lt;=" &amp; DS$1, DataRegularSeason20242025!$E$3:$E$1315, $A33)</f>
        <v>2</v>
      </c>
      <c r="DT33">
        <f>SUMIFS(DataRegularSeason20242025!$AA$3:$AA$1315,DataRegularSeason20242025!$B$3:$B$1315, "&lt;=" &amp; DT$1, DataRegularSeason20242025!$D$3:$D$1315, $A33)+SUMIFS(DataRegularSeason20242025!$AB$3:$AB$1315,DataRegularSeason20242025!$B$3:$B$1315, "&lt;=" &amp; DT$1, DataRegularSeason20242025!$E$3:$E$1315, $A33)</f>
        <v>2</v>
      </c>
      <c r="DU33">
        <f>SUMIFS(DataRegularSeason20242025!$AA$3:$AA$1315,DataRegularSeason20242025!$B$3:$B$1315, "&lt;=" &amp; DU$1, DataRegularSeason20242025!$D$3:$D$1315, $A33)+SUMIFS(DataRegularSeason20242025!$AB$3:$AB$1315,DataRegularSeason20242025!$B$3:$B$1315, "&lt;=" &amp; DU$1, DataRegularSeason20242025!$E$3:$E$1315, $A33)</f>
        <v>2</v>
      </c>
      <c r="DV33">
        <f>SUMIFS(DataRegularSeason20242025!$AA$3:$AA$1315,DataRegularSeason20242025!$B$3:$B$1315, "&lt;=" &amp; DV$1, DataRegularSeason20242025!$D$3:$D$1315, $A33)+SUMIFS(DataRegularSeason20242025!$AB$3:$AB$1315,DataRegularSeason20242025!$B$3:$B$1315, "&lt;=" &amp; DV$1, DataRegularSeason20242025!$E$3:$E$1315, $A33)</f>
        <v>2</v>
      </c>
      <c r="DW33">
        <f>SUMIFS(DataRegularSeason20242025!$AA$3:$AA$1315,DataRegularSeason20242025!$B$3:$B$1315, "&lt;=" &amp; DW$1, DataRegularSeason20242025!$D$3:$D$1315, $A33)+SUMIFS(DataRegularSeason20242025!$AB$3:$AB$1315,DataRegularSeason20242025!$B$3:$B$1315, "&lt;=" &amp; DW$1, DataRegularSeason20242025!$E$3:$E$1315, $A33)</f>
        <v>2</v>
      </c>
      <c r="DX33">
        <f>SUMIFS(DataRegularSeason20242025!$AA$3:$AA$1315,DataRegularSeason20242025!$B$3:$B$1315, "&lt;=" &amp; DX$1, DataRegularSeason20242025!$D$3:$D$1315, $A33)+SUMIFS(DataRegularSeason20242025!$AB$3:$AB$1315,DataRegularSeason20242025!$B$3:$B$1315, "&lt;=" &amp; DX$1, DataRegularSeason20242025!$E$3:$E$1315, $A33)</f>
        <v>2</v>
      </c>
      <c r="DY33">
        <f>SUMIFS(DataRegularSeason20242025!$AA$3:$AA$1315,DataRegularSeason20242025!$B$3:$B$1315, "&lt;=" &amp; DY$1, DataRegularSeason20242025!$D$3:$D$1315, $A33)+SUMIFS(DataRegularSeason20242025!$AB$3:$AB$1315,DataRegularSeason20242025!$B$3:$B$1315, "&lt;=" &amp; DY$1, DataRegularSeason20242025!$E$3:$E$1315, $A33)</f>
        <v>2</v>
      </c>
      <c r="DZ33">
        <f>SUMIFS(DataRegularSeason20242025!$AA$3:$AA$1315,DataRegularSeason20242025!$B$3:$B$1315, "&lt;=" &amp; DZ$1, DataRegularSeason20242025!$D$3:$D$1315, $A33)+SUMIFS(DataRegularSeason20242025!$AB$3:$AB$1315,DataRegularSeason20242025!$B$3:$B$1315, "&lt;=" &amp; DZ$1, DataRegularSeason20242025!$E$3:$E$1315, $A33)</f>
        <v>2</v>
      </c>
      <c r="EA33">
        <f>SUMIFS(DataRegularSeason20242025!$AA$3:$AA$1315,DataRegularSeason20242025!$B$3:$B$1315, "&lt;=" &amp; EA$1, DataRegularSeason20242025!$D$3:$D$1315, $A33)+SUMIFS(DataRegularSeason20242025!$AB$3:$AB$1315,DataRegularSeason20242025!$B$3:$B$1315, "&lt;=" &amp; EA$1, DataRegularSeason20242025!$E$3:$E$1315, $A33)</f>
        <v>2</v>
      </c>
      <c r="EB33">
        <f>SUMIFS(DataRegularSeason20242025!$AA$3:$AA$1315,DataRegularSeason20242025!$B$3:$B$1315, "&lt;=" &amp; EB$1, DataRegularSeason20242025!$D$3:$D$1315, $A33)+SUMIFS(DataRegularSeason20242025!$AB$3:$AB$1315,DataRegularSeason20242025!$B$3:$B$1315, "&lt;=" &amp; EB$1, DataRegularSeason20242025!$E$3:$E$1315, $A33)</f>
        <v>2</v>
      </c>
      <c r="EC33">
        <f>SUMIFS(DataRegularSeason20242025!$AA$3:$AA$1315,DataRegularSeason20242025!$B$3:$B$1315, "&lt;=" &amp; EC$1, DataRegularSeason20242025!$D$3:$D$1315, $A33)+SUMIFS(DataRegularSeason20242025!$AB$3:$AB$1315,DataRegularSeason20242025!$B$3:$B$1315, "&lt;=" &amp; EC$1, DataRegularSeason20242025!$E$3:$E$1315, $A33)</f>
        <v>2</v>
      </c>
      <c r="ED33">
        <f>SUMIFS(DataRegularSeason20242025!$AA$3:$AA$1315,DataRegularSeason20242025!$B$3:$B$1315, "&lt;=" &amp; ED$1, DataRegularSeason20242025!$D$3:$D$1315, $A33)+SUMIFS(DataRegularSeason20242025!$AB$3:$AB$1315,DataRegularSeason20242025!$B$3:$B$1315, "&lt;=" &amp; ED$1, DataRegularSeason20242025!$E$3:$E$1315, $A33)</f>
        <v>2</v>
      </c>
      <c r="EE33">
        <f>SUMIFS(DataRegularSeason20242025!$AA$3:$AA$1315,DataRegularSeason20242025!$B$3:$B$1315, "&lt;=" &amp; EE$1, DataRegularSeason20242025!$D$3:$D$1315, $A33)+SUMIFS(DataRegularSeason20242025!$AB$3:$AB$1315,DataRegularSeason20242025!$B$3:$B$1315, "&lt;=" &amp; EE$1, DataRegularSeason20242025!$E$3:$E$1315, $A33)</f>
        <v>2</v>
      </c>
      <c r="EF33">
        <f>SUMIFS(DataRegularSeason20242025!$AA$3:$AA$1315,DataRegularSeason20242025!$B$3:$B$1315, "&lt;=" &amp; EF$1, DataRegularSeason20242025!$D$3:$D$1315, $A33)+SUMIFS(DataRegularSeason20242025!$AB$3:$AB$1315,DataRegularSeason20242025!$B$3:$B$1315, "&lt;=" &amp; EF$1, DataRegularSeason20242025!$E$3:$E$1315, $A33)</f>
        <v>2</v>
      </c>
      <c r="EG33">
        <f>SUMIFS(DataRegularSeason20242025!$AA$3:$AA$1315,DataRegularSeason20242025!$B$3:$B$1315, "&lt;=" &amp; EG$1, DataRegularSeason20242025!$D$3:$D$1315, $A33)+SUMIFS(DataRegularSeason20242025!$AB$3:$AB$1315,DataRegularSeason20242025!$B$3:$B$1315, "&lt;=" &amp; EG$1, DataRegularSeason20242025!$E$3:$E$1315, $A33)</f>
        <v>2</v>
      </c>
      <c r="EH33">
        <f>SUMIFS(DataRegularSeason20242025!$AA$3:$AA$1315,DataRegularSeason20242025!$B$3:$B$1315, "&lt;=" &amp; EH$1, DataRegularSeason20242025!$D$3:$D$1315, $A33)+SUMIFS(DataRegularSeason20242025!$AB$3:$AB$1315,DataRegularSeason20242025!$B$3:$B$1315, "&lt;=" &amp; EH$1, DataRegularSeason20242025!$E$3:$E$1315, $A33)</f>
        <v>2</v>
      </c>
      <c r="EI33">
        <f>SUMIFS(DataRegularSeason20242025!$AA$3:$AA$1315,DataRegularSeason20242025!$B$3:$B$1315, "&lt;=" &amp; EI$1, DataRegularSeason20242025!$D$3:$D$1315, $A33)+SUMIFS(DataRegularSeason20242025!$AB$3:$AB$1315,DataRegularSeason20242025!$B$3:$B$1315, "&lt;=" &amp; EI$1, DataRegularSeason20242025!$E$3:$E$1315, $A33)</f>
        <v>2</v>
      </c>
      <c r="EJ33">
        <f>SUMIFS(DataRegularSeason20242025!$AA$3:$AA$1315,DataRegularSeason20242025!$B$3:$B$1315, "&lt;=" &amp; EJ$1, DataRegularSeason20242025!$D$3:$D$1315, $A33)+SUMIFS(DataRegularSeason20242025!$AB$3:$AB$1315,DataRegularSeason20242025!$B$3:$B$1315, "&lt;=" &amp; EJ$1, DataRegularSeason20242025!$E$3:$E$1315, $A33)</f>
        <v>2</v>
      </c>
      <c r="EK33">
        <f>SUMIFS(DataRegularSeason20242025!$AA$3:$AA$1315,DataRegularSeason20242025!$B$3:$B$1315, "&lt;=" &amp; EK$1, DataRegularSeason20242025!$D$3:$D$1315, $A33)+SUMIFS(DataRegularSeason20242025!$AB$3:$AB$1315,DataRegularSeason20242025!$B$3:$B$1315, "&lt;=" &amp; EK$1, DataRegularSeason20242025!$E$3:$E$1315, $A33)</f>
        <v>2</v>
      </c>
      <c r="EL33">
        <f>SUMIFS(DataRegularSeason20242025!$AA$3:$AA$1315,DataRegularSeason20242025!$B$3:$B$1315, "&lt;=" &amp; EL$1, DataRegularSeason20242025!$D$3:$D$1315, $A33)+SUMIFS(DataRegularSeason20242025!$AB$3:$AB$1315,DataRegularSeason20242025!$B$3:$B$1315, "&lt;=" &amp; EL$1, DataRegularSeason20242025!$E$3:$E$1315, $A33)</f>
        <v>2</v>
      </c>
      <c r="EM33">
        <f>SUMIFS(DataRegularSeason20242025!$AA$3:$AA$1315,DataRegularSeason20242025!$B$3:$B$1315, "&lt;=" &amp; EM$1, DataRegularSeason20242025!$D$3:$D$1315, $A33)+SUMIFS(DataRegularSeason20242025!$AB$3:$AB$1315,DataRegularSeason20242025!$B$3:$B$1315, "&lt;=" &amp; EM$1, DataRegularSeason20242025!$E$3:$E$1315, $A33)</f>
        <v>2</v>
      </c>
      <c r="EN33">
        <f>SUMIFS(DataRegularSeason20242025!$AA$3:$AA$1315,DataRegularSeason20242025!$B$3:$B$1315, "&lt;=" &amp; EN$1, DataRegularSeason20242025!$D$3:$D$1315, $A33)+SUMIFS(DataRegularSeason20242025!$AB$3:$AB$1315,DataRegularSeason20242025!$B$3:$B$1315, "&lt;=" &amp; EN$1, DataRegularSeason20242025!$E$3:$E$1315, $A33)</f>
        <v>2</v>
      </c>
      <c r="EO33">
        <f>SUMIFS(DataRegularSeason20242025!$AA$3:$AA$1315,DataRegularSeason20242025!$B$3:$B$1315, "&lt;=" &amp; EO$1, DataRegularSeason20242025!$D$3:$D$1315, $A33)+SUMIFS(DataRegularSeason20242025!$AB$3:$AB$1315,DataRegularSeason20242025!$B$3:$B$1315, "&lt;=" &amp; EO$1, DataRegularSeason20242025!$E$3:$E$1315, $A33)</f>
        <v>2</v>
      </c>
      <c r="EP33">
        <f>SUMIFS(DataRegularSeason20242025!$AA$3:$AA$1315,DataRegularSeason20242025!$B$3:$B$1315, "&lt;=" &amp; EP$1, DataRegularSeason20242025!$D$3:$D$1315, $A33)+SUMIFS(DataRegularSeason20242025!$AB$3:$AB$1315,DataRegularSeason20242025!$B$3:$B$1315, "&lt;=" &amp; EP$1, DataRegularSeason20242025!$E$3:$E$1315, $A33)</f>
        <v>2</v>
      </c>
      <c r="EQ33">
        <f>SUMIFS(DataRegularSeason20242025!$AA$3:$AA$1315,DataRegularSeason20242025!$B$3:$B$1315, "&lt;=" &amp; EQ$1, DataRegularSeason20242025!$D$3:$D$1315, $A33)+SUMIFS(DataRegularSeason20242025!$AB$3:$AB$1315,DataRegularSeason20242025!$B$3:$B$1315, "&lt;=" &amp; EQ$1, DataRegularSeason20242025!$E$3:$E$1315, $A33)</f>
        <v>2</v>
      </c>
      <c r="ER33">
        <f>SUMIFS(DataRegularSeason20242025!$AA$3:$AA$1315,DataRegularSeason20242025!$B$3:$B$1315, "&lt;=" &amp; ER$1, DataRegularSeason20242025!$D$3:$D$1315, $A33)+SUMIFS(DataRegularSeason20242025!$AB$3:$AB$1315,DataRegularSeason20242025!$B$3:$B$1315, "&lt;=" &amp; ER$1, DataRegularSeason20242025!$E$3:$E$1315, $A33)</f>
        <v>2</v>
      </c>
      <c r="ES33">
        <f>SUMIFS(DataRegularSeason20242025!$AA$3:$AA$1315,DataRegularSeason20242025!$B$3:$B$1315, "&lt;=" &amp; ES$1, DataRegularSeason20242025!$D$3:$D$1315, $A33)+SUMIFS(DataRegularSeason20242025!$AB$3:$AB$1315,DataRegularSeason20242025!$B$3:$B$1315, "&lt;=" &amp; ES$1, DataRegularSeason20242025!$E$3:$E$1315, $A33)</f>
        <v>2</v>
      </c>
      <c r="ET33">
        <f>SUMIFS(DataRegularSeason20242025!$AA$3:$AA$1315,DataRegularSeason20242025!$B$3:$B$1315, "&lt;=" &amp; ET$1, DataRegularSeason20242025!$D$3:$D$1315, $A33)+SUMIFS(DataRegularSeason20242025!$AB$3:$AB$1315,DataRegularSeason20242025!$B$3:$B$1315, "&lt;=" &amp; ET$1, DataRegularSeason20242025!$E$3:$E$1315, $A33)</f>
        <v>2</v>
      </c>
      <c r="EU33">
        <f>SUMIFS(DataRegularSeason20242025!$AA$3:$AA$1315,DataRegularSeason20242025!$B$3:$B$1315, "&lt;=" &amp; EU$1, DataRegularSeason20242025!$D$3:$D$1315, $A33)+SUMIFS(DataRegularSeason20242025!$AB$3:$AB$1315,DataRegularSeason20242025!$B$3:$B$1315, "&lt;=" &amp; EU$1, DataRegularSeason20242025!$E$3:$E$1315, $A33)</f>
        <v>2</v>
      </c>
      <c r="EV33">
        <f>SUMIFS(DataRegularSeason20242025!$AA$3:$AA$1315,DataRegularSeason20242025!$B$3:$B$1315, "&lt;=" &amp; EV$1, DataRegularSeason20242025!$D$3:$D$1315, $A33)+SUMIFS(DataRegularSeason20242025!$AB$3:$AB$1315,DataRegularSeason20242025!$B$3:$B$1315, "&lt;=" &amp; EV$1, DataRegularSeason20242025!$E$3:$E$1315, $A33)</f>
        <v>2</v>
      </c>
      <c r="EW33">
        <f>SUMIFS(DataRegularSeason20242025!$AA$3:$AA$1315,DataRegularSeason20242025!$B$3:$B$1315, "&lt;=" &amp; EW$1, DataRegularSeason20242025!$D$3:$D$1315, $A33)+SUMIFS(DataRegularSeason20242025!$AB$3:$AB$1315,DataRegularSeason20242025!$B$3:$B$1315, "&lt;=" &amp; EW$1, DataRegularSeason20242025!$E$3:$E$1315, $A33)</f>
        <v>2</v>
      </c>
      <c r="EX33">
        <f>SUMIFS(DataRegularSeason20242025!$AA$3:$AA$1315,DataRegularSeason20242025!$B$3:$B$1315, "&lt;=" &amp; EX$1, DataRegularSeason20242025!$D$3:$D$1315, $A33)+SUMIFS(DataRegularSeason20242025!$AB$3:$AB$1315,DataRegularSeason20242025!$B$3:$B$1315, "&lt;=" &amp; EX$1, DataRegularSeason20242025!$E$3:$E$1315, $A33)</f>
        <v>2</v>
      </c>
      <c r="EY33">
        <f>SUMIFS(DataRegularSeason20242025!$AA$3:$AA$1315,DataRegularSeason20242025!$B$3:$B$1315, "&lt;=" &amp; EY$1, DataRegularSeason20242025!$D$3:$D$1315, $A33)+SUMIFS(DataRegularSeason20242025!$AB$3:$AB$1315,DataRegularSeason20242025!$B$3:$B$1315, "&lt;=" &amp; EY$1, DataRegularSeason20242025!$E$3:$E$1315, $A33)</f>
        <v>2</v>
      </c>
      <c r="EZ33">
        <f>SUMIFS(DataRegularSeason20242025!$AA$3:$AA$1315,DataRegularSeason20242025!$B$3:$B$1315, "&lt;=" &amp; EZ$1, DataRegularSeason20242025!$D$3:$D$1315, $A33)+SUMIFS(DataRegularSeason20242025!$AB$3:$AB$1315,DataRegularSeason20242025!$B$3:$B$1315, "&lt;=" &amp; EZ$1, DataRegularSeason20242025!$E$3:$E$1315, $A33)</f>
        <v>2</v>
      </c>
      <c r="FA33">
        <f>SUMIFS(DataRegularSeason20242025!$AA$3:$AA$1315,DataRegularSeason20242025!$B$3:$B$1315, "&lt;=" &amp; FA$1, DataRegularSeason20242025!$D$3:$D$1315, $A33)+SUMIFS(DataRegularSeason20242025!$AB$3:$AB$1315,DataRegularSeason20242025!$B$3:$B$1315, "&lt;=" &amp; FA$1, DataRegularSeason20242025!$E$3:$E$1315, $A33)</f>
        <v>2</v>
      </c>
      <c r="FB33">
        <f>SUMIFS(DataRegularSeason20242025!$AA$3:$AA$1315,DataRegularSeason20242025!$B$3:$B$1315, "&lt;=" &amp; FB$1, DataRegularSeason20242025!$D$3:$D$1315, $A33)+SUMIFS(DataRegularSeason20242025!$AB$3:$AB$1315,DataRegularSeason20242025!$B$3:$B$1315, "&lt;=" &amp; FB$1, DataRegularSeason20242025!$E$3:$E$1315, $A33)</f>
        <v>2</v>
      </c>
      <c r="FC33">
        <f>SUMIFS(DataRegularSeason20242025!$AA$3:$AA$1315,DataRegularSeason20242025!$B$3:$B$1315, "&lt;=" &amp; FC$1, DataRegularSeason20242025!$D$3:$D$1315, $A33)+SUMIFS(DataRegularSeason20242025!$AB$3:$AB$1315,DataRegularSeason20242025!$B$3:$B$1315, "&lt;=" &amp; FC$1, DataRegularSeason20242025!$E$3:$E$1315, $A33)</f>
        <v>2</v>
      </c>
      <c r="FD33">
        <f>SUMIFS(DataRegularSeason20242025!$AA$3:$AA$1315,DataRegularSeason20242025!$B$3:$B$1315, "&lt;=" &amp; FD$1, DataRegularSeason20242025!$D$3:$D$1315, $A33)+SUMIFS(DataRegularSeason20242025!$AB$3:$AB$1315,DataRegularSeason20242025!$B$3:$B$1315, "&lt;=" &amp; FD$1, DataRegularSeason20242025!$E$3:$E$1315, $A33)</f>
        <v>2</v>
      </c>
      <c r="FE33">
        <f>SUMIFS(DataRegularSeason20242025!$AA$3:$AA$1315,DataRegularSeason20242025!$B$3:$B$1315, "&lt;=" &amp; FE$1, DataRegularSeason20242025!$D$3:$D$1315, $A33)+SUMIFS(DataRegularSeason20242025!$AB$3:$AB$1315,DataRegularSeason20242025!$B$3:$B$1315, "&lt;=" &amp; FE$1, DataRegularSeason20242025!$E$3:$E$1315, $A33)</f>
        <v>2</v>
      </c>
      <c r="FF33">
        <f>SUMIFS(DataRegularSeason20242025!$AA$3:$AA$1315,DataRegularSeason20242025!$B$3:$B$1315, "&lt;=" &amp; FF$1, DataRegularSeason20242025!$D$3:$D$1315, $A33)+SUMIFS(DataRegularSeason20242025!$AB$3:$AB$1315,DataRegularSeason20242025!$B$3:$B$1315, "&lt;=" &amp; FF$1, DataRegularSeason20242025!$E$3:$E$1315, $A33)</f>
        <v>2</v>
      </c>
      <c r="FG33">
        <f>SUMIFS(DataRegularSeason20242025!$AA$3:$AA$1315,DataRegularSeason20242025!$B$3:$B$1315, "&lt;=" &amp; FG$1, DataRegularSeason20242025!$D$3:$D$1315, $A33)+SUMIFS(DataRegularSeason20242025!$AB$3:$AB$1315,DataRegularSeason20242025!$B$3:$B$1315, "&lt;=" &amp; FG$1, DataRegularSeason20242025!$E$3:$E$1315, $A33)</f>
        <v>2</v>
      </c>
      <c r="FH33">
        <f>SUMIFS(DataRegularSeason20242025!$AA$3:$AA$1315,DataRegularSeason20242025!$B$3:$B$1315, "&lt;=" &amp; FH$1, DataRegularSeason20242025!$D$3:$D$1315, $A33)+SUMIFS(DataRegularSeason20242025!$AB$3:$AB$1315,DataRegularSeason20242025!$B$3:$B$1315, "&lt;=" &amp; FH$1, DataRegularSeason20242025!$E$3:$E$1315, $A33)</f>
        <v>2</v>
      </c>
      <c r="FI33">
        <f>SUMIFS(DataRegularSeason20242025!$AA$3:$AA$1315,DataRegularSeason20242025!$B$3:$B$1315, "&lt;=" &amp; FI$1, DataRegularSeason20242025!$D$3:$D$1315, $A33)+SUMIFS(DataRegularSeason20242025!$AB$3:$AB$1315,DataRegularSeason20242025!$B$3:$B$1315, "&lt;=" &amp; FI$1, DataRegularSeason20242025!$E$3:$E$1315, $A33)</f>
        <v>2</v>
      </c>
      <c r="FJ33">
        <f>SUMIFS(DataRegularSeason20242025!$AA$3:$AA$1315,DataRegularSeason20242025!$B$3:$B$1315, "&lt;=" &amp; FJ$1, DataRegularSeason20242025!$D$3:$D$1315, $A33)+SUMIFS(DataRegularSeason20242025!$AB$3:$AB$1315,DataRegularSeason20242025!$B$3:$B$1315, "&lt;=" &amp; FJ$1, DataRegularSeason20242025!$E$3:$E$1315, $A33)</f>
        <v>2</v>
      </c>
      <c r="FK33">
        <f>SUMIFS(DataRegularSeason20242025!$AA$3:$AA$1315,DataRegularSeason20242025!$B$3:$B$1315, "&lt;=" &amp; FK$1, DataRegularSeason20242025!$D$3:$D$1315, $A33)+SUMIFS(DataRegularSeason20242025!$AB$3:$AB$1315,DataRegularSeason20242025!$B$3:$B$1315, "&lt;=" &amp; FK$1, DataRegularSeason20242025!$E$3:$E$1315, $A33)</f>
        <v>2</v>
      </c>
      <c r="FL33">
        <f>SUMIFS(DataRegularSeason20242025!$AA$3:$AA$1315,DataRegularSeason20242025!$B$3:$B$1315, "&lt;=" &amp; FL$1, DataRegularSeason20242025!$D$3:$D$1315, $A33)+SUMIFS(DataRegularSeason20242025!$AB$3:$AB$1315,DataRegularSeason20242025!$B$3:$B$1315, "&lt;=" &amp; FL$1, DataRegularSeason20242025!$E$3:$E$1315, $A33)</f>
        <v>2</v>
      </c>
      <c r="FM33">
        <f>SUMIFS(DataRegularSeason20242025!$AA$3:$AA$1315,DataRegularSeason20242025!$B$3:$B$1315, "&lt;=" &amp; FM$1, DataRegularSeason20242025!$D$3:$D$1315, $A33)+SUMIFS(DataRegularSeason20242025!$AB$3:$AB$1315,DataRegularSeason20242025!$B$3:$B$1315, "&lt;=" &amp; FM$1, DataRegularSeason20242025!$E$3:$E$1315, $A33)</f>
        <v>2</v>
      </c>
      <c r="FN33">
        <f>SUMIFS(DataRegularSeason20242025!$AA$3:$AA$1315,DataRegularSeason20242025!$B$3:$B$1315, "&lt;=" &amp; FN$1, DataRegularSeason20242025!$D$3:$D$1315, $A33)+SUMIFS(DataRegularSeason20242025!$AB$3:$AB$1315,DataRegularSeason20242025!$B$3:$B$1315, "&lt;=" &amp; FN$1, DataRegularSeason20242025!$E$3:$E$1315, $A33)</f>
        <v>2</v>
      </c>
      <c r="FO33">
        <f>SUMIFS(DataRegularSeason20242025!$AA$3:$AA$1315,DataRegularSeason20242025!$B$3:$B$1315, "&lt;=" &amp; FO$1, DataRegularSeason20242025!$D$3:$D$1315, $A33)+SUMIFS(DataRegularSeason20242025!$AB$3:$AB$1315,DataRegularSeason20242025!$B$3:$B$1315, "&lt;=" &amp; FO$1, DataRegularSeason20242025!$E$3:$E$1315, $A33)</f>
        <v>2</v>
      </c>
      <c r="FP33">
        <f>SUMIFS(DataRegularSeason20242025!$AA$3:$AA$1315,DataRegularSeason20242025!$B$3:$B$1315, "&lt;=" &amp; FP$1, DataRegularSeason20242025!$D$3:$D$1315, $A33)+SUMIFS(DataRegularSeason20242025!$AB$3:$AB$1315,DataRegularSeason20242025!$B$3:$B$1315, "&lt;=" &amp; FP$1, DataRegularSeason20242025!$E$3:$E$1315, $A33)</f>
        <v>2</v>
      </c>
      <c r="FQ33">
        <f>SUMIFS(DataRegularSeason20242025!$AA$3:$AA$1315,DataRegularSeason20242025!$B$3:$B$1315, "&lt;=" &amp; FQ$1, DataRegularSeason20242025!$D$3:$D$1315, $A33)+SUMIFS(DataRegularSeason20242025!$AB$3:$AB$1315,DataRegularSeason20242025!$B$3:$B$1315, "&lt;=" &amp; FQ$1, DataRegularSeason20242025!$E$3:$E$1315, $A33)</f>
        <v>2</v>
      </c>
      <c r="FR33">
        <f>SUMIFS(DataRegularSeason20242025!$AA$3:$AA$1315,DataRegularSeason20242025!$B$3:$B$1315, "&lt;=" &amp; FR$1, DataRegularSeason20242025!$D$3:$D$1315, $A33)+SUMIFS(DataRegularSeason20242025!$AB$3:$AB$1315,DataRegularSeason20242025!$B$3:$B$1315, "&lt;=" &amp; FR$1, DataRegularSeason20242025!$E$3:$E$1315, $A33)</f>
        <v>2</v>
      </c>
      <c r="FS33">
        <f>SUMIFS(DataRegularSeason20242025!$AA$3:$AA$1315,DataRegularSeason20242025!$B$3:$B$1315, "&lt;=" &amp; FS$1, DataRegularSeason20242025!$D$3:$D$1315, $A33)+SUMIFS(DataRegularSeason20242025!$AB$3:$AB$1315,DataRegularSeason20242025!$B$3:$B$1315, "&lt;=" &amp; FS$1, DataRegularSeason20242025!$E$3:$E$1315, $A33)</f>
        <v>2</v>
      </c>
      <c r="FT33">
        <f>SUMIFS(DataRegularSeason20242025!$AA$3:$AA$1315,DataRegularSeason20242025!$B$3:$B$1315, "&lt;=" &amp; FT$1, DataRegularSeason20242025!$D$3:$D$1315, $A33)+SUMIFS(DataRegularSeason20242025!$AB$3:$AB$1315,DataRegularSeason20242025!$B$3:$B$1315, "&lt;=" &amp; FT$1, DataRegularSeason20242025!$E$3:$E$1315, $A33)</f>
        <v>2</v>
      </c>
      <c r="FU33">
        <f>SUMIFS(DataRegularSeason20242025!$AA$3:$AA$1315,DataRegularSeason20242025!$B$3:$B$1315, "&lt;=" &amp; FU$1, DataRegularSeason20242025!$D$3:$D$1315, $A33)+SUMIFS(DataRegularSeason20242025!$AB$3:$AB$1315,DataRegularSeason20242025!$B$3:$B$1315, "&lt;=" &amp; FU$1, DataRegularSeason20242025!$E$3:$E$1315, $A33)</f>
        <v>2</v>
      </c>
      <c r="FV33">
        <f>SUMIFS(DataRegularSeason20242025!$AA$3:$AA$1315,DataRegularSeason20242025!$B$3:$B$1315, "&lt;=" &amp; FV$1, DataRegularSeason20242025!$D$3:$D$1315, $A33)+SUMIFS(DataRegularSeason20242025!$AB$3:$AB$1315,DataRegularSeason20242025!$B$3:$B$1315, "&lt;=" &amp; FV$1, DataRegularSeason20242025!$E$3:$E$1315, $A33)</f>
        <v>2</v>
      </c>
      <c r="FW33">
        <f>SUMIFS(DataRegularSeason20242025!$AA$3:$AA$1315,DataRegularSeason20242025!$B$3:$B$1315, "&lt;=" &amp; FW$1, DataRegularSeason20242025!$D$3:$D$1315, $A33)+SUMIFS(DataRegularSeason20242025!$AB$3:$AB$1315,DataRegularSeason20242025!$B$3:$B$1315, "&lt;=" &amp; FW$1, DataRegularSeason20242025!$E$3:$E$1315, $A33)</f>
        <v>2</v>
      </c>
      <c r="FX33">
        <f>SUMIFS(DataRegularSeason20242025!$AA$3:$AA$1315,DataRegularSeason20242025!$B$3:$B$1315, "&lt;=" &amp; FX$1, DataRegularSeason20242025!$D$3:$D$1315, $A33)+SUMIFS(DataRegularSeason20242025!$AB$3:$AB$1315,DataRegularSeason20242025!$B$3:$B$1315, "&lt;=" &amp; FX$1, DataRegularSeason20242025!$E$3:$E$1315, $A33)</f>
        <v>2</v>
      </c>
      <c r="FY33">
        <f>SUMIFS(DataRegularSeason20242025!$AA$3:$AA$1315,DataRegularSeason20242025!$B$3:$B$1315, "&lt;=" &amp; FY$1, DataRegularSeason20242025!$D$3:$D$1315, $A33)+SUMIFS(DataRegularSeason20242025!$AB$3:$AB$1315,DataRegularSeason20242025!$B$3:$B$1315, "&lt;=" &amp; FY$1, DataRegularSeason20242025!$E$3:$E$1315, $A33)</f>
        <v>2</v>
      </c>
      <c r="FZ33">
        <f>SUMIFS(DataRegularSeason20242025!$AA$3:$AA$1315,DataRegularSeason20242025!$B$3:$B$1315, "&lt;=" &amp; FZ$1, DataRegularSeason20242025!$D$3:$D$1315, $A33)+SUMIFS(DataRegularSeason20242025!$AB$3:$AB$1315,DataRegularSeason20242025!$B$3:$B$1315, "&lt;=" &amp; FZ$1, DataRegularSeason20242025!$E$3:$E$1315, $A33)</f>
        <v>2</v>
      </c>
      <c r="GA33">
        <f>SUMIFS(DataRegularSeason20242025!$AA$3:$AA$1315,DataRegularSeason20242025!$B$3:$B$1315, "&lt;=" &amp; GA$1, DataRegularSeason20242025!$D$3:$D$1315, $A33)+SUMIFS(DataRegularSeason20242025!$AB$3:$AB$1315,DataRegularSeason20242025!$B$3:$B$1315, "&lt;=" &amp; GA$1, DataRegularSeason20242025!$E$3:$E$1315, $A33)</f>
        <v>2</v>
      </c>
      <c r="GB33">
        <f>SUMIFS(DataRegularSeason20242025!$AA$3:$AA$1315,DataRegularSeason20242025!$B$3:$B$1315, "&lt;=" &amp; GB$1, DataRegularSeason20242025!$D$3:$D$1315, $A33)+SUMIFS(DataRegularSeason20242025!$AB$3:$AB$1315,DataRegularSeason20242025!$B$3:$B$1315, "&lt;=" &amp; GB$1, DataRegularSeason20242025!$E$3:$E$1315, $A33)</f>
        <v>2</v>
      </c>
      <c r="GC33">
        <f>SUMIFS(DataRegularSeason20242025!$AA$3:$AA$1315,DataRegularSeason20242025!$B$3:$B$1315, "&lt;=" &amp; GC$1, DataRegularSeason20242025!$D$3:$D$1315, $A33)+SUMIFS(DataRegularSeason20242025!$AB$3:$AB$1315,DataRegularSeason20242025!$B$3:$B$1315, "&lt;=" &amp; GC$1, DataRegularSeason20242025!$E$3:$E$1315, $A33)</f>
        <v>2</v>
      </c>
      <c r="GD33">
        <f>SUMIFS(DataRegularSeason20242025!$AA$3:$AA$1315,DataRegularSeason20242025!$B$3:$B$1315, "&lt;=" &amp; GD$1, DataRegularSeason20242025!$D$3:$D$1315, $A33)+SUMIFS(DataRegularSeason20242025!$AB$3:$AB$1315,DataRegularSeason20242025!$B$3:$B$1315, "&lt;=" &amp; GD$1, DataRegularSeason20242025!$E$3:$E$1315, $A33)</f>
        <v>2</v>
      </c>
      <c r="GE33">
        <f>SUMIFS(DataRegularSeason20242025!$AA$3:$AA$1315,DataRegularSeason20242025!$B$3:$B$1315, "&lt;=" &amp; GE$1, DataRegularSeason20242025!$D$3:$D$1315, $A33)+SUMIFS(DataRegularSeason20242025!$AB$3:$AB$1315,DataRegularSeason20242025!$B$3:$B$1315, "&lt;=" &amp; GE$1, DataRegularSeason20242025!$E$3:$E$1315, $A33)</f>
        <v>2</v>
      </c>
      <c r="GF33">
        <f>SUMIFS(DataRegularSeason20242025!$AA$3:$AA$1315,DataRegularSeason20242025!$B$3:$B$1315, "&lt;=" &amp; GF$1, DataRegularSeason20242025!$D$3:$D$1315, $A33)+SUMIFS(DataRegularSeason20242025!$AB$3:$AB$1315,DataRegularSeason20242025!$B$3:$B$1315, "&lt;=" &amp; GF$1, DataRegularSeason20242025!$E$3:$E$1315, $A33)</f>
        <v>2</v>
      </c>
      <c r="GG33">
        <f>SUMIFS(DataRegularSeason20242025!$AA$3:$AA$1315,DataRegularSeason20242025!$B$3:$B$1315, "&lt;=" &amp; GG$1, DataRegularSeason20242025!$D$3:$D$1315, $A33)+SUMIFS(DataRegularSeason20242025!$AB$3:$AB$1315,DataRegularSeason20242025!$B$3:$B$1315, "&lt;=" &amp; GG$1, DataRegularSeason20242025!$E$3:$E$1315, $A33)</f>
        <v>2</v>
      </c>
      <c r="GH33">
        <f>SUMIFS(DataRegularSeason20242025!$AA$3:$AA$1315,DataRegularSeason20242025!$B$3:$B$1315, "&lt;=" &amp; GH$1, DataRegularSeason20242025!$D$3:$D$1315, $A33)+SUMIFS(DataRegularSeason20242025!$AB$3:$AB$1315,DataRegularSeason20242025!$B$3:$B$1315, "&lt;=" &amp; GH$1, DataRegularSeason20242025!$E$3:$E$1315, $A33)</f>
        <v>2</v>
      </c>
      <c r="GI33">
        <f>SUMIFS(DataRegularSeason20242025!$AA$3:$AA$1315,DataRegularSeason20242025!$B$3:$B$1315, "&lt;=" &amp; GI$1, DataRegularSeason20242025!$D$3:$D$1315, $A33)+SUMIFS(DataRegularSeason20242025!$AB$3:$AB$1315,DataRegularSeason20242025!$B$3:$B$1315, "&lt;=" &amp; GI$1, DataRegularSeason20242025!$E$3:$E$1315, $A33)</f>
        <v>2</v>
      </c>
      <c r="GJ33">
        <f>SUMIFS(DataRegularSeason20242025!$AA$3:$AA$1315,DataRegularSeason20242025!$B$3:$B$1315, "&lt;=" &amp; GJ$1, DataRegularSeason20242025!$D$3:$D$1315, $A33)+SUMIFS(DataRegularSeason20242025!$AB$3:$AB$1315,DataRegularSeason20242025!$B$3:$B$1315, "&lt;=" &amp; GJ$1, DataRegularSeason20242025!$E$3:$E$1315, $A33)</f>
        <v>2</v>
      </c>
      <c r="GK33">
        <f>SUMIFS(DataRegularSeason20242025!$AA$3:$AA$1315,DataRegularSeason20242025!$B$3:$B$1315, "&lt;=" &amp; GK$1, DataRegularSeason20242025!$D$3:$D$1315, $A33)+SUMIFS(DataRegularSeason20242025!$AB$3:$AB$1315,DataRegularSeason20242025!$B$3:$B$1315, "&lt;=" &amp; GK$1, DataRegularSeason20242025!$E$3:$E$1315, $A33)</f>
        <v>2</v>
      </c>
      <c r="GL33">
        <f>SUMIFS(DataRegularSeason20242025!$AA$3:$AA$1315,DataRegularSeason20242025!$B$3:$B$1315, "&lt;=" &amp; GL$1, DataRegularSeason20242025!$D$3:$D$1315, $A33)+SUMIFS(DataRegularSeason20242025!$AB$3:$AB$1315,DataRegularSeason20242025!$B$3:$B$1315, "&lt;=" &amp; GL$1, DataRegularSeason20242025!$E$3:$E$1315, $A33)</f>
        <v>2</v>
      </c>
      <c r="GM33">
        <f>SUMIFS(DataRegularSeason20242025!$AA$3:$AA$1315,DataRegularSeason20242025!$B$3:$B$1315, "&lt;=" &amp; GM$1, DataRegularSeason20242025!$D$3:$D$1315, $A33)+SUMIFS(DataRegularSeason20242025!$AB$3:$AB$1315,DataRegularSeason20242025!$B$3:$B$1315, "&lt;=" &amp; GM$1, DataRegularSeason20242025!$E$3:$E$1315, $A33)</f>
        <v>2</v>
      </c>
      <c r="GN33">
        <f>SUMIFS(DataRegularSeason20242025!$AA$3:$AA$1315,DataRegularSeason20242025!$B$3:$B$1315, "&lt;=" &amp; GN$1, DataRegularSeason20242025!$D$3:$D$1315, $A33)+SUMIFS(DataRegularSeason20242025!$AB$3:$AB$1315,DataRegularSeason20242025!$B$3:$B$1315, "&lt;=" &amp; GN$1, DataRegularSeason20242025!$E$3:$E$1315, $A33)</f>
        <v>2</v>
      </c>
      <c r="GO33">
        <f>SUMIFS(DataRegularSeason20242025!$AA$3:$AA$1315,DataRegularSeason20242025!$B$3:$B$1315, "&lt;=" &amp; GO$1, DataRegularSeason20242025!$D$3:$D$1315, $A33)+SUMIFS(DataRegularSeason20242025!$AB$3:$AB$1315,DataRegularSeason20242025!$B$3:$B$1315, "&lt;=" &amp; GO$1, DataRegularSeason20242025!$E$3:$E$1315, $A33)</f>
        <v>2</v>
      </c>
      <c r="GP33">
        <f>SUMIFS(DataRegularSeason20242025!$AA$3:$AA$1315,DataRegularSeason20242025!$B$3:$B$1315, "&lt;=" &amp; GP$1, DataRegularSeason20242025!$D$3:$D$1315, $A33)+SUMIFS(DataRegularSeason20242025!$AB$3:$AB$1315,DataRegularSeason20242025!$B$3:$B$1315, "&lt;=" &amp; GP$1, DataRegularSeason20242025!$E$3:$E$1315, $A33)</f>
        <v>2</v>
      </c>
      <c r="GQ33">
        <f>SUMIFS(DataRegularSeason20242025!$AA$3:$AA$1315,DataRegularSeason20242025!$B$3:$B$1315, "&lt;=" &amp; GQ$1, DataRegularSeason20242025!$D$3:$D$1315, $A33)+SUMIFS(DataRegularSeason20242025!$AB$3:$AB$1315,DataRegularSeason20242025!$B$3:$B$1315, "&lt;=" &amp; GQ$1, DataRegularSeason20242025!$E$3:$E$1315, $A33)</f>
        <v>2</v>
      </c>
      <c r="GR33">
        <f>SUMIFS(DataRegularSeason20242025!$AA$3:$AA$1315,DataRegularSeason20242025!$B$3:$B$1315, "&lt;=" &amp; GR$1, DataRegularSeason20242025!$D$3:$D$1315, $A33)+SUMIFS(DataRegularSeason20242025!$AB$3:$AB$1315,DataRegularSeason20242025!$B$3:$B$1315, "&lt;=" &amp; GR$1, DataRegularSeason20242025!$E$3:$E$1315, $A33)</f>
        <v>2</v>
      </c>
      <c r="GS33">
        <f>SUMIFS(DataRegularSeason20242025!$AA$3:$AA$1315,DataRegularSeason20242025!$B$3:$B$1315, "&lt;=" &amp; GS$1, DataRegularSeason20242025!$D$3:$D$1315, $A33)+SUMIFS(DataRegularSeason20242025!$AB$3:$AB$1315,DataRegularSeason20242025!$B$3:$B$1315, "&lt;=" &amp; GS$1, DataRegularSeason20242025!$E$3:$E$1315, $A33)</f>
        <v>2</v>
      </c>
      <c r="GT33">
        <f>SUMIFS(DataRegularSeason20242025!$AA$3:$AA$1315,DataRegularSeason20242025!$B$3:$B$1315, "&lt;=" &amp; GT$1, DataRegularSeason20242025!$D$3:$D$1315, $A33)+SUMIFS(DataRegularSeason20242025!$AB$3:$AB$1315,DataRegularSeason20242025!$B$3:$B$1315, "&lt;=" &amp; GT$1, DataRegularSeason20242025!$E$3:$E$1315, $A33)</f>
        <v>2</v>
      </c>
      <c r="GU33">
        <f>SUMIFS(DataRegularSeason20242025!$AA$3:$AA$1315,DataRegularSeason20242025!$B$3:$B$1315, "&lt;=" &amp; GU$1, DataRegularSeason20242025!$D$3:$D$1315, $A33)+SUMIFS(DataRegularSeason20242025!$AB$3:$AB$1315,DataRegularSeason20242025!$B$3:$B$1315, "&lt;=" &amp; GU$1, DataRegularSeason20242025!$E$3:$E$1315, $A33)</f>
        <v>2</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9.875</v>
      </c>
      <c r="AD34">
        <f>SUBTOTAL(101,Table4[2024-10-29])</f>
        <v>9.875</v>
      </c>
      <c r="AE34">
        <f>SUBTOTAL(101,Table4[2024-10-30])</f>
        <v>9.875</v>
      </c>
      <c r="AF34">
        <f>SUBTOTAL(101,Table4[2024-10-31])</f>
        <v>9.875</v>
      </c>
      <c r="AG34">
        <f>SUBTOTAL(101,Table4[2024-11-01])</f>
        <v>9.875</v>
      </c>
      <c r="AH34">
        <f>SUBTOTAL(101,Table4[2024-11-02])</f>
        <v>9.875</v>
      </c>
      <c r="AI34">
        <f>SUBTOTAL(101,Table4[2024-11-03])</f>
        <v>9.875</v>
      </c>
      <c r="AJ34">
        <f>SUBTOTAL(101,Table4[2024-11-04])</f>
        <v>9.875</v>
      </c>
      <c r="AK34">
        <f>SUBTOTAL(101,Table4[2024-11-05])</f>
        <v>9.875</v>
      </c>
      <c r="AL34">
        <f>SUBTOTAL(101,Table4[2024-11-06])</f>
        <v>9.875</v>
      </c>
      <c r="AM34">
        <f>SUBTOTAL(101,Table4[2024-11-07])</f>
        <v>9.875</v>
      </c>
      <c r="AN34">
        <f>SUBTOTAL(101,Table4[2024-11-08])</f>
        <v>9.875</v>
      </c>
      <c r="AO34">
        <f>SUBTOTAL(101,Table4[2024-11-09])</f>
        <v>9.875</v>
      </c>
      <c r="AP34">
        <f>SUBTOTAL(101,Table4[2024-11-10])</f>
        <v>9.875</v>
      </c>
      <c r="AQ34">
        <f>SUBTOTAL(101,Table4[2024-11-11])</f>
        <v>9.875</v>
      </c>
      <c r="AR34">
        <f>SUBTOTAL(101,Table4[2024-11-12])</f>
        <v>9.875</v>
      </c>
      <c r="AS34">
        <f>SUBTOTAL(101,Table4[2024-11-13])</f>
        <v>9.875</v>
      </c>
      <c r="AT34">
        <f>SUBTOTAL(101,Table4[2024-11-14])</f>
        <v>9.875</v>
      </c>
      <c r="AU34">
        <f>SUBTOTAL(101,Table4[2024-11-15])</f>
        <v>9.875</v>
      </c>
      <c r="AV34">
        <f>SUBTOTAL(101,Table4[2024-11-16])</f>
        <v>9.875</v>
      </c>
      <c r="AW34">
        <f>SUBTOTAL(101,Table4[2024-11-17])</f>
        <v>9.875</v>
      </c>
      <c r="AX34">
        <f>SUBTOTAL(101,Table4[2024-11-18])</f>
        <v>9.875</v>
      </c>
      <c r="AY34">
        <f>SUBTOTAL(101,Table4[2024-11-19])</f>
        <v>9.875</v>
      </c>
      <c r="AZ34">
        <f>SUBTOTAL(101,Table4[2024-11-20])</f>
        <v>9.875</v>
      </c>
      <c r="BA34">
        <f>SUBTOTAL(101,Table4[2024-11-21])</f>
        <v>9.875</v>
      </c>
      <c r="BB34">
        <f>SUBTOTAL(101,Table4[2024-11-22])</f>
        <v>9.875</v>
      </c>
      <c r="BC34">
        <f>SUBTOTAL(101,Table4[2024-11-23])</f>
        <v>9.875</v>
      </c>
      <c r="BD34">
        <f>SUBTOTAL(101,Table4[2024-11-24])</f>
        <v>9.875</v>
      </c>
      <c r="BE34">
        <f>SUBTOTAL(101,Table4[2024-11-25])</f>
        <v>9.875</v>
      </c>
      <c r="BF34">
        <f>SUBTOTAL(101,Table4[2024-11-26])</f>
        <v>9.875</v>
      </c>
      <c r="BG34">
        <f>SUBTOTAL(101,Table4[2024-11-27])</f>
        <v>9.875</v>
      </c>
      <c r="BH34">
        <f>SUBTOTAL(101,Table4[2024-11-28])</f>
        <v>9.875</v>
      </c>
      <c r="BI34">
        <f>SUBTOTAL(101,Table4[2024-11-29])</f>
        <v>9.875</v>
      </c>
      <c r="BJ34">
        <f>SUBTOTAL(101,Table4[2024-11-30])</f>
        <v>9.875</v>
      </c>
      <c r="BK34">
        <f>SUBTOTAL(101,Table4[2024-12-01])</f>
        <v>9.875</v>
      </c>
      <c r="BL34">
        <f>SUBTOTAL(101,Table4[2024-12-02])</f>
        <v>9.875</v>
      </c>
      <c r="BM34">
        <f>SUBTOTAL(101,Table4[2024-12-03])</f>
        <v>9.875</v>
      </c>
      <c r="BN34">
        <f>SUBTOTAL(101,Table4[2024-12-04])</f>
        <v>9.875</v>
      </c>
      <c r="BO34">
        <f>SUBTOTAL(101,Table4[2024-12-05])</f>
        <v>9.875</v>
      </c>
      <c r="BP34">
        <f>SUBTOTAL(101,Table4[2024-12-06])</f>
        <v>9.875</v>
      </c>
      <c r="BQ34">
        <f>SUBTOTAL(101,Table4[2024-12-07])</f>
        <v>9.875</v>
      </c>
      <c r="BR34">
        <f>SUBTOTAL(101,Table4[2024-12-08])</f>
        <v>9.875</v>
      </c>
      <c r="BS34">
        <f>SUBTOTAL(101,Table4[2024-12-09])</f>
        <v>9.875</v>
      </c>
      <c r="BT34">
        <f>SUBTOTAL(101,Table4[2024-12-10])</f>
        <v>9.875</v>
      </c>
      <c r="BU34">
        <f>SUBTOTAL(101,Table4[2024-12-11])</f>
        <v>9.875</v>
      </c>
      <c r="BV34">
        <f>SUBTOTAL(101,Table4[2024-12-12])</f>
        <v>9.875</v>
      </c>
      <c r="BW34">
        <f>SUBTOTAL(101,Table4[2024-12-13])</f>
        <v>9.875</v>
      </c>
      <c r="BX34">
        <f>SUBTOTAL(101,Table4[2024-12-14])</f>
        <v>9.875</v>
      </c>
      <c r="BY34">
        <f>SUBTOTAL(101,Table4[2024-12-15])</f>
        <v>9.875</v>
      </c>
      <c r="BZ34">
        <f>SUBTOTAL(101,Table4[2024-12-16])</f>
        <v>9.875</v>
      </c>
      <c r="CA34">
        <f>SUBTOTAL(101,Table4[2024-12-17])</f>
        <v>9.875</v>
      </c>
      <c r="CB34">
        <f>SUBTOTAL(101,Table4[2024-12-18])</f>
        <v>9.875</v>
      </c>
      <c r="CC34">
        <f>SUBTOTAL(101,Table4[2024-12-19])</f>
        <v>9.875</v>
      </c>
      <c r="CD34">
        <f>SUBTOTAL(101,Table4[2024-12-20])</f>
        <v>9.875</v>
      </c>
      <c r="CE34">
        <f>SUBTOTAL(101,Table4[2024-12-21])</f>
        <v>9.875</v>
      </c>
      <c r="CF34">
        <f>SUBTOTAL(101,Table4[2024-12-22])</f>
        <v>9.875</v>
      </c>
      <c r="CG34">
        <f>SUBTOTAL(101,Table4[2024-12-23])</f>
        <v>9.875</v>
      </c>
      <c r="CH34">
        <f>SUBTOTAL(101,Table4[2024-12-24])</f>
        <v>9.875</v>
      </c>
      <c r="CI34">
        <f>SUBTOTAL(101,Table4[2024-12-25])</f>
        <v>9.875</v>
      </c>
      <c r="CJ34">
        <f>SUBTOTAL(101,Table4[2024-12-26])</f>
        <v>9.875</v>
      </c>
      <c r="CK34">
        <f>SUBTOTAL(101,Table4[2024-12-27])</f>
        <v>9.875</v>
      </c>
      <c r="CL34">
        <f>SUBTOTAL(101,Table4[2024-12-28])</f>
        <v>9.875</v>
      </c>
      <c r="CM34">
        <f>SUBTOTAL(101,Table4[2024-12-29])</f>
        <v>9.875</v>
      </c>
      <c r="CN34">
        <f>SUBTOTAL(101,Table4[2024-12-30])</f>
        <v>9.875</v>
      </c>
      <c r="CO34">
        <f>SUBTOTAL(101,Table4[2024-12-31])</f>
        <v>9.875</v>
      </c>
      <c r="CP34">
        <f>SUBTOTAL(101,Table4[2025-01-01])</f>
        <v>9.875</v>
      </c>
      <c r="CQ34">
        <f>SUBTOTAL(101,Table4[2025-01-02])</f>
        <v>9.875</v>
      </c>
      <c r="CR34">
        <f>SUBTOTAL(101,Table4[2025-01-03])</f>
        <v>9.875</v>
      </c>
      <c r="CS34">
        <f>SUBTOTAL(101,Table4[2025-01-04])</f>
        <v>9.875</v>
      </c>
      <c r="CT34">
        <f>SUBTOTAL(101,Table4[2025-01-05])</f>
        <v>9.875</v>
      </c>
      <c r="CU34">
        <f>SUBTOTAL(101,Table4[2025-01-06])</f>
        <v>9.875</v>
      </c>
      <c r="CV34">
        <f>SUBTOTAL(101,Table4[2025-01-07])</f>
        <v>9.875</v>
      </c>
      <c r="CW34">
        <f>SUBTOTAL(101,Table4[2025-01-08])</f>
        <v>9.875</v>
      </c>
      <c r="CX34">
        <f>SUBTOTAL(101,Table4[2025-01-09])</f>
        <v>9.875</v>
      </c>
      <c r="CY34">
        <f>SUBTOTAL(101,Table4[2025-01-10])</f>
        <v>9.875</v>
      </c>
      <c r="CZ34">
        <f>SUBTOTAL(101,Table4[2025-01-11])</f>
        <v>9.875</v>
      </c>
      <c r="DA34">
        <f>SUBTOTAL(101,Table4[2025-01-12])</f>
        <v>9.875</v>
      </c>
      <c r="DB34">
        <f>SUBTOTAL(101,Table4[2025-01-13])</f>
        <v>9.875</v>
      </c>
      <c r="DC34">
        <f>SUBTOTAL(101,Table4[2025-01-14])</f>
        <v>9.875</v>
      </c>
      <c r="DD34">
        <f>SUBTOTAL(101,Table4[2025-01-15])</f>
        <v>9.875</v>
      </c>
      <c r="DE34">
        <f>SUBTOTAL(101,Table4[2025-01-16])</f>
        <v>9.875</v>
      </c>
      <c r="DF34">
        <f>SUBTOTAL(101,Table4[2025-01-17])</f>
        <v>9.875</v>
      </c>
      <c r="DG34">
        <f>SUBTOTAL(101,Table4[2025-01-18])</f>
        <v>9.875</v>
      </c>
      <c r="DH34">
        <f>SUBTOTAL(101,Table4[2025-01-19])</f>
        <v>9.875</v>
      </c>
      <c r="DI34">
        <f>SUBTOTAL(101,Table4[2025-01-20])</f>
        <v>9.875</v>
      </c>
      <c r="DJ34">
        <f>SUBTOTAL(101,Table4[2025-01-21])</f>
        <v>9.875</v>
      </c>
      <c r="DK34">
        <f>SUBTOTAL(101,Table4[2025-01-22])</f>
        <v>9.875</v>
      </c>
      <c r="DL34">
        <f>SUBTOTAL(101,Table4[2025-01-23])</f>
        <v>9.875</v>
      </c>
      <c r="DM34">
        <f>SUBTOTAL(101,Table4[2025-01-24])</f>
        <v>9.875</v>
      </c>
      <c r="DN34">
        <f>SUBTOTAL(101,Table4[2025-01-25])</f>
        <v>9.875</v>
      </c>
      <c r="DO34">
        <f>SUBTOTAL(101,Table4[2025-01-26])</f>
        <v>9.875</v>
      </c>
      <c r="DP34">
        <f>SUBTOTAL(101,Table4[2025-01-27])</f>
        <v>9.875</v>
      </c>
      <c r="DQ34">
        <f>SUBTOTAL(101,Table4[2025-01-28])</f>
        <v>9.875</v>
      </c>
      <c r="DR34">
        <f>SUBTOTAL(101,Table4[2025-01-29])</f>
        <v>9.875</v>
      </c>
      <c r="DS34">
        <f>SUBTOTAL(101,Table4[2025-01-30])</f>
        <v>9.875</v>
      </c>
      <c r="DT34">
        <f>SUBTOTAL(101,Table4[2025-01-31])</f>
        <v>9.875</v>
      </c>
      <c r="DU34">
        <f>SUBTOTAL(101,Table4[2025-02-01])</f>
        <v>9.875</v>
      </c>
      <c r="DV34">
        <f>SUBTOTAL(101,Table4[2025-02-02])</f>
        <v>9.875</v>
      </c>
      <c r="DW34">
        <f>SUBTOTAL(101,Table4[2025-02-03])</f>
        <v>9.875</v>
      </c>
      <c r="DX34">
        <f>SUBTOTAL(101,Table4[2025-02-04])</f>
        <v>9.875</v>
      </c>
      <c r="DY34">
        <f>SUBTOTAL(101,Table4[2025-02-05])</f>
        <v>9.875</v>
      </c>
      <c r="DZ34">
        <f>SUBTOTAL(101,Table4[2025-02-06])</f>
        <v>9.875</v>
      </c>
      <c r="EA34">
        <f>SUBTOTAL(101,Table4[2025-02-07])</f>
        <v>9.875</v>
      </c>
      <c r="EB34">
        <f>SUBTOTAL(101,Table4[2025-02-08])</f>
        <v>9.875</v>
      </c>
      <c r="EC34">
        <f>SUBTOTAL(101,Table4[2025-02-09])</f>
        <v>9.875</v>
      </c>
      <c r="ED34">
        <f>SUBTOTAL(101,Table4[2025-02-10])</f>
        <v>9.875</v>
      </c>
      <c r="EE34">
        <f>SUBTOTAL(101,Table4[2025-02-11])</f>
        <v>9.875</v>
      </c>
      <c r="EF34">
        <f>SUBTOTAL(101,Table4[2025-02-12])</f>
        <v>9.875</v>
      </c>
      <c r="EG34">
        <f>SUBTOTAL(101,Table4[2025-02-13])</f>
        <v>9.875</v>
      </c>
      <c r="EH34">
        <f>SUBTOTAL(101,Table4[2025-02-14])</f>
        <v>9.875</v>
      </c>
      <c r="EI34">
        <f>SUBTOTAL(101,Table4[2025-02-15])</f>
        <v>9.875</v>
      </c>
      <c r="EJ34">
        <f>SUBTOTAL(101,Table4[2025-02-16])</f>
        <v>9.875</v>
      </c>
      <c r="EK34">
        <f>SUBTOTAL(101,Table4[2025-02-17])</f>
        <v>9.875</v>
      </c>
      <c r="EL34">
        <f>SUBTOTAL(101,Table4[2025-02-18])</f>
        <v>9.875</v>
      </c>
      <c r="EM34">
        <f>SUBTOTAL(101,Table4[2025-02-19])</f>
        <v>9.875</v>
      </c>
      <c r="EN34">
        <f>SUBTOTAL(101,Table4[2025-02-20])</f>
        <v>9.875</v>
      </c>
      <c r="EO34">
        <f>SUBTOTAL(101,Table4[2025-02-21])</f>
        <v>9.875</v>
      </c>
      <c r="EP34">
        <f>SUBTOTAL(101,Table4[2025-02-22])</f>
        <v>9.875</v>
      </c>
      <c r="EQ34">
        <f>SUBTOTAL(101,Table4[2025-02-23])</f>
        <v>9.875</v>
      </c>
      <c r="ER34">
        <f>SUBTOTAL(101,Table4[2025-02-24])</f>
        <v>9.875</v>
      </c>
      <c r="ES34">
        <f>SUBTOTAL(101,Table4[2025-02-25])</f>
        <v>9.875</v>
      </c>
      <c r="ET34">
        <f>SUBTOTAL(101,Table4[2025-02-26])</f>
        <v>9.875</v>
      </c>
      <c r="EU34">
        <f>SUBTOTAL(101,Table4[2025-02-27])</f>
        <v>9.875</v>
      </c>
      <c r="EV34">
        <f>SUBTOTAL(101,Table4[2025-02-28])</f>
        <v>9.875</v>
      </c>
      <c r="EW34">
        <f>SUBTOTAL(101,Table4[2025-03-01])</f>
        <v>9.875</v>
      </c>
      <c r="EX34">
        <f>SUBTOTAL(101,Table4[2025-03-02])</f>
        <v>9.875</v>
      </c>
      <c r="EY34">
        <f>SUBTOTAL(101,Table4[2025-03-03])</f>
        <v>9.875</v>
      </c>
      <c r="EZ34">
        <f>SUBTOTAL(101,Table4[2025-03-04])</f>
        <v>9.875</v>
      </c>
      <c r="FA34">
        <f>SUBTOTAL(101,Table4[2025-03-05])</f>
        <v>9.875</v>
      </c>
      <c r="FB34">
        <f>SUBTOTAL(101,Table4[2025-03-06])</f>
        <v>9.875</v>
      </c>
      <c r="FC34">
        <f>SUBTOTAL(101,Table4[2025-03-07])</f>
        <v>9.875</v>
      </c>
      <c r="FD34">
        <f>SUBTOTAL(101,Table4[2025-03-08])</f>
        <v>9.875</v>
      </c>
      <c r="FE34">
        <f>SUBTOTAL(101,Table4[2025-03-09])</f>
        <v>9.875</v>
      </c>
      <c r="FF34">
        <f>SUBTOTAL(101,Table4[2025-03-10])</f>
        <v>9.875</v>
      </c>
      <c r="FG34">
        <f>SUBTOTAL(101,Table4[2025-03-11])</f>
        <v>9.875</v>
      </c>
      <c r="FH34">
        <f>SUBTOTAL(101,Table4[2025-03-12])</f>
        <v>9.875</v>
      </c>
      <c r="FI34">
        <f>SUBTOTAL(101,Table4[2025-03-13])</f>
        <v>9.875</v>
      </c>
      <c r="FJ34">
        <f>SUBTOTAL(101,Table4[2025-03-14])</f>
        <v>9.875</v>
      </c>
      <c r="FK34">
        <f>SUBTOTAL(101,Table4[2025-03-15])</f>
        <v>9.875</v>
      </c>
      <c r="FL34">
        <f>SUBTOTAL(101,Table4[2025-03-16])</f>
        <v>9.875</v>
      </c>
      <c r="FM34">
        <f>SUBTOTAL(101,Table4[2025-03-17])</f>
        <v>9.875</v>
      </c>
      <c r="FN34">
        <f>SUBTOTAL(101,Table4[2025-03-18])</f>
        <v>9.875</v>
      </c>
      <c r="FO34">
        <f>SUBTOTAL(101,Table4[2025-03-19])</f>
        <v>9.875</v>
      </c>
      <c r="FP34">
        <f>SUBTOTAL(101,Table4[2025-03-20])</f>
        <v>9.875</v>
      </c>
      <c r="FQ34">
        <f>SUBTOTAL(101,Table4[2025-03-21])</f>
        <v>9.875</v>
      </c>
      <c r="FR34">
        <f>SUBTOTAL(101,Table4[2025-03-22])</f>
        <v>9.875</v>
      </c>
      <c r="FS34">
        <f>SUBTOTAL(101,Table4[2025-03-23])</f>
        <v>9.875</v>
      </c>
      <c r="FT34">
        <f>SUBTOTAL(101,Table4[2025-03-24])</f>
        <v>9.875</v>
      </c>
      <c r="FU34">
        <f>SUBTOTAL(101,Table4[2025-03-25])</f>
        <v>9.875</v>
      </c>
      <c r="FV34">
        <f>SUBTOTAL(101,Table4[2025-03-26])</f>
        <v>9.875</v>
      </c>
      <c r="FW34">
        <f>SUBTOTAL(101,Table4[2025-03-27])</f>
        <v>9.875</v>
      </c>
      <c r="FX34">
        <f>SUBTOTAL(101,Table4[2025-03-28])</f>
        <v>9.875</v>
      </c>
      <c r="FY34">
        <f>SUBTOTAL(101,Table4[2025-03-29])</f>
        <v>9.875</v>
      </c>
      <c r="FZ34">
        <f>SUBTOTAL(101,Table4[2025-03-30])</f>
        <v>9.875</v>
      </c>
      <c r="GA34">
        <f>SUBTOTAL(101,Table4[2025-03-31])</f>
        <v>9.875</v>
      </c>
      <c r="GB34">
        <f>SUBTOTAL(101,Table4[2025-04-01])</f>
        <v>9.875</v>
      </c>
      <c r="GC34">
        <f>SUBTOTAL(101,Table4[2025-04-02])</f>
        <v>9.875</v>
      </c>
      <c r="GD34">
        <f>SUBTOTAL(101,Table4[2025-04-03])</f>
        <v>9.875</v>
      </c>
      <c r="GE34">
        <f>SUBTOTAL(101,Table4[2025-04-04])</f>
        <v>9.875</v>
      </c>
      <c r="GF34">
        <f>SUBTOTAL(101,Table4[2025-04-05])</f>
        <v>9.875</v>
      </c>
      <c r="GG34">
        <f>SUBTOTAL(101,Table4[2025-04-06])</f>
        <v>9.875</v>
      </c>
      <c r="GH34">
        <f>SUBTOTAL(101,Table4[2025-04-07])</f>
        <v>9.875</v>
      </c>
      <c r="GI34">
        <f>SUBTOTAL(101,Table4[2025-04-08])</f>
        <v>9.875</v>
      </c>
      <c r="GJ34">
        <f>SUBTOTAL(101,Table4[2025-04-09])</f>
        <v>9.875</v>
      </c>
      <c r="GK34">
        <f>SUBTOTAL(101,Table4[2025-04-10])</f>
        <v>9.875</v>
      </c>
      <c r="GL34">
        <f>SUBTOTAL(101,Table4[2025-04-11])</f>
        <v>9.875</v>
      </c>
      <c r="GM34">
        <f>SUBTOTAL(101,Table4[2025-04-12])</f>
        <v>9.875</v>
      </c>
      <c r="GN34">
        <f>SUBTOTAL(101,Table4[2025-04-13])</f>
        <v>9.875</v>
      </c>
      <c r="GO34">
        <f>SUBTOTAL(101,Table4[2025-04-14])</f>
        <v>9.875</v>
      </c>
      <c r="GP34">
        <f>SUBTOTAL(101,Table4[2025-04-15])</f>
        <v>9.875</v>
      </c>
      <c r="GQ34">
        <f>SUBTOTAL(101,Table4[2025-04-16])</f>
        <v>9.875</v>
      </c>
      <c r="GR34">
        <f>SUBTOTAL(101,Table4[2025-04-17])</f>
        <v>9.875</v>
      </c>
      <c r="GS34">
        <f>SUBTOTAL(101,Table4[2025-04-18])</f>
        <v>9.875</v>
      </c>
      <c r="GT34">
        <f>SUBTOTAL(101,Table4[2025-04-19])</f>
        <v>9.875</v>
      </c>
      <c r="GU34">
        <f>SUBTOTAL(101,Table4[2025-04-20])</f>
        <v>9.875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4"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3">
        <f>BO3+BO4</f>
        <v>82</v>
      </c>
    </row>
    <row r="4" spans="1:68" x14ac:dyDescent="0.25">
      <c r="A4" s="45"/>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3"/>
    </row>
    <row r="5" spans="1:68" x14ac:dyDescent="0.25">
      <c r="A5" s="44"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3">
        <f t="shared" ref="BP5" si="1">BO5+BO6</f>
        <v>82</v>
      </c>
    </row>
    <row r="6" spans="1:68" x14ac:dyDescent="0.25">
      <c r="A6" s="45"/>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3"/>
    </row>
    <row r="7" spans="1:68" x14ac:dyDescent="0.25">
      <c r="A7" s="44"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3">
        <f t="shared" ref="BP7" si="2">BO7+BO8</f>
        <v>82</v>
      </c>
    </row>
    <row r="8" spans="1:68" x14ac:dyDescent="0.25">
      <c r="A8" s="45"/>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3"/>
    </row>
    <row r="9" spans="1:68" x14ac:dyDescent="0.25">
      <c r="A9" s="44"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3">
        <f t="shared" ref="BP9" si="3">BO9+BO10</f>
        <v>82</v>
      </c>
    </row>
    <row r="10" spans="1:68" x14ac:dyDescent="0.25">
      <c r="A10" s="45"/>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3"/>
    </row>
    <row r="11" spans="1:68" x14ac:dyDescent="0.25">
      <c r="A11" s="44"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3">
        <f t="shared" ref="BP11" si="4">BO11+BO12</f>
        <v>82</v>
      </c>
    </row>
    <row r="12" spans="1:68" x14ac:dyDescent="0.25">
      <c r="A12" s="45"/>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3"/>
    </row>
    <row r="13" spans="1:68" x14ac:dyDescent="0.25">
      <c r="A13" s="44"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3">
        <f t="shared" ref="BP13" si="5">BO13+BO14</f>
        <v>82</v>
      </c>
    </row>
    <row r="14" spans="1:68" x14ac:dyDescent="0.25">
      <c r="A14" s="45"/>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3"/>
    </row>
    <row r="15" spans="1:68" x14ac:dyDescent="0.25">
      <c r="A15" s="44"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3">
        <f t="shared" ref="BP15" si="6">BO15+BO16</f>
        <v>82</v>
      </c>
    </row>
    <row r="16" spans="1:68" x14ac:dyDescent="0.25">
      <c r="A16" s="45"/>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3"/>
    </row>
    <row r="17" spans="1:68" x14ac:dyDescent="0.25">
      <c r="A17" s="44"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3">
        <f t="shared" ref="BP17" si="7">BO17+BO18</f>
        <v>82</v>
      </c>
    </row>
    <row r="18" spans="1:68" x14ac:dyDescent="0.25">
      <c r="A18" s="45"/>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3"/>
    </row>
    <row r="19" spans="1:68" x14ac:dyDescent="0.25">
      <c r="A19" s="44"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3">
        <f t="shared" ref="BP19" si="8">BO19+BO20</f>
        <v>82</v>
      </c>
    </row>
    <row r="20" spans="1:68" x14ac:dyDescent="0.25">
      <c r="A20" s="45"/>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3"/>
    </row>
    <row r="21" spans="1:68" x14ac:dyDescent="0.25">
      <c r="A21" s="44"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3">
        <f t="shared" ref="BP21" si="9">BO21+BO22</f>
        <v>82</v>
      </c>
    </row>
    <row r="22" spans="1:68" x14ac:dyDescent="0.25">
      <c r="A22" s="45"/>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3"/>
    </row>
    <row r="23" spans="1:68" x14ac:dyDescent="0.25">
      <c r="A23" s="44"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3">
        <f t="shared" ref="BP23" si="10">BO23+BO24</f>
        <v>82</v>
      </c>
    </row>
    <row r="24" spans="1:68" x14ac:dyDescent="0.25">
      <c r="A24" s="45"/>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3"/>
    </row>
    <row r="25" spans="1:68" x14ac:dyDescent="0.25">
      <c r="A25" s="44"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3">
        <f t="shared" ref="BP25" si="11">BO25+BO26</f>
        <v>82</v>
      </c>
    </row>
    <row r="26" spans="1:68" x14ac:dyDescent="0.25">
      <c r="A26" s="45"/>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3"/>
    </row>
    <row r="27" spans="1:68" x14ac:dyDescent="0.25">
      <c r="A27" s="44"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3">
        <f t="shared" ref="BP27" si="12">BO27+BO28</f>
        <v>82</v>
      </c>
    </row>
    <row r="28" spans="1:68" x14ac:dyDescent="0.25">
      <c r="A28" s="45"/>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3"/>
    </row>
    <row r="29" spans="1:68" x14ac:dyDescent="0.25">
      <c r="A29" s="44"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3">
        <f t="shared" ref="BP29" si="13">BO29+BO30</f>
        <v>82</v>
      </c>
    </row>
    <row r="30" spans="1:68" x14ac:dyDescent="0.25">
      <c r="A30" s="45"/>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3"/>
    </row>
    <row r="31" spans="1:68" x14ac:dyDescent="0.25">
      <c r="A31" s="44"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3">
        <f t="shared" ref="BP31" si="14">BO31+BO32</f>
        <v>82</v>
      </c>
    </row>
    <row r="32" spans="1:68" x14ac:dyDescent="0.25">
      <c r="A32" s="45"/>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3"/>
    </row>
    <row r="33" spans="1:68" x14ac:dyDescent="0.25">
      <c r="A33" s="44"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3">
        <f t="shared" ref="BP33" si="15">BO33+BO34</f>
        <v>82</v>
      </c>
    </row>
    <row r="34" spans="1:68" x14ac:dyDescent="0.25">
      <c r="A34" s="45"/>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3"/>
    </row>
    <row r="35" spans="1:68" x14ac:dyDescent="0.25">
      <c r="A35" s="44"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3">
        <f t="shared" ref="BP35" si="16">BO35+BO36</f>
        <v>82</v>
      </c>
    </row>
    <row r="36" spans="1:68" x14ac:dyDescent="0.25">
      <c r="A36" s="45"/>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3"/>
    </row>
    <row r="37" spans="1:68" x14ac:dyDescent="0.25">
      <c r="A37" s="44"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3">
        <f t="shared" ref="BP37" si="17">BO37+BO38</f>
        <v>82</v>
      </c>
    </row>
    <row r="38" spans="1:68" x14ac:dyDescent="0.25">
      <c r="A38" s="45"/>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3"/>
    </row>
    <row r="39" spans="1:68" x14ac:dyDescent="0.25">
      <c r="A39" s="44"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3">
        <f t="shared" ref="BP39" si="18">BO39+BO40</f>
        <v>82</v>
      </c>
    </row>
    <row r="40" spans="1:68" x14ac:dyDescent="0.25">
      <c r="A40" s="45"/>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3"/>
    </row>
    <row r="41" spans="1:68" x14ac:dyDescent="0.25">
      <c r="A41" s="44"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3">
        <f t="shared" ref="BP41" si="19">BO41+BO42</f>
        <v>82</v>
      </c>
    </row>
    <row r="42" spans="1:68" x14ac:dyDescent="0.25">
      <c r="A42" s="45"/>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3"/>
    </row>
    <row r="43" spans="1:68" x14ac:dyDescent="0.25">
      <c r="A43" s="44"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3">
        <f t="shared" ref="BP43" si="20">BO43+BO44</f>
        <v>82</v>
      </c>
    </row>
    <row r="44" spans="1:68" x14ac:dyDescent="0.25">
      <c r="A44" s="45"/>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3"/>
    </row>
    <row r="45" spans="1:68" x14ac:dyDescent="0.25">
      <c r="A45" s="44"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3">
        <f t="shared" ref="BP45" si="21">BO45+BO46</f>
        <v>82</v>
      </c>
    </row>
    <row r="46" spans="1:68" x14ac:dyDescent="0.25">
      <c r="A46" s="45"/>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3"/>
    </row>
    <row r="47" spans="1:68" x14ac:dyDescent="0.25">
      <c r="A47" s="44"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3">
        <f t="shared" ref="BP47" si="22">BO47+BO48</f>
        <v>82</v>
      </c>
    </row>
    <row r="48" spans="1:68" x14ac:dyDescent="0.25">
      <c r="A48" s="45"/>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3"/>
    </row>
    <row r="49" spans="1:68" x14ac:dyDescent="0.25">
      <c r="A49" s="44"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3">
        <f t="shared" ref="BP49" si="23">BO49+BO50</f>
        <v>82</v>
      </c>
    </row>
    <row r="50" spans="1:68" x14ac:dyDescent="0.25">
      <c r="A50" s="45"/>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3"/>
    </row>
    <row r="51" spans="1:68" x14ac:dyDescent="0.25">
      <c r="A51" s="44"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3">
        <f t="shared" ref="BP51" si="24">BO51+BO52</f>
        <v>82</v>
      </c>
    </row>
    <row r="52" spans="1:68" x14ac:dyDescent="0.25">
      <c r="A52" s="45"/>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3"/>
    </row>
    <row r="53" spans="1:68" x14ac:dyDescent="0.25">
      <c r="A53" s="44"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3">
        <f t="shared" ref="BP53" si="25">BO53+BO54</f>
        <v>82</v>
      </c>
    </row>
    <row r="54" spans="1:68" x14ac:dyDescent="0.25">
      <c r="A54" s="45"/>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3"/>
    </row>
    <row r="55" spans="1:68" x14ac:dyDescent="0.25">
      <c r="A55" s="44"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3">
        <f t="shared" ref="BP55" si="26">BO55+BO56</f>
        <v>82</v>
      </c>
    </row>
    <row r="56" spans="1:68" x14ac:dyDescent="0.25">
      <c r="A56" s="45"/>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3"/>
    </row>
    <row r="57" spans="1:68" x14ac:dyDescent="0.25">
      <c r="A57" s="44"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3">
        <f t="shared" ref="BP57" si="27">BO57+BO58</f>
        <v>82</v>
      </c>
    </row>
    <row r="58" spans="1:68" x14ac:dyDescent="0.25">
      <c r="A58" s="45"/>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3"/>
    </row>
    <row r="59" spans="1:68" x14ac:dyDescent="0.25">
      <c r="A59" s="44"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3">
        <f t="shared" ref="BP59" si="28">BO59+BO60</f>
        <v>82</v>
      </c>
    </row>
    <row r="60" spans="1:68" x14ac:dyDescent="0.25">
      <c r="A60" s="45"/>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3"/>
    </row>
    <row r="61" spans="1:68" x14ac:dyDescent="0.25">
      <c r="A61" s="44"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3">
        <f t="shared" ref="BP61" si="29">BO61+BO62</f>
        <v>82</v>
      </c>
    </row>
    <row r="62" spans="1:68" x14ac:dyDescent="0.25">
      <c r="A62" s="45"/>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3"/>
    </row>
    <row r="63" spans="1:68" x14ac:dyDescent="0.25">
      <c r="A63" s="44"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3">
        <f t="shared" ref="BP63" si="30">BO63+BO64</f>
        <v>82</v>
      </c>
    </row>
    <row r="64" spans="1:68" x14ac:dyDescent="0.25">
      <c r="A64" s="45"/>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3"/>
    </row>
    <row r="65" spans="1:68" x14ac:dyDescent="0.25">
      <c r="A65" s="44"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3">
        <f t="shared" ref="BP65" si="31">BO65+BO66</f>
        <v>82</v>
      </c>
    </row>
    <row r="66" spans="1:68" x14ac:dyDescent="0.25">
      <c r="A66" s="45"/>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3"/>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I24" sqref="I23:BM2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0"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5</v>
      </c>
      <c r="BP3" s="43">
        <f>BO3+BO4</f>
        <v>8</v>
      </c>
      <c r="BQ3" s="44">
        <f>82-BP3</f>
        <v>74</v>
      </c>
    </row>
    <row r="4" spans="1:69" x14ac:dyDescent="0.25">
      <c r="A4" s="45"/>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3"/>
      <c r="BQ4" s="44"/>
    </row>
    <row r="5" spans="1:69" x14ac:dyDescent="0.25">
      <c r="A5" s="50"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3">
        <f t="shared" ref="BP5" si="1">BO5+BO6</f>
        <v>9</v>
      </c>
      <c r="BQ5" s="44">
        <f t="shared" ref="BQ5" si="2">82-BP5</f>
        <v>73</v>
      </c>
    </row>
    <row r="6" spans="1:69" x14ac:dyDescent="0.25">
      <c r="A6" s="45"/>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5</v>
      </c>
      <c r="BP6" s="43"/>
      <c r="BQ6" s="44"/>
    </row>
    <row r="7" spans="1:69" x14ac:dyDescent="0.25">
      <c r="A7" s="50"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3">
        <f t="shared" ref="BP7" si="3">BO7+BO8</f>
        <v>10</v>
      </c>
      <c r="BQ7" s="44">
        <f t="shared" ref="BQ7" si="4">82-BP7</f>
        <v>72</v>
      </c>
    </row>
    <row r="8" spans="1:69" x14ac:dyDescent="0.25">
      <c r="A8" s="45"/>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43"/>
      <c r="BQ8" s="44"/>
    </row>
    <row r="9" spans="1:69" x14ac:dyDescent="0.25">
      <c r="A9" s="50"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0</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5</v>
      </c>
      <c r="BP9" s="43">
        <f t="shared" ref="BP9" si="5">BO9+BO10</f>
        <v>7</v>
      </c>
      <c r="BQ9" s="44">
        <f t="shared" ref="BQ9" si="6">82-BP9</f>
        <v>75</v>
      </c>
    </row>
    <row r="10" spans="1:69" x14ac:dyDescent="0.25">
      <c r="A10" s="45"/>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3"/>
      <c r="BQ10" s="44"/>
    </row>
    <row r="11" spans="1:69" x14ac:dyDescent="0.25">
      <c r="A11" s="50"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3">
        <f t="shared" ref="BP11" si="7">BO11+BO12</f>
        <v>8</v>
      </c>
      <c r="BQ11" s="44">
        <f t="shared" ref="BQ11" si="8">82-BP11</f>
        <v>74</v>
      </c>
    </row>
    <row r="12" spans="1:69" x14ac:dyDescent="0.25">
      <c r="A12" s="45"/>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5</v>
      </c>
      <c r="BP12" s="43"/>
      <c r="BQ12" s="44"/>
    </row>
    <row r="13" spans="1:69" x14ac:dyDescent="0.25">
      <c r="A13" s="50"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4</v>
      </c>
      <c r="BP13" s="43">
        <f t="shared" ref="BP13" si="9">BO13+BO14</f>
        <v>9</v>
      </c>
      <c r="BQ13" s="44">
        <f t="shared" ref="BQ13" si="10">82-BP13</f>
        <v>73</v>
      </c>
    </row>
    <row r="14" spans="1:69" x14ac:dyDescent="0.25">
      <c r="A14" s="45"/>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3"/>
      <c r="BQ14" s="44"/>
    </row>
    <row r="15" spans="1:69" x14ac:dyDescent="0.25">
      <c r="A15" s="50"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0</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5</v>
      </c>
      <c r="BP15" s="43">
        <f t="shared" ref="BP15" si="11">BO15+BO16</f>
        <v>9</v>
      </c>
      <c r="BQ15" s="44">
        <f t="shared" ref="BQ15" si="12">82-BP15</f>
        <v>73</v>
      </c>
    </row>
    <row r="16" spans="1:69" x14ac:dyDescent="0.25">
      <c r="A16" s="45"/>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3"/>
      <c r="BQ16" s="44"/>
    </row>
    <row r="17" spans="1:69" x14ac:dyDescent="0.25">
      <c r="A17" s="50"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3">
        <f t="shared" ref="BP17" si="13">BO17+BO18</f>
        <v>9</v>
      </c>
      <c r="BQ17" s="44">
        <f t="shared" ref="BQ17" si="14">82-BP17</f>
        <v>73</v>
      </c>
    </row>
    <row r="18" spans="1:69" x14ac:dyDescent="0.25">
      <c r="A18" s="45"/>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0</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5</v>
      </c>
      <c r="BP18" s="43"/>
      <c r="BQ18" s="44"/>
    </row>
    <row r="19" spans="1:69" x14ac:dyDescent="0.25">
      <c r="A19" s="50"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3">
        <f t="shared" ref="BP19" si="15">BO19+BO20</f>
        <v>9</v>
      </c>
      <c r="BQ19" s="44">
        <f t="shared" ref="BQ19" si="16">82-BP19</f>
        <v>73</v>
      </c>
    </row>
    <row r="20" spans="1:69" x14ac:dyDescent="0.25">
      <c r="A20" s="45"/>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3"/>
      <c r="BQ20" s="44"/>
    </row>
    <row r="21" spans="1:69" x14ac:dyDescent="0.25">
      <c r="A21" s="50"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3">
        <f t="shared" ref="BP21" si="17">BO21+BO22</f>
        <v>9</v>
      </c>
      <c r="BQ21" s="44">
        <f t="shared" ref="BQ21" si="18">82-BP21</f>
        <v>73</v>
      </c>
    </row>
    <row r="22" spans="1:69" x14ac:dyDescent="0.25">
      <c r="A22" s="45"/>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43"/>
      <c r="BQ22" s="44"/>
    </row>
    <row r="23" spans="1:69" x14ac:dyDescent="0.25">
      <c r="A23" s="50"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43">
        <f t="shared" ref="BP23" si="19">BO23+BO24</f>
        <v>10</v>
      </c>
      <c r="BQ23" s="44">
        <f t="shared" ref="BQ23" si="20">82-BP23</f>
        <v>72</v>
      </c>
    </row>
    <row r="24" spans="1:69" x14ac:dyDescent="0.25">
      <c r="A24" s="45"/>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3"/>
      <c r="BQ24" s="44"/>
    </row>
    <row r="25" spans="1:69" x14ac:dyDescent="0.25">
      <c r="A25" s="50"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43">
        <f t="shared" ref="BP25" si="21">BO25+BO26</f>
        <v>11</v>
      </c>
      <c r="BQ25" s="44">
        <f t="shared" ref="BQ25" si="22">82-BP25</f>
        <v>71</v>
      </c>
    </row>
    <row r="26" spans="1:69" x14ac:dyDescent="0.25">
      <c r="A26" s="45"/>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3"/>
      <c r="BQ26" s="44"/>
    </row>
    <row r="27" spans="1:69" x14ac:dyDescent="0.25">
      <c r="A27" s="50"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43">
        <f t="shared" ref="BP27" si="23">BO27+BO28</f>
        <v>9</v>
      </c>
      <c r="BQ27" s="44">
        <f t="shared" ref="BQ27" si="24">82-BP27</f>
        <v>73</v>
      </c>
    </row>
    <row r="28" spans="1:69" x14ac:dyDescent="0.25">
      <c r="A28" s="45"/>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43"/>
      <c r="BQ28" s="44"/>
    </row>
    <row r="29" spans="1:69" x14ac:dyDescent="0.25">
      <c r="A29" s="50"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6</v>
      </c>
      <c r="BP29" s="43">
        <f t="shared" ref="BP29" si="25">BO29+BO30</f>
        <v>8</v>
      </c>
      <c r="BQ29" s="44">
        <f t="shared" ref="BQ29" si="26">82-BP29</f>
        <v>74</v>
      </c>
    </row>
    <row r="30" spans="1:69" x14ac:dyDescent="0.25">
      <c r="A30" s="45"/>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3"/>
      <c r="BQ30" s="44"/>
    </row>
    <row r="31" spans="1:69" x14ac:dyDescent="0.25">
      <c r="A31" s="50"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3">
        <f t="shared" ref="BP31" si="27">BO31+BO32</f>
        <v>9</v>
      </c>
      <c r="BQ31" s="44">
        <f t="shared" ref="BQ31" si="28">82-BP31</f>
        <v>73</v>
      </c>
    </row>
    <row r="32" spans="1:69" x14ac:dyDescent="0.25">
      <c r="A32" s="45"/>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6</v>
      </c>
      <c r="BP32" s="43"/>
      <c r="BQ32" s="44"/>
    </row>
    <row r="33" spans="1:69" x14ac:dyDescent="0.25">
      <c r="A33" s="50"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43">
        <f t="shared" ref="BP33" si="29">BO33+BO34</f>
        <v>12</v>
      </c>
      <c r="BQ33" s="44">
        <f t="shared" ref="BQ33" si="30">82-BP33</f>
        <v>70</v>
      </c>
    </row>
    <row r="34" spans="1:69" x14ac:dyDescent="0.25">
      <c r="A34" s="45"/>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3"/>
      <c r="BQ34" s="44"/>
    </row>
    <row r="35" spans="1:69" x14ac:dyDescent="0.25">
      <c r="A35" s="50"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43">
        <f t="shared" ref="BP35" si="31">BO35+BO36</f>
        <v>9</v>
      </c>
      <c r="BQ35" s="44">
        <f t="shared" ref="BQ35" si="32">82-BP35</f>
        <v>73</v>
      </c>
    </row>
    <row r="36" spans="1:69" x14ac:dyDescent="0.25">
      <c r="A36" s="45"/>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3"/>
      <c r="BQ36" s="44"/>
    </row>
    <row r="37" spans="1:69" x14ac:dyDescent="0.25">
      <c r="A37" s="50"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43">
        <f t="shared" ref="BP37" si="33">BO37+BO38</f>
        <v>8</v>
      </c>
      <c r="BQ37" s="44">
        <f t="shared" ref="BQ37" si="34">82-BP37</f>
        <v>74</v>
      </c>
    </row>
    <row r="38" spans="1:69" x14ac:dyDescent="0.25">
      <c r="A38" s="45"/>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4</v>
      </c>
      <c r="BP38" s="43"/>
      <c r="BQ38" s="44"/>
    </row>
    <row r="39" spans="1:69" x14ac:dyDescent="0.25">
      <c r="A39" s="50"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43">
        <f t="shared" ref="BP39" si="35">BO39+BO40</f>
        <v>8</v>
      </c>
      <c r="BQ39" s="44">
        <f t="shared" ref="BQ39" si="36">82-BP39</f>
        <v>74</v>
      </c>
    </row>
    <row r="40" spans="1:69" x14ac:dyDescent="0.25">
      <c r="A40" s="45"/>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3"/>
      <c r="BQ40" s="44"/>
    </row>
    <row r="41" spans="1:69" x14ac:dyDescent="0.25">
      <c r="A41" s="50"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3">
        <f t="shared" ref="BP41" si="37">BO41+BO42</f>
        <v>8</v>
      </c>
      <c r="BQ41" s="44">
        <f t="shared" ref="BQ41" si="38">82-BP41</f>
        <v>74</v>
      </c>
    </row>
    <row r="42" spans="1:69" x14ac:dyDescent="0.25">
      <c r="A42" s="45"/>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43"/>
      <c r="BQ42" s="44"/>
    </row>
    <row r="43" spans="1:69" x14ac:dyDescent="0.25">
      <c r="A43" s="50"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43">
        <f t="shared" ref="BP43" si="39">BO43+BO44</f>
        <v>9</v>
      </c>
      <c r="BQ43" s="44">
        <f t="shared" ref="BQ43" si="40">82-BP43</f>
        <v>73</v>
      </c>
    </row>
    <row r="44" spans="1:69" x14ac:dyDescent="0.25">
      <c r="A44" s="45"/>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3"/>
      <c r="BQ44" s="44"/>
    </row>
    <row r="45" spans="1:69" x14ac:dyDescent="0.25">
      <c r="A45" s="50"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3">
        <f t="shared" ref="BP45" si="41">BO45+BO46</f>
        <v>10</v>
      </c>
      <c r="BQ45" s="44">
        <f t="shared" ref="BQ45" si="42">82-BP45</f>
        <v>72</v>
      </c>
    </row>
    <row r="46" spans="1:69" x14ac:dyDescent="0.25">
      <c r="A46" s="45"/>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43"/>
      <c r="BQ46" s="44"/>
    </row>
    <row r="47" spans="1:69" x14ac:dyDescent="0.25">
      <c r="A47" s="50"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43">
        <f t="shared" ref="BP47" si="43">BO47+BO48</f>
        <v>9</v>
      </c>
      <c r="BQ47" s="44">
        <f t="shared" ref="BQ47" si="44">82-BP47</f>
        <v>73</v>
      </c>
    </row>
    <row r="48" spans="1:69" x14ac:dyDescent="0.25">
      <c r="A48" s="45"/>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3"/>
      <c r="BQ48" s="44"/>
    </row>
    <row r="49" spans="1:69" x14ac:dyDescent="0.25">
      <c r="A49" s="50"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0</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6</v>
      </c>
      <c r="BP49" s="43">
        <f t="shared" ref="BP49" si="45">BO49+BO50</f>
        <v>9</v>
      </c>
      <c r="BQ49" s="44">
        <f t="shared" ref="BQ49" si="46">82-BP49</f>
        <v>73</v>
      </c>
    </row>
    <row r="50" spans="1:69" x14ac:dyDescent="0.25">
      <c r="A50" s="45"/>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43"/>
      <c r="BQ50" s="44"/>
    </row>
    <row r="51" spans="1:69" x14ac:dyDescent="0.25">
      <c r="A51" s="50"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5</v>
      </c>
      <c r="BP51" s="43">
        <f t="shared" ref="BP51" si="47">BO51+BO52</f>
        <v>9</v>
      </c>
      <c r="BQ51" s="44">
        <f t="shared" ref="BQ51" si="48">82-BP51</f>
        <v>73</v>
      </c>
    </row>
    <row r="52" spans="1:69" x14ac:dyDescent="0.25">
      <c r="A52" s="45"/>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3"/>
      <c r="BQ52" s="44"/>
    </row>
    <row r="53" spans="1:69" x14ac:dyDescent="0.25">
      <c r="A53" s="50"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43">
        <f t="shared" ref="BP53" si="49">BO53+BO54</f>
        <v>9</v>
      </c>
      <c r="BQ53" s="44">
        <f t="shared" ref="BQ53" si="50">82-BP53</f>
        <v>73</v>
      </c>
    </row>
    <row r="54" spans="1:69" x14ac:dyDescent="0.25">
      <c r="A54" s="45"/>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43"/>
      <c r="BQ54" s="44"/>
    </row>
    <row r="55" spans="1:69" x14ac:dyDescent="0.25">
      <c r="A55" s="50"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43">
        <f t="shared" ref="BP55" si="51">BO55+BO56</f>
        <v>10</v>
      </c>
      <c r="BQ55" s="44">
        <f t="shared" ref="BQ55" si="52">82-BP55</f>
        <v>72</v>
      </c>
    </row>
    <row r="56" spans="1:69" x14ac:dyDescent="0.25">
      <c r="A56" s="45"/>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3"/>
      <c r="BQ56" s="44"/>
    </row>
    <row r="57" spans="1:69" x14ac:dyDescent="0.25">
      <c r="A57" s="50"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3">
        <f t="shared" ref="BP57" si="53">BO57+BO58</f>
        <v>9</v>
      </c>
      <c r="BQ57" s="44">
        <f t="shared" ref="BQ57" si="54">82-BP57</f>
        <v>73</v>
      </c>
    </row>
    <row r="58" spans="1:69" x14ac:dyDescent="0.25">
      <c r="A58" s="45"/>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0</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4</v>
      </c>
      <c r="BP58" s="43"/>
      <c r="BQ58" s="44"/>
    </row>
    <row r="59" spans="1:69" x14ac:dyDescent="0.25">
      <c r="A59" s="50"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3">
        <f t="shared" ref="BP59" si="55">BO59+BO60</f>
        <v>7</v>
      </c>
      <c r="BQ59" s="44">
        <f t="shared" ref="BQ59" si="56">82-BP59</f>
        <v>75</v>
      </c>
    </row>
    <row r="60" spans="1:69" x14ac:dyDescent="0.25">
      <c r="A60" s="45"/>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0</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3</v>
      </c>
      <c r="BP60" s="43"/>
      <c r="BQ60" s="44"/>
    </row>
    <row r="61" spans="1:69" x14ac:dyDescent="0.25">
      <c r="A61" s="50"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43">
        <f t="shared" ref="BP61" si="57">BO61+BO62</f>
        <v>10</v>
      </c>
      <c r="BQ61" s="44">
        <f t="shared" ref="BQ61" si="58">82-BP61</f>
        <v>72</v>
      </c>
    </row>
    <row r="62" spans="1:69" x14ac:dyDescent="0.25">
      <c r="A62" s="45"/>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43"/>
      <c r="BQ62" s="44"/>
    </row>
    <row r="63" spans="1:69" x14ac:dyDescent="0.25">
      <c r="A63" s="50"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43">
        <f t="shared" ref="BP63" si="59">BO63+BO64</f>
        <v>9</v>
      </c>
      <c r="BQ63" s="44">
        <f t="shared" ref="BQ63" si="60">82-BP63</f>
        <v>73</v>
      </c>
    </row>
    <row r="64" spans="1:69" x14ac:dyDescent="0.25">
      <c r="A64" s="45"/>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43"/>
      <c r="BQ64" s="44"/>
    </row>
    <row r="65" spans="1:69" x14ac:dyDescent="0.25">
      <c r="A65" s="50"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3">
        <f t="shared" ref="BP65" si="61">BO65+BO66</f>
        <v>7</v>
      </c>
      <c r="BQ65" s="44">
        <f t="shared" ref="BQ65" si="62">82-BP65</f>
        <v>75</v>
      </c>
    </row>
    <row r="66" spans="1:69" x14ac:dyDescent="0.25">
      <c r="A66" s="45"/>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43"/>
      <c r="BQ66" s="44"/>
    </row>
    <row r="67" spans="1:69" x14ac:dyDescent="0.25">
      <c r="BP67">
        <f>SUM(BP3:BP66)/2</f>
        <v>143</v>
      </c>
      <c r="BQ67">
        <f>SUM(BQ3:BQ66)/2</f>
        <v>1169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A34" sqref="BA3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0"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3">
        <f>BO3+BO4</f>
        <v>3</v>
      </c>
      <c r="BQ3" s="44">
        <f>82-BP3</f>
        <v>79</v>
      </c>
      <c r="BT3" s="1">
        <f>DataRegularSeason20242025!$A$3:$A$8</f>
        <v>45569</v>
      </c>
    </row>
    <row r="4" spans="1:72" x14ac:dyDescent="0.25">
      <c r="A4" s="45"/>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3"/>
      <c r="BQ4" s="44"/>
      <c r="BT4" t="e">
        <f>D</f>
        <v>#NAME?</v>
      </c>
    </row>
    <row r="5" spans="1:72" x14ac:dyDescent="0.25">
      <c r="A5" s="50"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3">
        <f t="shared" ref="BP5" si="1">BO5+BO6</f>
        <v>6</v>
      </c>
      <c r="BQ5" s="44">
        <f t="shared" ref="BQ5" si="2">82-BP5</f>
        <v>76</v>
      </c>
    </row>
    <row r="6" spans="1:72" x14ac:dyDescent="0.25">
      <c r="A6" s="45"/>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3</v>
      </c>
      <c r="BP6" s="43"/>
      <c r="BQ6" s="44"/>
    </row>
    <row r="7" spans="1:72" x14ac:dyDescent="0.25">
      <c r="A7" s="50"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3">
        <f t="shared" ref="BP7" si="3">BO7+BO8</f>
        <v>4</v>
      </c>
      <c r="BQ7" s="44">
        <f t="shared" ref="BQ7" si="4">82-BP7</f>
        <v>78</v>
      </c>
    </row>
    <row r="8" spans="1:72" x14ac:dyDescent="0.25">
      <c r="A8" s="45"/>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43"/>
      <c r="BQ8" s="44"/>
    </row>
    <row r="9" spans="1:72" x14ac:dyDescent="0.25">
      <c r="A9" s="50"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3">
        <f t="shared" ref="BP9" si="5">BO9+BO10</f>
        <v>4</v>
      </c>
      <c r="BQ9" s="44">
        <f t="shared" ref="BQ9" si="6">82-BP9</f>
        <v>78</v>
      </c>
    </row>
    <row r="10" spans="1:72" x14ac:dyDescent="0.25">
      <c r="A10" s="45"/>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3"/>
      <c r="BQ10" s="44"/>
    </row>
    <row r="11" spans="1:72" x14ac:dyDescent="0.25">
      <c r="A11" s="50"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3">
        <f t="shared" ref="BP11" si="7">BO11+BO12</f>
        <v>3</v>
      </c>
      <c r="BQ11" s="44">
        <f t="shared" ref="BQ11" si="8">82-BP11</f>
        <v>79</v>
      </c>
    </row>
    <row r="12" spans="1:72" x14ac:dyDescent="0.25">
      <c r="A12" s="45"/>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43"/>
      <c r="BQ12" s="44"/>
    </row>
    <row r="13" spans="1:72" x14ac:dyDescent="0.25">
      <c r="A13" s="50"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4</v>
      </c>
      <c r="BP13" s="43">
        <f t="shared" ref="BP13" si="9">BO13+BO14</f>
        <v>9</v>
      </c>
      <c r="BQ13" s="44">
        <f t="shared" ref="BQ13" si="10">82-BP13</f>
        <v>73</v>
      </c>
    </row>
    <row r="14" spans="1:72" x14ac:dyDescent="0.25">
      <c r="A14" s="45"/>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3"/>
      <c r="BQ14" s="44"/>
    </row>
    <row r="15" spans="1:72" x14ac:dyDescent="0.25">
      <c r="A15" s="50"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3">
        <f t="shared" ref="BP15" si="11">BO15+BO16</f>
        <v>5</v>
      </c>
      <c r="BQ15" s="44">
        <f t="shared" ref="BQ15" si="12">82-BP15</f>
        <v>77</v>
      </c>
    </row>
    <row r="16" spans="1:72" x14ac:dyDescent="0.25">
      <c r="A16" s="45"/>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3"/>
      <c r="BQ16" s="44"/>
    </row>
    <row r="17" spans="1:69" x14ac:dyDescent="0.25">
      <c r="A17" s="50"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3">
        <f t="shared" ref="BP17" si="13">BO17+BO18</f>
        <v>4</v>
      </c>
      <c r="BQ17" s="44">
        <f t="shared" ref="BQ17" si="14">82-BP17</f>
        <v>78</v>
      </c>
    </row>
    <row r="18" spans="1:69" x14ac:dyDescent="0.25">
      <c r="A18" s="45"/>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43"/>
      <c r="BQ18" s="44"/>
    </row>
    <row r="19" spans="1:69" x14ac:dyDescent="0.25">
      <c r="A19" s="50"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3">
        <f t="shared" ref="BP19" si="15">BO19+BO20</f>
        <v>1</v>
      </c>
      <c r="BQ19" s="44">
        <f t="shared" ref="BQ19" si="16">82-BP19</f>
        <v>81</v>
      </c>
    </row>
    <row r="20" spans="1:69" x14ac:dyDescent="0.25">
      <c r="A20" s="45"/>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3"/>
      <c r="BQ20" s="44"/>
    </row>
    <row r="21" spans="1:69" x14ac:dyDescent="0.25">
      <c r="A21" s="50"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3">
        <f t="shared" ref="BP21" si="17">BO21+BO22</f>
        <v>4</v>
      </c>
      <c r="BQ21" s="44">
        <f t="shared" ref="BQ21" si="18">82-BP21</f>
        <v>78</v>
      </c>
    </row>
    <row r="22" spans="1:69" x14ac:dyDescent="0.25">
      <c r="A22" s="45"/>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43"/>
      <c r="BQ22" s="44"/>
    </row>
    <row r="23" spans="1:69" x14ac:dyDescent="0.25">
      <c r="A23" s="50"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43">
        <f t="shared" ref="BP23" si="19">BO23+BO24</f>
        <v>9</v>
      </c>
      <c r="BQ23" s="44">
        <f t="shared" ref="BQ23" si="20">82-BP23</f>
        <v>73</v>
      </c>
    </row>
    <row r="24" spans="1:69" x14ac:dyDescent="0.25">
      <c r="A24" s="45"/>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3"/>
      <c r="BQ24" s="44"/>
    </row>
    <row r="25" spans="1:69" x14ac:dyDescent="0.25">
      <c r="A25" s="50"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43">
        <f t="shared" ref="BP25" si="21">BO25+BO26</f>
        <v>10</v>
      </c>
      <c r="BQ25" s="44">
        <f t="shared" ref="BQ25" si="22">82-BP25</f>
        <v>72</v>
      </c>
    </row>
    <row r="26" spans="1:69" x14ac:dyDescent="0.25">
      <c r="A26" s="45"/>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3"/>
      <c r="BQ26" s="44"/>
    </row>
    <row r="27" spans="1:69" x14ac:dyDescent="0.25">
      <c r="A27" s="50"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43">
        <f t="shared" ref="BP27" si="23">BO27+BO28</f>
        <v>3</v>
      </c>
      <c r="BQ27" s="44">
        <f t="shared" ref="BQ27" si="24">82-BP27</f>
        <v>79</v>
      </c>
    </row>
    <row r="28" spans="1:69" x14ac:dyDescent="0.25">
      <c r="A28" s="45"/>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3"/>
      <c r="BQ28" s="44"/>
    </row>
    <row r="29" spans="1:69" x14ac:dyDescent="0.25">
      <c r="A29" s="50"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4</v>
      </c>
      <c r="BP29" s="43">
        <f t="shared" ref="BP29" si="25">BO29+BO30</f>
        <v>4</v>
      </c>
      <c r="BQ29" s="44">
        <f t="shared" ref="BQ29" si="26">82-BP29</f>
        <v>78</v>
      </c>
    </row>
    <row r="30" spans="1:69" x14ac:dyDescent="0.25">
      <c r="A30" s="45"/>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3"/>
      <c r="BQ30" s="44"/>
    </row>
    <row r="31" spans="1:69" x14ac:dyDescent="0.25">
      <c r="A31" s="50"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3">
        <f t="shared" ref="BP31" si="27">BO31+BO32</f>
        <v>2</v>
      </c>
      <c r="BQ31" s="44">
        <f t="shared" ref="BQ31" si="28">82-BP31</f>
        <v>80</v>
      </c>
    </row>
    <row r="32" spans="1:69" x14ac:dyDescent="0.25">
      <c r="A32" s="45"/>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3"/>
      <c r="BQ32" s="44"/>
    </row>
    <row r="33" spans="1:69" x14ac:dyDescent="0.25">
      <c r="A33" s="50"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43">
        <f t="shared" ref="BP33" si="29">BO33+BO34</f>
        <v>6</v>
      </c>
      <c r="BQ33" s="44">
        <f t="shared" ref="BQ33" si="30">82-BP33</f>
        <v>76</v>
      </c>
    </row>
    <row r="34" spans="1:69" x14ac:dyDescent="0.25">
      <c r="A34" s="45"/>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3"/>
      <c r="BQ34" s="44"/>
    </row>
    <row r="35" spans="1:69" x14ac:dyDescent="0.25">
      <c r="A35" s="50"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43">
        <f t="shared" ref="BP35" si="31">BO35+BO36</f>
        <v>5</v>
      </c>
      <c r="BQ35" s="44">
        <f t="shared" ref="BQ35" si="32">82-BP35</f>
        <v>77</v>
      </c>
    </row>
    <row r="36" spans="1:69" x14ac:dyDescent="0.25">
      <c r="A36" s="45"/>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3"/>
      <c r="BQ36" s="44"/>
    </row>
    <row r="37" spans="1:69" x14ac:dyDescent="0.25">
      <c r="A37" s="50"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3">
        <f t="shared" ref="BP37" si="33">BO37+BO38</f>
        <v>5</v>
      </c>
      <c r="BQ37" s="44">
        <f t="shared" ref="BQ37" si="34">82-BP37</f>
        <v>77</v>
      </c>
    </row>
    <row r="38" spans="1:69" x14ac:dyDescent="0.25">
      <c r="A38" s="45"/>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3"/>
      <c r="BQ38" s="44"/>
    </row>
    <row r="39" spans="1:69" x14ac:dyDescent="0.25">
      <c r="A39" s="50"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43">
        <f t="shared" ref="BP39" si="35">BO39+BO40</f>
        <v>4</v>
      </c>
      <c r="BQ39" s="44">
        <f t="shared" ref="BQ39" si="36">82-BP39</f>
        <v>78</v>
      </c>
    </row>
    <row r="40" spans="1:69" x14ac:dyDescent="0.25">
      <c r="A40" s="45"/>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3"/>
      <c r="BQ40" s="44"/>
    </row>
    <row r="41" spans="1:69" x14ac:dyDescent="0.25">
      <c r="A41" s="50"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3">
        <f t="shared" ref="BP41" si="37">BO41+BO42</f>
        <v>1</v>
      </c>
      <c r="BQ41" s="44">
        <f t="shared" ref="BQ41" si="38">82-BP41</f>
        <v>81</v>
      </c>
    </row>
    <row r="42" spans="1:69" x14ac:dyDescent="0.25">
      <c r="A42" s="45"/>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3"/>
      <c r="BQ42" s="44"/>
    </row>
    <row r="43" spans="1:69" x14ac:dyDescent="0.25">
      <c r="A43" s="50"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43">
        <f t="shared" ref="BP43" si="39">BO43+BO44</f>
        <v>4</v>
      </c>
      <c r="BQ43" s="44">
        <f t="shared" ref="BQ43" si="40">82-BP43</f>
        <v>78</v>
      </c>
    </row>
    <row r="44" spans="1:69" x14ac:dyDescent="0.25">
      <c r="A44" s="45"/>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3"/>
      <c r="BQ44" s="44"/>
    </row>
    <row r="45" spans="1:69" x14ac:dyDescent="0.25">
      <c r="A45" s="50"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3">
        <f t="shared" ref="BP45" si="41">BO45+BO46</f>
        <v>7</v>
      </c>
      <c r="BQ45" s="44">
        <f t="shared" ref="BQ45" si="42">82-BP45</f>
        <v>75</v>
      </c>
    </row>
    <row r="46" spans="1:69" x14ac:dyDescent="0.25">
      <c r="A46" s="45"/>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43"/>
      <c r="BQ46" s="44"/>
    </row>
    <row r="47" spans="1:69" x14ac:dyDescent="0.25">
      <c r="A47" s="50"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3">
        <f t="shared" ref="BP47" si="43">BO47+BO48</f>
        <v>3</v>
      </c>
      <c r="BQ47" s="44">
        <f t="shared" ref="BQ47" si="44">82-BP47</f>
        <v>79</v>
      </c>
    </row>
    <row r="48" spans="1:69" x14ac:dyDescent="0.25">
      <c r="A48" s="45"/>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3"/>
      <c r="BQ48" s="44"/>
    </row>
    <row r="49" spans="1:69" x14ac:dyDescent="0.25">
      <c r="A49" s="50"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3">
        <f t="shared" ref="BP49" si="45">BO49+BO50</f>
        <v>3</v>
      </c>
      <c r="BQ49" s="44">
        <f t="shared" ref="BQ49" si="46">82-BP49</f>
        <v>79</v>
      </c>
    </row>
    <row r="50" spans="1:69" x14ac:dyDescent="0.25">
      <c r="A50" s="45"/>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43"/>
      <c r="BQ50" s="44"/>
    </row>
    <row r="51" spans="1:69" x14ac:dyDescent="0.25">
      <c r="A51" s="50"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3">
        <f t="shared" ref="BP51" si="47">BO51+BO52</f>
        <v>3</v>
      </c>
      <c r="BQ51" s="44">
        <f t="shared" ref="BQ51" si="48">82-BP51</f>
        <v>79</v>
      </c>
    </row>
    <row r="52" spans="1:69" x14ac:dyDescent="0.25">
      <c r="A52" s="45"/>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3"/>
      <c r="BQ52" s="44"/>
    </row>
    <row r="53" spans="1:69" x14ac:dyDescent="0.25">
      <c r="A53" s="50"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43">
        <f t="shared" ref="BP53" si="49">BO53+BO54</f>
        <v>6</v>
      </c>
      <c r="BQ53" s="44">
        <f t="shared" ref="BQ53" si="50">82-BP53</f>
        <v>76</v>
      </c>
    </row>
    <row r="54" spans="1:69" x14ac:dyDescent="0.25">
      <c r="A54" s="45"/>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43"/>
      <c r="BQ54" s="44"/>
    </row>
    <row r="55" spans="1:69" x14ac:dyDescent="0.25">
      <c r="A55" s="50"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43">
        <f t="shared" ref="BP55" si="51">BO55+BO56</f>
        <v>4</v>
      </c>
      <c r="BQ55" s="44">
        <f t="shared" ref="BQ55" si="52">82-BP55</f>
        <v>78</v>
      </c>
    </row>
    <row r="56" spans="1:69" x14ac:dyDescent="0.25">
      <c r="A56" s="45"/>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3"/>
      <c r="BQ56" s="44"/>
    </row>
    <row r="57" spans="1:69" x14ac:dyDescent="0.25">
      <c r="A57" s="50"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3">
        <f t="shared" ref="BP57" si="53">BO57+BO58</f>
        <v>6</v>
      </c>
      <c r="BQ57" s="44">
        <f t="shared" ref="BQ57" si="54">82-BP57</f>
        <v>76</v>
      </c>
    </row>
    <row r="58" spans="1:69" x14ac:dyDescent="0.25">
      <c r="A58" s="45"/>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43"/>
      <c r="BQ58" s="44"/>
    </row>
    <row r="59" spans="1:69" x14ac:dyDescent="0.25">
      <c r="A59" s="50"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3">
        <f t="shared" ref="BP59" si="55">BO59+BO60</f>
        <v>4</v>
      </c>
      <c r="BQ59" s="44">
        <f t="shared" ref="BQ59" si="56">82-BP59</f>
        <v>78</v>
      </c>
    </row>
    <row r="60" spans="1:69" x14ac:dyDescent="0.25">
      <c r="A60" s="45"/>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43"/>
      <c r="BQ60" s="44"/>
    </row>
    <row r="61" spans="1:69" x14ac:dyDescent="0.25">
      <c r="A61" s="50"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3">
        <f t="shared" ref="BP61" si="57">BO61+BO62</f>
        <v>4</v>
      </c>
      <c r="BQ61" s="44">
        <f t="shared" ref="BQ61" si="58">82-BP61</f>
        <v>78</v>
      </c>
    </row>
    <row r="62" spans="1:69" x14ac:dyDescent="0.25">
      <c r="A62" s="45"/>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43"/>
      <c r="BQ62" s="44"/>
    </row>
    <row r="63" spans="1:69" x14ac:dyDescent="0.25">
      <c r="A63" s="50"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43">
        <f t="shared" ref="BP63" si="59">BO63+BO64</f>
        <v>8</v>
      </c>
      <c r="BQ63" s="44">
        <f t="shared" ref="BQ63" si="60">82-BP63</f>
        <v>74</v>
      </c>
    </row>
    <row r="64" spans="1:69" x14ac:dyDescent="0.25">
      <c r="A64" s="45"/>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43"/>
      <c r="BQ64" s="44"/>
    </row>
    <row r="65" spans="1:69" x14ac:dyDescent="0.25">
      <c r="A65" s="50"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3">
        <f t="shared" ref="BP65" si="61">BO65+BO66</f>
        <v>2</v>
      </c>
      <c r="BQ65" s="44">
        <f t="shared" ref="BQ65" si="62">82-BP65</f>
        <v>80</v>
      </c>
    </row>
    <row r="66" spans="1:69" x14ac:dyDescent="0.25">
      <c r="A66" s="45"/>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43"/>
      <c r="BQ66" s="44"/>
    </row>
    <row r="67" spans="1:69" x14ac:dyDescent="0.25">
      <c r="BP67">
        <f>SUM(BP3:BP66)/2</f>
        <v>73</v>
      </c>
      <c r="BQ67">
        <f>SUM(BQ3:BQ66)/2</f>
        <v>1239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topLeftCell="A2" workbookViewId="0">
      <pane xSplit="1" topLeftCell="B1" activePane="topRight" state="frozen"/>
      <selection pane="topRight" activeCell="J33" sqref="J3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2.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64.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24</v>
      </c>
      <c r="B2" t="s">
        <v>97</v>
      </c>
      <c r="C2" t="s">
        <v>100</v>
      </c>
      <c r="D2">
        <f>COUNTIFS(DataRegularSeason20242025!$D$3:$D$1315,$A2,DataRegularSeason20242025!$R$3:$R$1315,1,DataRegularSeason20242025!$N$3:$N$1315,1) + COUNTIFS(DataRegularSeason20242025!$E$3:$E$1315,$A2,DataRegularSeason20242025!$R$3:$R$1315,1,DataRegularSeason20242025!$N$3:$N$1315,1)</f>
        <v>9</v>
      </c>
      <c r="E2" s="26">
        <f>Table3[[#This Row],[Watched]]/Table3[[#This Row],[GP]]</f>
        <v>1</v>
      </c>
      <c r="F2">
        <f>COUNTIFS(DataRegularSeason20242025!$N$3:$N$1315,1,DataRegularSeason20242025!$D$3:$D$1315,$A2)</f>
        <v>4</v>
      </c>
      <c r="G2">
        <f>41-Table3[[#This Row],[GP_A]]</f>
        <v>37</v>
      </c>
      <c r="H2">
        <f>COUNTIFS(DataRegularSeason20242025!$E$3:$E$1315,$A2,DataRegularSeason20242025!$N$3:$N$1315,1)</f>
        <v>5</v>
      </c>
      <c r="I2">
        <f>41-Table3[[#This Row],[GP_H]]</f>
        <v>36</v>
      </c>
      <c r="J2">
        <f>F2+H2</f>
        <v>9</v>
      </c>
      <c r="K2">
        <f>82-Table3[[#This Row],[GP]]</f>
        <v>73</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1</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1</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3</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1</v>
      </c>
      <c r="X2">
        <f>H2-T2</f>
        <v>2</v>
      </c>
      <c r="Y2">
        <f>COUNTIFS(DataRegularSeason20242025!$E$3:$E$1315,$A2, DataRegularSeason20242025!$S$3:$S$1315, $A2,DataRegularSeason20242025!$M$3:$M$1315,"REG")</f>
        <v>2</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5</v>
      </c>
      <c r="AC2">
        <f>Table3[[#This Row],[L_A]]+Table3[[#This Row],[L_H]]</f>
        <v>4</v>
      </c>
      <c r="AD2">
        <f>Table3[[#This Row],[RW_A]]+Table3[[#This Row],[RW_H]]</f>
        <v>3</v>
      </c>
      <c r="AE2">
        <f>Table3[[#This Row],[RL_A]]+Table3[[#This Row],[RL_H]]</f>
        <v>3</v>
      </c>
      <c r="AF2">
        <f>Table3[[#This Row],[OTW_A]]+Table3[[#This Row],[OTW_H]]</f>
        <v>1</v>
      </c>
      <c r="AG2">
        <f>Table3[[#This Row],[OTL_A]]+Table3[[#This Row],[OTL_H]]</f>
        <v>1</v>
      </c>
      <c r="AH2">
        <f>Table3[[#This Row],[SOW_A]]+Table3[[#This Row],[SOW_H]]</f>
        <v>1</v>
      </c>
      <c r="AI2">
        <f>Table3[[#This Row],[SOL_A]]+Table3[[#This Row],[SOL_H]]</f>
        <v>0</v>
      </c>
      <c r="AJ2">
        <f>(2*(Table3[[#This Row],[W_A]]+Table3[[#This Row],[W_H]]))+Table3[[#This Row],[OTL_A]]+Table3[[#This Row],[SOL_A]]+Table3[[#This Row],[OTL_H]]+Table3[[#This Row],[SOL_H]]</f>
        <v>11</v>
      </c>
      <c r="AK2">
        <f>(3*(Table3[[#This Row],[RW_A]]+Table3[[#This Row],[RW_H]]))+(2*(Table3[[#This Row],[OTW_A]]+Table3[[#This Row],[SOW_A]]+Table3[[#This Row],[OTW_H]]+Table3[[#This Row],[SOW_H]]))+Table3[[#This Row],[OTL_A]]+Table3[[#This Row],[SOL_A]]+Table3[[#This Row],[OTL_H]]+Table3[[#This Row],[SOL_H]]</f>
        <v>14</v>
      </c>
      <c r="AL2" s="26">
        <f>Table3[[#This Row],[PTS]]/(2*Table3[[#This Row],[GP]])</f>
        <v>0.61111111111111116</v>
      </c>
      <c r="AM2" s="26">
        <f>Table3[[#This Row],[PTS2]]/(3*Table3[[#This Row],[GP]])</f>
        <v>0.51851851851851849</v>
      </c>
      <c r="AN2">
        <f>(2*Table3[[#This Row],[GR]])+Table3[[#This Row],[PTS]]</f>
        <v>157</v>
      </c>
      <c r="AO2">
        <f>(3*Table3[[#This Row],[GR]])+Table3[[#This Row],[PTS2]]</f>
        <v>233</v>
      </c>
      <c r="AP2" s="31" t="str">
        <f>_xlfn.CONCAT(TEXT(Table3[[#This Row],[W]], "0"), "-", TEXT(Table3[[#This Row],[RL]],"0"), "-", TEXT(Table3[[#This Row],[OTL]]+Table3[[#This Row],[SOL]], "0"))</f>
        <v>5-3-1</v>
      </c>
      <c r="AQ2">
        <f>COUNTIFS(DataRegularSeason20242025!$D$3:$D$1315,Table3[[#This Row],[Teams]],DataRegularSeason20242025!$K$3:$K$1315,0)</f>
        <v>0</v>
      </c>
      <c r="AR2">
        <f>SUMIF(DataRegularSeason20242025!$D$3:$D$1315,$A2, DataRegularSeason20242025!$J$3:$J$1315)</f>
        <v>11</v>
      </c>
      <c r="AS2">
        <f>SUMIF(DataRegularSeason20242025!$D$3:$D$1315,$A2, DataRegularSeason20242025!$K$3:$K$1315)</f>
        <v>13</v>
      </c>
      <c r="AT2">
        <f>AR2-AS2</f>
        <v>-2</v>
      </c>
      <c r="AU2">
        <f>COUNTIFS(DataRegularSeason20242025!$E$3:$E$1315,Table3[[#This Row],[Teams]],DataRegularSeason20242025!$J$3:$J$1315,0)</f>
        <v>0</v>
      </c>
      <c r="AV2">
        <f>SUMIF(DataRegularSeason20242025!$E$3:$E$1315,$A2,DataRegularSeason20242025!$K$3:$K$1315)</f>
        <v>18</v>
      </c>
      <c r="AW2">
        <f>SUMIF(DataRegularSeason20242025!$E$3:$E$1315,$A2,DataRegularSeason20242025!$J$3:$J$1315)</f>
        <v>16</v>
      </c>
      <c r="AX2">
        <f>AV2-AW2</f>
        <v>2</v>
      </c>
      <c r="AY2">
        <f>AR2+AV2</f>
        <v>29</v>
      </c>
      <c r="AZ2">
        <f>AS2+AW2</f>
        <v>29</v>
      </c>
      <c r="BA2">
        <f>AY2-AZ2</f>
        <v>0</v>
      </c>
      <c r="BB2" s="28">
        <f>Table3[[#This Row],[GF]]/Table3[[#This Row],[GP]]</f>
        <v>3.2222222222222223</v>
      </c>
      <c r="BC2" s="28">
        <f>Table3[[#This Row],[GA]]/Table3[[#This Row],[GP]]</f>
        <v>3.2222222222222223</v>
      </c>
      <c r="BD2" s="28">
        <f>(Table3[[#This Row],[GF]]-Table3[[#This Row],[GA]])/Table3[[#This Row],[GP]]</f>
        <v>0</v>
      </c>
      <c r="BE2">
        <f>COUNTIFS(DataRegularSeason20242025!$D$3:$D$1315,$A2,DataRegularSeason20242025!$H$3:$H$1315, $A2)</f>
        <v>3</v>
      </c>
      <c r="BF2">
        <f>COUNTIFS(DataRegularSeason20242025!$E$3:$E$1315,$A2,DataRegularSeason20242025!$H$3:$H$1315, $A2)</f>
        <v>5</v>
      </c>
      <c r="BG2">
        <f>BE2+BF2</f>
        <v>8</v>
      </c>
      <c r="BH2">
        <f>F2-BE2</f>
        <v>1</v>
      </c>
      <c r="BI2">
        <f>H2-BF2</f>
        <v>0</v>
      </c>
      <c r="BJ2">
        <f>BH2+BI2</f>
        <v>1</v>
      </c>
      <c r="BO2" t="s">
        <v>1463</v>
      </c>
      <c r="BP2">
        <f>SUM($J$2:$J$33)/2</f>
        <v>143</v>
      </c>
      <c r="BT2" t="s">
        <v>63</v>
      </c>
      <c r="BU2" s="30" t="s">
        <v>1474</v>
      </c>
      <c r="BV2">
        <f>INDEX($J$2:$J$33,MATCH("CGY",$A$2:$A$33,0),1)</f>
        <v>9</v>
      </c>
    </row>
    <row r="3" spans="1:76" x14ac:dyDescent="0.25">
      <c r="A3" t="s">
        <v>14</v>
      </c>
      <c r="B3" t="s">
        <v>98</v>
      </c>
      <c r="C3" t="s">
        <v>81</v>
      </c>
      <c r="D3">
        <f>COUNTIFS(DataRegularSeason20242025!$D$3:$D$1315,$A3,DataRegularSeason20242025!$R$3:$R$1315,1,DataRegularSeason20242025!$N$3:$N$1315,1) + COUNTIFS(DataRegularSeason20242025!$E$3:$E$1315,$A3,DataRegularSeason20242025!$R$3:$R$1315,1,DataRegularSeason20242025!$N$3:$N$1315,1)</f>
        <v>10</v>
      </c>
      <c r="E3" s="26">
        <f>Table3[[#This Row],[Watched]]/Table3[[#This Row],[GP]]</f>
        <v>0.90909090909090906</v>
      </c>
      <c r="F3">
        <f>COUNTIFS(DataRegularSeason20242025!$N$3:$N$1315,1,DataRegularSeason20242025!$D$3:$D$1315,$A3)</f>
        <v>7</v>
      </c>
      <c r="G3">
        <f>41-Table3[[#This Row],[GP_A]]</f>
        <v>34</v>
      </c>
      <c r="H3">
        <f>COUNTIFS(DataRegularSeason20242025!$E$3:$E$1315,$A3,DataRegularSeason20242025!$N$3:$N$1315,1)</f>
        <v>4</v>
      </c>
      <c r="I3">
        <f>41-Table3[[#This Row],[GP_H]]</f>
        <v>37</v>
      </c>
      <c r="J3">
        <f>F3+H3</f>
        <v>11</v>
      </c>
      <c r="K3">
        <f>82-Table3[[#This Row],[GP]]</f>
        <v>71</v>
      </c>
      <c r="L3">
        <f>COUNTIFS(DataRegularSeason20242025!$D$3:$D$1315,$A3, DataRegularSeason20242025!$L$3:$L$1315, $A3,DataRegularSeason20242025!$N$3:$N$1315,1)</f>
        <v>5</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2</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7</v>
      </c>
      <c r="AC3">
        <f>Table3[[#This Row],[L_A]]+Table3[[#This Row],[L_H]]</f>
        <v>4</v>
      </c>
      <c r="AD3">
        <f>Table3[[#This Row],[RW_A]]+Table3[[#This Row],[RW_H]]</f>
        <v>6</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15</v>
      </c>
      <c r="AK3">
        <f>(3*(Table3[[#This Row],[RW_A]]+Table3[[#This Row],[RW_H]]))+(2*(Table3[[#This Row],[OTW_A]]+Table3[[#This Row],[SOW_A]]+Table3[[#This Row],[OTW_H]]+Table3[[#This Row],[SOW_H]]))+Table3[[#This Row],[OTL_A]]+Table3[[#This Row],[SOL_A]]+Table3[[#This Row],[OTL_H]]+Table3[[#This Row],[SOL_H]]</f>
        <v>21</v>
      </c>
      <c r="AL3" s="26">
        <f>Table3[[#This Row],[PTS]]/(2*Table3[[#This Row],[GP]])</f>
        <v>0.68181818181818177</v>
      </c>
      <c r="AM3" s="26">
        <f>Table3[[#This Row],[PTS2]]/(3*Table3[[#This Row],[GP]])</f>
        <v>0.63636363636363635</v>
      </c>
      <c r="AN3">
        <f>(2*Table3[[#This Row],[GR]])+Table3[[#This Row],[PTS]]</f>
        <v>157</v>
      </c>
      <c r="AO3">
        <f>(3*Table3[[#This Row],[GR]])+Table3[[#This Row],[PTS2]]</f>
        <v>234</v>
      </c>
      <c r="AP3" s="31" t="str">
        <f>_xlfn.CONCAT(TEXT(Table3[[#This Row],[W]], "0"), "-", TEXT(Table3[[#This Row],[RL]],"0"), "-", TEXT(Table3[[#This Row],[OTL]]+Table3[[#This Row],[SOL]], "0"))</f>
        <v>7-3-1</v>
      </c>
      <c r="AQ3">
        <f>COUNTIFS(DataRegularSeason20242025!$D$3:$D$1315,Table3[[#This Row],[Teams]],DataRegularSeason20242025!$K$3:$K$1315,0)</f>
        <v>0</v>
      </c>
      <c r="AR3">
        <f>SUMIF(DataRegularSeason20242025!$D$3:$D$1315,$A3, DataRegularSeason20242025!$J$3:$J$1315)</f>
        <v>25</v>
      </c>
      <c r="AS3">
        <f>SUMIF(DataRegularSeason20242025!$D$3:$D$1315,$A3, DataRegularSeason20242025!$K$3:$K$1315)</f>
        <v>21</v>
      </c>
      <c r="AT3">
        <f>AR3-AS3</f>
        <v>4</v>
      </c>
      <c r="AU3">
        <f>COUNTIFS(DataRegularSeason20242025!$E$3:$E$1315,Table3[[#This Row],[Teams]],DataRegularSeason20242025!$J$3:$J$1315,0)</f>
        <v>0</v>
      </c>
      <c r="AV3">
        <f>SUMIF(DataRegularSeason20242025!$E$3:$E$1315,$A3,DataRegularSeason20242025!$K$3:$K$1315)</f>
        <v>13</v>
      </c>
      <c r="AW3">
        <f>SUMIF(DataRegularSeason20242025!$E$3:$E$1315,$A3,DataRegularSeason20242025!$J$3:$J$1315)</f>
        <v>15</v>
      </c>
      <c r="AX3">
        <f>AV3-AW3</f>
        <v>-2</v>
      </c>
      <c r="AY3">
        <f>AR3+AV3</f>
        <v>38</v>
      </c>
      <c r="AZ3">
        <f>AS3+AW3</f>
        <v>36</v>
      </c>
      <c r="BA3">
        <f>AY3-AZ3</f>
        <v>2</v>
      </c>
      <c r="BB3" s="28">
        <f>Table3[[#This Row],[GF]]/Table3[[#This Row],[GP]]</f>
        <v>3.4545454545454546</v>
      </c>
      <c r="BC3" s="28">
        <f>Table3[[#This Row],[GA]]/Table3[[#This Row],[GP]]</f>
        <v>3.2727272727272729</v>
      </c>
      <c r="BD3" s="28">
        <f>(Table3[[#This Row],[GF]]-Table3[[#This Row],[GA]])/Table3[[#This Row],[GP]]</f>
        <v>0.18181818181818182</v>
      </c>
      <c r="BE3">
        <f>COUNTIFS(DataRegularSeason20242025!$D$3:$D$1315,$A3,DataRegularSeason20242025!$H$3:$H$1315, $A3)</f>
        <v>5</v>
      </c>
      <c r="BF3">
        <f>COUNTIFS(DataRegularSeason20242025!$E$3:$E$1315,$A3,DataRegularSeason20242025!$H$3:$H$1315, $A3)</f>
        <v>1</v>
      </c>
      <c r="BG3">
        <f>BE3+BF3</f>
        <v>6</v>
      </c>
      <c r="BH3">
        <f>F3-BE3</f>
        <v>2</v>
      </c>
      <c r="BI3">
        <f>H3-BF3</f>
        <v>3</v>
      </c>
      <c r="BJ3">
        <f>BH3+BI3</f>
        <v>5</v>
      </c>
      <c r="BO3" t="s">
        <v>1461</v>
      </c>
      <c r="BP3">
        <f>SUM($D$2:$D$33)/2</f>
        <v>73</v>
      </c>
      <c r="BT3" t="s">
        <v>97</v>
      </c>
      <c r="BU3" s="32">
        <v>2.5</v>
      </c>
      <c r="BV3">
        <f>INDEX($AB$2:$AB$33,MATCH("CGY",$A$2:$A$33,0),1)</f>
        <v>5</v>
      </c>
      <c r="BX3" s="32">
        <f>BU3*BV3</f>
        <v>12.5</v>
      </c>
    </row>
    <row r="4" spans="1:76" x14ac:dyDescent="0.25">
      <c r="A4" t="s">
        <v>23</v>
      </c>
      <c r="B4" t="s">
        <v>97</v>
      </c>
      <c r="C4" t="s">
        <v>100</v>
      </c>
      <c r="D4">
        <f>COUNTIFS(DataRegularSeason20242025!$D$3:$D$1315,$A4,DataRegularSeason20242025!$R$3:$R$1315,1,DataRegularSeason20242025!$N$3:$N$1315,1) + COUNTIFS(DataRegularSeason20242025!$E$3:$E$1315,$A4,DataRegularSeason20242025!$R$3:$R$1315,1,DataRegularSeason20242025!$N$3:$N$1315,1)</f>
        <v>9</v>
      </c>
      <c r="E4" s="26">
        <f>Table3[[#This Row],[Watched]]/Table3[[#This Row],[GP]]</f>
        <v>0.9</v>
      </c>
      <c r="F4">
        <f>COUNTIFS(DataRegularSeason20242025!$N$3:$N$1315,1,DataRegularSeason20242025!$D$3:$D$1315,$A4)</f>
        <v>4</v>
      </c>
      <c r="G4">
        <f>41-Table3[[#This Row],[GP_A]]</f>
        <v>37</v>
      </c>
      <c r="H4">
        <f>COUNTIFS(DataRegularSeason20242025!$E$3:$E$1315,$A4,DataRegularSeason20242025!$N$3:$N$1315,1)</f>
        <v>6</v>
      </c>
      <c r="I4">
        <f>41-Table3[[#This Row],[GP_H]]</f>
        <v>35</v>
      </c>
      <c r="J4">
        <f>F4+H4</f>
        <v>10</v>
      </c>
      <c r="K4">
        <f>82-Table3[[#This Row],[GP]]</f>
        <v>72</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2</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4</v>
      </c>
      <c r="AC4">
        <f>Table3[[#This Row],[L_A]]+Table3[[#This Row],[L_H]]</f>
        <v>6</v>
      </c>
      <c r="AD4">
        <f>Table3[[#This Row],[RW_A]]+Table3[[#This Row],[RW_H]]</f>
        <v>2</v>
      </c>
      <c r="AE4">
        <f>Table3[[#This Row],[RL_A]]+Table3[[#This Row],[RL_H]]</f>
        <v>5</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9</v>
      </c>
      <c r="AK4">
        <f>(3*(Table3[[#This Row],[RW_A]]+Table3[[#This Row],[RW_H]]))+(2*(Table3[[#This Row],[OTW_A]]+Table3[[#This Row],[SOW_A]]+Table3[[#This Row],[OTW_H]]+Table3[[#This Row],[SOW_H]]))+Table3[[#This Row],[OTL_A]]+Table3[[#This Row],[SOL_A]]+Table3[[#This Row],[OTL_H]]+Table3[[#This Row],[SOL_H]]</f>
        <v>11</v>
      </c>
      <c r="AL4" s="26">
        <f>Table3[[#This Row],[PTS]]/(2*Table3[[#This Row],[GP]])</f>
        <v>0.45</v>
      </c>
      <c r="AM4" s="26">
        <f>Table3[[#This Row],[PTS2]]/(3*Table3[[#This Row],[GP]])</f>
        <v>0.36666666666666664</v>
      </c>
      <c r="AN4">
        <f>(2*Table3[[#This Row],[GR]])+Table3[[#This Row],[PTS]]</f>
        <v>153</v>
      </c>
      <c r="AO4">
        <f>(3*Table3[[#This Row],[GR]])+Table3[[#This Row],[PTS2]]</f>
        <v>227</v>
      </c>
      <c r="AP4" s="31" t="str">
        <f>_xlfn.CONCAT(TEXT(Table3[[#This Row],[W]], "0"), "-", TEXT(Table3[[#This Row],[RL]],"0"), "-", TEXT(Table3[[#This Row],[OTL]]+Table3[[#This Row],[SOL]], "0"))</f>
        <v>4-5-1</v>
      </c>
      <c r="AQ4">
        <f>COUNTIFS(DataRegularSeason20242025!$D$3:$D$1315,Table3[[#This Row],[Teams]],DataRegularSeason20242025!$K$3:$K$1315,0)</f>
        <v>0</v>
      </c>
      <c r="AR4">
        <f>SUMIF(DataRegularSeason20242025!$D$3:$D$1315,$A4, DataRegularSeason20242025!$J$3:$J$1315)</f>
        <v>9</v>
      </c>
      <c r="AS4">
        <f>SUMIF(DataRegularSeason20242025!$D$3:$D$1315,$A4, DataRegularSeason20242025!$K$3:$K$1315)</f>
        <v>14</v>
      </c>
      <c r="AT4">
        <f>AR4-AS4</f>
        <v>-5</v>
      </c>
      <c r="AU4">
        <f>COUNTIFS(DataRegularSeason20242025!$E$3:$E$1315,Table3[[#This Row],[Teams]],DataRegularSeason20242025!$J$3:$J$1315,0)</f>
        <v>1</v>
      </c>
      <c r="AV4">
        <f>SUMIF(DataRegularSeason20242025!$E$3:$E$1315,$A4,DataRegularSeason20242025!$K$3:$K$1315)</f>
        <v>13</v>
      </c>
      <c r="AW4">
        <f>SUMIF(DataRegularSeason20242025!$E$3:$E$1315,$A4,DataRegularSeason20242025!$J$3:$J$1315)</f>
        <v>21</v>
      </c>
      <c r="AX4">
        <f>AV4-AW4</f>
        <v>-8</v>
      </c>
      <c r="AY4">
        <f>AR4+AV4</f>
        <v>22</v>
      </c>
      <c r="AZ4">
        <f>AS4+AW4</f>
        <v>35</v>
      </c>
      <c r="BA4">
        <f>AY4-AZ4</f>
        <v>-13</v>
      </c>
      <c r="BB4" s="28">
        <f>Table3[[#This Row],[GF]]/Table3[[#This Row],[GP]]</f>
        <v>2.2000000000000002</v>
      </c>
      <c r="BC4" s="28">
        <f>Table3[[#This Row],[GA]]/Table3[[#This Row],[GP]]</f>
        <v>3.5</v>
      </c>
      <c r="BD4" s="28">
        <f>(Table3[[#This Row],[GF]]-Table3[[#This Row],[GA]])/Table3[[#This Row],[GP]]</f>
        <v>-1.3</v>
      </c>
      <c r="BE4">
        <f>COUNTIFS(DataRegularSeason20242025!$D$3:$D$1315,$A4,DataRegularSeason20242025!$H$3:$H$1315, $A4)</f>
        <v>3</v>
      </c>
      <c r="BF4">
        <f>COUNTIFS(DataRegularSeason20242025!$E$3:$E$1315,$A4,DataRegularSeason20242025!$H$3:$H$1315, $A4)</f>
        <v>3</v>
      </c>
      <c r="BG4">
        <f>BE4+BF4</f>
        <v>6</v>
      </c>
      <c r="BH4">
        <f>F4-BE4</f>
        <v>1</v>
      </c>
      <c r="BI4">
        <f>H4-BF4</f>
        <v>3</v>
      </c>
      <c r="BJ4">
        <f>BH4+BI4</f>
        <v>4</v>
      </c>
      <c r="BO4" t="s">
        <v>1462</v>
      </c>
      <c r="BP4">
        <f>$BP$2-$BP$3</f>
        <v>70</v>
      </c>
      <c r="BT4" t="s">
        <v>1434</v>
      </c>
      <c r="BU4" s="32">
        <v>1</v>
      </c>
      <c r="BV4">
        <f>INDEX($AC$2:$AC$33,MATCH("CGY",$A$2:$A$33,0),1)</f>
        <v>4</v>
      </c>
      <c r="BX4" s="32">
        <f>BU4*BV4</f>
        <v>4</v>
      </c>
    </row>
    <row r="5" spans="1:76"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8</v>
      </c>
      <c r="E5" s="26">
        <f>Table3[[#This Row],[Watched]]/Table3[[#This Row],[GP]]</f>
        <v>0.88888888888888884</v>
      </c>
      <c r="F5">
        <f>COUNTIFS(DataRegularSeason20242025!$N$3:$N$1315,1,DataRegularSeason20242025!$D$3:$D$1315,$A5)</f>
        <v>4</v>
      </c>
      <c r="G5">
        <f>41-Table3[[#This Row],[GP_A]]</f>
        <v>37</v>
      </c>
      <c r="H5">
        <f>COUNTIFS(DataRegularSeason20242025!$E$3:$E$1315,$A5,DataRegularSeason20242025!$N$3:$N$1315,1)</f>
        <v>5</v>
      </c>
      <c r="I5">
        <f>41-Table3[[#This Row],[GP_H]]</f>
        <v>36</v>
      </c>
      <c r="J5">
        <f>F5+H5</f>
        <v>9</v>
      </c>
      <c r="K5">
        <f>82-Table3[[#This Row],[GP]]</f>
        <v>73</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0</v>
      </c>
      <c r="Q5">
        <f>COUNTIFS(DataRegularSeason20242025!$D$3:$D$1315,$A5, DataRegularSeason20242025!$S$3:$S$1315, $A5,DataRegularSeason20242025!$M$3:$M$1315,"REG")</f>
        <v>0</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9</v>
      </c>
      <c r="AC5">
        <f>Table3[[#This Row],[L_A]]+Table3[[#This Row],[L_H]]</f>
        <v>0</v>
      </c>
      <c r="AD5">
        <f>Table3[[#This Row],[RW_A]]+Table3[[#This Row],[RW_H]]</f>
        <v>6</v>
      </c>
      <c r="AE5">
        <f>Table3[[#This Row],[RL_A]]+Table3[[#This Row],[RL_H]]</f>
        <v>0</v>
      </c>
      <c r="AF5">
        <f>Table3[[#This Row],[OTW_A]]+Table3[[#This Row],[OTW_H]]</f>
        <v>3</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18</v>
      </c>
      <c r="AK5">
        <f>(3*(Table3[[#This Row],[RW_A]]+Table3[[#This Row],[RW_H]]))+(2*(Table3[[#This Row],[OTW_A]]+Table3[[#This Row],[SOW_A]]+Table3[[#This Row],[OTW_H]]+Table3[[#This Row],[SOW_H]]))+Table3[[#This Row],[OTL_A]]+Table3[[#This Row],[SOL_A]]+Table3[[#This Row],[OTL_H]]+Table3[[#This Row],[SOL_H]]</f>
        <v>24</v>
      </c>
      <c r="AL5" s="26">
        <f>Table3[[#This Row],[PTS]]/(2*Table3[[#This Row],[GP]])</f>
        <v>1</v>
      </c>
      <c r="AM5" s="26">
        <f>Table3[[#This Row],[PTS2]]/(3*Table3[[#This Row],[GP]])</f>
        <v>0.88888888888888884</v>
      </c>
      <c r="AN5">
        <f>(2*Table3[[#This Row],[GR]])+Table3[[#This Row],[PTS]]</f>
        <v>164</v>
      </c>
      <c r="AO5">
        <f>(3*Table3[[#This Row],[GR]])+Table3[[#This Row],[PTS2]]</f>
        <v>243</v>
      </c>
      <c r="AP5" s="31" t="str">
        <f>_xlfn.CONCAT(TEXT(Table3[[#This Row],[W]], "0"), "-", TEXT(Table3[[#This Row],[RL]],"0"), "-", TEXT(Table3[[#This Row],[OTL]]+Table3[[#This Row],[SOL]], "0"))</f>
        <v>9-0-0</v>
      </c>
      <c r="AQ5">
        <f>COUNTIFS(DataRegularSeason20242025!$D$3:$D$1315,Table3[[#This Row],[Teams]],DataRegularSeason20242025!$K$3:$K$1315,0)</f>
        <v>1</v>
      </c>
      <c r="AR5">
        <f>SUMIF(DataRegularSeason20242025!$D$3:$D$1315,$A5, DataRegularSeason20242025!$J$3:$J$1315)</f>
        <v>18</v>
      </c>
      <c r="AS5">
        <f>SUMIF(DataRegularSeason20242025!$D$3:$D$1315,$A5, DataRegularSeason20242025!$K$3:$K$1315)</f>
        <v>8</v>
      </c>
      <c r="AT5">
        <f>AR5-AS5</f>
        <v>10</v>
      </c>
      <c r="AU5">
        <f>COUNTIFS(DataRegularSeason20242025!$E$3:$E$1315,Table3[[#This Row],[Teams]],DataRegularSeason20242025!$J$3:$J$1315,0)</f>
        <v>0</v>
      </c>
      <c r="AV5">
        <f>SUMIF(DataRegularSeason20242025!$E$3:$E$1315,$A5,DataRegularSeason20242025!$K$3:$K$1315)</f>
        <v>24</v>
      </c>
      <c r="AW5">
        <f>SUMIF(DataRegularSeason20242025!$E$3:$E$1315,$A5,DataRegularSeason20242025!$J$3:$J$1315)</f>
        <v>12</v>
      </c>
      <c r="AX5">
        <f>AV5-AW5</f>
        <v>12</v>
      </c>
      <c r="AY5">
        <f>AR5+AV5</f>
        <v>42</v>
      </c>
      <c r="AZ5">
        <f>AS5+AW5</f>
        <v>20</v>
      </c>
      <c r="BA5">
        <f>AY5-AZ5</f>
        <v>22</v>
      </c>
      <c r="BB5" s="28">
        <f>Table3[[#This Row],[GF]]/Table3[[#This Row],[GP]]</f>
        <v>4.666666666666667</v>
      </c>
      <c r="BC5" s="28">
        <f>Table3[[#This Row],[GA]]/Table3[[#This Row],[GP]]</f>
        <v>2.2222222222222223</v>
      </c>
      <c r="BD5" s="28">
        <f>(Table3[[#This Row],[GF]]-Table3[[#This Row],[GA]])/Table3[[#This Row],[GP]]</f>
        <v>2.4444444444444446</v>
      </c>
      <c r="BE5">
        <f>COUNTIFS(DataRegularSeason20242025!$D$3:$D$1315,$A5,DataRegularSeason20242025!$H$3:$H$1315, $A5)</f>
        <v>2</v>
      </c>
      <c r="BF5">
        <f>COUNTIFS(DataRegularSeason20242025!$E$3:$E$1315,$A5,DataRegularSeason20242025!$H$3:$H$1315, $A5)</f>
        <v>5</v>
      </c>
      <c r="BG5">
        <f>BE5+BF5</f>
        <v>7</v>
      </c>
      <c r="BH5">
        <f>F5-BE5</f>
        <v>2</v>
      </c>
      <c r="BI5">
        <f>H5-BF5</f>
        <v>0</v>
      </c>
      <c r="BJ5">
        <f>BH5+BI5</f>
        <v>2</v>
      </c>
      <c r="BO5" t="s">
        <v>1464</v>
      </c>
      <c r="BP5">
        <f>SUM($AY$2:$AY$33)</f>
        <v>926</v>
      </c>
      <c r="BT5" t="s">
        <v>73</v>
      </c>
      <c r="BU5" s="32">
        <v>0.25</v>
      </c>
      <c r="BV5">
        <f>INDEX($AY$2:$AY$33,MATCH("CGY",$A$2:$A$33,0),1)</f>
        <v>29</v>
      </c>
      <c r="BW5">
        <f>BV5/BV2</f>
        <v>3.2222222222222223</v>
      </c>
      <c r="BX5" s="32">
        <f>BU5*BV5</f>
        <v>7.25</v>
      </c>
    </row>
    <row r="6" spans="1:76" ht="15.75" thickBot="1" x14ac:dyDescent="0.3">
      <c r="A6" t="s">
        <v>21</v>
      </c>
      <c r="B6" t="s">
        <v>98</v>
      </c>
      <c r="C6" t="s">
        <v>99</v>
      </c>
      <c r="D6">
        <f>COUNTIFS(DataRegularSeason20242025!$D$3:$D$1315,$A6,DataRegularSeason20242025!$R$3:$R$1315,1,DataRegularSeason20242025!$N$3:$N$1315,1) + COUNTIFS(DataRegularSeason20242025!$E$3:$E$1315,$A6,DataRegularSeason20242025!$R$3:$R$1315,1,DataRegularSeason20242025!$N$3:$N$1315,1)</f>
        <v>7</v>
      </c>
      <c r="E6" s="26">
        <f>Table3[[#This Row],[Watched]]/Table3[[#This Row],[GP]]</f>
        <v>0.7</v>
      </c>
      <c r="F6">
        <f>COUNTIFS(DataRegularSeason20242025!$N$3:$N$1315,1,DataRegularSeason20242025!$D$3:$D$1315,$A6)</f>
        <v>7</v>
      </c>
      <c r="G6">
        <f>41-Table3[[#This Row],[GP_A]]</f>
        <v>34</v>
      </c>
      <c r="H6">
        <f>COUNTIFS(DataRegularSeason20242025!$E$3:$E$1315,$A6,DataRegularSeason20242025!$N$3:$N$1315,1)</f>
        <v>3</v>
      </c>
      <c r="I6">
        <f>41-Table3[[#This Row],[GP_H]]</f>
        <v>38</v>
      </c>
      <c r="J6">
        <f>F6+H6</f>
        <v>10</v>
      </c>
      <c r="K6">
        <f>82-Table3[[#This Row],[GP]]</f>
        <v>72</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5</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0</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3</v>
      </c>
      <c r="AC6">
        <f>Table3[[#This Row],[L_A]]+Table3[[#This Row],[L_H]]</f>
        <v>7</v>
      </c>
      <c r="AD6">
        <f>Table3[[#This Row],[RW_A]]+Table3[[#This Row],[RW_H]]</f>
        <v>2</v>
      </c>
      <c r="AE6">
        <f>Table3[[#This Row],[RL_A]]+Table3[[#This Row],[RL_H]]</f>
        <v>6</v>
      </c>
      <c r="AF6">
        <f>Table3[[#This Row],[OTW_A]]+Table3[[#This Row],[OTW_H]]</f>
        <v>1</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7</v>
      </c>
      <c r="AK6">
        <f>(3*(Table3[[#This Row],[RW_A]]+Table3[[#This Row],[RW_H]]))+(2*(Table3[[#This Row],[OTW_A]]+Table3[[#This Row],[SOW_A]]+Table3[[#This Row],[OTW_H]]+Table3[[#This Row],[SOW_H]]))+Table3[[#This Row],[OTL_A]]+Table3[[#This Row],[SOL_A]]+Table3[[#This Row],[OTL_H]]+Table3[[#This Row],[SOL_H]]</f>
        <v>9</v>
      </c>
      <c r="AL6" s="26">
        <f>Table3[[#This Row],[PTS]]/(2*Table3[[#This Row],[GP]])</f>
        <v>0.35</v>
      </c>
      <c r="AM6" s="26">
        <f>Table3[[#This Row],[PTS2]]/(3*Table3[[#This Row],[GP]])</f>
        <v>0.3</v>
      </c>
      <c r="AN6">
        <f>(2*Table3[[#This Row],[GR]])+Table3[[#This Row],[PTS]]</f>
        <v>151</v>
      </c>
      <c r="AO6">
        <f>(3*Table3[[#This Row],[GR]])+Table3[[#This Row],[PTS2]]</f>
        <v>225</v>
      </c>
      <c r="AP6" s="31" t="str">
        <f>_xlfn.CONCAT(TEXT(Table3[[#This Row],[W]], "0"), "-", TEXT(Table3[[#This Row],[RL]],"0"), "-", TEXT(Table3[[#This Row],[OTL]]+Table3[[#This Row],[SOL]], "0"))</f>
        <v>3-6-1</v>
      </c>
      <c r="AQ6">
        <f>COUNTIFS(DataRegularSeason20242025!$D$3:$D$1315,Table3[[#This Row],[Teams]],DataRegularSeason20242025!$K$3:$K$1315,0)</f>
        <v>0</v>
      </c>
      <c r="AR6">
        <f>SUMIF(DataRegularSeason20242025!$D$3:$D$1315,$A6, DataRegularSeason20242025!$J$3:$J$1315)</f>
        <v>23</v>
      </c>
      <c r="AS6">
        <f>SUMIF(DataRegularSeason20242025!$D$3:$D$1315,$A6, DataRegularSeason20242025!$K$3:$K$1315)</f>
        <v>28</v>
      </c>
      <c r="AT6">
        <f>AR6-AS6</f>
        <v>-5</v>
      </c>
      <c r="AU6">
        <f>COUNTIFS(DataRegularSeason20242025!$E$3:$E$1315,Table3[[#This Row],[Teams]],DataRegularSeason20242025!$J$3:$J$1315,0)</f>
        <v>0</v>
      </c>
      <c r="AV6">
        <f>SUMIF(DataRegularSeason20242025!$E$3:$E$1315,$A6,DataRegularSeason20242025!$K$3:$K$1315)</f>
        <v>7</v>
      </c>
      <c r="AW6">
        <f>SUMIF(DataRegularSeason20242025!$E$3:$E$1315,$A6,DataRegularSeason20242025!$J$3:$J$1315)</f>
        <v>15</v>
      </c>
      <c r="AX6">
        <f>AV6-AW6</f>
        <v>-8</v>
      </c>
      <c r="AY6">
        <f>AR6+AV6</f>
        <v>30</v>
      </c>
      <c r="AZ6">
        <f>AS6+AW6</f>
        <v>43</v>
      </c>
      <c r="BA6">
        <f>AY6-AZ6</f>
        <v>-13</v>
      </c>
      <c r="BB6" s="28">
        <f>Table3[[#This Row],[GF]]/Table3[[#This Row],[GP]]</f>
        <v>3</v>
      </c>
      <c r="BC6" s="28">
        <f>Table3[[#This Row],[GA]]/Table3[[#This Row],[GP]]</f>
        <v>4.3</v>
      </c>
      <c r="BD6" s="28">
        <f>(Table3[[#This Row],[GF]]-Table3[[#This Row],[GA]])/Table3[[#This Row],[GP]]</f>
        <v>-1.3</v>
      </c>
      <c r="BE6">
        <f>COUNTIFS(DataRegularSeason20242025!$D$3:$D$1315,$A6,DataRegularSeason20242025!$H$3:$H$1315, $A6)</f>
        <v>2</v>
      </c>
      <c r="BF6">
        <f>COUNTIFS(DataRegularSeason20242025!$E$3:$E$1315,$A6,DataRegularSeason20242025!$H$3:$H$1315, $A6)</f>
        <v>1</v>
      </c>
      <c r="BG6">
        <f>BE6+BF6</f>
        <v>3</v>
      </c>
      <c r="BH6">
        <f>F6-BE6</f>
        <v>5</v>
      </c>
      <c r="BI6">
        <f>H6-BF6</f>
        <v>2</v>
      </c>
      <c r="BJ6">
        <f>BH6+BI6</f>
        <v>7</v>
      </c>
      <c r="BO6" t="s">
        <v>1465</v>
      </c>
      <c r="BP6">
        <f>SUM($AQ$2:$AQ$33)+SUM($AU$2:$AU$33)</f>
        <v>16</v>
      </c>
      <c r="BT6" t="s">
        <v>74</v>
      </c>
      <c r="BU6" s="32">
        <v>0.1</v>
      </c>
      <c r="BV6">
        <f>INDEX($AZ$2:$AZ$33,MATCH("CGY",$A$2:$A$33,0),1)</f>
        <v>29</v>
      </c>
      <c r="BW6">
        <f>BV6/BV2</f>
        <v>3.2222222222222223</v>
      </c>
      <c r="BX6" s="32">
        <f>BU6*BV6</f>
        <v>2.9000000000000004</v>
      </c>
    </row>
    <row r="7" spans="1:76" ht="15.75" thickBot="1" x14ac:dyDescent="0.3">
      <c r="A7" t="s">
        <v>43</v>
      </c>
      <c r="B7" t="s">
        <v>98</v>
      </c>
      <c r="C7" t="s">
        <v>81</v>
      </c>
      <c r="D7">
        <f>COUNTIFS(DataRegularSeason20242025!$D$3:$D$1315,$A7,DataRegularSeason20242025!$R$3:$R$1315,1,DataRegularSeason20242025!$N$3:$N$1315,1) + COUNTIFS(DataRegularSeason20242025!$E$3:$E$1315,$A7,DataRegularSeason20242025!$R$3:$R$1315,1,DataRegularSeason20242025!$N$3:$N$1315,1)</f>
        <v>6</v>
      </c>
      <c r="E7" s="26">
        <f>Table3[[#This Row],[Watched]]/Table3[[#This Row],[GP]]</f>
        <v>0.66666666666666663</v>
      </c>
      <c r="F7">
        <f>COUNTIFS(DataRegularSeason20242025!$N$3:$N$1315,1,DataRegularSeason20242025!$D$3:$D$1315,$A7)</f>
        <v>4</v>
      </c>
      <c r="G7">
        <f>41-Table3[[#This Row],[GP_A]]</f>
        <v>37</v>
      </c>
      <c r="H7">
        <f>COUNTIFS(DataRegularSeason20242025!$E$3:$E$1315,$A7,DataRegularSeason20242025!$N$3:$N$1315,1)</f>
        <v>5</v>
      </c>
      <c r="I7">
        <f>41-Table3[[#This Row],[GP_H]]</f>
        <v>36</v>
      </c>
      <c r="J7">
        <f>F7+H7</f>
        <v>9</v>
      </c>
      <c r="K7">
        <f>82-Table3[[#This Row],[GP]]</f>
        <v>73</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6</v>
      </c>
      <c r="AC7">
        <f>Table3[[#This Row],[L_A]]+Table3[[#This Row],[L_H]]</f>
        <v>3</v>
      </c>
      <c r="AD7">
        <f>Table3[[#This Row],[RW_A]]+Table3[[#This Row],[RW_H]]</f>
        <v>5</v>
      </c>
      <c r="AE7">
        <f>Table3[[#This Row],[RL_A]]+Table3[[#This Row],[RL_H]]</f>
        <v>3</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12</v>
      </c>
      <c r="AK7">
        <f>(3*(Table3[[#This Row],[RW_A]]+Table3[[#This Row],[RW_H]]))+(2*(Table3[[#This Row],[OTW_A]]+Table3[[#This Row],[SOW_A]]+Table3[[#This Row],[OTW_H]]+Table3[[#This Row],[SOW_H]]))+Table3[[#This Row],[OTL_A]]+Table3[[#This Row],[SOL_A]]+Table3[[#This Row],[OTL_H]]+Table3[[#This Row],[SOL_H]]</f>
        <v>17</v>
      </c>
      <c r="AL7" s="26">
        <f>Table3[[#This Row],[PTS]]/(2*Table3[[#This Row],[GP]])</f>
        <v>0.66666666666666663</v>
      </c>
      <c r="AM7" s="26">
        <f>Table3[[#This Row],[PTS2]]/(3*Table3[[#This Row],[GP]])</f>
        <v>0.62962962962962965</v>
      </c>
      <c r="AN7">
        <f>(2*Table3[[#This Row],[GR]])+Table3[[#This Row],[PTS]]</f>
        <v>158</v>
      </c>
      <c r="AO7">
        <f>(3*Table3[[#This Row],[GR]])+Table3[[#This Row],[PTS2]]</f>
        <v>236</v>
      </c>
      <c r="AP7" s="31" t="str">
        <f>_xlfn.CONCAT(TEXT(Table3[[#This Row],[W]], "0"), "-", TEXT(Table3[[#This Row],[RL]],"0"), "-", TEXT(Table3[[#This Row],[OTL]]+Table3[[#This Row],[SOL]], "0"))</f>
        <v>6-3-0</v>
      </c>
      <c r="AQ7">
        <f>COUNTIFS(DataRegularSeason20242025!$D$3:$D$1315,Table3[[#This Row],[Teams]],DataRegularSeason20242025!$K$3:$K$1315,0)</f>
        <v>0</v>
      </c>
      <c r="AR7">
        <f>SUMIF(DataRegularSeason20242025!$D$3:$D$1315,$A7, DataRegularSeason20242025!$J$3:$J$1315)</f>
        <v>18</v>
      </c>
      <c r="AS7">
        <f>SUMIF(DataRegularSeason20242025!$D$3:$D$1315,$A7, DataRegularSeason20242025!$K$3:$K$1315)</f>
        <v>16</v>
      </c>
      <c r="AT7">
        <f>AR7-AS7</f>
        <v>2</v>
      </c>
      <c r="AU7">
        <f>COUNTIFS(DataRegularSeason20242025!$E$3:$E$1315,Table3[[#This Row],[Teams]],DataRegularSeason20242025!$J$3:$J$1315,0)</f>
        <v>1</v>
      </c>
      <c r="AV7">
        <f>SUMIF(DataRegularSeason20242025!$E$3:$E$1315,$A7,DataRegularSeason20242025!$K$3:$K$1315)</f>
        <v>16</v>
      </c>
      <c r="AW7">
        <f>SUMIF(DataRegularSeason20242025!$E$3:$E$1315,$A7,DataRegularSeason20242025!$J$3:$J$1315)</f>
        <v>10</v>
      </c>
      <c r="AX7">
        <f>AV7-AW7</f>
        <v>6</v>
      </c>
      <c r="AY7">
        <f>AR7+AV7</f>
        <v>34</v>
      </c>
      <c r="AZ7">
        <f>AS7+AW7</f>
        <v>26</v>
      </c>
      <c r="BA7">
        <f>AY7-AZ7</f>
        <v>8</v>
      </c>
      <c r="BB7" s="28">
        <f>Table3[[#This Row],[GF]]/Table3[[#This Row],[GP]]</f>
        <v>3.7777777777777777</v>
      </c>
      <c r="BC7" s="28">
        <f>Table3[[#This Row],[GA]]/Table3[[#This Row],[GP]]</f>
        <v>2.8888888888888888</v>
      </c>
      <c r="BD7" s="28">
        <f>(Table3[[#This Row],[GF]]-Table3[[#This Row],[GA]])/Table3[[#This Row],[GP]]</f>
        <v>0.88888888888888884</v>
      </c>
      <c r="BE7">
        <f>COUNTIFS(DataRegularSeason20242025!$D$3:$D$1315,$A7,DataRegularSeason20242025!$H$3:$H$1315, $A7)</f>
        <v>2</v>
      </c>
      <c r="BF7">
        <f>COUNTIFS(DataRegularSeason20242025!$E$3:$E$1315,$A7,DataRegularSeason20242025!$H$3:$H$1315, $A7)</f>
        <v>4</v>
      </c>
      <c r="BG7">
        <f>BE7+BF7</f>
        <v>6</v>
      </c>
      <c r="BH7">
        <f>F7-BE7</f>
        <v>2</v>
      </c>
      <c r="BI7">
        <f>H7-BF7</f>
        <v>1</v>
      </c>
      <c r="BJ7">
        <f>BH7+BI7</f>
        <v>3</v>
      </c>
      <c r="BO7" t="s">
        <v>1466</v>
      </c>
      <c r="BP7">
        <f>SUM($AF$2:$AF$33)</f>
        <v>25</v>
      </c>
      <c r="BW7" s="34">
        <f>MAX(BU4,BU3*INDEX($AL$2:$AL$33,MATCH("CGY",$A$2:$A$33,0),1))+(BU5*BW5)+(BU6*BW6)</f>
        <v>2.6555555555555559</v>
      </c>
      <c r="BX7" s="33">
        <f>SUM(BX3:BX6)</f>
        <v>26.65</v>
      </c>
    </row>
    <row r="8" spans="1:76" x14ac:dyDescent="0.25">
      <c r="A8" t="s">
        <v>16</v>
      </c>
      <c r="B8" t="s">
        <v>98</v>
      </c>
      <c r="C8" t="s">
        <v>81</v>
      </c>
      <c r="D8">
        <f>COUNTIFS(DataRegularSeason20242025!$D$3:$D$1315,$A8,DataRegularSeason20242025!$R$3:$R$1315,1,DataRegularSeason20242025!$N$3:$N$1315,1) + COUNTIFS(DataRegularSeason20242025!$E$3:$E$1315,$A8,DataRegularSeason20242025!$R$3:$R$1315,1,DataRegularSeason20242025!$N$3:$N$1315,1)</f>
        <v>6</v>
      </c>
      <c r="E8" s="26">
        <f>Table3[[#This Row],[Watched]]/Table3[[#This Row],[GP]]</f>
        <v>0.66666666666666663</v>
      </c>
      <c r="F8">
        <f>COUNTIFS(DataRegularSeason20242025!$N$3:$N$1315,1,DataRegularSeason20242025!$D$3:$D$1315,$A8)</f>
        <v>4</v>
      </c>
      <c r="G8">
        <f>41-Table3[[#This Row],[GP_A]]</f>
        <v>37</v>
      </c>
      <c r="H8">
        <f>COUNTIFS(DataRegularSeason20242025!$E$3:$E$1315,$A8,DataRegularSeason20242025!$N$3:$N$1315,1)</f>
        <v>5</v>
      </c>
      <c r="I8">
        <f>41-Table3[[#This Row],[GP_H]]</f>
        <v>36</v>
      </c>
      <c r="J8">
        <f>F8+H8</f>
        <v>9</v>
      </c>
      <c r="K8">
        <f>82-Table3[[#This Row],[GP]]</f>
        <v>73</v>
      </c>
      <c r="L8">
        <f>COUNTIFS(DataRegularSeason20242025!$D$3:$D$1315,$A8, DataRegularSeason20242025!$L$3:$L$1315, $A8,DataRegularSeason20242025!$N$3:$N$1315,1)</f>
        <v>1</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2</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5</v>
      </c>
      <c r="AD8">
        <f>Table3[[#This Row],[RW_A]]+Table3[[#This Row],[RW_H]]</f>
        <v>2</v>
      </c>
      <c r="AE8">
        <f>Table3[[#This Row],[RL_A]]+Table3[[#This Row],[RL_H]]</f>
        <v>4</v>
      </c>
      <c r="AF8">
        <f>Table3[[#This Row],[OTW_A]]+Table3[[#This Row],[OTW_H]]</f>
        <v>2</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11</v>
      </c>
      <c r="AL8" s="26">
        <f>Table3[[#This Row],[PTS]]/(2*Table3[[#This Row],[GP]])</f>
        <v>0.5</v>
      </c>
      <c r="AM8" s="26">
        <f>Table3[[#This Row],[PTS2]]/(3*Table3[[#This Row],[GP]])</f>
        <v>0.40740740740740738</v>
      </c>
      <c r="AN8">
        <f>(2*Table3[[#This Row],[GR]])+Table3[[#This Row],[PTS]]</f>
        <v>155</v>
      </c>
      <c r="AO8">
        <f>(3*Table3[[#This Row],[GR]])+Table3[[#This Row],[PTS2]]</f>
        <v>230</v>
      </c>
      <c r="AP8" s="31" t="str">
        <f>_xlfn.CONCAT(TEXT(Table3[[#This Row],[W]], "0"), "-", TEXT(Table3[[#This Row],[RL]],"0"), "-", TEXT(Table3[[#This Row],[OTL]]+Table3[[#This Row],[SOL]], "0"))</f>
        <v>4-4-1</v>
      </c>
      <c r="AQ8">
        <f>COUNTIFS(DataRegularSeason20242025!$D$3:$D$1315,Table3[[#This Row],[Teams]],DataRegularSeason20242025!$K$3:$K$1315,0)</f>
        <v>0</v>
      </c>
      <c r="AR8">
        <f>SUMIF(DataRegularSeason20242025!$D$3:$D$1315,$A8, DataRegularSeason20242025!$J$3:$J$1315)</f>
        <v>10</v>
      </c>
      <c r="AS8">
        <f>SUMIF(DataRegularSeason20242025!$D$3:$D$1315,$A8, DataRegularSeason20242025!$K$3:$K$1315)</f>
        <v>15</v>
      </c>
      <c r="AT8">
        <f>AR8-AS8</f>
        <v>-5</v>
      </c>
      <c r="AU8">
        <f>COUNTIFS(DataRegularSeason20242025!$E$3:$E$1315,Table3[[#This Row],[Teams]],DataRegularSeason20242025!$J$3:$J$1315,0)</f>
        <v>0</v>
      </c>
      <c r="AV8">
        <f>SUMIF(DataRegularSeason20242025!$E$3:$E$1315,$A8,DataRegularSeason20242025!$K$3:$K$1315)</f>
        <v>17</v>
      </c>
      <c r="AW8">
        <f>SUMIF(DataRegularSeason20242025!$E$3:$E$1315,$A8,DataRegularSeason20242025!$J$3:$J$1315)</f>
        <v>17</v>
      </c>
      <c r="AX8">
        <f>AV8-AW8</f>
        <v>0</v>
      </c>
      <c r="AY8">
        <f>AR8+AV8</f>
        <v>27</v>
      </c>
      <c r="AZ8">
        <f>AS8+AW8</f>
        <v>32</v>
      </c>
      <c r="BA8">
        <f>AY8-AZ8</f>
        <v>-5</v>
      </c>
      <c r="BB8" s="28">
        <f>Table3[[#This Row],[GF]]/Table3[[#This Row],[GP]]</f>
        <v>3</v>
      </c>
      <c r="BC8" s="28">
        <f>Table3[[#This Row],[GA]]/Table3[[#This Row],[GP]]</f>
        <v>3.5555555555555554</v>
      </c>
      <c r="BD8" s="28">
        <f>(Table3[[#This Row],[GF]]-Table3[[#This Row],[GA]])/Table3[[#This Row],[GP]]</f>
        <v>-0.55555555555555558</v>
      </c>
      <c r="BE8">
        <f>COUNTIFS(DataRegularSeason20242025!$D$3:$D$1315,$A8,DataRegularSeason20242025!$H$3:$H$1315, $A8)</f>
        <v>2</v>
      </c>
      <c r="BF8">
        <f>COUNTIFS(DataRegularSeason20242025!$E$3:$E$1315,$A8,DataRegularSeason20242025!$H$3:$H$1315, $A8)</f>
        <v>4</v>
      </c>
      <c r="BG8">
        <f>BE8+BF8</f>
        <v>6</v>
      </c>
      <c r="BH8">
        <f>F8-BE8</f>
        <v>2</v>
      </c>
      <c r="BI8">
        <f>H8-BF8</f>
        <v>1</v>
      </c>
      <c r="BJ8">
        <f>BH8+BI8</f>
        <v>3</v>
      </c>
      <c r="BO8" t="s">
        <v>1467</v>
      </c>
      <c r="BP8">
        <f>SUM($AH$2:$AH$33)</f>
        <v>5</v>
      </c>
      <c r="BV8" t="s">
        <v>1477</v>
      </c>
      <c r="BW8" s="34">
        <f>BW7*82</f>
        <v>217.75555555555559</v>
      </c>
      <c r="BX8" s="32">
        <f>BX7+((82-BV2)*BW7)</f>
        <v>220.50555555555559</v>
      </c>
    </row>
    <row r="9" spans="1:76" x14ac:dyDescent="0.25">
      <c r="A9" t="s">
        <v>15</v>
      </c>
      <c r="B9" t="s">
        <v>97</v>
      </c>
      <c r="C9" t="s">
        <v>95</v>
      </c>
      <c r="D9">
        <f>COUNTIFS(DataRegularSeason20242025!$D$3:$D$1315,$A9,DataRegularSeason20242025!$R$3:$R$1315,1,DataRegularSeason20242025!$N$3:$N$1315,1) + COUNTIFS(DataRegularSeason20242025!$E$3:$E$1315,$A9,DataRegularSeason20242025!$R$3:$R$1315,1,DataRegularSeason20242025!$N$3:$N$1315,1)</f>
        <v>6</v>
      </c>
      <c r="E9" s="26">
        <f>Table3[[#This Row],[Watched]]/Table3[[#This Row],[GP]]</f>
        <v>0.66666666666666663</v>
      </c>
      <c r="F9">
        <f>COUNTIFS(DataRegularSeason20242025!$N$3:$N$1315,1,DataRegularSeason20242025!$D$3:$D$1315,$A9)</f>
        <v>5</v>
      </c>
      <c r="G9">
        <f>41-Table3[[#This Row],[GP_A]]</f>
        <v>36</v>
      </c>
      <c r="H9">
        <f>COUNTIFS(DataRegularSeason20242025!$E$3:$E$1315,$A9,DataRegularSeason20242025!$N$3:$N$1315,1)</f>
        <v>4</v>
      </c>
      <c r="I9">
        <f>41-Table3[[#This Row],[GP_H]]</f>
        <v>37</v>
      </c>
      <c r="J9">
        <f>F9+H9</f>
        <v>9</v>
      </c>
      <c r="K9">
        <f>82-Table3[[#This Row],[GP]]</f>
        <v>73</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0</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2</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4</v>
      </c>
      <c r="AC9">
        <f>Table3[[#This Row],[L_A]]+Table3[[#This Row],[L_H]]</f>
        <v>5</v>
      </c>
      <c r="AD9">
        <f>Table3[[#This Row],[RW_A]]+Table3[[#This Row],[RW_H]]</f>
        <v>1</v>
      </c>
      <c r="AE9">
        <f>Table3[[#This Row],[RL_A]]+Table3[[#This Row],[RL_H]]</f>
        <v>4</v>
      </c>
      <c r="AF9">
        <f>Table3[[#This Row],[OTW_A]]+Table3[[#This Row],[OTW_H]]</f>
        <v>3</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9</v>
      </c>
      <c r="AK9">
        <f>(3*(Table3[[#This Row],[RW_A]]+Table3[[#This Row],[RW_H]]))+(2*(Table3[[#This Row],[OTW_A]]+Table3[[#This Row],[SOW_A]]+Table3[[#This Row],[OTW_H]]+Table3[[#This Row],[SOW_H]]))+Table3[[#This Row],[OTL_A]]+Table3[[#This Row],[SOL_A]]+Table3[[#This Row],[OTL_H]]+Table3[[#This Row],[SOL_H]]</f>
        <v>10</v>
      </c>
      <c r="AL9" s="26">
        <f>Table3[[#This Row],[PTS]]/(2*Table3[[#This Row],[GP]])</f>
        <v>0.5</v>
      </c>
      <c r="AM9" s="26">
        <f>Table3[[#This Row],[PTS2]]/(3*Table3[[#This Row],[GP]])</f>
        <v>0.37037037037037035</v>
      </c>
      <c r="AN9">
        <f>(2*Table3[[#This Row],[GR]])+Table3[[#This Row],[PTS]]</f>
        <v>155</v>
      </c>
      <c r="AO9">
        <f>(3*Table3[[#This Row],[GR]])+Table3[[#This Row],[PTS2]]</f>
        <v>229</v>
      </c>
      <c r="AP9" s="31" t="str">
        <f>_xlfn.CONCAT(TEXT(Table3[[#This Row],[W]], "0"), "-", TEXT(Table3[[#This Row],[RL]],"0"), "-", TEXT(Table3[[#This Row],[OTL]]+Table3[[#This Row],[SOL]], "0"))</f>
        <v>4-4-1</v>
      </c>
      <c r="AQ9">
        <f>COUNTIFS(DataRegularSeason20242025!$D$3:$D$1315,Table3[[#This Row],[Teams]],DataRegularSeason20242025!$K$3:$K$1315,0)</f>
        <v>0</v>
      </c>
      <c r="AR9">
        <f>SUMIF(DataRegularSeason20242025!$D$3:$D$1315,$A9, DataRegularSeason20242025!$J$3:$J$1315)</f>
        <v>17</v>
      </c>
      <c r="AS9">
        <f>SUMIF(DataRegularSeason20242025!$D$3:$D$1315,$A9, DataRegularSeason20242025!$K$3:$K$1315)</f>
        <v>20</v>
      </c>
      <c r="AT9">
        <f>AR9-AS9</f>
        <v>-3</v>
      </c>
      <c r="AU9">
        <f>COUNTIFS(DataRegularSeason20242025!$E$3:$E$1315,Table3[[#This Row],[Teams]],DataRegularSeason20242025!$J$3:$J$1315,0)</f>
        <v>0</v>
      </c>
      <c r="AV9">
        <f>SUMIF(DataRegularSeason20242025!$E$3:$E$1315,$A9,DataRegularSeason20242025!$K$3:$K$1315)</f>
        <v>8</v>
      </c>
      <c r="AW9">
        <f>SUMIF(DataRegularSeason20242025!$E$3:$E$1315,$A9,DataRegularSeason20242025!$J$3:$J$1315)</f>
        <v>12</v>
      </c>
      <c r="AX9">
        <f>AV9-AW9</f>
        <v>-4</v>
      </c>
      <c r="AY9">
        <f>AR9+AV9</f>
        <v>25</v>
      </c>
      <c r="AZ9">
        <f>AS9+AW9</f>
        <v>32</v>
      </c>
      <c r="BA9">
        <f>AY9-AZ9</f>
        <v>-7</v>
      </c>
      <c r="BB9" s="28">
        <f>Table3[[#This Row],[GF]]/Table3[[#This Row],[GP]]</f>
        <v>2.7777777777777777</v>
      </c>
      <c r="BC9" s="28">
        <f>Table3[[#This Row],[GA]]/Table3[[#This Row],[GP]]</f>
        <v>3.5555555555555554</v>
      </c>
      <c r="BD9" s="28">
        <f>(Table3[[#This Row],[GF]]-Table3[[#This Row],[GA]])/Table3[[#This Row],[GP]]</f>
        <v>-0.77777777777777779</v>
      </c>
      <c r="BE9">
        <f>COUNTIFS(DataRegularSeason20242025!$D$3:$D$1315,$A9,DataRegularSeason20242025!$H$3:$H$1315, $A9)</f>
        <v>2</v>
      </c>
      <c r="BF9">
        <f>COUNTIFS(DataRegularSeason20242025!$E$3:$E$1315,$A9,DataRegularSeason20242025!$H$3:$H$1315, $A9)</f>
        <v>4</v>
      </c>
      <c r="BG9">
        <f>BE9+BF9</f>
        <v>6</v>
      </c>
      <c r="BH9">
        <f>F9-BE9</f>
        <v>3</v>
      </c>
      <c r="BI9">
        <f>H9-BF9</f>
        <v>0</v>
      </c>
      <c r="BJ9">
        <f>BH9+BI9</f>
        <v>3</v>
      </c>
      <c r="BO9" t="s">
        <v>1470</v>
      </c>
      <c r="BP9" s="1">
        <f>_xlfn.MINIFS(DataRegularSeason20242025!$B$3:$B$1315,DataRegularSeason20242025!$N$3:$N$1315,1)</f>
        <v>45569</v>
      </c>
    </row>
    <row r="10" spans="1:76" x14ac:dyDescent="0.25">
      <c r="A10" t="s">
        <v>33</v>
      </c>
      <c r="B10" t="s">
        <v>98</v>
      </c>
      <c r="C10" t="s">
        <v>99</v>
      </c>
      <c r="D10">
        <f>COUNTIFS(DataRegularSeason20242025!$D$3:$D$1315,$A10,DataRegularSeason20242025!$R$3:$R$1315,1,DataRegularSeason20242025!$N$3:$N$1315,1) + COUNTIFS(DataRegularSeason20242025!$E$3:$E$1315,$A10,DataRegularSeason20242025!$R$3:$R$1315,1,DataRegularSeason20242025!$N$3:$N$1315,1)</f>
        <v>5</v>
      </c>
      <c r="E10" s="26">
        <f>Table3[[#This Row],[Watched]]/Table3[[#This Row],[GP]]</f>
        <v>0.625</v>
      </c>
      <c r="F10">
        <f>COUNTIFS(DataRegularSeason20242025!$N$3:$N$1315,1,DataRegularSeason20242025!$D$3:$D$1315,$A10)</f>
        <v>4</v>
      </c>
      <c r="G10">
        <f>41-Table3[[#This Row],[GP_A]]</f>
        <v>37</v>
      </c>
      <c r="H10">
        <f>COUNTIFS(DataRegularSeason20242025!$E$3:$E$1315,$A10,DataRegularSeason20242025!$N$3:$N$1315,1)</f>
        <v>4</v>
      </c>
      <c r="I10">
        <f>41-Table3[[#This Row],[GP_H]]</f>
        <v>37</v>
      </c>
      <c r="J10">
        <f>F10+H10</f>
        <v>8</v>
      </c>
      <c r="K10">
        <f>82-Table3[[#This Row],[GP]]</f>
        <v>74</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1</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1</v>
      </c>
      <c r="U10">
        <f>COUNTIFS(DataRegularSeason20242025!$E$3:$E$1315,$A10, DataRegularSeason20242025!$L$3:$L$1315, $A10,DataRegularSeason20242025!$N$3:$N$1315,1,DataRegularSeason20242025!$M$3:$M$1315,"REG")</f>
        <v>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3</v>
      </c>
      <c r="Y10">
        <f>COUNTIFS(DataRegularSeason20242025!$E$3:$E$1315,$A10, DataRegularSeason20242025!$S$3:$S$1315, $A10,DataRegularSeason20242025!$M$3:$M$1315,"REG")</f>
        <v>2</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3</v>
      </c>
      <c r="AC10">
        <f>Table3[[#This Row],[L_A]]+Table3[[#This Row],[L_H]]</f>
        <v>5</v>
      </c>
      <c r="AD10">
        <f>Table3[[#This Row],[RW_A]]+Table3[[#This Row],[RW_H]]</f>
        <v>1</v>
      </c>
      <c r="AE10">
        <f>Table3[[#This Row],[RL_A]]+Table3[[#This Row],[RL_H]]</f>
        <v>3</v>
      </c>
      <c r="AF10">
        <f>Table3[[#This Row],[OTW_A]]+Table3[[#This Row],[OTW_H]]</f>
        <v>1</v>
      </c>
      <c r="AG10">
        <f>Table3[[#This Row],[OTL_A]]+Table3[[#This Row],[OTL_H]]</f>
        <v>2</v>
      </c>
      <c r="AH10">
        <f>Table3[[#This Row],[SOW_A]]+Table3[[#This Row],[SOW_H]]</f>
        <v>1</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9</v>
      </c>
      <c r="AL10" s="26">
        <f>Table3[[#This Row],[PTS]]/(2*Table3[[#This Row],[GP]])</f>
        <v>0.5</v>
      </c>
      <c r="AM10" s="26">
        <f>Table3[[#This Row],[PTS2]]/(3*Table3[[#This Row],[GP]])</f>
        <v>0.375</v>
      </c>
      <c r="AN10">
        <f>(2*Table3[[#This Row],[GR]])+Table3[[#This Row],[PTS]]</f>
        <v>156</v>
      </c>
      <c r="AO10">
        <f>(3*Table3[[#This Row],[GR]])+Table3[[#This Row],[PTS2]]</f>
        <v>231</v>
      </c>
      <c r="AP10" s="31" t="str">
        <f>_xlfn.CONCAT(TEXT(Table3[[#This Row],[W]], "0"), "-", TEXT(Table3[[#This Row],[RL]],"0"), "-", TEXT(Table3[[#This Row],[OTL]]+Table3[[#This Row],[SOL]], "0"))</f>
        <v>3-3-2</v>
      </c>
      <c r="AQ10">
        <f>COUNTIFS(DataRegularSeason20242025!$D$3:$D$1315,Table3[[#This Row],[Teams]],DataRegularSeason20242025!$K$3:$K$1315,0)</f>
        <v>0</v>
      </c>
      <c r="AR10">
        <f>SUMIF(DataRegularSeason20242025!$D$3:$D$1315,$A10, DataRegularSeason20242025!$J$3:$J$1315)</f>
        <v>10</v>
      </c>
      <c r="AS10">
        <f>SUMIF(DataRegularSeason20242025!$D$3:$D$1315,$A10, DataRegularSeason20242025!$K$3:$K$1315)</f>
        <v>9</v>
      </c>
      <c r="AT10">
        <f>AR10-AS10</f>
        <v>1</v>
      </c>
      <c r="AU10">
        <f>COUNTIFS(DataRegularSeason20242025!$E$3:$E$1315,Table3[[#This Row],[Teams]],DataRegularSeason20242025!$J$3:$J$1315,0)</f>
        <v>0</v>
      </c>
      <c r="AV10">
        <f>SUMIF(DataRegularSeason20242025!$E$3:$E$1315,$A10,DataRegularSeason20242025!$K$3:$K$1315)</f>
        <v>11</v>
      </c>
      <c r="AW10">
        <f>SUMIF(DataRegularSeason20242025!$E$3:$E$1315,$A10,DataRegularSeason20242025!$J$3:$J$1315)</f>
        <v>15</v>
      </c>
      <c r="AX10">
        <f>AV10-AW10</f>
        <v>-4</v>
      </c>
      <c r="AY10">
        <f>AR10+AV10</f>
        <v>21</v>
      </c>
      <c r="AZ10">
        <f>AS10+AW10</f>
        <v>24</v>
      </c>
      <c r="BA10">
        <f>AY10-AZ10</f>
        <v>-3</v>
      </c>
      <c r="BB10" s="28">
        <f>Table3[[#This Row],[GF]]/Table3[[#This Row],[GP]]</f>
        <v>2.625</v>
      </c>
      <c r="BC10" s="28">
        <f>Table3[[#This Row],[GA]]/Table3[[#This Row],[GP]]</f>
        <v>3</v>
      </c>
      <c r="BD10" s="28">
        <f>(Table3[[#This Row],[GF]]-Table3[[#This Row],[GA]])/Table3[[#This Row],[GP]]</f>
        <v>-0.375</v>
      </c>
      <c r="BE10">
        <f>COUNTIFS(DataRegularSeason20242025!$D$3:$D$1315,$A10,DataRegularSeason20242025!$H$3:$H$1315, $A10)</f>
        <v>2</v>
      </c>
      <c r="BF10">
        <f>COUNTIFS(DataRegularSeason20242025!$E$3:$E$1315,$A10,DataRegularSeason20242025!$H$3:$H$1315, $A10)</f>
        <v>3</v>
      </c>
      <c r="BG10">
        <f>BE10+BF10</f>
        <v>5</v>
      </c>
      <c r="BH10">
        <f>F10-BE10</f>
        <v>2</v>
      </c>
      <c r="BI10">
        <f>H10-BF10</f>
        <v>1</v>
      </c>
      <c r="BJ10">
        <f>BH10+BI10</f>
        <v>3</v>
      </c>
      <c r="BO10" t="s">
        <v>1471</v>
      </c>
      <c r="BP10" s="1">
        <f>_xlfn.MAXIFS(DataRegularSeason20242025!$B$3:$B$1315,DataRegularSeason20242025!$N$3:$N$1315,1)</f>
        <v>45593</v>
      </c>
    </row>
    <row r="11" spans="1:76" x14ac:dyDescent="0.25">
      <c r="A11" t="s">
        <v>44</v>
      </c>
      <c r="B11" t="s">
        <v>98</v>
      </c>
      <c r="C11" t="s">
        <v>99</v>
      </c>
      <c r="D11">
        <f>COUNTIFS(DataRegularSeason20242025!$D$3:$D$1315,$A11,DataRegularSeason20242025!$R$3:$R$1315,1,DataRegularSeason20242025!$N$3:$N$1315,1) + COUNTIFS(DataRegularSeason20242025!$E$3:$E$1315,$A11,DataRegularSeason20242025!$R$3:$R$1315,1,DataRegularSeason20242025!$N$3:$N$1315,1)</f>
        <v>4</v>
      </c>
      <c r="E11" s="26">
        <f>Table3[[#This Row],[Watched]]/Table3[[#This Row],[GP]]</f>
        <v>0.5714285714285714</v>
      </c>
      <c r="F11">
        <f>COUNTIFS(DataRegularSeason20242025!$N$3:$N$1315,1,DataRegularSeason20242025!$D$3:$D$1315,$A11)</f>
        <v>5</v>
      </c>
      <c r="G11">
        <f>41-Table3[[#This Row],[GP_A]]</f>
        <v>36</v>
      </c>
      <c r="H11">
        <f>COUNTIFS(DataRegularSeason20242025!$E$3:$E$1315,$A11,DataRegularSeason20242025!$N$3:$N$1315,1)</f>
        <v>2</v>
      </c>
      <c r="I11">
        <f>41-Table3[[#This Row],[GP_H]]</f>
        <v>39</v>
      </c>
      <c r="J11">
        <f>F11+H11</f>
        <v>7</v>
      </c>
      <c r="K11">
        <f>82-Table3[[#This Row],[GP]]</f>
        <v>75</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5</v>
      </c>
      <c r="AC11">
        <f>Table3[[#This Row],[L_A]]+Table3[[#This Row],[L_H]]</f>
        <v>2</v>
      </c>
      <c r="AD11">
        <f>Table3[[#This Row],[RW_A]]+Table3[[#This Row],[RW_H]]</f>
        <v>4</v>
      </c>
      <c r="AE11">
        <f>Table3[[#This Row],[RL_A]]+Table3[[#This Row],[RL_H]]</f>
        <v>2</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10</v>
      </c>
      <c r="AK11">
        <f>(3*(Table3[[#This Row],[RW_A]]+Table3[[#This Row],[RW_H]]))+(2*(Table3[[#This Row],[OTW_A]]+Table3[[#This Row],[SOW_A]]+Table3[[#This Row],[OTW_H]]+Table3[[#This Row],[SOW_H]]))+Table3[[#This Row],[OTL_A]]+Table3[[#This Row],[SOL_A]]+Table3[[#This Row],[OTL_H]]+Table3[[#This Row],[SOL_H]]</f>
        <v>14</v>
      </c>
      <c r="AL11" s="26">
        <f>Table3[[#This Row],[PTS]]/(2*Table3[[#This Row],[GP]])</f>
        <v>0.7142857142857143</v>
      </c>
      <c r="AM11" s="26">
        <f>Table3[[#This Row],[PTS2]]/(3*Table3[[#This Row],[GP]])</f>
        <v>0.66666666666666663</v>
      </c>
      <c r="AN11">
        <f>(2*Table3[[#This Row],[GR]])+Table3[[#This Row],[PTS]]</f>
        <v>160</v>
      </c>
      <c r="AO11">
        <f>(3*Table3[[#This Row],[GR]])+Table3[[#This Row],[PTS2]]</f>
        <v>239</v>
      </c>
      <c r="AP11" s="31" t="str">
        <f>_xlfn.CONCAT(TEXT(Table3[[#This Row],[W]], "0"), "-", TEXT(Table3[[#This Row],[RL]],"0"), "-", TEXT(Table3[[#This Row],[OTL]]+Table3[[#This Row],[SOL]], "0"))</f>
        <v>5-2-0</v>
      </c>
      <c r="AQ11">
        <f>COUNTIFS(DataRegularSeason20242025!$D$3:$D$1315,Table3[[#This Row],[Teams]],DataRegularSeason20242025!$K$3:$K$1315,0)</f>
        <v>0</v>
      </c>
      <c r="AR11">
        <f>SUMIF(DataRegularSeason20242025!$D$3:$D$1315,$A11, DataRegularSeason20242025!$J$3:$J$1315)</f>
        <v>18</v>
      </c>
      <c r="AS11">
        <f>SUMIF(DataRegularSeason20242025!$D$3:$D$1315,$A11, DataRegularSeason20242025!$K$3:$K$1315)</f>
        <v>10</v>
      </c>
      <c r="AT11">
        <f>AR11-AS11</f>
        <v>8</v>
      </c>
      <c r="AU11">
        <f>COUNTIFS(DataRegularSeason20242025!$E$3:$E$1315,Table3[[#This Row],[Teams]],DataRegularSeason20242025!$J$3:$J$1315,0)</f>
        <v>0</v>
      </c>
      <c r="AV11">
        <f>SUMIF(DataRegularSeason20242025!$E$3:$E$1315,$A11,DataRegularSeason20242025!$K$3:$K$1315)</f>
        <v>5</v>
      </c>
      <c r="AW11">
        <f>SUMIF(DataRegularSeason20242025!$E$3:$E$1315,$A11,DataRegularSeason20242025!$J$3:$J$1315)</f>
        <v>6</v>
      </c>
      <c r="AX11">
        <f>AV11-AW11</f>
        <v>-1</v>
      </c>
      <c r="AY11">
        <f>AR11+AV11</f>
        <v>23</v>
      </c>
      <c r="AZ11">
        <f>AS11+AW11</f>
        <v>16</v>
      </c>
      <c r="BA11">
        <f>AY11-AZ11</f>
        <v>7</v>
      </c>
      <c r="BB11" s="28">
        <f>Table3[[#This Row],[GF]]/Table3[[#This Row],[GP]]</f>
        <v>3.2857142857142856</v>
      </c>
      <c r="BC11" s="28">
        <f>Table3[[#This Row],[GA]]/Table3[[#This Row],[GP]]</f>
        <v>2.2857142857142856</v>
      </c>
      <c r="BD11" s="28">
        <f>(Table3[[#This Row],[GF]]-Table3[[#This Row],[GA]])/Table3[[#This Row],[GP]]</f>
        <v>1</v>
      </c>
      <c r="BE11">
        <f>COUNTIFS(DataRegularSeason20242025!$D$3:$D$1315,$A11,DataRegularSeason20242025!$H$3:$H$1315, $A11)</f>
        <v>3</v>
      </c>
      <c r="BF11">
        <f>COUNTIFS(DataRegularSeason20242025!$E$3:$E$1315,$A11,DataRegularSeason20242025!$H$3:$H$1315, $A11)</f>
        <v>1</v>
      </c>
      <c r="BG11">
        <f>BE11+BF11</f>
        <v>4</v>
      </c>
      <c r="BH11">
        <f>F11-BE11</f>
        <v>2</v>
      </c>
      <c r="BI11">
        <f>H11-BF11</f>
        <v>1</v>
      </c>
      <c r="BJ11">
        <f>BH11+BI11</f>
        <v>3</v>
      </c>
      <c r="BO11" t="s">
        <v>1472</v>
      </c>
      <c r="BP11">
        <f>$BP$2/($BP$10-$BP$9)</f>
        <v>5.958333333333333</v>
      </c>
    </row>
    <row r="12" spans="1:76"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4</v>
      </c>
      <c r="E12" s="26">
        <f>Table3[[#This Row],[Watched]]/Table3[[#This Row],[GP]]</f>
        <v>0.5714285714285714</v>
      </c>
      <c r="F12">
        <f>COUNTIFS(DataRegularSeason20242025!$N$3:$N$1315,1,DataRegularSeason20242025!$D$3:$D$1315,$A12)</f>
        <v>4</v>
      </c>
      <c r="G12">
        <f>41-Table3[[#This Row],[GP_A]]</f>
        <v>37</v>
      </c>
      <c r="H12">
        <f>COUNTIFS(DataRegularSeason20242025!$E$3:$E$1315,$A12,DataRegularSeason20242025!$N$3:$N$1315,1)</f>
        <v>3</v>
      </c>
      <c r="I12">
        <f>41-Table3[[#This Row],[GP_H]]</f>
        <v>38</v>
      </c>
      <c r="J12">
        <f>F12+H12</f>
        <v>7</v>
      </c>
      <c r="K12">
        <f>82-Table3[[#This Row],[GP]]</f>
        <v>75</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0</v>
      </c>
      <c r="Z12">
        <f>COUNTIFS(DataRegularSeason20242025!$E$3:$E$1315,$A12, DataRegularSeason20242025!$S$3:$S$1315, $A12,DataRegularSeason20242025!$M$3:$M$1315,"OT")</f>
        <v>1</v>
      </c>
      <c r="AA12">
        <f>COUNTIFS(DataRegularSeason20242025!$E$3:$E$1315,$A12, DataRegularSeason20242025!$S$3:$S$1315, $A12,DataRegularSeason20242025!$M$3:$M$1315,"SO")</f>
        <v>1</v>
      </c>
      <c r="AB12">
        <f>Table3[[#This Row],[W_A]]+Table3[[#This Row],[W_H]]</f>
        <v>4</v>
      </c>
      <c r="AC12">
        <f>Table3[[#This Row],[L_A]]+Table3[[#This Row],[L_H]]</f>
        <v>3</v>
      </c>
      <c r="AD12">
        <f>Table3[[#This Row],[RW_A]]+Table3[[#This Row],[RW_H]]</f>
        <v>3</v>
      </c>
      <c r="AE12">
        <f>Table3[[#This Row],[RL_A]]+Table3[[#This Row],[RL_H]]</f>
        <v>1</v>
      </c>
      <c r="AF12">
        <f>Table3[[#This Row],[OTW_A]]+Table3[[#This Row],[OTW_H]]</f>
        <v>1</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10</v>
      </c>
      <c r="AK12">
        <f>(3*(Table3[[#This Row],[RW_A]]+Table3[[#This Row],[RW_H]]))+(2*(Table3[[#This Row],[OTW_A]]+Table3[[#This Row],[SOW_A]]+Table3[[#This Row],[OTW_H]]+Table3[[#This Row],[SOW_H]]))+Table3[[#This Row],[OTL_A]]+Table3[[#This Row],[SOL_A]]+Table3[[#This Row],[OTL_H]]+Table3[[#This Row],[SOL_H]]</f>
        <v>13</v>
      </c>
      <c r="AL12" s="26">
        <f>Table3[[#This Row],[PTS]]/(2*Table3[[#This Row],[GP]])</f>
        <v>0.7142857142857143</v>
      </c>
      <c r="AM12" s="26">
        <f>Table3[[#This Row],[PTS2]]/(3*Table3[[#This Row],[GP]])</f>
        <v>0.61904761904761907</v>
      </c>
      <c r="AN12">
        <f>(2*Table3[[#This Row],[GR]])+Table3[[#This Row],[PTS]]</f>
        <v>160</v>
      </c>
      <c r="AO12">
        <f>(3*Table3[[#This Row],[GR]])+Table3[[#This Row],[PTS2]]</f>
        <v>238</v>
      </c>
      <c r="AP12" s="31" t="str">
        <f>_xlfn.CONCAT(TEXT(Table3[[#This Row],[W]], "0"), "-", TEXT(Table3[[#This Row],[RL]],"0"), "-", TEXT(Table3[[#This Row],[OTL]]+Table3[[#This Row],[SOL]], "0"))</f>
        <v>4-1-2</v>
      </c>
      <c r="AQ12">
        <f>COUNTIFS(DataRegularSeason20242025!$D$3:$D$1315,Table3[[#This Row],[Teams]],DataRegularSeason20242025!$K$3:$K$1315,0)</f>
        <v>1</v>
      </c>
      <c r="AR12">
        <f>SUMIF(DataRegularSeason20242025!$D$3:$D$1315,$A12, DataRegularSeason20242025!$J$3:$J$1315)</f>
        <v>13</v>
      </c>
      <c r="AS12">
        <f>SUMIF(DataRegularSeason20242025!$D$3:$D$1315,$A12, DataRegularSeason20242025!$K$3:$K$1315)</f>
        <v>9</v>
      </c>
      <c r="AT12">
        <f>AR12-AS12</f>
        <v>4</v>
      </c>
      <c r="AU12">
        <f>COUNTIFS(DataRegularSeason20242025!$E$3:$E$1315,Table3[[#This Row],[Teams]],DataRegularSeason20242025!$J$3:$J$1315,0)</f>
        <v>0</v>
      </c>
      <c r="AV12">
        <f>SUMIF(DataRegularSeason20242025!$E$3:$E$1315,$A12,DataRegularSeason20242025!$K$3:$K$1315)</f>
        <v>11</v>
      </c>
      <c r="AW12">
        <f>SUMIF(DataRegularSeason20242025!$E$3:$E$1315,$A12,DataRegularSeason20242025!$J$3:$J$1315)</f>
        <v>12</v>
      </c>
      <c r="AX12">
        <f>AV12-AW12</f>
        <v>-1</v>
      </c>
      <c r="AY12">
        <f>AR12+AV12</f>
        <v>24</v>
      </c>
      <c r="AZ12">
        <f>AS12+AW12</f>
        <v>21</v>
      </c>
      <c r="BA12">
        <f>AY12-AZ12</f>
        <v>3</v>
      </c>
      <c r="BB12" s="28">
        <f>Table3[[#This Row],[GF]]/Table3[[#This Row],[GP]]</f>
        <v>3.4285714285714284</v>
      </c>
      <c r="BC12" s="28">
        <f>Table3[[#This Row],[GA]]/Table3[[#This Row],[GP]]</f>
        <v>3</v>
      </c>
      <c r="BD12" s="28">
        <f>(Table3[[#This Row],[GF]]-Table3[[#This Row],[GA]])/Table3[[#This Row],[GP]]</f>
        <v>0.42857142857142855</v>
      </c>
      <c r="BE12">
        <f>COUNTIFS(DataRegularSeason20242025!$D$3:$D$1315,$A12,DataRegularSeason20242025!$H$3:$H$1315, $A12)</f>
        <v>3</v>
      </c>
      <c r="BF12">
        <f>COUNTIFS(DataRegularSeason20242025!$E$3:$E$1315,$A12,DataRegularSeason20242025!$H$3:$H$1315, $A12)</f>
        <v>3</v>
      </c>
      <c r="BG12">
        <f>BE12+BF12</f>
        <v>6</v>
      </c>
      <c r="BH12">
        <f>F12-BE12</f>
        <v>1</v>
      </c>
      <c r="BI12">
        <f>H12-BF12</f>
        <v>0</v>
      </c>
      <c r="BJ12">
        <f>BH12+BI12</f>
        <v>1</v>
      </c>
      <c r="BO12" t="s">
        <v>1473</v>
      </c>
      <c r="BP12">
        <f>$BP$3/($BP$10-$BP$9)</f>
        <v>3.0416666666666665</v>
      </c>
    </row>
    <row r="13" spans="1:76" x14ac:dyDescent="0.25">
      <c r="A13" t="s">
        <v>35</v>
      </c>
      <c r="B13" t="s">
        <v>97</v>
      </c>
      <c r="C13" t="s">
        <v>95</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0.55555555555555558</v>
      </c>
      <c r="F13">
        <f>COUNTIFS(DataRegularSeason20242025!$N$3:$N$1315,1,DataRegularSeason20242025!$D$3:$D$1315,$A13)</f>
        <v>3</v>
      </c>
      <c r="G13">
        <f>41-Table3[[#This Row],[GP_A]]</f>
        <v>38</v>
      </c>
      <c r="H13">
        <f>COUNTIFS(DataRegularSeason20242025!$E$3:$E$1315,$A13,DataRegularSeason20242025!$N$3:$N$1315,1)</f>
        <v>6</v>
      </c>
      <c r="I13">
        <f>41-Table3[[#This Row],[GP_H]]</f>
        <v>35</v>
      </c>
      <c r="J13">
        <f>F13+H13</f>
        <v>9</v>
      </c>
      <c r="K13">
        <f>82-Table3[[#This Row],[GP]]</f>
        <v>73</v>
      </c>
      <c r="L13">
        <f>COUNTIFS(DataRegularSeason20242025!$D$3:$D$1315,$A13, DataRegularSeason20242025!$L$3:$L$1315, $A13,DataRegularSeason20242025!$N$3:$N$1315,1)</f>
        <v>1</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1</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4</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3</v>
      </c>
      <c r="AC13">
        <f>Table3[[#This Row],[L_A]]+Table3[[#This Row],[L_H]]</f>
        <v>6</v>
      </c>
      <c r="AD13">
        <f>Table3[[#This Row],[RW_A]]+Table3[[#This Row],[RW_H]]</f>
        <v>2</v>
      </c>
      <c r="AE13">
        <f>Table3[[#This Row],[RL_A]]+Table3[[#This Row],[RL_H]]</f>
        <v>5</v>
      </c>
      <c r="AF13">
        <f>Table3[[#This Row],[OTW_A]]+Table3[[#This Row],[OTW_H]]</f>
        <v>1</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7</v>
      </c>
      <c r="AK13">
        <f>(3*(Table3[[#This Row],[RW_A]]+Table3[[#This Row],[RW_H]]))+(2*(Table3[[#This Row],[OTW_A]]+Table3[[#This Row],[SOW_A]]+Table3[[#This Row],[OTW_H]]+Table3[[#This Row],[SOW_H]]))+Table3[[#This Row],[OTL_A]]+Table3[[#This Row],[SOL_A]]+Table3[[#This Row],[OTL_H]]+Table3[[#This Row],[SOL_H]]</f>
        <v>9</v>
      </c>
      <c r="AL13" s="26">
        <f>Table3[[#This Row],[PTS]]/(2*Table3[[#This Row],[GP]])</f>
        <v>0.3888888888888889</v>
      </c>
      <c r="AM13" s="26">
        <f>Table3[[#This Row],[PTS2]]/(3*Table3[[#This Row],[GP]])</f>
        <v>0.33333333333333331</v>
      </c>
      <c r="AN13">
        <f>(2*Table3[[#This Row],[GR]])+Table3[[#This Row],[PTS]]</f>
        <v>153</v>
      </c>
      <c r="AO13">
        <f>(3*Table3[[#This Row],[GR]])+Table3[[#This Row],[PTS2]]</f>
        <v>228</v>
      </c>
      <c r="AP13" s="31" t="str">
        <f>_xlfn.CONCAT(TEXT(Table3[[#This Row],[W]], "0"), "-", TEXT(Table3[[#This Row],[RL]],"0"), "-", TEXT(Table3[[#This Row],[OTL]]+Table3[[#This Row],[SOL]], "0"))</f>
        <v>3-5-1</v>
      </c>
      <c r="AQ13">
        <f>COUNTIFS(DataRegularSeason20242025!$D$3:$D$1315,Table3[[#This Row],[Teams]],DataRegularSeason20242025!$K$3:$K$1315,0)</f>
        <v>0</v>
      </c>
      <c r="AR13">
        <f>SUMIF(DataRegularSeason20242025!$D$3:$D$1315,$A13, DataRegularSeason20242025!$J$3:$J$1315)</f>
        <v>5</v>
      </c>
      <c r="AS13">
        <f>SUMIF(DataRegularSeason20242025!$D$3:$D$1315,$A13, DataRegularSeason20242025!$K$3:$K$1315)</f>
        <v>8</v>
      </c>
      <c r="AT13">
        <f>AR13-AS13</f>
        <v>-3</v>
      </c>
      <c r="AU13">
        <f>COUNTIFS(DataRegularSeason20242025!$E$3:$E$1315,Table3[[#This Row],[Teams]],DataRegularSeason20242025!$J$3:$J$1315,0)</f>
        <v>1</v>
      </c>
      <c r="AV13">
        <f>SUMIF(DataRegularSeason20242025!$E$3:$E$1315,$A13,DataRegularSeason20242025!$K$3:$K$1315)</f>
        <v>18</v>
      </c>
      <c r="AW13">
        <f>SUMIF(DataRegularSeason20242025!$E$3:$E$1315,$A13,DataRegularSeason20242025!$J$3:$J$1315)</f>
        <v>23</v>
      </c>
      <c r="AX13">
        <f>AV13-AW13</f>
        <v>-5</v>
      </c>
      <c r="AY13">
        <f>AR13+AV13</f>
        <v>23</v>
      </c>
      <c r="AZ13">
        <f>AS13+AW13</f>
        <v>31</v>
      </c>
      <c r="BA13">
        <f>AY13-AZ13</f>
        <v>-8</v>
      </c>
      <c r="BB13" s="28">
        <f>Table3[[#This Row],[GF]]/Table3[[#This Row],[GP]]</f>
        <v>2.5555555555555554</v>
      </c>
      <c r="BC13" s="28">
        <f>Table3[[#This Row],[GA]]/Table3[[#This Row],[GP]]</f>
        <v>3.4444444444444446</v>
      </c>
      <c r="BD13" s="28">
        <f>(Table3[[#This Row],[GF]]-Table3[[#This Row],[GA]])/Table3[[#This Row],[GP]]</f>
        <v>-0.88888888888888884</v>
      </c>
      <c r="BE13">
        <f>COUNTIFS(DataRegularSeason20242025!$D$3:$D$1315,$A13,DataRegularSeason20242025!$H$3:$H$1315, $A13)</f>
        <v>3</v>
      </c>
      <c r="BF13">
        <f>COUNTIFS(DataRegularSeason20242025!$E$3:$E$1315,$A13,DataRegularSeason20242025!$H$3:$H$1315, $A13)</f>
        <v>3</v>
      </c>
      <c r="BG13">
        <f>BE13+BF13</f>
        <v>6</v>
      </c>
      <c r="BH13">
        <f>F13-BE13</f>
        <v>0</v>
      </c>
      <c r="BI13">
        <f>H13-BF13</f>
        <v>3</v>
      </c>
      <c r="BJ13">
        <f>BH13+BI13</f>
        <v>3</v>
      </c>
      <c r="BO13" t="s">
        <v>1481</v>
      </c>
      <c r="BP13">
        <f>(BP5/BP2)/2</f>
        <v>3.2377622377622379</v>
      </c>
    </row>
    <row r="14" spans="1:76" x14ac:dyDescent="0.25">
      <c r="A14" t="s">
        <v>17</v>
      </c>
      <c r="B14" t="s">
        <v>97</v>
      </c>
      <c r="C14" t="s">
        <v>95</v>
      </c>
      <c r="D14">
        <f>COUNTIFS(DataRegularSeason20242025!$D$3:$D$1315,$A14,DataRegularSeason20242025!$R$3:$R$1315,1,DataRegularSeason20242025!$N$3:$N$1315,1) + COUNTIFS(DataRegularSeason20242025!$E$3:$E$1315,$A14,DataRegularSeason20242025!$R$3:$R$1315,1,DataRegularSeason20242025!$N$3:$N$1315,1)</f>
        <v>5</v>
      </c>
      <c r="E14" s="26">
        <f>Table3[[#This Row],[Watched]]/Table3[[#This Row],[GP]]</f>
        <v>0.55555555555555558</v>
      </c>
      <c r="F14">
        <f>COUNTIFS(DataRegularSeason20242025!$N$3:$N$1315,1,DataRegularSeason20242025!$D$3:$D$1315,$A14)</f>
        <v>5</v>
      </c>
      <c r="G14">
        <f>41-Table3[[#This Row],[GP_A]]</f>
        <v>36</v>
      </c>
      <c r="H14">
        <f>COUNTIFS(DataRegularSeason20242025!$E$3:$E$1315,$A14,DataRegularSeason20242025!$N$3:$N$1315,1)</f>
        <v>4</v>
      </c>
      <c r="I14">
        <f>41-Table3[[#This Row],[GP_H]]</f>
        <v>37</v>
      </c>
      <c r="J14">
        <f>F14+H14</f>
        <v>9</v>
      </c>
      <c r="K14">
        <f>82-Table3[[#This Row],[GP]]</f>
        <v>73</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v>
      </c>
      <c r="AC14">
        <f>Table3[[#This Row],[L_A]]+Table3[[#This Row],[L_H]]</f>
        <v>7</v>
      </c>
      <c r="AD14">
        <f>Table3[[#This Row],[RW_A]]+Table3[[#This Row],[RW_H]]</f>
        <v>2</v>
      </c>
      <c r="AE14">
        <f>Table3[[#This Row],[RL_A]]+Table3[[#This Row],[RL_H]]</f>
        <v>6</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5</v>
      </c>
      <c r="AK14">
        <f>(3*(Table3[[#This Row],[RW_A]]+Table3[[#This Row],[RW_H]]))+(2*(Table3[[#This Row],[OTW_A]]+Table3[[#This Row],[SOW_A]]+Table3[[#This Row],[OTW_H]]+Table3[[#This Row],[SOW_H]]))+Table3[[#This Row],[OTL_A]]+Table3[[#This Row],[SOL_A]]+Table3[[#This Row],[OTL_H]]+Table3[[#This Row],[SOL_H]]</f>
        <v>7</v>
      </c>
      <c r="AL14" s="26">
        <f>Table3[[#This Row],[PTS]]/(2*Table3[[#This Row],[GP]])</f>
        <v>0.27777777777777779</v>
      </c>
      <c r="AM14" s="26">
        <f>Table3[[#This Row],[PTS2]]/(3*Table3[[#This Row],[GP]])</f>
        <v>0.25925925925925924</v>
      </c>
      <c r="AN14">
        <f>(2*Table3[[#This Row],[GR]])+Table3[[#This Row],[PTS]]</f>
        <v>151</v>
      </c>
      <c r="AO14">
        <f>(3*Table3[[#This Row],[GR]])+Table3[[#This Row],[PTS2]]</f>
        <v>226</v>
      </c>
      <c r="AP14" s="31" t="str">
        <f>_xlfn.CONCAT(TEXT(Table3[[#This Row],[W]], "0"), "-", TEXT(Table3[[#This Row],[RL]],"0"), "-", TEXT(Table3[[#This Row],[OTL]]+Table3[[#This Row],[SOL]], "0"))</f>
        <v>2-6-1</v>
      </c>
      <c r="AQ14">
        <f>COUNTIFS(DataRegularSeason20242025!$D$3:$D$1315,Table3[[#This Row],[Teams]],DataRegularSeason20242025!$K$3:$K$1315,0)</f>
        <v>0</v>
      </c>
      <c r="AR14">
        <f>SUMIF(DataRegularSeason20242025!$D$3:$D$1315,$A14, DataRegularSeason20242025!$J$3:$J$1315)</f>
        <v>11</v>
      </c>
      <c r="AS14">
        <f>SUMIF(DataRegularSeason20242025!$D$3:$D$1315,$A14, DataRegularSeason20242025!$K$3:$K$1315)</f>
        <v>16</v>
      </c>
      <c r="AT14">
        <f>AR14-AS14</f>
        <v>-5</v>
      </c>
      <c r="AU14">
        <f>COUNTIFS(DataRegularSeason20242025!$E$3:$E$1315,Table3[[#This Row],[Teams]],DataRegularSeason20242025!$J$3:$J$1315,0)</f>
        <v>0</v>
      </c>
      <c r="AV14">
        <f>SUMIF(DataRegularSeason20242025!$E$3:$E$1315,$A14,DataRegularSeason20242025!$K$3:$K$1315)</f>
        <v>11</v>
      </c>
      <c r="AW14">
        <f>SUMIF(DataRegularSeason20242025!$E$3:$E$1315,$A14,DataRegularSeason20242025!$J$3:$J$1315)</f>
        <v>15</v>
      </c>
      <c r="AX14">
        <f>AV14-AW14</f>
        <v>-4</v>
      </c>
      <c r="AY14">
        <f>AR14+AV14</f>
        <v>22</v>
      </c>
      <c r="AZ14">
        <f>AS14+AW14</f>
        <v>31</v>
      </c>
      <c r="BA14">
        <f>AY14-AZ14</f>
        <v>-9</v>
      </c>
      <c r="BB14" s="28">
        <f>Table3[[#This Row],[GF]]/Table3[[#This Row],[GP]]</f>
        <v>2.4444444444444446</v>
      </c>
      <c r="BC14" s="28">
        <f>Table3[[#This Row],[GA]]/Table3[[#This Row],[GP]]</f>
        <v>3.4444444444444446</v>
      </c>
      <c r="BD14" s="28">
        <f>(Table3[[#This Row],[GF]]-Table3[[#This Row],[GA]])/Table3[[#This Row],[GP]]</f>
        <v>-1</v>
      </c>
      <c r="BE14">
        <f>COUNTIFS(DataRegularSeason20242025!$D$3:$D$1315,$A14,DataRegularSeason20242025!$H$3:$H$1315, $A14)</f>
        <v>0</v>
      </c>
      <c r="BF14">
        <f>COUNTIFS(DataRegularSeason20242025!$E$3:$E$1315,$A14,DataRegularSeason20242025!$H$3:$H$1315, $A14)</f>
        <v>2</v>
      </c>
      <c r="BG14">
        <f>BE14+BF14</f>
        <v>2</v>
      </c>
      <c r="BH14">
        <f>F14-BE14</f>
        <v>5</v>
      </c>
      <c r="BI14">
        <f>H14-BF14</f>
        <v>2</v>
      </c>
      <c r="BJ14">
        <f>BH14+BI14</f>
        <v>7</v>
      </c>
    </row>
    <row r="15" spans="1:76" x14ac:dyDescent="0.25">
      <c r="A15" t="s">
        <v>20</v>
      </c>
      <c r="B15" t="s">
        <v>98</v>
      </c>
      <c r="C15" t="s">
        <v>99</v>
      </c>
      <c r="D15">
        <f>COUNTIFS(DataRegularSeason20242025!$D$3:$D$1315,$A15,DataRegularSeason20242025!$R$3:$R$1315,1,DataRegularSeason20242025!$N$3:$N$1315,1) + COUNTIFS(DataRegularSeason20242025!$E$3:$E$1315,$A15,DataRegularSeason20242025!$R$3:$R$1315,1,DataRegularSeason20242025!$N$3:$N$1315,1)</f>
        <v>4</v>
      </c>
      <c r="E15" s="26">
        <f>Table3[[#This Row],[Watched]]/Table3[[#This Row],[GP]]</f>
        <v>0.5</v>
      </c>
      <c r="F15">
        <f>COUNTIFS(DataRegularSeason20242025!$N$3:$N$1315,1,DataRegularSeason20242025!$D$3:$D$1315,$A15)</f>
        <v>4</v>
      </c>
      <c r="G15">
        <f>41-Table3[[#This Row],[GP_A]]</f>
        <v>37</v>
      </c>
      <c r="H15">
        <f>COUNTIFS(DataRegularSeason20242025!$E$3:$E$1315,$A15,DataRegularSeason20242025!$N$3:$N$1315,1)</f>
        <v>4</v>
      </c>
      <c r="I15">
        <f>41-Table3[[#This Row],[GP_H]]</f>
        <v>37</v>
      </c>
      <c r="J15">
        <f>F15+H15</f>
        <v>8</v>
      </c>
      <c r="K15">
        <f>82-Table3[[#This Row],[GP]]</f>
        <v>74</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0</v>
      </c>
      <c r="Q15">
        <f>COUNTIFS(DataRegularSeason20242025!$D$3:$D$1315,$A15, DataRegularSeason20242025!$S$3:$S$1315, $A15,DataRegularSeason20242025!$M$3:$M$1315,"REG")</f>
        <v>0</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1</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6</v>
      </c>
      <c r="AC15">
        <f>Table3[[#This Row],[L_A]]+Table3[[#This Row],[L_H]]</f>
        <v>2</v>
      </c>
      <c r="AD15">
        <f>Table3[[#This Row],[RW_A]]+Table3[[#This Row],[RW_H]]</f>
        <v>6</v>
      </c>
      <c r="AE15">
        <f>Table3[[#This Row],[RL_A]]+Table3[[#This Row],[RL_H]]</f>
        <v>1</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13</v>
      </c>
      <c r="AK15">
        <f>(3*(Table3[[#This Row],[RW_A]]+Table3[[#This Row],[RW_H]]))+(2*(Table3[[#This Row],[OTW_A]]+Table3[[#This Row],[SOW_A]]+Table3[[#This Row],[OTW_H]]+Table3[[#This Row],[SOW_H]]))+Table3[[#This Row],[OTL_A]]+Table3[[#This Row],[SOL_A]]+Table3[[#This Row],[OTL_H]]+Table3[[#This Row],[SOL_H]]</f>
        <v>19</v>
      </c>
      <c r="AL15" s="26">
        <f>Table3[[#This Row],[PTS]]/(2*Table3[[#This Row],[GP]])</f>
        <v>0.8125</v>
      </c>
      <c r="AM15" s="26">
        <f>Table3[[#This Row],[PTS2]]/(3*Table3[[#This Row],[GP]])</f>
        <v>0.79166666666666663</v>
      </c>
      <c r="AN15">
        <f>(2*Table3[[#This Row],[GR]])+Table3[[#This Row],[PTS]]</f>
        <v>161</v>
      </c>
      <c r="AO15">
        <f>(3*Table3[[#This Row],[GR]])+Table3[[#This Row],[PTS2]]</f>
        <v>241</v>
      </c>
      <c r="AP15" s="31" t="str">
        <f>_xlfn.CONCAT(TEXT(Table3[[#This Row],[W]], "0"), "-", TEXT(Table3[[#This Row],[RL]],"0"), "-", TEXT(Table3[[#This Row],[OTL]]+Table3[[#This Row],[SOL]], "0"))</f>
        <v>6-1-1</v>
      </c>
      <c r="AQ15">
        <f>COUNTIFS(DataRegularSeason20242025!$D$3:$D$1315,Table3[[#This Row],[Teams]],DataRegularSeason20242025!$K$3:$K$1315,0)</f>
        <v>1</v>
      </c>
      <c r="AR15">
        <f>SUMIF(DataRegularSeason20242025!$D$3:$D$1315,$A15, DataRegularSeason20242025!$J$3:$J$1315)</f>
        <v>22</v>
      </c>
      <c r="AS15">
        <f>SUMIF(DataRegularSeason20242025!$D$3:$D$1315,$A15, DataRegularSeason20242025!$K$3:$K$1315)</f>
        <v>5</v>
      </c>
      <c r="AT15">
        <f>AR15-AS15</f>
        <v>17</v>
      </c>
      <c r="AU15">
        <f>COUNTIFS(DataRegularSeason20242025!$E$3:$E$1315,Table3[[#This Row],[Teams]],DataRegularSeason20242025!$J$3:$J$1315,0)</f>
        <v>0</v>
      </c>
      <c r="AV15">
        <f>SUMIF(DataRegularSeason20242025!$E$3:$E$1315,$A15,DataRegularSeason20242025!$K$3:$K$1315)</f>
        <v>13</v>
      </c>
      <c r="AW15">
        <f>SUMIF(DataRegularSeason20242025!$E$3:$E$1315,$A15,DataRegularSeason20242025!$J$3:$J$1315)</f>
        <v>11</v>
      </c>
      <c r="AX15">
        <f>AV15-AW15</f>
        <v>2</v>
      </c>
      <c r="AY15">
        <f>AR15+AV15</f>
        <v>35</v>
      </c>
      <c r="AZ15">
        <f>AS15+AW15</f>
        <v>16</v>
      </c>
      <c r="BA15">
        <f>AY15-AZ15</f>
        <v>19</v>
      </c>
      <c r="BB15" s="28">
        <f>Table3[[#This Row],[GF]]/Table3[[#This Row],[GP]]</f>
        <v>4.375</v>
      </c>
      <c r="BC15" s="28">
        <f>Table3[[#This Row],[GA]]/Table3[[#This Row],[GP]]</f>
        <v>2</v>
      </c>
      <c r="BD15" s="28">
        <f>(Table3[[#This Row],[GF]]-Table3[[#This Row],[GA]])/Table3[[#This Row],[GP]]</f>
        <v>2.375</v>
      </c>
      <c r="BE15">
        <f>COUNTIFS(DataRegularSeason20242025!$D$3:$D$1315,$A15,DataRegularSeason20242025!$H$3:$H$1315, $A15)</f>
        <v>3</v>
      </c>
      <c r="BF15">
        <f>COUNTIFS(DataRegularSeason20242025!$E$3:$E$1315,$A15,DataRegularSeason20242025!$H$3:$H$1315, $A15)</f>
        <v>4</v>
      </c>
      <c r="BG15">
        <f>BE15+BF15</f>
        <v>7</v>
      </c>
      <c r="BH15">
        <f>F15-BE15</f>
        <v>1</v>
      </c>
      <c r="BI15">
        <f>H15-BF15</f>
        <v>0</v>
      </c>
      <c r="BJ15">
        <f>BH15+BI15</f>
        <v>1</v>
      </c>
      <c r="BO15">
        <f>LARGE($AJ$2:$AJ$33,1)</f>
        <v>18</v>
      </c>
    </row>
    <row r="16" spans="1:76" x14ac:dyDescent="0.25">
      <c r="A16" t="s">
        <v>37</v>
      </c>
      <c r="B16" t="s">
        <v>97</v>
      </c>
      <c r="C16" t="s">
        <v>95</v>
      </c>
      <c r="D16">
        <f>COUNTIFS(DataRegularSeason20242025!$D$3:$D$1315,$A16,DataRegularSeason20242025!$R$3:$R$1315,1,DataRegularSeason20242025!$N$3:$N$1315,1) + COUNTIFS(DataRegularSeason20242025!$E$3:$E$1315,$A16,DataRegularSeason20242025!$R$3:$R$1315,1,DataRegularSeason20242025!$N$3:$N$1315,1)</f>
        <v>4</v>
      </c>
      <c r="E16" s="26">
        <f>Table3[[#This Row],[Watched]]/Table3[[#This Row],[GP]]</f>
        <v>0.5</v>
      </c>
      <c r="F16">
        <f>COUNTIFS(DataRegularSeason20242025!$N$3:$N$1315,1,DataRegularSeason20242025!$D$3:$D$1315,$A16)</f>
        <v>6</v>
      </c>
      <c r="G16">
        <f>41-Table3[[#This Row],[GP_A]]</f>
        <v>35</v>
      </c>
      <c r="H16">
        <f>COUNTIFS(DataRegularSeason20242025!$E$3:$E$1315,$A16,DataRegularSeason20242025!$N$3:$N$1315,1)</f>
        <v>2</v>
      </c>
      <c r="I16">
        <f>41-Table3[[#This Row],[GP_H]]</f>
        <v>39</v>
      </c>
      <c r="J16">
        <f>F16+H16</f>
        <v>8</v>
      </c>
      <c r="K16">
        <f>82-Table3[[#This Row],[GP]]</f>
        <v>74</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1</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1</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0</v>
      </c>
      <c r="Z16">
        <f>COUNTIFS(DataRegularSeason20242025!$E$3:$E$1315,$A16, DataRegularSeason20242025!$S$3:$S$1315, $A16,DataRegularSeason20242025!$M$3:$M$1315,"OT")</f>
        <v>0</v>
      </c>
      <c r="AA16">
        <f>COUNTIFS(DataRegularSeason20242025!$E$3:$E$1315,$A16, DataRegularSeason20242025!$S$3:$S$1315, $A16,DataRegularSeason20242025!$M$3:$M$1315,"SO")</f>
        <v>1</v>
      </c>
      <c r="AB16">
        <f>Table3[[#This Row],[W_A]]+Table3[[#This Row],[W_H]]</f>
        <v>5</v>
      </c>
      <c r="AC16">
        <f>Table3[[#This Row],[L_A]]+Table3[[#This Row],[L_H]]</f>
        <v>3</v>
      </c>
      <c r="AD16">
        <f>Table3[[#This Row],[RW_A]]+Table3[[#This Row],[RW_H]]</f>
        <v>5</v>
      </c>
      <c r="AE16">
        <f>Table3[[#This Row],[RL_A]]+Table3[[#This Row],[RL_H]]</f>
        <v>1</v>
      </c>
      <c r="AF16">
        <f>Table3[[#This Row],[OTW_A]]+Table3[[#This Row],[OTW_H]]</f>
        <v>0</v>
      </c>
      <c r="AG16">
        <f>Table3[[#This Row],[OTL_A]]+Table3[[#This Row],[OTL_H]]</f>
        <v>1</v>
      </c>
      <c r="AH16">
        <f>Table3[[#This Row],[SOW_A]]+Table3[[#This Row],[SOW_H]]</f>
        <v>0</v>
      </c>
      <c r="AI16">
        <f>Table3[[#This Row],[SOL_A]]+Table3[[#This Row],[SOL_H]]</f>
        <v>1</v>
      </c>
      <c r="AJ16">
        <f>(2*(Table3[[#This Row],[W_A]]+Table3[[#This Row],[W_H]]))+Table3[[#This Row],[OTL_A]]+Table3[[#This Row],[SOL_A]]+Table3[[#This Row],[OTL_H]]+Table3[[#This Row],[SOL_H]]</f>
        <v>12</v>
      </c>
      <c r="AK16">
        <f>(3*(Table3[[#This Row],[RW_A]]+Table3[[#This Row],[RW_H]]))+(2*(Table3[[#This Row],[OTW_A]]+Table3[[#This Row],[SOW_A]]+Table3[[#This Row],[OTW_H]]+Table3[[#This Row],[SOW_H]]))+Table3[[#This Row],[OTL_A]]+Table3[[#This Row],[SOL_A]]+Table3[[#This Row],[OTL_H]]+Table3[[#This Row],[SOL_H]]</f>
        <v>17</v>
      </c>
      <c r="AL16" s="26">
        <f>Table3[[#This Row],[PTS]]/(2*Table3[[#This Row],[GP]])</f>
        <v>0.75</v>
      </c>
      <c r="AM16" s="26">
        <f>Table3[[#This Row],[PTS2]]/(3*Table3[[#This Row],[GP]])</f>
        <v>0.70833333333333337</v>
      </c>
      <c r="AN16">
        <f>(2*Table3[[#This Row],[GR]])+Table3[[#This Row],[PTS]]</f>
        <v>160</v>
      </c>
      <c r="AO16">
        <f>(3*Table3[[#This Row],[GR]])+Table3[[#This Row],[PTS2]]</f>
        <v>239</v>
      </c>
      <c r="AP16" s="31" t="str">
        <f>_xlfn.CONCAT(TEXT(Table3[[#This Row],[W]], "0"), "-", TEXT(Table3[[#This Row],[RL]],"0"), "-", TEXT(Table3[[#This Row],[OTL]]+Table3[[#This Row],[SOL]], "0"))</f>
        <v>5-1-2</v>
      </c>
      <c r="AQ16">
        <f>COUNTIFS(DataRegularSeason20242025!$D$3:$D$1315,Table3[[#This Row],[Teams]],DataRegularSeason20242025!$K$3:$K$1315,0)</f>
        <v>0</v>
      </c>
      <c r="AR16">
        <f>SUMIF(DataRegularSeason20242025!$D$3:$D$1315,$A16, DataRegularSeason20242025!$J$3:$J$1315)</f>
        <v>22</v>
      </c>
      <c r="AS16">
        <f>SUMIF(DataRegularSeason20242025!$D$3:$D$1315,$A16, DataRegularSeason20242025!$K$3:$K$1315)</f>
        <v>14</v>
      </c>
      <c r="AT16">
        <f>AR16-AS16</f>
        <v>8</v>
      </c>
      <c r="AU16">
        <f>COUNTIFS(DataRegularSeason20242025!$E$3:$E$1315,Table3[[#This Row],[Teams]],DataRegularSeason20242025!$J$3:$J$1315,0)</f>
        <v>0</v>
      </c>
      <c r="AV16">
        <f>SUMIF(DataRegularSeason20242025!$E$3:$E$1315,$A16,DataRegularSeason20242025!$K$3:$K$1315)</f>
        <v>7</v>
      </c>
      <c r="AW16">
        <f>SUMIF(DataRegularSeason20242025!$E$3:$E$1315,$A16,DataRegularSeason20242025!$J$3:$J$1315)</f>
        <v>7</v>
      </c>
      <c r="AX16">
        <f>AV16-AW16</f>
        <v>0</v>
      </c>
      <c r="AY16">
        <f>AR16+AV16</f>
        <v>29</v>
      </c>
      <c r="AZ16">
        <f>AS16+AW16</f>
        <v>21</v>
      </c>
      <c r="BA16">
        <f>AY16-AZ16</f>
        <v>8</v>
      </c>
      <c r="BB16" s="28">
        <f>Table3[[#This Row],[GF]]/Table3[[#This Row],[GP]]</f>
        <v>3.625</v>
      </c>
      <c r="BC16" s="28">
        <f>Table3[[#This Row],[GA]]/Table3[[#This Row],[GP]]</f>
        <v>2.625</v>
      </c>
      <c r="BD16" s="28">
        <f>(Table3[[#This Row],[GF]]-Table3[[#This Row],[GA]])/Table3[[#This Row],[GP]]</f>
        <v>1</v>
      </c>
      <c r="BE16">
        <f>COUNTIFS(DataRegularSeason20242025!$D$3:$D$1315,$A16,DataRegularSeason20242025!$H$3:$H$1315, $A16)</f>
        <v>4</v>
      </c>
      <c r="BF16">
        <f>COUNTIFS(DataRegularSeason20242025!$E$3:$E$1315,$A16,DataRegularSeason20242025!$H$3:$H$1315, $A16)</f>
        <v>2</v>
      </c>
      <c r="BG16">
        <f>BE16+BF16</f>
        <v>6</v>
      </c>
      <c r="BH16">
        <f>F16-BE16</f>
        <v>2</v>
      </c>
      <c r="BI16">
        <f>H16-BF16</f>
        <v>0</v>
      </c>
      <c r="BJ16">
        <f>BH16+BI16</f>
        <v>2</v>
      </c>
    </row>
    <row r="17" spans="1:64" x14ac:dyDescent="0.25">
      <c r="A17" t="s">
        <v>32</v>
      </c>
      <c r="B17" t="s">
        <v>98</v>
      </c>
      <c r="C17" t="s">
        <v>99</v>
      </c>
      <c r="D17">
        <f>COUNTIFS(DataRegularSeason20242025!$D$3:$D$1315,$A17,DataRegularSeason20242025!$R$3:$R$1315,1,DataRegularSeason20242025!$N$3:$N$1315,1) + COUNTIFS(DataRegularSeason20242025!$E$3:$E$1315,$A17,DataRegularSeason20242025!$R$3:$R$1315,1,DataRegularSeason20242025!$N$3:$N$1315,1)</f>
        <v>6</v>
      </c>
      <c r="E17" s="26">
        <f>Table3[[#This Row],[Watched]]/Table3[[#This Row],[GP]]</f>
        <v>0.5</v>
      </c>
      <c r="F17">
        <f>COUNTIFS(DataRegularSeason20242025!$N$3:$N$1315,1,DataRegularSeason20242025!$D$3:$D$1315,$A17)</f>
        <v>5</v>
      </c>
      <c r="G17">
        <f>41-Table3[[#This Row],[GP_A]]</f>
        <v>36</v>
      </c>
      <c r="H17">
        <f>COUNTIFS(DataRegularSeason20242025!$E$3:$E$1315,$A17,DataRegularSeason20242025!$N$3:$N$1315,1)</f>
        <v>7</v>
      </c>
      <c r="I17">
        <f>41-Table3[[#This Row],[GP_H]]</f>
        <v>34</v>
      </c>
      <c r="J17">
        <f>F17+H17</f>
        <v>12</v>
      </c>
      <c r="K17">
        <f>82-Table3[[#This Row],[GP]]</f>
        <v>70</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2</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6</v>
      </c>
      <c r="AC17">
        <f>Table3[[#This Row],[L_A]]+Table3[[#This Row],[L_H]]</f>
        <v>6</v>
      </c>
      <c r="AD17">
        <f>Table3[[#This Row],[RW_A]]+Table3[[#This Row],[RW_H]]</f>
        <v>6</v>
      </c>
      <c r="AE17">
        <f>Table3[[#This Row],[RL_A]]+Table3[[#This Row],[RL_H]]</f>
        <v>4</v>
      </c>
      <c r="AF17">
        <f>Table3[[#This Row],[OTW_A]]+Table3[[#This Row],[OTW_H]]</f>
        <v>0</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14</v>
      </c>
      <c r="AK17">
        <f>(3*(Table3[[#This Row],[RW_A]]+Table3[[#This Row],[RW_H]]))+(2*(Table3[[#This Row],[OTW_A]]+Table3[[#This Row],[SOW_A]]+Table3[[#This Row],[OTW_H]]+Table3[[#This Row],[SOW_H]]))+Table3[[#This Row],[OTL_A]]+Table3[[#This Row],[SOL_A]]+Table3[[#This Row],[OTL_H]]+Table3[[#This Row],[SOL_H]]</f>
        <v>20</v>
      </c>
      <c r="AL17" s="26">
        <f>Table3[[#This Row],[PTS]]/(2*Table3[[#This Row],[GP]])</f>
        <v>0.58333333333333337</v>
      </c>
      <c r="AM17" s="26">
        <f>Table3[[#This Row],[PTS2]]/(3*Table3[[#This Row],[GP]])</f>
        <v>0.55555555555555558</v>
      </c>
      <c r="AN17">
        <f>(2*Table3[[#This Row],[GR]])+Table3[[#This Row],[PTS]]</f>
        <v>154</v>
      </c>
      <c r="AO17">
        <f>(3*Table3[[#This Row],[GR]])+Table3[[#This Row],[PTS2]]</f>
        <v>230</v>
      </c>
      <c r="AP17" s="31" t="str">
        <f>_xlfn.CONCAT(TEXT(Table3[[#This Row],[W]], "0"), "-", TEXT(Table3[[#This Row],[RL]],"0"), "-", TEXT(Table3[[#This Row],[OTL]]+Table3[[#This Row],[SOL]], "0"))</f>
        <v>6-4-2</v>
      </c>
      <c r="AQ17">
        <f>COUNTIFS(DataRegularSeason20242025!$D$3:$D$1315,Table3[[#This Row],[Teams]],DataRegularSeason20242025!$K$3:$K$1315,0)</f>
        <v>0</v>
      </c>
      <c r="AR17">
        <f>SUMIF(DataRegularSeason20242025!$D$3:$D$1315,$A17, DataRegularSeason20242025!$J$3:$J$1315)</f>
        <v>17</v>
      </c>
      <c r="AS17">
        <f>SUMIF(DataRegularSeason20242025!$D$3:$D$1315,$A17, DataRegularSeason20242025!$K$3:$K$1315)</f>
        <v>14</v>
      </c>
      <c r="AT17">
        <f>AR17-AS17</f>
        <v>3</v>
      </c>
      <c r="AU17">
        <f>COUNTIFS(DataRegularSeason20242025!$E$3:$E$1315,Table3[[#This Row],[Teams]],DataRegularSeason20242025!$J$3:$J$1315,0)</f>
        <v>1</v>
      </c>
      <c r="AV17">
        <f>SUMIF(DataRegularSeason20242025!$E$3:$E$1315,$A17,DataRegularSeason20242025!$K$3:$K$1315)</f>
        <v>27</v>
      </c>
      <c r="AW17">
        <f>SUMIF(DataRegularSeason20242025!$E$3:$E$1315,$A17,DataRegularSeason20242025!$J$3:$J$1315)</f>
        <v>25</v>
      </c>
      <c r="AX17">
        <f>AV17-AW17</f>
        <v>2</v>
      </c>
      <c r="AY17">
        <f>AR17+AV17</f>
        <v>44</v>
      </c>
      <c r="AZ17">
        <f>AS17+AW17</f>
        <v>39</v>
      </c>
      <c r="BA17">
        <f>AY17-AZ17</f>
        <v>5</v>
      </c>
      <c r="BB17" s="28">
        <f>Table3[[#This Row],[GF]]/Table3[[#This Row],[GP]]</f>
        <v>3.6666666666666665</v>
      </c>
      <c r="BC17" s="28">
        <f>Table3[[#This Row],[GA]]/Table3[[#This Row],[GP]]</f>
        <v>3.25</v>
      </c>
      <c r="BD17" s="28">
        <f>(Table3[[#This Row],[GF]]-Table3[[#This Row],[GA]])/Table3[[#This Row],[GP]]</f>
        <v>0.41666666666666669</v>
      </c>
      <c r="BE17">
        <f>COUNTIFS(DataRegularSeason20242025!$D$3:$D$1315,$A17,DataRegularSeason20242025!$H$3:$H$1315, $A17)</f>
        <v>4</v>
      </c>
      <c r="BF17">
        <f>COUNTIFS(DataRegularSeason20242025!$E$3:$E$1315,$A17,DataRegularSeason20242025!$H$3:$H$1315, $A17)</f>
        <v>4</v>
      </c>
      <c r="BG17">
        <f>BE17+BF17</f>
        <v>8</v>
      </c>
      <c r="BH17">
        <f>F17-BE17</f>
        <v>1</v>
      </c>
      <c r="BI17">
        <f>H17-BF17</f>
        <v>3</v>
      </c>
      <c r="BJ17">
        <f>BH17+BI17</f>
        <v>4</v>
      </c>
    </row>
    <row r="18" spans="1:64" x14ac:dyDescent="0.25">
      <c r="A18" t="s">
        <v>26</v>
      </c>
      <c r="B18" t="s">
        <v>97</v>
      </c>
      <c r="C18" t="s">
        <v>95</v>
      </c>
      <c r="D18">
        <f>COUNTIFS(DataRegularSeason20242025!$D$3:$D$1315,$A18,DataRegularSeason20242025!$R$3:$R$1315,1,DataRegularSeason20242025!$N$3:$N$1315,1) + COUNTIFS(DataRegularSeason20242025!$E$3:$E$1315,$A18,DataRegularSeason20242025!$R$3:$R$1315,1,DataRegularSeason20242025!$N$3:$N$1315,1)</f>
        <v>4</v>
      </c>
      <c r="E18" s="26">
        <f>Table3[[#This Row],[Watched]]/Table3[[#This Row],[GP]]</f>
        <v>0.44444444444444442</v>
      </c>
      <c r="F18">
        <f>COUNTIFS(DataRegularSeason20242025!$N$3:$N$1315,1,DataRegularSeason20242025!$D$3:$D$1315,$A18)</f>
        <v>4</v>
      </c>
      <c r="G18">
        <f>41-Table3[[#This Row],[GP_A]]</f>
        <v>37</v>
      </c>
      <c r="H18">
        <f>COUNTIFS(DataRegularSeason20242025!$E$3:$E$1315,$A18,DataRegularSeason20242025!$N$3:$N$1315,1)</f>
        <v>5</v>
      </c>
      <c r="I18">
        <f>41-Table3[[#This Row],[GP_H]]</f>
        <v>36</v>
      </c>
      <c r="J18">
        <f>F18+H18</f>
        <v>9</v>
      </c>
      <c r="K18">
        <f>82-Table3[[#This Row],[GP]]</f>
        <v>73</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5</v>
      </c>
      <c r="AC18">
        <f>Table3[[#This Row],[L_A]]+Table3[[#This Row],[L_H]]</f>
        <v>4</v>
      </c>
      <c r="AD18">
        <f>Table3[[#This Row],[RW_A]]+Table3[[#This Row],[RW_H]]</f>
        <v>4</v>
      </c>
      <c r="AE18">
        <f>Table3[[#This Row],[RL_A]]+Table3[[#This Row],[RL_H]]</f>
        <v>4</v>
      </c>
      <c r="AF18">
        <f>Table3[[#This Row],[OTW_A]]+Table3[[#This Row],[OTW_H]]</f>
        <v>1</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10</v>
      </c>
      <c r="AK18">
        <f>(3*(Table3[[#This Row],[RW_A]]+Table3[[#This Row],[RW_H]]))+(2*(Table3[[#This Row],[OTW_A]]+Table3[[#This Row],[SOW_A]]+Table3[[#This Row],[OTW_H]]+Table3[[#This Row],[SOW_H]]))+Table3[[#This Row],[OTL_A]]+Table3[[#This Row],[SOL_A]]+Table3[[#This Row],[OTL_H]]+Table3[[#This Row],[SOL_H]]</f>
        <v>14</v>
      </c>
      <c r="AL18" s="26">
        <f>Table3[[#This Row],[PTS]]/(2*Table3[[#This Row],[GP]])</f>
        <v>0.55555555555555558</v>
      </c>
      <c r="AM18" s="26">
        <f>Table3[[#This Row],[PTS2]]/(3*Table3[[#This Row],[GP]])</f>
        <v>0.51851851851851849</v>
      </c>
      <c r="AN18">
        <f>(2*Table3[[#This Row],[GR]])+Table3[[#This Row],[PTS]]</f>
        <v>156</v>
      </c>
      <c r="AO18">
        <f>(3*Table3[[#This Row],[GR]])+Table3[[#This Row],[PTS2]]</f>
        <v>233</v>
      </c>
      <c r="AP18" s="31" t="str">
        <f>_xlfn.CONCAT(TEXT(Table3[[#This Row],[W]], "0"), "-", TEXT(Table3[[#This Row],[RL]],"0"), "-", TEXT(Table3[[#This Row],[OTL]]+Table3[[#This Row],[SOL]], "0"))</f>
        <v>5-4-0</v>
      </c>
      <c r="AQ18">
        <f>COUNTIFS(DataRegularSeason20242025!$D$3:$D$1315,Table3[[#This Row],[Teams]],DataRegularSeason20242025!$K$3:$K$1315,0)</f>
        <v>0</v>
      </c>
      <c r="AR18">
        <f>SUMIF(DataRegularSeason20242025!$D$3:$D$1315,$A18, DataRegularSeason20242025!$J$3:$J$1315)</f>
        <v>16</v>
      </c>
      <c r="AS18">
        <f>SUMIF(DataRegularSeason20242025!$D$3:$D$1315,$A18, DataRegularSeason20242025!$K$3:$K$1315)</f>
        <v>12</v>
      </c>
      <c r="AT18">
        <f>AR18-AS18</f>
        <v>4</v>
      </c>
      <c r="AU18">
        <f>COUNTIFS(DataRegularSeason20242025!$E$3:$E$1315,Table3[[#This Row],[Teams]],DataRegularSeason20242025!$J$3:$J$1315,0)</f>
        <v>0</v>
      </c>
      <c r="AV18">
        <f>SUMIF(DataRegularSeason20242025!$E$3:$E$1315,$A18,DataRegularSeason20242025!$K$3:$K$1315)</f>
        <v>18</v>
      </c>
      <c r="AW18">
        <f>SUMIF(DataRegularSeason20242025!$E$3:$E$1315,$A18,DataRegularSeason20242025!$J$3:$J$1315)</f>
        <v>24</v>
      </c>
      <c r="AX18">
        <f>AV18-AW18</f>
        <v>-6</v>
      </c>
      <c r="AY18">
        <f>AR18+AV18</f>
        <v>34</v>
      </c>
      <c r="AZ18">
        <f>AS18+AW18</f>
        <v>36</v>
      </c>
      <c r="BA18">
        <f>AY18-AZ18</f>
        <v>-2</v>
      </c>
      <c r="BB18" s="28">
        <f>Table3[[#This Row],[GF]]/Table3[[#This Row],[GP]]</f>
        <v>3.7777777777777777</v>
      </c>
      <c r="BC18" s="28">
        <f>Table3[[#This Row],[GA]]/Table3[[#This Row],[GP]]</f>
        <v>4</v>
      </c>
      <c r="BD18" s="28">
        <f>(Table3[[#This Row],[GF]]-Table3[[#This Row],[GA]])/Table3[[#This Row],[GP]]</f>
        <v>-0.22222222222222221</v>
      </c>
      <c r="BE18">
        <f>COUNTIFS(DataRegularSeason20242025!$D$3:$D$1315,$A18,DataRegularSeason20242025!$H$3:$H$1315, $A18)</f>
        <v>2</v>
      </c>
      <c r="BF18">
        <f>COUNTIFS(DataRegularSeason20242025!$E$3:$E$1315,$A18,DataRegularSeason20242025!$H$3:$H$1315, $A18)</f>
        <v>5</v>
      </c>
      <c r="BG18">
        <f>BE18+BF18</f>
        <v>7</v>
      </c>
      <c r="BH18">
        <f>F18-BE18</f>
        <v>2</v>
      </c>
      <c r="BI18">
        <f>H18-BF18</f>
        <v>0</v>
      </c>
      <c r="BJ18">
        <f>BH18+BI18</f>
        <v>2</v>
      </c>
    </row>
    <row r="19" spans="1:64" x14ac:dyDescent="0.25">
      <c r="A19" t="s">
        <v>31</v>
      </c>
      <c r="B19" t="s">
        <v>98</v>
      </c>
      <c r="C19" t="s">
        <v>81</v>
      </c>
      <c r="D19">
        <f>COUNTIFS(DataRegularSeason20242025!$D$3:$D$1315,$A19,DataRegularSeason20242025!$R$3:$R$1315,1,DataRegularSeason20242025!$N$3:$N$1315,1) + COUNTIFS(DataRegularSeason20242025!$E$3:$E$1315,$A19,DataRegularSeason20242025!$R$3:$R$1315,1,DataRegularSeason20242025!$N$3:$N$1315,1)</f>
        <v>4</v>
      </c>
      <c r="E19" s="26">
        <f>Table3[[#This Row],[Watched]]/Table3[[#This Row],[GP]]</f>
        <v>0.44444444444444442</v>
      </c>
      <c r="F19">
        <f>COUNTIFS(DataRegularSeason20242025!$N$3:$N$1315,1,DataRegularSeason20242025!$D$3:$D$1315,$A19)</f>
        <v>4</v>
      </c>
      <c r="G19">
        <f>41-Table3[[#This Row],[GP_A]]</f>
        <v>37</v>
      </c>
      <c r="H19">
        <f>COUNTIFS(DataRegularSeason20242025!$E$3:$E$1315,$A19,DataRegularSeason20242025!$N$3:$N$1315,1)</f>
        <v>5</v>
      </c>
      <c r="I19">
        <f>41-Table3[[#This Row],[GP_H]]</f>
        <v>36</v>
      </c>
      <c r="J19">
        <f>F19+H19</f>
        <v>9</v>
      </c>
      <c r="K19">
        <f>82-Table3[[#This Row],[GP]]</f>
        <v>73</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2</v>
      </c>
      <c r="Q19">
        <f>COUNTIFS(DataRegularSeason20242025!$D$3:$D$1315,$A19, DataRegularSeason20242025!$S$3:$S$1315, $A19,DataRegularSeason20242025!$M$3:$M$1315,"REG")</f>
        <v>2</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4</v>
      </c>
      <c r="AC19">
        <f>Table3[[#This Row],[L_A]]+Table3[[#This Row],[L_H]]</f>
        <v>5</v>
      </c>
      <c r="AD19">
        <f>Table3[[#This Row],[RW_A]]+Table3[[#This Row],[RW_H]]</f>
        <v>4</v>
      </c>
      <c r="AE19">
        <f>Table3[[#This Row],[RL_A]]+Table3[[#This Row],[RL_H]]</f>
        <v>4</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9</v>
      </c>
      <c r="AK19">
        <f>(3*(Table3[[#This Row],[RW_A]]+Table3[[#This Row],[RW_H]]))+(2*(Table3[[#This Row],[OTW_A]]+Table3[[#This Row],[SOW_A]]+Table3[[#This Row],[OTW_H]]+Table3[[#This Row],[SOW_H]]))+Table3[[#This Row],[OTL_A]]+Table3[[#This Row],[SOL_A]]+Table3[[#This Row],[OTL_H]]+Table3[[#This Row],[SOL_H]]</f>
        <v>13</v>
      </c>
      <c r="AL19" s="26">
        <f>Table3[[#This Row],[PTS]]/(2*Table3[[#This Row],[GP]])</f>
        <v>0.5</v>
      </c>
      <c r="AM19" s="26">
        <f>Table3[[#This Row],[PTS2]]/(3*Table3[[#This Row],[GP]])</f>
        <v>0.48148148148148145</v>
      </c>
      <c r="AN19">
        <f>(2*Table3[[#This Row],[GR]])+Table3[[#This Row],[PTS]]</f>
        <v>155</v>
      </c>
      <c r="AO19">
        <f>(3*Table3[[#This Row],[GR]])+Table3[[#This Row],[PTS2]]</f>
        <v>232</v>
      </c>
      <c r="AP19" s="31" t="str">
        <f>_xlfn.CONCAT(TEXT(Table3[[#This Row],[W]], "0"), "-", TEXT(Table3[[#This Row],[RL]],"0"), "-", TEXT(Table3[[#This Row],[OTL]]+Table3[[#This Row],[SOL]], "0"))</f>
        <v>4-4-1</v>
      </c>
      <c r="AQ19">
        <f>COUNTIFS(DataRegularSeason20242025!$D$3:$D$1315,Table3[[#This Row],[Teams]],DataRegularSeason20242025!$K$3:$K$1315,0)</f>
        <v>1</v>
      </c>
      <c r="AR19">
        <f>SUMIF(DataRegularSeason20242025!$D$3:$D$1315,$A19, DataRegularSeason20242025!$J$3:$J$1315)</f>
        <v>10</v>
      </c>
      <c r="AS19">
        <f>SUMIF(DataRegularSeason20242025!$D$3:$D$1315,$A19, DataRegularSeason20242025!$K$3:$K$1315)</f>
        <v>11</v>
      </c>
      <c r="AT19">
        <f>AR19-AS19</f>
        <v>-1</v>
      </c>
      <c r="AU19">
        <f>COUNTIFS(DataRegularSeason20242025!$E$3:$E$1315,Table3[[#This Row],[Teams]],DataRegularSeason20242025!$J$3:$J$1315,0)</f>
        <v>1</v>
      </c>
      <c r="AV19">
        <f>SUMIF(DataRegularSeason20242025!$E$3:$E$1315,$A19,DataRegularSeason20242025!$K$3:$K$1315)</f>
        <v>15</v>
      </c>
      <c r="AW19">
        <f>SUMIF(DataRegularSeason20242025!$E$3:$E$1315,$A19,DataRegularSeason20242025!$J$3:$J$1315)</f>
        <v>17</v>
      </c>
      <c r="AX19">
        <f>AV19-AW19</f>
        <v>-2</v>
      </c>
      <c r="AY19">
        <f>AR19+AV19</f>
        <v>25</v>
      </c>
      <c r="AZ19">
        <f>AS19+AW19</f>
        <v>28</v>
      </c>
      <c r="BA19">
        <f>AY19-AZ19</f>
        <v>-3</v>
      </c>
      <c r="BB19" s="28">
        <f>Table3[[#This Row],[GF]]/Table3[[#This Row],[GP]]</f>
        <v>2.7777777777777777</v>
      </c>
      <c r="BC19" s="28">
        <f>Table3[[#This Row],[GA]]/Table3[[#This Row],[GP]]</f>
        <v>3.1111111111111112</v>
      </c>
      <c r="BD19" s="28">
        <f>(Table3[[#This Row],[GF]]-Table3[[#This Row],[GA]])/Table3[[#This Row],[GP]]</f>
        <v>-0.33333333333333331</v>
      </c>
      <c r="BE19">
        <f>COUNTIFS(DataRegularSeason20242025!$D$3:$D$1315,$A19,DataRegularSeason20242025!$H$3:$H$1315, $A19)</f>
        <v>0</v>
      </c>
      <c r="BF19">
        <f>COUNTIFS(DataRegularSeason20242025!$E$3:$E$1315,$A19,DataRegularSeason20242025!$H$3:$H$1315, $A19)</f>
        <v>1</v>
      </c>
      <c r="BG19">
        <f>BE19+BF19</f>
        <v>1</v>
      </c>
      <c r="BH19">
        <f>F19-BE19</f>
        <v>4</v>
      </c>
      <c r="BI19">
        <f>H19-BF19</f>
        <v>4</v>
      </c>
      <c r="BJ19">
        <f>BH19+BI19</f>
        <v>8</v>
      </c>
    </row>
    <row r="20" spans="1:64"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4</v>
      </c>
      <c r="E20" s="26">
        <f>Table3[[#This Row],[Watched]]/Table3[[#This Row],[GP]]</f>
        <v>0.44444444444444442</v>
      </c>
      <c r="F20">
        <f>COUNTIFS(DataRegularSeason20242025!$N$3:$N$1315,1,DataRegularSeason20242025!$D$3:$D$1315,$A20)</f>
        <v>5</v>
      </c>
      <c r="G20">
        <f>41-Table3[[#This Row],[GP_A]]</f>
        <v>36</v>
      </c>
      <c r="H20">
        <f>COUNTIFS(DataRegularSeason20242025!$E$3:$E$1315,$A20,DataRegularSeason20242025!$N$3:$N$1315,1)</f>
        <v>4</v>
      </c>
      <c r="I20">
        <f>41-Table3[[#This Row],[GP_H]]</f>
        <v>37</v>
      </c>
      <c r="J20">
        <f>F20+H20</f>
        <v>9</v>
      </c>
      <c r="K20">
        <f>82-Table3[[#This Row],[GP]]</f>
        <v>73</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0</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3</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2</v>
      </c>
      <c r="AC20">
        <f>Table3[[#This Row],[L_A]]+Table3[[#This Row],[L_H]]</f>
        <v>7</v>
      </c>
      <c r="AD20">
        <f>Table3[[#This Row],[RW_A]]+Table3[[#This Row],[RW_H]]</f>
        <v>1</v>
      </c>
      <c r="AE20">
        <f>Table3[[#This Row],[RL_A]]+Table3[[#This Row],[RL_H]]</f>
        <v>6</v>
      </c>
      <c r="AF20">
        <f>Table3[[#This Row],[OTW_A]]+Table3[[#This Row],[OTW_H]]</f>
        <v>0</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5</v>
      </c>
      <c r="AK20">
        <f>(3*(Table3[[#This Row],[RW_A]]+Table3[[#This Row],[RW_H]]))+(2*(Table3[[#This Row],[OTW_A]]+Table3[[#This Row],[SOW_A]]+Table3[[#This Row],[OTW_H]]+Table3[[#This Row],[SOW_H]]))+Table3[[#This Row],[OTL_A]]+Table3[[#This Row],[SOL_A]]+Table3[[#This Row],[OTL_H]]+Table3[[#This Row],[SOL_H]]</f>
        <v>6</v>
      </c>
      <c r="AL20" s="26">
        <f>Table3[[#This Row],[PTS]]/(2*Table3[[#This Row],[GP]])</f>
        <v>0.27777777777777779</v>
      </c>
      <c r="AM20" s="26">
        <f>Table3[[#This Row],[PTS2]]/(3*Table3[[#This Row],[GP]])</f>
        <v>0.22222222222222221</v>
      </c>
      <c r="AN20">
        <f>(2*Table3[[#This Row],[GR]])+Table3[[#This Row],[PTS]]</f>
        <v>151</v>
      </c>
      <c r="AO20">
        <f>(3*Table3[[#This Row],[GR]])+Table3[[#This Row],[PTS2]]</f>
        <v>225</v>
      </c>
      <c r="AP20" s="31" t="str">
        <f>_xlfn.CONCAT(TEXT(Table3[[#This Row],[W]], "0"), "-", TEXT(Table3[[#This Row],[RL]],"0"), "-", TEXT(Table3[[#This Row],[OTL]]+Table3[[#This Row],[SOL]], "0"))</f>
        <v>2-6-1</v>
      </c>
      <c r="AQ20">
        <f>COUNTIFS(DataRegularSeason20242025!$D$3:$D$1315,Table3[[#This Row],[Teams]],DataRegularSeason20242025!$K$3:$K$1315,0)</f>
        <v>0</v>
      </c>
      <c r="AR20">
        <f>SUMIF(DataRegularSeason20242025!$D$3:$D$1315,$A20, DataRegularSeason20242025!$J$3:$J$1315)</f>
        <v>16</v>
      </c>
      <c r="AS20">
        <f>SUMIF(DataRegularSeason20242025!$D$3:$D$1315,$A20, DataRegularSeason20242025!$K$3:$K$1315)</f>
        <v>24</v>
      </c>
      <c r="AT20">
        <f>AR20-AS20</f>
        <v>-8</v>
      </c>
      <c r="AU20">
        <f>COUNTIFS(DataRegularSeason20242025!$E$3:$E$1315,Table3[[#This Row],[Teams]],DataRegularSeason20242025!$J$3:$J$1315,0)</f>
        <v>0</v>
      </c>
      <c r="AV20">
        <f>SUMIF(DataRegularSeason20242025!$E$3:$E$1315,$A20,DataRegularSeason20242025!$K$3:$K$1315)</f>
        <v>11</v>
      </c>
      <c r="AW20">
        <f>SUMIF(DataRegularSeason20242025!$E$3:$E$1315,$A20,DataRegularSeason20242025!$J$3:$J$1315)</f>
        <v>16</v>
      </c>
      <c r="AX20">
        <f>AV20-AW20</f>
        <v>-5</v>
      </c>
      <c r="AY20">
        <f>AR20+AV20</f>
        <v>27</v>
      </c>
      <c r="AZ20">
        <f>AS20+AW20</f>
        <v>40</v>
      </c>
      <c r="BA20">
        <f>AY20-AZ20</f>
        <v>-13</v>
      </c>
      <c r="BB20" s="28">
        <f>Table3[[#This Row],[GF]]/Table3[[#This Row],[GP]]</f>
        <v>3</v>
      </c>
      <c r="BC20" s="28">
        <f>Table3[[#This Row],[GA]]/Table3[[#This Row],[GP]]</f>
        <v>4.4444444444444446</v>
      </c>
      <c r="BD20" s="28">
        <f>(Table3[[#This Row],[GF]]-Table3[[#This Row],[GA]])/Table3[[#This Row],[GP]]</f>
        <v>-1.4444444444444444</v>
      </c>
      <c r="BE20">
        <f>COUNTIFS(DataRegularSeason20242025!$D$3:$D$1315,$A20,DataRegularSeason20242025!$H$3:$H$1315, $A20)</f>
        <v>3</v>
      </c>
      <c r="BF20">
        <f>COUNTIFS(DataRegularSeason20242025!$E$3:$E$1315,$A20,DataRegularSeason20242025!$H$3:$H$1315, $A20)</f>
        <v>0</v>
      </c>
      <c r="BG20">
        <f>BE20+BF20</f>
        <v>3</v>
      </c>
      <c r="BH20">
        <f>F20-BE20</f>
        <v>2</v>
      </c>
      <c r="BI20">
        <f>H20-BF20</f>
        <v>4</v>
      </c>
      <c r="BJ20">
        <f>BH20+BI20</f>
        <v>6</v>
      </c>
    </row>
    <row r="21" spans="1:64"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4</v>
      </c>
      <c r="E21" s="26">
        <f>Table3[[#This Row],[Watched]]/Table3[[#This Row],[GP]]</f>
        <v>0.4</v>
      </c>
      <c r="F21">
        <f>COUNTIFS(DataRegularSeason20242025!$N$3:$N$1315,1,DataRegularSeason20242025!$D$3:$D$1315,$A21)</f>
        <v>4</v>
      </c>
      <c r="G21">
        <f>41-Table3[[#This Row],[GP_A]]</f>
        <v>37</v>
      </c>
      <c r="H21">
        <f>COUNTIFS(DataRegularSeason20242025!$E$3:$E$1315,$A21,DataRegularSeason20242025!$N$3:$N$1315,1)</f>
        <v>6</v>
      </c>
      <c r="I21">
        <f>41-Table3[[#This Row],[GP_H]]</f>
        <v>35</v>
      </c>
      <c r="J21">
        <f>F21+H21</f>
        <v>10</v>
      </c>
      <c r="K21">
        <f>82-Table3[[#This Row],[GP]]</f>
        <v>72</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4</v>
      </c>
      <c r="AC21">
        <f>Table3[[#This Row],[L_A]]+Table3[[#This Row],[L_H]]</f>
        <v>6</v>
      </c>
      <c r="AD21">
        <f>Table3[[#This Row],[RW_A]]+Table3[[#This Row],[RW_H]]</f>
        <v>4</v>
      </c>
      <c r="AE21">
        <f>Table3[[#This Row],[RL_A]]+Table3[[#This Row],[RL_H]]</f>
        <v>5</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9</v>
      </c>
      <c r="AK21">
        <f>(3*(Table3[[#This Row],[RW_A]]+Table3[[#This Row],[RW_H]]))+(2*(Table3[[#This Row],[OTW_A]]+Table3[[#This Row],[SOW_A]]+Table3[[#This Row],[OTW_H]]+Table3[[#This Row],[SOW_H]]))+Table3[[#This Row],[OTL_A]]+Table3[[#This Row],[SOL_A]]+Table3[[#This Row],[OTL_H]]+Table3[[#This Row],[SOL_H]]</f>
        <v>13</v>
      </c>
      <c r="AL21" s="26">
        <f>Table3[[#This Row],[PTS]]/(2*Table3[[#This Row],[GP]])</f>
        <v>0.45</v>
      </c>
      <c r="AM21" s="26">
        <f>Table3[[#This Row],[PTS2]]/(3*Table3[[#This Row],[GP]])</f>
        <v>0.43333333333333335</v>
      </c>
      <c r="AN21">
        <f>(2*Table3[[#This Row],[GR]])+Table3[[#This Row],[PTS]]</f>
        <v>153</v>
      </c>
      <c r="AO21">
        <f>(3*Table3[[#This Row],[GR]])+Table3[[#This Row],[PTS2]]</f>
        <v>229</v>
      </c>
      <c r="AP21" s="31" t="str">
        <f>_xlfn.CONCAT(TEXT(Table3[[#This Row],[W]], "0"), "-", TEXT(Table3[[#This Row],[RL]],"0"), "-", TEXT(Table3[[#This Row],[OTL]]+Table3[[#This Row],[SOL]], "0"))</f>
        <v>4-5-1</v>
      </c>
      <c r="AQ21">
        <f>COUNTIFS(DataRegularSeason20242025!$D$3:$D$1315,Table3[[#This Row],[Teams]],DataRegularSeason20242025!$K$3:$K$1315,0)</f>
        <v>0</v>
      </c>
      <c r="AR21">
        <f>SUMIF(DataRegularSeason20242025!$D$3:$D$1315,$A21, DataRegularSeason20242025!$J$3:$J$1315)</f>
        <v>14</v>
      </c>
      <c r="AS21">
        <f>SUMIF(DataRegularSeason20242025!$D$3:$D$1315,$A21, DataRegularSeason20242025!$K$3:$K$1315)</f>
        <v>17</v>
      </c>
      <c r="AT21">
        <f>AR21-AS21</f>
        <v>-3</v>
      </c>
      <c r="AU21">
        <f>COUNTIFS(DataRegularSeason20242025!$E$3:$E$1315,Table3[[#This Row],[Teams]],DataRegularSeason20242025!$J$3:$J$1315,0)</f>
        <v>0</v>
      </c>
      <c r="AV21">
        <f>SUMIF(DataRegularSeason20242025!$E$3:$E$1315,$A21,DataRegularSeason20242025!$K$3:$K$1315)</f>
        <v>18</v>
      </c>
      <c r="AW21">
        <f>SUMIF(DataRegularSeason20242025!$E$3:$E$1315,$A21,DataRegularSeason20242025!$J$3:$J$1315)</f>
        <v>19</v>
      </c>
      <c r="AX21">
        <f>AV21-AW21</f>
        <v>-1</v>
      </c>
      <c r="AY21">
        <f>AR21+AV21</f>
        <v>32</v>
      </c>
      <c r="AZ21">
        <f>AS21+AW21</f>
        <v>36</v>
      </c>
      <c r="BA21">
        <f>AY21-AZ21</f>
        <v>-4</v>
      </c>
      <c r="BB21" s="28">
        <f>Table3[[#This Row],[GF]]/Table3[[#This Row],[GP]]</f>
        <v>3.2</v>
      </c>
      <c r="BC21" s="28">
        <f>Table3[[#This Row],[GA]]/Table3[[#This Row],[GP]]</f>
        <v>3.6</v>
      </c>
      <c r="BD21" s="28">
        <f>(Table3[[#This Row],[GF]]-Table3[[#This Row],[GA]])/Table3[[#This Row],[GP]]</f>
        <v>-0.4</v>
      </c>
      <c r="BE21">
        <f>COUNTIFS(DataRegularSeason20242025!$D$3:$D$1315,$A21,DataRegularSeason20242025!$H$3:$H$1315, $A21)</f>
        <v>1</v>
      </c>
      <c r="BF21">
        <f>COUNTIFS(DataRegularSeason20242025!$E$3:$E$1315,$A21,DataRegularSeason20242025!$H$3:$H$1315, $A21)</f>
        <v>3</v>
      </c>
      <c r="BG21">
        <f>BE21+BF21</f>
        <v>4</v>
      </c>
      <c r="BH21">
        <f>F21-BE21</f>
        <v>3</v>
      </c>
      <c r="BI21">
        <f>H21-BF21</f>
        <v>3</v>
      </c>
      <c r="BJ21">
        <f>BH21+BI21</f>
        <v>6</v>
      </c>
    </row>
    <row r="22" spans="1:64"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3</v>
      </c>
      <c r="E22" s="26">
        <f>Table3[[#This Row],[Watched]]/Table3[[#This Row],[GP]]</f>
        <v>0.375</v>
      </c>
      <c r="F22">
        <f>COUNTIFS(DataRegularSeason20242025!$N$3:$N$1315,1,DataRegularSeason20242025!$D$3:$D$1315,$A22)</f>
        <v>3</v>
      </c>
      <c r="G22">
        <f>41-Table3[[#This Row],[GP_A]]</f>
        <v>38</v>
      </c>
      <c r="H22">
        <f>COUNTIFS(DataRegularSeason20242025!$E$3:$E$1315,$A22,DataRegularSeason20242025!$N$3:$N$1315,1)</f>
        <v>5</v>
      </c>
      <c r="I22">
        <f>41-Table3[[#This Row],[GP_H]]</f>
        <v>36</v>
      </c>
      <c r="J22">
        <f>F22+H22</f>
        <v>8</v>
      </c>
      <c r="K22">
        <f>82-Table3[[#This Row],[GP]]</f>
        <v>74</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2</v>
      </c>
      <c r="Q22">
        <f>COUNTIFS(DataRegularSeason20242025!$D$3:$D$1315,$A22, DataRegularSeason20242025!$S$3:$S$1315, $A22,DataRegularSeason20242025!$M$3:$M$1315,"REG")</f>
        <v>1</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4</v>
      </c>
      <c r="AD22">
        <f>Table3[[#This Row],[RW_A]]+Table3[[#This Row],[RW_H]]</f>
        <v>4</v>
      </c>
      <c r="AE22">
        <f>Table3[[#This Row],[RL_A]]+Table3[[#This Row],[RL_H]]</f>
        <v>3</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13</v>
      </c>
      <c r="AL22" s="26">
        <f>Table3[[#This Row],[PTS]]/(2*Table3[[#This Row],[GP]])</f>
        <v>0.5625</v>
      </c>
      <c r="AM22" s="26">
        <f>Table3[[#This Row],[PTS2]]/(3*Table3[[#This Row],[GP]])</f>
        <v>0.54166666666666663</v>
      </c>
      <c r="AN22">
        <f>(2*Table3[[#This Row],[GR]])+Table3[[#This Row],[PTS]]</f>
        <v>157</v>
      </c>
      <c r="AO22">
        <f>(3*Table3[[#This Row],[GR]])+Table3[[#This Row],[PTS2]]</f>
        <v>235</v>
      </c>
      <c r="AP22" s="31" t="str">
        <f>_xlfn.CONCAT(TEXT(Table3[[#This Row],[W]], "0"), "-", TEXT(Table3[[#This Row],[RL]],"0"), "-", TEXT(Table3[[#This Row],[OTL]]+Table3[[#This Row],[SOL]], "0"))</f>
        <v>4-3-1</v>
      </c>
      <c r="AQ22">
        <f>COUNTIFS(DataRegularSeason20242025!$D$3:$D$1315,Table3[[#This Row],[Teams]],DataRegularSeason20242025!$K$3:$K$1315,0)</f>
        <v>0</v>
      </c>
      <c r="AR22">
        <f>SUMIF(DataRegularSeason20242025!$D$3:$D$1315,$A22, DataRegularSeason20242025!$J$3:$J$1315)</f>
        <v>11</v>
      </c>
      <c r="AS22">
        <f>SUMIF(DataRegularSeason20242025!$D$3:$D$1315,$A22, DataRegularSeason20242025!$K$3:$K$1315)</f>
        <v>11</v>
      </c>
      <c r="AT22">
        <f>AR22-AS22</f>
        <v>0</v>
      </c>
      <c r="AU22">
        <f>COUNTIFS(DataRegularSeason20242025!$E$3:$E$1315,Table3[[#This Row],[Teams]],DataRegularSeason20242025!$J$3:$J$1315,0)</f>
        <v>0</v>
      </c>
      <c r="AV22">
        <f>SUMIF(DataRegularSeason20242025!$E$3:$E$1315,$A22,DataRegularSeason20242025!$K$3:$K$1315)</f>
        <v>22</v>
      </c>
      <c r="AW22">
        <f>SUMIF(DataRegularSeason20242025!$E$3:$E$1315,$A22,DataRegularSeason20242025!$J$3:$J$1315)</f>
        <v>14</v>
      </c>
      <c r="AX22">
        <f>AV22-AW22</f>
        <v>8</v>
      </c>
      <c r="AY22">
        <f>AR22+AV22</f>
        <v>33</v>
      </c>
      <c r="AZ22">
        <f>AS22+AW22</f>
        <v>25</v>
      </c>
      <c r="BA22">
        <f>AY22-AZ22</f>
        <v>8</v>
      </c>
      <c r="BB22" s="28">
        <f>Table3[[#This Row],[GF]]/Table3[[#This Row],[GP]]</f>
        <v>4.125</v>
      </c>
      <c r="BC22" s="28">
        <f>Table3[[#This Row],[GA]]/Table3[[#This Row],[GP]]</f>
        <v>3.125</v>
      </c>
      <c r="BD22" s="28">
        <f>(Table3[[#This Row],[GF]]-Table3[[#This Row],[GA]])/Table3[[#This Row],[GP]]</f>
        <v>1</v>
      </c>
      <c r="BE22">
        <f>COUNTIFS(DataRegularSeason20242025!$D$3:$D$1315,$A22,DataRegularSeason20242025!$H$3:$H$1315, $A22)</f>
        <v>1</v>
      </c>
      <c r="BF22">
        <f>COUNTIFS(DataRegularSeason20242025!$E$3:$E$1315,$A22,DataRegularSeason20242025!$H$3:$H$1315, $A22)</f>
        <v>1</v>
      </c>
      <c r="BG22">
        <f>BE22+BF22</f>
        <v>2</v>
      </c>
      <c r="BH22">
        <f>F22-BE22</f>
        <v>2</v>
      </c>
      <c r="BI22">
        <f>H22-BF22</f>
        <v>4</v>
      </c>
      <c r="BJ22">
        <f>BH22+BI22</f>
        <v>6</v>
      </c>
    </row>
    <row r="23" spans="1:64" x14ac:dyDescent="0.25">
      <c r="A23" t="s">
        <v>47</v>
      </c>
      <c r="B23" t="s">
        <v>97</v>
      </c>
      <c r="C23" t="s">
        <v>100</v>
      </c>
      <c r="D23">
        <f>COUNTIFS(DataRegularSeason20242025!$D$3:$D$1315,$A23,DataRegularSeason20242025!$R$3:$R$1315,1,DataRegularSeason20242025!$N$3:$N$1315,1) + COUNTIFS(DataRegularSeason20242025!$E$3:$E$1315,$A23,DataRegularSeason20242025!$R$3:$R$1315,1,DataRegularSeason20242025!$N$3:$N$1315,1)</f>
        <v>3</v>
      </c>
      <c r="E23" s="26">
        <f>Table3[[#This Row],[Watched]]/Table3[[#This Row],[GP]]</f>
        <v>0.375</v>
      </c>
      <c r="F23">
        <f>COUNTIFS(DataRegularSeason20242025!$N$3:$N$1315,1,DataRegularSeason20242025!$D$3:$D$1315,$A23)</f>
        <v>5</v>
      </c>
      <c r="G23">
        <f>41-Table3[[#This Row],[GP_A]]</f>
        <v>36</v>
      </c>
      <c r="H23">
        <f>COUNTIFS(DataRegularSeason20242025!$E$3:$E$1315,$A23,DataRegularSeason20242025!$N$3:$N$1315,1)</f>
        <v>3</v>
      </c>
      <c r="I23">
        <f>41-Table3[[#This Row],[GP_H]]</f>
        <v>38</v>
      </c>
      <c r="J23">
        <f>F23+H23</f>
        <v>8</v>
      </c>
      <c r="K23">
        <f>82-Table3[[#This Row],[GP]]</f>
        <v>74</v>
      </c>
      <c r="L23">
        <f>COUNTIFS(DataRegularSeason20242025!$D$3:$D$1315,$A23, DataRegularSeason20242025!$L$3:$L$1315, $A23,DataRegularSeason20242025!$N$3:$N$1315,1)</f>
        <v>1</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1</v>
      </c>
      <c r="Y23">
        <f>COUNTIFS(DataRegularSeason20242025!$E$3:$E$1315,$A23, DataRegularSeason20242025!$S$3:$S$1315, $A23,DataRegularSeason20242025!$M$3:$M$1315,"REG")</f>
        <v>1</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5</v>
      </c>
      <c r="AD23">
        <f>Table3[[#This Row],[RW_A]]+Table3[[#This Row],[RW_H]]</f>
        <v>2</v>
      </c>
      <c r="AE23">
        <f>Table3[[#This Row],[RL_A]]+Table3[[#This Row],[RL_H]]</f>
        <v>4</v>
      </c>
      <c r="AF23">
        <f>Table3[[#This Row],[OTW_A]]+Table3[[#This Row],[OTW_H]]</f>
        <v>1</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7</v>
      </c>
      <c r="AK23">
        <f>(3*(Table3[[#This Row],[RW_A]]+Table3[[#This Row],[RW_H]]))+(2*(Table3[[#This Row],[OTW_A]]+Table3[[#This Row],[SOW_A]]+Table3[[#This Row],[OTW_H]]+Table3[[#This Row],[SOW_H]]))+Table3[[#This Row],[OTL_A]]+Table3[[#This Row],[SOL_A]]+Table3[[#This Row],[OTL_H]]+Table3[[#This Row],[SOL_H]]</f>
        <v>9</v>
      </c>
      <c r="AL23" s="26">
        <f>Table3[[#This Row],[PTS]]/(2*Table3[[#This Row],[GP]])</f>
        <v>0.4375</v>
      </c>
      <c r="AM23" s="26">
        <f>Table3[[#This Row],[PTS2]]/(3*Table3[[#This Row],[GP]])</f>
        <v>0.375</v>
      </c>
      <c r="AN23">
        <f>(2*Table3[[#This Row],[GR]])+Table3[[#This Row],[PTS]]</f>
        <v>155</v>
      </c>
      <c r="AO23">
        <f>(3*Table3[[#This Row],[GR]])+Table3[[#This Row],[PTS2]]</f>
        <v>231</v>
      </c>
      <c r="AP23" s="31" t="str">
        <f>_xlfn.CONCAT(TEXT(Table3[[#This Row],[W]], "0"), "-", TEXT(Table3[[#This Row],[RL]],"0"), "-", TEXT(Table3[[#This Row],[OTL]]+Table3[[#This Row],[SOL]], "0"))</f>
        <v>3-4-1</v>
      </c>
      <c r="AQ23">
        <f>COUNTIFS(DataRegularSeason20242025!$D$3:$D$1315,Table3[[#This Row],[Teams]],DataRegularSeason20242025!$K$3:$K$1315,0)</f>
        <v>1</v>
      </c>
      <c r="AR23">
        <f>SUMIF(DataRegularSeason20242025!$D$3:$D$1315,$A23, DataRegularSeason20242025!$J$3:$J$1315)</f>
        <v>9</v>
      </c>
      <c r="AS23">
        <f>SUMIF(DataRegularSeason20242025!$D$3:$D$1315,$A23, DataRegularSeason20242025!$K$3:$K$1315)</f>
        <v>15</v>
      </c>
      <c r="AT23">
        <f>AR23-AS23</f>
        <v>-6</v>
      </c>
      <c r="AU23">
        <f>COUNTIFS(DataRegularSeason20242025!$E$3:$E$1315,Table3[[#This Row],[Teams]],DataRegularSeason20242025!$J$3:$J$1315,0)</f>
        <v>0</v>
      </c>
      <c r="AV23">
        <f>SUMIF(DataRegularSeason20242025!$E$3:$E$1315,$A23,DataRegularSeason20242025!$K$3:$K$1315)</f>
        <v>9</v>
      </c>
      <c r="AW23">
        <f>SUMIF(DataRegularSeason20242025!$E$3:$E$1315,$A23,DataRegularSeason20242025!$J$3:$J$1315)</f>
        <v>9</v>
      </c>
      <c r="AX23">
        <f>AV23-AW23</f>
        <v>0</v>
      </c>
      <c r="AY23">
        <f>AR23+AV23</f>
        <v>18</v>
      </c>
      <c r="AZ23">
        <f>AS23+AW23</f>
        <v>24</v>
      </c>
      <c r="BA23">
        <f>AY23-AZ23</f>
        <v>-6</v>
      </c>
      <c r="BB23" s="28">
        <f>Table3[[#This Row],[GF]]/Table3[[#This Row],[GP]]</f>
        <v>2.25</v>
      </c>
      <c r="BC23" s="28">
        <f>Table3[[#This Row],[GA]]/Table3[[#This Row],[GP]]</f>
        <v>3</v>
      </c>
      <c r="BD23" s="28">
        <f>(Table3[[#This Row],[GF]]-Table3[[#This Row],[GA]])/Table3[[#This Row],[GP]]</f>
        <v>-0.75</v>
      </c>
      <c r="BE23">
        <f>COUNTIFS(DataRegularSeason20242025!$D$3:$D$1315,$A23,DataRegularSeason20242025!$H$3:$H$1315, $A23)</f>
        <v>2</v>
      </c>
      <c r="BF23">
        <f>COUNTIFS(DataRegularSeason20242025!$E$3:$E$1315,$A23,DataRegularSeason20242025!$H$3:$H$1315, $A23)</f>
        <v>1</v>
      </c>
      <c r="BG23">
        <f>BE23+BF23</f>
        <v>3</v>
      </c>
      <c r="BH23">
        <f>F23-BE23</f>
        <v>3</v>
      </c>
      <c r="BI23">
        <f>H23-BF23</f>
        <v>2</v>
      </c>
      <c r="BJ23">
        <f>BH23+BI23</f>
        <v>5</v>
      </c>
      <c r="BK23" s="7">
        <f>(BH23+BE23)</f>
        <v>5</v>
      </c>
      <c r="BL23" s="7"/>
    </row>
    <row r="24" spans="1:64" x14ac:dyDescent="0.25">
      <c r="A24" t="s">
        <v>27</v>
      </c>
      <c r="B24" t="s">
        <v>97</v>
      </c>
      <c r="C24" t="s">
        <v>100</v>
      </c>
      <c r="D24">
        <f>COUNTIFS(DataRegularSeason20242025!$D$3:$D$1315,$A24,DataRegularSeason20242025!$R$3:$R$1315,1,DataRegularSeason20242025!$N$3:$N$1315,1) + COUNTIFS(DataRegularSeason20242025!$E$3:$E$1315,$A24,DataRegularSeason20242025!$R$3:$R$1315,1,DataRegularSeason20242025!$N$3:$N$1315,1)</f>
        <v>4</v>
      </c>
      <c r="E24" s="26">
        <f>Table3[[#This Row],[Watched]]/Table3[[#This Row],[GP]]</f>
        <v>0.4</v>
      </c>
      <c r="F24">
        <f>COUNTIFS(DataRegularSeason20242025!$N$3:$N$1315,1,DataRegularSeason20242025!$D$3:$D$1315,$A24)</f>
        <v>3</v>
      </c>
      <c r="G24">
        <f>41-Table3[[#This Row],[GP_A]]</f>
        <v>38</v>
      </c>
      <c r="H24">
        <f>COUNTIFS(DataRegularSeason20242025!$E$3:$E$1315,$A24,DataRegularSeason20242025!$N$3:$N$1315,1)</f>
        <v>7</v>
      </c>
      <c r="I24">
        <f>41-Table3[[#This Row],[GP_H]]</f>
        <v>34</v>
      </c>
      <c r="J24">
        <f>F24+H24</f>
        <v>10</v>
      </c>
      <c r="K24">
        <f>82-Table3[[#This Row],[GP]]</f>
        <v>72</v>
      </c>
      <c r="L24">
        <f>COUNTIFS(DataRegularSeason20242025!$D$3:$D$1315,$A24, DataRegularSeason20242025!$L$3:$L$1315, $A24,DataRegularSeason20242025!$N$3:$N$1315,1)</f>
        <v>0</v>
      </c>
      <c r="M24">
        <f>COUNTIFS(DataRegularSeason20242025!$D$3:$D$1315,$A24, DataRegularSeason20242025!$L$3:$L$1315, $A24,DataRegularSeason20242025!$N$3:$N$1315,1,DataRegularSeason20242025!$M$3:$M$1315,"REG")</f>
        <v>0</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0</v>
      </c>
      <c r="Y24">
        <f>COUNTIFS(DataRegularSeason20242025!$E$3:$E$1315,$A24, DataRegularSeason20242025!$S$3:$S$1315, $A24,DataRegularSeason20242025!$M$3:$M$1315,"REG")</f>
        <v>0</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7</v>
      </c>
      <c r="AC24">
        <f>Table3[[#This Row],[L_A]]+Table3[[#This Row],[L_H]]</f>
        <v>3</v>
      </c>
      <c r="AD24">
        <f>Table3[[#This Row],[RW_A]]+Table3[[#This Row],[RW_H]]</f>
        <v>7</v>
      </c>
      <c r="AE24">
        <f>Table3[[#This Row],[RL_A]]+Table3[[#This Row],[RL_H]]</f>
        <v>2</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15</v>
      </c>
      <c r="AK24">
        <f>(3*(Table3[[#This Row],[RW_A]]+Table3[[#This Row],[RW_H]]))+(2*(Table3[[#This Row],[OTW_A]]+Table3[[#This Row],[SOW_A]]+Table3[[#This Row],[OTW_H]]+Table3[[#This Row],[SOW_H]]))+Table3[[#This Row],[OTL_A]]+Table3[[#This Row],[SOL_A]]+Table3[[#This Row],[OTL_H]]+Table3[[#This Row],[SOL_H]]</f>
        <v>22</v>
      </c>
      <c r="AL24" s="26">
        <f>Table3[[#This Row],[PTS]]/(2*Table3[[#This Row],[GP]])</f>
        <v>0.75</v>
      </c>
      <c r="AM24" s="26">
        <f>Table3[[#This Row],[PTS2]]/(3*Table3[[#This Row],[GP]])</f>
        <v>0.73333333333333328</v>
      </c>
      <c r="AN24">
        <f>(2*Table3[[#This Row],[GR]])+Table3[[#This Row],[PTS]]</f>
        <v>159</v>
      </c>
      <c r="AO24">
        <f>(3*Table3[[#This Row],[GR]])+Table3[[#This Row],[PTS2]]</f>
        <v>238</v>
      </c>
      <c r="AP24" s="31" t="str">
        <f>_xlfn.CONCAT(TEXT(Table3[[#This Row],[W]], "0"), "-", TEXT(Table3[[#This Row],[RL]],"0"), "-", TEXT(Table3[[#This Row],[OTL]]+Table3[[#This Row],[SOL]], "0"))</f>
        <v>7-2-1</v>
      </c>
      <c r="AQ24">
        <f>COUNTIFS(DataRegularSeason20242025!$D$3:$D$1315,Table3[[#This Row],[Teams]],DataRegularSeason20242025!$K$3:$K$1315,0)</f>
        <v>0</v>
      </c>
      <c r="AR24">
        <f>SUMIF(DataRegularSeason20242025!$D$3:$D$1315,$A24, DataRegularSeason20242025!$J$3:$J$1315)</f>
        <v>8</v>
      </c>
      <c r="AS24">
        <f>SUMIF(DataRegularSeason20242025!$D$3:$D$1315,$A24, DataRegularSeason20242025!$K$3:$K$1315)</f>
        <v>12</v>
      </c>
      <c r="AT24">
        <f>AR24-AS24</f>
        <v>-4</v>
      </c>
      <c r="AU24">
        <f>COUNTIFS(DataRegularSeason20242025!$E$3:$E$1315,Table3[[#This Row],[Teams]],DataRegularSeason20242025!$J$3:$J$1315,0)</f>
        <v>1</v>
      </c>
      <c r="AV24">
        <f>SUMIF(DataRegularSeason20242025!$E$3:$E$1315,$A24,DataRegularSeason20242025!$K$3:$K$1315)</f>
        <v>39</v>
      </c>
      <c r="AW24">
        <f>SUMIF(DataRegularSeason20242025!$E$3:$E$1315,$A24,DataRegularSeason20242025!$J$3:$J$1315)</f>
        <v>16</v>
      </c>
      <c r="AX24">
        <f>AV24-AW24</f>
        <v>23</v>
      </c>
      <c r="AY24">
        <f>AR24+AV24</f>
        <v>47</v>
      </c>
      <c r="AZ24">
        <f>AS24+AW24</f>
        <v>28</v>
      </c>
      <c r="BA24">
        <f>AY24-AZ24</f>
        <v>19</v>
      </c>
      <c r="BB24" s="28">
        <f>Table3[[#This Row],[GF]]/Table3[[#This Row],[GP]]</f>
        <v>4.7</v>
      </c>
      <c r="BC24" s="28">
        <f>Table3[[#This Row],[GA]]/Table3[[#This Row],[GP]]</f>
        <v>2.8</v>
      </c>
      <c r="BD24" s="28">
        <f>(Table3[[#This Row],[GF]]-Table3[[#This Row],[GA]])/Table3[[#This Row],[GP]]</f>
        <v>1.9</v>
      </c>
      <c r="BE24">
        <f>COUNTIFS(DataRegularSeason20242025!$D$3:$D$1315,$A24,DataRegularSeason20242025!$H$3:$H$1315, $A24)</f>
        <v>2</v>
      </c>
      <c r="BF24">
        <f>COUNTIFS(DataRegularSeason20242025!$E$3:$E$1315,$A24,DataRegularSeason20242025!$H$3:$H$1315, $A24)</f>
        <v>5</v>
      </c>
      <c r="BG24">
        <f>BE24+BF24</f>
        <v>7</v>
      </c>
      <c r="BH24">
        <f>F24-BE24</f>
        <v>1</v>
      </c>
      <c r="BI24">
        <f>H24-BF24</f>
        <v>2</v>
      </c>
      <c r="BJ24">
        <f>BH24+BI24</f>
        <v>3</v>
      </c>
    </row>
    <row r="25" spans="1:64" x14ac:dyDescent="0.25">
      <c r="A25" t="s">
        <v>28</v>
      </c>
      <c r="B25" t="s">
        <v>97</v>
      </c>
      <c r="C25" t="s">
        <v>100</v>
      </c>
      <c r="D25">
        <f>COUNTIFS(DataRegularSeason20242025!$D$3:$D$1315,$A25,DataRegularSeason20242025!$R$3:$R$1315,1,DataRegularSeason20242025!$N$3:$N$1315,1) + COUNTIFS(DataRegularSeason20242025!$E$3:$E$1315,$A25,DataRegularSeason20242025!$R$3:$R$1315,1,DataRegularSeason20242025!$N$3:$N$1315,1)</f>
        <v>3</v>
      </c>
      <c r="E25" s="26">
        <f>Table3[[#This Row],[Watched]]/Table3[[#This Row],[GP]]</f>
        <v>0.33333333333333331</v>
      </c>
      <c r="F25">
        <f>COUNTIFS(DataRegularSeason20242025!$N$3:$N$1315,1,DataRegularSeason20242025!$D$3:$D$1315,$A25)</f>
        <v>7</v>
      </c>
      <c r="G25">
        <f>41-Table3[[#This Row],[GP_A]]</f>
        <v>34</v>
      </c>
      <c r="H25">
        <f>COUNTIFS(DataRegularSeason20242025!$E$3:$E$1315,$A25,DataRegularSeason20242025!$N$3:$N$1315,1)</f>
        <v>2</v>
      </c>
      <c r="I25">
        <f>41-Table3[[#This Row],[GP_H]]</f>
        <v>39</v>
      </c>
      <c r="J25">
        <f>F25+H25</f>
        <v>9</v>
      </c>
      <c r="K25">
        <f>82-Table3[[#This Row],[GP]]</f>
        <v>73</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2</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0</v>
      </c>
      <c r="Y25">
        <f>COUNTIFS(DataRegularSeason20242025!$E$3:$E$1315,$A25, DataRegularSeason20242025!$S$3:$S$1315, $A25,DataRegularSeason20242025!$M$3:$M$1315,"REG")</f>
        <v>0</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5</v>
      </c>
      <c r="AC25">
        <f>Table3[[#This Row],[L_A]]+Table3[[#This Row],[L_H]]</f>
        <v>4</v>
      </c>
      <c r="AD25">
        <f>Table3[[#This Row],[RW_A]]+Table3[[#This Row],[RW_H]]</f>
        <v>5</v>
      </c>
      <c r="AE25">
        <f>Table3[[#This Row],[RL_A]]+Table3[[#This Row],[RL_H]]</f>
        <v>2</v>
      </c>
      <c r="AF25">
        <f>Table3[[#This Row],[OTW_A]]+Table3[[#This Row],[OTW_H]]</f>
        <v>0</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12</v>
      </c>
      <c r="AK25">
        <f>(3*(Table3[[#This Row],[RW_A]]+Table3[[#This Row],[RW_H]]))+(2*(Table3[[#This Row],[OTW_A]]+Table3[[#This Row],[SOW_A]]+Table3[[#This Row],[OTW_H]]+Table3[[#This Row],[SOW_H]]))+Table3[[#This Row],[OTL_A]]+Table3[[#This Row],[SOL_A]]+Table3[[#This Row],[OTL_H]]+Table3[[#This Row],[SOL_H]]</f>
        <v>17</v>
      </c>
      <c r="AL25" s="26">
        <f>Table3[[#This Row],[PTS]]/(2*Table3[[#This Row],[GP]])</f>
        <v>0.66666666666666663</v>
      </c>
      <c r="AM25" s="26">
        <f>Table3[[#This Row],[PTS2]]/(3*Table3[[#This Row],[GP]])</f>
        <v>0.62962962962962965</v>
      </c>
      <c r="AN25">
        <f>(2*Table3[[#This Row],[GR]])+Table3[[#This Row],[PTS]]</f>
        <v>158</v>
      </c>
      <c r="AO25">
        <f>(3*Table3[[#This Row],[GR]])+Table3[[#This Row],[PTS2]]</f>
        <v>236</v>
      </c>
      <c r="AP25" s="31" t="str">
        <f>_xlfn.CONCAT(TEXT(Table3[[#This Row],[W]], "0"), "-", TEXT(Table3[[#This Row],[RL]],"0"), "-", TEXT(Table3[[#This Row],[OTL]]+Table3[[#This Row],[SOL]], "0"))</f>
        <v>5-2-2</v>
      </c>
      <c r="AQ25">
        <f>COUNTIFS(DataRegularSeason20242025!$D$3:$D$1315,Table3[[#This Row],[Teams]],DataRegularSeason20242025!$K$3:$K$1315,0)</f>
        <v>0</v>
      </c>
      <c r="AR25">
        <f>SUMIF(DataRegularSeason20242025!$D$3:$D$1315,$A25, DataRegularSeason20242025!$J$3:$J$1315)</f>
        <v>22</v>
      </c>
      <c r="AS25">
        <f>SUMIF(DataRegularSeason20242025!$D$3:$D$1315,$A25, DataRegularSeason20242025!$K$3:$K$1315)</f>
        <v>25</v>
      </c>
      <c r="AT25">
        <f>AR25-AS25</f>
        <v>-3</v>
      </c>
      <c r="AU25">
        <f>COUNTIFS(DataRegularSeason20242025!$E$3:$E$1315,Table3[[#This Row],[Teams]],DataRegularSeason20242025!$J$3:$J$1315,0)</f>
        <v>0</v>
      </c>
      <c r="AV25">
        <f>SUMIF(DataRegularSeason20242025!$E$3:$E$1315,$A25,DataRegularSeason20242025!$K$3:$K$1315)</f>
        <v>6</v>
      </c>
      <c r="AW25">
        <f>SUMIF(DataRegularSeason20242025!$E$3:$E$1315,$A25,DataRegularSeason20242025!$J$3:$J$1315)</f>
        <v>4</v>
      </c>
      <c r="AX25">
        <f>AV25-AW25</f>
        <v>2</v>
      </c>
      <c r="AY25">
        <f>AR25+AV25</f>
        <v>28</v>
      </c>
      <c r="AZ25">
        <f>AS25+AW25</f>
        <v>29</v>
      </c>
      <c r="BA25">
        <f>AY25-AZ25</f>
        <v>-1</v>
      </c>
      <c r="BB25" s="28">
        <f>Table3[[#This Row],[GF]]/Table3[[#This Row],[GP]]</f>
        <v>3.1111111111111112</v>
      </c>
      <c r="BC25" s="28">
        <f>Table3[[#This Row],[GA]]/Table3[[#This Row],[GP]]</f>
        <v>3.2222222222222223</v>
      </c>
      <c r="BD25" s="28">
        <f>(Table3[[#This Row],[GF]]-Table3[[#This Row],[GA]])/Table3[[#This Row],[GP]]</f>
        <v>-0.1111111111111111</v>
      </c>
      <c r="BE25">
        <f>COUNTIFS(DataRegularSeason20242025!$D$3:$D$1315,$A25,DataRegularSeason20242025!$H$3:$H$1315, $A25)</f>
        <v>4</v>
      </c>
      <c r="BF25">
        <f>COUNTIFS(DataRegularSeason20242025!$E$3:$E$1315,$A25,DataRegularSeason20242025!$H$3:$H$1315, $A25)</f>
        <v>1</v>
      </c>
      <c r="BG25">
        <f>BE25+BF25</f>
        <v>5</v>
      </c>
      <c r="BH25">
        <f>F25-BE25</f>
        <v>3</v>
      </c>
      <c r="BI25">
        <f>H25-BF25</f>
        <v>1</v>
      </c>
      <c r="BJ25">
        <f>BH25+BI25</f>
        <v>4</v>
      </c>
    </row>
    <row r="26" spans="1:64"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3</v>
      </c>
      <c r="E26" s="26">
        <f>Table3[[#This Row],[Watched]]/Table3[[#This Row],[GP]]</f>
        <v>0.33333333333333331</v>
      </c>
      <c r="F26">
        <f>COUNTIFS(DataRegularSeason20242025!$N$3:$N$1315,1,DataRegularSeason20242025!$D$3:$D$1315,$A26)</f>
        <v>5</v>
      </c>
      <c r="G26">
        <f>41-Table3[[#This Row],[GP_A]]</f>
        <v>36</v>
      </c>
      <c r="H26">
        <f>COUNTIFS(DataRegularSeason20242025!$E$3:$E$1315,$A26,DataRegularSeason20242025!$N$3:$N$1315,1)</f>
        <v>4</v>
      </c>
      <c r="I26">
        <f>41-Table3[[#This Row],[GP_H]]</f>
        <v>37</v>
      </c>
      <c r="J26">
        <f>F26+H26</f>
        <v>9</v>
      </c>
      <c r="K26">
        <f>82-Table3[[#This Row],[GP]]</f>
        <v>73</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4</v>
      </c>
      <c r="AD26">
        <f>Table3[[#This Row],[RW_A]]+Table3[[#This Row],[RW_H]]</f>
        <v>3</v>
      </c>
      <c r="AE26">
        <f>Table3[[#This Row],[RL_A]]+Table3[[#This Row],[RL_H]]</f>
        <v>4</v>
      </c>
      <c r="AF26">
        <f>Table3[[#This Row],[OTW_A]]+Table3[[#This Row],[OTW_H]]</f>
        <v>2</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13</v>
      </c>
      <c r="AL26" s="26">
        <f>Table3[[#This Row],[PTS]]/(2*Table3[[#This Row],[GP]])</f>
        <v>0.55555555555555558</v>
      </c>
      <c r="AM26" s="26">
        <f>Table3[[#This Row],[PTS2]]/(3*Table3[[#This Row],[GP]])</f>
        <v>0.48148148148148145</v>
      </c>
      <c r="AN26">
        <f>(2*Table3[[#This Row],[GR]])+Table3[[#This Row],[PTS]]</f>
        <v>156</v>
      </c>
      <c r="AO26">
        <f>(3*Table3[[#This Row],[GR]])+Table3[[#This Row],[PTS2]]</f>
        <v>232</v>
      </c>
      <c r="AP26" s="31" t="str">
        <f>_xlfn.CONCAT(TEXT(Table3[[#This Row],[W]], "0"), "-", TEXT(Table3[[#This Row],[RL]],"0"), "-", TEXT(Table3[[#This Row],[OTL]]+Table3[[#This Row],[SOL]], "0"))</f>
        <v>5-4-0</v>
      </c>
      <c r="AQ26">
        <f>COUNTIFS(DataRegularSeason20242025!$D$3:$D$1315,Table3[[#This Row],[Teams]],DataRegularSeason20242025!$K$3:$K$1315,0)</f>
        <v>0</v>
      </c>
      <c r="AR26">
        <f>SUMIF(DataRegularSeason20242025!$D$3:$D$1315,$A26, DataRegularSeason20242025!$J$3:$J$1315)</f>
        <v>18</v>
      </c>
      <c r="AS26">
        <f>SUMIF(DataRegularSeason20242025!$D$3:$D$1315,$A26, DataRegularSeason20242025!$K$3:$K$1315)</f>
        <v>16</v>
      </c>
      <c r="AT26">
        <f>AR26-AS26</f>
        <v>2</v>
      </c>
      <c r="AU26">
        <f>COUNTIFS(DataRegularSeason20242025!$E$3:$E$1315,Table3[[#This Row],[Teams]],DataRegularSeason20242025!$J$3:$J$1315,0)</f>
        <v>1</v>
      </c>
      <c r="AV26">
        <f>SUMIF(DataRegularSeason20242025!$E$3:$E$1315,$A26,DataRegularSeason20242025!$K$3:$K$1315)</f>
        <v>8</v>
      </c>
      <c r="AW26">
        <f>SUMIF(DataRegularSeason20242025!$E$3:$E$1315,$A26,DataRegularSeason20242025!$J$3:$J$1315)</f>
        <v>10</v>
      </c>
      <c r="AX26">
        <f>AV26-AW26</f>
        <v>-2</v>
      </c>
      <c r="AY26">
        <f>AR26+AV26</f>
        <v>26</v>
      </c>
      <c r="AZ26">
        <f>AS26+AW26</f>
        <v>26</v>
      </c>
      <c r="BA26">
        <f>AY26-AZ26</f>
        <v>0</v>
      </c>
      <c r="BB26" s="28">
        <f>Table3[[#This Row],[GF]]/Table3[[#This Row],[GP]]</f>
        <v>2.8888888888888888</v>
      </c>
      <c r="BC26" s="28">
        <f>Table3[[#This Row],[GA]]/Table3[[#This Row],[GP]]</f>
        <v>2.8888888888888888</v>
      </c>
      <c r="BD26" s="28">
        <f>(Table3[[#This Row],[GF]]-Table3[[#This Row],[GA]])/Table3[[#This Row],[GP]]</f>
        <v>0</v>
      </c>
      <c r="BE26">
        <f>COUNTIFS(DataRegularSeason20242025!$D$3:$D$1315,$A26,DataRegularSeason20242025!$H$3:$H$1315, $A26)</f>
        <v>5</v>
      </c>
      <c r="BF26">
        <f>COUNTIFS(DataRegularSeason20242025!$E$3:$E$1315,$A26,DataRegularSeason20242025!$H$3:$H$1315, $A26)</f>
        <v>3</v>
      </c>
      <c r="BG26">
        <f>BE26+BF26</f>
        <v>8</v>
      </c>
      <c r="BH26">
        <f>F26-BE26</f>
        <v>0</v>
      </c>
      <c r="BI26">
        <f>H26-BF26</f>
        <v>1</v>
      </c>
      <c r="BJ26">
        <f>BH26+BI26</f>
        <v>1</v>
      </c>
    </row>
    <row r="27" spans="1:64" x14ac:dyDescent="0.25">
      <c r="A27" t="s">
        <v>18</v>
      </c>
      <c r="B27" t="s">
        <v>98</v>
      </c>
      <c r="C27" t="s">
        <v>81</v>
      </c>
      <c r="D27">
        <f>COUNTIFS(DataRegularSeason20242025!$D$3:$D$1315,$A27,DataRegularSeason20242025!$R$3:$R$1315,1,DataRegularSeason20242025!$N$3:$N$1315,1) + COUNTIFS(DataRegularSeason20242025!$E$3:$E$1315,$A27,DataRegularSeason20242025!$R$3:$R$1315,1,DataRegularSeason20242025!$N$3:$N$1315,1)</f>
        <v>4</v>
      </c>
      <c r="E27" s="26">
        <f>Table3[[#This Row],[Watched]]/Table3[[#This Row],[GP]]</f>
        <v>0.4</v>
      </c>
      <c r="F27">
        <f>COUNTIFS(DataRegularSeason20242025!$N$3:$N$1315,1,DataRegularSeason20242025!$D$3:$D$1315,$A27)</f>
        <v>5</v>
      </c>
      <c r="G27">
        <f>41-Table3[[#This Row],[GP_A]]</f>
        <v>36</v>
      </c>
      <c r="H27">
        <f>COUNTIFS(DataRegularSeason20242025!$E$3:$E$1315,$A27,DataRegularSeason20242025!$N$3:$N$1315,1)</f>
        <v>5</v>
      </c>
      <c r="I27">
        <f>41-Table3[[#This Row],[GP_H]]</f>
        <v>36</v>
      </c>
      <c r="J27">
        <f>F27+H27</f>
        <v>10</v>
      </c>
      <c r="K27">
        <f>82-Table3[[#This Row],[GP]]</f>
        <v>72</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4</v>
      </c>
      <c r="Q27">
        <f>COUNTIFS(DataRegularSeason20242025!$D$3:$D$1315,$A27, DataRegularSeason20242025!$S$3:$S$1315, $A27,DataRegularSeason20242025!$M$3:$M$1315,"REG")</f>
        <v>3</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4</v>
      </c>
      <c r="AC27">
        <f>Table3[[#This Row],[L_A]]+Table3[[#This Row],[L_H]]</f>
        <v>6</v>
      </c>
      <c r="AD27">
        <f>Table3[[#This Row],[RW_A]]+Table3[[#This Row],[RW_H]]</f>
        <v>4</v>
      </c>
      <c r="AE27">
        <f>Table3[[#This Row],[RL_A]]+Table3[[#This Row],[RL_H]]</f>
        <v>5</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9</v>
      </c>
      <c r="AK27">
        <f>(3*(Table3[[#This Row],[RW_A]]+Table3[[#This Row],[RW_H]]))+(2*(Table3[[#This Row],[OTW_A]]+Table3[[#This Row],[SOW_A]]+Table3[[#This Row],[OTW_H]]+Table3[[#This Row],[SOW_H]]))+Table3[[#This Row],[OTL_A]]+Table3[[#This Row],[SOL_A]]+Table3[[#This Row],[OTL_H]]+Table3[[#This Row],[SOL_H]]</f>
        <v>13</v>
      </c>
      <c r="AL27" s="26">
        <f>Table3[[#This Row],[PTS]]/(2*Table3[[#This Row],[GP]])</f>
        <v>0.45</v>
      </c>
      <c r="AM27" s="26">
        <f>Table3[[#This Row],[PTS2]]/(3*Table3[[#This Row],[GP]])</f>
        <v>0.43333333333333335</v>
      </c>
      <c r="AN27">
        <f>(2*Table3[[#This Row],[GR]])+Table3[[#This Row],[PTS]]</f>
        <v>153</v>
      </c>
      <c r="AO27">
        <f>(3*Table3[[#This Row],[GR]])+Table3[[#This Row],[PTS2]]</f>
        <v>229</v>
      </c>
      <c r="AP27" s="31" t="str">
        <f>_xlfn.CONCAT(TEXT(Table3[[#This Row],[W]], "0"), "-", TEXT(Table3[[#This Row],[RL]],"0"), "-", TEXT(Table3[[#This Row],[OTL]]+Table3[[#This Row],[SOL]], "0"))</f>
        <v>4-5-1</v>
      </c>
      <c r="AQ27">
        <f>COUNTIFS(DataRegularSeason20242025!$D$3:$D$1315,Table3[[#This Row],[Teams]],DataRegularSeason20242025!$K$3:$K$1315,0)</f>
        <v>0</v>
      </c>
      <c r="AR27">
        <f>SUMIF(DataRegularSeason20242025!$D$3:$D$1315,$A27, DataRegularSeason20242025!$J$3:$J$1315)</f>
        <v>13</v>
      </c>
      <c r="AS27">
        <f>SUMIF(DataRegularSeason20242025!$D$3:$D$1315,$A27, DataRegularSeason20242025!$K$3:$K$1315)</f>
        <v>19</v>
      </c>
      <c r="AT27">
        <f>AR27-AS27</f>
        <v>-6</v>
      </c>
      <c r="AU27">
        <f>COUNTIFS(DataRegularSeason20242025!$E$3:$E$1315,Table3[[#This Row],[Teams]],DataRegularSeason20242025!$J$3:$J$1315,0)</f>
        <v>0</v>
      </c>
      <c r="AV27">
        <f>SUMIF(DataRegularSeason20242025!$E$3:$E$1315,$A27,DataRegularSeason20242025!$K$3:$K$1315)</f>
        <v>17</v>
      </c>
      <c r="AW27">
        <f>SUMIF(DataRegularSeason20242025!$E$3:$E$1315,$A27,DataRegularSeason20242025!$J$3:$J$1315)</f>
        <v>15</v>
      </c>
      <c r="AX27">
        <f>AV27-AW27</f>
        <v>2</v>
      </c>
      <c r="AY27">
        <f>AR27+AV27</f>
        <v>30</v>
      </c>
      <c r="AZ27">
        <f>AS27+AW27</f>
        <v>34</v>
      </c>
      <c r="BA27">
        <f>AY27-AZ27</f>
        <v>-4</v>
      </c>
      <c r="BB27" s="28">
        <f>Table3[[#This Row],[GF]]/Table3[[#This Row],[GP]]</f>
        <v>3</v>
      </c>
      <c r="BC27" s="28">
        <f>Table3[[#This Row],[GA]]/Table3[[#This Row],[GP]]</f>
        <v>3.4</v>
      </c>
      <c r="BD27" s="28">
        <f>(Table3[[#This Row],[GF]]-Table3[[#This Row],[GA]])/Table3[[#This Row],[GP]]</f>
        <v>-0.4</v>
      </c>
      <c r="BE27">
        <f>COUNTIFS(DataRegularSeason20242025!$D$3:$D$1315,$A27,DataRegularSeason20242025!$H$3:$H$1315, $A27)</f>
        <v>4</v>
      </c>
      <c r="BF27">
        <f>COUNTIFS(DataRegularSeason20242025!$E$3:$E$1315,$A27,DataRegularSeason20242025!$H$3:$H$1315, $A27)</f>
        <v>3</v>
      </c>
      <c r="BG27">
        <f>BE27+BF27</f>
        <v>7</v>
      </c>
      <c r="BH27">
        <f>F27-BE27</f>
        <v>1</v>
      </c>
      <c r="BI27">
        <f>H27-BF27</f>
        <v>2</v>
      </c>
      <c r="BJ27">
        <f>BH27+BI27</f>
        <v>3</v>
      </c>
    </row>
    <row r="28" spans="1:64"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3</v>
      </c>
      <c r="E28" s="26">
        <f>Table3[[#This Row],[Watched]]/Table3[[#This Row],[GP]]</f>
        <v>0.33333333333333331</v>
      </c>
      <c r="F28">
        <f>COUNTIFS(DataRegularSeason20242025!$N$3:$N$1315,1,DataRegularSeason20242025!$D$3:$D$1315,$A28)</f>
        <v>3</v>
      </c>
      <c r="G28">
        <f>41-Table3[[#This Row],[GP_A]]</f>
        <v>38</v>
      </c>
      <c r="H28">
        <f>COUNTIFS(DataRegularSeason20242025!$E$3:$E$1315,$A28,DataRegularSeason20242025!$N$3:$N$1315,1)</f>
        <v>6</v>
      </c>
      <c r="I28">
        <f>41-Table3[[#This Row],[GP_H]]</f>
        <v>35</v>
      </c>
      <c r="J28">
        <f>F28+H28</f>
        <v>9</v>
      </c>
      <c r="K28">
        <f>82-Table3[[#This Row],[GP]]</f>
        <v>73</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1</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4</v>
      </c>
      <c r="AC28">
        <f>Table3[[#This Row],[L_A]]+Table3[[#This Row],[L_H]]</f>
        <v>5</v>
      </c>
      <c r="AD28">
        <f>Table3[[#This Row],[RW_A]]+Table3[[#This Row],[RW_H]]</f>
        <v>2</v>
      </c>
      <c r="AE28">
        <f>Table3[[#This Row],[RL_A]]+Table3[[#This Row],[RL_H]]</f>
        <v>4</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9</v>
      </c>
      <c r="AK28">
        <f>(3*(Table3[[#This Row],[RW_A]]+Table3[[#This Row],[RW_H]]))+(2*(Table3[[#This Row],[OTW_A]]+Table3[[#This Row],[SOW_A]]+Table3[[#This Row],[OTW_H]]+Table3[[#This Row],[SOW_H]]))+Table3[[#This Row],[OTL_A]]+Table3[[#This Row],[SOL_A]]+Table3[[#This Row],[OTL_H]]+Table3[[#This Row],[SOL_H]]</f>
        <v>11</v>
      </c>
      <c r="AL28" s="26">
        <f>Table3[[#This Row],[PTS]]/(2*Table3[[#This Row],[GP]])</f>
        <v>0.5</v>
      </c>
      <c r="AM28" s="26">
        <f>Table3[[#This Row],[PTS2]]/(3*Table3[[#This Row],[GP]])</f>
        <v>0.40740740740740738</v>
      </c>
      <c r="AN28">
        <f>(2*Table3[[#This Row],[GR]])+Table3[[#This Row],[PTS]]</f>
        <v>155</v>
      </c>
      <c r="AO28">
        <f>(3*Table3[[#This Row],[GR]])+Table3[[#This Row],[PTS2]]</f>
        <v>230</v>
      </c>
      <c r="AP28" s="31" t="str">
        <f>_xlfn.CONCAT(TEXT(Table3[[#This Row],[W]], "0"), "-", TEXT(Table3[[#This Row],[RL]],"0"), "-", TEXT(Table3[[#This Row],[OTL]]+Table3[[#This Row],[SOL]], "0"))</f>
        <v>4-4-1</v>
      </c>
      <c r="AQ28">
        <f>COUNTIFS(DataRegularSeason20242025!$D$3:$D$1315,Table3[[#This Row],[Teams]],DataRegularSeason20242025!$K$3:$K$1315,0)</f>
        <v>0</v>
      </c>
      <c r="AR28">
        <f>SUMIF(DataRegularSeason20242025!$D$3:$D$1315,$A28, DataRegularSeason20242025!$J$3:$J$1315)</f>
        <v>12</v>
      </c>
      <c r="AS28">
        <f>SUMIF(DataRegularSeason20242025!$D$3:$D$1315,$A28, DataRegularSeason20242025!$K$3:$K$1315)</f>
        <v>9</v>
      </c>
      <c r="AT28">
        <f>AR28-AS28</f>
        <v>3</v>
      </c>
      <c r="AU28">
        <f>COUNTIFS(DataRegularSeason20242025!$E$3:$E$1315,Table3[[#This Row],[Teams]],DataRegularSeason20242025!$J$3:$J$1315,0)</f>
        <v>0</v>
      </c>
      <c r="AV28">
        <f>SUMIF(DataRegularSeason20242025!$E$3:$E$1315,$A28,DataRegularSeason20242025!$K$3:$K$1315)</f>
        <v>16</v>
      </c>
      <c r="AW28">
        <f>SUMIF(DataRegularSeason20242025!$E$3:$E$1315,$A28,DataRegularSeason20242025!$J$3:$J$1315)</f>
        <v>19</v>
      </c>
      <c r="AX28">
        <f>AV28-AW28</f>
        <v>-3</v>
      </c>
      <c r="AY28">
        <f>AR28+AV28</f>
        <v>28</v>
      </c>
      <c r="AZ28">
        <f>AS28+AW28</f>
        <v>28</v>
      </c>
      <c r="BA28">
        <f>AY28-AZ28</f>
        <v>0</v>
      </c>
      <c r="BB28" s="28">
        <f>Table3[[#This Row],[GF]]/Table3[[#This Row],[GP]]</f>
        <v>3.1111111111111112</v>
      </c>
      <c r="BC28" s="28">
        <f>Table3[[#This Row],[GA]]/Table3[[#This Row],[GP]]</f>
        <v>3.1111111111111112</v>
      </c>
      <c r="BD28" s="28">
        <f>(Table3[[#This Row],[GF]]-Table3[[#This Row],[GA]])/Table3[[#This Row],[GP]]</f>
        <v>0</v>
      </c>
      <c r="BE28">
        <f>COUNTIFS(DataRegularSeason20242025!$D$3:$D$1315,$A28,DataRegularSeason20242025!$H$3:$H$1315, $A28)</f>
        <v>1</v>
      </c>
      <c r="BF28">
        <f>COUNTIFS(DataRegularSeason20242025!$E$3:$E$1315,$A28,DataRegularSeason20242025!$H$3:$H$1315, $A28)</f>
        <v>1</v>
      </c>
      <c r="BG28">
        <f>BE28+BF28</f>
        <v>2</v>
      </c>
      <c r="BH28">
        <f>F28-BE28</f>
        <v>2</v>
      </c>
      <c r="BI28">
        <f>H28-BF28</f>
        <v>5</v>
      </c>
      <c r="BJ28">
        <f>BH28+BI28</f>
        <v>7</v>
      </c>
    </row>
    <row r="29" spans="1:64" x14ac:dyDescent="0.25">
      <c r="A29" t="s">
        <v>38</v>
      </c>
      <c r="B29" t="s">
        <v>97</v>
      </c>
      <c r="C29" t="s">
        <v>100</v>
      </c>
      <c r="D29">
        <f>COUNTIFS(DataRegularSeason20242025!$D$3:$D$1315,$A29,DataRegularSeason20242025!$R$3:$R$1315,1,DataRegularSeason20242025!$N$3:$N$1315,1) + COUNTIFS(DataRegularSeason20242025!$E$3:$E$1315,$A29,DataRegularSeason20242025!$R$3:$R$1315,1,DataRegularSeason20242025!$N$3:$N$1315,1)</f>
        <v>3</v>
      </c>
      <c r="E29" s="26">
        <f>Table3[[#This Row],[Watched]]/Table3[[#This Row],[GP]]</f>
        <v>0.33333333333333331</v>
      </c>
      <c r="F29">
        <f>COUNTIFS(DataRegularSeason20242025!$N$3:$N$1315,1,DataRegularSeason20242025!$D$3:$D$1315,$A29)</f>
        <v>6</v>
      </c>
      <c r="G29">
        <f>41-Table3[[#This Row],[GP_A]]</f>
        <v>35</v>
      </c>
      <c r="H29">
        <f>COUNTIFS(DataRegularSeason20242025!$E$3:$E$1315,$A29,DataRegularSeason20242025!$N$3:$N$1315,1)</f>
        <v>3</v>
      </c>
      <c r="I29">
        <f>41-Table3[[#This Row],[GP_H]]</f>
        <v>38</v>
      </c>
      <c r="J29">
        <f>F29+H29</f>
        <v>9</v>
      </c>
      <c r="K29">
        <f>82-Table3[[#This Row],[GP]]</f>
        <v>73</v>
      </c>
      <c r="L29">
        <f>COUNTIFS(DataRegularSeason20242025!$D$3:$D$1315,$A29, DataRegularSeason20242025!$L$3:$L$1315, $A29,DataRegularSeason20242025!$N$3:$N$1315,1)</f>
        <v>0</v>
      </c>
      <c r="M29">
        <f>COUNTIFS(DataRegularSeason20242025!$D$3:$D$1315,$A29, DataRegularSeason20242025!$L$3:$L$1315, $A29,DataRegularSeason20242025!$N$3:$N$1315,1,DataRegularSeason20242025!$M$3:$M$1315,"REG")</f>
        <v>0</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0</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2</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0</v>
      </c>
      <c r="AC29">
        <f>Table3[[#This Row],[L_A]]+Table3[[#This Row],[L_H]]</f>
        <v>9</v>
      </c>
      <c r="AD29">
        <f>Table3[[#This Row],[RW_A]]+Table3[[#This Row],[RW_H]]</f>
        <v>0</v>
      </c>
      <c r="AE29">
        <f>Table3[[#This Row],[RL_A]]+Table3[[#This Row],[RL_H]]</f>
        <v>7</v>
      </c>
      <c r="AF29">
        <f>Table3[[#This Row],[OTW_A]]+Table3[[#This Row],[OTW_H]]</f>
        <v>0</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v>
      </c>
      <c r="AK29">
        <f>(3*(Table3[[#This Row],[RW_A]]+Table3[[#This Row],[RW_H]]))+(2*(Table3[[#This Row],[OTW_A]]+Table3[[#This Row],[SOW_A]]+Table3[[#This Row],[OTW_H]]+Table3[[#This Row],[SOW_H]]))+Table3[[#This Row],[OTL_A]]+Table3[[#This Row],[SOL_A]]+Table3[[#This Row],[OTL_H]]+Table3[[#This Row],[SOL_H]]</f>
        <v>2</v>
      </c>
      <c r="AL29" s="26">
        <f>Table3[[#This Row],[PTS]]/(2*Table3[[#This Row],[GP]])</f>
        <v>0.1111111111111111</v>
      </c>
      <c r="AM29" s="26">
        <f>Table3[[#This Row],[PTS2]]/(3*Table3[[#This Row],[GP]])</f>
        <v>7.407407407407407E-2</v>
      </c>
      <c r="AN29">
        <f>(2*Table3[[#This Row],[GR]])+Table3[[#This Row],[PTS]]</f>
        <v>148</v>
      </c>
      <c r="AO29">
        <f>(3*Table3[[#This Row],[GR]])+Table3[[#This Row],[PTS2]]</f>
        <v>221</v>
      </c>
      <c r="AP29" s="31" t="str">
        <f>_xlfn.CONCAT(TEXT(Table3[[#This Row],[W]], "0"), "-", TEXT(Table3[[#This Row],[RL]],"0"), "-", TEXT(Table3[[#This Row],[OTL]]+Table3[[#This Row],[SOL]], "0"))</f>
        <v>0-7-2</v>
      </c>
      <c r="AQ29">
        <f>COUNTIFS(DataRegularSeason20242025!$D$3:$D$1315,Table3[[#This Row],[Teams]],DataRegularSeason20242025!$K$3:$K$1315,0)</f>
        <v>0</v>
      </c>
      <c r="AR29">
        <f>SUMIF(DataRegularSeason20242025!$D$3:$D$1315,$A29, DataRegularSeason20242025!$J$3:$J$1315)</f>
        <v>13</v>
      </c>
      <c r="AS29">
        <f>SUMIF(DataRegularSeason20242025!$D$3:$D$1315,$A29, DataRegularSeason20242025!$K$3:$K$1315)</f>
        <v>28</v>
      </c>
      <c r="AT29">
        <f>AR29-AS29</f>
        <v>-15</v>
      </c>
      <c r="AU29">
        <f>COUNTIFS(DataRegularSeason20242025!$E$3:$E$1315,Table3[[#This Row],[Teams]],DataRegularSeason20242025!$J$3:$J$1315,0)</f>
        <v>0</v>
      </c>
      <c r="AV29">
        <f>SUMIF(DataRegularSeason20242025!$E$3:$E$1315,$A29,DataRegularSeason20242025!$K$3:$K$1315)</f>
        <v>5</v>
      </c>
      <c r="AW29">
        <f>SUMIF(DataRegularSeason20242025!$E$3:$E$1315,$A29,DataRegularSeason20242025!$J$3:$J$1315)</f>
        <v>11</v>
      </c>
      <c r="AX29">
        <f>AV29-AW29</f>
        <v>-6</v>
      </c>
      <c r="AY29">
        <f>AR29+AV29</f>
        <v>18</v>
      </c>
      <c r="AZ29">
        <f>AS29+AW29</f>
        <v>39</v>
      </c>
      <c r="BA29">
        <f>AY29-AZ29</f>
        <v>-21</v>
      </c>
      <c r="BB29" s="28">
        <f>Table3[[#This Row],[GF]]/Table3[[#This Row],[GP]]</f>
        <v>2</v>
      </c>
      <c r="BC29" s="28">
        <f>Table3[[#This Row],[GA]]/Table3[[#This Row],[GP]]</f>
        <v>4.333333333333333</v>
      </c>
      <c r="BD29" s="28">
        <f>(Table3[[#This Row],[GF]]-Table3[[#This Row],[GA]])/Table3[[#This Row],[GP]]</f>
        <v>-2.3333333333333335</v>
      </c>
      <c r="BE29">
        <f>COUNTIFS(DataRegularSeason20242025!$D$3:$D$1315,$A29,DataRegularSeason20242025!$H$3:$H$1315, $A29)</f>
        <v>0</v>
      </c>
      <c r="BF29">
        <f>COUNTIFS(DataRegularSeason20242025!$E$3:$E$1315,$A29,DataRegularSeason20242025!$H$3:$H$1315, $A29)</f>
        <v>0</v>
      </c>
      <c r="BG29">
        <f>BE29+BF29</f>
        <v>0</v>
      </c>
      <c r="BH29">
        <f>F29-BE29</f>
        <v>6</v>
      </c>
      <c r="BI29">
        <f>H29-BF29</f>
        <v>3</v>
      </c>
      <c r="BJ29">
        <f>BH29+BI29</f>
        <v>9</v>
      </c>
    </row>
    <row r="30" spans="1:64" x14ac:dyDescent="0.25">
      <c r="A30" t="s">
        <v>46</v>
      </c>
      <c r="B30" t="s">
        <v>98</v>
      </c>
      <c r="C30" t="s">
        <v>99</v>
      </c>
      <c r="D30">
        <f>COUNTIFS(DataRegularSeason20242025!$D$3:$D$1315,$A30,DataRegularSeason20242025!$R$3:$R$1315,1,DataRegularSeason20242025!$N$3:$N$1315,1) + COUNTIFS(DataRegularSeason20242025!$E$3:$E$1315,$A30,DataRegularSeason20242025!$R$3:$R$1315,1,DataRegularSeason20242025!$N$3:$N$1315,1)</f>
        <v>2</v>
      </c>
      <c r="E30" s="26">
        <f>Table3[[#This Row],[Watched]]/Table3[[#This Row],[GP]]</f>
        <v>0.2857142857142857</v>
      </c>
      <c r="F30">
        <f>COUNTIFS(DataRegularSeason20242025!$N$3:$N$1315,1,DataRegularSeason20242025!$D$3:$D$1315,$A30)</f>
        <v>3</v>
      </c>
      <c r="G30">
        <f>41-Table3[[#This Row],[GP_A]]</f>
        <v>38</v>
      </c>
      <c r="H30">
        <f>COUNTIFS(DataRegularSeason20242025!$E$3:$E$1315,$A30,DataRegularSeason20242025!$N$3:$N$1315,1)</f>
        <v>4</v>
      </c>
      <c r="I30">
        <f>41-Table3[[#This Row],[GP_H]]</f>
        <v>37</v>
      </c>
      <c r="J30">
        <f>F30+H30</f>
        <v>7</v>
      </c>
      <c r="K30">
        <f>82-Table3[[#This Row],[GP]]</f>
        <v>75</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1</v>
      </c>
      <c r="Y30">
        <f>COUNTIFS(DataRegularSeason20242025!$E$3:$E$1315,$A30, DataRegularSeason20242025!$S$3:$S$1315, $A30,DataRegularSeason20242025!$M$3:$M$1315,"REG")</f>
        <v>1</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2</v>
      </c>
      <c r="AD30">
        <f>Table3[[#This Row],[RW_A]]+Table3[[#This Row],[RW_H]]</f>
        <v>4</v>
      </c>
      <c r="AE30">
        <f>Table3[[#This Row],[RL_A]]+Table3[[#This Row],[RL_H]]</f>
        <v>2</v>
      </c>
      <c r="AF30">
        <f>Table3[[#This Row],[OTW_A]]+Table3[[#This Row],[OTW_H]]</f>
        <v>1</v>
      </c>
      <c r="AG30">
        <f>Table3[[#This Row],[OTL_A]]+Table3[[#This Row],[OTL_H]]</f>
        <v>0</v>
      </c>
      <c r="AH30">
        <f>Table3[[#This Row],[SOW_A]]+Table3[[#This Row],[SOW_H]]</f>
        <v>0</v>
      </c>
      <c r="AI30">
        <f>Table3[[#This Row],[SOL_A]]+Table3[[#This Row],[SOL_H]]</f>
        <v>0</v>
      </c>
      <c r="AJ30">
        <f>(2*(Table3[[#This Row],[W_A]]+Table3[[#This Row],[W_H]]))+Table3[[#This Row],[OTL_A]]+Table3[[#This Row],[SOL_A]]+Table3[[#This Row],[OTL_H]]+Table3[[#This Row],[SOL_H]]</f>
        <v>10</v>
      </c>
      <c r="AK30">
        <f>(3*(Table3[[#This Row],[RW_A]]+Table3[[#This Row],[RW_H]]))+(2*(Table3[[#This Row],[OTW_A]]+Table3[[#This Row],[SOW_A]]+Table3[[#This Row],[OTW_H]]+Table3[[#This Row],[SOW_H]]))+Table3[[#This Row],[OTL_A]]+Table3[[#This Row],[SOL_A]]+Table3[[#This Row],[OTL_H]]+Table3[[#This Row],[SOL_H]]</f>
        <v>14</v>
      </c>
      <c r="AL30" s="26">
        <f>Table3[[#This Row],[PTS]]/(2*Table3[[#This Row],[GP]])</f>
        <v>0.7142857142857143</v>
      </c>
      <c r="AM30" s="26">
        <f>Table3[[#This Row],[PTS2]]/(3*Table3[[#This Row],[GP]])</f>
        <v>0.66666666666666663</v>
      </c>
      <c r="AN30">
        <f>(2*Table3[[#This Row],[GR]])+Table3[[#This Row],[PTS]]</f>
        <v>160</v>
      </c>
      <c r="AO30">
        <f>(3*Table3[[#This Row],[GR]])+Table3[[#This Row],[PTS2]]</f>
        <v>239</v>
      </c>
      <c r="AP30" s="31" t="str">
        <f>_xlfn.CONCAT(TEXT(Table3[[#This Row],[W]], "0"), "-", TEXT(Table3[[#This Row],[RL]],"0"), "-", TEXT(Table3[[#This Row],[OTL]]+Table3[[#This Row],[SOL]], "0"))</f>
        <v>5-2-0</v>
      </c>
      <c r="AQ30">
        <f>COUNTIFS(DataRegularSeason20242025!$D$3:$D$1315,Table3[[#This Row],[Teams]],DataRegularSeason20242025!$K$3:$K$1315,0)</f>
        <v>0</v>
      </c>
      <c r="AR30">
        <f>SUMIF(DataRegularSeason20242025!$D$3:$D$1315,$A30, DataRegularSeason20242025!$J$3:$J$1315)</f>
        <v>10</v>
      </c>
      <c r="AS30">
        <f>SUMIF(DataRegularSeason20242025!$D$3:$D$1315,$A30, DataRegularSeason20242025!$K$3:$K$1315)</f>
        <v>9</v>
      </c>
      <c r="AT30">
        <f>AR30-AS30</f>
        <v>1</v>
      </c>
      <c r="AU30">
        <f>COUNTIFS(DataRegularSeason20242025!$E$3:$E$1315,Table3[[#This Row],[Teams]],DataRegularSeason20242025!$J$3:$J$1315,0)</f>
        <v>0</v>
      </c>
      <c r="AV30">
        <f>SUMIF(DataRegularSeason20242025!$E$3:$E$1315,$A30,DataRegularSeason20242025!$K$3:$K$1315)</f>
        <v>16</v>
      </c>
      <c r="AW30">
        <f>SUMIF(DataRegularSeason20242025!$E$3:$E$1315,$A30,DataRegularSeason20242025!$J$3:$J$1315)</f>
        <v>12</v>
      </c>
      <c r="AX30">
        <f>AV30-AW30</f>
        <v>4</v>
      </c>
      <c r="AY30">
        <f>AR30+AV30</f>
        <v>26</v>
      </c>
      <c r="AZ30">
        <f>AS30+AW30</f>
        <v>21</v>
      </c>
      <c r="BA30">
        <f>AY30-AZ30</f>
        <v>5</v>
      </c>
      <c r="BB30" s="28">
        <f>Table3[[#This Row],[GF]]/Table3[[#This Row],[GP]]</f>
        <v>3.7142857142857144</v>
      </c>
      <c r="BC30" s="28">
        <f>Table3[[#This Row],[GA]]/Table3[[#This Row],[GP]]</f>
        <v>3</v>
      </c>
      <c r="BD30" s="28">
        <f>(Table3[[#This Row],[GF]]-Table3[[#This Row],[GA]])/Table3[[#This Row],[GP]]</f>
        <v>0.7142857142857143</v>
      </c>
      <c r="BE30">
        <f>COUNTIFS(DataRegularSeason20242025!$D$3:$D$1315,$A30,DataRegularSeason20242025!$H$3:$H$1315, $A30)</f>
        <v>1</v>
      </c>
      <c r="BF30">
        <f>COUNTIFS(DataRegularSeason20242025!$E$3:$E$1315,$A30,DataRegularSeason20242025!$H$3:$H$1315, $A30)</f>
        <v>2</v>
      </c>
      <c r="BG30">
        <f>BE30+BF30</f>
        <v>3</v>
      </c>
      <c r="BH30">
        <f>F30-BE30</f>
        <v>2</v>
      </c>
      <c r="BI30">
        <f>H30-BF30</f>
        <v>2</v>
      </c>
      <c r="BJ30">
        <f>BH30+BI30</f>
        <v>4</v>
      </c>
    </row>
    <row r="31" spans="1:64"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2</v>
      </c>
      <c r="E31" s="26">
        <f>Table3[[#This Row],[Watched]]/Table3[[#This Row],[GP]]</f>
        <v>0.22222222222222221</v>
      </c>
      <c r="F31">
        <f>COUNTIFS(DataRegularSeason20242025!$N$3:$N$1315,1,DataRegularSeason20242025!$D$3:$D$1315,$A31)</f>
        <v>3</v>
      </c>
      <c r="G31">
        <f>41-Table3[[#This Row],[GP_A]]</f>
        <v>38</v>
      </c>
      <c r="H31">
        <f>COUNTIFS(DataRegularSeason20242025!$E$3:$E$1315,$A31,DataRegularSeason20242025!$N$3:$N$1315,1)</f>
        <v>6</v>
      </c>
      <c r="I31">
        <f>41-Table3[[#This Row],[GP_H]]</f>
        <v>35</v>
      </c>
      <c r="J31">
        <f>F31+H31</f>
        <v>9</v>
      </c>
      <c r="K31">
        <f>82-Table3[[#This Row],[GP]]</f>
        <v>73</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2</v>
      </c>
      <c r="Q31">
        <f>COUNTIFS(DataRegularSeason20242025!$D$3:$D$1315,$A31, DataRegularSeason20242025!$S$3:$S$1315, $A31,DataRegularSeason20242025!$M$3:$M$1315,"REG")</f>
        <v>1</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5</v>
      </c>
      <c r="AD31">
        <f>Table3[[#This Row],[RW_A]]+Table3[[#This Row],[RW_H]]</f>
        <v>4</v>
      </c>
      <c r="AE31">
        <f>Table3[[#This Row],[RL_A]]+Table3[[#This Row],[RL_H]]</f>
        <v>4</v>
      </c>
      <c r="AF31">
        <f>Table3[[#This Row],[OTW_A]]+Table3[[#This Row],[OTW_H]]</f>
        <v>0</v>
      </c>
      <c r="AG31">
        <f>Table3[[#This Row],[OTL_A]]+Table3[[#This Row],[OTL_H]]</f>
        <v>0</v>
      </c>
      <c r="AH31">
        <f>Table3[[#This Row],[SOW_A]]+Table3[[#This Row],[SOW_H]]</f>
        <v>0</v>
      </c>
      <c r="AI31">
        <f>Table3[[#This Row],[SOL_A]]+Table3[[#This Row],[SOL_H]]</f>
        <v>1</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13</v>
      </c>
      <c r="AL31" s="26">
        <f>Table3[[#This Row],[PTS]]/(2*Table3[[#This Row],[GP]])</f>
        <v>0.5</v>
      </c>
      <c r="AM31" s="26">
        <f>Table3[[#This Row],[PTS2]]/(3*Table3[[#This Row],[GP]])</f>
        <v>0.48148148148148145</v>
      </c>
      <c r="AN31">
        <f>(2*Table3[[#This Row],[GR]])+Table3[[#This Row],[PTS]]</f>
        <v>155</v>
      </c>
      <c r="AO31">
        <f>(3*Table3[[#This Row],[GR]])+Table3[[#This Row],[PTS2]]</f>
        <v>232</v>
      </c>
      <c r="AP31" s="31" t="str">
        <f>_xlfn.CONCAT(TEXT(Table3[[#This Row],[W]], "0"), "-", TEXT(Table3[[#This Row],[RL]],"0"), "-", TEXT(Table3[[#This Row],[OTL]]+Table3[[#This Row],[SOL]], "0"))</f>
        <v>4-4-1</v>
      </c>
      <c r="AQ31">
        <f>COUNTIFS(DataRegularSeason20242025!$D$3:$D$1315,Table3[[#This Row],[Teams]],DataRegularSeason20242025!$K$3:$K$1315,0)</f>
        <v>0</v>
      </c>
      <c r="AR31">
        <f>SUMIF(DataRegularSeason20242025!$D$3:$D$1315,$A31, DataRegularSeason20242025!$J$3:$J$1315)</f>
        <v>11</v>
      </c>
      <c r="AS31">
        <f>SUMIF(DataRegularSeason20242025!$D$3:$D$1315,$A31, DataRegularSeason20242025!$K$3:$K$1315)</f>
        <v>13</v>
      </c>
      <c r="AT31">
        <f>AR31-AS31</f>
        <v>-2</v>
      </c>
      <c r="AU31">
        <f>COUNTIFS(DataRegularSeason20242025!$E$3:$E$1315,Table3[[#This Row],[Teams]],DataRegularSeason20242025!$J$3:$J$1315,0)</f>
        <v>1</v>
      </c>
      <c r="AV31">
        <f>SUMIF(DataRegularSeason20242025!$E$3:$E$1315,$A31,DataRegularSeason20242025!$K$3:$K$1315)</f>
        <v>16</v>
      </c>
      <c r="AW31">
        <f>SUMIF(DataRegularSeason20242025!$E$3:$E$1315,$A31,DataRegularSeason20242025!$J$3:$J$1315)</f>
        <v>20</v>
      </c>
      <c r="AX31">
        <f>AV31-AW31</f>
        <v>-4</v>
      </c>
      <c r="AY31">
        <f>AR31+AV31</f>
        <v>27</v>
      </c>
      <c r="AZ31">
        <f>AS31+AW31</f>
        <v>33</v>
      </c>
      <c r="BA31">
        <f>AY31-AZ31</f>
        <v>-6</v>
      </c>
      <c r="BB31" s="28">
        <f>Table3[[#This Row],[GF]]/Table3[[#This Row],[GP]]</f>
        <v>3</v>
      </c>
      <c r="BC31" s="28">
        <f>Table3[[#This Row],[GA]]/Table3[[#This Row],[GP]]</f>
        <v>3.6666666666666665</v>
      </c>
      <c r="BD31" s="28">
        <f>(Table3[[#This Row],[GF]]-Table3[[#This Row],[GA]])/Table3[[#This Row],[GP]]</f>
        <v>-0.66666666666666663</v>
      </c>
      <c r="BE31">
        <f>COUNTIFS(DataRegularSeason20242025!$D$3:$D$1315,$A31,DataRegularSeason20242025!$H$3:$H$1315, $A31)</f>
        <v>1</v>
      </c>
      <c r="BF31">
        <f>COUNTIFS(DataRegularSeason20242025!$E$3:$E$1315,$A31,DataRegularSeason20242025!$H$3:$H$1315, $A31)</f>
        <v>1</v>
      </c>
      <c r="BG31">
        <f>BE31+BF31</f>
        <v>2</v>
      </c>
      <c r="BH31">
        <f>F31-BE31</f>
        <v>2</v>
      </c>
      <c r="BI31">
        <f>H31-BF31</f>
        <v>5</v>
      </c>
      <c r="BJ31">
        <f>BH31+BI31</f>
        <v>7</v>
      </c>
    </row>
    <row r="32" spans="1:64" x14ac:dyDescent="0.25">
      <c r="A32" t="s">
        <v>30</v>
      </c>
      <c r="B32" t="s">
        <v>98</v>
      </c>
      <c r="C32" t="s">
        <v>81</v>
      </c>
      <c r="D32">
        <f>COUNTIFS(DataRegularSeason20242025!$D$3:$D$1315,$A32,DataRegularSeason20242025!$R$3:$R$1315,1,DataRegularSeason20242025!$N$3:$N$1315,1) + COUNTIFS(DataRegularSeason20242025!$E$3:$E$1315,$A32,DataRegularSeason20242025!$R$3:$R$1315,1,DataRegularSeason20242025!$N$3:$N$1315,1)</f>
        <v>1</v>
      </c>
      <c r="E32" s="26">
        <f>Table3[[#This Row],[Watched]]/Table3[[#This Row],[GP]]</f>
        <v>0.125</v>
      </c>
      <c r="F32">
        <f>COUNTIFS(DataRegularSeason20242025!$N$3:$N$1315,1,DataRegularSeason20242025!$D$3:$D$1315,$A32)</f>
        <v>4</v>
      </c>
      <c r="G32">
        <f>41-Table3[[#This Row],[GP_A]]</f>
        <v>37</v>
      </c>
      <c r="H32">
        <f>COUNTIFS(DataRegularSeason20242025!$E$3:$E$1315,$A32,DataRegularSeason20242025!$N$3:$N$1315,1)</f>
        <v>4</v>
      </c>
      <c r="I32">
        <f>41-Table3[[#This Row],[GP_H]]</f>
        <v>37</v>
      </c>
      <c r="J32">
        <f>F32+H32</f>
        <v>8</v>
      </c>
      <c r="K32">
        <f>82-Table3[[#This Row],[GP]]</f>
        <v>74</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3</v>
      </c>
      <c r="Q32">
        <f>COUNTIFS(DataRegularSeason20242025!$D$3:$D$1315,$A32, DataRegularSeason20242025!$S$3:$S$1315, $A32,DataRegularSeason20242025!$M$3:$M$1315,"REG")</f>
        <v>3</v>
      </c>
      <c r="R32">
        <f>COUNTIFS(DataRegularSeason20242025!$D$3:$D$1315,$A32, DataRegularSeason20242025!$S$3:$S$1315, $A32,DataRegularSeason20242025!$M$3:$M$1315,"OT")</f>
        <v>0</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v>
      </c>
      <c r="Y32">
        <f>COUNTIFS(DataRegularSeason20242025!$E$3:$E$1315,$A32, DataRegularSeason20242025!$S$3:$S$1315, $A32,DataRegularSeason20242025!$M$3:$M$1315,"REG")</f>
        <v>1</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4</v>
      </c>
      <c r="AD32">
        <f>Table3[[#This Row],[RW_A]]+Table3[[#This Row],[RW_H]]</f>
        <v>3</v>
      </c>
      <c r="AE32">
        <f>Table3[[#This Row],[RL_A]]+Table3[[#This Row],[RL_H]]</f>
        <v>4</v>
      </c>
      <c r="AF32">
        <f>Table3[[#This Row],[OTW_A]]+Table3[[#This Row],[OTW_H]]</f>
        <v>1</v>
      </c>
      <c r="AG32">
        <f>Table3[[#This Row],[OTL_A]]+Table3[[#This Row],[OTL_H]]</f>
        <v>0</v>
      </c>
      <c r="AH32">
        <f>Table3[[#This Row],[SOW_A]]+Table3[[#This Row],[SOW_H]]</f>
        <v>0</v>
      </c>
      <c r="AI32">
        <f>Table3[[#This Row],[SOL_A]]+Table3[[#This Row],[SOL_H]]</f>
        <v>0</v>
      </c>
      <c r="AJ32">
        <f>(2*(Table3[[#This Row],[W_A]]+Table3[[#This Row],[W_H]]))+Table3[[#This Row],[OTL_A]]+Table3[[#This Row],[SOL_A]]+Table3[[#This Row],[OTL_H]]+Table3[[#This Row],[SOL_H]]</f>
        <v>8</v>
      </c>
      <c r="AK32">
        <f>(3*(Table3[[#This Row],[RW_A]]+Table3[[#This Row],[RW_H]]))+(2*(Table3[[#This Row],[OTW_A]]+Table3[[#This Row],[SOW_A]]+Table3[[#This Row],[OTW_H]]+Table3[[#This Row],[SOW_H]]))+Table3[[#This Row],[OTL_A]]+Table3[[#This Row],[SOL_A]]+Table3[[#This Row],[OTL_H]]+Table3[[#This Row],[SOL_H]]</f>
        <v>11</v>
      </c>
      <c r="AL32" s="26">
        <f>Table3[[#This Row],[PTS]]/(2*Table3[[#This Row],[GP]])</f>
        <v>0.5</v>
      </c>
      <c r="AM32" s="26">
        <f>Table3[[#This Row],[PTS2]]/(3*Table3[[#This Row],[GP]])</f>
        <v>0.45833333333333331</v>
      </c>
      <c r="AN32">
        <f>(2*Table3[[#This Row],[GR]])+Table3[[#This Row],[PTS]]</f>
        <v>156</v>
      </c>
      <c r="AO32">
        <f>(3*Table3[[#This Row],[GR]])+Table3[[#This Row],[PTS2]]</f>
        <v>233</v>
      </c>
      <c r="AP32" s="31" t="str">
        <f>_xlfn.CONCAT(TEXT(Table3[[#This Row],[W]], "0"), "-", TEXT(Table3[[#This Row],[RL]],"0"), "-", TEXT(Table3[[#This Row],[OTL]]+Table3[[#This Row],[SOL]], "0"))</f>
        <v>4-4-0</v>
      </c>
      <c r="AQ32">
        <f>COUNTIFS(DataRegularSeason20242025!$D$3:$D$1315,Table3[[#This Row],[Teams]],DataRegularSeason20242025!$K$3:$K$1315,0)</f>
        <v>1</v>
      </c>
      <c r="AR32">
        <f>SUMIF(DataRegularSeason20242025!$D$3:$D$1315,$A32, DataRegularSeason20242025!$J$3:$J$1315)</f>
        <v>13</v>
      </c>
      <c r="AS32">
        <f>SUMIF(DataRegularSeason20242025!$D$3:$D$1315,$A32, DataRegularSeason20242025!$K$3:$K$1315)</f>
        <v>15</v>
      </c>
      <c r="AT32">
        <f>AR32-AS32</f>
        <v>-2</v>
      </c>
      <c r="AU32">
        <f>COUNTIFS(DataRegularSeason20242025!$E$3:$E$1315,Table3[[#This Row],[Teams]],DataRegularSeason20242025!$J$3:$J$1315,0)</f>
        <v>0</v>
      </c>
      <c r="AV32">
        <f>SUMIF(DataRegularSeason20242025!$E$3:$E$1315,$A32,DataRegularSeason20242025!$K$3:$K$1315)</f>
        <v>17</v>
      </c>
      <c r="AW32">
        <f>SUMIF(DataRegularSeason20242025!$E$3:$E$1315,$A32,DataRegularSeason20242025!$J$3:$J$1315)</f>
        <v>15</v>
      </c>
      <c r="AX32">
        <f>AV32-AW32</f>
        <v>2</v>
      </c>
      <c r="AY32">
        <f>AR32+AV32</f>
        <v>30</v>
      </c>
      <c r="AZ32">
        <f>AS32+AW32</f>
        <v>30</v>
      </c>
      <c r="BA32">
        <f>AY32-AZ32</f>
        <v>0</v>
      </c>
      <c r="BB32" s="28">
        <f>Table3[[#This Row],[GF]]/Table3[[#This Row],[GP]]</f>
        <v>3.75</v>
      </c>
      <c r="BC32" s="28">
        <f>Table3[[#This Row],[GA]]/Table3[[#This Row],[GP]]</f>
        <v>3.75</v>
      </c>
      <c r="BD32" s="28">
        <f>(Table3[[#This Row],[GF]]-Table3[[#This Row],[GA]])/Table3[[#This Row],[GP]]</f>
        <v>0</v>
      </c>
      <c r="BE32">
        <f>COUNTIFS(DataRegularSeason20242025!$D$3:$D$1315,$A32,DataRegularSeason20242025!$H$3:$H$1315, $A32)</f>
        <v>1</v>
      </c>
      <c r="BF32">
        <f>COUNTIFS(DataRegularSeason20242025!$E$3:$E$1315,$A32,DataRegularSeason20242025!$H$3:$H$1315, $A32)</f>
        <v>2</v>
      </c>
      <c r="BG32">
        <f>BE32+BF32</f>
        <v>3</v>
      </c>
      <c r="BH32">
        <f>F32-BE32</f>
        <v>3</v>
      </c>
      <c r="BI32">
        <f>H32-BF32</f>
        <v>2</v>
      </c>
      <c r="BJ32">
        <f>BH32+BI32</f>
        <v>5</v>
      </c>
    </row>
    <row r="33" spans="1:67" x14ac:dyDescent="0.25">
      <c r="A33" t="s">
        <v>34</v>
      </c>
      <c r="B33" t="s">
        <v>97</v>
      </c>
      <c r="C33" t="s">
        <v>95</v>
      </c>
      <c r="D33">
        <f>COUNTIFS(DataRegularSeason20242025!$D$3:$D$1315,$A33,DataRegularSeason20242025!$R$3:$R$1315,1,DataRegularSeason20242025!$N$3:$N$1315,1) + COUNTIFS(DataRegularSeason20242025!$E$3:$E$1315,$A33,DataRegularSeason20242025!$R$3:$R$1315,1,DataRegularSeason20242025!$N$3:$N$1315,1)</f>
        <v>1</v>
      </c>
      <c r="E33" s="26">
        <f>Table3[[#This Row],[Watched]]/Table3[[#This Row],[GP]]</f>
        <v>0.1111111111111111</v>
      </c>
      <c r="F33">
        <f>COUNTIFS(DataRegularSeason20242025!$N$3:$N$1315,1,DataRegularSeason20242025!$D$3:$D$1315,$A33)</f>
        <v>4</v>
      </c>
      <c r="G33">
        <f>41-Table3[[#This Row],[GP_A]]</f>
        <v>37</v>
      </c>
      <c r="H33">
        <f>COUNTIFS(DataRegularSeason20242025!$E$3:$E$1315,$A33,DataRegularSeason20242025!$N$3:$N$1315,1)</f>
        <v>5</v>
      </c>
      <c r="I33">
        <f>41-Table3[[#This Row],[GP_H]]</f>
        <v>36</v>
      </c>
      <c r="J33">
        <f>F33+H33</f>
        <v>9</v>
      </c>
      <c r="K33">
        <f>82-Table3[[#This Row],[GP]]</f>
        <v>73</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2</v>
      </c>
      <c r="Q33">
        <f>COUNTIFS(DataRegularSeason20242025!$D$3:$D$1315,$A33, DataRegularSeason20242025!$S$3:$S$1315, $A33,DataRegularSeason20242025!$M$3:$M$1315,"REG")</f>
        <v>2</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1</v>
      </c>
      <c r="X33">
        <f>H33-T33</f>
        <v>0</v>
      </c>
      <c r="Y33">
        <f>COUNTIFS(DataRegularSeason20242025!$E$3:$E$1315,$A33, DataRegularSeason20242025!$S$3:$S$1315, $A33,DataRegularSeason20242025!$M$3:$M$1315,"REG")</f>
        <v>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2</v>
      </c>
      <c r="AD33">
        <f>Table3[[#This Row],[RW_A]]+Table3[[#This Row],[RW_H]]</f>
        <v>6</v>
      </c>
      <c r="AE33">
        <f>Table3[[#This Row],[RL_A]]+Table3[[#This Row],[RL_H]]</f>
        <v>2</v>
      </c>
      <c r="AF33">
        <f>Table3[[#This Row],[OTW_A]]+Table3[[#This Row],[OTW_H]]</f>
        <v>0</v>
      </c>
      <c r="AG33">
        <f>Table3[[#This Row],[OTL_A]]+Table3[[#This Row],[OTL_H]]</f>
        <v>0</v>
      </c>
      <c r="AH33">
        <f>Table3[[#This Row],[SOW_A]]+Table3[[#This Row],[SOW_H]]</f>
        <v>1</v>
      </c>
      <c r="AI33">
        <f>Table3[[#This Row],[SOL_A]]+Table3[[#This Row],[SOL_H]]</f>
        <v>0</v>
      </c>
      <c r="AJ33">
        <f>(2*(Table3[[#This Row],[W_A]]+Table3[[#This Row],[W_H]]))+Table3[[#This Row],[OTL_A]]+Table3[[#This Row],[SOL_A]]+Table3[[#This Row],[OTL_H]]+Table3[[#This Row],[SOL_H]]</f>
        <v>14</v>
      </c>
      <c r="AK33">
        <f>(3*(Table3[[#This Row],[RW_A]]+Table3[[#This Row],[RW_H]]))+(2*(Table3[[#This Row],[OTW_A]]+Table3[[#This Row],[SOW_A]]+Table3[[#This Row],[OTW_H]]+Table3[[#This Row],[SOW_H]]))+Table3[[#This Row],[OTL_A]]+Table3[[#This Row],[SOL_A]]+Table3[[#This Row],[OTL_H]]+Table3[[#This Row],[SOL_H]]</f>
        <v>20</v>
      </c>
      <c r="AL33" s="26">
        <f>Table3[[#This Row],[PTS]]/(2*Table3[[#This Row],[GP]])</f>
        <v>0.77777777777777779</v>
      </c>
      <c r="AM33" s="26">
        <f>Table3[[#This Row],[PTS2]]/(3*Table3[[#This Row],[GP]])</f>
        <v>0.7407407407407407</v>
      </c>
      <c r="AN33">
        <f>(2*Table3[[#This Row],[GR]])+Table3[[#This Row],[PTS]]</f>
        <v>160</v>
      </c>
      <c r="AO33">
        <f>(3*Table3[[#This Row],[GR]])+Table3[[#This Row],[PTS2]]</f>
        <v>239</v>
      </c>
      <c r="AP33" s="31" t="str">
        <f>_xlfn.CONCAT(TEXT(Table3[[#This Row],[W]], "0"), "-", TEXT(Table3[[#This Row],[RL]],"0"), "-", TEXT(Table3[[#This Row],[OTL]]+Table3[[#This Row],[SOL]], "0"))</f>
        <v>7-2-0</v>
      </c>
      <c r="AQ33">
        <f>COUNTIFS(DataRegularSeason20242025!$D$3:$D$1315,Table3[[#This Row],[Teams]],DataRegularSeason20242025!$K$3:$K$1315,0)</f>
        <v>0</v>
      </c>
      <c r="AR33">
        <f>SUMIF(DataRegularSeason20242025!$D$3:$D$1315,$A33, DataRegularSeason20242025!$J$3:$J$1315)</f>
        <v>13</v>
      </c>
      <c r="AS33">
        <f>SUMIF(DataRegularSeason20242025!$D$3:$D$1315,$A33, DataRegularSeason20242025!$K$3:$K$1315)</f>
        <v>12</v>
      </c>
      <c r="AT33">
        <f>AR33-AS33</f>
        <v>1</v>
      </c>
      <c r="AU33">
        <f>COUNTIFS(DataRegularSeason20242025!$E$3:$E$1315,Table3[[#This Row],[Teams]],DataRegularSeason20242025!$J$3:$J$1315,0)</f>
        <v>2</v>
      </c>
      <c r="AV33">
        <f>SUMIF(DataRegularSeason20242025!$E$3:$E$1315,$A33,DataRegularSeason20242025!$K$3:$K$1315)</f>
        <v>16</v>
      </c>
      <c r="AW33">
        <f>SUMIF(DataRegularSeason20242025!$E$3:$E$1315,$A33,DataRegularSeason20242025!$J$3:$J$1315)</f>
        <v>5</v>
      </c>
      <c r="AX33">
        <f>AV33-AW33</f>
        <v>11</v>
      </c>
      <c r="AY33">
        <f>AR33+AV33</f>
        <v>29</v>
      </c>
      <c r="AZ33">
        <f>AS33+AW33</f>
        <v>17</v>
      </c>
      <c r="BA33">
        <f>AY33-AZ33</f>
        <v>12</v>
      </c>
      <c r="BB33" s="28">
        <f>Table3[[#This Row],[GF]]/Table3[[#This Row],[GP]]</f>
        <v>3.2222222222222223</v>
      </c>
      <c r="BC33" s="28">
        <f>Table3[[#This Row],[GA]]/Table3[[#This Row],[GP]]</f>
        <v>1.8888888888888888</v>
      </c>
      <c r="BD33" s="28">
        <f>(Table3[[#This Row],[GF]]-Table3[[#This Row],[GA]])/Table3[[#This Row],[GP]]</f>
        <v>1.3333333333333333</v>
      </c>
      <c r="BE33">
        <f>COUNTIFS(DataRegularSeason20242025!$D$3:$D$1315,$A33,DataRegularSeason20242025!$H$3:$H$1315, $A33)</f>
        <v>1</v>
      </c>
      <c r="BF33">
        <f>COUNTIFS(DataRegularSeason20242025!$E$3:$E$1315,$A33,DataRegularSeason20242025!$H$3:$H$1315, $A33)</f>
        <v>4</v>
      </c>
      <c r="BG33">
        <f>BE33+BF33</f>
        <v>5</v>
      </c>
      <c r="BH33">
        <f>F33-BE33</f>
        <v>3</v>
      </c>
      <c r="BI33">
        <f>H33-BF33</f>
        <v>1</v>
      </c>
      <c r="BJ33">
        <f>BH33+BI33</f>
        <v>4</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2024-10-29T14:55:20Z</dcterms:modified>
</cp:coreProperties>
</file>