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B478C5BF-3ED6-4C5C-8F82-3A40C1FD229E}" xr6:coauthVersionLast="47" xr6:coauthVersionMax="47" xr10:uidLastSave="{00000000-0000-0000-0000-000000000000}"/>
  <bookViews>
    <workbookView xWindow="-120" yWindow="-120" windowWidth="29040" windowHeight="15840" firstSheet="2"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R35" i="2"/>
  <c r="BR36" i="2"/>
  <c r="BR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8" i="7"/>
  <c r="E28" i="7"/>
  <c r="F28" i="7"/>
  <c r="G28" i="7"/>
  <c r="H28" i="7"/>
  <c r="I28"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6" i="7"/>
  <c r="E16" i="7"/>
  <c r="F16" i="7"/>
  <c r="G16" i="7"/>
  <c r="H16" i="7"/>
  <c r="I16" i="7"/>
  <c r="J16" i="7"/>
  <c r="D13" i="7"/>
  <c r="E13" i="7"/>
  <c r="F13" i="7"/>
  <c r="G13" i="7"/>
  <c r="H13" i="7"/>
  <c r="I13" i="7"/>
  <c r="D6" i="7"/>
  <c r="E6" i="7"/>
  <c r="F6" i="7"/>
  <c r="G6" i="7"/>
  <c r="H6" i="7"/>
  <c r="I6" i="7"/>
  <c r="J6" i="7"/>
  <c r="D14" i="7"/>
  <c r="E14" i="7"/>
  <c r="F14" i="7"/>
  <c r="G14" i="7"/>
  <c r="H14" i="7"/>
  <c r="I14" i="7"/>
  <c r="J14" i="7"/>
  <c r="K14" i="7"/>
  <c r="D15" i="7"/>
  <c r="E15" i="7"/>
  <c r="F15" i="7"/>
  <c r="G15" i="7"/>
  <c r="H15" i="7"/>
  <c r="I15"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9" i="7"/>
  <c r="E29" i="7"/>
  <c r="F29" i="7"/>
  <c r="G29" i="7"/>
  <c r="H29" i="7"/>
  <c r="I29"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U34" i="2" a="1"/>
  <c r="BU34" i="2" s="1"/>
  <c r="BT4" i="5"/>
  <c r="BT3" i="5"/>
  <c r="AW13" i="2"/>
  <c r="AW4" i="2"/>
  <c r="AW15" i="2"/>
  <c r="AW8" i="2"/>
  <c r="AW18" i="2"/>
  <c r="AW19" i="2"/>
  <c r="AW32" i="2"/>
  <c r="AW17" i="2"/>
  <c r="AW14" i="2"/>
  <c r="AW12" i="2"/>
  <c r="AW6" i="2"/>
  <c r="AW16" i="2"/>
  <c r="AW24" i="2"/>
  <c r="AW28" i="2"/>
  <c r="AW29" i="2"/>
  <c r="AW25" i="2"/>
  <c r="AW20" i="2"/>
  <c r="AW7" i="2"/>
  <c r="AW27" i="2"/>
  <c r="AW11" i="2"/>
  <c r="AW9" i="2"/>
  <c r="AW2" i="2"/>
  <c r="AW26" i="2"/>
  <c r="AW10" i="2"/>
  <c r="AW5" i="2"/>
  <c r="AW22" i="2"/>
  <c r="AW23" i="2"/>
  <c r="AW21" i="2"/>
  <c r="AW30" i="2"/>
  <c r="AW31" i="2"/>
  <c r="AW33" i="2"/>
  <c r="AW3" i="2"/>
  <c r="AS13" i="2"/>
  <c r="AS4" i="2"/>
  <c r="AS15" i="2"/>
  <c r="AS8" i="2"/>
  <c r="AS18" i="2"/>
  <c r="AS19" i="2"/>
  <c r="AS32" i="2"/>
  <c r="AS17" i="2"/>
  <c r="AS14" i="2"/>
  <c r="AS12" i="2"/>
  <c r="AS6" i="2"/>
  <c r="AS16" i="2"/>
  <c r="AS24" i="2"/>
  <c r="AS28" i="2"/>
  <c r="AS29" i="2"/>
  <c r="AS25" i="2"/>
  <c r="AS20" i="2"/>
  <c r="AS7" i="2"/>
  <c r="AS27" i="2"/>
  <c r="AS11" i="2"/>
  <c r="AS9" i="2"/>
  <c r="AS2" i="2"/>
  <c r="AS26" i="2"/>
  <c r="AS10" i="2"/>
  <c r="AS5" i="2"/>
  <c r="AS22" i="2"/>
  <c r="AS23" i="2"/>
  <c r="AS21" i="2"/>
  <c r="AS30" i="2"/>
  <c r="AS31" i="2"/>
  <c r="AS33"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28" i="2"/>
  <c r="AU28" i="2"/>
  <c r="AX28" i="2"/>
  <c r="AY28" i="2"/>
  <c r="AT6" i="2"/>
  <c r="AU6" i="2"/>
  <c r="AX6" i="2"/>
  <c r="AY6" i="2"/>
  <c r="AT26" i="2"/>
  <c r="AU26" i="2"/>
  <c r="AX26" i="2"/>
  <c r="AY26" i="2"/>
  <c r="AT15" i="2"/>
  <c r="AU15" i="2"/>
  <c r="AX15" i="2"/>
  <c r="AY15" i="2"/>
  <c r="AT32" i="2"/>
  <c r="AU32" i="2"/>
  <c r="AX32" i="2"/>
  <c r="AY32" i="2"/>
  <c r="AT16" i="2"/>
  <c r="AU16" i="2"/>
  <c r="AX16" i="2"/>
  <c r="AY16" i="2"/>
  <c r="AT10" i="2"/>
  <c r="AU10" i="2"/>
  <c r="AX10" i="2"/>
  <c r="AY10" i="2"/>
  <c r="AT27" i="2"/>
  <c r="AU27" i="2"/>
  <c r="AX27" i="2"/>
  <c r="AY27" i="2"/>
  <c r="AT13" i="2"/>
  <c r="AU13" i="2"/>
  <c r="AX13" i="2"/>
  <c r="AY13" i="2"/>
  <c r="AT8" i="2"/>
  <c r="AU8" i="2"/>
  <c r="AX8" i="2"/>
  <c r="AY8" i="2"/>
  <c r="AT7" i="2"/>
  <c r="AU7" i="2"/>
  <c r="AX7" i="2"/>
  <c r="AY7" i="2"/>
  <c r="AT2" i="2"/>
  <c r="AU2" i="2"/>
  <c r="AX2" i="2"/>
  <c r="AY2" i="2"/>
  <c r="AT30" i="2"/>
  <c r="AU30" i="2"/>
  <c r="AX30" i="2"/>
  <c r="AY30" i="2"/>
  <c r="AT11" i="2"/>
  <c r="AU11" i="2"/>
  <c r="AX11" i="2"/>
  <c r="AY11" i="2"/>
  <c r="AT33" i="2"/>
  <c r="AU33" i="2"/>
  <c r="AX33" i="2"/>
  <c r="AY33" i="2"/>
  <c r="AT25" i="2"/>
  <c r="AU25" i="2"/>
  <c r="AX25" i="2"/>
  <c r="AY25" i="2"/>
  <c r="AT17" i="2"/>
  <c r="AU17" i="2"/>
  <c r="AX17" i="2"/>
  <c r="AY17" i="2"/>
  <c r="AT23" i="2"/>
  <c r="AU23" i="2"/>
  <c r="AX23" i="2"/>
  <c r="AY23" i="2"/>
  <c r="AT20" i="2"/>
  <c r="AU20" i="2"/>
  <c r="AX20" i="2"/>
  <c r="AY20" i="2"/>
  <c r="AT24" i="2"/>
  <c r="AU24" i="2"/>
  <c r="AX24" i="2"/>
  <c r="AY24" i="2"/>
  <c r="AT22" i="2"/>
  <c r="AU22" i="2"/>
  <c r="AX22" i="2"/>
  <c r="AY22" i="2"/>
  <c r="AT31" i="2"/>
  <c r="AU31" i="2"/>
  <c r="AX31" i="2"/>
  <c r="AY31" i="2"/>
  <c r="AT21" i="2"/>
  <c r="AU21" i="2"/>
  <c r="AX21" i="2"/>
  <c r="AY21" i="2"/>
  <c r="AT14" i="2"/>
  <c r="AU14" i="2"/>
  <c r="AX14" i="2"/>
  <c r="AY14" i="2"/>
  <c r="AT9" i="2"/>
  <c r="AU9" i="2"/>
  <c r="AX9" i="2"/>
  <c r="AY9" i="2"/>
  <c r="AT19" i="2"/>
  <c r="AU19" i="2"/>
  <c r="AX19" i="2"/>
  <c r="AY19" i="2"/>
  <c r="AT12" i="2"/>
  <c r="AU12" i="2"/>
  <c r="AX12" i="2"/>
  <c r="AY12" i="2"/>
  <c r="AT5" i="2"/>
  <c r="AU5" i="2"/>
  <c r="AX5" i="2"/>
  <c r="AY5" i="2"/>
  <c r="AT4" i="2"/>
  <c r="AU4" i="2"/>
  <c r="AX4" i="2"/>
  <c r="AY4" i="2"/>
  <c r="AT3" i="2"/>
  <c r="AU3" i="2"/>
  <c r="AX3" i="2"/>
  <c r="AY3"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O300" i="1" s="1"/>
  <c r="H301" i="1"/>
  <c r="H302" i="1"/>
  <c r="H303" i="1"/>
  <c r="O303" i="1" s="1"/>
  <c r="H304" i="1"/>
  <c r="H305" i="1"/>
  <c r="H306" i="1"/>
  <c r="O306" i="1" s="1"/>
  <c r="H307" i="1"/>
  <c r="H308" i="1"/>
  <c r="O308" i="1" s="1"/>
  <c r="H309" i="1"/>
  <c r="H310" i="1"/>
  <c r="H311" i="1"/>
  <c r="H312" i="1"/>
  <c r="H313" i="1"/>
  <c r="H314" i="1"/>
  <c r="H315" i="1"/>
  <c r="H316" i="1"/>
  <c r="O316" i="1" s="1"/>
  <c r="H317" i="1"/>
  <c r="H318" i="1"/>
  <c r="H319" i="1"/>
  <c r="O319" i="1" s="1"/>
  <c r="H320" i="1"/>
  <c r="H321" i="1"/>
  <c r="H322" i="1"/>
  <c r="O322" i="1" s="1"/>
  <c r="H323" i="1"/>
  <c r="H324" i="1"/>
  <c r="O324" i="1" s="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O348" i="1" s="1"/>
  <c r="H349" i="1"/>
  <c r="H350" i="1"/>
  <c r="H351" i="1"/>
  <c r="O351" i="1" s="1"/>
  <c r="H352" i="1"/>
  <c r="H353" i="1"/>
  <c r="H354" i="1"/>
  <c r="O354" i="1" s="1"/>
  <c r="H355" i="1"/>
  <c r="H356" i="1"/>
  <c r="O356" i="1" s="1"/>
  <c r="H357" i="1"/>
  <c r="H358" i="1"/>
  <c r="H359" i="1"/>
  <c r="H360" i="1"/>
  <c r="H361" i="1"/>
  <c r="H362" i="1"/>
  <c r="H363" i="1"/>
  <c r="H364" i="1"/>
  <c r="O364" i="1" s="1"/>
  <c r="H365" i="1"/>
  <c r="H366" i="1"/>
  <c r="H367" i="1"/>
  <c r="O367" i="1" s="1"/>
  <c r="H368" i="1"/>
  <c r="H369" i="1"/>
  <c r="H370" i="1"/>
  <c r="O370" i="1" s="1"/>
  <c r="H371" i="1"/>
  <c r="H372" i="1"/>
  <c r="O372" i="1" s="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O396" i="1" s="1"/>
  <c r="H397" i="1"/>
  <c r="H398" i="1"/>
  <c r="H399" i="1"/>
  <c r="O399" i="1" s="1"/>
  <c r="H400" i="1"/>
  <c r="H401" i="1"/>
  <c r="H402" i="1"/>
  <c r="O402" i="1" s="1"/>
  <c r="H403" i="1"/>
  <c r="H404" i="1"/>
  <c r="O404" i="1" s="1"/>
  <c r="H405" i="1"/>
  <c r="H406" i="1"/>
  <c r="H407" i="1"/>
  <c r="H408" i="1"/>
  <c r="H409" i="1"/>
  <c r="H410" i="1"/>
  <c r="H411" i="1"/>
  <c r="H412" i="1"/>
  <c r="O412" i="1" s="1"/>
  <c r="H413" i="1"/>
  <c r="H414" i="1"/>
  <c r="H415" i="1"/>
  <c r="O415" i="1" s="1"/>
  <c r="H416" i="1"/>
  <c r="H417" i="1"/>
  <c r="H418" i="1"/>
  <c r="O418" i="1" s="1"/>
  <c r="H419" i="1"/>
  <c r="O419" i="1" s="1"/>
  <c r="H420" i="1"/>
  <c r="O420" i="1" s="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O442" i="1" s="1"/>
  <c r="H443" i="1"/>
  <c r="H444" i="1"/>
  <c r="O444" i="1" s="1"/>
  <c r="H445" i="1"/>
  <c r="H446" i="1"/>
  <c r="H447" i="1"/>
  <c r="O447" i="1" s="1"/>
  <c r="H448" i="1"/>
  <c r="H449" i="1"/>
  <c r="H450" i="1"/>
  <c r="O450" i="1" s="1"/>
  <c r="H451" i="1"/>
  <c r="O451" i="1" s="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57" i="1" l="1"/>
  <c r="O284" i="1"/>
  <c r="O268" i="1"/>
  <c r="O448" i="1"/>
  <c r="O432" i="1"/>
  <c r="O416" i="1"/>
  <c r="O400" i="1"/>
  <c r="O384" i="1"/>
  <c r="O368" i="1"/>
  <c r="O352" i="1"/>
  <c r="O336" i="1"/>
  <c r="O320" i="1"/>
  <c r="O304" i="1"/>
  <c r="O278" i="1"/>
  <c r="O263" i="1"/>
  <c r="O215" i="1"/>
  <c r="AD215" i="1" s="1"/>
  <c r="O422" i="1"/>
  <c r="O374" i="1"/>
  <c r="AD374" i="1" s="1"/>
  <c r="O326" i="1"/>
  <c r="O454" i="1"/>
  <c r="O406" i="1"/>
  <c r="O358" i="1"/>
  <c r="O310" i="1"/>
  <c r="O438" i="1"/>
  <c r="O390" i="1"/>
  <c r="O342" i="1"/>
  <c r="O294" i="1"/>
  <c r="O445" i="1"/>
  <c r="O429" i="1"/>
  <c r="O413" i="1"/>
  <c r="O397" i="1"/>
  <c r="O381" i="1"/>
  <c r="AC381" i="1" s="1"/>
  <c r="O365" i="1"/>
  <c r="O349" i="1"/>
  <c r="AD349" i="1" s="1"/>
  <c r="O446" i="1"/>
  <c r="O443" i="1"/>
  <c r="O427" i="1"/>
  <c r="O411" i="1"/>
  <c r="O395" i="1"/>
  <c r="O379" i="1"/>
  <c r="O363" i="1"/>
  <c r="AD363" i="1" s="1"/>
  <c r="O347" i="1"/>
  <c r="AD347" i="1" s="1"/>
  <c r="O331" i="1"/>
  <c r="O315" i="1"/>
  <c r="O299" i="1"/>
  <c r="O456" i="1"/>
  <c r="O408" i="1"/>
  <c r="O392" i="1"/>
  <c r="AD392" i="1" s="1"/>
  <c r="O375" i="1"/>
  <c r="O360" i="1"/>
  <c r="AC360" i="1" s="1"/>
  <c r="O359" i="1"/>
  <c r="O455" i="1"/>
  <c r="O391" i="1"/>
  <c r="O262" i="1"/>
  <c r="AC262" i="1" s="1"/>
  <c r="O229" i="1"/>
  <c r="O149" i="1"/>
  <c r="O101" i="1"/>
  <c r="AC101" i="1" s="1"/>
  <c r="O407" i="1"/>
  <c r="AD407" i="1" s="1"/>
  <c r="O277" i="1"/>
  <c r="AC277" i="1" s="1"/>
  <c r="O245" i="1"/>
  <c r="AC245" i="1" s="1"/>
  <c r="O181" i="1"/>
  <c r="O133" i="1"/>
  <c r="O85" i="1"/>
  <c r="O421" i="1"/>
  <c r="AD421" i="1" s="1"/>
  <c r="O373" i="1"/>
  <c r="O325" i="1"/>
  <c r="AD325" i="1" s="1"/>
  <c r="O437" i="1"/>
  <c r="O389" i="1"/>
  <c r="O341" i="1"/>
  <c r="O293" i="1"/>
  <c r="AD293" i="1" s="1"/>
  <c r="O453" i="1"/>
  <c r="O376" i="1"/>
  <c r="O197" i="1"/>
  <c r="AC197" i="1" s="1"/>
  <c r="O405" i="1"/>
  <c r="AD405" i="1" s="1"/>
  <c r="O357" i="1"/>
  <c r="AD357" i="1" s="1"/>
  <c r="O309" i="1"/>
  <c r="AC309" i="1" s="1"/>
  <c r="O439" i="1"/>
  <c r="O423" i="1"/>
  <c r="O449" i="1"/>
  <c r="O433" i="1"/>
  <c r="AD433" i="1" s="1"/>
  <c r="O417" i="1"/>
  <c r="O401" i="1"/>
  <c r="AC401" i="1" s="1"/>
  <c r="O385" i="1"/>
  <c r="O369" i="1"/>
  <c r="O353" i="1"/>
  <c r="O283" i="1"/>
  <c r="AD283" i="1" s="1"/>
  <c r="O267" i="1"/>
  <c r="O251" i="1"/>
  <c r="O235" i="1"/>
  <c r="AC235" i="1" s="1"/>
  <c r="O203" i="1"/>
  <c r="AC203" i="1" s="1"/>
  <c r="O187" i="1"/>
  <c r="AD187" i="1" s="1"/>
  <c r="O153" i="1"/>
  <c r="AD153" i="1" s="1"/>
  <c r="O139" i="1"/>
  <c r="O104" i="1"/>
  <c r="O91" i="1"/>
  <c r="O425" i="1"/>
  <c r="AC425" i="1" s="1"/>
  <c r="O409" i="1"/>
  <c r="O393" i="1"/>
  <c r="AC393" i="1" s="1"/>
  <c r="O377" i="1"/>
  <c r="O361" i="1"/>
  <c r="O441" i="1"/>
  <c r="O440" i="1"/>
  <c r="AC440" i="1" s="1"/>
  <c r="O426" i="1"/>
  <c r="O424" i="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58" i="1"/>
  <c r="AD342" i="1"/>
  <c r="AD326" i="1"/>
  <c r="AD310" i="1"/>
  <c r="AD294" i="1"/>
  <c r="AD27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31" i="1"/>
  <c r="AD315" i="1"/>
  <c r="AD299"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181" i="1"/>
  <c r="AD133"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24" i="1"/>
  <c r="AD408" i="1"/>
  <c r="AD375" i="1"/>
  <c r="AD149"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293"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88" i="1"/>
  <c r="AC375" i="1"/>
  <c r="AC370" i="1"/>
  <c r="AC364" i="1"/>
  <c r="AC358" i="1"/>
  <c r="AC352" i="1"/>
  <c r="AC340" i="1"/>
  <c r="AC322" i="1"/>
  <c r="AC316" i="1"/>
  <c r="AC310" i="1"/>
  <c r="AC304"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181" i="1"/>
  <c r="AC139" i="1"/>
  <c r="AC133"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399" i="1"/>
  <c r="AC387" i="1"/>
  <c r="AC376"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99" i="1"/>
  <c r="AC257" i="1"/>
  <c r="AC251"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224"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49" i="1"/>
  <c r="AC125"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27" i="1"/>
  <c r="AC415" i="1"/>
  <c r="AC409" i="1"/>
  <c r="AC397" i="1"/>
  <c r="AC391" i="1"/>
  <c r="AC385" i="1"/>
  <c r="AC379" i="1"/>
  <c r="AC373" i="1"/>
  <c r="AC367" i="1"/>
  <c r="AC361" i="1"/>
  <c r="AC331" i="1"/>
  <c r="AC319" i="1"/>
  <c r="AC313" i="1"/>
  <c r="AC283"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08" i="1"/>
  <c r="AC402" i="1"/>
  <c r="AC396" i="1"/>
  <c r="AC390" i="1"/>
  <c r="AC384" i="1"/>
  <c r="AC372" i="1"/>
  <c r="AC354" i="1"/>
  <c r="AC348"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6"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U63" i="2"/>
  <c r="BU57" i="2"/>
  <c r="BU56" i="2"/>
  <c r="O38" i="1"/>
  <c r="AD38" i="1" s="1"/>
  <c r="O76" i="1"/>
  <c r="AD76" i="1" s="1"/>
  <c r="O23" i="1"/>
  <c r="AD23" i="1" s="1"/>
  <c r="O75" i="1"/>
  <c r="AD75" i="1" s="1"/>
  <c r="BU51" i="2"/>
  <c r="BU50" i="2"/>
  <c r="O57" i="1"/>
  <c r="AD57" i="1" s="1"/>
  <c r="O73" i="1"/>
  <c r="AD73" i="1" s="1"/>
  <c r="BU45" i="2"/>
  <c r="O88" i="1"/>
  <c r="AD88" i="1" s="1"/>
  <c r="O72" i="1"/>
  <c r="AD72" i="1" s="1"/>
  <c r="O55" i="1"/>
  <c r="AD55" i="1" s="1"/>
  <c r="O92" i="1"/>
  <c r="AD92" i="1" s="1"/>
  <c r="BU44" i="2"/>
  <c r="BU39" i="2"/>
  <c r="BU62" i="2"/>
  <c r="BU38" i="2"/>
  <c r="BU61" i="2"/>
  <c r="BU55" i="2"/>
  <c r="BU49" i="2"/>
  <c r="BU43" i="2"/>
  <c r="BU37" i="2"/>
  <c r="BU66" i="2"/>
  <c r="BU60" i="2"/>
  <c r="BU54" i="2"/>
  <c r="BU48" i="2"/>
  <c r="BU42" i="2"/>
  <c r="BU36" i="2"/>
  <c r="BU65" i="2"/>
  <c r="BU59" i="2"/>
  <c r="BU53" i="2"/>
  <c r="BU47" i="2"/>
  <c r="BU41" i="2"/>
  <c r="BU35" i="2"/>
  <c r="BU64" i="2"/>
  <c r="BU58" i="2"/>
  <c r="BU52" i="2"/>
  <c r="BU46" i="2"/>
  <c r="BU40" i="2"/>
  <c r="BV10" i="2"/>
  <c r="BV9" i="2"/>
  <c r="BV6" i="2"/>
  <c r="BH41" i="4"/>
  <c r="C56" i="4"/>
  <c r="AW26" i="4"/>
  <c r="AQ52" i="4"/>
  <c r="F59" i="4"/>
  <c r="BL25" i="4"/>
  <c r="BM62" i="4"/>
  <c r="BK12" i="4"/>
  <c r="D23" i="2"/>
  <c r="D13" i="2"/>
  <c r="D33" i="2"/>
  <c r="AT7" i="4"/>
  <c r="D28" i="2"/>
  <c r="D26" i="2"/>
  <c r="D27" i="2"/>
  <c r="BL15" i="4"/>
  <c r="D11" i="2"/>
  <c r="D9" i="2"/>
  <c r="D15" i="2"/>
  <c r="D22" i="2"/>
  <c r="D21"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4" i="2"/>
  <c r="D4" i="2"/>
  <c r="S22" i="1"/>
  <c r="Q14" i="2" s="1"/>
  <c r="S16" i="1"/>
  <c r="S24" i="2" s="1"/>
  <c r="S10" i="1"/>
  <c r="R4" i="2" s="1"/>
  <c r="S31" i="1"/>
  <c r="S6" i="2" s="1"/>
  <c r="C12" i="4"/>
  <c r="C32" i="4"/>
  <c r="BL11" i="4"/>
  <c r="D47" i="4"/>
  <c r="BD61" i="4"/>
  <c r="D21" i="4"/>
  <c r="BN55" i="4"/>
  <c r="BM52" i="4"/>
  <c r="BN35" i="4"/>
  <c r="F47" i="4"/>
  <c r="AZ55" i="4"/>
  <c r="E44" i="4"/>
  <c r="C46" i="4"/>
  <c r="BA18" i="4"/>
  <c r="C38" i="4"/>
  <c r="F19" i="4"/>
  <c r="D31" i="2"/>
  <c r="D17" i="2"/>
  <c r="BN61" i="4"/>
  <c r="C50" i="4"/>
  <c r="D8" i="2"/>
  <c r="S15" i="1"/>
  <c r="R8" i="2" s="1"/>
  <c r="S9" i="1"/>
  <c r="S17" i="2" s="1"/>
  <c r="S30" i="1"/>
  <c r="AO30" i="4"/>
  <c r="BK56" i="4"/>
  <c r="E60" i="4"/>
  <c r="AA38" i="4"/>
  <c r="BG30" i="4"/>
  <c r="F21" i="4"/>
  <c r="F45" i="4"/>
  <c r="BN37" i="4"/>
  <c r="BK30" i="4"/>
  <c r="F57" i="4"/>
  <c r="BH39" i="4"/>
  <c r="BK54" i="4"/>
  <c r="BK40" i="4"/>
  <c r="BL53" i="4"/>
  <c r="AY44" i="4"/>
  <c r="BK22" i="4"/>
  <c r="E36" i="4"/>
  <c r="BI26" i="4"/>
  <c r="D6" i="2"/>
  <c r="D57" i="4"/>
  <c r="BG54" i="4"/>
  <c r="D12" i="2"/>
  <c r="F27" i="4"/>
  <c r="D7" i="2"/>
  <c r="S3" i="1"/>
  <c r="S14" i="1"/>
  <c r="Q7" i="2" s="1"/>
  <c r="S8" i="1"/>
  <c r="Q9" i="2" s="1"/>
  <c r="S71" i="1"/>
  <c r="Q13" i="2" s="1"/>
  <c r="S47" i="1"/>
  <c r="R27" i="2" s="1"/>
  <c r="S35" i="1"/>
  <c r="R22" i="2" s="1"/>
  <c r="S29" i="1"/>
  <c r="R23" i="2" s="1"/>
  <c r="BH27" i="4"/>
  <c r="F23" i="4"/>
  <c r="AZ41" i="4"/>
  <c r="BN29" i="4"/>
  <c r="BM16" i="4"/>
  <c r="BL61" i="4"/>
  <c r="BH51" i="4"/>
  <c r="BH53" i="4"/>
  <c r="E16" i="4"/>
  <c r="E38" i="4"/>
  <c r="BM26" i="4"/>
  <c r="BG42" i="4"/>
  <c r="BD47" i="4"/>
  <c r="BL55" i="4"/>
  <c r="C34" i="4"/>
  <c r="D10" i="2"/>
  <c r="BN19" i="4"/>
  <c r="E18" i="4"/>
  <c r="D16" i="2"/>
  <c r="D25" i="2"/>
  <c r="D5" i="2"/>
  <c r="D29" i="2"/>
  <c r="D20" i="2"/>
  <c r="D32" i="2"/>
  <c r="S13" i="1"/>
  <c r="R30" i="2" s="1"/>
  <c r="S7" i="1"/>
  <c r="Q32" i="2" s="1"/>
  <c r="S82" i="1"/>
  <c r="Q3" i="2" s="1"/>
  <c r="S40" i="1"/>
  <c r="Z4" i="2" s="1"/>
  <c r="S34" i="1"/>
  <c r="Q25" i="2" s="1"/>
  <c r="D30" i="2"/>
  <c r="D24" i="2"/>
  <c r="D19" i="2"/>
  <c r="BJ17" i="4"/>
  <c r="D18" i="2"/>
  <c r="S24" i="1"/>
  <c r="S18" i="1"/>
  <c r="AA25"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0"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7" i="2"/>
  <c r="N26" i="2"/>
  <c r="W27" i="2"/>
  <c r="N3" i="2"/>
  <c r="U20" i="2"/>
  <c r="Y20" i="2"/>
  <c r="W17" i="2"/>
  <c r="O9" i="2"/>
  <c r="U12" i="2"/>
  <c r="W22" i="2"/>
  <c r="AA29" i="2"/>
  <c r="Z20" i="2"/>
  <c r="O3" i="2"/>
  <c r="U7" i="2"/>
  <c r="Y7" i="2"/>
  <c r="W6" i="2"/>
  <c r="Z7" i="2"/>
  <c r="V20" i="2"/>
  <c r="AA32" i="2"/>
  <c r="AA9" i="2"/>
  <c r="V7" i="2"/>
  <c r="O32" i="2"/>
  <c r="W20" i="2"/>
  <c r="V32" i="2"/>
  <c r="Y32" i="2"/>
  <c r="Z32" i="2"/>
  <c r="U32" i="2"/>
  <c r="W32" i="2"/>
  <c r="AA26" i="2"/>
  <c r="N13" i="2"/>
  <c r="W33" i="2"/>
  <c r="O13" i="2"/>
  <c r="M13" i="2"/>
  <c r="W28" i="2"/>
  <c r="O58" i="1"/>
  <c r="AD58" i="1" s="1"/>
  <c r="O26" i="1"/>
  <c r="AD26" i="1" s="1"/>
  <c r="O42" i="1"/>
  <c r="AD42" i="1" s="1"/>
  <c r="O45" i="1"/>
  <c r="AD45" i="1" s="1"/>
  <c r="O61" i="1"/>
  <c r="AD61" i="1" s="1"/>
  <c r="O29" i="1"/>
  <c r="AD29" i="1" s="1"/>
  <c r="O56" i="1"/>
  <c r="AD56" i="1" s="1"/>
  <c r="N17" i="2"/>
  <c r="W15" i="2"/>
  <c r="O27" i="1"/>
  <c r="AD27" i="1" s="1"/>
  <c r="O43" i="1"/>
  <c r="AD43" i="1" s="1"/>
  <c r="O59" i="1"/>
  <c r="AD59" i="1" s="1"/>
  <c r="U2" i="2"/>
  <c r="O52" i="1"/>
  <c r="AD52" i="1" s="1"/>
  <c r="Z26" i="2"/>
  <c r="O36" i="1"/>
  <c r="AD36" i="1" s="1"/>
  <c r="Z21" i="2"/>
  <c r="V30" i="2"/>
  <c r="AE66" i="4"/>
  <c r="O34" i="1"/>
  <c r="AD34" i="1" s="1"/>
  <c r="AA21" i="2"/>
  <c r="N10" i="2"/>
  <c r="M31" i="2"/>
  <c r="O50" i="1"/>
  <c r="AD50" i="1" s="1"/>
  <c r="N27" i="2"/>
  <c r="J65" i="4"/>
  <c r="W18" i="2"/>
  <c r="N12" i="2"/>
  <c r="V33" i="2"/>
  <c r="O46" i="1"/>
  <c r="AD46" i="1" s="1"/>
  <c r="N31" i="2"/>
  <c r="V26" i="2"/>
  <c r="N9" i="2"/>
  <c r="N22" i="2"/>
  <c r="N23" i="2"/>
  <c r="W31" i="2"/>
  <c r="O30" i="1"/>
  <c r="AD30" i="1" s="1"/>
  <c r="N5" i="2"/>
  <c r="N8" i="2"/>
  <c r="N11" i="2"/>
  <c r="U11" i="2"/>
  <c r="O6" i="2"/>
  <c r="O62" i="1"/>
  <c r="AD62" i="1" s="1"/>
  <c r="M6" i="2"/>
  <c r="U25" i="2"/>
  <c r="N24" i="2"/>
  <c r="V8" i="2"/>
  <c r="AH65" i="4"/>
  <c r="V14" i="2"/>
  <c r="V15" i="2"/>
  <c r="V11" i="2"/>
  <c r="V9" i="2"/>
  <c r="W26" i="2"/>
  <c r="V3" i="2"/>
  <c r="V27" i="2"/>
  <c r="W9" i="2"/>
  <c r="BL2" i="2"/>
  <c r="V6" i="2"/>
  <c r="W21" i="2"/>
  <c r="BK14" i="2"/>
  <c r="Y9" i="2"/>
  <c r="BK13" i="2"/>
  <c r="V5" i="2"/>
  <c r="BL7" i="2"/>
  <c r="V2" i="2"/>
  <c r="V10" i="2"/>
  <c r="BL23" i="2"/>
  <c r="N14" i="2"/>
  <c r="W30" i="2"/>
  <c r="BK62" i="4"/>
  <c r="W3" i="2"/>
  <c r="W4" i="2"/>
  <c r="W5" i="2"/>
  <c r="U8" i="2"/>
  <c r="W14" i="2"/>
  <c r="U14" i="2"/>
  <c r="W24" i="2"/>
  <c r="BL17" i="2"/>
  <c r="BK3" i="2"/>
  <c r="H8" i="2"/>
  <c r="I8" i="2" s="1"/>
  <c r="H20" i="2"/>
  <c r="I20" i="2" s="1"/>
  <c r="H16" i="2"/>
  <c r="I16" i="2" s="1"/>
  <c r="H2" i="2"/>
  <c r="I2" i="2" s="1"/>
  <c r="N16" i="2"/>
  <c r="N4" i="2"/>
  <c r="U26" i="2"/>
  <c r="U4" i="2"/>
  <c r="V28" i="2"/>
  <c r="V19" i="2"/>
  <c r="W25" i="2"/>
  <c r="W8" i="2"/>
  <c r="BK16" i="2"/>
  <c r="BL3" i="2"/>
  <c r="H33" i="2"/>
  <c r="I33" i="2" s="1"/>
  <c r="H28" i="2"/>
  <c r="I28" i="2" s="1"/>
  <c r="O15" i="2"/>
  <c r="M15" i="2"/>
  <c r="U6" i="2"/>
  <c r="U5" i="2"/>
  <c r="W11" i="2"/>
  <c r="BL24" i="2"/>
  <c r="BL11" i="2"/>
  <c r="H25" i="2"/>
  <c r="I25" i="2" s="1"/>
  <c r="U28" i="2"/>
  <c r="U19" i="2"/>
  <c r="V25" i="2"/>
  <c r="W10" i="2"/>
  <c r="Y21" i="2"/>
  <c r="BL13" i="2"/>
  <c r="BL30" i="2"/>
  <c r="BK32" i="2"/>
  <c r="H3" i="2"/>
  <c r="I3" i="2" s="1"/>
  <c r="BK18" i="2"/>
  <c r="H17" i="2"/>
  <c r="I17" i="2" s="1"/>
  <c r="M29" i="2"/>
  <c r="BL31" i="2"/>
  <c r="H14" i="2"/>
  <c r="I14" i="2" s="1"/>
  <c r="H23" i="2"/>
  <c r="I23" i="2" s="1"/>
  <c r="T15" i="2"/>
  <c r="N6" i="2"/>
  <c r="U9" i="2"/>
  <c r="U10" i="2"/>
  <c r="V21" i="2"/>
  <c r="T23" i="2"/>
  <c r="H18" i="2"/>
  <c r="I18" i="2" s="1"/>
  <c r="L21" i="2"/>
  <c r="N29" i="2"/>
  <c r="U15" i="2"/>
  <c r="V22" i="2"/>
  <c r="W13" i="2"/>
  <c r="W23" i="2"/>
  <c r="BK19" i="2"/>
  <c r="H9" i="2"/>
  <c r="I9" i="2" s="1"/>
  <c r="M26" i="2"/>
  <c r="U21" i="2"/>
  <c r="V24" i="2"/>
  <c r="H12" i="2"/>
  <c r="I12" i="2" s="1"/>
  <c r="O10" i="2"/>
  <c r="U22" i="2"/>
  <c r="V13" i="2"/>
  <c r="V23" i="2"/>
  <c r="W12" i="2"/>
  <c r="BK24" i="2"/>
  <c r="BL32" i="2"/>
  <c r="M12" i="2"/>
  <c r="U33" i="2"/>
  <c r="U24" i="2"/>
  <c r="Y26" i="2"/>
  <c r="U13" i="2"/>
  <c r="U23" i="2"/>
  <c r="V12" i="2"/>
  <c r="H10" i="2"/>
  <c r="I10" i="2" s="1"/>
  <c r="BL9" i="2"/>
  <c r="H32" i="2"/>
  <c r="I32" i="2" s="1"/>
  <c r="H30" i="2"/>
  <c r="I30" i="2" s="1"/>
  <c r="U3" i="2"/>
  <c r="U30" i="2"/>
  <c r="V31" i="2"/>
  <c r="V18" i="2"/>
  <c r="BK7" i="2"/>
  <c r="BL18" i="2"/>
  <c r="H7" i="2"/>
  <c r="I7" i="2" s="1"/>
  <c r="H19" i="2"/>
  <c r="I19" i="2" s="1"/>
  <c r="M5" i="2"/>
  <c r="V17" i="2"/>
  <c r="BK5" i="2"/>
  <c r="H6" i="2"/>
  <c r="I6" i="2" s="1"/>
  <c r="Z16" i="2"/>
  <c r="N33" i="2"/>
  <c r="N30" i="2"/>
  <c r="U31" i="2"/>
  <c r="U18" i="2"/>
  <c r="V4" i="2"/>
  <c r="BL20" i="2"/>
  <c r="BL12" i="2"/>
  <c r="BL14" i="2"/>
  <c r="BK2" i="2"/>
  <c r="O51" i="1"/>
  <c r="AD51" i="1" s="1"/>
  <c r="H11" i="2"/>
  <c r="I11" i="2" s="1"/>
  <c r="H21" i="2"/>
  <c r="I21" i="2" s="1"/>
  <c r="H27" i="2"/>
  <c r="I27" i="2" s="1"/>
  <c r="H26" i="2"/>
  <c r="I26" i="2" s="1"/>
  <c r="H31" i="2"/>
  <c r="I31" i="2" s="1"/>
  <c r="H22" i="2"/>
  <c r="I22" i="2" s="1"/>
  <c r="U27" i="2"/>
  <c r="U17" i="2"/>
  <c r="W2" i="2"/>
  <c r="W29" i="2"/>
  <c r="Y29" i="2"/>
  <c r="U29" i="2"/>
  <c r="V29" i="2"/>
  <c r="W16" i="2"/>
  <c r="U16" i="2"/>
  <c r="Y16" i="2"/>
  <c r="V16" i="2"/>
  <c r="Z29" i="2"/>
  <c r="H24" i="2"/>
  <c r="I24" i="2" s="1"/>
  <c r="M18" i="2"/>
  <c r="N18" i="2"/>
  <c r="AA16" i="2"/>
  <c r="Z9" i="2"/>
  <c r="M7" i="2"/>
  <c r="M28" i="2"/>
  <c r="O28" i="2"/>
  <c r="BL22" i="2"/>
  <c r="BK20" i="2"/>
  <c r="BL33" i="2"/>
  <c r="BK11" i="2"/>
  <c r="BL25" i="2"/>
  <c r="BL15" i="2"/>
  <c r="BL28" i="2"/>
  <c r="T28" i="2"/>
  <c r="M9" i="2"/>
  <c r="M10" i="2"/>
  <c r="N15" i="2"/>
  <c r="O21" i="2"/>
  <c r="O28" i="1"/>
  <c r="AD28" i="1" s="1"/>
  <c r="L3" i="2"/>
  <c r="BK9" i="2"/>
  <c r="BK25" i="2"/>
  <c r="BK15" i="2"/>
  <c r="BK28" i="2"/>
  <c r="T17" i="2"/>
  <c r="T18" i="2"/>
  <c r="M14" i="2"/>
  <c r="N21" i="2"/>
  <c r="O33" i="2"/>
  <c r="O22" i="2"/>
  <c r="L12" i="2"/>
  <c r="BK31" i="2"/>
  <c r="L23" i="2"/>
  <c r="BK30" i="2"/>
  <c r="BL8" i="2"/>
  <c r="BL10" i="2"/>
  <c r="L26" i="2"/>
  <c r="T25" i="2"/>
  <c r="T29" i="2"/>
  <c r="M21" i="2"/>
  <c r="O24" i="2"/>
  <c r="BL5" i="2"/>
  <c r="L27" i="2"/>
  <c r="L14" i="2"/>
  <c r="L33" i="2"/>
  <c r="BK8" i="2"/>
  <c r="BK10" i="2"/>
  <c r="L18" i="2"/>
  <c r="T33" i="2"/>
  <c r="M33" i="2"/>
  <c r="M22" i="2"/>
  <c r="O16" i="2"/>
  <c r="O23" i="2"/>
  <c r="L24" i="2"/>
  <c r="L7" i="2"/>
  <c r="BL4" i="2"/>
  <c r="L22" i="2"/>
  <c r="L2" i="2"/>
  <c r="T3" i="2"/>
  <c r="T11" i="2"/>
  <c r="M24" i="2"/>
  <c r="O30" i="2"/>
  <c r="BK4" i="2"/>
  <c r="BL19" i="2"/>
  <c r="L13" i="2"/>
  <c r="L16" i="2"/>
  <c r="BL6" i="2"/>
  <c r="T4" i="2"/>
  <c r="T30" i="2"/>
  <c r="M16" i="2"/>
  <c r="M23" i="2"/>
  <c r="O12" i="2"/>
  <c r="O7" i="2"/>
  <c r="BL21" i="2"/>
  <c r="BK17" i="2"/>
  <c r="BK6" i="2"/>
  <c r="T5" i="2"/>
  <c r="T2" i="2"/>
  <c r="M30" i="2"/>
  <c r="N7" i="2"/>
  <c r="O31" i="2"/>
  <c r="O18" i="2"/>
  <c r="L5" i="2"/>
  <c r="BK21" i="2"/>
  <c r="BL27" i="2"/>
  <c r="T12" i="2"/>
  <c r="T7" i="2"/>
  <c r="O27" i="2"/>
  <c r="O17" i="2"/>
  <c r="H5" i="2"/>
  <c r="I5" i="2" s="1"/>
  <c r="L9" i="2"/>
  <c r="L25" i="2"/>
  <c r="BK27" i="2"/>
  <c r="L15" i="2"/>
  <c r="L28" i="2"/>
  <c r="T19" i="2"/>
  <c r="T8" i="2"/>
  <c r="O26" i="2"/>
  <c r="O4" i="2"/>
  <c r="L31" i="2"/>
  <c r="L30" i="2"/>
  <c r="T9" i="2"/>
  <c r="T27" i="2"/>
  <c r="M27" i="2"/>
  <c r="M17" i="2"/>
  <c r="O5" i="2"/>
  <c r="H13" i="2"/>
  <c r="I13" i="2" s="1"/>
  <c r="L8" i="2"/>
  <c r="L10" i="2"/>
  <c r="BL26" i="2"/>
  <c r="T14" i="2"/>
  <c r="T10" i="2"/>
  <c r="M4" i="2"/>
  <c r="O19" i="2"/>
  <c r="F13" i="2"/>
  <c r="G13" i="2" s="1"/>
  <c r="BK12" i="2"/>
  <c r="BK23" i="2"/>
  <c r="BK26" i="2"/>
  <c r="T21" i="2"/>
  <c r="T16" i="2"/>
  <c r="N28" i="2"/>
  <c r="N19" i="2"/>
  <c r="O29" i="2"/>
  <c r="O2" i="2"/>
  <c r="L4" i="2"/>
  <c r="BK33" i="2"/>
  <c r="T31" i="2"/>
  <c r="T32" i="2"/>
  <c r="M19" i="2"/>
  <c r="N2" i="2"/>
  <c r="O25" i="2"/>
  <c r="O8" i="2"/>
  <c r="H4" i="2"/>
  <c r="L19" i="2"/>
  <c r="BK22" i="2"/>
  <c r="L17" i="2"/>
  <c r="BL16" i="2"/>
  <c r="L6" i="2"/>
  <c r="T22" i="2"/>
  <c r="M2" i="2"/>
  <c r="O11" i="2"/>
  <c r="L11" i="2"/>
  <c r="T24" i="2"/>
  <c r="T26" i="2"/>
  <c r="M25" i="2"/>
  <c r="M8" i="2"/>
  <c r="N32" i="2"/>
  <c r="T20" i="2"/>
  <c r="T6" i="2"/>
  <c r="M32" i="2"/>
  <c r="M11" i="2"/>
  <c r="O14" i="2"/>
  <c r="M20" i="2"/>
  <c r="T13" i="2"/>
  <c r="N20" i="2"/>
  <c r="O20" i="2"/>
  <c r="BB9" i="2"/>
  <c r="L20" i="2"/>
  <c r="BB21" i="2"/>
  <c r="F19" i="2"/>
  <c r="G19" i="2" s="1"/>
  <c r="F24" i="2"/>
  <c r="G24" i="2" s="1"/>
  <c r="F11" i="2"/>
  <c r="F27" i="2"/>
  <c r="F32" i="2"/>
  <c r="G32" i="2" s="1"/>
  <c r="H15" i="2"/>
  <c r="I15" i="2" s="1"/>
  <c r="F9" i="2"/>
  <c r="G9" i="2" s="1"/>
  <c r="F20" i="2"/>
  <c r="G20" i="2" s="1"/>
  <c r="F30" i="2"/>
  <c r="G30" i="2" s="1"/>
  <c r="F10" i="2"/>
  <c r="G10" i="2" s="1"/>
  <c r="F15" i="2"/>
  <c r="G15" i="2" s="1"/>
  <c r="F26" i="2"/>
  <c r="G26" i="2" s="1"/>
  <c r="F3" i="2"/>
  <c r="G3" i="2" s="1"/>
  <c r="F14" i="2"/>
  <c r="G14" i="2" s="1"/>
  <c r="F23" i="2"/>
  <c r="G23" i="2" s="1"/>
  <c r="F2" i="2"/>
  <c r="G2" i="2" s="1"/>
  <c r="F16" i="2"/>
  <c r="G16" i="2" s="1"/>
  <c r="F6" i="2"/>
  <c r="G6" i="2" s="1"/>
  <c r="F4" i="2"/>
  <c r="F21" i="2"/>
  <c r="G21" i="2" s="1"/>
  <c r="F17" i="2"/>
  <c r="G17" i="2" s="1"/>
  <c r="F7" i="2"/>
  <c r="G7" i="2" s="1"/>
  <c r="F28" i="2"/>
  <c r="G28" i="2" s="1"/>
  <c r="F5" i="2"/>
  <c r="G5" i="2" s="1"/>
  <c r="F31" i="2"/>
  <c r="G31" i="2" s="1"/>
  <c r="F25" i="2"/>
  <c r="G25" i="2" s="1"/>
  <c r="F8" i="2"/>
  <c r="G8" i="2" s="1"/>
  <c r="F18" i="2"/>
  <c r="G18" i="2" s="1"/>
  <c r="F12" i="2"/>
  <c r="G12" i="2" s="1"/>
  <c r="F22" i="2"/>
  <c r="G22" i="2" s="1"/>
  <c r="F33" i="2"/>
  <c r="G33" i="2" s="1"/>
  <c r="AZ21" i="2"/>
  <c r="BA25" i="2"/>
  <c r="AZ12" i="2"/>
  <c r="L32" i="2"/>
  <c r="AV31" i="2"/>
  <c r="BB18" i="2"/>
  <c r="AV3" i="2"/>
  <c r="BA19" i="2"/>
  <c r="BB22" i="2"/>
  <c r="AZ3" i="2"/>
  <c r="BA9" i="2"/>
  <c r="BB14" i="2"/>
  <c r="AV25" i="2"/>
  <c r="AV5" i="2"/>
  <c r="BB12" i="2"/>
  <c r="AZ9" i="2"/>
  <c r="BA10" i="2"/>
  <c r="AV15" i="2"/>
  <c r="AV26" i="2"/>
  <c r="BA6" i="2"/>
  <c r="AV22" i="2"/>
  <c r="BA20" i="2"/>
  <c r="BB33" i="2"/>
  <c r="AV7" i="2"/>
  <c r="BA30" i="2"/>
  <c r="BB13" i="2"/>
  <c r="AZ27" i="2"/>
  <c r="AV32" i="2"/>
  <c r="BB19" i="2"/>
  <c r="BB24" i="2"/>
  <c r="BB11" i="2"/>
  <c r="AZ2" i="2"/>
  <c r="AV8" i="2"/>
  <c r="BA13" i="2"/>
  <c r="BA15" i="2"/>
  <c r="BB28" i="2"/>
  <c r="AV13" i="2"/>
  <c r="AZ15" i="2"/>
  <c r="AV24" i="2"/>
  <c r="AV23" i="2"/>
  <c r="BA11" i="2"/>
  <c r="AZ8" i="2"/>
  <c r="BB16" i="2"/>
  <c r="AZ16" i="2"/>
  <c r="AV18" i="2"/>
  <c r="BA5" i="2"/>
  <c r="BB4" i="2"/>
  <c r="AZ5" i="2"/>
  <c r="AV12" i="2"/>
  <c r="BA24" i="2"/>
  <c r="AV20" i="2"/>
  <c r="AV17" i="2"/>
  <c r="AZ28" i="2"/>
  <c r="AZ25" i="2"/>
  <c r="AV33" i="2"/>
  <c r="BA8" i="2"/>
  <c r="AV27" i="2"/>
  <c r="AZ10" i="2"/>
  <c r="AZ26" i="2"/>
  <c r="AV6" i="2"/>
  <c r="AZ14" i="2"/>
  <c r="BA3" i="2"/>
  <c r="AV21" i="2"/>
  <c r="BA31" i="2"/>
  <c r="AZ24" i="2"/>
  <c r="AZ17" i="2"/>
  <c r="BB30" i="2"/>
  <c r="BA2" i="2"/>
  <c r="AZ18" i="2"/>
  <c r="BA12" i="2"/>
  <c r="AZ19" i="2"/>
  <c r="AV9" i="2"/>
  <c r="BA14" i="2"/>
  <c r="AZ31" i="2"/>
  <c r="AZ22" i="2"/>
  <c r="BB17" i="2"/>
  <c r="AZ11" i="2"/>
  <c r="AZ7" i="2"/>
  <c r="BB27" i="2"/>
  <c r="AV10" i="2"/>
  <c r="AV16" i="2"/>
  <c r="AZ32" i="2"/>
  <c r="BB6" i="2"/>
  <c r="BA28" i="2"/>
  <c r="BB3" i="2"/>
  <c r="AZ20" i="2"/>
  <c r="BB23" i="2"/>
  <c r="BB7" i="2"/>
  <c r="BB32" i="2"/>
  <c r="BB26" i="2"/>
  <c r="AZ6" i="2"/>
  <c r="AV28" i="2"/>
  <c r="AV4" i="2"/>
  <c r="AZ4" i="2"/>
  <c r="AV19" i="2"/>
  <c r="AZ23" i="2"/>
  <c r="AZ33" i="2"/>
  <c r="AZ30" i="2"/>
  <c r="BB2" i="2"/>
  <c r="AV14" i="2"/>
  <c r="BB20" i="2"/>
  <c r="AV2" i="2"/>
  <c r="AZ13" i="2"/>
  <c r="BA27" i="2"/>
  <c r="BB10" i="2"/>
  <c r="BA18" i="2"/>
  <c r="BA4" i="2"/>
  <c r="BB5" i="2"/>
  <c r="BA21" i="2"/>
  <c r="BB31" i="2"/>
  <c r="BA17" i="2"/>
  <c r="BB25" i="2"/>
  <c r="BA7" i="2"/>
  <c r="BB8" i="2"/>
  <c r="BA32" i="2"/>
  <c r="BB15" i="2"/>
  <c r="BA23" i="2"/>
  <c r="BA16" i="2"/>
  <c r="AV11" i="2"/>
  <c r="BA22" i="2"/>
  <c r="BA33" i="2"/>
  <c r="AV30" i="2"/>
  <c r="BA26" i="2"/>
  <c r="O40" i="1"/>
  <c r="AD40" i="1" s="1"/>
  <c r="AQ66" i="4"/>
  <c r="AV63" i="4"/>
  <c r="BF51" i="4"/>
  <c r="O25" i="1"/>
  <c r="AD25" i="1" s="1"/>
  <c r="BK29" i="2"/>
  <c r="H29" i="2"/>
  <c r="I29" i="2" s="1"/>
  <c r="BL29" i="2"/>
  <c r="O24" i="1"/>
  <c r="AD24" i="1" s="1"/>
  <c r="O39" i="1"/>
  <c r="AD39" i="1" s="1"/>
  <c r="O33" i="1"/>
  <c r="AD33" i="1" s="1"/>
  <c r="S25" i="1"/>
  <c r="L29" i="2"/>
  <c r="O32" i="1"/>
  <c r="AD32" i="1" s="1"/>
  <c r="G6" i="4"/>
  <c r="BG62" i="4"/>
  <c r="S62" i="4"/>
  <c r="W62" i="4"/>
  <c r="S6" i="1"/>
  <c r="R18" i="2" s="1"/>
  <c r="S39" i="1"/>
  <c r="AA31"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215" i="1" l="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0" i="2"/>
  <c r="BI16" i="2"/>
  <c r="BI9" i="2"/>
  <c r="BI32" i="2"/>
  <c r="BI21" i="2"/>
  <c r="BI7" i="2"/>
  <c r="BI29"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K36" i="2"/>
  <c r="BK35" i="2"/>
  <c r="BK37" i="2"/>
  <c r="L37" i="2"/>
  <c r="L36" i="2"/>
  <c r="L35" i="2"/>
  <c r="BL37" i="2"/>
  <c r="BL36" i="2"/>
  <c r="BL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7" i="2"/>
  <c r="K29" i="7"/>
  <c r="AC126" i="1"/>
  <c r="AD189" i="1"/>
  <c r="AC120" i="1"/>
  <c r="AC128" i="1"/>
  <c r="Q4" i="2"/>
  <c r="AC228" i="1"/>
  <c r="AC159" i="1"/>
  <c r="AD78" i="1"/>
  <c r="AC198" i="1"/>
  <c r="AD206" i="1"/>
  <c r="AD182" i="1"/>
  <c r="AC240" i="1"/>
  <c r="AC180" i="1"/>
  <c r="AC141" i="1"/>
  <c r="BG16" i="2"/>
  <c r="BG32" i="2"/>
  <c r="BG7" i="2"/>
  <c r="AD225" i="1"/>
  <c r="AD164" i="1"/>
  <c r="BG26" i="2"/>
  <c r="AD168" i="1"/>
  <c r="AC170" i="1"/>
  <c r="AC156" i="1"/>
  <c r="AA17" i="2"/>
  <c r="AI17" i="2" s="1"/>
  <c r="AC231" i="1"/>
  <c r="BG20" i="2"/>
  <c r="AD239" i="1"/>
  <c r="AC236" i="1"/>
  <c r="AC150" i="1"/>
  <c r="AC122" i="1"/>
  <c r="AP20" i="1"/>
  <c r="AD123" i="1"/>
  <c r="AC102" i="1"/>
  <c r="BG9" i="2"/>
  <c r="BG21" i="2"/>
  <c r="BG29" i="2"/>
  <c r="AC165" i="1"/>
  <c r="AC194" i="1"/>
  <c r="AD9" i="6"/>
  <c r="AD8" i="6"/>
  <c r="O11" i="6"/>
  <c r="M18" i="7"/>
  <c r="AC210" i="1"/>
  <c r="K18"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2" i="7"/>
  <c r="AC8" i="6"/>
  <c r="L24" i="7"/>
  <c r="S4" i="2"/>
  <c r="BJ4"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7" i="2"/>
  <c r="AG7" i="2" s="1"/>
  <c r="Z24" i="2"/>
  <c r="S7" i="2"/>
  <c r="AI7" i="2" s="1"/>
  <c r="Z13" i="2"/>
  <c r="Q27" i="2"/>
  <c r="S12" i="2"/>
  <c r="BJ12" i="2" s="1"/>
  <c r="R6" i="2"/>
  <c r="BJ6" i="2" s="1"/>
  <c r="Y24" i="2"/>
  <c r="Q17" i="2"/>
  <c r="S27" i="2"/>
  <c r="BJ27" i="2" s="1"/>
  <c r="AA24" i="2"/>
  <c r="AI24" i="2" s="1"/>
  <c r="S22" i="2"/>
  <c r="BJ22" i="2" s="1"/>
  <c r="Q22" i="2"/>
  <c r="R13" i="2"/>
  <c r="Y19" i="2"/>
  <c r="S13" i="2"/>
  <c r="S32" i="2"/>
  <c r="AI32" i="2" s="1"/>
  <c r="R32" i="2"/>
  <c r="AG32" i="2" s="1"/>
  <c r="R9" i="2"/>
  <c r="AG9" i="2" s="1"/>
  <c r="R17" i="2"/>
  <c r="BJ17" i="2" s="1"/>
  <c r="R11" i="2"/>
  <c r="S31" i="2"/>
  <c r="AI31" i="2" s="1"/>
  <c r="Q31" i="2"/>
  <c r="AA14" i="2"/>
  <c r="S9" i="2"/>
  <c r="AI9" i="2" s="1"/>
  <c r="AA27" i="2"/>
  <c r="R24" i="2"/>
  <c r="BJ24" i="2" s="1"/>
  <c r="Z25" i="2"/>
  <c r="BI25" i="2" s="1"/>
  <c r="AA6" i="2"/>
  <c r="AI6" i="2" s="1"/>
  <c r="Y6" i="2"/>
  <c r="R14" i="2"/>
  <c r="S14" i="2"/>
  <c r="Z6" i="2"/>
  <c r="Y30" i="2"/>
  <c r="AF18" i="2"/>
  <c r="S33" i="2"/>
  <c r="S3" i="2"/>
  <c r="Y10" i="2"/>
  <c r="R33" i="2"/>
  <c r="Q33" i="2"/>
  <c r="BO53" i="5"/>
  <c r="R3" i="2"/>
  <c r="CB6" i="2"/>
  <c r="CB5" i="2"/>
  <c r="AD25" i="2"/>
  <c r="AH7" i="2"/>
  <c r="AH10" i="2"/>
  <c r="Y27" i="2"/>
  <c r="Z14" i="2"/>
  <c r="BO46" i="5"/>
  <c r="AH29" i="2"/>
  <c r="Y28" i="2"/>
  <c r="Z30" i="2"/>
  <c r="AG30" i="2" s="1"/>
  <c r="S25" i="2"/>
  <c r="AI25" i="2" s="1"/>
  <c r="Q24" i="2"/>
  <c r="Z27" i="2"/>
  <c r="Z19" i="2"/>
  <c r="AA19" i="2"/>
  <c r="S19" i="2"/>
  <c r="Q23" i="2"/>
  <c r="AA10" i="2"/>
  <c r="R19" i="2"/>
  <c r="AA30" i="2"/>
  <c r="Q12" i="2"/>
  <c r="S23" i="2"/>
  <c r="BJ23" i="2" s="1"/>
  <c r="R25" i="2"/>
  <c r="Q11" i="2"/>
  <c r="AA28" i="2"/>
  <c r="Q19" i="2"/>
  <c r="AD12" i="2"/>
  <c r="Y14" i="2"/>
  <c r="AE14" i="2" s="1"/>
  <c r="Y25" i="2"/>
  <c r="AE25" i="2" s="1"/>
  <c r="Z10" i="2"/>
  <c r="S2" i="2"/>
  <c r="Z28" i="2"/>
  <c r="BO14" i="5"/>
  <c r="Q2" i="2"/>
  <c r="S11" i="2"/>
  <c r="BO11" i="5"/>
  <c r="AA3" i="2"/>
  <c r="BO8" i="5"/>
  <c r="BV3" i="2"/>
  <c r="BV12" i="2" s="1"/>
  <c r="BO60" i="5"/>
  <c r="BO17" i="5"/>
  <c r="BO3" i="5"/>
  <c r="BO50" i="5"/>
  <c r="BO19" i="5"/>
  <c r="BO33" i="5"/>
  <c r="BO24" i="5"/>
  <c r="AF6" i="2"/>
  <c r="BO10" i="5"/>
  <c r="Z5" i="2"/>
  <c r="Q16" i="2"/>
  <c r="AE16" i="2" s="1"/>
  <c r="Y1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0" i="2"/>
  <c r="R16" i="2"/>
  <c r="AG16" i="2" s="1"/>
  <c r="BO26" i="5"/>
  <c r="BO22" i="5"/>
  <c r="BO62" i="5"/>
  <c r="BO38" i="5"/>
  <c r="BO47" i="5"/>
  <c r="BO32" i="5"/>
  <c r="BO57" i="5"/>
  <c r="BO51" i="5"/>
  <c r="BO52" i="5"/>
  <c r="BO18" i="5"/>
  <c r="BO34" i="5"/>
  <c r="BO28" i="5"/>
  <c r="BO39" i="5"/>
  <c r="BO12" i="5"/>
  <c r="BO7" i="5"/>
  <c r="BO6" i="5"/>
  <c r="BO4" i="5"/>
  <c r="BO56" i="5"/>
  <c r="BO58" i="5"/>
  <c r="BO64" i="5"/>
  <c r="BO63" i="5"/>
  <c r="Z18" i="2"/>
  <c r="AG18" i="2" s="1"/>
  <c r="Z23" i="2"/>
  <c r="AG23" i="2" s="1"/>
  <c r="Y18" i="2"/>
  <c r="Y23" i="2"/>
  <c r="Y3" i="2"/>
  <c r="AE3" i="2" s="1"/>
  <c r="AA4" i="2"/>
  <c r="BI4" i="2" s="1"/>
  <c r="AA23" i="2"/>
  <c r="Y4" i="2"/>
  <c r="Q5" i="2"/>
  <c r="Q30" i="2"/>
  <c r="R2" i="2"/>
  <c r="AA18" i="2"/>
  <c r="S8" i="2"/>
  <c r="BJ8" i="2" s="1"/>
  <c r="BO42" i="5"/>
  <c r="S30" i="2"/>
  <c r="BJ30" i="2" s="1"/>
  <c r="Q8" i="2"/>
  <c r="Z3" i="2"/>
  <c r="R5" i="2"/>
  <c r="BJ5" i="2" s="1"/>
  <c r="BO21" i="5"/>
  <c r="S21" i="2"/>
  <c r="AI21" i="2" s="1"/>
  <c r="AH15" i="2"/>
  <c r="AF20" i="2"/>
  <c r="AH17" i="2"/>
  <c r="AD11" i="2"/>
  <c r="AH27" i="2"/>
  <c r="AH2" i="2"/>
  <c r="AF15" i="2"/>
  <c r="AB28" i="2"/>
  <c r="AB5" i="2"/>
  <c r="AB32" i="2"/>
  <c r="AF7" i="2"/>
  <c r="AH28" i="2"/>
  <c r="AH5" i="2"/>
  <c r="AF28" i="2"/>
  <c r="AB17" i="2"/>
  <c r="AD30" i="2"/>
  <c r="AD14" i="2"/>
  <c r="AH16" i="2"/>
  <c r="AH26" i="2"/>
  <c r="AD33" i="2"/>
  <c r="AB11" i="2"/>
  <c r="AB18" i="2"/>
  <c r="AB8" i="2"/>
  <c r="AD32" i="2"/>
  <c r="AD16" i="2"/>
  <c r="AH19" i="2"/>
  <c r="AE9" i="2"/>
  <c r="AD4" i="2"/>
  <c r="AH12" i="2"/>
  <c r="AD24" i="2"/>
  <c r="AF21" i="2"/>
  <c r="AF2" i="2"/>
  <c r="AD23" i="2"/>
  <c r="AH6" i="2"/>
  <c r="AB29" i="2"/>
  <c r="AD17" i="2"/>
  <c r="AB15" i="2"/>
  <c r="AH4" i="2"/>
  <c r="AF33" i="2"/>
  <c r="AD10" i="2"/>
  <c r="AD20" i="2"/>
  <c r="AD19" i="2"/>
  <c r="AH24" i="2"/>
  <c r="AE7" i="2"/>
  <c r="AD27" i="2"/>
  <c r="AH22" i="2"/>
  <c r="AD26" i="2"/>
  <c r="AB25" i="2"/>
  <c r="AB30" i="2"/>
  <c r="AD28" i="2"/>
  <c r="AD9" i="2"/>
  <c r="AH18" i="2"/>
  <c r="AH23" i="2"/>
  <c r="AD7" i="2"/>
  <c r="AD18" i="2"/>
  <c r="AE32" i="2"/>
  <c r="AB19" i="2"/>
  <c r="AF14" i="2"/>
  <c r="AH21" i="2"/>
  <c r="AH8" i="2"/>
  <c r="AF32" i="2"/>
  <c r="AB20" i="2"/>
  <c r="AH14" i="2"/>
  <c r="AD8" i="2"/>
  <c r="AD2" i="2"/>
  <c r="AF19" i="2"/>
  <c r="AH31" i="2"/>
  <c r="AD21" i="2"/>
  <c r="AD22" i="2"/>
  <c r="AB23" i="2"/>
  <c r="AH33" i="2"/>
  <c r="AH11" i="2"/>
  <c r="AB10" i="2"/>
  <c r="AH30" i="2"/>
  <c r="AD5" i="2"/>
  <c r="AF30" i="2"/>
  <c r="AH25" i="2"/>
  <c r="AB4" i="2"/>
  <c r="AB16" i="2"/>
  <c r="AB24" i="2"/>
  <c r="AB12" i="2"/>
  <c r="AF16" i="2"/>
  <c r="AH32" i="2"/>
  <c r="AH3" i="2"/>
  <c r="AB31" i="2"/>
  <c r="AB13" i="2"/>
  <c r="AB3" i="2"/>
  <c r="AF31" i="2"/>
  <c r="AF27" i="2"/>
  <c r="AH9" i="2"/>
  <c r="AB2" i="2"/>
  <c r="AD29" i="2"/>
  <c r="AF24" i="2"/>
  <c r="AF11" i="2"/>
  <c r="AF23" i="2"/>
  <c r="AB22" i="2"/>
  <c r="AB33" i="2"/>
  <c r="AF29" i="2"/>
  <c r="AD15" i="2"/>
  <c r="AF22" i="2"/>
  <c r="AD31" i="2"/>
  <c r="AF17" i="2"/>
  <c r="AF13" i="2"/>
  <c r="AF26" i="2"/>
  <c r="AB6" i="2"/>
  <c r="AB9" i="2"/>
  <c r="AB14" i="2"/>
  <c r="AB21" i="2"/>
  <c r="AD6" i="2"/>
  <c r="AF8" i="2"/>
  <c r="AF9" i="2"/>
  <c r="AF12" i="2"/>
  <c r="AD13" i="2"/>
  <c r="AG4" i="2"/>
  <c r="AF25" i="2"/>
  <c r="AB7" i="2"/>
  <c r="AB27" i="2"/>
  <c r="AB26" i="2"/>
  <c r="AI16" i="2"/>
  <c r="AF4" i="2"/>
  <c r="AF5" i="2"/>
  <c r="AF10" i="2"/>
  <c r="AH13" i="2"/>
  <c r="AF3" i="2"/>
  <c r="AD3" i="2"/>
  <c r="Z2" i="2"/>
  <c r="R26" i="2"/>
  <c r="AG26" i="2" s="1"/>
  <c r="BO14" i="2"/>
  <c r="J11" i="2"/>
  <c r="BF11" i="2" s="1"/>
  <c r="G11" i="2"/>
  <c r="J27" i="2"/>
  <c r="BF27" i="2" s="1"/>
  <c r="G27" i="2"/>
  <c r="J25" i="2"/>
  <c r="BF25" i="2" s="1"/>
  <c r="BO20" i="2"/>
  <c r="J20" i="2"/>
  <c r="E20" i="2" s="1"/>
  <c r="BM23" i="2"/>
  <c r="X20" i="2"/>
  <c r="BO23" i="2"/>
  <c r="BO7" i="2"/>
  <c r="J9" i="2"/>
  <c r="BF9" i="2" s="1"/>
  <c r="X9" i="2"/>
  <c r="X27" i="2"/>
  <c r="X2" i="2"/>
  <c r="BM7" i="2"/>
  <c r="J16" i="2"/>
  <c r="E16" i="2" s="1"/>
  <c r="BM2" i="2"/>
  <c r="BO2" i="2"/>
  <c r="X8" i="2"/>
  <c r="BM33" i="2"/>
  <c r="AA11" i="2"/>
  <c r="Z11" i="2"/>
  <c r="X24" i="2"/>
  <c r="X31" i="2"/>
  <c r="S10" i="2"/>
  <c r="AA33" i="2"/>
  <c r="BO10" i="2"/>
  <c r="BN14" i="2"/>
  <c r="Z22" i="2"/>
  <c r="AG22" i="2" s="1"/>
  <c r="AA22" i="2"/>
  <c r="AA5" i="2"/>
  <c r="BO12" i="2"/>
  <c r="X12" i="2"/>
  <c r="BN13" i="2"/>
  <c r="X26" i="2"/>
  <c r="BM13" i="2"/>
  <c r="BO26" i="2"/>
  <c r="BO31" i="2"/>
  <c r="BO33" i="2"/>
  <c r="X11" i="2"/>
  <c r="X3" i="2"/>
  <c r="S18" i="2"/>
  <c r="BJ18" i="2" s="1"/>
  <c r="X21" i="2"/>
  <c r="BO32" i="2"/>
  <c r="BO18" i="2"/>
  <c r="BO13" i="2"/>
  <c r="X28" i="2"/>
  <c r="BO17" i="2"/>
  <c r="BO28" i="2"/>
  <c r="BO11" i="2"/>
  <c r="X18" i="2"/>
  <c r="J7" i="2"/>
  <c r="E7" i="2" s="1"/>
  <c r="X14" i="2"/>
  <c r="X33" i="2"/>
  <c r="BM3" i="2"/>
  <c r="BO3" i="2"/>
  <c r="BN2" i="2"/>
  <c r="BM24" i="2"/>
  <c r="BM32" i="2"/>
  <c r="BN32" i="2"/>
  <c r="BM12" i="2"/>
  <c r="BM17" i="2"/>
  <c r="BM31" i="2"/>
  <c r="X6" i="2"/>
  <c r="BO24" i="2"/>
  <c r="BM11" i="2"/>
  <c r="X32" i="2"/>
  <c r="X23" i="2"/>
  <c r="BN18" i="2"/>
  <c r="BO21" i="2"/>
  <c r="BO22" i="2"/>
  <c r="BO9" i="2"/>
  <c r="BM9" i="2"/>
  <c r="BM16" i="2"/>
  <c r="X17" i="2"/>
  <c r="BO25" i="2"/>
  <c r="X25" i="2"/>
  <c r="BO27" i="2"/>
  <c r="BO30" i="2"/>
  <c r="J22" i="2"/>
  <c r="E22" i="2" s="1"/>
  <c r="X15" i="2"/>
  <c r="BM18" i="2"/>
  <c r="Q18" i="2"/>
  <c r="S26" i="2"/>
  <c r="Y2" i="2"/>
  <c r="Q26" i="2"/>
  <c r="AE26" i="2" s="1"/>
  <c r="Y13" i="2"/>
  <c r="AE13" i="2" s="1"/>
  <c r="R28" i="2"/>
  <c r="Y11" i="2"/>
  <c r="Q28" i="2"/>
  <c r="Y5" i="2"/>
  <c r="S20" i="2"/>
  <c r="AI20" i="2" s="1"/>
  <c r="Q20" i="2"/>
  <c r="AE20" i="2" s="1"/>
  <c r="AA15" i="2"/>
  <c r="Y15" i="2"/>
  <c r="Z15" i="2"/>
  <c r="R21" i="2"/>
  <c r="Y22" i="2"/>
  <c r="Q21" i="2"/>
  <c r="AE21" i="2" s="1"/>
  <c r="AA13" i="2"/>
  <c r="Q15" i="2"/>
  <c r="Y12" i="2"/>
  <c r="S15" i="2"/>
  <c r="Z31" i="2"/>
  <c r="BI31" i="2" s="1"/>
  <c r="Q29" i="2"/>
  <c r="AE29" i="2" s="1"/>
  <c r="AA8" i="2"/>
  <c r="Y8" i="2"/>
  <c r="Z8" i="2"/>
  <c r="AG8" i="2" s="1"/>
  <c r="BM14" i="2"/>
  <c r="P21" i="2"/>
  <c r="BM28" i="2"/>
  <c r="Z33" i="2"/>
  <c r="Q10" i="2"/>
  <c r="R10" i="2"/>
  <c r="Y33" i="2"/>
  <c r="BM30" i="2"/>
  <c r="X19" i="2"/>
  <c r="Y31" i="2"/>
  <c r="BO19" i="2"/>
  <c r="S28" i="2"/>
  <c r="J13" i="2"/>
  <c r="X13" i="2"/>
  <c r="J4" i="2"/>
  <c r="X5" i="2"/>
  <c r="BO5" i="2"/>
  <c r="X4" i="2"/>
  <c r="P13" i="2"/>
  <c r="BN20" i="2"/>
  <c r="BO4" i="2"/>
  <c r="P27" i="2"/>
  <c r="X22" i="2"/>
  <c r="P3" i="2"/>
  <c r="X7" i="2"/>
  <c r="P12" i="2"/>
  <c r="P28" i="2"/>
  <c r="P24" i="2"/>
  <c r="X16" i="2"/>
  <c r="P8" i="2"/>
  <c r="P30" i="2"/>
  <c r="X30" i="2"/>
  <c r="P19" i="2"/>
  <c r="P31" i="2"/>
  <c r="BM22" i="2"/>
  <c r="BM20" i="2"/>
  <c r="BM5" i="2"/>
  <c r="BM21" i="2"/>
  <c r="BM4" i="2"/>
  <c r="BM15" i="2"/>
  <c r="BO16" i="2"/>
  <c r="BN27" i="2"/>
  <c r="BM8" i="2"/>
  <c r="BM25" i="2"/>
  <c r="BM26" i="2"/>
  <c r="BN17" i="2"/>
  <c r="BN23" i="2"/>
  <c r="BM27" i="2"/>
  <c r="BN6" i="2"/>
  <c r="BM6" i="2"/>
  <c r="BM19" i="2"/>
  <c r="BN33" i="2"/>
  <c r="BN26" i="2"/>
  <c r="BN10" i="2"/>
  <c r="BM10" i="2"/>
  <c r="BO6" i="2"/>
  <c r="Z12" i="2"/>
  <c r="AG12" i="2" s="1"/>
  <c r="AA12" i="2"/>
  <c r="R15" i="2"/>
  <c r="X10" i="2"/>
  <c r="R20" i="2"/>
  <c r="AG20" i="2" s="1"/>
  <c r="P5" i="2"/>
  <c r="BO8" i="2"/>
  <c r="J24" i="2"/>
  <c r="E24" i="2" s="1"/>
  <c r="AA2" i="2"/>
  <c r="BN21" i="2"/>
  <c r="J2" i="2"/>
  <c r="E2" i="2" s="1"/>
  <c r="P26" i="2"/>
  <c r="BO15" i="2"/>
  <c r="BN9" i="2"/>
  <c r="P9" i="2"/>
  <c r="J19" i="2"/>
  <c r="E19" i="2" s="1"/>
  <c r="BN19" i="2"/>
  <c r="BN3" i="2"/>
  <c r="J6" i="2"/>
  <c r="E6" i="2" s="1"/>
  <c r="P6" i="2"/>
  <c r="BN25" i="2"/>
  <c r="P25" i="2"/>
  <c r="J26" i="2"/>
  <c r="E26" i="2" s="1"/>
  <c r="J14" i="2"/>
  <c r="E14" i="2" s="1"/>
  <c r="J28" i="2"/>
  <c r="E28" i="2" s="1"/>
  <c r="BN7" i="2"/>
  <c r="J33" i="2"/>
  <c r="E33" i="2" s="1"/>
  <c r="P33" i="2"/>
  <c r="P20" i="2"/>
  <c r="BN30" i="2"/>
  <c r="BN28" i="2"/>
  <c r="J18" i="2"/>
  <c r="E18" i="2" s="1"/>
  <c r="J8" i="2"/>
  <c r="E8" i="2" s="1"/>
  <c r="J3" i="2"/>
  <c r="E3" i="2" s="1"/>
  <c r="P14" i="2"/>
  <c r="P7" i="2"/>
  <c r="BN24" i="2"/>
  <c r="J15" i="2"/>
  <c r="BN5" i="2"/>
  <c r="J12" i="2"/>
  <c r="E12" i="2" s="1"/>
  <c r="P18" i="2"/>
  <c r="BN11" i="2"/>
  <c r="P22" i="2"/>
  <c r="J10" i="2"/>
  <c r="E10" i="2" s="1"/>
  <c r="J5" i="2"/>
  <c r="E5" i="2" s="1"/>
  <c r="J30" i="2"/>
  <c r="E30" i="2" s="1"/>
  <c r="P10" i="2"/>
  <c r="J31" i="2"/>
  <c r="E31" i="2" s="1"/>
  <c r="J32" i="2"/>
  <c r="E32" i="2" s="1"/>
  <c r="J17" i="2"/>
  <c r="E17" i="2" s="1"/>
  <c r="BN22" i="2"/>
  <c r="P2" i="2"/>
  <c r="BN31" i="2"/>
  <c r="P11" i="2"/>
  <c r="J21" i="2"/>
  <c r="E21" i="2" s="1"/>
  <c r="P23" i="2"/>
  <c r="P17" i="2"/>
  <c r="P4" i="2"/>
  <c r="P16" i="2"/>
  <c r="BN16" i="2"/>
  <c r="J23" i="2"/>
  <c r="E23" i="2" s="1"/>
  <c r="BN8" i="2"/>
  <c r="BN4" i="2"/>
  <c r="P15" i="2"/>
  <c r="BN12" i="2"/>
  <c r="BN15" i="2"/>
  <c r="P32" i="2"/>
  <c r="BC11" i="2"/>
  <c r="BC8" i="2"/>
  <c r="BC5" i="2"/>
  <c r="BC13" i="2"/>
  <c r="BC19" i="2"/>
  <c r="BC22" i="2"/>
  <c r="BC10" i="2"/>
  <c r="BC28" i="2"/>
  <c r="BC14" i="2"/>
  <c r="BC25" i="2"/>
  <c r="BC21" i="2"/>
  <c r="BC18" i="2"/>
  <c r="BC6" i="2"/>
  <c r="BC26" i="2"/>
  <c r="BC9" i="2"/>
  <c r="BC16" i="2"/>
  <c r="BC24" i="2"/>
  <c r="BC23" i="2"/>
  <c r="BC17" i="2"/>
  <c r="BC20" i="2"/>
  <c r="BC2" i="2"/>
  <c r="BC31" i="2"/>
  <c r="BC7" i="2"/>
  <c r="BC4" i="2"/>
  <c r="BC27" i="2"/>
  <c r="BC30" i="2"/>
  <c r="BC33" i="2"/>
  <c r="BC12" i="2"/>
  <c r="BC15" i="2"/>
  <c r="BC32" i="2"/>
  <c r="BC3" i="2"/>
  <c r="S29" i="2"/>
  <c r="AI29" i="2" s="1"/>
  <c r="R29" i="2"/>
  <c r="AG2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X12" i="1" l="1"/>
  <c r="AX11" i="1"/>
  <c r="BJ15" i="2"/>
  <c r="BI11" i="2"/>
  <c r="BI10" i="2"/>
  <c r="BJ10" i="2"/>
  <c r="BI14" i="2"/>
  <c r="BI6" i="2"/>
  <c r="BI27" i="2"/>
  <c r="BJ2" i="2"/>
  <c r="BI3" i="2"/>
  <c r="BJ25" i="2"/>
  <c r="BI19" i="2"/>
  <c r="BI17" i="2"/>
  <c r="BJ21" i="2"/>
  <c r="BJ33" i="2"/>
  <c r="BI33" i="2"/>
  <c r="BI15" i="2"/>
  <c r="BJ11" i="2"/>
  <c r="BI13" i="2"/>
  <c r="BI2" i="2"/>
  <c r="BI24" i="2"/>
  <c r="BJ14" i="2"/>
  <c r="BJ28" i="2"/>
  <c r="BJ19" i="2"/>
  <c r="BJ13" i="2"/>
  <c r="BI5" i="2"/>
  <c r="BI28" i="2"/>
  <c r="BJ3" i="2"/>
  <c r="BJ31" i="2"/>
  <c r="BI23" i="2"/>
  <c r="BJ20" i="2"/>
  <c r="BJ29" i="2"/>
  <c r="BI18" i="2"/>
  <c r="BJ26" i="2"/>
  <c r="BI30" i="2"/>
  <c r="BI8" i="2"/>
  <c r="BI12" i="2"/>
  <c r="BJ16" i="2"/>
  <c r="BJ7" i="2"/>
  <c r="BJ9" i="2"/>
  <c r="BJ32"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7" i="2"/>
  <c r="BG17" i="2"/>
  <c r="BH25" i="2"/>
  <c r="BG5" i="2"/>
  <c r="BG22" i="2"/>
  <c r="BH17" i="2"/>
  <c r="BH12" i="2"/>
  <c r="BH5" i="2"/>
  <c r="BG18" i="2"/>
  <c r="BG28" i="2"/>
  <c r="BH33" i="2"/>
  <c r="BG31" i="2"/>
  <c r="BH8" i="2"/>
  <c r="BH30" i="2"/>
  <c r="BG23" i="2"/>
  <c r="BH2" i="2"/>
  <c r="BH31" i="2"/>
  <c r="BH27" i="2"/>
  <c r="BG10" i="2"/>
  <c r="BH18" i="2"/>
  <c r="BH3" i="2"/>
  <c r="BH6" i="2"/>
  <c r="BG33" i="2"/>
  <c r="BH13" i="2"/>
  <c r="BG30" i="2"/>
  <c r="BG19" i="2"/>
  <c r="BG12" i="2"/>
  <c r="BH28" i="2"/>
  <c r="BH11" i="2"/>
  <c r="BH24" i="2"/>
  <c r="BH14" i="2"/>
  <c r="BH22" i="2"/>
  <c r="BG2" i="2"/>
  <c r="BG24" i="2"/>
  <c r="BH10" i="2"/>
  <c r="BG8" i="2"/>
  <c r="BH15" i="2"/>
  <c r="BG15" i="2"/>
  <c r="BG11" i="2"/>
  <c r="BH23" i="2"/>
  <c r="BG27" i="2"/>
  <c r="BG6" i="2"/>
  <c r="BH19" i="2"/>
  <c r="BH21" i="2"/>
  <c r="BH26" i="2"/>
  <c r="BG4" i="2"/>
  <c r="BG13" i="2"/>
  <c r="BH20" i="2"/>
  <c r="BG3" i="2"/>
  <c r="BH7" i="2"/>
  <c r="BH29" i="2"/>
  <c r="BH16" i="2"/>
  <c r="BH9" i="2"/>
  <c r="BG25" i="2"/>
  <c r="BG14" i="2"/>
  <c r="BH32"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6" i="2"/>
  <c r="AG13" i="2"/>
  <c r="AK7" i="2"/>
  <c r="AE24" i="2"/>
  <c r="AJ17" i="2"/>
  <c r="AE27" i="2"/>
  <c r="AG24" i="2"/>
  <c r="AE19" i="2"/>
  <c r="AK9" i="2"/>
  <c r="AG6" i="2"/>
  <c r="AE22" i="2"/>
  <c r="AJ9" i="2"/>
  <c r="AI12" i="2"/>
  <c r="AI22" i="2"/>
  <c r="AK32" i="2"/>
  <c r="AE17" i="2"/>
  <c r="AJ13" i="2"/>
  <c r="AK31" i="2"/>
  <c r="AJ27" i="2"/>
  <c r="AI27" i="2"/>
  <c r="AJ32" i="2"/>
  <c r="AG17" i="2"/>
  <c r="AG11" i="2"/>
  <c r="AE31" i="2"/>
  <c r="AJ24" i="2"/>
  <c r="AJ6" i="2"/>
  <c r="AK6" i="2"/>
  <c r="AK24" i="2"/>
  <c r="AI14" i="2"/>
  <c r="BP47" i="5"/>
  <c r="BQ47" i="5" s="1"/>
  <c r="BP13" i="5"/>
  <c r="BQ13" i="5" s="1"/>
  <c r="AJ14" i="2"/>
  <c r="BP45" i="5"/>
  <c r="BQ45" i="5" s="1"/>
  <c r="BP53" i="5"/>
  <c r="BQ53" i="5" s="1"/>
  <c r="AE33" i="2"/>
  <c r="AE10" i="2"/>
  <c r="AI3" i="2"/>
  <c r="AI33" i="2"/>
  <c r="AR9" i="2"/>
  <c r="AR32" i="2"/>
  <c r="AR7" i="2"/>
  <c r="AR16" i="2"/>
  <c r="AR20" i="2"/>
  <c r="AR29" i="2"/>
  <c r="AG33" i="2"/>
  <c r="AE30" i="2"/>
  <c r="AK25" i="2"/>
  <c r="BP61" i="5"/>
  <c r="BQ61" i="5" s="1"/>
  <c r="BP7" i="5"/>
  <c r="BQ7" i="5" s="1"/>
  <c r="BP19" i="5"/>
  <c r="BQ19" i="5" s="1"/>
  <c r="BP35" i="5"/>
  <c r="BQ35" i="5" s="1"/>
  <c r="BP33" i="5"/>
  <c r="BQ33" i="5" s="1"/>
  <c r="BP29" i="5"/>
  <c r="BQ29" i="5" s="1"/>
  <c r="AJ16" i="2"/>
  <c r="BP15" i="5"/>
  <c r="BQ15" i="5" s="1"/>
  <c r="BP59" i="5"/>
  <c r="BQ59" i="5" s="1"/>
  <c r="AK14" i="2"/>
  <c r="BP57" i="5"/>
  <c r="BQ57" i="5" s="1"/>
  <c r="AG10" i="2"/>
  <c r="AE11" i="2"/>
  <c r="AI4" i="2"/>
  <c r="BP21" i="5"/>
  <c r="BQ21" i="5" s="1"/>
  <c r="E15" i="2"/>
  <c r="CB2" i="2"/>
  <c r="CC5" i="2" s="1"/>
  <c r="AJ4" i="2"/>
  <c r="AG14" i="2"/>
  <c r="AC8" i="2"/>
  <c r="AI28" i="2"/>
  <c r="AG27" i="2"/>
  <c r="AK27" i="2"/>
  <c r="AG5" i="2"/>
  <c r="AK3" i="2"/>
  <c r="AI8" i="2"/>
  <c r="CD5" i="2"/>
  <c r="CD6" i="2"/>
  <c r="AE12" i="2"/>
  <c r="AE28" i="2"/>
  <c r="CB3" i="2"/>
  <c r="CD3" i="2" s="1"/>
  <c r="AK16" i="2"/>
  <c r="AI19" i="2"/>
  <c r="AE2" i="2"/>
  <c r="AI23" i="2"/>
  <c r="AE8" i="2"/>
  <c r="AJ30" i="2"/>
  <c r="AJ19" i="2"/>
  <c r="AG19" i="2"/>
  <c r="AK19" i="2"/>
  <c r="AJ23" i="2"/>
  <c r="AG28" i="2"/>
  <c r="AK23" i="2"/>
  <c r="AI30" i="2"/>
  <c r="BP27" i="5"/>
  <c r="BQ27" i="5" s="1"/>
  <c r="BP3" i="5"/>
  <c r="BQ3" i="5" s="1"/>
  <c r="BP11" i="5"/>
  <c r="BQ11" i="5" s="1"/>
  <c r="BP25" i="5"/>
  <c r="BQ25" i="5" s="1"/>
  <c r="AC19" i="2"/>
  <c r="AE18" i="2"/>
  <c r="AE5" i="2"/>
  <c r="AJ3" i="2"/>
  <c r="AJ25" i="2"/>
  <c r="AG25" i="2"/>
  <c r="AR25" i="2" s="1"/>
  <c r="BV8" i="2"/>
  <c r="BV7" i="2"/>
  <c r="AE23" i="2"/>
  <c r="AI11" i="2"/>
  <c r="AI10"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5" i="2"/>
  <c r="BP43" i="5"/>
  <c r="BQ43" i="5" s="1"/>
  <c r="BP49" i="5"/>
  <c r="BQ49" i="5" s="1"/>
  <c r="AG3" i="2"/>
  <c r="BP39" i="5"/>
  <c r="BQ39" i="5" s="1"/>
  <c r="AK30" i="2"/>
  <c r="E13" i="2"/>
  <c r="BF6" i="2"/>
  <c r="BF13" i="2"/>
  <c r="BF26" i="2"/>
  <c r="BF24" i="2"/>
  <c r="BF5" i="2"/>
  <c r="BF20" i="2"/>
  <c r="BF30" i="2"/>
  <c r="BF10" i="2"/>
  <c r="BF8" i="2"/>
  <c r="BF31" i="2"/>
  <c r="BF12" i="2"/>
  <c r="BF14" i="2"/>
  <c r="BF15" i="2"/>
  <c r="BF3" i="2"/>
  <c r="BF18" i="2"/>
  <c r="BF16" i="2"/>
  <c r="BF21" i="2"/>
  <c r="BF2" i="2"/>
  <c r="BF17" i="2"/>
  <c r="BF28" i="2"/>
  <c r="BF32" i="2"/>
  <c r="BF4" i="2"/>
  <c r="BF19" i="2"/>
  <c r="BF23" i="2"/>
  <c r="BF22" i="2"/>
  <c r="BF33" i="2"/>
  <c r="BF7" i="2"/>
  <c r="K11" i="2"/>
  <c r="E11" i="2"/>
  <c r="BD9" i="2"/>
  <c r="E9" i="2"/>
  <c r="K25" i="2"/>
  <c r="E25" i="2"/>
  <c r="K27" i="2"/>
  <c r="E27" i="2"/>
  <c r="BE27" i="2"/>
  <c r="AC25" i="2"/>
  <c r="BD11" i="2"/>
  <c r="BE11" i="2"/>
  <c r="AC15" i="2"/>
  <c r="AC23" i="2"/>
  <c r="AE15" i="2"/>
  <c r="AC32" i="2"/>
  <c r="AC33" i="2"/>
  <c r="AC17" i="2"/>
  <c r="AJ2" i="2"/>
  <c r="AC27" i="2"/>
  <c r="AC13" i="2"/>
  <c r="AC12" i="2"/>
  <c r="AG15" i="2"/>
  <c r="AC24" i="2"/>
  <c r="AC9" i="2"/>
  <c r="AC22" i="2"/>
  <c r="AC6" i="2"/>
  <c r="AC3" i="2"/>
  <c r="AC11" i="2"/>
  <c r="AC7" i="2"/>
  <c r="AC16" i="2"/>
  <c r="AC10" i="2"/>
  <c r="AC14" i="2"/>
  <c r="AC26" i="2"/>
  <c r="AC31" i="2"/>
  <c r="AC28" i="2"/>
  <c r="AC18" i="2"/>
  <c r="AC20" i="2"/>
  <c r="AC2" i="2"/>
  <c r="AC21" i="2"/>
  <c r="AI15" i="2"/>
  <c r="AK21" i="2"/>
  <c r="AG21" i="2"/>
  <c r="AR21" i="2" s="1"/>
  <c r="AI13" i="2"/>
  <c r="AJ26" i="2"/>
  <c r="AI26" i="2"/>
  <c r="AR26" i="2" s="1"/>
  <c r="AC30" i="2"/>
  <c r="AJ18" i="2"/>
  <c r="AI18" i="2"/>
  <c r="AI5" i="2"/>
  <c r="AC5" i="2"/>
  <c r="AI2" i="2"/>
  <c r="AC4" i="2"/>
  <c r="AG31" i="2"/>
  <c r="BD27" i="2"/>
  <c r="BP20" i="2"/>
  <c r="BP14" i="2"/>
  <c r="BE25" i="2"/>
  <c r="BD25" i="2"/>
  <c r="BD28" i="2"/>
  <c r="K28" i="2"/>
  <c r="BD6" i="2"/>
  <c r="K6" i="2"/>
  <c r="BE30" i="2"/>
  <c r="K30" i="2"/>
  <c r="BE12" i="2"/>
  <c r="K12" i="2"/>
  <c r="BE14" i="2"/>
  <c r="K14" i="2"/>
  <c r="BD4" i="2"/>
  <c r="K4" i="2"/>
  <c r="BD31" i="2"/>
  <c r="K31" i="2"/>
  <c r="BD24" i="2"/>
  <c r="K24" i="2"/>
  <c r="BD20" i="2"/>
  <c r="K20" i="2"/>
  <c r="BE20" i="2"/>
  <c r="BD23" i="2"/>
  <c r="K23" i="2"/>
  <c r="BE17" i="2"/>
  <c r="K17" i="2"/>
  <c r="BD10" i="2"/>
  <c r="K10" i="2"/>
  <c r="BE8" i="2"/>
  <c r="K8" i="2"/>
  <c r="BD33" i="2"/>
  <c r="K33" i="2"/>
  <c r="BE19" i="2"/>
  <c r="K19" i="2"/>
  <c r="BE13" i="2"/>
  <c r="K13" i="2"/>
  <c r="BE7" i="2"/>
  <c r="K7" i="2"/>
  <c r="BE9" i="2"/>
  <c r="K9" i="2"/>
  <c r="BE5" i="2"/>
  <c r="K5" i="2"/>
  <c r="BD3" i="2"/>
  <c r="K3" i="2"/>
  <c r="BE26" i="2"/>
  <c r="K26" i="2"/>
  <c r="BE2" i="2"/>
  <c r="K2" i="2"/>
  <c r="BE21" i="2"/>
  <c r="K21" i="2"/>
  <c r="BD32" i="2"/>
  <c r="K32" i="2"/>
  <c r="BE15" i="2"/>
  <c r="K15" i="2"/>
  <c r="BE18" i="2"/>
  <c r="K18" i="2"/>
  <c r="BD22" i="2"/>
  <c r="K22" i="2"/>
  <c r="BE16" i="2"/>
  <c r="K16" i="2"/>
  <c r="BD16" i="2"/>
  <c r="BP23" i="2"/>
  <c r="BP7" i="2"/>
  <c r="BP2" i="2"/>
  <c r="BD7" i="2"/>
  <c r="BP26" i="2"/>
  <c r="AK10" i="2"/>
  <c r="BP32" i="2"/>
  <c r="BP31" i="2"/>
  <c r="BP10" i="2"/>
  <c r="AK22" i="2"/>
  <c r="AJ22" i="2"/>
  <c r="BP17" i="2"/>
  <c r="AK5" i="2"/>
  <c r="BP12" i="2"/>
  <c r="BE22" i="2"/>
  <c r="AK11" i="2"/>
  <c r="BP30" i="2"/>
  <c r="AJ33" i="2"/>
  <c r="AJ11" i="2"/>
  <c r="BP28" i="2"/>
  <c r="AK26" i="2"/>
  <c r="BP11" i="2"/>
  <c r="BP33" i="2"/>
  <c r="BP13" i="2"/>
  <c r="AK18" i="2"/>
  <c r="BP18" i="2"/>
  <c r="BP3" i="2"/>
  <c r="BP25" i="2"/>
  <c r="BP9" i="2"/>
  <c r="BP24" i="2"/>
  <c r="BP22" i="2"/>
  <c r="BP27" i="2"/>
  <c r="BP21" i="2"/>
  <c r="BD13" i="2"/>
  <c r="BP19" i="2"/>
  <c r="AJ28" i="2"/>
  <c r="AK13" i="2"/>
  <c r="AJ15" i="2"/>
  <c r="AK8" i="2"/>
  <c r="AJ8" i="2"/>
  <c r="AJ20" i="2"/>
  <c r="BP5" i="2"/>
  <c r="AK28" i="2"/>
  <c r="BP4" i="2"/>
  <c r="AK33" i="2"/>
  <c r="AJ31" i="2"/>
  <c r="AJ10" i="2"/>
  <c r="AJ21" i="2"/>
  <c r="AK12" i="2"/>
  <c r="AK29" i="2"/>
  <c r="AK2" i="2"/>
  <c r="AK20" i="2"/>
  <c r="AK15" i="2"/>
  <c r="BE24" i="2"/>
  <c r="BE4" i="2"/>
  <c r="BP16" i="2"/>
  <c r="BE3" i="2"/>
  <c r="AJ12" i="2"/>
  <c r="BP6" i="2"/>
  <c r="BP8" i="2"/>
  <c r="BD2" i="2"/>
  <c r="BD19" i="2"/>
  <c r="BD15" i="2"/>
  <c r="BD8" i="2"/>
  <c r="BE6" i="2"/>
  <c r="BE28" i="2"/>
  <c r="BP15" i="2"/>
  <c r="BD26" i="2"/>
  <c r="AJ29" i="2"/>
  <c r="BD14" i="2"/>
  <c r="BE33" i="2"/>
  <c r="BE31" i="2"/>
  <c r="BD18" i="2"/>
  <c r="BD17" i="2"/>
  <c r="BD12" i="2"/>
  <c r="BE23" i="2"/>
  <c r="BE32" i="2"/>
  <c r="BE10" i="2"/>
  <c r="BD5" i="2"/>
  <c r="BD30" i="2"/>
  <c r="BD21"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V2" i="2" s="1"/>
  <c r="BB29" i="2"/>
  <c r="X29" i="2"/>
  <c r="X36" i="2" s="1"/>
  <c r="BN29" i="2"/>
  <c r="BQ29" i="2" s="1"/>
  <c r="BM29" i="2"/>
  <c r="BM37" i="2" s="1"/>
  <c r="BO29" i="2"/>
  <c r="BO36" i="2" s="1"/>
  <c r="BQ67" i="8" l="1"/>
  <c r="BQ68" i="8" s="1"/>
  <c r="BP67" i="8"/>
  <c r="BP68" i="8" s="1"/>
  <c r="BO37" i="2"/>
  <c r="AG37" i="2"/>
  <c r="AG35" i="2"/>
  <c r="AZ37" i="2"/>
  <c r="AZ36" i="2"/>
  <c r="AZ35" i="2"/>
  <c r="AV37" i="2"/>
  <c r="AV36" i="2"/>
  <c r="AV35" i="2"/>
  <c r="AJ37" i="2"/>
  <c r="AJ36" i="2"/>
  <c r="AJ35" i="2"/>
  <c r="BV5" i="2"/>
  <c r="BV13" i="2" s="1"/>
  <c r="BA36" i="2"/>
  <c r="BA35" i="2"/>
  <c r="BA37" i="2"/>
  <c r="P37" i="2"/>
  <c r="AE37" i="2"/>
  <c r="AE36" i="2"/>
  <c r="AE35" i="2"/>
  <c r="J37" i="2"/>
  <c r="AI37" i="2"/>
  <c r="AI36" i="2"/>
  <c r="AI35" i="2"/>
  <c r="J35" i="2"/>
  <c r="J36" i="2"/>
  <c r="BM35" i="2"/>
  <c r="BQ37" i="2"/>
  <c r="BQ36" i="2"/>
  <c r="BQ35" i="2"/>
  <c r="BO35" i="2"/>
  <c r="BM36" i="2"/>
  <c r="AK35" i="2"/>
  <c r="AK37" i="2"/>
  <c r="AK36" i="2"/>
  <c r="BN35" i="2"/>
  <c r="BN36" i="2"/>
  <c r="X37" i="2"/>
  <c r="BN37" i="2"/>
  <c r="X35" i="2"/>
  <c r="BB35" i="2"/>
  <c r="BB37" i="2"/>
  <c r="BB36" i="2"/>
  <c r="P35" i="2"/>
  <c r="AG36" i="2"/>
  <c r="BV14" i="2"/>
  <c r="BV15" i="2" s="1"/>
  <c r="AM5" i="2"/>
  <c r="AQ5" i="2" s="1"/>
  <c r="AM23" i="2"/>
  <c r="AQ23" i="2" s="1"/>
  <c r="AL6" i="2"/>
  <c r="AP6" i="2" s="1"/>
  <c r="AL31" i="2"/>
  <c r="AP31" i="2" s="1"/>
  <c r="AM14" i="2"/>
  <c r="AQ14" i="2" s="1"/>
  <c r="AL24" i="2"/>
  <c r="AP24" i="2" s="1"/>
  <c r="AM9" i="2"/>
  <c r="AQ9" i="2" s="1"/>
  <c r="AM28" i="2"/>
  <c r="AQ28" i="2" s="1"/>
  <c r="AL22" i="2"/>
  <c r="AP22" i="2" s="1"/>
  <c r="AL18" i="2"/>
  <c r="AP18" i="2" s="1"/>
  <c r="AL23" i="2"/>
  <c r="AP23" i="2" s="1"/>
  <c r="AM3" i="2"/>
  <c r="AQ3" i="2" s="1"/>
  <c r="AL2" i="2"/>
  <c r="AP2" i="2" s="1"/>
  <c r="AM6" i="2"/>
  <c r="AQ6" i="2" s="1"/>
  <c r="AM33" i="2"/>
  <c r="AQ33" i="2" s="1"/>
  <c r="AM22" i="2"/>
  <c r="AQ22" i="2" s="1"/>
  <c r="AL5" i="2"/>
  <c r="AP5" i="2" s="1"/>
  <c r="AM19" i="2"/>
  <c r="AQ19" i="2" s="1"/>
  <c r="AM4" i="2"/>
  <c r="AL12" i="2"/>
  <c r="AP12" i="2" s="1"/>
  <c r="AL20" i="2"/>
  <c r="AP20" i="2" s="1"/>
  <c r="AM18" i="2"/>
  <c r="AQ18" i="2" s="1"/>
  <c r="AM27" i="2"/>
  <c r="AQ27" i="2" s="1"/>
  <c r="AL16" i="2"/>
  <c r="AP16" i="2" s="1"/>
  <c r="AL19" i="2"/>
  <c r="AP19" i="2" s="1"/>
  <c r="AL32" i="2"/>
  <c r="AP32" i="2" s="1"/>
  <c r="AL17" i="2"/>
  <c r="AP17" i="2" s="1"/>
  <c r="AL25" i="2"/>
  <c r="AP25" i="2" s="1"/>
  <c r="AL30" i="2"/>
  <c r="AP30" i="2" s="1"/>
  <c r="AL26" i="2"/>
  <c r="AP26" i="2" s="1"/>
  <c r="AL3" i="2"/>
  <c r="AP3" i="2" s="1"/>
  <c r="AL27" i="2"/>
  <c r="AP27" i="2" s="1"/>
  <c r="AM7" i="2"/>
  <c r="AQ7" i="2" s="1"/>
  <c r="AM15" i="2"/>
  <c r="AQ15" i="2" s="1"/>
  <c r="AM13" i="2"/>
  <c r="AQ13" i="2" s="1"/>
  <c r="AM26" i="2"/>
  <c r="AQ26" i="2" s="1"/>
  <c r="AM21" i="2"/>
  <c r="AQ21" i="2" s="1"/>
  <c r="AM31" i="2"/>
  <c r="AQ31" i="2" s="1"/>
  <c r="AL15" i="2"/>
  <c r="AP15" i="2" s="1"/>
  <c r="AL28" i="2"/>
  <c r="AP28" i="2" s="1"/>
  <c r="AL13" i="2"/>
  <c r="AP13" i="2" s="1"/>
  <c r="AM2" i="2"/>
  <c r="AQ2" i="2" s="1"/>
  <c r="AL14" i="2"/>
  <c r="AP14" i="2" s="1"/>
  <c r="AL7" i="2"/>
  <c r="AP7" i="2" s="1"/>
  <c r="AM16" i="2"/>
  <c r="AQ16" i="2" s="1"/>
  <c r="AM25" i="2"/>
  <c r="AQ25" i="2" s="1"/>
  <c r="AM32" i="2"/>
  <c r="AQ32" i="2" s="1"/>
  <c r="AL8" i="2"/>
  <c r="AP8" i="2" s="1"/>
  <c r="AM8" i="2"/>
  <c r="AQ8" i="2" s="1"/>
  <c r="AM10" i="2"/>
  <c r="AQ10" i="2" s="1"/>
  <c r="AM20" i="2"/>
  <c r="AQ20" i="2" s="1"/>
  <c r="AL4" i="2"/>
  <c r="AL11" i="2"/>
  <c r="AP11" i="2" s="1"/>
  <c r="AL33" i="2"/>
  <c r="AP33" i="2" s="1"/>
  <c r="AM12" i="2"/>
  <c r="AQ12" i="2" s="1"/>
  <c r="AM17" i="2"/>
  <c r="AQ17" i="2" s="1"/>
  <c r="AL21" i="2"/>
  <c r="AP21" i="2" s="1"/>
  <c r="AM11" i="2"/>
  <c r="AQ11" i="2" s="1"/>
  <c r="AL10" i="2"/>
  <c r="AP10" i="2" s="1"/>
  <c r="AM30" i="2"/>
  <c r="AQ30" i="2" s="1"/>
  <c r="AM24" i="2"/>
  <c r="AQ24" i="2" s="1"/>
  <c r="AL9" i="2"/>
  <c r="AP9" i="2" s="1"/>
  <c r="AR4" i="2"/>
  <c r="AM29" i="2"/>
  <c r="AR12" i="2"/>
  <c r="AR24" i="2"/>
  <c r="AR6" i="2"/>
  <c r="AR13" i="2"/>
  <c r="AR17" i="2"/>
  <c r="AR27" i="2"/>
  <c r="AR22" i="2"/>
  <c r="AO31" i="2"/>
  <c r="AN27" i="2"/>
  <c r="AR31" i="2"/>
  <c r="AR14" i="2"/>
  <c r="AR3" i="2"/>
  <c r="AR19" i="2"/>
  <c r="AR33" i="2"/>
  <c r="AR10" i="2"/>
  <c r="AR15" i="2"/>
  <c r="AR11" i="2"/>
  <c r="AR30" i="2"/>
  <c r="AR2" i="2"/>
  <c r="AR23" i="2"/>
  <c r="AR5" i="2"/>
  <c r="AR18" i="2"/>
  <c r="AR8" i="2"/>
  <c r="AR28" i="2"/>
  <c r="BU18" i="2"/>
  <c r="CC6" i="2"/>
  <c r="CB4" i="2"/>
  <c r="CD4" i="2" s="1"/>
  <c r="BV4" i="2"/>
  <c r="BV11" i="2"/>
  <c r="AN25" i="2"/>
  <c r="BQ67" i="5"/>
  <c r="BP67" i="5"/>
  <c r="AO11" i="2"/>
  <c r="AO27" i="2"/>
  <c r="BF29" i="2"/>
  <c r="BF36" i="2" s="1"/>
  <c r="AO25" i="2"/>
  <c r="K29" i="2"/>
  <c r="AO29" i="2" s="1"/>
  <c r="E29" i="2"/>
  <c r="E35" i="2" s="1"/>
  <c r="AO21" i="2"/>
  <c r="AC29" i="2"/>
  <c r="AC37" i="2" s="1"/>
  <c r="AN11" i="2"/>
  <c r="AL29" i="2"/>
  <c r="AO8" i="2"/>
  <c r="AO12" i="2"/>
  <c r="AO28" i="2"/>
  <c r="AN14" i="2"/>
  <c r="AO14" i="2"/>
  <c r="AN16" i="2"/>
  <c r="AO16" i="2"/>
  <c r="AN2" i="2"/>
  <c r="AO2" i="2"/>
  <c r="AN13" i="2"/>
  <c r="AO13" i="2"/>
  <c r="AN23" i="2"/>
  <c r="AO23" i="2"/>
  <c r="AN32" i="2"/>
  <c r="AO32" i="2"/>
  <c r="AN9" i="2"/>
  <c r="AO9" i="2"/>
  <c r="AO10" i="2"/>
  <c r="AO20" i="2"/>
  <c r="AN4" i="2"/>
  <c r="AO4" i="2"/>
  <c r="AN30" i="2"/>
  <c r="AO30" i="2"/>
  <c r="AN24" i="2"/>
  <c r="AO24" i="2"/>
  <c r="AN6" i="2"/>
  <c r="AO6" i="2"/>
  <c r="AO15" i="2"/>
  <c r="AN5" i="2"/>
  <c r="AO5" i="2"/>
  <c r="AO22" i="2"/>
  <c r="AN26" i="2"/>
  <c r="AO26" i="2"/>
  <c r="AN19" i="2"/>
  <c r="AO19" i="2"/>
  <c r="AN18" i="2"/>
  <c r="AO18" i="2"/>
  <c r="AN3" i="2"/>
  <c r="AO3" i="2"/>
  <c r="AN7" i="2"/>
  <c r="AO7" i="2"/>
  <c r="AO33" i="2"/>
  <c r="AN17" i="2"/>
  <c r="AO17" i="2"/>
  <c r="AN12" i="2"/>
  <c r="AN28" i="2"/>
  <c r="AN22" i="2"/>
  <c r="AN10" i="2"/>
  <c r="AN20" i="2"/>
  <c r="AN31" i="2"/>
  <c r="AN21" i="2"/>
  <c r="AN33" i="2"/>
  <c r="AN15" i="2"/>
  <c r="AN8" i="2"/>
  <c r="BD29" i="2"/>
  <c r="BD35" i="2" s="1"/>
  <c r="BE29" i="2"/>
  <c r="BE36" i="2" s="1"/>
  <c r="BQ67" i="4"/>
  <c r="BQ68" i="4" s="1"/>
  <c r="BP67" i="4"/>
  <c r="BP68" i="4" s="1"/>
  <c r="BP29" i="2"/>
  <c r="BP37" i="2" s="1"/>
  <c r="BC29" i="2"/>
  <c r="BP35" i="2" l="1"/>
  <c r="K37" i="2"/>
  <c r="AC35" i="2"/>
  <c r="BE37" i="2"/>
  <c r="BE35" i="2"/>
  <c r="BD36" i="2"/>
  <c r="BD37" i="2"/>
  <c r="BP36" i="2"/>
  <c r="AO36" i="2"/>
  <c r="AO35" i="2"/>
  <c r="AO37" i="2"/>
  <c r="K36" i="2"/>
  <c r="BC35" i="2"/>
  <c r="BC37" i="2"/>
  <c r="BC36" i="2"/>
  <c r="BF37" i="2"/>
  <c r="E36" i="2"/>
  <c r="AC36" i="2"/>
  <c r="BF35" i="2"/>
  <c r="E37" i="2"/>
  <c r="AQ4" i="2"/>
  <c r="AM35" i="2"/>
  <c r="AM37" i="2"/>
  <c r="AM36" i="2"/>
  <c r="AP4" i="2"/>
  <c r="AL35" i="2"/>
  <c r="AL37" i="2"/>
  <c r="AL36" i="2"/>
  <c r="K35" i="2"/>
  <c r="CC7" i="2"/>
  <c r="CC8" i="2" s="1"/>
  <c r="AQ29" i="2"/>
  <c r="AP29" i="2"/>
  <c r="CD7" i="2"/>
  <c r="CE4" i="2" s="1"/>
  <c r="AN29" i="2"/>
  <c r="AN37" i="2" s="1"/>
  <c r="AN35" i="2" l="1"/>
  <c r="AN36" i="2"/>
  <c r="AQ37" i="2"/>
  <c r="AQ36" i="2"/>
  <c r="AQ35" i="2"/>
  <c r="AP36" i="2"/>
  <c r="AP35" i="2"/>
  <c r="AP37" i="2"/>
  <c r="CD8" i="2"/>
  <c r="CE3" i="2"/>
  <c r="CE6" i="2"/>
  <c r="CE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<sst xmlns="http://schemas.openxmlformats.org/spreadsheetml/2006/main" count="6401" uniqueCount="1821">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</sst>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30">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s>
  <cellStyleXfs count="2">
    <xf numFmtId="0" fontId="0" fillId="0" borderId="0"/>
    <xf numFmtId="0" fontId="2" fillId="4" borderId="12" applyNumberFormat="0" applyAlignment="0" applyProtection="0"/>
  </cellStyleXfs>
  <cellXfs count="9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cellXfs>
  <cellStyles count="2">
    <cellStyle name="Normal" xfId="0" builtinId="0"/>
    <cellStyle name="Output" xfId="1" builtinId="21"/>
  </cellStyles>
  <dxfs count="46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-2</c:v>
                </c:pt>
                <c:pt idx="460">
                  <c:v>6</c:v>
                </c:pt>
                <c:pt idx="461">
                  <c:v>-4</c:v>
                </c:pt>
                <c:pt idx="462">
                  <c:v>-2</c:v>
                </c:pt>
                <c:pt idx="463">
                  <c:v>-5</c:v>
                </c:pt>
                <c:pt idx="464">
                  <c:v>-3</c:v>
                </c:pt>
                <c:pt idx="465">
                  <c:v>-5</c:v>
                </c:pt>
                <c:pt idx="466">
                  <c:v>-2</c:v>
                </c:pt>
                <c:pt idx="467">
                  <c:v>-4</c:v>
                </c:pt>
                <c:pt idx="468">
                  <c:v>-3</c:v>
                </c:pt>
                <c:pt idx="469">
                  <c:v>-2</c:v>
                </c:pt>
                <c:pt idx="470">
                  <c:v>2</c:v>
                </c:pt>
                <c:pt idx="471">
                  <c:v>-4</c:v>
                </c:pt>
                <c:pt idx="472">
                  <c:v>-2</c:v>
                </c:pt>
                <c:pt idx="473">
                  <c:v>-2</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-4</c:v>
                </c:pt>
                <c:pt idx="460">
                  <c:v>0</c:v>
                </c:pt>
                <c:pt idx="461">
                  <c:v>-3</c:v>
                </c:pt>
                <c:pt idx="462">
                  <c:v>-4</c:v>
                </c:pt>
                <c:pt idx="463">
                  <c:v>-4</c:v>
                </c:pt>
                <c:pt idx="464">
                  <c:v>-4</c:v>
                </c:pt>
                <c:pt idx="465">
                  <c:v>-3</c:v>
                </c:pt>
                <c:pt idx="466">
                  <c:v>-5</c:v>
                </c:pt>
                <c:pt idx="467">
                  <c:v>-5</c:v>
                </c:pt>
                <c:pt idx="468">
                  <c:v>-5</c:v>
                </c:pt>
                <c:pt idx="469">
                  <c:v>-6</c:v>
                </c:pt>
                <c:pt idx="470">
                  <c:v>-2</c:v>
                </c:pt>
                <c:pt idx="471">
                  <c:v>-3</c:v>
                </c:pt>
                <c:pt idx="472">
                  <c:v>-5</c:v>
                </c:pt>
                <c:pt idx="473">
                  <c:v>-6</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7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-30</c:v>
                </c:pt>
                <c:pt idx="460">
                  <c:v>-30</c:v>
                </c:pt>
                <c:pt idx="461">
                  <c:v>-30</c:v>
                </c:pt>
                <c:pt idx="462">
                  <c:v>-30</c:v>
                </c:pt>
                <c:pt idx="463">
                  <c:v>-30</c:v>
                </c:pt>
                <c:pt idx="464">
                  <c:v>-30</c:v>
                </c:pt>
                <c:pt idx="465">
                  <c:v>-30</c:v>
                </c:pt>
                <c:pt idx="466">
                  <c:v>-30</c:v>
                </c:pt>
                <c:pt idx="467">
                  <c:v>-30</c:v>
                </c:pt>
                <c:pt idx="468">
                  <c:v>-30</c:v>
                </c:pt>
                <c:pt idx="469">
                  <c:v>-30</c:v>
                </c:pt>
                <c:pt idx="470">
                  <c:v>-30</c:v>
                </c:pt>
                <c:pt idx="471">
                  <c:v>-30</c:v>
                </c:pt>
                <c:pt idx="472">
                  <c:v>-30</c:v>
                </c:pt>
                <c:pt idx="473">
                  <c:v>-2</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7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-53</c:v>
                </c:pt>
                <c:pt idx="460">
                  <c:v>-53</c:v>
                </c:pt>
                <c:pt idx="461">
                  <c:v>-53</c:v>
                </c:pt>
                <c:pt idx="462">
                  <c:v>-53</c:v>
                </c:pt>
                <c:pt idx="463">
                  <c:v>-53</c:v>
                </c:pt>
                <c:pt idx="464">
                  <c:v>-53</c:v>
                </c:pt>
                <c:pt idx="465">
                  <c:v>-53</c:v>
                </c:pt>
                <c:pt idx="466">
                  <c:v>-53</c:v>
                </c:pt>
                <c:pt idx="467">
                  <c:v>-53</c:v>
                </c:pt>
                <c:pt idx="468">
                  <c:v>-53</c:v>
                </c:pt>
                <c:pt idx="469">
                  <c:v>-53</c:v>
                </c:pt>
                <c:pt idx="470">
                  <c:v>-53</c:v>
                </c:pt>
                <c:pt idx="471">
                  <c:v>-53</c:v>
                </c:pt>
                <c:pt idx="472">
                  <c:v>-53</c:v>
                </c:pt>
                <c:pt idx="473">
                  <c:v>-6</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0" dataDxfId="458" headerRowBorderDxfId="459">
  <autoFilter ref="A2:AJ1314" xr:uid="{5B054025-4CD5-437B-A2B1-4953810278F9}"/>
  <tableColumns count="36">
    <tableColumn id="1" xr3:uid="{4F0EF3E3-5ED2-413B-9486-9498BEF02C85}" name="DatePickMade" totalsRowLabel="Total" dataDxfId="457" totalsRowDxfId="456"/>
    <tableColumn id="2" xr3:uid="{39F623AD-0A71-404E-ACB2-FF5C232C4B60}" name="GameDate" dataDxfId="455" totalsRowDxfId="454"/>
    <tableColumn id="3" xr3:uid="{F9CBDD2B-6977-478D-B9B1-48132BC29B8D}" name="GameID" dataDxfId="453" totalsRowDxfId="452"/>
    <tableColumn id="4" xr3:uid="{2B6D103E-CF04-4221-A032-6566D087A240}" name="AwayTeam" totalsRowFunction="count" dataDxfId="451" totalsRowDxfId="450"/>
    <tableColumn id="5" xr3:uid="{E9B83039-5C7E-45B4-A5F1-F54DF85D8DB5}" name="HomeTeam" totalsRowFunction="count" dataDxfId="449" totalsRowDxfId="448"/>
    <tableColumn id="6" xr3:uid="{CA60FB2E-C878-4F57-9486-8FFAB21268D1}" name="PredictedAwayScore" totalsRowFunction="count" dataDxfId="447" totalsRowDxfId="446"/>
    <tableColumn id="7" xr3:uid="{BDE84EDC-079B-4057-84F6-42C28780CF56}" name="PredictedHomeScore" totalsRowFunction="count" dataDxfId="445" totalsRowDxfId="444"/>
    <tableColumn id="8" xr3:uid="{AB1145B6-73D2-4952-891E-2532100229DC}" name="PredictedWinner" totalsRowFunction="count" dataDxfId="443" totalsRowDxfId="442"/>
    <tableColumn id="9" xr3:uid="{0FDA5C85-1339-41A1-AEB6-455F4E077F46}" name="PredictedResult" totalsRowFunction="count" dataDxfId="441" totalsRowDxfId="440"/>
    <tableColumn id="10" xr3:uid="{6C6A6DF0-F9AE-4DAF-8957-8621DF7520A2}" name="ActualAwayScore" totalsRowFunction="count" dataDxfId="439"/>
    <tableColumn id="11" xr3:uid="{B8B678E5-1823-43AE-95CC-BEE79D908CEE}" name="ActualHomeScore" totalsRowFunction="count" dataDxfId="438" totalsRowDxfId="437"/>
    <tableColumn id="12" xr3:uid="{C650F2F7-7978-49EE-8737-DCE1A6311E23}" name="ActualWinner" totalsRowFunction="count" dataDxfId="436" totalsRowDxfId="435">
      <calculatedColumnFormula>IF(OR($J3=$K3,AND(ISBLANK($J3),ISBLANK($K3))),"_",IF($J3&gt;$K3,$D3,$E3))</calculatedColumnFormula>
    </tableColumn>
    <tableColumn id="13" xr3:uid="{C3C777BB-B7C0-4722-9240-DAC37612029E}" name="ActualResult" totalsRowFunction="count" dataDxfId="434" totalsRowDxfId="433"/>
    <tableColumn id="17" xr3:uid="{239B68C2-07A2-4506-9EC8-00E52DD7178A}" name="GameIsOver" totalsRowFunction="count" dataDxfId="432" totalsRowDxfId="431">
      <calculatedColumnFormula>IF(ISBLANK(Table2[[#This Row],[ActualResult]]), 0, 1)</calculatedColumnFormula>
    </tableColumn>
    <tableColumn id="14" xr3:uid="{C40BC093-C7BF-4F78-9D28-E8E87FFCAD46}" name="CorrectWinnerPrediction" totalsRowFunction="count" dataDxfId="430" totalsRowDxfId="42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8" totalsRowDxfId="42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6" totalsRowDxfId="42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4" totalsRowDxfId="423"/>
    <tableColumn id="19" xr3:uid="{665B4234-0C9B-451F-996C-0671FAEA8ED7}" name="LosingTeam" totalsRowFunction="count" dataDxfId="422" totalsRowDxfId="421">
      <calculatedColumnFormula>IF($L3="_", "_", IF($L3=$D3,$E3,$D3))</calculatedColumnFormula>
    </tableColumn>
    <tableColumn id="20" xr3:uid="{44E37CA6-669F-47CA-95D2-B831EB8B3628}" name="InterConf" totalsRowFunction="count" dataDxfId="420" totalsRowDxfId="41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8" totalsRowDxfId="41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6" totalsRowDxfId="415">
      <calculatedColumnFormula>IF(Table2[[#This Row],[InterConf]]=1,IF(Table2[[#This Row],[InterDiv]]=0, 1, 0), 0)</calculatedColumnFormula>
    </tableColumn>
    <tableColumn id="22" xr3:uid="{CF57AF56-FFCF-4952-BAB8-36DAD7FDF03B}" name="CrossConf" totalsRowFunction="count" dataDxfId="414" totalsRowDxfId="41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2" totalsRowDxfId="411"/>
    <tableColumn id="25" xr3:uid="{5D6968E6-45CE-4B45-818F-1A4B201A39D4}" name="PostGameNotes" totalsRowFunction="count" dataDxfId="410" totalsRowDxfId="409"/>
    <tableColumn id="26" xr3:uid="{4CC012EB-DB6C-4853-A5B9-75650FDCD78B}" name="GameHasShutOut" dataDxfId="408" totalsRowDxfId="407">
      <calculatedColumnFormula>IF(AND(Table2[[#This Row],[GameIsOver]]=1,Table2[[#This Row],[ActualHomeScore]]*Table2[[#This Row],[ActualAwayScore]]=0), 1,0)</calculatedColumnFormula>
    </tableColumn>
    <tableColumn id="30" xr3:uid="{9F2BC698-979E-418D-A635-D09045DEAC35}" name="NewPointsAway" dataDxfId="406" totalsRowDxfId="40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4" totalsRowDxfId="40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2" totalsRowDxfId="401">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0" totalsRowDxfId="399">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8" totalsRowDxfId="39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6" totalsRowDxfId="395">
      <calculatedColumnFormula>Table2[[#This Row],[ActualAwayScore]]-Table2[[#This Row],[PredictedAwayScore]]</calculatedColumnFormula>
    </tableColumn>
    <tableColumn id="33" xr3:uid="{6DAB8D33-9AC0-4212-9CC7-EE429158576E}" name="PredictedHomeScorePlusMinus" dataDxfId="394" totalsRowDxfId="393">
      <calculatedColumnFormula>Table2[[#This Row],[ActualHomeScore]]-Table2[[#This Row],[PredictedHomeScore]]</calculatedColumnFormula>
    </tableColumn>
    <tableColumn id="34" xr3:uid="{A99B5A7F-1537-4AAF-9568-8B0736364400}" name="PredictedAwayScorePlusMinusByDate" dataDxfId="392" totalsRowDxfId="391">
      <calculatedColumnFormula>SUMIF($B$3:$B$1315, $B3, $AF$3:$AF$1315)</calculatedColumnFormula>
    </tableColumn>
    <tableColumn id="35" xr3:uid="{438B3C73-5C9F-4061-9177-ADA21EB41F1F}" name="PredictedHomeScorePlusMinusByDate" dataDxfId="390" totalsRowDxfId="389">
      <calculatedColumnFormula>SUMIF($B$3:$B$1315, $B3, $AG$3:$AG$1315)</calculatedColumnFormula>
    </tableColumn>
    <tableColumn id="36" xr3:uid="{4D822B59-35DC-4091-9231-8369AB949EE5}" name="WatchOrder" dataDxfId="388" totalsRowDxfId="387"/>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6" dataDxfId="385">
  <autoFilter ref="A1:AG273" xr:uid="{74EEDFCB-ED7A-4BB1-A2EE-67F4F56372D2}"/>
  <tableColumns count="33">
    <tableColumn id="1" xr3:uid="{A49AAD1C-7D7D-45B8-A139-0779BA31A77E}" name="Date" dataDxfId="384"/>
    <tableColumn id="2" xr3:uid="{730CD6D2-246F-432B-8EEB-0203EE317A26}" name="ANA" dataDxfId="383">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2"/>
    <tableColumn id="4" xr3:uid="{87F00FE4-13FE-4967-9AA3-C167D9305BF9}" name="BUF" dataDxfId="381"/>
    <tableColumn id="5" xr3:uid="{E4871159-5731-4550-8344-84BE83ED01F0}" name="CAR" dataDxfId="380"/>
    <tableColumn id="6" xr3:uid="{5725D175-4124-4B24-993F-7A6EFE1491AC}" name="CBJ" dataDxfId="379"/>
    <tableColumn id="7" xr3:uid="{C13EFE5D-116B-45F1-A9D9-40B119CB0AD5}" name="CGY" dataDxfId="378"/>
    <tableColumn id="8" xr3:uid="{64E13E1C-E642-404F-86A4-5519B5259476}" name="CHI" dataDxfId="377"/>
    <tableColumn id="9" xr3:uid="{36E64709-D15B-46B3-A7DE-B98D6486B271}" name="COL" dataDxfId="376"/>
    <tableColumn id="10" xr3:uid="{1CD1FEAC-B353-4165-A857-F8E64B61D6BA}" name="DAL" dataDxfId="375"/>
    <tableColumn id="11" xr3:uid="{23CC1A05-CF3C-41D9-ADFE-F115BEFC985F}" name="DET" dataDxfId="374"/>
    <tableColumn id="12" xr3:uid="{1C5CEC72-E9F1-43F8-A2AB-965A58C697FF}" name="EDM" dataDxfId="373"/>
    <tableColumn id="13" xr3:uid="{CC6E7C18-A903-499F-B324-61FD69F457D3}" name="FLA" dataDxfId="372"/>
    <tableColumn id="14" xr3:uid="{EA30EDB7-6072-42F9-B2C0-5015D88CD405}" name="LAK" dataDxfId="371"/>
    <tableColumn id="15" xr3:uid="{43F59676-0F92-4F04-B89B-D52DE8300412}" name="MIN" dataDxfId="370"/>
    <tableColumn id="16" xr3:uid="{74052D50-F767-4835-96C3-D812137B6B78}" name="MTL" dataDxfId="369"/>
    <tableColumn id="17" xr3:uid="{090B024D-8AC7-4C1B-9B31-4454C3F37CB3}" name="NJD" dataDxfId="368"/>
    <tableColumn id="18" xr3:uid="{526C0944-F465-462A-8ECA-BF074D7EB1DE}" name="NSH" dataDxfId="367"/>
    <tableColumn id="19" xr3:uid="{7C20E30B-1AA1-48BD-A65C-DE528BA72FE6}" name="NYI" dataDxfId="366"/>
    <tableColumn id="20" xr3:uid="{27A2F177-CC7A-4B19-977F-CEA1C51D6C0E}" name="NYR" dataDxfId="365"/>
    <tableColumn id="21" xr3:uid="{073FE83E-0AF1-44C3-AE3C-5BD26992F7D5}" name="OTT" dataDxfId="364"/>
    <tableColumn id="22" xr3:uid="{6370A811-7903-4DD2-9DE8-8D7B816BE146}" name="PHI" dataDxfId="363"/>
    <tableColumn id="23" xr3:uid="{37BEE05D-28D8-4538-8285-29B64599DD4E}" name="PIT" dataDxfId="362"/>
    <tableColumn id="24" xr3:uid="{132755F5-4605-4136-9380-5C1921B33212}" name="SEA" dataDxfId="361"/>
    <tableColumn id="25" xr3:uid="{0468EE05-8CDF-4319-BE9D-D89F14C8E183}" name="SJS" dataDxfId="360"/>
    <tableColumn id="26" xr3:uid="{C0A1252B-B678-413D-B72A-E409CAA4D568}" name="STL" dataDxfId="359"/>
    <tableColumn id="27" xr3:uid="{2FCCA5C4-ADEA-43B2-980E-C95A408B8B92}" name="TBL" dataDxfId="358"/>
    <tableColumn id="28" xr3:uid="{399BA29B-CDF9-4FB4-9C8F-90EF3231D634}" name="TOR" dataDxfId="357"/>
    <tableColumn id="29" xr3:uid="{3FD60A86-C15C-4F59-96BA-7D808B5C7AF7}" name="UTA" dataDxfId="356"/>
    <tableColumn id="30" xr3:uid="{E95E1BF9-F880-45B8-BABE-2E3FFD2EB59F}" name="VAN" dataDxfId="355"/>
    <tableColumn id="31" xr3:uid="{14971F10-0533-4026-A0C3-1CD757193D21}" name="VGK" dataDxfId="354"/>
    <tableColumn id="32" xr3:uid="{78F9574A-44B1-4063-8869-88AD0333E712}" name="WPG" dataDxfId="353"/>
    <tableColumn id="33" xr3:uid="{E013F70D-43E1-4AE8-99B8-77027202A8A5}" name="WSH" dataDxfId="3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1" dataDxfId="350">
  <autoFilter ref="A1:JO33" xr:uid="{2A4A11DC-9405-4D6C-9F97-FDF0CCB41A11}"/>
  <sortState xmlns:xlrd2="http://schemas.microsoft.com/office/spreadsheetml/2017/richdata2" ref="A2:JO33">
    <sortCondition ref="B2:B33"/>
    <sortCondition ref="C2:C33"/>
    <sortCondition descending="1" ref="BW2:BW33"/>
  </sortState>
  <tableColumns count="275">
    <tableColumn id="1" xr3:uid="{6A7086D0-711A-41B7-A4B8-9D377B70EC26}" name="Team" totalsRowLabel="Total" dataDxfId="349"/>
    <tableColumn id="274" xr3:uid="{010ED52E-0419-4863-94F8-9AF3356A2738}" name="Conf" dataDxfId="348"/>
    <tableColumn id="275" xr3:uid="{72531E18-55CF-4588-B22F-9093ECF8BF1A}" name="Div" dataDxfId="347"/>
    <tableColumn id="2" xr3:uid="{BD7886D5-3240-48F9-AD10-972D3E8FE85B}" name="2024-10-03" totalsRowFunction="average" dataDxfId="346">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5">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4">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2">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0">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8">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7">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6">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5">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4">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2">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9">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7">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6">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5">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4">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3">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2">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0">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8">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6">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5">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4">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3">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2">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0">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8">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6">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5">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4">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3">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2">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0">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8">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6">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5">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4">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3">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2">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0">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8">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6">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5">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4">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3">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2">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0">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8">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6">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5">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4">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3">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2">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0">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8">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6">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5">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4">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3">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2">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0">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8">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6">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5">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4">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3">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2">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0">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8">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6">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5">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4">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3">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2">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0">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8">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6">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5">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4">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3">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2">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0">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8">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6">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5">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4">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3">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2">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0">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8">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6">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5">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4">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3">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2">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0">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8">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6">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5">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4">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3">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2">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0">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8">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6">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5">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4">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3">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2">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0">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8">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6">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5">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4">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3">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2">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0">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8">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6">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5">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4">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3">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2">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0">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8">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6">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5">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4">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3">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2">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0">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8">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6">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5">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4">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3">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2">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0">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8">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6"/>
    <tableColumn id="203" xr3:uid="{EF04B5B5-9142-4C44-8A69-7BDEC74C0F2F}" name="2025-04-22" dataDxfId="145"/>
    <tableColumn id="204" xr3:uid="{82B364E6-C40F-4EA4-B27D-9C321844B44D}" name="2025-04-23" dataDxfId="144"/>
    <tableColumn id="205" xr3:uid="{A3EE5B43-B6BC-40EA-85FF-398957E3EC07}" name="2025-04-24" dataDxfId="143"/>
    <tableColumn id="206" xr3:uid="{8772AE8A-933D-46C1-B9C1-60B6C8185E8A}" name="2025-04-25" dataDxfId="142"/>
    <tableColumn id="207" xr3:uid="{484C07C8-EBA2-453D-B583-F930911565C0}" name="2025-04-26" dataDxfId="141"/>
    <tableColumn id="208" xr3:uid="{B52D8603-B5B2-488C-A433-34FD2A683C6B}" name="2025-04-27" dataDxfId="140"/>
    <tableColumn id="209" xr3:uid="{169BF9D8-EE52-429B-B28E-9B5C27822A41}" name="2025-04-28" dataDxfId="139"/>
    <tableColumn id="210" xr3:uid="{84174DF3-C71A-4E90-8847-B6C7B782A654}" name="2025-04-29" dataDxfId="138"/>
    <tableColumn id="211" xr3:uid="{206EDDC5-46BB-4D3A-9BE0-E0197053913D}" name="2025-04-30" dataDxfId="137"/>
    <tableColumn id="212" xr3:uid="{366CA1C4-A2DF-4B3E-A696-C1F3BBAD987A}" name="2025-05-01" dataDxfId="136"/>
    <tableColumn id="213" xr3:uid="{77111EA0-AC60-4806-8C9E-118542B3A239}" name="2025-05-02" dataDxfId="135"/>
    <tableColumn id="214" xr3:uid="{5F31DB5D-F68F-497F-A3C0-14D09C735B50}" name="2025-05-03" dataDxfId="134"/>
    <tableColumn id="215" xr3:uid="{053478A4-6AB5-46FA-AB15-755FCEDA366B}" name="2025-05-04" dataDxfId="133"/>
    <tableColumn id="216" xr3:uid="{E63F8AFE-33C8-44CE-ABD5-87AFA2B2DEE5}" name="2025-05-05" dataDxfId="132"/>
    <tableColumn id="217" xr3:uid="{0F704A9A-705A-4A63-A5CB-2E2030610C2C}" name="2025-05-06" dataDxfId="131"/>
    <tableColumn id="218" xr3:uid="{5C606A6D-1C96-4494-A223-4347F237E33C}" name="2025-05-07" dataDxfId="130"/>
    <tableColumn id="219" xr3:uid="{28C842CB-95E9-41FC-9A54-6285101CA2E4}" name="2025-05-08" dataDxfId="129"/>
    <tableColumn id="220" xr3:uid="{A5ED12A3-494D-4396-97B2-620410EAB47C}" name="2025-05-09" dataDxfId="128"/>
    <tableColumn id="221" xr3:uid="{0A5ABB48-A153-4B93-9AF3-A6C216F7B6FC}" name="2025-05-10" dataDxfId="127"/>
    <tableColumn id="222" xr3:uid="{0405F07C-691E-4156-B1AB-789FB58D118D}" name="2025-05-11" dataDxfId="126"/>
    <tableColumn id="223" xr3:uid="{246E8105-028E-4D2B-A83D-CB77EA9C86B5}" name="2025-05-12" dataDxfId="125"/>
    <tableColumn id="224" xr3:uid="{D81920D6-A5AC-4A82-B2FA-98E67E362CE3}" name="2025-05-13" dataDxfId="124"/>
    <tableColumn id="225" xr3:uid="{CC727698-0496-467C-971F-D75A82A7EBDF}" name="2025-05-14" dataDxfId="123"/>
    <tableColumn id="226" xr3:uid="{339361FD-67CC-4E23-9ACB-B74553C52593}" name="2025-05-15" dataDxfId="122"/>
    <tableColumn id="227" xr3:uid="{4DE55659-72B2-4210-9353-7D9C4CCCE733}" name="2025-05-16" dataDxfId="121"/>
    <tableColumn id="228" xr3:uid="{6215F3BA-5DFF-4976-BC80-78E30D01889D}" name="2025-05-17" dataDxfId="120"/>
    <tableColumn id="229" xr3:uid="{50DA08D7-FC7B-49B0-B3F4-1C4635DE3032}" name="2025-05-18" dataDxfId="119"/>
    <tableColumn id="230" xr3:uid="{30BC1EC6-2069-4300-8391-810C9EC04511}" name="2025-05-19" dataDxfId="118"/>
    <tableColumn id="231" xr3:uid="{3043D2FE-95E0-48AF-ACD8-B5634AE3E9D5}" name="2025-05-20" dataDxfId="117"/>
    <tableColumn id="232" xr3:uid="{A1EAF0F2-FC84-4670-AAF9-B5A7CCF2C92A}" name="2025-05-21" dataDxfId="116"/>
    <tableColumn id="233" xr3:uid="{777586C1-D3DF-470E-B1DC-EF50B354B885}" name="2025-05-22" dataDxfId="115"/>
    <tableColumn id="234" xr3:uid="{F9D2BEE5-0C9C-4591-9625-B5A40D8C6987}" name="2025-05-23" dataDxfId="114"/>
    <tableColumn id="235" xr3:uid="{D5CB1CD3-1B56-4F97-9378-63F4D461B94D}" name="2025-05-24" dataDxfId="113"/>
    <tableColumn id="236" xr3:uid="{4474AF3B-88F1-40B9-B58F-5CC8F0AAE000}" name="2025-05-25" dataDxfId="112"/>
    <tableColumn id="237" xr3:uid="{DD6FFB66-C370-442C-9825-05FDB743FE00}" name="2025-05-26" dataDxfId="111"/>
    <tableColumn id="238" xr3:uid="{9BE32098-E719-426B-8143-7E12C6A3F46A}" name="2025-05-27" dataDxfId="110"/>
    <tableColumn id="239" xr3:uid="{F5D1C276-6464-4D7F-BCBD-5336B596A903}" name="2025-05-28" dataDxfId="109"/>
    <tableColumn id="240" xr3:uid="{31B515AE-008A-4669-8CEE-771E1638A518}" name="2025-05-29" dataDxfId="108"/>
    <tableColumn id="241" xr3:uid="{3200C033-4974-4D1B-A44C-3F837D42D2DC}" name="2025-05-30" dataDxfId="107"/>
    <tableColumn id="242" xr3:uid="{4D4CDA41-067D-4DA0-95F0-4823FC08D4E5}" name="2025-05-31" dataDxfId="106"/>
    <tableColumn id="243" xr3:uid="{3DBF5A2B-0E33-4E1C-9DC2-18CA4F0A1493}" name="2025-06-01" dataDxfId="105"/>
    <tableColumn id="244" xr3:uid="{9D3D72D9-161F-4909-8971-6C5C7D46BAA7}" name="2025-06-02" dataDxfId="104"/>
    <tableColumn id="245" xr3:uid="{232663AE-B137-4CF8-A170-52E93C00C65D}" name="2025-06-03" dataDxfId="103"/>
    <tableColumn id="246" xr3:uid="{BD7A6004-6162-4AC8-9110-BA5E6A9D1049}" name="2025-06-04" dataDxfId="102"/>
    <tableColumn id="247" xr3:uid="{C0AA2183-97B0-473E-8388-F06F8164380F}" name="2025-06-05" dataDxfId="101"/>
    <tableColumn id="248" xr3:uid="{F84BC399-3949-4C18-ABAA-64C17BEA5CE0}" name="2025-06-06" dataDxfId="100"/>
    <tableColumn id="249" xr3:uid="{4A9CC113-874C-4FC8-A1A6-63A95A893D95}" name="2025-06-07" dataDxfId="99"/>
    <tableColumn id="250" xr3:uid="{6A253FC8-C38B-4237-BE92-22BD7FDA4D1D}" name="2025-06-08" dataDxfId="98"/>
    <tableColumn id="251" xr3:uid="{ABD1D9B8-A62F-43C7-8867-D07F901B294B}" name="2025-06-09" dataDxfId="97"/>
    <tableColumn id="252" xr3:uid="{FF84CAE4-B5B3-4E8C-ACD5-281ECE9DA5EB}" name="2025-06-10" dataDxfId="96"/>
    <tableColumn id="253" xr3:uid="{06E2F1E1-34E4-442D-91B3-36F14418A6DD}" name="2025-06-11" dataDxfId="95"/>
    <tableColumn id="254" xr3:uid="{00DD0F40-05DE-4EF1-9263-6F11B02C8F66}" name="2025-06-12" dataDxfId="94"/>
    <tableColumn id="255" xr3:uid="{B3BC126B-C9C6-4541-B7BF-8E0A8AF13283}" name="2025-06-13" dataDxfId="93"/>
    <tableColumn id="256" xr3:uid="{58A93E20-2E09-42D6-83C4-3187C52FC2C9}" name="2025-06-14" dataDxfId="92"/>
    <tableColumn id="257" xr3:uid="{99B8A1B1-1594-47C1-A779-5AE979AC6886}" name="2025-06-15" dataDxfId="91"/>
    <tableColumn id="258" xr3:uid="{DB9B71D0-083F-40C9-99EC-EA2500168DB1}" name="2025-06-16" dataDxfId="90"/>
    <tableColumn id="259" xr3:uid="{F368A8EF-CA23-49A5-84B6-E087A332E315}" name="2025-06-17" dataDxfId="89"/>
    <tableColumn id="260" xr3:uid="{F2B11177-CB50-47EB-87ED-A437D4F32F8E}" name="2025-06-18" dataDxfId="88"/>
    <tableColumn id="261" xr3:uid="{F21EDA7F-2C76-45F1-AB9D-D35BEE4425F3}" name="2025-06-19" dataDxfId="87"/>
    <tableColumn id="262" xr3:uid="{527A99F6-045E-4293-955B-C68E4AD9052A}" name="2025-06-20" dataDxfId="86"/>
    <tableColumn id="263" xr3:uid="{99DC238A-A4C6-4EAE-82AC-FCA02043D4EA}" name="2025-06-21" dataDxfId="85"/>
    <tableColumn id="264" xr3:uid="{43477D6D-E749-4FFF-9062-9F92408792BE}" name="2025-06-22" dataDxfId="84"/>
    <tableColumn id="265" xr3:uid="{13D87D26-AA45-4778-8BD5-BDB665171820}" name="2025-06-23" dataDxfId="83"/>
    <tableColumn id="266" xr3:uid="{3DF15EBF-5CB5-4787-8409-9F983729C815}" name="2025-06-24" dataDxfId="82"/>
    <tableColumn id="267" xr3:uid="{71F1B423-DE3D-4704-B52D-D6660BE9B52F}" name="2025-06-25" dataDxfId="81"/>
    <tableColumn id="268" xr3:uid="{E9D496DF-4D64-42C9-9857-E5FCB3FF66F8}" name="2025-06-26" dataDxfId="80"/>
    <tableColumn id="269" xr3:uid="{21A1EEB8-CF48-4BFB-9EB7-3E5069338279}" name="2025-06-27" dataDxfId="79"/>
    <tableColumn id="270" xr3:uid="{05C6922F-BFAD-40A6-BF87-21B77F0394F1}" name="2025-06-28" dataDxfId="78"/>
    <tableColumn id="271" xr3:uid="{8929460E-C610-4A2C-A152-7ADD44E2FE12}" name="2025-06-29" dataDxfId="77"/>
    <tableColumn id="272" xr3:uid="{4C8830FB-F1D3-4D12-BD25-337AA191C58D}" name="2025-06-30" dataDxfId="76"/>
    <tableColumn id="273" xr3:uid="{AC1A3332-3064-4E0E-BA13-DA3DA202B941}" name="2025-07-01" totalsRowFunction="count" dataDxfId="7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R33" totalsRowShown="0" headerRowDxfId="74">
  <autoFilter ref="A1:BR33" xr:uid="{A403E24F-C71A-433A-846A-0616DE78145D}"/>
  <sortState xmlns:xlrd2="http://schemas.microsoft.com/office/spreadsheetml/2017/richdata2" ref="A2:BR33">
    <sortCondition descending="1" ref="AL1:AL33"/>
  </sortState>
  <tableColumns count="70">
    <tableColumn id="1" xr3:uid="{985AE516-C8BB-498C-ABE1-5BF054EDACAF}" name="Teams"/>
    <tableColumn id="2" xr3:uid="{57EB51AE-5D41-451D-B2B5-FCE487AC5014}" name="C"/>
    <tableColumn id="3" xr3:uid="{F09AC7BA-CE60-4AA6-AFDB-3C9145AFF369}" name="D"/>
    <tableColumn id="4" xr3:uid="{2B211923-BCE3-40CA-84EF-718013E18BDC}" name="Watched" dataDxfId="73">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2">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1">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0">
      <calculatedColumnFormula>41-Table3[[#This Row],[GP_H]]</calculatedColumnFormula>
    </tableColumn>
    <tableColumn id="7" xr3:uid="{3A0C0FDF-351B-4E2E-8967-A04CE845123C}" name="GP">
      <calculatedColumnFormula>F2+H2</calculatedColumnFormula>
    </tableColumn>
    <tableColumn id="45" xr3:uid="{D1D5702E-1A9D-40A6-B2AB-C603E28FF624}" name="GR" dataDxfId="69">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8">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7">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6">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5">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4">
      <calculatedColumnFormula>COUNTIFS(DataRegularSeason20242025!$E$3:$E$1315,$A2, DataRegularSeason20242025!$L$3:$L$1315, $A2, DataRegularSeason20242025!$N$3:$N$1315,1)</calculatedColumnFormula>
    </tableColumn>
    <tableColumn id="43" xr3:uid="{080CA1AA-BE46-4D92-85F9-CB14E09F42A9}" name="RW_H" dataDxfId="63">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2">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1">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0">
      <calculatedColumnFormula>COUNTIFS(DataRegularSeason20242025!$E$3:$E$1315,$A2, DataRegularSeason20242025!$S$3:$S$1315, $A2,DataRegularSeason20242025!$M$3:$M$1315,"REG")</calculatedColumnFormula>
    </tableColumn>
    <tableColumn id="35" xr3:uid="{9E9FAC75-9E40-4447-8D44-C5EA7137197A}" name="OTL_H" dataDxfId="59">
      <calculatedColumnFormula>COUNTIFS(DataRegularSeason20242025!$E$3:$E$1315,$A2, DataRegularSeason20242025!$S$3:$S$1315, $A2,DataRegularSeason20242025!$M$3:$M$1315,"OT")</calculatedColumnFormula>
    </tableColumn>
    <tableColumn id="34" xr3:uid="{0BE27D3D-4AFA-42CE-BE44-914976589EB9}" name="SOL_H" dataDxfId="58">
      <calculatedColumnFormula>COUNTIFS(DataRegularSeason20242025!$E$3:$E$1315,$A2, DataRegularSeason20242025!$S$3:$S$1315, $A2,DataRegularSeason20242025!$M$3:$M$1315,"SO")</calculatedColumnFormula>
    </tableColumn>
    <tableColumn id="52" xr3:uid="{835E8B4B-1B56-4988-ADA0-E6D362F4CA4D}" name="W" dataDxfId="57">
      <calculatedColumnFormula>Table3[[#This Row],[W_A]]+Table3[[#This Row],[W_H]]</calculatedColumnFormula>
    </tableColumn>
    <tableColumn id="53" xr3:uid="{88446FA8-50DC-4FD7-ADED-80F797D341F2}" name="L" dataDxfId="56">
      <calculatedColumnFormula>Table3[[#This Row],[L_A]]+Table3[[#This Row],[L_H]]</calculatedColumnFormula>
    </tableColumn>
    <tableColumn id="54" xr3:uid="{8B16E8B3-A102-413E-9653-CF701CEEB9C9}" name="RW" dataDxfId="55">
      <calculatedColumnFormula>Table3[[#This Row],[RW_A]]+Table3[[#This Row],[RW_H]]</calculatedColumnFormula>
    </tableColumn>
    <tableColumn id="56" xr3:uid="{8CC6F779-2722-4557-A481-A8ECBA4EC611}" name="RL" dataDxfId="54">
      <calculatedColumnFormula>Table3[[#This Row],[RL_A]]+Table3[[#This Row],[RL_H]]</calculatedColumnFormula>
    </tableColumn>
    <tableColumn id="55" xr3:uid="{B5F893C5-62B6-4BD4-A363-58006E427EB4}" name="OTW" dataDxfId="53">
      <calculatedColumnFormula>Table3[[#This Row],[OTW_A]]+Table3[[#This Row],[OTW_H]]</calculatedColumnFormula>
    </tableColumn>
    <tableColumn id="57" xr3:uid="{65CBB9B0-79F9-4697-BF9E-46D8F8199661}" name="OTL" dataDxfId="52">
      <calculatedColumnFormula>Table3[[#This Row],[OTL_A]]+Table3[[#This Row],[OTL_H]]</calculatedColumnFormula>
    </tableColumn>
    <tableColumn id="58" xr3:uid="{935B18B6-6EE9-4AB7-96D2-5CC21B3091F1}" name="SOW" dataDxfId="51">
      <calculatedColumnFormula>Table3[[#This Row],[SOW_A]]+Table3[[#This Row],[SOW_H]]</calculatedColumnFormula>
    </tableColumn>
    <tableColumn id="59" xr3:uid="{72AA5675-42CA-4646-9D56-F903019CA984}" name="SOL" dataDxfId="50">
      <calculatedColumnFormula>Table3[[#This Row],[SOL_A]]+Table3[[#This Row],[SOL_H]]</calculatedColumnFormula>
    </tableColumn>
    <tableColumn id="36" xr3:uid="{963D35F6-3613-4CF0-B60C-81F6AC38687D}" name="PTS" dataDxfId="49">
      <calculatedColumnFormula>(2*(Table3[[#This Row],[W_A]]+Table3[[#This Row],[W_H]]))+Table3[[#This Row],[OTL_A]]+Table3[[#This Row],[SOL_A]]+Table3[[#This Row],[OTL_H]]+Table3[[#This Row],[SOL_H]]</calculatedColumnFormula>
    </tableColumn>
    <tableColumn id="37" xr3:uid="{6F978067-DE25-4A50-B909-B8AE9A09B806}" name="PTS2" dataDxfId="48">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7">
      <calculatedColumnFormula>Table3[[#This Row],[PTS]]/(2*Table3[[#This Row],[GP]])</calculatedColumnFormula>
    </tableColumn>
    <tableColumn id="64" xr3:uid="{C4462842-CB72-4A45-8AE0-F1C2F1896F3C}" name="PTS%2" dataDxfId="46">
      <calculatedColumnFormula>Table3[[#This Row],[PTS2]]/(3*Table3[[#This Row],[GP]])</calculatedColumnFormula>
    </tableColumn>
    <tableColumn id="49" xr3:uid="{A615DA94-4BB4-4863-8FB3-13B2512D6354}" name="MAX_PTS" dataDxfId="45">
      <calculatedColumnFormula>(2*Table3[[#This Row],[GR]])+Table3[[#This Row],[PTS]]</calculatedColumnFormula>
    </tableColumn>
    <tableColumn id="50" xr3:uid="{8E72A434-A9EA-4A87-9B77-6458DC51D3DD}" name="MAX_PTS2" dataDxfId="44">
      <calculatedColumnFormula>(3*Table3[[#This Row],[GR]])+Table3[[#This Row],[PTS2]]</calculatedColumnFormula>
    </tableColumn>
    <tableColumn id="67" xr3:uid="{685476C7-AB55-4647-B9F7-7860AABCA2A3}" name="PROJ_PTS" dataDxfId="43">
      <calculatedColumnFormula>Table3[[#This Row],[PTS]]+(2 * Table3[[#This Row],[GR]] * Table3[[#This Row],[PTS%]])</calculatedColumnFormula>
    </tableColumn>
    <tableColumn id="68" xr3:uid="{B82889C2-551D-43DB-AD0C-EA626770F09C}" name="PROJ_PTS2" dataDxfId="42">
      <calculatedColumnFormula>Table3[[#This Row],[PTS2]]+(3 * Table3[[#This Row],[GR]] * Table3[[#This Row],[PTS%2]])</calculatedColumnFormula>
    </tableColumn>
    <tableColumn id="60" xr3:uid="{EE4931FD-ADC7-49F3-98DE-CE48D4109732}" name="RECORD" dataDxfId="41" dataCellStyle="Output">
      <calculatedColumnFormula>_xlfn.CONCAT(TEXT(Table3[[#This Row],[W]], "0"), "-", TEXT(Table3[[#This Row],[RL]],"0"), "-", TEXT(Table3[[#This Row],[OTL]]+Table3[[#This Row],[SOL]], "0"))</calculatedColumnFormula>
    </tableColumn>
    <tableColumn id="62" xr3:uid="{9681B520-186F-4C7F-AC8C-33F85BD04A16}" name="SHTO_A" dataDxfId="4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8">
      <calculatedColumnFormula>Table3[[#This Row],[GF]]/Table3[[#This Row],[GP]]</calculatedColumnFormula>
    </tableColumn>
    <tableColumn id="32" xr3:uid="{F1CD7542-6690-4276-B0F0-95BFD01CFF0B}" name="GAPG" dataDxfId="37">
      <calculatedColumnFormula>Table3[[#This Row],[GA]]/Table3[[#This Row],[GP]]</calculatedColumnFormula>
    </tableColumn>
    <tableColumn id="31" xr3:uid="{39B39AC6-8EA7-4628-BDD5-D00B1BD609DA}" name="GDPG" dataDxfId="36">
      <calculatedColumnFormula>(Table3[[#This Row],[GF]]-Table3[[#This Row],[GA]])/Table3[[#This Row],[GP]]</calculatedColumnFormula>
    </tableColumn>
    <tableColumn id="66" xr3:uid="{507DA38A-B238-41CE-9C18-7D9B525AE471}" name="HOME_RECORD" dataDxfId="35" dataCellStyle="Output">
      <calculatedColumnFormula>_xlfn.CONCAT(TEXT(Table3[[#This Row],[W_H]], "0"), "-", TEXT(Table3[[#This Row],[RL_H]],"0"), "-", TEXT(Table3[[#This Row],[OTL_H]]+Table3[[#This Row],[SOL_H]], "0"))</calculatedColumnFormula>
    </tableColumn>
    <tableColumn id="65" xr3:uid="{B3131FFF-7021-4EC7-B116-3182EFFBD440}" name="AWAY_RECORD" dataDxfId="34" dataCellStyle="Output">
      <calculatedColumnFormula>_xlfn.CONCAT(TEXT(Table3[[#This Row],[W_A]], "0"), "-", TEXT(Table3[[#This Row],[RL_A]],"0"), "-", TEXT(Table3[[#This Row],[OTL_A]]+Table3[[#This Row],[SOL_A]], "0"))</calculatedColumnFormula>
    </tableColumn>
    <tableColumn id="70" xr3:uid="{608A0CE6-BF7A-47C8-BB3D-2973557593E1}" name="PTS%_H" dataDxfId="33" dataCellStyle="Output">
      <calculatedColumnFormula>((2*(Table3[[#This Row],[W_H]]))+Table3[[#This Row],[OTL_H]]+Table3[[#This Row],[SOL_H]])/(2*Table3[[#This Row],[GP_H]])</calculatedColumnFormula>
    </tableColumn>
    <tableColumn id="69" xr3:uid="{6B2AD131-677B-40C4-A34C-E0F53EA8F426}" name="PTS%_A" dataDxfId="32" dataCellStyle="Output">
      <calculatedColumnFormula>((2*(Table3[[#This Row],[W_A]]))+Table3[[#This Row],[OTL_A]]+Table3[[#This Row],[SOL_A]])/(2*Table3[[#This Row],[GP_A]])</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BK2+BL2</calculatedColumnFormula>
    </tableColumn>
    <tableColumn id="26" xr3:uid="{B54702F6-CAE9-4F4A-8853-8111767DBC87}" name="TimesPredictedLoserAway">
      <calculatedColumnFormula>F2-BK2</calculatedColumnFormula>
    </tableColumn>
    <tableColumn id="27" xr3:uid="{90A80F2D-4BC8-4200-ACD0-827C04F53D40}" name="TimesPredictedLoserHome">
      <calculatedColumnFormula>H2-BL2</calculatedColumnFormula>
    </tableColumn>
    <tableColumn id="28" xr3:uid="{090AC785-E56F-4BB1-8F9A-A65C1E4B89F9}" name="TimesPredictedLoser">
      <calculatedColumnFormula>BN2+BO2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opLeftCell="A450" workbookViewId="0">
      <selection activeCell="J471" sqref="J47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76" t="s">
        <v>78</v>
      </c>
      <c r="F1" s="76"/>
      <c r="G1" s="76"/>
      <c r="H1" s="76"/>
      <c r="I1" s="76" t="s">
        <v>79</v>
      </c>
      <c r="J1" s="76"/>
      <c r="K1" s="76"/>
      <c r="L1" s="76"/>
      <c r="AB1" s="31"/>
      <c r="AC1"/>
      <c r="AD1"/>
      <c r="AE1" s="7"/>
      <c r="AF1"/>
    </row>
    <row r="2" spans="1:59"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70"/>
      <c r="AY2" s="70"/>
      <c r="AZ2" s="70"/>
      <c r="BA2" s="70"/>
      <c r="BB2" s="70"/>
    </row>
    <row r="3" spans="1:59"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67"/>
      <c r="AX3" s="73" t="s">
        <v>1818</v>
      </c>
      <c r="AY3" s="74"/>
      <c r="AZ3" s="74"/>
      <c r="BA3" s="74"/>
      <c r="BB3" s="75"/>
      <c r="BD3" s="77" t="s">
        <v>1808</v>
      </c>
      <c r="BE3" s="77"/>
      <c r="BF3" s="77"/>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458</v>
      </c>
      <c r="AT4" t="s">
        <v>1442</v>
      </c>
      <c r="AU4">
        <v>50</v>
      </c>
      <c r="AW4" s="67"/>
      <c r="AX4" t="s">
        <v>1433</v>
      </c>
      <c r="AY4">
        <f>COUNTIFS($O$3:$O$1315, "Y", $M$3:$M$1315, "REG")</f>
        <v>205</v>
      </c>
      <c r="BB4" s="67"/>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253</v>
      </c>
      <c r="AT5" t="s">
        <v>1443</v>
      </c>
      <c r="AU5">
        <v>50</v>
      </c>
      <c r="AW5" s="67"/>
      <c r="AX5" t="s">
        <v>1435</v>
      </c>
      <c r="AY5">
        <f>COUNTIFS($O$3:$O$1315, "N", $M$3:$M$1315, "REG")</f>
        <v>158</v>
      </c>
      <c r="BB5" s="67"/>
      <c r="BD5" s="2">
        <v>0</v>
      </c>
      <c r="BE5" s="2" cm="1">
        <f t="array" ref="BE5">SUM(--(ABS($F$3:$F$1315 - $J$3:$J$1315) = 0)) -(((32*82)/2) - $AP$4)</f>
        <v>67</v>
      </c>
      <c r="BF5" s="2" cm="1">
        <f t="array" ref="BF5">SUM(--(ABS($G$3:$G$1315 - $K$3:$K$1315) = 0)) -(((32*82)/2) - $AP$4)</f>
        <v>77</v>
      </c>
      <c r="BG5">
        <f t="shared" ref="BG5:BG13" si="5">(BE5+BF5)/($AP$4*2)</f>
        <v>0.15720524017467249</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205</v>
      </c>
      <c r="AT6" t="s">
        <v>1482</v>
      </c>
      <c r="AU6">
        <v>50</v>
      </c>
      <c r="AW6" s="67"/>
      <c r="AX6" t="s">
        <v>1436</v>
      </c>
      <c r="AY6">
        <f>COUNTIFS($O$3:$O$1315, "Y", $M$3:$M$1315, "OT")</f>
        <v>36</v>
      </c>
      <c r="BB6" s="67"/>
      <c r="BD6" s="2">
        <v>1</v>
      </c>
      <c r="BE6" s="2" cm="1">
        <f t="array" ref="BE6">SUM(--(ABS($F$3:$F$1315 - $J$3:$J$1315) = $BD6))</f>
        <v>148</v>
      </c>
      <c r="BF6" s="2" cm="1">
        <f t="array" ref="BF6">SUM(--(ABS($G$3:$G$1315 - $K$3:$K$1315) = $BD6))</f>
        <v>131</v>
      </c>
      <c r="BG6">
        <f t="shared" si="5"/>
        <v>0.30458515283842796</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0.55240174672489084</v>
      </c>
      <c r="AT7" t="s">
        <v>1444</v>
      </c>
      <c r="AU7">
        <v>50</v>
      </c>
      <c r="AW7" s="67"/>
      <c r="AX7" t="s">
        <v>1437</v>
      </c>
      <c r="AY7">
        <f>COUNTIFS($O$3:$O$1315, "N", $M$3:$M$1315, "OT")</f>
        <v>36</v>
      </c>
      <c r="BB7" s="67"/>
      <c r="BD7" s="2">
        <v>2</v>
      </c>
      <c r="BE7" s="2" cm="1">
        <f t="array" ref="BE7">SUM(--(ABS($F$3:$F$1315 - $J$3:$J$1315) = $BD7))</f>
        <v>126</v>
      </c>
      <c r="BF7" s="2" cm="1">
        <f t="array" ref="BF7">SUM(--(ABS($G$3:$G$1315 - $K$3:$K$1315) = $BD7))</f>
        <v>126</v>
      </c>
      <c r="BG7">
        <f t="shared" si="5"/>
        <v>0.27510917030567683</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67"/>
      <c r="AX8" t="s">
        <v>1438</v>
      </c>
      <c r="AY8">
        <f>COUNTIFS($O$3:$O$1315, "Y", $M$3:$M$1315, "SO")</f>
        <v>12</v>
      </c>
      <c r="BB8" s="67"/>
      <c r="BD8" s="2">
        <v>3</v>
      </c>
      <c r="BE8" s="2" cm="1">
        <f t="array" ref="BE8">SUM(--(ABS($F$3:$F$1315 - $J$3:$J$1315) = $BD8))</f>
        <v>62</v>
      </c>
      <c r="BF8" s="2" cm="1">
        <f t="array" ref="BF8">SUM(--(ABS($G$3:$G$1315 - $K$3:$K$1315) = $BD8))</f>
        <v>64</v>
      </c>
      <c r="BG8">
        <f t="shared" si="5"/>
        <v>0.13755458515283842</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219.60000000000056</v>
      </c>
      <c r="AT9" t="s">
        <v>1457</v>
      </c>
      <c r="AU9">
        <v>40</v>
      </c>
      <c r="AW9" s="67"/>
      <c r="AX9" t="s">
        <v>1439</v>
      </c>
      <c r="AY9">
        <f>COUNTIFS($O$3:$O$1315, "N", $M$3:$M$1315, "SO")</f>
        <v>11</v>
      </c>
      <c r="BB9" s="67"/>
      <c r="BD9" s="2">
        <v>4</v>
      </c>
      <c r="BE9" s="2" cm="1">
        <f t="array" ref="BE9">SUM(--(ABS($F$3:$F$1315 - $J$3:$J$1315) = $BD9))</f>
        <v>39</v>
      </c>
      <c r="BF9" s="2" cm="1">
        <f t="array" ref="BF9">SUM(--(ABS($G$3:$G$1315 - $K$3:$K$1315) = $BD9))</f>
        <v>40</v>
      </c>
      <c r="BG9">
        <f t="shared" si="5"/>
        <v>8.6244541484716164E-2</v>
      </c>
    </row>
    <row r="10" spans="1:59"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0.47947598253275231</v>
      </c>
      <c r="AT10" t="s">
        <v>1459</v>
      </c>
      <c r="AU10">
        <v>75</v>
      </c>
      <c r="AW10" s="67"/>
      <c r="BB10" s="67"/>
      <c r="BD10" s="2">
        <v>5</v>
      </c>
      <c r="BE10" s="2" cm="1">
        <f t="array" ref="BE10">SUM(--(ABS($F$3:$F$1315 - $J$3:$J$1315) = $BD10))</f>
        <v>13</v>
      </c>
      <c r="BF10" s="2" cm="1">
        <f t="array" ref="BF10">SUM(--(ABS($G$3:$G$1315 - $K$3:$K$1315) = $BD10))</f>
        <v>15</v>
      </c>
      <c r="BG10">
        <f t="shared" si="5"/>
        <v>3.0567685589519649E-2</v>
      </c>
    </row>
    <row r="11" spans="1:59"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202.4</v>
      </c>
      <c r="AR11">
        <f>80/100</f>
        <v>0.8</v>
      </c>
      <c r="AT11" t="s">
        <v>1458</v>
      </c>
      <c r="AU11">
        <v>65</v>
      </c>
      <c r="AW11" s="67"/>
      <c r="AX11" s="78" t="str">
        <f>_xlfn.CONCAT(TEXT(AY4+AY6+AY8, "0"),"-",TEXT(AY5, "0"),"-",TEXT(AY7+AY9, "0"))</f>
        <v>253-158-47</v>
      </c>
      <c r="AY11" s="79"/>
      <c r="AZ11" t="s">
        <v>1819</v>
      </c>
      <c r="BB11" s="67"/>
      <c r="BD11" s="2">
        <v>6</v>
      </c>
      <c r="BE11" s="2" cm="1">
        <f t="array" ref="BE11">SUM(--(ABS($F$3:$F$1315 - $J$3:$J$1315) = $BD11))</f>
        <v>4</v>
      </c>
      <c r="BF11" s="2" cm="1">
        <f t="array" ref="BF11">SUM(--(ABS($G$3:$G$1315 - $K$3:$K$1315) = $BD11))</f>
        <v>6</v>
      </c>
      <c r="BG11">
        <f t="shared" si="5"/>
        <v>1.0917030567685589E-2</v>
      </c>
    </row>
    <row r="12" spans="1:59"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81</v>
      </c>
      <c r="AR12">
        <f>10/100</f>
        <v>0.1</v>
      </c>
      <c r="AW12" s="67"/>
      <c r="AX12" s="71" t="str">
        <f>_xlfn.CONCAT(TEXT(AY4, "0"),"-",TEXT(AY5, "0"),"-",TEXT(AY7+AY9+AY6+AY8, "0"))</f>
        <v>205-158-95</v>
      </c>
      <c r="AY12" s="72"/>
      <c r="AZ12" s="68" t="s">
        <v>1820</v>
      </c>
      <c r="BA12" s="68"/>
      <c r="BB12" s="69"/>
      <c r="BD12" s="2">
        <v>7</v>
      </c>
      <c r="BE12" s="2" cm="1">
        <f t="array" ref="BE12">SUM(--(ABS($F$3:$F$1315 - $J$3:$J$1315) = $BD12))</f>
        <v>0</v>
      </c>
      <c r="BF12" s="2" cm="1">
        <f t="array" ref="BF12">SUM(--(ABS($G$3:$G$1315 - $K$3:$K$1315) = $BD12))</f>
        <v>0</v>
      </c>
      <c r="BG12">
        <f t="shared" si="5"/>
        <v>0</v>
      </c>
    </row>
    <row r="13" spans="1:59"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9.1</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227.24000000000069</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0.4961572052401762</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13</v>
      </c>
      <c r="AI438" s="2">
        <f t="shared" si="35"/>
        <v>-8</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13</v>
      </c>
      <c r="AI439" s="2">
        <f t="shared" si="35"/>
        <v>-8</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13</v>
      </c>
      <c r="AI440" s="2">
        <f t="shared" si="35"/>
        <v>-8</v>
      </c>
      <c r="AJ440" s="2">
        <v>3</v>
      </c>
    </row>
    <row r="441" spans="1:36" x14ac:dyDescent="0.25">
      <c r="A441" s="4">
        <v>45632</v>
      </c>
      <c r="B441" s="4">
        <v>45634</v>
      </c>
      <c r="C441" s="7" t="s">
        <v>551</v>
      </c>
      <c r="D441" s="2" t="s">
        <v>36</v>
      </c>
      <c r="E441" s="2" t="s">
        <v>22</v>
      </c>
      <c r="F441" s="2">
        <v>0</v>
      </c>
      <c r="G441" s="2">
        <v>4</v>
      </c>
      <c r="H441" s="2" t="str">
        <f t="shared" si="31"/>
        <v>WPG</v>
      </c>
      <c r="I441" s="2" t="s">
        <v>40</v>
      </c>
      <c r="J441" s="2">
        <v>4</v>
      </c>
      <c r="K441" s="2">
        <v>1</v>
      </c>
      <c r="L441" s="2" t="str">
        <f t="shared" si="32"/>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3"/>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4"/>
        <v>13</v>
      </c>
      <c r="AI441" s="2">
        <f t="shared" si="35"/>
        <v>-8</v>
      </c>
      <c r="AJ441" s="2">
        <v>4</v>
      </c>
    </row>
    <row r="442" spans="1:36" x14ac:dyDescent="0.25">
      <c r="A442" s="4">
        <v>45632</v>
      </c>
      <c r="B442" s="4">
        <v>45634</v>
      </c>
      <c r="C442" s="7" t="s">
        <v>552</v>
      </c>
      <c r="D442" s="2" t="s">
        <v>26</v>
      </c>
      <c r="E442" s="2" t="s">
        <v>32</v>
      </c>
      <c r="F442" s="2">
        <v>3</v>
      </c>
      <c r="G442" s="2">
        <v>6</v>
      </c>
      <c r="H442" s="2" t="str">
        <f t="shared" si="31"/>
        <v>NJD</v>
      </c>
      <c r="I442" s="2" t="s">
        <v>40</v>
      </c>
      <c r="J442" s="2">
        <v>4</v>
      </c>
      <c r="K442" s="2">
        <v>0</v>
      </c>
      <c r="L442" s="2" t="str">
        <f t="shared" si="32"/>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3"/>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4"/>
        <v>13</v>
      </c>
      <c r="AI442" s="2">
        <f t="shared" si="35"/>
        <v>-8</v>
      </c>
      <c r="AJ442" s="2">
        <v>5</v>
      </c>
    </row>
    <row r="443" spans="1:36" x14ac:dyDescent="0.25">
      <c r="A443" s="4">
        <v>45632</v>
      </c>
      <c r="B443" s="4">
        <v>45634</v>
      </c>
      <c r="C443" s="7" t="s">
        <v>553</v>
      </c>
      <c r="D443" s="2" t="s">
        <v>15</v>
      </c>
      <c r="E443" s="2" t="s">
        <v>45</v>
      </c>
      <c r="F443" s="2">
        <v>2</v>
      </c>
      <c r="G443" s="2">
        <v>5</v>
      </c>
      <c r="H443" s="2" t="str">
        <f t="shared" si="31"/>
        <v>PHI</v>
      </c>
      <c r="I443" s="2" t="s">
        <v>40</v>
      </c>
      <c r="J443" s="2">
        <v>4</v>
      </c>
      <c r="K443" s="2">
        <v>2</v>
      </c>
      <c r="L443" s="2" t="str">
        <f t="shared" si="32"/>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3"/>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4"/>
        <v>13</v>
      </c>
      <c r="AI443" s="2">
        <f t="shared" si="35"/>
        <v>-8</v>
      </c>
      <c r="AJ443" s="2">
        <v>6</v>
      </c>
    </row>
    <row r="444" spans="1:36" x14ac:dyDescent="0.25">
      <c r="A444" s="5">
        <v>45632</v>
      </c>
      <c r="B444" s="5">
        <v>45634</v>
      </c>
      <c r="C444" s="8" t="s">
        <v>554</v>
      </c>
      <c r="D444" s="3" t="s">
        <v>24</v>
      </c>
      <c r="E444" s="3" t="s">
        <v>34</v>
      </c>
      <c r="F444" s="3">
        <v>2</v>
      </c>
      <c r="G444" s="3">
        <v>1</v>
      </c>
      <c r="H444" s="3" t="str">
        <f t="shared" si="31"/>
        <v>CGY</v>
      </c>
      <c r="I444" s="3" t="s">
        <v>77</v>
      </c>
      <c r="J444" s="3">
        <v>2</v>
      </c>
      <c r="K444" s="3">
        <v>6</v>
      </c>
      <c r="L444" s="3" t="str">
        <f t="shared" si="32"/>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3"/>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4"/>
        <v>13</v>
      </c>
      <c r="AI444" s="3">
        <f t="shared" si="35"/>
        <v>-8</v>
      </c>
      <c r="AJ444" s="3">
        <v>7</v>
      </c>
    </row>
    <row r="445" spans="1:36" x14ac:dyDescent="0.25">
      <c r="A445" s="4">
        <v>45635</v>
      </c>
      <c r="B445" s="4">
        <v>45635</v>
      </c>
      <c r="C445" s="7" t="s">
        <v>555</v>
      </c>
      <c r="D445" s="2" t="s">
        <v>31</v>
      </c>
      <c r="E445" s="2" t="s">
        <v>29</v>
      </c>
      <c r="F445" s="2">
        <v>2</v>
      </c>
      <c r="G445" s="2">
        <v>3</v>
      </c>
      <c r="H445" s="2" t="str">
        <f t="shared" si="31"/>
        <v>BUF</v>
      </c>
      <c r="I445" s="2" t="s">
        <v>40</v>
      </c>
      <c r="J445" s="2">
        <v>6</v>
      </c>
      <c r="K445" s="2">
        <v>5</v>
      </c>
      <c r="L445" s="2" t="str">
        <f t="shared" si="32"/>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3"/>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4"/>
        <v>4</v>
      </c>
      <c r="AI445" s="2">
        <f t="shared" si="35"/>
        <v>-2</v>
      </c>
      <c r="AJ445" s="2">
        <v>1</v>
      </c>
    </row>
    <row r="446" spans="1:36" x14ac:dyDescent="0.25">
      <c r="A446" s="4">
        <v>45635</v>
      </c>
      <c r="B446" s="4">
        <v>45635</v>
      </c>
      <c r="C446" s="7" t="s">
        <v>556</v>
      </c>
      <c r="D446" s="2" t="s">
        <v>17</v>
      </c>
      <c r="E446" s="2" t="s">
        <v>20</v>
      </c>
      <c r="F446" s="2">
        <v>1</v>
      </c>
      <c r="G446" s="2">
        <v>4</v>
      </c>
      <c r="H446" s="2" t="str">
        <f t="shared" si="31"/>
        <v>NYR</v>
      </c>
      <c r="I446" s="2" t="s">
        <v>40</v>
      </c>
      <c r="J446" s="2">
        <v>2</v>
      </c>
      <c r="K446" s="2">
        <v>1</v>
      </c>
      <c r="L446" s="2" t="str">
        <f t="shared" si="32"/>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3"/>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4"/>
        <v>4</v>
      </c>
      <c r="AI446" s="2">
        <f t="shared" si="35"/>
        <v>-2</v>
      </c>
      <c r="AJ446" s="2">
        <v>3</v>
      </c>
    </row>
    <row r="447" spans="1:36" x14ac:dyDescent="0.25">
      <c r="A447" s="5">
        <v>45635</v>
      </c>
      <c r="B447" s="5">
        <v>45635</v>
      </c>
      <c r="C447" s="8" t="s">
        <v>557</v>
      </c>
      <c r="D447" s="3" t="s">
        <v>47</v>
      </c>
      <c r="E447" s="3" t="s">
        <v>19</v>
      </c>
      <c r="F447" s="3">
        <v>3</v>
      </c>
      <c r="G447" s="3">
        <v>4</v>
      </c>
      <c r="H447" s="3" t="str">
        <f t="shared" si="31"/>
        <v>MTL</v>
      </c>
      <c r="I447" s="3" t="s">
        <v>39</v>
      </c>
      <c r="J447" s="3">
        <v>2</v>
      </c>
      <c r="K447" s="3">
        <v>3</v>
      </c>
      <c r="L447" s="2" t="str">
        <f t="shared" si="32"/>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3"/>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4"/>
        <v>4</v>
      </c>
      <c r="AI447" s="3">
        <f t="shared" si="35"/>
        <v>-2</v>
      </c>
      <c r="AJ447" s="3">
        <v>2</v>
      </c>
    </row>
    <row r="448" spans="1:36" x14ac:dyDescent="0.25">
      <c r="A448" s="4">
        <v>45636</v>
      </c>
      <c r="B448" s="4">
        <v>45636</v>
      </c>
      <c r="C448" s="7" t="s">
        <v>558</v>
      </c>
      <c r="D448" s="2" t="s">
        <v>18</v>
      </c>
      <c r="E448" s="2" t="s">
        <v>32</v>
      </c>
      <c r="F448" s="2">
        <v>4</v>
      </c>
      <c r="G448" s="2">
        <v>3</v>
      </c>
      <c r="H448" s="2" t="str">
        <f t="shared" si="31"/>
        <v>TOR</v>
      </c>
      <c r="I448" s="2" t="s">
        <v>40</v>
      </c>
      <c r="J448" s="2">
        <v>2</v>
      </c>
      <c r="K448" s="2">
        <v>1</v>
      </c>
      <c r="L448" s="13" t="str">
        <f t="shared" si="32"/>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3"/>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4"/>
        <v>-8</v>
      </c>
      <c r="AI448" s="2">
        <f t="shared" si="35"/>
        <v>-3</v>
      </c>
      <c r="AJ448" s="2">
        <v>1</v>
      </c>
    </row>
    <row r="449" spans="1:36" x14ac:dyDescent="0.25">
      <c r="A449" s="4">
        <v>45636</v>
      </c>
      <c r="B449" s="4">
        <v>45636</v>
      </c>
      <c r="C449" s="7" t="s">
        <v>559</v>
      </c>
      <c r="D449" s="2" t="s">
        <v>26</v>
      </c>
      <c r="E449" s="2" t="s">
        <v>21</v>
      </c>
      <c r="F449" s="2">
        <v>5</v>
      </c>
      <c r="G449" s="2">
        <v>2</v>
      </c>
      <c r="H449" s="2" t="str">
        <f t="shared" si="31"/>
        <v>COL</v>
      </c>
      <c r="I449" s="2" t="s">
        <v>40</v>
      </c>
      <c r="J449" s="2">
        <v>6</v>
      </c>
      <c r="K449" s="2">
        <v>2</v>
      </c>
      <c r="L449" s="2" t="str">
        <f t="shared" si="32"/>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3"/>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4"/>
        <v>-8</v>
      </c>
      <c r="AI449" s="2">
        <f t="shared" si="35"/>
        <v>-3</v>
      </c>
      <c r="AJ449" s="2">
        <v>2</v>
      </c>
    </row>
    <row r="450" spans="1:36" x14ac:dyDescent="0.25">
      <c r="A450" s="4">
        <v>45636</v>
      </c>
      <c r="B450" s="4">
        <v>45636</v>
      </c>
      <c r="C450" s="7" t="s">
        <v>560</v>
      </c>
      <c r="D450" s="2" t="s">
        <v>38</v>
      </c>
      <c r="E450" s="2" t="s">
        <v>44</v>
      </c>
      <c r="F450" s="2">
        <v>3</v>
      </c>
      <c r="G450" s="2">
        <v>5</v>
      </c>
      <c r="H450" s="2" t="str">
        <f t="shared" si="31"/>
        <v>CAR</v>
      </c>
      <c r="I450" s="2" t="s">
        <v>40</v>
      </c>
      <c r="J450" s="2">
        <v>2</v>
      </c>
      <c r="K450" s="2">
        <v>3</v>
      </c>
      <c r="L450" s="2" t="str">
        <f t="shared" si="32"/>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3"/>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4"/>
        <v>-8</v>
      </c>
      <c r="AI450" s="2">
        <f t="shared" si="35"/>
        <v>-3</v>
      </c>
      <c r="AJ450" s="2">
        <v>3</v>
      </c>
    </row>
    <row r="451" spans="1:36" x14ac:dyDescent="0.25">
      <c r="A451" s="4">
        <v>45636</v>
      </c>
      <c r="B451" s="4">
        <v>45636</v>
      </c>
      <c r="C451" s="7" t="s">
        <v>561</v>
      </c>
      <c r="D451" s="2" t="s">
        <v>45</v>
      </c>
      <c r="E451" s="2" t="s">
        <v>36</v>
      </c>
      <c r="F451" s="2">
        <v>3</v>
      </c>
      <c r="G451" s="2">
        <v>4</v>
      </c>
      <c r="H451" s="2" t="str">
        <f t="shared" ref="H451:H514" si="36">IF(AND(ISBLANK($F451),ISBLANK($G451)),"_",IF($F451&gt;$G451,$D451,$E451))</f>
        <v>CBJ</v>
      </c>
      <c r="I451" s="2" t="s">
        <v>40</v>
      </c>
      <c r="J451" s="2">
        <v>5</v>
      </c>
      <c r="K451" s="2">
        <v>3</v>
      </c>
      <c r="L451" s="2" t="str">
        <f t="shared" ref="L451:L514" si="37">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38">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39">SUMIF($B$3:$B$1315, $B451, $AF$3:$AF$1315)</f>
        <v>-8</v>
      </c>
      <c r="AI451" s="2">
        <f t="shared" ref="AI451:AI514" si="40">SUMIF($B$3:$B$1315, $B451, $AG$3:$AG$1315)</f>
        <v>-3</v>
      </c>
      <c r="AJ451" s="2">
        <v>4</v>
      </c>
    </row>
    <row r="452" spans="1:36" x14ac:dyDescent="0.25">
      <c r="A452" s="4">
        <v>45636</v>
      </c>
      <c r="B452" s="4">
        <v>45636</v>
      </c>
      <c r="C452" s="7" t="s">
        <v>562</v>
      </c>
      <c r="D452" s="2" t="s">
        <v>28</v>
      </c>
      <c r="E452" s="2" t="s">
        <v>33</v>
      </c>
      <c r="F452" s="2">
        <v>3</v>
      </c>
      <c r="G452" s="2">
        <v>2</v>
      </c>
      <c r="H452" s="2" t="str">
        <f t="shared" si="36"/>
        <v>LAK</v>
      </c>
      <c r="I452" s="2" t="s">
        <v>77</v>
      </c>
      <c r="J452" s="2">
        <v>3</v>
      </c>
      <c r="K452" s="2">
        <v>1</v>
      </c>
      <c r="L452" s="2" t="str">
        <f t="shared" si="37"/>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38"/>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39"/>
        <v>-8</v>
      </c>
      <c r="AI452" s="2">
        <f t="shared" si="40"/>
        <v>-3</v>
      </c>
      <c r="AJ452" s="2">
        <v>5</v>
      </c>
    </row>
    <row r="453" spans="1:36" x14ac:dyDescent="0.25">
      <c r="A453" s="4">
        <v>45636</v>
      </c>
      <c r="B453" s="4">
        <v>45636</v>
      </c>
      <c r="C453" s="7" t="s">
        <v>563</v>
      </c>
      <c r="D453" s="2" t="s">
        <v>24</v>
      </c>
      <c r="E453" s="2" t="s">
        <v>35</v>
      </c>
      <c r="F453" s="2">
        <v>4</v>
      </c>
      <c r="G453" s="2">
        <v>2</v>
      </c>
      <c r="H453" s="2" t="str">
        <f t="shared" si="36"/>
        <v>CGY</v>
      </c>
      <c r="I453" s="2" t="s">
        <v>40</v>
      </c>
      <c r="J453" s="2">
        <v>4</v>
      </c>
      <c r="K453" s="2">
        <v>3</v>
      </c>
      <c r="L453" s="2" t="str">
        <f t="shared" si="37"/>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38"/>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39"/>
        <v>-8</v>
      </c>
      <c r="AI453" s="2">
        <f t="shared" si="40"/>
        <v>-3</v>
      </c>
      <c r="AJ453" s="2">
        <v>8</v>
      </c>
    </row>
    <row r="454" spans="1:36" x14ac:dyDescent="0.25">
      <c r="A454" s="4">
        <v>45636</v>
      </c>
      <c r="B454" s="4">
        <v>45636</v>
      </c>
      <c r="C454" s="7" t="s">
        <v>564</v>
      </c>
      <c r="D454" s="2" t="s">
        <v>16</v>
      </c>
      <c r="E454" s="2" t="s">
        <v>22</v>
      </c>
      <c r="F454" s="2">
        <v>3</v>
      </c>
      <c r="G454" s="2">
        <v>4</v>
      </c>
      <c r="H454" s="2" t="str">
        <f t="shared" si="36"/>
        <v>WPG</v>
      </c>
      <c r="I454" s="2" t="s">
        <v>40</v>
      </c>
      <c r="J454" s="2">
        <v>1</v>
      </c>
      <c r="K454" s="2">
        <v>8</v>
      </c>
      <c r="L454" s="2" t="str">
        <f t="shared" si="37"/>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38"/>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39"/>
        <v>-8</v>
      </c>
      <c r="AI454" s="2">
        <f t="shared" si="40"/>
        <v>-3</v>
      </c>
      <c r="AJ454" s="2">
        <v>6</v>
      </c>
    </row>
    <row r="455" spans="1:36" x14ac:dyDescent="0.25">
      <c r="A455" s="4">
        <v>45636</v>
      </c>
      <c r="B455" s="4">
        <v>45636</v>
      </c>
      <c r="C455" s="7" t="s">
        <v>565</v>
      </c>
      <c r="D455" s="2" t="s">
        <v>43</v>
      </c>
      <c r="E455" s="2" t="s">
        <v>23</v>
      </c>
      <c r="F455" s="2">
        <v>5</v>
      </c>
      <c r="G455" s="2">
        <v>4</v>
      </c>
      <c r="H455" s="2" t="str">
        <f t="shared" si="36"/>
        <v>TBL</v>
      </c>
      <c r="I455" s="2" t="s">
        <v>77</v>
      </c>
      <c r="J455" s="2">
        <v>1</v>
      </c>
      <c r="K455" s="2">
        <v>2</v>
      </c>
      <c r="L455" s="2" t="str">
        <f t="shared" si="37"/>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38"/>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39"/>
        <v>-8</v>
      </c>
      <c r="AI455" s="2">
        <f t="shared" si="40"/>
        <v>-3</v>
      </c>
      <c r="AJ455" s="2">
        <v>7</v>
      </c>
    </row>
    <row r="456" spans="1:36" x14ac:dyDescent="0.25">
      <c r="A456" s="4">
        <v>45636</v>
      </c>
      <c r="B456" s="4">
        <v>45636</v>
      </c>
      <c r="C456" s="7" t="s">
        <v>566</v>
      </c>
      <c r="D456" s="2" t="s">
        <v>37</v>
      </c>
      <c r="E456" s="2" t="s">
        <v>15</v>
      </c>
      <c r="F456" s="2">
        <v>4</v>
      </c>
      <c r="G456" s="2">
        <v>2</v>
      </c>
      <c r="H456" s="2" t="str">
        <f t="shared" si="36"/>
        <v>MIN</v>
      </c>
      <c r="I456" s="2" t="s">
        <v>40</v>
      </c>
      <c r="J456" s="2">
        <v>5</v>
      </c>
      <c r="K456" s="2">
        <v>4</v>
      </c>
      <c r="L456" s="2" t="str">
        <f t="shared" si="37"/>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38"/>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39"/>
        <v>-8</v>
      </c>
      <c r="AI456" s="2">
        <f t="shared" si="40"/>
        <v>-3</v>
      </c>
      <c r="AJ456" s="2">
        <v>8</v>
      </c>
    </row>
    <row r="457" spans="1:36" x14ac:dyDescent="0.25">
      <c r="A457" s="4">
        <v>45636</v>
      </c>
      <c r="B457" s="4">
        <v>45636</v>
      </c>
      <c r="C457" s="7" t="s">
        <v>567</v>
      </c>
      <c r="D457" s="2" t="s">
        <v>13</v>
      </c>
      <c r="E457" s="2" t="s">
        <v>25</v>
      </c>
      <c r="F457" s="2">
        <v>5</v>
      </c>
      <c r="G457" s="2">
        <v>3</v>
      </c>
      <c r="H457" s="2" t="str">
        <f t="shared" si="36"/>
        <v>STL</v>
      </c>
      <c r="I457" s="2" t="s">
        <v>40</v>
      </c>
      <c r="J457" s="2">
        <v>4</v>
      </c>
      <c r="K457" s="2">
        <v>3</v>
      </c>
      <c r="L457" s="2" t="str">
        <f t="shared" si="37"/>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38"/>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39"/>
        <v>-8</v>
      </c>
      <c r="AI457" s="2">
        <f t="shared" si="40"/>
        <v>-3</v>
      </c>
      <c r="AJ457" s="2">
        <v>9</v>
      </c>
    </row>
    <row r="458" spans="1:36" x14ac:dyDescent="0.25">
      <c r="A458" s="5">
        <v>45636</v>
      </c>
      <c r="B458" s="5">
        <v>45636</v>
      </c>
      <c r="C458" s="8" t="s">
        <v>568</v>
      </c>
      <c r="D458" s="3" t="s">
        <v>14</v>
      </c>
      <c r="E458" s="3" t="s">
        <v>12</v>
      </c>
      <c r="F458" s="3">
        <v>4</v>
      </c>
      <c r="G458" s="3">
        <v>3</v>
      </c>
      <c r="H458" s="3" t="str">
        <f t="shared" si="36"/>
        <v>FLA</v>
      </c>
      <c r="I458" s="3" t="s">
        <v>40</v>
      </c>
      <c r="J458" s="3">
        <v>2</v>
      </c>
      <c r="K458" s="3">
        <v>1</v>
      </c>
      <c r="L458" s="2" t="str">
        <f t="shared" si="37"/>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38"/>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(($AR$11)*IF(Table2[[#This Row],[CorrectWinnerPrediction]]="Y", 1, 0))+(($AR$12)*IF(Table2[[#This Row],[CorrectAwayScorePrediction]]="Y", 1, 0))+(($AR$13)*IF(Table2[[#This Row],[CorrectHomeScorePrediction]]="Y", 1, 0))</f>
        <v>0.8</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39"/>
        <v>-8</v>
      </c>
      <c r="AI458" s="3">
        <f t="shared" si="40"/>
        <v>-3</v>
      </c>
      <c r="AJ458" s="3">
        <v>10</v>
      </c>
    </row>
    <row r="459" spans="1:36" x14ac:dyDescent="0.25">
      <c r="A459" s="4">
        <v>45637</v>
      </c>
      <c r="B459" s="4">
        <v>45637</v>
      </c>
      <c r="C459" s="7" t="s">
        <v>569</v>
      </c>
      <c r="D459" s="2" t="s">
        <v>20</v>
      </c>
      <c r="E459" s="2" t="s">
        <v>29</v>
      </c>
      <c r="F459" s="2">
        <v>5</v>
      </c>
      <c r="G459" s="2">
        <v>3</v>
      </c>
      <c r="H459" s="2" t="str">
        <f t="shared" si="36"/>
        <v>NYR</v>
      </c>
      <c r="I459" s="2" t="s">
        <v>40</v>
      </c>
      <c r="J459" s="2">
        <v>3</v>
      </c>
      <c r="K459" s="2">
        <v>2</v>
      </c>
      <c r="L459" s="13" t="str">
        <f t="shared" si="37"/>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38"/>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0.8</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39"/>
        <v>-5</v>
      </c>
      <c r="AI459" s="2">
        <f t="shared" si="40"/>
        <v>1</v>
      </c>
      <c r="AJ459" s="2">
        <v>1</v>
      </c>
    </row>
    <row r="460" spans="1:36" x14ac:dyDescent="0.25">
      <c r="A460" s="5">
        <v>45637</v>
      </c>
      <c r="B460" s="5">
        <v>45637</v>
      </c>
      <c r="C460" s="8" t="s">
        <v>570</v>
      </c>
      <c r="D460" s="3" t="s">
        <v>47</v>
      </c>
      <c r="E460" s="3" t="s">
        <v>30</v>
      </c>
      <c r="F460" s="3">
        <v>4</v>
      </c>
      <c r="G460" s="3">
        <v>3</v>
      </c>
      <c r="H460" s="3" t="str">
        <f t="shared" si="36"/>
        <v>ANA</v>
      </c>
      <c r="I460" s="3" t="s">
        <v>77</v>
      </c>
      <c r="J460" s="3">
        <v>1</v>
      </c>
      <c r="K460" s="3">
        <v>5</v>
      </c>
      <c r="L460" s="2" t="str">
        <f t="shared" si="37"/>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38"/>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39"/>
        <v>-5</v>
      </c>
      <c r="AI460" s="3">
        <f t="shared" si="40"/>
        <v>1</v>
      </c>
      <c r="AJ460" s="3">
        <v>2</v>
      </c>
    </row>
    <row r="461" spans="1:36" x14ac:dyDescent="0.25">
      <c r="A461" s="4">
        <v>45638</v>
      </c>
      <c r="B461" s="4">
        <v>45638</v>
      </c>
      <c r="C461" s="7" t="s">
        <v>571</v>
      </c>
      <c r="D461" s="2" t="s">
        <v>47</v>
      </c>
      <c r="E461" s="2" t="s">
        <v>18</v>
      </c>
      <c r="F461" s="2">
        <v>2</v>
      </c>
      <c r="G461" s="2">
        <v>4</v>
      </c>
      <c r="H461" s="2" t="str">
        <f t="shared" si="36"/>
        <v>TOR</v>
      </c>
      <c r="I461" s="2" t="s">
        <v>40</v>
      </c>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-2</v>
      </c>
      <c r="AG461" s="2">
        <f>Table2[[#This Row],[ActualHomeScore]]-Table2[[#This Row],[PredictedHomeScore]]</f>
        <v>-4</v>
      </c>
      <c r="AH461" s="2">
        <f t="shared" si="39"/>
        <v>-30</v>
      </c>
      <c r="AI461" s="2">
        <f t="shared" si="40"/>
        <v>-53</v>
      </c>
      <c r="AJ461" s="2"/>
    </row>
    <row r="462" spans="1:36" x14ac:dyDescent="0.25">
      <c r="A462" s="4">
        <v>45638</v>
      </c>
      <c r="B462" s="4">
        <v>45638</v>
      </c>
      <c r="C462" s="7" t="s">
        <v>572</v>
      </c>
      <c r="D462" s="2" t="s">
        <v>21</v>
      </c>
      <c r="E462" s="2" t="s">
        <v>19</v>
      </c>
      <c r="F462" s="2">
        <v>3</v>
      </c>
      <c r="G462" s="2">
        <v>2</v>
      </c>
      <c r="H462" s="2" t="str">
        <f t="shared" si="36"/>
        <v>PIT</v>
      </c>
      <c r="I462" s="2" t="s">
        <v>77</v>
      </c>
      <c r="J462" s="2">
        <v>9</v>
      </c>
      <c r="K462" s="2">
        <v>2</v>
      </c>
      <c r="L462" s="2" t="str">
        <f t="shared" si="37"/>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38"/>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0.9</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39"/>
        <v>-30</v>
      </c>
      <c r="AI462" s="2">
        <f t="shared" si="40"/>
        <v>-53</v>
      </c>
      <c r="AJ462" s="2">
        <v>1</v>
      </c>
    </row>
    <row r="463" spans="1:36" x14ac:dyDescent="0.25">
      <c r="A463" s="4">
        <v>45638</v>
      </c>
      <c r="B463" s="4">
        <v>45638</v>
      </c>
      <c r="C463" s="7" t="s">
        <v>573</v>
      </c>
      <c r="D463" s="2" t="s">
        <v>28</v>
      </c>
      <c r="E463" s="2" t="s">
        <v>32</v>
      </c>
      <c r="F463" s="2">
        <v>4</v>
      </c>
      <c r="G463" s="2">
        <v>3</v>
      </c>
      <c r="H463" s="2" t="str">
        <f t="shared" si="36"/>
        <v>LAK</v>
      </c>
      <c r="I463" s="2" t="s">
        <v>40</v>
      </c>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-4</v>
      </c>
      <c r="AG463" s="2">
        <f>Table2[[#This Row],[ActualHomeScore]]-Table2[[#This Row],[PredictedHomeScore]]</f>
        <v>-3</v>
      </c>
      <c r="AH463" s="2">
        <f t="shared" si="39"/>
        <v>-30</v>
      </c>
      <c r="AI463" s="2">
        <f t="shared" si="40"/>
        <v>-53</v>
      </c>
      <c r="AJ463" s="2"/>
    </row>
    <row r="464" spans="1:36" x14ac:dyDescent="0.25">
      <c r="A464" s="4">
        <v>45638</v>
      </c>
      <c r="B464" s="4">
        <v>45638</v>
      </c>
      <c r="C464" s="7" t="s">
        <v>574</v>
      </c>
      <c r="D464" s="2" t="s">
        <v>31</v>
      </c>
      <c r="E464" s="2" t="s">
        <v>45</v>
      </c>
      <c r="F464" s="2">
        <v>2</v>
      </c>
      <c r="G464" s="2">
        <v>4</v>
      </c>
      <c r="H464" s="2" t="str">
        <f t="shared" si="36"/>
        <v>PHI</v>
      </c>
      <c r="I464" s="2" t="s">
        <v>40</v>
      </c>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-2</v>
      </c>
      <c r="AG464" s="2">
        <f>Table2[[#This Row],[ActualHomeScore]]-Table2[[#This Row],[PredictedHomeScore]]</f>
        <v>-4</v>
      </c>
      <c r="AH464" s="2">
        <f t="shared" si="39"/>
        <v>-30</v>
      </c>
      <c r="AI464" s="2">
        <f t="shared" si="40"/>
        <v>-53</v>
      </c>
      <c r="AJ464" s="2"/>
    </row>
    <row r="465" spans="1:36" x14ac:dyDescent="0.25">
      <c r="A465" s="4">
        <v>45638</v>
      </c>
      <c r="B465" s="4">
        <v>45638</v>
      </c>
      <c r="C465" s="7" t="s">
        <v>575</v>
      </c>
      <c r="D465" s="2" t="s">
        <v>46</v>
      </c>
      <c r="E465" s="2" t="s">
        <v>36</v>
      </c>
      <c r="F465" s="2">
        <v>5</v>
      </c>
      <c r="G465" s="2">
        <v>4</v>
      </c>
      <c r="H465" s="2" t="str">
        <f t="shared" si="36"/>
        <v>WSH</v>
      </c>
      <c r="I465" s="2" t="s">
        <v>77</v>
      </c>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-5</v>
      </c>
      <c r="AG465" s="2">
        <f>Table2[[#This Row],[ActualHomeScore]]-Table2[[#This Row],[PredictedHomeScore]]</f>
        <v>-4</v>
      </c>
      <c r="AH465" s="2">
        <f t="shared" si="39"/>
        <v>-30</v>
      </c>
      <c r="AI465" s="2">
        <f t="shared" si="40"/>
        <v>-53</v>
      </c>
      <c r="AJ465" s="2"/>
    </row>
    <row r="466" spans="1:36" x14ac:dyDescent="0.25">
      <c r="A466" s="4">
        <v>45638</v>
      </c>
      <c r="B466" s="4">
        <v>45638</v>
      </c>
      <c r="C466" s="7" t="s">
        <v>576</v>
      </c>
      <c r="D466" s="2" t="s">
        <v>17</v>
      </c>
      <c r="E466" s="2" t="s">
        <v>33</v>
      </c>
      <c r="F466" s="2">
        <v>3</v>
      </c>
      <c r="G466" s="2">
        <v>4</v>
      </c>
      <c r="H466" s="2" t="str">
        <f t="shared" si="36"/>
        <v>NYI</v>
      </c>
      <c r="I466" s="2" t="s">
        <v>39</v>
      </c>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-3</v>
      </c>
      <c r="AG466" s="2">
        <f>Table2[[#This Row],[ActualHomeScore]]-Table2[[#This Row],[PredictedHomeScore]]</f>
        <v>-4</v>
      </c>
      <c r="AH466" s="2">
        <f t="shared" si="39"/>
        <v>-30</v>
      </c>
      <c r="AI466" s="2">
        <f t="shared" si="40"/>
        <v>-53</v>
      </c>
      <c r="AJ466" s="2"/>
    </row>
    <row r="467" spans="1:36" x14ac:dyDescent="0.25">
      <c r="A467" s="4">
        <v>45638</v>
      </c>
      <c r="B467" s="4">
        <v>45638</v>
      </c>
      <c r="C467" s="7" t="s">
        <v>577</v>
      </c>
      <c r="D467" s="2" t="s">
        <v>38</v>
      </c>
      <c r="E467" s="2" t="s">
        <v>13</v>
      </c>
      <c r="F467" s="2">
        <v>5</v>
      </c>
      <c r="G467" s="2">
        <v>3</v>
      </c>
      <c r="H467" s="2" t="str">
        <f t="shared" si="36"/>
        <v>SJS</v>
      </c>
      <c r="I467" s="2" t="s">
        <v>40</v>
      </c>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-5</v>
      </c>
      <c r="AG467" s="2">
        <f>Table2[[#This Row],[ActualHomeScore]]-Table2[[#This Row],[PredictedHomeScore]]</f>
        <v>-3</v>
      </c>
      <c r="AH467" s="2">
        <f t="shared" si="39"/>
        <v>-30</v>
      </c>
      <c r="AI467" s="2">
        <f t="shared" si="40"/>
        <v>-53</v>
      </c>
      <c r="AJ467" s="2"/>
    </row>
    <row r="468" spans="1:36" x14ac:dyDescent="0.25">
      <c r="A468" s="4">
        <v>45638</v>
      </c>
      <c r="B468" s="4">
        <v>45638</v>
      </c>
      <c r="C468" s="7" t="s">
        <v>578</v>
      </c>
      <c r="D468" s="2" t="s">
        <v>35</v>
      </c>
      <c r="E468" s="2" t="s">
        <v>34</v>
      </c>
      <c r="F468" s="2">
        <v>2</v>
      </c>
      <c r="G468" s="2">
        <v>5</v>
      </c>
      <c r="H468" s="2" t="str">
        <f t="shared" si="36"/>
        <v>DAL</v>
      </c>
      <c r="I468" s="2" t="s">
        <v>40</v>
      </c>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-5</v>
      </c>
      <c r="AH468" s="2">
        <f t="shared" si="39"/>
        <v>-30</v>
      </c>
      <c r="AI468" s="2">
        <f t="shared" si="40"/>
        <v>-53</v>
      </c>
      <c r="AJ468" s="2"/>
    </row>
    <row r="469" spans="1:36" x14ac:dyDescent="0.25">
      <c r="A469" s="4">
        <v>45638</v>
      </c>
      <c r="B469" s="4">
        <v>45638</v>
      </c>
      <c r="C469" s="7" t="s">
        <v>580</v>
      </c>
      <c r="D469" s="2" t="s">
        <v>23</v>
      </c>
      <c r="E469" s="2" t="s">
        <v>37</v>
      </c>
      <c r="F469" s="2">
        <v>4</v>
      </c>
      <c r="G469" s="2">
        <v>5</v>
      </c>
      <c r="H469" s="2" t="str">
        <f t="shared" si="36"/>
        <v>MIN</v>
      </c>
      <c r="I469" s="2" t="s">
        <v>40</v>
      </c>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-4</v>
      </c>
      <c r="AG469" s="2">
        <f>Table2[[#This Row],[ActualHomeScore]]-Table2[[#This Row],[PredictedHomeScore]]</f>
        <v>-5</v>
      </c>
      <c r="AH469" s="2">
        <f t="shared" si="39"/>
        <v>-30</v>
      </c>
      <c r="AI469" s="2">
        <f t="shared" si="40"/>
        <v>-53</v>
      </c>
      <c r="AJ469" s="2"/>
    </row>
    <row r="470" spans="1:36" x14ac:dyDescent="0.25">
      <c r="A470" s="4">
        <v>45638</v>
      </c>
      <c r="B470" s="4">
        <v>45638</v>
      </c>
      <c r="C470" s="7" t="s">
        <v>579</v>
      </c>
      <c r="D470" s="2" t="s">
        <v>27</v>
      </c>
      <c r="E470" s="2" t="s">
        <v>22</v>
      </c>
      <c r="F470" s="2">
        <v>3</v>
      </c>
      <c r="G470" s="2">
        <v>5</v>
      </c>
      <c r="H470" s="2" t="str">
        <f t="shared" si="36"/>
        <v>WPG</v>
      </c>
      <c r="I470" s="2" t="s">
        <v>40</v>
      </c>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-3</v>
      </c>
      <c r="AG470" s="2">
        <f>Table2[[#This Row],[ActualHomeScore]]-Table2[[#This Row],[PredictedHomeScore]]</f>
        <v>-5</v>
      </c>
      <c r="AH470" s="2">
        <f t="shared" si="39"/>
        <v>-30</v>
      </c>
      <c r="AI470" s="2">
        <f t="shared" si="40"/>
        <v>-53</v>
      </c>
      <c r="AJ470" s="2"/>
    </row>
    <row r="471" spans="1:36" x14ac:dyDescent="0.25">
      <c r="A471" s="4">
        <v>45638</v>
      </c>
      <c r="B471" s="4">
        <v>45638</v>
      </c>
      <c r="C471" s="7" t="s">
        <v>581</v>
      </c>
      <c r="D471" s="2" t="s">
        <v>15</v>
      </c>
      <c r="E471" s="2" t="s">
        <v>26</v>
      </c>
      <c r="F471" s="2">
        <v>2</v>
      </c>
      <c r="G471" s="2">
        <v>6</v>
      </c>
      <c r="H471" s="2" t="str">
        <f t="shared" si="36"/>
        <v>COL</v>
      </c>
      <c r="I471" s="2" t="s">
        <v>40</v>
      </c>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-6</v>
      </c>
      <c r="AH471" s="2">
        <f t="shared" si="39"/>
        <v>-30</v>
      </c>
      <c r="AI471" s="2">
        <f t="shared" si="40"/>
        <v>-53</v>
      </c>
      <c r="AJ471" s="2"/>
    </row>
    <row r="472" spans="1:36" x14ac:dyDescent="0.25">
      <c r="A472" s="4">
        <v>45638</v>
      </c>
      <c r="B472" s="4">
        <v>45638</v>
      </c>
      <c r="C472" s="7" t="s">
        <v>582</v>
      </c>
      <c r="D472" s="2" t="s">
        <v>43</v>
      </c>
      <c r="E472" s="2" t="s">
        <v>24</v>
      </c>
      <c r="F472" s="2">
        <v>2</v>
      </c>
      <c r="G472" s="2">
        <v>5</v>
      </c>
      <c r="H472" s="2" t="str">
        <f t="shared" si="36"/>
        <v>CGY</v>
      </c>
      <c r="I472" s="2" t="s">
        <v>40</v>
      </c>
      <c r="J472" s="2">
        <v>4</v>
      </c>
      <c r="K472" s="2">
        <v>3</v>
      </c>
      <c r="L472" s="2" t="str">
        <f t="shared" si="37"/>
        <v>TBL</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_</v>
      </c>
      <c r="R472" s="2">
        <v>1</v>
      </c>
      <c r="S472" s="2" t="str">
        <f t="shared" si="38"/>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2</v>
      </c>
      <c r="AG472" s="2">
        <f>Table2[[#This Row],[ActualHomeScore]]-Table2[[#This Row],[PredictedHomeScore]]</f>
        <v>-2</v>
      </c>
      <c r="AH472" s="2">
        <f t="shared" si="39"/>
        <v>-30</v>
      </c>
      <c r="AI472" s="2">
        <f t="shared" si="40"/>
        <v>-53</v>
      </c>
      <c r="AJ472" s="2">
        <v>2</v>
      </c>
    </row>
    <row r="473" spans="1:36" x14ac:dyDescent="0.25">
      <c r="A473" s="4">
        <v>45638</v>
      </c>
      <c r="B473" s="4">
        <v>45638</v>
      </c>
      <c r="C473" s="7" t="s">
        <v>583</v>
      </c>
      <c r="D473" s="2" t="s">
        <v>14</v>
      </c>
      <c r="E473" s="2" t="s">
        <v>25</v>
      </c>
      <c r="F473" s="2">
        <v>4</v>
      </c>
      <c r="G473" s="2">
        <v>3</v>
      </c>
      <c r="H473" s="2" t="str">
        <f t="shared" si="36"/>
        <v>FLA</v>
      </c>
      <c r="I473" s="2" t="s">
        <v>39</v>
      </c>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-3</v>
      </c>
      <c r="AH473" s="2">
        <f t="shared" si="39"/>
        <v>-30</v>
      </c>
      <c r="AI473" s="2">
        <f t="shared" si="40"/>
        <v>-53</v>
      </c>
      <c r="AJ473" s="2"/>
    </row>
    <row r="474" spans="1:36" x14ac:dyDescent="0.25">
      <c r="A474" s="5">
        <v>45638</v>
      </c>
      <c r="B474" s="5">
        <v>45638</v>
      </c>
      <c r="C474" s="8" t="s">
        <v>584</v>
      </c>
      <c r="D474" s="3" t="s">
        <v>16</v>
      </c>
      <c r="E474" s="3" t="s">
        <v>12</v>
      </c>
      <c r="F474" s="3">
        <v>2</v>
      </c>
      <c r="G474" s="3">
        <v>5</v>
      </c>
      <c r="H474" s="3" t="str">
        <f t="shared" si="36"/>
        <v>SEA</v>
      </c>
      <c r="I474" s="3" t="s">
        <v>40</v>
      </c>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-2</v>
      </c>
      <c r="AG474" s="3">
        <f>Table2[[#This Row],[ActualHomeScore]]-Table2[[#This Row],[PredictedHomeScore]]</f>
        <v>-5</v>
      </c>
      <c r="AH474" s="3">
        <f t="shared" si="39"/>
        <v>-30</v>
      </c>
      <c r="AI474" s="3">
        <f t="shared" si="40"/>
        <v>-53</v>
      </c>
      <c r="AJ474" s="3"/>
    </row>
    <row r="475" spans="1:36" x14ac:dyDescent="0.25">
      <c r="A475" s="25">
        <v>45638</v>
      </c>
      <c r="B475" s="25">
        <v>45639</v>
      </c>
      <c r="C475" s="11" t="s">
        <v>585</v>
      </c>
      <c r="D475" s="12" t="s">
        <v>30</v>
      </c>
      <c r="E475" s="12" t="s">
        <v>44</v>
      </c>
      <c r="F475" s="12">
        <v>2</v>
      </c>
      <c r="G475" s="12">
        <v>6</v>
      </c>
      <c r="H475" s="12" t="str">
        <f t="shared" si="36"/>
        <v>CAR</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-2</v>
      </c>
      <c r="AG475" s="12">
        <f>Table2[[#This Row],[ActualHomeScore]]-Table2[[#This Row],[PredictedHomeScore]]</f>
        <v>-6</v>
      </c>
      <c r="AH475" s="12">
        <f t="shared" si="39"/>
        <v>-2</v>
      </c>
      <c r="AI475" s="12">
        <f t="shared" si="40"/>
        <v>-6</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6">
    <mergeCell ref="AX12:AY12"/>
    <mergeCell ref="AX3:BB3"/>
    <mergeCell ref="E1:H1"/>
    <mergeCell ref="I1:L1"/>
    <mergeCell ref="BD3:BF3"/>
    <mergeCell ref="AX11:AY11"/>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27</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34</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39</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30</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30</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30</v>
      </c>
      <c r="AB72" s="2">
        <f>SUMIFS(DataRegularSeason20242025!$AA$3:$AA$1315,DataRegularSeason20242025!$B$3:$B$1315, "&lt;=" &amp; $A72, DataRegularSeason20242025!$D$3:$D$1315, AB$1)+SUMIFS(DataRegularSeason20242025!$AB$3:$AB$1315,DataRegularSeason20242025!$B$3:$B$1315, "&lt;=" &amp; $A72, DataRegularSeason20242025!$E$3:$E$1315, AB$1)</f>
        <v>36</v>
      </c>
      <c r="AC72" s="2">
        <f>SUMIFS(DataRegularSeason20242025!$AA$3:$AA$1315,DataRegularSeason20242025!$B$3:$B$1315, "&lt;=" &amp; $A72, DataRegularSeason20242025!$D$3:$D$1315, AC$1)+SUMIFS(DataRegularSeason20242025!$AB$3:$AB$1315,DataRegularSeason20242025!$B$3:$B$1315, "&lt;=" &amp; $A72, DataRegularSeason20242025!$E$3:$E$1315, AC$1)</f>
        <v>29</v>
      </c>
      <c r="AD72" s="2">
        <f>SUMIFS(DataRegularSeason20242025!$AA$3:$AA$1315,DataRegularSeason20242025!$B$3:$B$1315, "&lt;=" &amp; $A72, DataRegularSeason20242025!$D$3:$D$1315, AD$1)+SUMIFS(DataRegularSeason20242025!$AB$3:$AB$1315,DataRegularSeason20242025!$B$3:$B$1315, "&lt;=" &amp; $A72, DataRegularSeason20242025!$E$3:$E$1315, AD$1)</f>
        <v>33</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42</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27</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34</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39</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28</v>
      </c>
      <c r="V73" s="2">
        <f>SUMIFS(DataRegularSeason20242025!$AA$3:$AA$1315,DataRegularSeason20242025!$B$3:$B$1315, "&lt;=" &amp; $A73, DataRegularSeason20242025!$D$3:$D$1315, V$1)+SUMIFS(DataRegularSeason20242025!$AB$3:$AB$1315,DataRegularSeason20242025!$B$3:$B$1315, "&lt;=" &amp; $A73, DataRegularSeason20242025!$E$3:$E$1315, V$1)</f>
        <v>30</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30</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30</v>
      </c>
      <c r="AB73" s="2">
        <f>SUMIFS(DataRegularSeason20242025!$AA$3:$AA$1315,DataRegularSeason20242025!$B$3:$B$1315, "&lt;=" &amp; $A73, DataRegularSeason20242025!$D$3:$D$1315, AB$1)+SUMIFS(DataRegularSeason20242025!$AB$3:$AB$1315,DataRegularSeason20242025!$B$3:$B$1315, "&lt;=" &amp; $A73, DataRegularSeason20242025!$E$3:$E$1315, AB$1)</f>
        <v>36</v>
      </c>
      <c r="AC73" s="2">
        <f>SUMIFS(DataRegularSeason20242025!$AA$3:$AA$1315,DataRegularSeason20242025!$B$3:$B$1315, "&lt;=" &amp; $A73, DataRegularSeason20242025!$D$3:$D$1315, AC$1)+SUMIFS(DataRegularSeason20242025!$AB$3:$AB$1315,DataRegularSeason20242025!$B$3:$B$1315, "&lt;=" &amp; $A73, DataRegularSeason20242025!$E$3:$E$1315, AC$1)</f>
        <v>29</v>
      </c>
      <c r="AD73" s="2">
        <f>SUMIFS(DataRegularSeason20242025!$AA$3:$AA$1315,DataRegularSeason20242025!$B$3:$B$1315, "&lt;=" &amp; $A73, DataRegularSeason20242025!$D$3:$D$1315, AD$1)+SUMIFS(DataRegularSeason20242025!$AB$3:$AB$1315,DataRegularSeason20242025!$B$3:$B$1315, "&lt;=" &amp; $A73, DataRegularSeason20242025!$E$3:$E$1315, AD$1)</f>
        <v>33</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42</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27</v>
      </c>
      <c r="G74" s="2">
        <f>SUMIFS(DataRegularSeason20242025!$AA$3:$AA$1315,DataRegularSeason20242025!$B$3:$B$1315, "&lt;=" &amp; $A74, DataRegularSeason20242025!$D$3:$D$1315, G$1)+SUMIFS(DataRegularSeason20242025!$AB$3:$AB$1315,DataRegularSeason20242025!$B$3:$B$1315, "&lt;=" &amp; $A74, DataRegularSeason20242025!$E$3:$E$1315, G$1)</f>
        <v>33</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26</v>
      </c>
      <c r="L74" s="2">
        <f>SUMIFS(DataRegularSeason20242025!$AA$3:$AA$1315,DataRegularSeason20242025!$B$3:$B$1315, "&lt;=" &amp; $A74, DataRegularSeason20242025!$D$3:$D$1315, L$1)+SUMIFS(DataRegularSeason20242025!$AB$3:$AB$1315,DataRegularSeason20242025!$B$3:$B$1315, "&lt;=" &amp; $A74, DataRegularSeason20242025!$E$3:$E$1315, L$1)</f>
        <v>34</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37</v>
      </c>
      <c r="O74" s="2">
        <f>SUMIFS(DataRegularSeason20242025!$AA$3:$AA$1315,DataRegularSeason20242025!$B$3:$B$1315, "&lt;=" &amp; $A74, DataRegularSeason20242025!$D$3:$D$1315, O$1)+SUMIFS(DataRegularSeason20242025!$AB$3:$AB$1315,DataRegularSeason20242025!$B$3:$B$1315, "&lt;=" &amp; $A74, DataRegularSeason20242025!$E$3:$E$1315, O$1)</f>
        <v>42</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39</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28</v>
      </c>
      <c r="V74" s="2">
        <f>SUMIFS(DataRegularSeason20242025!$AA$3:$AA$1315,DataRegularSeason20242025!$B$3:$B$1315, "&lt;=" &amp; $A74, DataRegularSeason20242025!$D$3:$D$1315, V$1)+SUMIFS(DataRegularSeason20242025!$AB$3:$AB$1315,DataRegularSeason20242025!$B$3:$B$1315, "&lt;=" &amp; $A74, DataRegularSeason20242025!$E$3:$E$1315, V$1)</f>
        <v>30</v>
      </c>
      <c r="W74" s="2">
        <f>SUMIFS(DataRegularSeason20242025!$AA$3:$AA$1315,DataRegularSeason20242025!$B$3:$B$1315, "&lt;=" &amp; $A74, DataRegularSeason20242025!$D$3:$D$1315, W$1)+SUMIFS(DataRegularSeason20242025!$AB$3:$AB$1315,DataRegularSeason20242025!$B$3:$B$1315, "&lt;=" &amp; $A74, DataRegularSeason20242025!$E$3:$E$1315, W$1)</f>
        <v>30</v>
      </c>
      <c r="X74" s="2">
        <f>SUMIFS(DataRegularSeason20242025!$AA$3:$AA$1315,DataRegularSeason20242025!$B$3:$B$1315, "&lt;=" &amp; $A74, DataRegularSeason20242025!$D$3:$D$1315, X$1)+SUMIFS(DataRegularSeason20242025!$AB$3:$AB$1315,DataRegularSeason20242025!$B$3:$B$1315, "&lt;=" &amp; $A74, DataRegularSeason20242025!$E$3:$E$1315, X$1)</f>
        <v>30</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30</v>
      </c>
      <c r="AA74" s="2">
        <f>SUMIFS(DataRegularSeason20242025!$AA$3:$AA$1315,DataRegularSeason20242025!$B$3:$B$1315, "&lt;=" &amp; $A74, DataRegularSeason20242025!$D$3:$D$1315, AA$1)+SUMIFS(DataRegularSeason20242025!$AB$3:$AB$1315,DataRegularSeason20242025!$B$3:$B$1315, "&lt;=" &amp; $A74, DataRegularSeason20242025!$E$3:$E$1315, AA$1)</f>
        <v>30</v>
      </c>
      <c r="AB74" s="2">
        <f>SUMIFS(DataRegularSeason20242025!$AA$3:$AA$1315,DataRegularSeason20242025!$B$3:$B$1315, "&lt;=" &amp; $A74, DataRegularSeason20242025!$D$3:$D$1315, AB$1)+SUMIFS(DataRegularSeason20242025!$AB$3:$AB$1315,DataRegularSeason20242025!$B$3:$B$1315, "&lt;=" &amp; $A74, DataRegularSeason20242025!$E$3:$E$1315, AB$1)</f>
        <v>36</v>
      </c>
      <c r="AC74" s="2">
        <f>SUMIFS(DataRegularSeason20242025!$AA$3:$AA$1315,DataRegularSeason20242025!$B$3:$B$1315, "&lt;=" &amp; $A74, DataRegularSeason20242025!$D$3:$D$1315, AC$1)+SUMIFS(DataRegularSeason20242025!$AB$3:$AB$1315,DataRegularSeason20242025!$B$3:$B$1315, "&lt;=" &amp; $A74, DataRegularSeason20242025!$E$3:$E$1315, AC$1)</f>
        <v>29</v>
      </c>
      <c r="AD74" s="2">
        <f>SUMIFS(DataRegularSeason20242025!$AA$3:$AA$1315,DataRegularSeason20242025!$B$3:$B$1315, "&lt;=" &amp; $A74, DataRegularSeason20242025!$D$3:$D$1315, AD$1)+SUMIFS(DataRegularSeason20242025!$AB$3:$AB$1315,DataRegularSeason20242025!$B$3:$B$1315, "&lt;=" &amp; $A74, DataRegularSeason20242025!$E$3:$E$1315, AD$1)</f>
        <v>33</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42</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27</v>
      </c>
      <c r="G75" s="2">
        <f>SUMIFS(DataRegularSeason20242025!$AA$3:$AA$1315,DataRegularSeason20242025!$B$3:$B$1315, "&lt;=" &amp; $A75, DataRegularSeason20242025!$D$3:$D$1315, G$1)+SUMIFS(DataRegularSeason20242025!$AB$3:$AB$1315,DataRegularSeason20242025!$B$3:$B$1315, "&lt;=" &amp; $A75, DataRegularSeason20242025!$E$3:$E$1315, G$1)</f>
        <v>33</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26</v>
      </c>
      <c r="L75" s="2">
        <f>SUMIFS(DataRegularSeason20242025!$AA$3:$AA$1315,DataRegularSeason20242025!$B$3:$B$1315, "&lt;=" &amp; $A75, DataRegularSeason20242025!$D$3:$D$1315, L$1)+SUMIFS(DataRegularSeason20242025!$AB$3:$AB$1315,DataRegularSeason20242025!$B$3:$B$1315, "&lt;=" &amp; $A75, DataRegularSeason20242025!$E$3:$E$1315, L$1)</f>
        <v>34</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37</v>
      </c>
      <c r="O75" s="2">
        <f>SUMIFS(DataRegularSeason20242025!$AA$3:$AA$1315,DataRegularSeason20242025!$B$3:$B$1315, "&lt;=" &amp; $A75, DataRegularSeason20242025!$D$3:$D$1315, O$1)+SUMIFS(DataRegularSeason20242025!$AB$3:$AB$1315,DataRegularSeason20242025!$B$3:$B$1315, "&lt;=" &amp; $A75, DataRegularSeason20242025!$E$3:$E$1315, O$1)</f>
        <v>42</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39</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28</v>
      </c>
      <c r="V75" s="2">
        <f>SUMIFS(DataRegularSeason20242025!$AA$3:$AA$1315,DataRegularSeason20242025!$B$3:$B$1315, "&lt;=" &amp; $A75, DataRegularSeason20242025!$D$3:$D$1315, V$1)+SUMIFS(DataRegularSeason20242025!$AB$3:$AB$1315,DataRegularSeason20242025!$B$3:$B$1315, "&lt;=" &amp; $A75, DataRegularSeason20242025!$E$3:$E$1315, V$1)</f>
        <v>30</v>
      </c>
      <c r="W75" s="2">
        <f>SUMIFS(DataRegularSeason20242025!$AA$3:$AA$1315,DataRegularSeason20242025!$B$3:$B$1315, "&lt;=" &amp; $A75, DataRegularSeason20242025!$D$3:$D$1315, W$1)+SUMIFS(DataRegularSeason20242025!$AB$3:$AB$1315,DataRegularSeason20242025!$B$3:$B$1315, "&lt;=" &amp; $A75, DataRegularSeason20242025!$E$3:$E$1315, W$1)</f>
        <v>30</v>
      </c>
      <c r="X75" s="2">
        <f>SUMIFS(DataRegularSeason20242025!$AA$3:$AA$1315,DataRegularSeason20242025!$B$3:$B$1315, "&lt;=" &amp; $A75, DataRegularSeason20242025!$D$3:$D$1315, X$1)+SUMIFS(DataRegularSeason20242025!$AB$3:$AB$1315,DataRegularSeason20242025!$B$3:$B$1315, "&lt;=" &amp; $A75, DataRegularSeason20242025!$E$3:$E$1315, X$1)</f>
        <v>30</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30</v>
      </c>
      <c r="AA75" s="2">
        <f>SUMIFS(DataRegularSeason20242025!$AA$3:$AA$1315,DataRegularSeason20242025!$B$3:$B$1315, "&lt;=" &amp; $A75, DataRegularSeason20242025!$D$3:$D$1315, AA$1)+SUMIFS(DataRegularSeason20242025!$AB$3:$AB$1315,DataRegularSeason20242025!$B$3:$B$1315, "&lt;=" &amp; $A75, DataRegularSeason20242025!$E$3:$E$1315, AA$1)</f>
        <v>30</v>
      </c>
      <c r="AB75" s="2">
        <f>SUMIFS(DataRegularSeason20242025!$AA$3:$AA$1315,DataRegularSeason20242025!$B$3:$B$1315, "&lt;=" &amp; $A75, DataRegularSeason20242025!$D$3:$D$1315, AB$1)+SUMIFS(DataRegularSeason20242025!$AB$3:$AB$1315,DataRegularSeason20242025!$B$3:$B$1315, "&lt;=" &amp; $A75, DataRegularSeason20242025!$E$3:$E$1315, AB$1)</f>
        <v>36</v>
      </c>
      <c r="AC75" s="2">
        <f>SUMIFS(DataRegularSeason20242025!$AA$3:$AA$1315,DataRegularSeason20242025!$B$3:$B$1315, "&lt;=" &amp; $A75, DataRegularSeason20242025!$D$3:$D$1315, AC$1)+SUMIFS(DataRegularSeason20242025!$AB$3:$AB$1315,DataRegularSeason20242025!$B$3:$B$1315, "&lt;=" &amp; $A75, DataRegularSeason20242025!$E$3:$E$1315, AC$1)</f>
        <v>29</v>
      </c>
      <c r="AD75" s="2">
        <f>SUMIFS(DataRegularSeason20242025!$AA$3:$AA$1315,DataRegularSeason20242025!$B$3:$B$1315, "&lt;=" &amp; $A75, DataRegularSeason20242025!$D$3:$D$1315, AD$1)+SUMIFS(DataRegularSeason20242025!$AB$3:$AB$1315,DataRegularSeason20242025!$B$3:$B$1315, "&lt;=" &amp; $A75, DataRegularSeason20242025!$E$3:$E$1315, AD$1)</f>
        <v>33</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42</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27</v>
      </c>
      <c r="G76" s="2">
        <f>SUMIFS(DataRegularSeason20242025!$AA$3:$AA$1315,DataRegularSeason20242025!$B$3:$B$1315, "&lt;=" &amp; $A76, DataRegularSeason20242025!$D$3:$D$1315, G$1)+SUMIFS(DataRegularSeason20242025!$AB$3:$AB$1315,DataRegularSeason20242025!$B$3:$B$1315, "&lt;=" &amp; $A76, DataRegularSeason20242025!$E$3:$E$1315, G$1)</f>
        <v>33</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26</v>
      </c>
      <c r="L76" s="2">
        <f>SUMIFS(DataRegularSeason20242025!$AA$3:$AA$1315,DataRegularSeason20242025!$B$3:$B$1315, "&lt;=" &amp; $A76, DataRegularSeason20242025!$D$3:$D$1315, L$1)+SUMIFS(DataRegularSeason20242025!$AB$3:$AB$1315,DataRegularSeason20242025!$B$3:$B$1315, "&lt;=" &amp; $A76, DataRegularSeason20242025!$E$3:$E$1315, L$1)</f>
        <v>34</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37</v>
      </c>
      <c r="O76" s="2">
        <f>SUMIFS(DataRegularSeason20242025!$AA$3:$AA$1315,DataRegularSeason20242025!$B$3:$B$1315, "&lt;=" &amp; $A76, DataRegularSeason20242025!$D$3:$D$1315, O$1)+SUMIFS(DataRegularSeason20242025!$AB$3:$AB$1315,DataRegularSeason20242025!$B$3:$B$1315, "&lt;=" &amp; $A76, DataRegularSeason20242025!$E$3:$E$1315, O$1)</f>
        <v>42</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39</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28</v>
      </c>
      <c r="V76" s="2">
        <f>SUMIFS(DataRegularSeason20242025!$AA$3:$AA$1315,DataRegularSeason20242025!$B$3:$B$1315, "&lt;=" &amp; $A76, DataRegularSeason20242025!$D$3:$D$1315, V$1)+SUMIFS(DataRegularSeason20242025!$AB$3:$AB$1315,DataRegularSeason20242025!$B$3:$B$1315, "&lt;=" &amp; $A76, DataRegularSeason20242025!$E$3:$E$1315, V$1)</f>
        <v>30</v>
      </c>
      <c r="W76" s="2">
        <f>SUMIFS(DataRegularSeason20242025!$AA$3:$AA$1315,DataRegularSeason20242025!$B$3:$B$1315, "&lt;=" &amp; $A76, DataRegularSeason20242025!$D$3:$D$1315, W$1)+SUMIFS(DataRegularSeason20242025!$AB$3:$AB$1315,DataRegularSeason20242025!$B$3:$B$1315, "&lt;=" &amp; $A76, DataRegularSeason20242025!$E$3:$E$1315, W$1)</f>
        <v>30</v>
      </c>
      <c r="X76" s="2">
        <f>SUMIFS(DataRegularSeason20242025!$AA$3:$AA$1315,DataRegularSeason20242025!$B$3:$B$1315, "&lt;=" &amp; $A76, DataRegularSeason20242025!$D$3:$D$1315, X$1)+SUMIFS(DataRegularSeason20242025!$AB$3:$AB$1315,DataRegularSeason20242025!$B$3:$B$1315, "&lt;=" &amp; $A76, DataRegularSeason20242025!$E$3:$E$1315, X$1)</f>
        <v>30</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30</v>
      </c>
      <c r="AA76" s="2">
        <f>SUMIFS(DataRegularSeason20242025!$AA$3:$AA$1315,DataRegularSeason20242025!$B$3:$B$1315, "&lt;=" &amp; $A76, DataRegularSeason20242025!$D$3:$D$1315, AA$1)+SUMIFS(DataRegularSeason20242025!$AB$3:$AB$1315,DataRegularSeason20242025!$B$3:$B$1315, "&lt;=" &amp; $A76, DataRegularSeason20242025!$E$3:$E$1315, AA$1)</f>
        <v>30</v>
      </c>
      <c r="AB76" s="2">
        <f>SUMIFS(DataRegularSeason20242025!$AA$3:$AA$1315,DataRegularSeason20242025!$B$3:$B$1315, "&lt;=" &amp; $A76, DataRegularSeason20242025!$D$3:$D$1315, AB$1)+SUMIFS(DataRegularSeason20242025!$AB$3:$AB$1315,DataRegularSeason20242025!$B$3:$B$1315, "&lt;=" &amp; $A76, DataRegularSeason20242025!$E$3:$E$1315, AB$1)</f>
        <v>36</v>
      </c>
      <c r="AC76" s="2">
        <f>SUMIFS(DataRegularSeason20242025!$AA$3:$AA$1315,DataRegularSeason20242025!$B$3:$B$1315, "&lt;=" &amp; $A76, DataRegularSeason20242025!$D$3:$D$1315, AC$1)+SUMIFS(DataRegularSeason20242025!$AB$3:$AB$1315,DataRegularSeason20242025!$B$3:$B$1315, "&lt;=" &amp; $A76, DataRegularSeason20242025!$E$3:$E$1315, AC$1)</f>
        <v>29</v>
      </c>
      <c r="AD76" s="2">
        <f>SUMIFS(DataRegularSeason20242025!$AA$3:$AA$1315,DataRegularSeason20242025!$B$3:$B$1315, "&lt;=" &amp; $A76, DataRegularSeason20242025!$D$3:$D$1315, AD$1)+SUMIFS(DataRegularSeason20242025!$AB$3:$AB$1315,DataRegularSeason20242025!$B$3:$B$1315, "&lt;=" &amp; $A76, DataRegularSeason20242025!$E$3:$E$1315, AD$1)</f>
        <v>33</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42</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27</v>
      </c>
      <c r="G77" s="2">
        <f>SUMIFS(DataRegularSeason20242025!$AA$3:$AA$1315,DataRegularSeason20242025!$B$3:$B$1315, "&lt;=" &amp; $A77, DataRegularSeason20242025!$D$3:$D$1315, G$1)+SUMIFS(DataRegularSeason20242025!$AB$3:$AB$1315,DataRegularSeason20242025!$B$3:$B$1315, "&lt;=" &amp; $A77, DataRegularSeason20242025!$E$3:$E$1315, G$1)</f>
        <v>33</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26</v>
      </c>
      <c r="L77" s="2">
        <f>SUMIFS(DataRegularSeason20242025!$AA$3:$AA$1315,DataRegularSeason20242025!$B$3:$B$1315, "&lt;=" &amp; $A77, DataRegularSeason20242025!$D$3:$D$1315, L$1)+SUMIFS(DataRegularSeason20242025!$AB$3:$AB$1315,DataRegularSeason20242025!$B$3:$B$1315, "&lt;=" &amp; $A77, DataRegularSeason20242025!$E$3:$E$1315, L$1)</f>
        <v>34</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37</v>
      </c>
      <c r="O77" s="2">
        <f>SUMIFS(DataRegularSeason20242025!$AA$3:$AA$1315,DataRegularSeason20242025!$B$3:$B$1315, "&lt;=" &amp; $A77, DataRegularSeason20242025!$D$3:$D$1315, O$1)+SUMIFS(DataRegularSeason20242025!$AB$3:$AB$1315,DataRegularSeason20242025!$B$3:$B$1315, "&lt;=" &amp; $A77, DataRegularSeason20242025!$E$3:$E$1315, O$1)</f>
        <v>42</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39</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28</v>
      </c>
      <c r="V77" s="2">
        <f>SUMIFS(DataRegularSeason20242025!$AA$3:$AA$1315,DataRegularSeason20242025!$B$3:$B$1315, "&lt;=" &amp; $A77, DataRegularSeason20242025!$D$3:$D$1315, V$1)+SUMIFS(DataRegularSeason20242025!$AB$3:$AB$1315,DataRegularSeason20242025!$B$3:$B$1315, "&lt;=" &amp; $A77, DataRegularSeason20242025!$E$3:$E$1315, V$1)</f>
        <v>30</v>
      </c>
      <c r="W77" s="2">
        <f>SUMIFS(DataRegularSeason20242025!$AA$3:$AA$1315,DataRegularSeason20242025!$B$3:$B$1315, "&lt;=" &amp; $A77, DataRegularSeason20242025!$D$3:$D$1315, W$1)+SUMIFS(DataRegularSeason20242025!$AB$3:$AB$1315,DataRegularSeason20242025!$B$3:$B$1315, "&lt;=" &amp; $A77, DataRegularSeason20242025!$E$3:$E$1315, W$1)</f>
        <v>30</v>
      </c>
      <c r="X77" s="2">
        <f>SUMIFS(DataRegularSeason20242025!$AA$3:$AA$1315,DataRegularSeason20242025!$B$3:$B$1315, "&lt;=" &amp; $A77, DataRegularSeason20242025!$D$3:$D$1315, X$1)+SUMIFS(DataRegularSeason20242025!$AB$3:$AB$1315,DataRegularSeason20242025!$B$3:$B$1315, "&lt;=" &amp; $A77, DataRegularSeason20242025!$E$3:$E$1315, X$1)</f>
        <v>30</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30</v>
      </c>
      <c r="AA77" s="2">
        <f>SUMIFS(DataRegularSeason20242025!$AA$3:$AA$1315,DataRegularSeason20242025!$B$3:$B$1315, "&lt;=" &amp; $A77, DataRegularSeason20242025!$D$3:$D$1315, AA$1)+SUMIFS(DataRegularSeason20242025!$AB$3:$AB$1315,DataRegularSeason20242025!$B$3:$B$1315, "&lt;=" &amp; $A77, DataRegularSeason20242025!$E$3:$E$1315, AA$1)</f>
        <v>30</v>
      </c>
      <c r="AB77" s="2">
        <f>SUMIFS(DataRegularSeason20242025!$AA$3:$AA$1315,DataRegularSeason20242025!$B$3:$B$1315, "&lt;=" &amp; $A77, DataRegularSeason20242025!$D$3:$D$1315, AB$1)+SUMIFS(DataRegularSeason20242025!$AB$3:$AB$1315,DataRegularSeason20242025!$B$3:$B$1315, "&lt;=" &amp; $A77, DataRegularSeason20242025!$E$3:$E$1315, AB$1)</f>
        <v>36</v>
      </c>
      <c r="AC77" s="2">
        <f>SUMIFS(DataRegularSeason20242025!$AA$3:$AA$1315,DataRegularSeason20242025!$B$3:$B$1315, "&lt;=" &amp; $A77, DataRegularSeason20242025!$D$3:$D$1315, AC$1)+SUMIFS(DataRegularSeason20242025!$AB$3:$AB$1315,DataRegularSeason20242025!$B$3:$B$1315, "&lt;=" &amp; $A77, DataRegularSeason20242025!$E$3:$E$1315, AC$1)</f>
        <v>29</v>
      </c>
      <c r="AD77" s="2">
        <f>SUMIFS(DataRegularSeason20242025!$AA$3:$AA$1315,DataRegularSeason20242025!$B$3:$B$1315, "&lt;=" &amp; $A77, DataRegularSeason20242025!$D$3:$D$1315, AD$1)+SUMIFS(DataRegularSeason20242025!$AB$3:$AB$1315,DataRegularSeason20242025!$B$3:$B$1315, "&lt;=" &amp; $A77, DataRegularSeason20242025!$E$3:$E$1315, AD$1)</f>
        <v>33</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42</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27</v>
      </c>
      <c r="G78" s="2">
        <f>SUMIFS(DataRegularSeason20242025!$AA$3:$AA$1315,DataRegularSeason20242025!$B$3:$B$1315, "&lt;=" &amp; $A78, DataRegularSeason20242025!$D$3:$D$1315, G$1)+SUMIFS(DataRegularSeason20242025!$AB$3:$AB$1315,DataRegularSeason20242025!$B$3:$B$1315, "&lt;=" &amp; $A78, DataRegularSeason20242025!$E$3:$E$1315, G$1)</f>
        <v>33</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26</v>
      </c>
      <c r="L78" s="2">
        <f>SUMIFS(DataRegularSeason20242025!$AA$3:$AA$1315,DataRegularSeason20242025!$B$3:$B$1315, "&lt;=" &amp; $A78, DataRegularSeason20242025!$D$3:$D$1315, L$1)+SUMIFS(DataRegularSeason20242025!$AB$3:$AB$1315,DataRegularSeason20242025!$B$3:$B$1315, "&lt;=" &amp; $A78, DataRegularSeason20242025!$E$3:$E$1315, L$1)</f>
        <v>34</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37</v>
      </c>
      <c r="O78" s="2">
        <f>SUMIFS(DataRegularSeason20242025!$AA$3:$AA$1315,DataRegularSeason20242025!$B$3:$B$1315, "&lt;=" &amp; $A78, DataRegularSeason20242025!$D$3:$D$1315, O$1)+SUMIFS(DataRegularSeason20242025!$AB$3:$AB$1315,DataRegularSeason20242025!$B$3:$B$1315, "&lt;=" &amp; $A78, DataRegularSeason20242025!$E$3:$E$1315, O$1)</f>
        <v>42</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39</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28</v>
      </c>
      <c r="V78" s="2">
        <f>SUMIFS(DataRegularSeason20242025!$AA$3:$AA$1315,DataRegularSeason20242025!$B$3:$B$1315, "&lt;=" &amp; $A78, DataRegularSeason20242025!$D$3:$D$1315, V$1)+SUMIFS(DataRegularSeason20242025!$AB$3:$AB$1315,DataRegularSeason20242025!$B$3:$B$1315, "&lt;=" &amp; $A78, DataRegularSeason20242025!$E$3:$E$1315, V$1)</f>
        <v>30</v>
      </c>
      <c r="W78" s="2">
        <f>SUMIFS(DataRegularSeason20242025!$AA$3:$AA$1315,DataRegularSeason20242025!$B$3:$B$1315, "&lt;=" &amp; $A78, DataRegularSeason20242025!$D$3:$D$1315, W$1)+SUMIFS(DataRegularSeason20242025!$AB$3:$AB$1315,DataRegularSeason20242025!$B$3:$B$1315, "&lt;=" &amp; $A78, DataRegularSeason20242025!$E$3:$E$1315, W$1)</f>
        <v>30</v>
      </c>
      <c r="X78" s="2">
        <f>SUMIFS(DataRegularSeason20242025!$AA$3:$AA$1315,DataRegularSeason20242025!$B$3:$B$1315, "&lt;=" &amp; $A78, DataRegularSeason20242025!$D$3:$D$1315, X$1)+SUMIFS(DataRegularSeason20242025!$AB$3:$AB$1315,DataRegularSeason20242025!$B$3:$B$1315, "&lt;=" &amp; $A78, DataRegularSeason20242025!$E$3:$E$1315, X$1)</f>
        <v>30</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30</v>
      </c>
      <c r="AA78" s="2">
        <f>SUMIFS(DataRegularSeason20242025!$AA$3:$AA$1315,DataRegularSeason20242025!$B$3:$B$1315, "&lt;=" &amp; $A78, DataRegularSeason20242025!$D$3:$D$1315, AA$1)+SUMIFS(DataRegularSeason20242025!$AB$3:$AB$1315,DataRegularSeason20242025!$B$3:$B$1315, "&lt;=" &amp; $A78, DataRegularSeason20242025!$E$3:$E$1315, AA$1)</f>
        <v>30</v>
      </c>
      <c r="AB78" s="2">
        <f>SUMIFS(DataRegularSeason20242025!$AA$3:$AA$1315,DataRegularSeason20242025!$B$3:$B$1315, "&lt;=" &amp; $A78, DataRegularSeason20242025!$D$3:$D$1315, AB$1)+SUMIFS(DataRegularSeason20242025!$AB$3:$AB$1315,DataRegularSeason20242025!$B$3:$B$1315, "&lt;=" &amp; $A78, DataRegularSeason20242025!$E$3:$E$1315, AB$1)</f>
        <v>36</v>
      </c>
      <c r="AC78" s="2">
        <f>SUMIFS(DataRegularSeason20242025!$AA$3:$AA$1315,DataRegularSeason20242025!$B$3:$B$1315, "&lt;=" &amp; $A78, DataRegularSeason20242025!$D$3:$D$1315, AC$1)+SUMIFS(DataRegularSeason20242025!$AB$3:$AB$1315,DataRegularSeason20242025!$B$3:$B$1315, "&lt;=" &amp; $A78, DataRegularSeason20242025!$E$3:$E$1315, AC$1)</f>
        <v>29</v>
      </c>
      <c r="AD78" s="2">
        <f>SUMIFS(DataRegularSeason20242025!$AA$3:$AA$1315,DataRegularSeason20242025!$B$3:$B$1315, "&lt;=" &amp; $A78, DataRegularSeason20242025!$D$3:$D$1315, AD$1)+SUMIFS(DataRegularSeason20242025!$AB$3:$AB$1315,DataRegularSeason20242025!$B$3:$B$1315, "&lt;=" &amp; $A78, DataRegularSeason20242025!$E$3:$E$1315, AD$1)</f>
        <v>33</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42</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27</v>
      </c>
      <c r="G79" s="2">
        <f>SUMIFS(DataRegularSeason20242025!$AA$3:$AA$1315,DataRegularSeason20242025!$B$3:$B$1315, "&lt;=" &amp; $A79, DataRegularSeason20242025!$D$3:$D$1315, G$1)+SUMIFS(DataRegularSeason20242025!$AB$3:$AB$1315,DataRegularSeason20242025!$B$3:$B$1315, "&lt;=" &amp; $A79, DataRegularSeason20242025!$E$3:$E$1315, G$1)</f>
        <v>33</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26</v>
      </c>
      <c r="L79" s="2">
        <f>SUMIFS(DataRegularSeason20242025!$AA$3:$AA$1315,DataRegularSeason20242025!$B$3:$B$1315, "&lt;=" &amp; $A79, DataRegularSeason20242025!$D$3:$D$1315, L$1)+SUMIFS(DataRegularSeason20242025!$AB$3:$AB$1315,DataRegularSeason20242025!$B$3:$B$1315, "&lt;=" &amp; $A79, DataRegularSeason20242025!$E$3:$E$1315, L$1)</f>
        <v>34</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37</v>
      </c>
      <c r="O79" s="2">
        <f>SUMIFS(DataRegularSeason20242025!$AA$3:$AA$1315,DataRegularSeason20242025!$B$3:$B$1315, "&lt;=" &amp; $A79, DataRegularSeason20242025!$D$3:$D$1315, O$1)+SUMIFS(DataRegularSeason20242025!$AB$3:$AB$1315,DataRegularSeason20242025!$B$3:$B$1315, "&lt;=" &amp; $A79, DataRegularSeason20242025!$E$3:$E$1315, O$1)</f>
        <v>42</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39</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28</v>
      </c>
      <c r="V79" s="2">
        <f>SUMIFS(DataRegularSeason20242025!$AA$3:$AA$1315,DataRegularSeason20242025!$B$3:$B$1315, "&lt;=" &amp; $A79, DataRegularSeason20242025!$D$3:$D$1315, V$1)+SUMIFS(DataRegularSeason20242025!$AB$3:$AB$1315,DataRegularSeason20242025!$B$3:$B$1315, "&lt;=" &amp; $A79, DataRegularSeason20242025!$E$3:$E$1315, V$1)</f>
        <v>30</v>
      </c>
      <c r="W79" s="2">
        <f>SUMIFS(DataRegularSeason20242025!$AA$3:$AA$1315,DataRegularSeason20242025!$B$3:$B$1315, "&lt;=" &amp; $A79, DataRegularSeason20242025!$D$3:$D$1315, W$1)+SUMIFS(DataRegularSeason20242025!$AB$3:$AB$1315,DataRegularSeason20242025!$B$3:$B$1315, "&lt;=" &amp; $A79, DataRegularSeason20242025!$E$3:$E$1315, W$1)</f>
        <v>30</v>
      </c>
      <c r="X79" s="2">
        <f>SUMIFS(DataRegularSeason20242025!$AA$3:$AA$1315,DataRegularSeason20242025!$B$3:$B$1315, "&lt;=" &amp; $A79, DataRegularSeason20242025!$D$3:$D$1315, X$1)+SUMIFS(DataRegularSeason20242025!$AB$3:$AB$1315,DataRegularSeason20242025!$B$3:$B$1315, "&lt;=" &amp; $A79, DataRegularSeason20242025!$E$3:$E$1315, X$1)</f>
        <v>30</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30</v>
      </c>
      <c r="AA79" s="2">
        <f>SUMIFS(DataRegularSeason20242025!$AA$3:$AA$1315,DataRegularSeason20242025!$B$3:$B$1315, "&lt;=" &amp; $A79, DataRegularSeason20242025!$D$3:$D$1315, AA$1)+SUMIFS(DataRegularSeason20242025!$AB$3:$AB$1315,DataRegularSeason20242025!$B$3:$B$1315, "&lt;=" &amp; $A79, DataRegularSeason20242025!$E$3:$E$1315, AA$1)</f>
        <v>30</v>
      </c>
      <c r="AB79" s="2">
        <f>SUMIFS(DataRegularSeason20242025!$AA$3:$AA$1315,DataRegularSeason20242025!$B$3:$B$1315, "&lt;=" &amp; $A79, DataRegularSeason20242025!$D$3:$D$1315, AB$1)+SUMIFS(DataRegularSeason20242025!$AB$3:$AB$1315,DataRegularSeason20242025!$B$3:$B$1315, "&lt;=" &amp; $A79, DataRegularSeason20242025!$E$3:$E$1315, AB$1)</f>
        <v>36</v>
      </c>
      <c r="AC79" s="2">
        <f>SUMIFS(DataRegularSeason20242025!$AA$3:$AA$1315,DataRegularSeason20242025!$B$3:$B$1315, "&lt;=" &amp; $A79, DataRegularSeason20242025!$D$3:$D$1315, AC$1)+SUMIFS(DataRegularSeason20242025!$AB$3:$AB$1315,DataRegularSeason20242025!$B$3:$B$1315, "&lt;=" &amp; $A79, DataRegularSeason20242025!$E$3:$E$1315, AC$1)</f>
        <v>29</v>
      </c>
      <c r="AD79" s="2">
        <f>SUMIFS(DataRegularSeason20242025!$AA$3:$AA$1315,DataRegularSeason20242025!$B$3:$B$1315, "&lt;=" &amp; $A79, DataRegularSeason20242025!$D$3:$D$1315, AD$1)+SUMIFS(DataRegularSeason20242025!$AB$3:$AB$1315,DataRegularSeason20242025!$B$3:$B$1315, "&lt;=" &amp; $A79, DataRegularSeason20242025!$E$3:$E$1315, AD$1)</f>
        <v>33</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42</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27</v>
      </c>
      <c r="G80" s="2">
        <f>SUMIFS(DataRegularSeason20242025!$AA$3:$AA$1315,DataRegularSeason20242025!$B$3:$B$1315, "&lt;=" &amp; $A80, DataRegularSeason20242025!$D$3:$D$1315, G$1)+SUMIFS(DataRegularSeason20242025!$AB$3:$AB$1315,DataRegularSeason20242025!$B$3:$B$1315, "&lt;=" &amp; $A80, DataRegularSeason20242025!$E$3:$E$1315, G$1)</f>
        <v>33</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26</v>
      </c>
      <c r="L80" s="2">
        <f>SUMIFS(DataRegularSeason20242025!$AA$3:$AA$1315,DataRegularSeason20242025!$B$3:$B$1315, "&lt;=" &amp; $A80, DataRegularSeason20242025!$D$3:$D$1315, L$1)+SUMIFS(DataRegularSeason20242025!$AB$3:$AB$1315,DataRegularSeason20242025!$B$3:$B$1315, "&lt;=" &amp; $A80, DataRegularSeason20242025!$E$3:$E$1315, L$1)</f>
        <v>34</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37</v>
      </c>
      <c r="O80" s="2">
        <f>SUMIFS(DataRegularSeason20242025!$AA$3:$AA$1315,DataRegularSeason20242025!$B$3:$B$1315, "&lt;=" &amp; $A80, DataRegularSeason20242025!$D$3:$D$1315, O$1)+SUMIFS(DataRegularSeason20242025!$AB$3:$AB$1315,DataRegularSeason20242025!$B$3:$B$1315, "&lt;=" &amp; $A80, DataRegularSeason20242025!$E$3:$E$1315, O$1)</f>
        <v>42</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39</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28</v>
      </c>
      <c r="V80" s="2">
        <f>SUMIFS(DataRegularSeason20242025!$AA$3:$AA$1315,DataRegularSeason20242025!$B$3:$B$1315, "&lt;=" &amp; $A80, DataRegularSeason20242025!$D$3:$D$1315, V$1)+SUMIFS(DataRegularSeason20242025!$AB$3:$AB$1315,DataRegularSeason20242025!$B$3:$B$1315, "&lt;=" &amp; $A80, DataRegularSeason20242025!$E$3:$E$1315, V$1)</f>
        <v>30</v>
      </c>
      <c r="W80" s="2">
        <f>SUMIFS(DataRegularSeason20242025!$AA$3:$AA$1315,DataRegularSeason20242025!$B$3:$B$1315, "&lt;=" &amp; $A80, DataRegularSeason20242025!$D$3:$D$1315, W$1)+SUMIFS(DataRegularSeason20242025!$AB$3:$AB$1315,DataRegularSeason20242025!$B$3:$B$1315, "&lt;=" &amp; $A80, DataRegularSeason20242025!$E$3:$E$1315, W$1)</f>
        <v>30</v>
      </c>
      <c r="X80" s="2">
        <f>SUMIFS(DataRegularSeason20242025!$AA$3:$AA$1315,DataRegularSeason20242025!$B$3:$B$1315, "&lt;=" &amp; $A80, DataRegularSeason20242025!$D$3:$D$1315, X$1)+SUMIFS(DataRegularSeason20242025!$AB$3:$AB$1315,DataRegularSeason20242025!$B$3:$B$1315, "&lt;=" &amp; $A80, DataRegularSeason20242025!$E$3:$E$1315, X$1)</f>
        <v>30</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30</v>
      </c>
      <c r="AA80" s="2">
        <f>SUMIFS(DataRegularSeason20242025!$AA$3:$AA$1315,DataRegularSeason20242025!$B$3:$B$1315, "&lt;=" &amp; $A80, DataRegularSeason20242025!$D$3:$D$1315, AA$1)+SUMIFS(DataRegularSeason20242025!$AB$3:$AB$1315,DataRegularSeason20242025!$B$3:$B$1315, "&lt;=" &amp; $A80, DataRegularSeason20242025!$E$3:$E$1315, AA$1)</f>
        <v>30</v>
      </c>
      <c r="AB80" s="2">
        <f>SUMIFS(DataRegularSeason20242025!$AA$3:$AA$1315,DataRegularSeason20242025!$B$3:$B$1315, "&lt;=" &amp; $A80, DataRegularSeason20242025!$D$3:$D$1315, AB$1)+SUMIFS(DataRegularSeason20242025!$AB$3:$AB$1315,DataRegularSeason20242025!$B$3:$B$1315, "&lt;=" &amp; $A80, DataRegularSeason20242025!$E$3:$E$1315, AB$1)</f>
        <v>36</v>
      </c>
      <c r="AC80" s="2">
        <f>SUMIFS(DataRegularSeason20242025!$AA$3:$AA$1315,DataRegularSeason20242025!$B$3:$B$1315, "&lt;=" &amp; $A80, DataRegularSeason20242025!$D$3:$D$1315, AC$1)+SUMIFS(DataRegularSeason20242025!$AB$3:$AB$1315,DataRegularSeason20242025!$B$3:$B$1315, "&lt;=" &amp; $A80, DataRegularSeason20242025!$E$3:$E$1315, AC$1)</f>
        <v>29</v>
      </c>
      <c r="AD80" s="2">
        <f>SUMIFS(DataRegularSeason20242025!$AA$3:$AA$1315,DataRegularSeason20242025!$B$3:$B$1315, "&lt;=" &amp; $A80, DataRegularSeason20242025!$D$3:$D$1315, AD$1)+SUMIFS(DataRegularSeason20242025!$AB$3:$AB$1315,DataRegularSeason20242025!$B$3:$B$1315, "&lt;=" &amp; $A80, DataRegularSeason20242025!$E$3:$E$1315, AD$1)</f>
        <v>33</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42</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27</v>
      </c>
      <c r="G81" s="2">
        <f>SUMIFS(DataRegularSeason20242025!$AA$3:$AA$1315,DataRegularSeason20242025!$B$3:$B$1315, "&lt;=" &amp; $A81, DataRegularSeason20242025!$D$3:$D$1315, G$1)+SUMIFS(DataRegularSeason20242025!$AB$3:$AB$1315,DataRegularSeason20242025!$B$3:$B$1315, "&lt;=" &amp; $A81, DataRegularSeason20242025!$E$3:$E$1315, G$1)</f>
        <v>33</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26</v>
      </c>
      <c r="L81" s="2">
        <f>SUMIFS(DataRegularSeason20242025!$AA$3:$AA$1315,DataRegularSeason20242025!$B$3:$B$1315, "&lt;=" &amp; $A81, DataRegularSeason20242025!$D$3:$D$1315, L$1)+SUMIFS(DataRegularSeason20242025!$AB$3:$AB$1315,DataRegularSeason20242025!$B$3:$B$1315, "&lt;=" &amp; $A81, DataRegularSeason20242025!$E$3:$E$1315, L$1)</f>
        <v>34</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37</v>
      </c>
      <c r="O81" s="2">
        <f>SUMIFS(DataRegularSeason20242025!$AA$3:$AA$1315,DataRegularSeason20242025!$B$3:$B$1315, "&lt;=" &amp; $A81, DataRegularSeason20242025!$D$3:$D$1315, O$1)+SUMIFS(DataRegularSeason20242025!$AB$3:$AB$1315,DataRegularSeason20242025!$B$3:$B$1315, "&lt;=" &amp; $A81, DataRegularSeason20242025!$E$3:$E$1315, O$1)</f>
        <v>42</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39</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28</v>
      </c>
      <c r="V81" s="2">
        <f>SUMIFS(DataRegularSeason20242025!$AA$3:$AA$1315,DataRegularSeason20242025!$B$3:$B$1315, "&lt;=" &amp; $A81, DataRegularSeason20242025!$D$3:$D$1315, V$1)+SUMIFS(DataRegularSeason20242025!$AB$3:$AB$1315,DataRegularSeason20242025!$B$3:$B$1315, "&lt;=" &amp; $A81, DataRegularSeason20242025!$E$3:$E$1315, V$1)</f>
        <v>30</v>
      </c>
      <c r="W81" s="2">
        <f>SUMIFS(DataRegularSeason20242025!$AA$3:$AA$1315,DataRegularSeason20242025!$B$3:$B$1315, "&lt;=" &amp; $A81, DataRegularSeason20242025!$D$3:$D$1315, W$1)+SUMIFS(DataRegularSeason20242025!$AB$3:$AB$1315,DataRegularSeason20242025!$B$3:$B$1315, "&lt;=" &amp; $A81, DataRegularSeason20242025!$E$3:$E$1315, W$1)</f>
        <v>30</v>
      </c>
      <c r="X81" s="2">
        <f>SUMIFS(DataRegularSeason20242025!$AA$3:$AA$1315,DataRegularSeason20242025!$B$3:$B$1315, "&lt;=" &amp; $A81, DataRegularSeason20242025!$D$3:$D$1315, X$1)+SUMIFS(DataRegularSeason20242025!$AB$3:$AB$1315,DataRegularSeason20242025!$B$3:$B$1315, "&lt;=" &amp; $A81, DataRegularSeason20242025!$E$3:$E$1315, X$1)</f>
        <v>30</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30</v>
      </c>
      <c r="AA81" s="2">
        <f>SUMIFS(DataRegularSeason20242025!$AA$3:$AA$1315,DataRegularSeason20242025!$B$3:$B$1315, "&lt;=" &amp; $A81, DataRegularSeason20242025!$D$3:$D$1315, AA$1)+SUMIFS(DataRegularSeason20242025!$AB$3:$AB$1315,DataRegularSeason20242025!$B$3:$B$1315, "&lt;=" &amp; $A81, DataRegularSeason20242025!$E$3:$E$1315, AA$1)</f>
        <v>30</v>
      </c>
      <c r="AB81" s="2">
        <f>SUMIFS(DataRegularSeason20242025!$AA$3:$AA$1315,DataRegularSeason20242025!$B$3:$B$1315, "&lt;=" &amp; $A81, DataRegularSeason20242025!$D$3:$D$1315, AB$1)+SUMIFS(DataRegularSeason20242025!$AB$3:$AB$1315,DataRegularSeason20242025!$B$3:$B$1315, "&lt;=" &amp; $A81, DataRegularSeason20242025!$E$3:$E$1315, AB$1)</f>
        <v>36</v>
      </c>
      <c r="AC81" s="2">
        <f>SUMIFS(DataRegularSeason20242025!$AA$3:$AA$1315,DataRegularSeason20242025!$B$3:$B$1315, "&lt;=" &amp; $A81, DataRegularSeason20242025!$D$3:$D$1315, AC$1)+SUMIFS(DataRegularSeason20242025!$AB$3:$AB$1315,DataRegularSeason20242025!$B$3:$B$1315, "&lt;=" &amp; $A81, DataRegularSeason20242025!$E$3:$E$1315, AC$1)</f>
        <v>29</v>
      </c>
      <c r="AD81" s="2">
        <f>SUMIFS(DataRegularSeason20242025!$AA$3:$AA$1315,DataRegularSeason20242025!$B$3:$B$1315, "&lt;=" &amp; $A81, DataRegularSeason20242025!$D$3:$D$1315, AD$1)+SUMIFS(DataRegularSeason20242025!$AB$3:$AB$1315,DataRegularSeason20242025!$B$3:$B$1315, "&lt;=" &amp; $A81, DataRegularSeason20242025!$E$3:$E$1315, AD$1)</f>
        <v>33</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42</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27</v>
      </c>
      <c r="G82" s="2">
        <f>SUMIFS(DataRegularSeason20242025!$AA$3:$AA$1315,DataRegularSeason20242025!$B$3:$B$1315, "&lt;=" &amp; $A82, DataRegularSeason20242025!$D$3:$D$1315, G$1)+SUMIFS(DataRegularSeason20242025!$AB$3:$AB$1315,DataRegularSeason20242025!$B$3:$B$1315, "&lt;=" &amp; $A82, DataRegularSeason20242025!$E$3:$E$1315, G$1)</f>
        <v>33</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26</v>
      </c>
      <c r="L82" s="2">
        <f>SUMIFS(DataRegularSeason20242025!$AA$3:$AA$1315,DataRegularSeason20242025!$B$3:$B$1315, "&lt;=" &amp; $A82, DataRegularSeason20242025!$D$3:$D$1315, L$1)+SUMIFS(DataRegularSeason20242025!$AB$3:$AB$1315,DataRegularSeason20242025!$B$3:$B$1315, "&lt;=" &amp; $A82, DataRegularSeason20242025!$E$3:$E$1315, L$1)</f>
        <v>34</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37</v>
      </c>
      <c r="O82" s="2">
        <f>SUMIFS(DataRegularSeason20242025!$AA$3:$AA$1315,DataRegularSeason20242025!$B$3:$B$1315, "&lt;=" &amp; $A82, DataRegularSeason20242025!$D$3:$D$1315, O$1)+SUMIFS(DataRegularSeason20242025!$AB$3:$AB$1315,DataRegularSeason20242025!$B$3:$B$1315, "&lt;=" &amp; $A82, DataRegularSeason20242025!$E$3:$E$1315, O$1)</f>
        <v>42</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39</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28</v>
      </c>
      <c r="V82" s="2">
        <f>SUMIFS(DataRegularSeason20242025!$AA$3:$AA$1315,DataRegularSeason20242025!$B$3:$B$1315, "&lt;=" &amp; $A82, DataRegularSeason20242025!$D$3:$D$1315, V$1)+SUMIFS(DataRegularSeason20242025!$AB$3:$AB$1315,DataRegularSeason20242025!$B$3:$B$1315, "&lt;=" &amp; $A82, DataRegularSeason20242025!$E$3:$E$1315, V$1)</f>
        <v>30</v>
      </c>
      <c r="W82" s="2">
        <f>SUMIFS(DataRegularSeason20242025!$AA$3:$AA$1315,DataRegularSeason20242025!$B$3:$B$1315, "&lt;=" &amp; $A82, DataRegularSeason20242025!$D$3:$D$1315, W$1)+SUMIFS(DataRegularSeason20242025!$AB$3:$AB$1315,DataRegularSeason20242025!$B$3:$B$1315, "&lt;=" &amp; $A82, DataRegularSeason20242025!$E$3:$E$1315, W$1)</f>
        <v>30</v>
      </c>
      <c r="X82" s="2">
        <f>SUMIFS(DataRegularSeason20242025!$AA$3:$AA$1315,DataRegularSeason20242025!$B$3:$B$1315, "&lt;=" &amp; $A82, DataRegularSeason20242025!$D$3:$D$1315, X$1)+SUMIFS(DataRegularSeason20242025!$AB$3:$AB$1315,DataRegularSeason20242025!$B$3:$B$1315, "&lt;=" &amp; $A82, DataRegularSeason20242025!$E$3:$E$1315, X$1)</f>
        <v>30</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30</v>
      </c>
      <c r="AA82" s="2">
        <f>SUMIFS(DataRegularSeason20242025!$AA$3:$AA$1315,DataRegularSeason20242025!$B$3:$B$1315, "&lt;=" &amp; $A82, DataRegularSeason20242025!$D$3:$D$1315, AA$1)+SUMIFS(DataRegularSeason20242025!$AB$3:$AB$1315,DataRegularSeason20242025!$B$3:$B$1315, "&lt;=" &amp; $A82, DataRegularSeason20242025!$E$3:$E$1315, AA$1)</f>
        <v>30</v>
      </c>
      <c r="AB82" s="2">
        <f>SUMIFS(DataRegularSeason20242025!$AA$3:$AA$1315,DataRegularSeason20242025!$B$3:$B$1315, "&lt;=" &amp; $A82, DataRegularSeason20242025!$D$3:$D$1315, AB$1)+SUMIFS(DataRegularSeason20242025!$AB$3:$AB$1315,DataRegularSeason20242025!$B$3:$B$1315, "&lt;=" &amp; $A82, DataRegularSeason20242025!$E$3:$E$1315, AB$1)</f>
        <v>36</v>
      </c>
      <c r="AC82" s="2">
        <f>SUMIFS(DataRegularSeason20242025!$AA$3:$AA$1315,DataRegularSeason20242025!$B$3:$B$1315, "&lt;=" &amp; $A82, DataRegularSeason20242025!$D$3:$D$1315, AC$1)+SUMIFS(DataRegularSeason20242025!$AB$3:$AB$1315,DataRegularSeason20242025!$B$3:$B$1315, "&lt;=" &amp; $A82, DataRegularSeason20242025!$E$3:$E$1315, AC$1)</f>
        <v>29</v>
      </c>
      <c r="AD82" s="2">
        <f>SUMIFS(DataRegularSeason20242025!$AA$3:$AA$1315,DataRegularSeason20242025!$B$3:$B$1315, "&lt;=" &amp; $A82, DataRegularSeason20242025!$D$3:$D$1315, AD$1)+SUMIFS(DataRegularSeason20242025!$AB$3:$AB$1315,DataRegularSeason20242025!$B$3:$B$1315, "&lt;=" &amp; $A82, DataRegularSeason20242025!$E$3:$E$1315, AD$1)</f>
        <v>33</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42</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27</v>
      </c>
      <c r="G83" s="2">
        <f>SUMIFS(DataRegularSeason20242025!$AA$3:$AA$1315,DataRegularSeason20242025!$B$3:$B$1315, "&lt;=" &amp; $A83, DataRegularSeason20242025!$D$3:$D$1315, G$1)+SUMIFS(DataRegularSeason20242025!$AB$3:$AB$1315,DataRegularSeason20242025!$B$3:$B$1315, "&lt;=" &amp; $A83, DataRegularSeason20242025!$E$3:$E$1315, G$1)</f>
        <v>33</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26</v>
      </c>
      <c r="L83" s="2">
        <f>SUMIFS(DataRegularSeason20242025!$AA$3:$AA$1315,DataRegularSeason20242025!$B$3:$B$1315, "&lt;=" &amp; $A83, DataRegularSeason20242025!$D$3:$D$1315, L$1)+SUMIFS(DataRegularSeason20242025!$AB$3:$AB$1315,DataRegularSeason20242025!$B$3:$B$1315, "&lt;=" &amp; $A83, DataRegularSeason20242025!$E$3:$E$1315, L$1)</f>
        <v>34</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37</v>
      </c>
      <c r="O83" s="2">
        <f>SUMIFS(DataRegularSeason20242025!$AA$3:$AA$1315,DataRegularSeason20242025!$B$3:$B$1315, "&lt;=" &amp; $A83, DataRegularSeason20242025!$D$3:$D$1315, O$1)+SUMIFS(DataRegularSeason20242025!$AB$3:$AB$1315,DataRegularSeason20242025!$B$3:$B$1315, "&lt;=" &amp; $A83, DataRegularSeason20242025!$E$3:$E$1315, O$1)</f>
        <v>42</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39</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28</v>
      </c>
      <c r="V83" s="2">
        <f>SUMIFS(DataRegularSeason20242025!$AA$3:$AA$1315,DataRegularSeason20242025!$B$3:$B$1315, "&lt;=" &amp; $A83, DataRegularSeason20242025!$D$3:$D$1315, V$1)+SUMIFS(DataRegularSeason20242025!$AB$3:$AB$1315,DataRegularSeason20242025!$B$3:$B$1315, "&lt;=" &amp; $A83, DataRegularSeason20242025!$E$3:$E$1315, V$1)</f>
        <v>30</v>
      </c>
      <c r="W83" s="2">
        <f>SUMIFS(DataRegularSeason20242025!$AA$3:$AA$1315,DataRegularSeason20242025!$B$3:$B$1315, "&lt;=" &amp; $A83, DataRegularSeason20242025!$D$3:$D$1315, W$1)+SUMIFS(DataRegularSeason20242025!$AB$3:$AB$1315,DataRegularSeason20242025!$B$3:$B$1315, "&lt;=" &amp; $A83, DataRegularSeason20242025!$E$3:$E$1315, W$1)</f>
        <v>30</v>
      </c>
      <c r="X83" s="2">
        <f>SUMIFS(DataRegularSeason20242025!$AA$3:$AA$1315,DataRegularSeason20242025!$B$3:$B$1315, "&lt;=" &amp; $A83, DataRegularSeason20242025!$D$3:$D$1315, X$1)+SUMIFS(DataRegularSeason20242025!$AB$3:$AB$1315,DataRegularSeason20242025!$B$3:$B$1315, "&lt;=" &amp; $A83, DataRegularSeason20242025!$E$3:$E$1315, X$1)</f>
        <v>30</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30</v>
      </c>
      <c r="AA83" s="2">
        <f>SUMIFS(DataRegularSeason20242025!$AA$3:$AA$1315,DataRegularSeason20242025!$B$3:$B$1315, "&lt;=" &amp; $A83, DataRegularSeason20242025!$D$3:$D$1315, AA$1)+SUMIFS(DataRegularSeason20242025!$AB$3:$AB$1315,DataRegularSeason20242025!$B$3:$B$1315, "&lt;=" &amp; $A83, DataRegularSeason20242025!$E$3:$E$1315, AA$1)</f>
        <v>30</v>
      </c>
      <c r="AB83" s="2">
        <f>SUMIFS(DataRegularSeason20242025!$AA$3:$AA$1315,DataRegularSeason20242025!$B$3:$B$1315, "&lt;=" &amp; $A83, DataRegularSeason20242025!$D$3:$D$1315, AB$1)+SUMIFS(DataRegularSeason20242025!$AB$3:$AB$1315,DataRegularSeason20242025!$B$3:$B$1315, "&lt;=" &amp; $A83, DataRegularSeason20242025!$E$3:$E$1315, AB$1)</f>
        <v>36</v>
      </c>
      <c r="AC83" s="2">
        <f>SUMIFS(DataRegularSeason20242025!$AA$3:$AA$1315,DataRegularSeason20242025!$B$3:$B$1315, "&lt;=" &amp; $A83, DataRegularSeason20242025!$D$3:$D$1315, AC$1)+SUMIFS(DataRegularSeason20242025!$AB$3:$AB$1315,DataRegularSeason20242025!$B$3:$B$1315, "&lt;=" &amp; $A83, DataRegularSeason20242025!$E$3:$E$1315, AC$1)</f>
        <v>29</v>
      </c>
      <c r="AD83" s="2">
        <f>SUMIFS(DataRegularSeason20242025!$AA$3:$AA$1315,DataRegularSeason20242025!$B$3:$B$1315, "&lt;=" &amp; $A83, DataRegularSeason20242025!$D$3:$D$1315, AD$1)+SUMIFS(DataRegularSeason20242025!$AB$3:$AB$1315,DataRegularSeason20242025!$B$3:$B$1315, "&lt;=" &amp; $A83, DataRegularSeason20242025!$E$3:$E$1315, AD$1)</f>
        <v>33</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42</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27</v>
      </c>
      <c r="G84" s="2">
        <f>SUMIFS(DataRegularSeason20242025!$AA$3:$AA$1315,DataRegularSeason20242025!$B$3:$B$1315, "&lt;=" &amp; $A84, DataRegularSeason20242025!$D$3:$D$1315, G$1)+SUMIFS(DataRegularSeason20242025!$AB$3:$AB$1315,DataRegularSeason20242025!$B$3:$B$1315, "&lt;=" &amp; $A84, DataRegularSeason20242025!$E$3:$E$1315, G$1)</f>
        <v>33</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26</v>
      </c>
      <c r="L84" s="2">
        <f>SUMIFS(DataRegularSeason20242025!$AA$3:$AA$1315,DataRegularSeason20242025!$B$3:$B$1315, "&lt;=" &amp; $A84, DataRegularSeason20242025!$D$3:$D$1315, L$1)+SUMIFS(DataRegularSeason20242025!$AB$3:$AB$1315,DataRegularSeason20242025!$B$3:$B$1315, "&lt;=" &amp; $A84, DataRegularSeason20242025!$E$3:$E$1315, L$1)</f>
        <v>34</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37</v>
      </c>
      <c r="O84" s="2">
        <f>SUMIFS(DataRegularSeason20242025!$AA$3:$AA$1315,DataRegularSeason20242025!$B$3:$B$1315, "&lt;=" &amp; $A84, DataRegularSeason20242025!$D$3:$D$1315, O$1)+SUMIFS(DataRegularSeason20242025!$AB$3:$AB$1315,DataRegularSeason20242025!$B$3:$B$1315, "&lt;=" &amp; $A84, DataRegularSeason20242025!$E$3:$E$1315, O$1)</f>
        <v>42</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39</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28</v>
      </c>
      <c r="V84" s="2">
        <f>SUMIFS(DataRegularSeason20242025!$AA$3:$AA$1315,DataRegularSeason20242025!$B$3:$B$1315, "&lt;=" &amp; $A84, DataRegularSeason20242025!$D$3:$D$1315, V$1)+SUMIFS(DataRegularSeason20242025!$AB$3:$AB$1315,DataRegularSeason20242025!$B$3:$B$1315, "&lt;=" &amp; $A84, DataRegularSeason20242025!$E$3:$E$1315, V$1)</f>
        <v>30</v>
      </c>
      <c r="W84" s="2">
        <f>SUMIFS(DataRegularSeason20242025!$AA$3:$AA$1315,DataRegularSeason20242025!$B$3:$B$1315, "&lt;=" &amp; $A84, DataRegularSeason20242025!$D$3:$D$1315, W$1)+SUMIFS(DataRegularSeason20242025!$AB$3:$AB$1315,DataRegularSeason20242025!$B$3:$B$1315, "&lt;=" &amp; $A84, DataRegularSeason20242025!$E$3:$E$1315, W$1)</f>
        <v>30</v>
      </c>
      <c r="X84" s="2">
        <f>SUMIFS(DataRegularSeason20242025!$AA$3:$AA$1315,DataRegularSeason20242025!$B$3:$B$1315, "&lt;=" &amp; $A84, DataRegularSeason20242025!$D$3:$D$1315, X$1)+SUMIFS(DataRegularSeason20242025!$AB$3:$AB$1315,DataRegularSeason20242025!$B$3:$B$1315, "&lt;=" &amp; $A84, DataRegularSeason20242025!$E$3:$E$1315, X$1)</f>
        <v>30</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30</v>
      </c>
      <c r="AA84" s="2">
        <f>SUMIFS(DataRegularSeason20242025!$AA$3:$AA$1315,DataRegularSeason20242025!$B$3:$B$1315, "&lt;=" &amp; $A84, DataRegularSeason20242025!$D$3:$D$1315, AA$1)+SUMIFS(DataRegularSeason20242025!$AB$3:$AB$1315,DataRegularSeason20242025!$B$3:$B$1315, "&lt;=" &amp; $A84, DataRegularSeason20242025!$E$3:$E$1315, AA$1)</f>
        <v>30</v>
      </c>
      <c r="AB84" s="2">
        <f>SUMIFS(DataRegularSeason20242025!$AA$3:$AA$1315,DataRegularSeason20242025!$B$3:$B$1315, "&lt;=" &amp; $A84, DataRegularSeason20242025!$D$3:$D$1315, AB$1)+SUMIFS(DataRegularSeason20242025!$AB$3:$AB$1315,DataRegularSeason20242025!$B$3:$B$1315, "&lt;=" &amp; $A84, DataRegularSeason20242025!$E$3:$E$1315, AB$1)</f>
        <v>36</v>
      </c>
      <c r="AC84" s="2">
        <f>SUMIFS(DataRegularSeason20242025!$AA$3:$AA$1315,DataRegularSeason20242025!$B$3:$B$1315, "&lt;=" &amp; $A84, DataRegularSeason20242025!$D$3:$D$1315, AC$1)+SUMIFS(DataRegularSeason20242025!$AB$3:$AB$1315,DataRegularSeason20242025!$B$3:$B$1315, "&lt;=" &amp; $A84, DataRegularSeason20242025!$E$3:$E$1315, AC$1)</f>
        <v>29</v>
      </c>
      <c r="AD84" s="2">
        <f>SUMIFS(DataRegularSeason20242025!$AA$3:$AA$1315,DataRegularSeason20242025!$B$3:$B$1315, "&lt;=" &amp; $A84, DataRegularSeason20242025!$D$3:$D$1315, AD$1)+SUMIFS(DataRegularSeason20242025!$AB$3:$AB$1315,DataRegularSeason20242025!$B$3:$B$1315, "&lt;=" &amp; $A84, DataRegularSeason20242025!$E$3:$E$1315, AD$1)</f>
        <v>33</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42</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27</v>
      </c>
      <c r="G85" s="2">
        <f>SUMIFS(DataRegularSeason20242025!$AA$3:$AA$1315,DataRegularSeason20242025!$B$3:$B$1315, "&lt;=" &amp; $A85, DataRegularSeason20242025!$D$3:$D$1315, G$1)+SUMIFS(DataRegularSeason20242025!$AB$3:$AB$1315,DataRegularSeason20242025!$B$3:$B$1315, "&lt;=" &amp; $A85, DataRegularSeason20242025!$E$3:$E$1315, G$1)</f>
        <v>33</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26</v>
      </c>
      <c r="L85" s="2">
        <f>SUMIFS(DataRegularSeason20242025!$AA$3:$AA$1315,DataRegularSeason20242025!$B$3:$B$1315, "&lt;=" &amp; $A85, DataRegularSeason20242025!$D$3:$D$1315, L$1)+SUMIFS(DataRegularSeason20242025!$AB$3:$AB$1315,DataRegularSeason20242025!$B$3:$B$1315, "&lt;=" &amp; $A85, DataRegularSeason20242025!$E$3:$E$1315, L$1)</f>
        <v>34</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37</v>
      </c>
      <c r="O85" s="2">
        <f>SUMIFS(DataRegularSeason20242025!$AA$3:$AA$1315,DataRegularSeason20242025!$B$3:$B$1315, "&lt;=" &amp; $A85, DataRegularSeason20242025!$D$3:$D$1315, O$1)+SUMIFS(DataRegularSeason20242025!$AB$3:$AB$1315,DataRegularSeason20242025!$B$3:$B$1315, "&lt;=" &amp; $A85, DataRegularSeason20242025!$E$3:$E$1315, O$1)</f>
        <v>42</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39</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28</v>
      </c>
      <c r="V85" s="2">
        <f>SUMIFS(DataRegularSeason20242025!$AA$3:$AA$1315,DataRegularSeason20242025!$B$3:$B$1315, "&lt;=" &amp; $A85, DataRegularSeason20242025!$D$3:$D$1315, V$1)+SUMIFS(DataRegularSeason20242025!$AB$3:$AB$1315,DataRegularSeason20242025!$B$3:$B$1315, "&lt;=" &amp; $A85, DataRegularSeason20242025!$E$3:$E$1315, V$1)</f>
        <v>30</v>
      </c>
      <c r="W85" s="2">
        <f>SUMIFS(DataRegularSeason20242025!$AA$3:$AA$1315,DataRegularSeason20242025!$B$3:$B$1315, "&lt;=" &amp; $A85, DataRegularSeason20242025!$D$3:$D$1315, W$1)+SUMIFS(DataRegularSeason20242025!$AB$3:$AB$1315,DataRegularSeason20242025!$B$3:$B$1315, "&lt;=" &amp; $A85, DataRegularSeason20242025!$E$3:$E$1315, W$1)</f>
        <v>30</v>
      </c>
      <c r="X85" s="2">
        <f>SUMIFS(DataRegularSeason20242025!$AA$3:$AA$1315,DataRegularSeason20242025!$B$3:$B$1315, "&lt;=" &amp; $A85, DataRegularSeason20242025!$D$3:$D$1315, X$1)+SUMIFS(DataRegularSeason20242025!$AB$3:$AB$1315,DataRegularSeason20242025!$B$3:$B$1315, "&lt;=" &amp; $A85, DataRegularSeason20242025!$E$3:$E$1315, X$1)</f>
        <v>30</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30</v>
      </c>
      <c r="AA85" s="2">
        <f>SUMIFS(DataRegularSeason20242025!$AA$3:$AA$1315,DataRegularSeason20242025!$B$3:$B$1315, "&lt;=" &amp; $A85, DataRegularSeason20242025!$D$3:$D$1315, AA$1)+SUMIFS(DataRegularSeason20242025!$AB$3:$AB$1315,DataRegularSeason20242025!$B$3:$B$1315, "&lt;=" &amp; $A85, DataRegularSeason20242025!$E$3:$E$1315, AA$1)</f>
        <v>30</v>
      </c>
      <c r="AB85" s="2">
        <f>SUMIFS(DataRegularSeason20242025!$AA$3:$AA$1315,DataRegularSeason20242025!$B$3:$B$1315, "&lt;=" &amp; $A85, DataRegularSeason20242025!$D$3:$D$1315, AB$1)+SUMIFS(DataRegularSeason20242025!$AB$3:$AB$1315,DataRegularSeason20242025!$B$3:$B$1315, "&lt;=" &amp; $A85, DataRegularSeason20242025!$E$3:$E$1315, AB$1)</f>
        <v>36</v>
      </c>
      <c r="AC85" s="2">
        <f>SUMIFS(DataRegularSeason20242025!$AA$3:$AA$1315,DataRegularSeason20242025!$B$3:$B$1315, "&lt;=" &amp; $A85, DataRegularSeason20242025!$D$3:$D$1315, AC$1)+SUMIFS(DataRegularSeason20242025!$AB$3:$AB$1315,DataRegularSeason20242025!$B$3:$B$1315, "&lt;=" &amp; $A85, DataRegularSeason20242025!$E$3:$E$1315, AC$1)</f>
        <v>29</v>
      </c>
      <c r="AD85" s="2">
        <f>SUMIFS(DataRegularSeason20242025!$AA$3:$AA$1315,DataRegularSeason20242025!$B$3:$B$1315, "&lt;=" &amp; $A85, DataRegularSeason20242025!$D$3:$D$1315, AD$1)+SUMIFS(DataRegularSeason20242025!$AB$3:$AB$1315,DataRegularSeason20242025!$B$3:$B$1315, "&lt;=" &amp; $A85, DataRegularSeason20242025!$E$3:$E$1315, AD$1)</f>
        <v>33</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42</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27</v>
      </c>
      <c r="G86" s="2">
        <f>SUMIFS(DataRegularSeason20242025!$AA$3:$AA$1315,DataRegularSeason20242025!$B$3:$B$1315, "&lt;=" &amp; $A86, DataRegularSeason20242025!$D$3:$D$1315, G$1)+SUMIFS(DataRegularSeason20242025!$AB$3:$AB$1315,DataRegularSeason20242025!$B$3:$B$1315, "&lt;=" &amp; $A86, DataRegularSeason20242025!$E$3:$E$1315, G$1)</f>
        <v>33</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26</v>
      </c>
      <c r="L86" s="2">
        <f>SUMIFS(DataRegularSeason20242025!$AA$3:$AA$1315,DataRegularSeason20242025!$B$3:$B$1315, "&lt;=" &amp; $A86, DataRegularSeason20242025!$D$3:$D$1315, L$1)+SUMIFS(DataRegularSeason20242025!$AB$3:$AB$1315,DataRegularSeason20242025!$B$3:$B$1315, "&lt;=" &amp; $A86, DataRegularSeason20242025!$E$3:$E$1315, L$1)</f>
        <v>34</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37</v>
      </c>
      <c r="O86" s="2">
        <f>SUMIFS(DataRegularSeason20242025!$AA$3:$AA$1315,DataRegularSeason20242025!$B$3:$B$1315, "&lt;=" &amp; $A86, DataRegularSeason20242025!$D$3:$D$1315, O$1)+SUMIFS(DataRegularSeason20242025!$AB$3:$AB$1315,DataRegularSeason20242025!$B$3:$B$1315, "&lt;=" &amp; $A86, DataRegularSeason20242025!$E$3:$E$1315, O$1)</f>
        <v>42</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39</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28</v>
      </c>
      <c r="V86" s="2">
        <f>SUMIFS(DataRegularSeason20242025!$AA$3:$AA$1315,DataRegularSeason20242025!$B$3:$B$1315, "&lt;=" &amp; $A86, DataRegularSeason20242025!$D$3:$D$1315, V$1)+SUMIFS(DataRegularSeason20242025!$AB$3:$AB$1315,DataRegularSeason20242025!$B$3:$B$1315, "&lt;=" &amp; $A86, DataRegularSeason20242025!$E$3:$E$1315, V$1)</f>
        <v>30</v>
      </c>
      <c r="W86" s="2">
        <f>SUMIFS(DataRegularSeason20242025!$AA$3:$AA$1315,DataRegularSeason20242025!$B$3:$B$1315, "&lt;=" &amp; $A86, DataRegularSeason20242025!$D$3:$D$1315, W$1)+SUMIFS(DataRegularSeason20242025!$AB$3:$AB$1315,DataRegularSeason20242025!$B$3:$B$1315, "&lt;=" &amp; $A86, DataRegularSeason20242025!$E$3:$E$1315, W$1)</f>
        <v>30</v>
      </c>
      <c r="X86" s="2">
        <f>SUMIFS(DataRegularSeason20242025!$AA$3:$AA$1315,DataRegularSeason20242025!$B$3:$B$1315, "&lt;=" &amp; $A86, DataRegularSeason20242025!$D$3:$D$1315, X$1)+SUMIFS(DataRegularSeason20242025!$AB$3:$AB$1315,DataRegularSeason20242025!$B$3:$B$1315, "&lt;=" &amp; $A86, DataRegularSeason20242025!$E$3:$E$1315, X$1)</f>
        <v>30</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30</v>
      </c>
      <c r="AA86" s="2">
        <f>SUMIFS(DataRegularSeason20242025!$AA$3:$AA$1315,DataRegularSeason20242025!$B$3:$B$1315, "&lt;=" &amp; $A86, DataRegularSeason20242025!$D$3:$D$1315, AA$1)+SUMIFS(DataRegularSeason20242025!$AB$3:$AB$1315,DataRegularSeason20242025!$B$3:$B$1315, "&lt;=" &amp; $A86, DataRegularSeason20242025!$E$3:$E$1315, AA$1)</f>
        <v>30</v>
      </c>
      <c r="AB86" s="2">
        <f>SUMIFS(DataRegularSeason20242025!$AA$3:$AA$1315,DataRegularSeason20242025!$B$3:$B$1315, "&lt;=" &amp; $A86, DataRegularSeason20242025!$D$3:$D$1315, AB$1)+SUMIFS(DataRegularSeason20242025!$AB$3:$AB$1315,DataRegularSeason20242025!$B$3:$B$1315, "&lt;=" &amp; $A86, DataRegularSeason20242025!$E$3:$E$1315, AB$1)</f>
        <v>36</v>
      </c>
      <c r="AC86" s="2">
        <f>SUMIFS(DataRegularSeason20242025!$AA$3:$AA$1315,DataRegularSeason20242025!$B$3:$B$1315, "&lt;=" &amp; $A86, DataRegularSeason20242025!$D$3:$D$1315, AC$1)+SUMIFS(DataRegularSeason20242025!$AB$3:$AB$1315,DataRegularSeason20242025!$B$3:$B$1315, "&lt;=" &amp; $A86, DataRegularSeason20242025!$E$3:$E$1315, AC$1)</f>
        <v>29</v>
      </c>
      <c r="AD86" s="2">
        <f>SUMIFS(DataRegularSeason20242025!$AA$3:$AA$1315,DataRegularSeason20242025!$B$3:$B$1315, "&lt;=" &amp; $A86, DataRegularSeason20242025!$D$3:$D$1315, AD$1)+SUMIFS(DataRegularSeason20242025!$AB$3:$AB$1315,DataRegularSeason20242025!$B$3:$B$1315, "&lt;=" &amp; $A86, DataRegularSeason20242025!$E$3:$E$1315, AD$1)</f>
        <v>33</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42</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27</v>
      </c>
      <c r="G87" s="2">
        <f>SUMIFS(DataRegularSeason20242025!$AA$3:$AA$1315,DataRegularSeason20242025!$B$3:$B$1315, "&lt;=" &amp; $A87, DataRegularSeason20242025!$D$3:$D$1315, G$1)+SUMIFS(DataRegularSeason20242025!$AB$3:$AB$1315,DataRegularSeason20242025!$B$3:$B$1315, "&lt;=" &amp; $A87, DataRegularSeason20242025!$E$3:$E$1315, G$1)</f>
        <v>33</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26</v>
      </c>
      <c r="L87" s="2">
        <f>SUMIFS(DataRegularSeason20242025!$AA$3:$AA$1315,DataRegularSeason20242025!$B$3:$B$1315, "&lt;=" &amp; $A87, DataRegularSeason20242025!$D$3:$D$1315, L$1)+SUMIFS(DataRegularSeason20242025!$AB$3:$AB$1315,DataRegularSeason20242025!$B$3:$B$1315, "&lt;=" &amp; $A87, DataRegularSeason20242025!$E$3:$E$1315, L$1)</f>
        <v>34</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37</v>
      </c>
      <c r="O87" s="2">
        <f>SUMIFS(DataRegularSeason20242025!$AA$3:$AA$1315,DataRegularSeason20242025!$B$3:$B$1315, "&lt;=" &amp; $A87, DataRegularSeason20242025!$D$3:$D$1315, O$1)+SUMIFS(DataRegularSeason20242025!$AB$3:$AB$1315,DataRegularSeason20242025!$B$3:$B$1315, "&lt;=" &amp; $A87, DataRegularSeason20242025!$E$3:$E$1315, O$1)</f>
        <v>42</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39</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28</v>
      </c>
      <c r="V87" s="2">
        <f>SUMIFS(DataRegularSeason20242025!$AA$3:$AA$1315,DataRegularSeason20242025!$B$3:$B$1315, "&lt;=" &amp; $A87, DataRegularSeason20242025!$D$3:$D$1315, V$1)+SUMIFS(DataRegularSeason20242025!$AB$3:$AB$1315,DataRegularSeason20242025!$B$3:$B$1315, "&lt;=" &amp; $A87, DataRegularSeason20242025!$E$3:$E$1315, V$1)</f>
        <v>30</v>
      </c>
      <c r="W87" s="2">
        <f>SUMIFS(DataRegularSeason20242025!$AA$3:$AA$1315,DataRegularSeason20242025!$B$3:$B$1315, "&lt;=" &amp; $A87, DataRegularSeason20242025!$D$3:$D$1315, W$1)+SUMIFS(DataRegularSeason20242025!$AB$3:$AB$1315,DataRegularSeason20242025!$B$3:$B$1315, "&lt;=" &amp; $A87, DataRegularSeason20242025!$E$3:$E$1315, W$1)</f>
        <v>30</v>
      </c>
      <c r="X87" s="2">
        <f>SUMIFS(DataRegularSeason20242025!$AA$3:$AA$1315,DataRegularSeason20242025!$B$3:$B$1315, "&lt;=" &amp; $A87, DataRegularSeason20242025!$D$3:$D$1315, X$1)+SUMIFS(DataRegularSeason20242025!$AB$3:$AB$1315,DataRegularSeason20242025!$B$3:$B$1315, "&lt;=" &amp; $A87, DataRegularSeason20242025!$E$3:$E$1315, X$1)</f>
        <v>30</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30</v>
      </c>
      <c r="AA87" s="2">
        <f>SUMIFS(DataRegularSeason20242025!$AA$3:$AA$1315,DataRegularSeason20242025!$B$3:$B$1315, "&lt;=" &amp; $A87, DataRegularSeason20242025!$D$3:$D$1315, AA$1)+SUMIFS(DataRegularSeason20242025!$AB$3:$AB$1315,DataRegularSeason20242025!$B$3:$B$1315, "&lt;=" &amp; $A87, DataRegularSeason20242025!$E$3:$E$1315, AA$1)</f>
        <v>30</v>
      </c>
      <c r="AB87" s="2">
        <f>SUMIFS(DataRegularSeason20242025!$AA$3:$AA$1315,DataRegularSeason20242025!$B$3:$B$1315, "&lt;=" &amp; $A87, DataRegularSeason20242025!$D$3:$D$1315, AB$1)+SUMIFS(DataRegularSeason20242025!$AB$3:$AB$1315,DataRegularSeason20242025!$B$3:$B$1315, "&lt;=" &amp; $A87, DataRegularSeason20242025!$E$3:$E$1315, AB$1)</f>
        <v>36</v>
      </c>
      <c r="AC87" s="2">
        <f>SUMIFS(DataRegularSeason20242025!$AA$3:$AA$1315,DataRegularSeason20242025!$B$3:$B$1315, "&lt;=" &amp; $A87, DataRegularSeason20242025!$D$3:$D$1315, AC$1)+SUMIFS(DataRegularSeason20242025!$AB$3:$AB$1315,DataRegularSeason20242025!$B$3:$B$1315, "&lt;=" &amp; $A87, DataRegularSeason20242025!$E$3:$E$1315, AC$1)</f>
        <v>29</v>
      </c>
      <c r="AD87" s="2">
        <f>SUMIFS(DataRegularSeason20242025!$AA$3:$AA$1315,DataRegularSeason20242025!$B$3:$B$1315, "&lt;=" &amp; $A87, DataRegularSeason20242025!$D$3:$D$1315, AD$1)+SUMIFS(DataRegularSeason20242025!$AB$3:$AB$1315,DataRegularSeason20242025!$B$3:$B$1315, "&lt;=" &amp; $A87, DataRegularSeason20242025!$E$3:$E$1315, AD$1)</f>
        <v>33</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42</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27</v>
      </c>
      <c r="G88" s="2">
        <f>SUMIFS(DataRegularSeason20242025!$AA$3:$AA$1315,DataRegularSeason20242025!$B$3:$B$1315, "&lt;=" &amp; $A88, DataRegularSeason20242025!$D$3:$D$1315, G$1)+SUMIFS(DataRegularSeason20242025!$AB$3:$AB$1315,DataRegularSeason20242025!$B$3:$B$1315, "&lt;=" &amp; $A88, DataRegularSeason20242025!$E$3:$E$1315, G$1)</f>
        <v>33</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26</v>
      </c>
      <c r="L88" s="2">
        <f>SUMIFS(DataRegularSeason20242025!$AA$3:$AA$1315,DataRegularSeason20242025!$B$3:$B$1315, "&lt;=" &amp; $A88, DataRegularSeason20242025!$D$3:$D$1315, L$1)+SUMIFS(DataRegularSeason20242025!$AB$3:$AB$1315,DataRegularSeason20242025!$B$3:$B$1315, "&lt;=" &amp; $A88, DataRegularSeason20242025!$E$3:$E$1315, L$1)</f>
        <v>34</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37</v>
      </c>
      <c r="O88" s="2">
        <f>SUMIFS(DataRegularSeason20242025!$AA$3:$AA$1315,DataRegularSeason20242025!$B$3:$B$1315, "&lt;=" &amp; $A88, DataRegularSeason20242025!$D$3:$D$1315, O$1)+SUMIFS(DataRegularSeason20242025!$AB$3:$AB$1315,DataRegularSeason20242025!$B$3:$B$1315, "&lt;=" &amp; $A88, DataRegularSeason20242025!$E$3:$E$1315, O$1)</f>
        <v>42</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39</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28</v>
      </c>
      <c r="V88" s="2">
        <f>SUMIFS(DataRegularSeason20242025!$AA$3:$AA$1315,DataRegularSeason20242025!$B$3:$B$1315, "&lt;=" &amp; $A88, DataRegularSeason20242025!$D$3:$D$1315, V$1)+SUMIFS(DataRegularSeason20242025!$AB$3:$AB$1315,DataRegularSeason20242025!$B$3:$B$1315, "&lt;=" &amp; $A88, DataRegularSeason20242025!$E$3:$E$1315, V$1)</f>
        <v>30</v>
      </c>
      <c r="W88" s="2">
        <f>SUMIFS(DataRegularSeason20242025!$AA$3:$AA$1315,DataRegularSeason20242025!$B$3:$B$1315, "&lt;=" &amp; $A88, DataRegularSeason20242025!$D$3:$D$1315, W$1)+SUMIFS(DataRegularSeason20242025!$AB$3:$AB$1315,DataRegularSeason20242025!$B$3:$B$1315, "&lt;=" &amp; $A88, DataRegularSeason20242025!$E$3:$E$1315, W$1)</f>
        <v>30</v>
      </c>
      <c r="X88" s="2">
        <f>SUMIFS(DataRegularSeason20242025!$AA$3:$AA$1315,DataRegularSeason20242025!$B$3:$B$1315, "&lt;=" &amp; $A88, DataRegularSeason20242025!$D$3:$D$1315, X$1)+SUMIFS(DataRegularSeason20242025!$AB$3:$AB$1315,DataRegularSeason20242025!$B$3:$B$1315, "&lt;=" &amp; $A88, DataRegularSeason20242025!$E$3:$E$1315, X$1)</f>
        <v>30</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30</v>
      </c>
      <c r="AA88" s="2">
        <f>SUMIFS(DataRegularSeason20242025!$AA$3:$AA$1315,DataRegularSeason20242025!$B$3:$B$1315, "&lt;=" &amp; $A88, DataRegularSeason20242025!$D$3:$D$1315, AA$1)+SUMIFS(DataRegularSeason20242025!$AB$3:$AB$1315,DataRegularSeason20242025!$B$3:$B$1315, "&lt;=" &amp; $A88, DataRegularSeason20242025!$E$3:$E$1315, AA$1)</f>
        <v>30</v>
      </c>
      <c r="AB88" s="2">
        <f>SUMIFS(DataRegularSeason20242025!$AA$3:$AA$1315,DataRegularSeason20242025!$B$3:$B$1315, "&lt;=" &amp; $A88, DataRegularSeason20242025!$D$3:$D$1315, AB$1)+SUMIFS(DataRegularSeason20242025!$AB$3:$AB$1315,DataRegularSeason20242025!$B$3:$B$1315, "&lt;=" &amp; $A88, DataRegularSeason20242025!$E$3:$E$1315, AB$1)</f>
        <v>36</v>
      </c>
      <c r="AC88" s="2">
        <f>SUMIFS(DataRegularSeason20242025!$AA$3:$AA$1315,DataRegularSeason20242025!$B$3:$B$1315, "&lt;=" &amp; $A88, DataRegularSeason20242025!$D$3:$D$1315, AC$1)+SUMIFS(DataRegularSeason20242025!$AB$3:$AB$1315,DataRegularSeason20242025!$B$3:$B$1315, "&lt;=" &amp; $A88, DataRegularSeason20242025!$E$3:$E$1315, AC$1)</f>
        <v>29</v>
      </c>
      <c r="AD88" s="2">
        <f>SUMIFS(DataRegularSeason20242025!$AA$3:$AA$1315,DataRegularSeason20242025!$B$3:$B$1315, "&lt;=" &amp; $A88, DataRegularSeason20242025!$D$3:$D$1315, AD$1)+SUMIFS(DataRegularSeason20242025!$AB$3:$AB$1315,DataRegularSeason20242025!$B$3:$B$1315, "&lt;=" &amp; $A88, DataRegularSeason20242025!$E$3:$E$1315, AD$1)</f>
        <v>33</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42</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27</v>
      </c>
      <c r="G89" s="2">
        <f>SUMIFS(DataRegularSeason20242025!$AA$3:$AA$1315,DataRegularSeason20242025!$B$3:$B$1315, "&lt;=" &amp; $A89, DataRegularSeason20242025!$D$3:$D$1315, G$1)+SUMIFS(DataRegularSeason20242025!$AB$3:$AB$1315,DataRegularSeason20242025!$B$3:$B$1315, "&lt;=" &amp; $A89, DataRegularSeason20242025!$E$3:$E$1315, G$1)</f>
        <v>33</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26</v>
      </c>
      <c r="L89" s="2">
        <f>SUMIFS(DataRegularSeason20242025!$AA$3:$AA$1315,DataRegularSeason20242025!$B$3:$B$1315, "&lt;=" &amp; $A89, DataRegularSeason20242025!$D$3:$D$1315, L$1)+SUMIFS(DataRegularSeason20242025!$AB$3:$AB$1315,DataRegularSeason20242025!$B$3:$B$1315, "&lt;=" &amp; $A89, DataRegularSeason20242025!$E$3:$E$1315, L$1)</f>
        <v>34</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37</v>
      </c>
      <c r="O89" s="2">
        <f>SUMIFS(DataRegularSeason20242025!$AA$3:$AA$1315,DataRegularSeason20242025!$B$3:$B$1315, "&lt;=" &amp; $A89, DataRegularSeason20242025!$D$3:$D$1315, O$1)+SUMIFS(DataRegularSeason20242025!$AB$3:$AB$1315,DataRegularSeason20242025!$B$3:$B$1315, "&lt;=" &amp; $A89, DataRegularSeason20242025!$E$3:$E$1315, O$1)</f>
        <v>42</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39</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28</v>
      </c>
      <c r="V89" s="2">
        <f>SUMIFS(DataRegularSeason20242025!$AA$3:$AA$1315,DataRegularSeason20242025!$B$3:$B$1315, "&lt;=" &amp; $A89, DataRegularSeason20242025!$D$3:$D$1315, V$1)+SUMIFS(DataRegularSeason20242025!$AB$3:$AB$1315,DataRegularSeason20242025!$B$3:$B$1315, "&lt;=" &amp; $A89, DataRegularSeason20242025!$E$3:$E$1315, V$1)</f>
        <v>30</v>
      </c>
      <c r="W89" s="2">
        <f>SUMIFS(DataRegularSeason20242025!$AA$3:$AA$1315,DataRegularSeason20242025!$B$3:$B$1315, "&lt;=" &amp; $A89, DataRegularSeason20242025!$D$3:$D$1315, W$1)+SUMIFS(DataRegularSeason20242025!$AB$3:$AB$1315,DataRegularSeason20242025!$B$3:$B$1315, "&lt;=" &amp; $A89, DataRegularSeason20242025!$E$3:$E$1315, W$1)</f>
        <v>30</v>
      </c>
      <c r="X89" s="2">
        <f>SUMIFS(DataRegularSeason20242025!$AA$3:$AA$1315,DataRegularSeason20242025!$B$3:$B$1315, "&lt;=" &amp; $A89, DataRegularSeason20242025!$D$3:$D$1315, X$1)+SUMIFS(DataRegularSeason20242025!$AB$3:$AB$1315,DataRegularSeason20242025!$B$3:$B$1315, "&lt;=" &amp; $A89, DataRegularSeason20242025!$E$3:$E$1315, X$1)</f>
        <v>30</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30</v>
      </c>
      <c r="AA89" s="2">
        <f>SUMIFS(DataRegularSeason20242025!$AA$3:$AA$1315,DataRegularSeason20242025!$B$3:$B$1315, "&lt;=" &amp; $A89, DataRegularSeason20242025!$D$3:$D$1315, AA$1)+SUMIFS(DataRegularSeason20242025!$AB$3:$AB$1315,DataRegularSeason20242025!$B$3:$B$1315, "&lt;=" &amp; $A89, DataRegularSeason20242025!$E$3:$E$1315, AA$1)</f>
        <v>30</v>
      </c>
      <c r="AB89" s="2">
        <f>SUMIFS(DataRegularSeason20242025!$AA$3:$AA$1315,DataRegularSeason20242025!$B$3:$B$1315, "&lt;=" &amp; $A89, DataRegularSeason20242025!$D$3:$D$1315, AB$1)+SUMIFS(DataRegularSeason20242025!$AB$3:$AB$1315,DataRegularSeason20242025!$B$3:$B$1315, "&lt;=" &amp; $A89, DataRegularSeason20242025!$E$3:$E$1315, AB$1)</f>
        <v>36</v>
      </c>
      <c r="AC89" s="2">
        <f>SUMIFS(DataRegularSeason20242025!$AA$3:$AA$1315,DataRegularSeason20242025!$B$3:$B$1315, "&lt;=" &amp; $A89, DataRegularSeason20242025!$D$3:$D$1315, AC$1)+SUMIFS(DataRegularSeason20242025!$AB$3:$AB$1315,DataRegularSeason20242025!$B$3:$B$1315, "&lt;=" &amp; $A89, DataRegularSeason20242025!$E$3:$E$1315, AC$1)</f>
        <v>29</v>
      </c>
      <c r="AD89" s="2">
        <f>SUMIFS(DataRegularSeason20242025!$AA$3:$AA$1315,DataRegularSeason20242025!$B$3:$B$1315, "&lt;=" &amp; $A89, DataRegularSeason20242025!$D$3:$D$1315, AD$1)+SUMIFS(DataRegularSeason20242025!$AB$3:$AB$1315,DataRegularSeason20242025!$B$3:$B$1315, "&lt;=" &amp; $A89, DataRegularSeason20242025!$E$3:$E$1315, AD$1)</f>
        <v>33</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42</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27</v>
      </c>
      <c r="G90" s="2">
        <f>SUMIFS(DataRegularSeason20242025!$AA$3:$AA$1315,DataRegularSeason20242025!$B$3:$B$1315, "&lt;=" &amp; $A90, DataRegularSeason20242025!$D$3:$D$1315, G$1)+SUMIFS(DataRegularSeason20242025!$AB$3:$AB$1315,DataRegularSeason20242025!$B$3:$B$1315, "&lt;=" &amp; $A90, DataRegularSeason20242025!$E$3:$E$1315, G$1)</f>
        <v>33</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26</v>
      </c>
      <c r="L90" s="2">
        <f>SUMIFS(DataRegularSeason20242025!$AA$3:$AA$1315,DataRegularSeason20242025!$B$3:$B$1315, "&lt;=" &amp; $A90, DataRegularSeason20242025!$D$3:$D$1315, L$1)+SUMIFS(DataRegularSeason20242025!$AB$3:$AB$1315,DataRegularSeason20242025!$B$3:$B$1315, "&lt;=" &amp; $A90, DataRegularSeason20242025!$E$3:$E$1315, L$1)</f>
        <v>34</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37</v>
      </c>
      <c r="O90" s="2">
        <f>SUMIFS(DataRegularSeason20242025!$AA$3:$AA$1315,DataRegularSeason20242025!$B$3:$B$1315, "&lt;=" &amp; $A90, DataRegularSeason20242025!$D$3:$D$1315, O$1)+SUMIFS(DataRegularSeason20242025!$AB$3:$AB$1315,DataRegularSeason20242025!$B$3:$B$1315, "&lt;=" &amp; $A90, DataRegularSeason20242025!$E$3:$E$1315, O$1)</f>
        <v>42</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39</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28</v>
      </c>
      <c r="V90" s="2">
        <f>SUMIFS(DataRegularSeason20242025!$AA$3:$AA$1315,DataRegularSeason20242025!$B$3:$B$1315, "&lt;=" &amp; $A90, DataRegularSeason20242025!$D$3:$D$1315, V$1)+SUMIFS(DataRegularSeason20242025!$AB$3:$AB$1315,DataRegularSeason20242025!$B$3:$B$1315, "&lt;=" &amp; $A90, DataRegularSeason20242025!$E$3:$E$1315, V$1)</f>
        <v>30</v>
      </c>
      <c r="W90" s="2">
        <f>SUMIFS(DataRegularSeason20242025!$AA$3:$AA$1315,DataRegularSeason20242025!$B$3:$B$1315, "&lt;=" &amp; $A90, DataRegularSeason20242025!$D$3:$D$1315, W$1)+SUMIFS(DataRegularSeason20242025!$AB$3:$AB$1315,DataRegularSeason20242025!$B$3:$B$1315, "&lt;=" &amp; $A90, DataRegularSeason20242025!$E$3:$E$1315, W$1)</f>
        <v>30</v>
      </c>
      <c r="X90" s="2">
        <f>SUMIFS(DataRegularSeason20242025!$AA$3:$AA$1315,DataRegularSeason20242025!$B$3:$B$1315, "&lt;=" &amp; $A90, DataRegularSeason20242025!$D$3:$D$1315, X$1)+SUMIFS(DataRegularSeason20242025!$AB$3:$AB$1315,DataRegularSeason20242025!$B$3:$B$1315, "&lt;=" &amp; $A90, DataRegularSeason20242025!$E$3:$E$1315, X$1)</f>
        <v>30</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30</v>
      </c>
      <c r="AA90" s="2">
        <f>SUMIFS(DataRegularSeason20242025!$AA$3:$AA$1315,DataRegularSeason20242025!$B$3:$B$1315, "&lt;=" &amp; $A90, DataRegularSeason20242025!$D$3:$D$1315, AA$1)+SUMIFS(DataRegularSeason20242025!$AB$3:$AB$1315,DataRegularSeason20242025!$B$3:$B$1315, "&lt;=" &amp; $A90, DataRegularSeason20242025!$E$3:$E$1315, AA$1)</f>
        <v>30</v>
      </c>
      <c r="AB90" s="2">
        <f>SUMIFS(DataRegularSeason20242025!$AA$3:$AA$1315,DataRegularSeason20242025!$B$3:$B$1315, "&lt;=" &amp; $A90, DataRegularSeason20242025!$D$3:$D$1315, AB$1)+SUMIFS(DataRegularSeason20242025!$AB$3:$AB$1315,DataRegularSeason20242025!$B$3:$B$1315, "&lt;=" &amp; $A90, DataRegularSeason20242025!$E$3:$E$1315, AB$1)</f>
        <v>36</v>
      </c>
      <c r="AC90" s="2">
        <f>SUMIFS(DataRegularSeason20242025!$AA$3:$AA$1315,DataRegularSeason20242025!$B$3:$B$1315, "&lt;=" &amp; $A90, DataRegularSeason20242025!$D$3:$D$1315, AC$1)+SUMIFS(DataRegularSeason20242025!$AB$3:$AB$1315,DataRegularSeason20242025!$B$3:$B$1315, "&lt;=" &amp; $A90, DataRegularSeason20242025!$E$3:$E$1315, AC$1)</f>
        <v>29</v>
      </c>
      <c r="AD90" s="2">
        <f>SUMIFS(DataRegularSeason20242025!$AA$3:$AA$1315,DataRegularSeason20242025!$B$3:$B$1315, "&lt;=" &amp; $A90, DataRegularSeason20242025!$D$3:$D$1315, AD$1)+SUMIFS(DataRegularSeason20242025!$AB$3:$AB$1315,DataRegularSeason20242025!$B$3:$B$1315, "&lt;=" &amp; $A90, DataRegularSeason20242025!$E$3:$E$1315, AD$1)</f>
        <v>33</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42</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27</v>
      </c>
      <c r="G91" s="2">
        <f>SUMIFS(DataRegularSeason20242025!$AA$3:$AA$1315,DataRegularSeason20242025!$B$3:$B$1315, "&lt;=" &amp; $A91, DataRegularSeason20242025!$D$3:$D$1315, G$1)+SUMIFS(DataRegularSeason20242025!$AB$3:$AB$1315,DataRegularSeason20242025!$B$3:$B$1315, "&lt;=" &amp; $A91, DataRegularSeason20242025!$E$3:$E$1315, G$1)</f>
        <v>33</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26</v>
      </c>
      <c r="L91" s="2">
        <f>SUMIFS(DataRegularSeason20242025!$AA$3:$AA$1315,DataRegularSeason20242025!$B$3:$B$1315, "&lt;=" &amp; $A91, DataRegularSeason20242025!$D$3:$D$1315, L$1)+SUMIFS(DataRegularSeason20242025!$AB$3:$AB$1315,DataRegularSeason20242025!$B$3:$B$1315, "&lt;=" &amp; $A91, DataRegularSeason20242025!$E$3:$E$1315, L$1)</f>
        <v>34</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37</v>
      </c>
      <c r="O91" s="2">
        <f>SUMIFS(DataRegularSeason20242025!$AA$3:$AA$1315,DataRegularSeason20242025!$B$3:$B$1315, "&lt;=" &amp; $A91, DataRegularSeason20242025!$D$3:$D$1315, O$1)+SUMIFS(DataRegularSeason20242025!$AB$3:$AB$1315,DataRegularSeason20242025!$B$3:$B$1315, "&lt;=" &amp; $A91, DataRegularSeason20242025!$E$3:$E$1315, O$1)</f>
        <v>42</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39</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28</v>
      </c>
      <c r="V91" s="2">
        <f>SUMIFS(DataRegularSeason20242025!$AA$3:$AA$1315,DataRegularSeason20242025!$B$3:$B$1315, "&lt;=" &amp; $A91, DataRegularSeason20242025!$D$3:$D$1315, V$1)+SUMIFS(DataRegularSeason20242025!$AB$3:$AB$1315,DataRegularSeason20242025!$B$3:$B$1315, "&lt;=" &amp; $A91, DataRegularSeason20242025!$E$3:$E$1315, V$1)</f>
        <v>30</v>
      </c>
      <c r="W91" s="2">
        <f>SUMIFS(DataRegularSeason20242025!$AA$3:$AA$1315,DataRegularSeason20242025!$B$3:$B$1315, "&lt;=" &amp; $A91, DataRegularSeason20242025!$D$3:$D$1315, W$1)+SUMIFS(DataRegularSeason20242025!$AB$3:$AB$1315,DataRegularSeason20242025!$B$3:$B$1315, "&lt;=" &amp; $A91, DataRegularSeason20242025!$E$3:$E$1315, W$1)</f>
        <v>30</v>
      </c>
      <c r="X91" s="2">
        <f>SUMIFS(DataRegularSeason20242025!$AA$3:$AA$1315,DataRegularSeason20242025!$B$3:$B$1315, "&lt;=" &amp; $A91, DataRegularSeason20242025!$D$3:$D$1315, X$1)+SUMIFS(DataRegularSeason20242025!$AB$3:$AB$1315,DataRegularSeason20242025!$B$3:$B$1315, "&lt;=" &amp; $A91, DataRegularSeason20242025!$E$3:$E$1315, X$1)</f>
        <v>30</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30</v>
      </c>
      <c r="AA91" s="2">
        <f>SUMIFS(DataRegularSeason20242025!$AA$3:$AA$1315,DataRegularSeason20242025!$B$3:$B$1315, "&lt;=" &amp; $A91, DataRegularSeason20242025!$D$3:$D$1315, AA$1)+SUMIFS(DataRegularSeason20242025!$AB$3:$AB$1315,DataRegularSeason20242025!$B$3:$B$1315, "&lt;=" &amp; $A91, DataRegularSeason20242025!$E$3:$E$1315, AA$1)</f>
        <v>30</v>
      </c>
      <c r="AB91" s="2">
        <f>SUMIFS(DataRegularSeason20242025!$AA$3:$AA$1315,DataRegularSeason20242025!$B$3:$B$1315, "&lt;=" &amp; $A91, DataRegularSeason20242025!$D$3:$D$1315, AB$1)+SUMIFS(DataRegularSeason20242025!$AB$3:$AB$1315,DataRegularSeason20242025!$B$3:$B$1315, "&lt;=" &amp; $A91, DataRegularSeason20242025!$E$3:$E$1315, AB$1)</f>
        <v>36</v>
      </c>
      <c r="AC91" s="2">
        <f>SUMIFS(DataRegularSeason20242025!$AA$3:$AA$1315,DataRegularSeason20242025!$B$3:$B$1315, "&lt;=" &amp; $A91, DataRegularSeason20242025!$D$3:$D$1315, AC$1)+SUMIFS(DataRegularSeason20242025!$AB$3:$AB$1315,DataRegularSeason20242025!$B$3:$B$1315, "&lt;=" &amp; $A91, DataRegularSeason20242025!$E$3:$E$1315, AC$1)</f>
        <v>29</v>
      </c>
      <c r="AD91" s="2">
        <f>SUMIFS(DataRegularSeason20242025!$AA$3:$AA$1315,DataRegularSeason20242025!$B$3:$B$1315, "&lt;=" &amp; $A91, DataRegularSeason20242025!$D$3:$D$1315, AD$1)+SUMIFS(DataRegularSeason20242025!$AB$3:$AB$1315,DataRegularSeason20242025!$B$3:$B$1315, "&lt;=" &amp; $A91, DataRegularSeason20242025!$E$3:$E$1315, AD$1)</f>
        <v>33</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42</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27</v>
      </c>
      <c r="G92" s="2">
        <f>SUMIFS(DataRegularSeason20242025!$AA$3:$AA$1315,DataRegularSeason20242025!$B$3:$B$1315, "&lt;=" &amp; $A92, DataRegularSeason20242025!$D$3:$D$1315, G$1)+SUMIFS(DataRegularSeason20242025!$AB$3:$AB$1315,DataRegularSeason20242025!$B$3:$B$1315, "&lt;=" &amp; $A92, DataRegularSeason20242025!$E$3:$E$1315, G$1)</f>
        <v>33</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26</v>
      </c>
      <c r="L92" s="2">
        <f>SUMIFS(DataRegularSeason20242025!$AA$3:$AA$1315,DataRegularSeason20242025!$B$3:$B$1315, "&lt;=" &amp; $A92, DataRegularSeason20242025!$D$3:$D$1315, L$1)+SUMIFS(DataRegularSeason20242025!$AB$3:$AB$1315,DataRegularSeason20242025!$B$3:$B$1315, "&lt;=" &amp; $A92, DataRegularSeason20242025!$E$3:$E$1315, L$1)</f>
        <v>34</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37</v>
      </c>
      <c r="O92" s="2">
        <f>SUMIFS(DataRegularSeason20242025!$AA$3:$AA$1315,DataRegularSeason20242025!$B$3:$B$1315, "&lt;=" &amp; $A92, DataRegularSeason20242025!$D$3:$D$1315, O$1)+SUMIFS(DataRegularSeason20242025!$AB$3:$AB$1315,DataRegularSeason20242025!$B$3:$B$1315, "&lt;=" &amp; $A92, DataRegularSeason20242025!$E$3:$E$1315, O$1)</f>
        <v>42</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39</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28</v>
      </c>
      <c r="V92" s="2">
        <f>SUMIFS(DataRegularSeason20242025!$AA$3:$AA$1315,DataRegularSeason20242025!$B$3:$B$1315, "&lt;=" &amp; $A92, DataRegularSeason20242025!$D$3:$D$1315, V$1)+SUMIFS(DataRegularSeason20242025!$AB$3:$AB$1315,DataRegularSeason20242025!$B$3:$B$1315, "&lt;=" &amp; $A92, DataRegularSeason20242025!$E$3:$E$1315, V$1)</f>
        <v>30</v>
      </c>
      <c r="W92" s="2">
        <f>SUMIFS(DataRegularSeason20242025!$AA$3:$AA$1315,DataRegularSeason20242025!$B$3:$B$1315, "&lt;=" &amp; $A92, DataRegularSeason20242025!$D$3:$D$1315, W$1)+SUMIFS(DataRegularSeason20242025!$AB$3:$AB$1315,DataRegularSeason20242025!$B$3:$B$1315, "&lt;=" &amp; $A92, DataRegularSeason20242025!$E$3:$E$1315, W$1)</f>
        <v>30</v>
      </c>
      <c r="X92" s="2">
        <f>SUMIFS(DataRegularSeason20242025!$AA$3:$AA$1315,DataRegularSeason20242025!$B$3:$B$1315, "&lt;=" &amp; $A92, DataRegularSeason20242025!$D$3:$D$1315, X$1)+SUMIFS(DataRegularSeason20242025!$AB$3:$AB$1315,DataRegularSeason20242025!$B$3:$B$1315, "&lt;=" &amp; $A92, DataRegularSeason20242025!$E$3:$E$1315, X$1)</f>
        <v>30</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30</v>
      </c>
      <c r="AA92" s="2">
        <f>SUMIFS(DataRegularSeason20242025!$AA$3:$AA$1315,DataRegularSeason20242025!$B$3:$B$1315, "&lt;=" &amp; $A92, DataRegularSeason20242025!$D$3:$D$1315, AA$1)+SUMIFS(DataRegularSeason20242025!$AB$3:$AB$1315,DataRegularSeason20242025!$B$3:$B$1315, "&lt;=" &amp; $A92, DataRegularSeason20242025!$E$3:$E$1315, AA$1)</f>
        <v>30</v>
      </c>
      <c r="AB92" s="2">
        <f>SUMIFS(DataRegularSeason20242025!$AA$3:$AA$1315,DataRegularSeason20242025!$B$3:$B$1315, "&lt;=" &amp; $A92, DataRegularSeason20242025!$D$3:$D$1315, AB$1)+SUMIFS(DataRegularSeason20242025!$AB$3:$AB$1315,DataRegularSeason20242025!$B$3:$B$1315, "&lt;=" &amp; $A92, DataRegularSeason20242025!$E$3:$E$1315, AB$1)</f>
        <v>36</v>
      </c>
      <c r="AC92" s="2">
        <f>SUMIFS(DataRegularSeason20242025!$AA$3:$AA$1315,DataRegularSeason20242025!$B$3:$B$1315, "&lt;=" &amp; $A92, DataRegularSeason20242025!$D$3:$D$1315, AC$1)+SUMIFS(DataRegularSeason20242025!$AB$3:$AB$1315,DataRegularSeason20242025!$B$3:$B$1315, "&lt;=" &amp; $A92, DataRegularSeason20242025!$E$3:$E$1315, AC$1)</f>
        <v>29</v>
      </c>
      <c r="AD92" s="2">
        <f>SUMIFS(DataRegularSeason20242025!$AA$3:$AA$1315,DataRegularSeason20242025!$B$3:$B$1315, "&lt;=" &amp; $A92, DataRegularSeason20242025!$D$3:$D$1315, AD$1)+SUMIFS(DataRegularSeason20242025!$AB$3:$AB$1315,DataRegularSeason20242025!$B$3:$B$1315, "&lt;=" &amp; $A92, DataRegularSeason20242025!$E$3:$E$1315, AD$1)</f>
        <v>33</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42</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27</v>
      </c>
      <c r="G93" s="2">
        <f>SUMIFS(DataRegularSeason20242025!$AA$3:$AA$1315,DataRegularSeason20242025!$B$3:$B$1315, "&lt;=" &amp; $A93, DataRegularSeason20242025!$D$3:$D$1315, G$1)+SUMIFS(DataRegularSeason20242025!$AB$3:$AB$1315,DataRegularSeason20242025!$B$3:$B$1315, "&lt;=" &amp; $A93, DataRegularSeason20242025!$E$3:$E$1315, G$1)</f>
        <v>33</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26</v>
      </c>
      <c r="L93" s="2">
        <f>SUMIFS(DataRegularSeason20242025!$AA$3:$AA$1315,DataRegularSeason20242025!$B$3:$B$1315, "&lt;=" &amp; $A93, DataRegularSeason20242025!$D$3:$D$1315, L$1)+SUMIFS(DataRegularSeason20242025!$AB$3:$AB$1315,DataRegularSeason20242025!$B$3:$B$1315, "&lt;=" &amp; $A93, DataRegularSeason20242025!$E$3:$E$1315, L$1)</f>
        <v>34</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37</v>
      </c>
      <c r="O93" s="2">
        <f>SUMIFS(DataRegularSeason20242025!$AA$3:$AA$1315,DataRegularSeason20242025!$B$3:$B$1315, "&lt;=" &amp; $A93, DataRegularSeason20242025!$D$3:$D$1315, O$1)+SUMIFS(DataRegularSeason20242025!$AB$3:$AB$1315,DataRegularSeason20242025!$B$3:$B$1315, "&lt;=" &amp; $A93, DataRegularSeason20242025!$E$3:$E$1315, O$1)</f>
        <v>42</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39</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28</v>
      </c>
      <c r="V93" s="2">
        <f>SUMIFS(DataRegularSeason20242025!$AA$3:$AA$1315,DataRegularSeason20242025!$B$3:$B$1315, "&lt;=" &amp; $A93, DataRegularSeason20242025!$D$3:$D$1315, V$1)+SUMIFS(DataRegularSeason20242025!$AB$3:$AB$1315,DataRegularSeason20242025!$B$3:$B$1315, "&lt;=" &amp; $A93, DataRegularSeason20242025!$E$3:$E$1315, V$1)</f>
        <v>30</v>
      </c>
      <c r="W93" s="2">
        <f>SUMIFS(DataRegularSeason20242025!$AA$3:$AA$1315,DataRegularSeason20242025!$B$3:$B$1315, "&lt;=" &amp; $A93, DataRegularSeason20242025!$D$3:$D$1315, W$1)+SUMIFS(DataRegularSeason20242025!$AB$3:$AB$1315,DataRegularSeason20242025!$B$3:$B$1315, "&lt;=" &amp; $A93, DataRegularSeason20242025!$E$3:$E$1315, W$1)</f>
        <v>30</v>
      </c>
      <c r="X93" s="2">
        <f>SUMIFS(DataRegularSeason20242025!$AA$3:$AA$1315,DataRegularSeason20242025!$B$3:$B$1315, "&lt;=" &amp; $A93, DataRegularSeason20242025!$D$3:$D$1315, X$1)+SUMIFS(DataRegularSeason20242025!$AB$3:$AB$1315,DataRegularSeason20242025!$B$3:$B$1315, "&lt;=" &amp; $A93, DataRegularSeason20242025!$E$3:$E$1315, X$1)</f>
        <v>30</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30</v>
      </c>
      <c r="AA93" s="2">
        <f>SUMIFS(DataRegularSeason20242025!$AA$3:$AA$1315,DataRegularSeason20242025!$B$3:$B$1315, "&lt;=" &amp; $A93, DataRegularSeason20242025!$D$3:$D$1315, AA$1)+SUMIFS(DataRegularSeason20242025!$AB$3:$AB$1315,DataRegularSeason20242025!$B$3:$B$1315, "&lt;=" &amp; $A93, DataRegularSeason20242025!$E$3:$E$1315, AA$1)</f>
        <v>30</v>
      </c>
      <c r="AB93" s="2">
        <f>SUMIFS(DataRegularSeason20242025!$AA$3:$AA$1315,DataRegularSeason20242025!$B$3:$B$1315, "&lt;=" &amp; $A93, DataRegularSeason20242025!$D$3:$D$1315, AB$1)+SUMIFS(DataRegularSeason20242025!$AB$3:$AB$1315,DataRegularSeason20242025!$B$3:$B$1315, "&lt;=" &amp; $A93, DataRegularSeason20242025!$E$3:$E$1315, AB$1)</f>
        <v>36</v>
      </c>
      <c r="AC93" s="2">
        <f>SUMIFS(DataRegularSeason20242025!$AA$3:$AA$1315,DataRegularSeason20242025!$B$3:$B$1315, "&lt;=" &amp; $A93, DataRegularSeason20242025!$D$3:$D$1315, AC$1)+SUMIFS(DataRegularSeason20242025!$AB$3:$AB$1315,DataRegularSeason20242025!$B$3:$B$1315, "&lt;=" &amp; $A93, DataRegularSeason20242025!$E$3:$E$1315, AC$1)</f>
        <v>29</v>
      </c>
      <c r="AD93" s="2">
        <f>SUMIFS(DataRegularSeason20242025!$AA$3:$AA$1315,DataRegularSeason20242025!$B$3:$B$1315, "&lt;=" &amp; $A93, DataRegularSeason20242025!$D$3:$D$1315, AD$1)+SUMIFS(DataRegularSeason20242025!$AB$3:$AB$1315,DataRegularSeason20242025!$B$3:$B$1315, "&lt;=" &amp; $A93, DataRegularSeason20242025!$E$3:$E$1315, AD$1)</f>
        <v>33</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42</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27</v>
      </c>
      <c r="G94" s="2">
        <f>SUMIFS(DataRegularSeason20242025!$AA$3:$AA$1315,DataRegularSeason20242025!$B$3:$B$1315, "&lt;=" &amp; $A94, DataRegularSeason20242025!$D$3:$D$1315, G$1)+SUMIFS(DataRegularSeason20242025!$AB$3:$AB$1315,DataRegularSeason20242025!$B$3:$B$1315, "&lt;=" &amp; $A94, DataRegularSeason20242025!$E$3:$E$1315, G$1)</f>
        <v>33</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26</v>
      </c>
      <c r="L94" s="2">
        <f>SUMIFS(DataRegularSeason20242025!$AA$3:$AA$1315,DataRegularSeason20242025!$B$3:$B$1315, "&lt;=" &amp; $A94, DataRegularSeason20242025!$D$3:$D$1315, L$1)+SUMIFS(DataRegularSeason20242025!$AB$3:$AB$1315,DataRegularSeason20242025!$B$3:$B$1315, "&lt;=" &amp; $A94, DataRegularSeason20242025!$E$3:$E$1315, L$1)</f>
        <v>34</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37</v>
      </c>
      <c r="O94" s="2">
        <f>SUMIFS(DataRegularSeason20242025!$AA$3:$AA$1315,DataRegularSeason20242025!$B$3:$B$1315, "&lt;=" &amp; $A94, DataRegularSeason20242025!$D$3:$D$1315, O$1)+SUMIFS(DataRegularSeason20242025!$AB$3:$AB$1315,DataRegularSeason20242025!$B$3:$B$1315, "&lt;=" &amp; $A94, DataRegularSeason20242025!$E$3:$E$1315, O$1)</f>
        <v>42</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39</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28</v>
      </c>
      <c r="V94" s="2">
        <f>SUMIFS(DataRegularSeason20242025!$AA$3:$AA$1315,DataRegularSeason20242025!$B$3:$B$1315, "&lt;=" &amp; $A94, DataRegularSeason20242025!$D$3:$D$1315, V$1)+SUMIFS(DataRegularSeason20242025!$AB$3:$AB$1315,DataRegularSeason20242025!$B$3:$B$1315, "&lt;=" &amp; $A94, DataRegularSeason20242025!$E$3:$E$1315, V$1)</f>
        <v>30</v>
      </c>
      <c r="W94" s="2">
        <f>SUMIFS(DataRegularSeason20242025!$AA$3:$AA$1315,DataRegularSeason20242025!$B$3:$B$1315, "&lt;=" &amp; $A94, DataRegularSeason20242025!$D$3:$D$1315, W$1)+SUMIFS(DataRegularSeason20242025!$AB$3:$AB$1315,DataRegularSeason20242025!$B$3:$B$1315, "&lt;=" &amp; $A94, DataRegularSeason20242025!$E$3:$E$1315, W$1)</f>
        <v>30</v>
      </c>
      <c r="X94" s="2">
        <f>SUMIFS(DataRegularSeason20242025!$AA$3:$AA$1315,DataRegularSeason20242025!$B$3:$B$1315, "&lt;=" &amp; $A94, DataRegularSeason20242025!$D$3:$D$1315, X$1)+SUMIFS(DataRegularSeason20242025!$AB$3:$AB$1315,DataRegularSeason20242025!$B$3:$B$1315, "&lt;=" &amp; $A94, DataRegularSeason20242025!$E$3:$E$1315, X$1)</f>
        <v>30</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30</v>
      </c>
      <c r="AA94" s="2">
        <f>SUMIFS(DataRegularSeason20242025!$AA$3:$AA$1315,DataRegularSeason20242025!$B$3:$B$1315, "&lt;=" &amp; $A94, DataRegularSeason20242025!$D$3:$D$1315, AA$1)+SUMIFS(DataRegularSeason20242025!$AB$3:$AB$1315,DataRegularSeason20242025!$B$3:$B$1315, "&lt;=" &amp; $A94, DataRegularSeason20242025!$E$3:$E$1315, AA$1)</f>
        <v>30</v>
      </c>
      <c r="AB94" s="2">
        <f>SUMIFS(DataRegularSeason20242025!$AA$3:$AA$1315,DataRegularSeason20242025!$B$3:$B$1315, "&lt;=" &amp; $A94, DataRegularSeason20242025!$D$3:$D$1315, AB$1)+SUMIFS(DataRegularSeason20242025!$AB$3:$AB$1315,DataRegularSeason20242025!$B$3:$B$1315, "&lt;=" &amp; $A94, DataRegularSeason20242025!$E$3:$E$1315, AB$1)</f>
        <v>36</v>
      </c>
      <c r="AC94" s="2">
        <f>SUMIFS(DataRegularSeason20242025!$AA$3:$AA$1315,DataRegularSeason20242025!$B$3:$B$1315, "&lt;=" &amp; $A94, DataRegularSeason20242025!$D$3:$D$1315, AC$1)+SUMIFS(DataRegularSeason20242025!$AB$3:$AB$1315,DataRegularSeason20242025!$B$3:$B$1315, "&lt;=" &amp; $A94, DataRegularSeason20242025!$E$3:$E$1315, AC$1)</f>
        <v>29</v>
      </c>
      <c r="AD94" s="2">
        <f>SUMIFS(DataRegularSeason20242025!$AA$3:$AA$1315,DataRegularSeason20242025!$B$3:$B$1315, "&lt;=" &amp; $A94, DataRegularSeason20242025!$D$3:$D$1315, AD$1)+SUMIFS(DataRegularSeason20242025!$AB$3:$AB$1315,DataRegularSeason20242025!$B$3:$B$1315, "&lt;=" &amp; $A94, DataRegularSeason20242025!$E$3:$E$1315, AD$1)</f>
        <v>33</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42</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27</v>
      </c>
      <c r="G95" s="2">
        <f>SUMIFS(DataRegularSeason20242025!$AA$3:$AA$1315,DataRegularSeason20242025!$B$3:$B$1315, "&lt;=" &amp; $A95, DataRegularSeason20242025!$D$3:$D$1315, G$1)+SUMIFS(DataRegularSeason20242025!$AB$3:$AB$1315,DataRegularSeason20242025!$B$3:$B$1315, "&lt;=" &amp; $A95, DataRegularSeason20242025!$E$3:$E$1315, G$1)</f>
        <v>33</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26</v>
      </c>
      <c r="L95" s="2">
        <f>SUMIFS(DataRegularSeason20242025!$AA$3:$AA$1315,DataRegularSeason20242025!$B$3:$B$1315, "&lt;=" &amp; $A95, DataRegularSeason20242025!$D$3:$D$1315, L$1)+SUMIFS(DataRegularSeason20242025!$AB$3:$AB$1315,DataRegularSeason20242025!$B$3:$B$1315, "&lt;=" &amp; $A95, DataRegularSeason20242025!$E$3:$E$1315, L$1)</f>
        <v>34</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37</v>
      </c>
      <c r="O95" s="2">
        <f>SUMIFS(DataRegularSeason20242025!$AA$3:$AA$1315,DataRegularSeason20242025!$B$3:$B$1315, "&lt;=" &amp; $A95, DataRegularSeason20242025!$D$3:$D$1315, O$1)+SUMIFS(DataRegularSeason20242025!$AB$3:$AB$1315,DataRegularSeason20242025!$B$3:$B$1315, "&lt;=" &amp; $A95, DataRegularSeason20242025!$E$3:$E$1315, O$1)</f>
        <v>42</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39</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28</v>
      </c>
      <c r="V95" s="2">
        <f>SUMIFS(DataRegularSeason20242025!$AA$3:$AA$1315,DataRegularSeason20242025!$B$3:$B$1315, "&lt;=" &amp; $A95, DataRegularSeason20242025!$D$3:$D$1315, V$1)+SUMIFS(DataRegularSeason20242025!$AB$3:$AB$1315,DataRegularSeason20242025!$B$3:$B$1315, "&lt;=" &amp; $A95, DataRegularSeason20242025!$E$3:$E$1315, V$1)</f>
        <v>30</v>
      </c>
      <c r="W95" s="2">
        <f>SUMIFS(DataRegularSeason20242025!$AA$3:$AA$1315,DataRegularSeason20242025!$B$3:$B$1315, "&lt;=" &amp; $A95, DataRegularSeason20242025!$D$3:$D$1315, W$1)+SUMIFS(DataRegularSeason20242025!$AB$3:$AB$1315,DataRegularSeason20242025!$B$3:$B$1315, "&lt;=" &amp; $A95, DataRegularSeason20242025!$E$3:$E$1315, W$1)</f>
        <v>30</v>
      </c>
      <c r="X95" s="2">
        <f>SUMIFS(DataRegularSeason20242025!$AA$3:$AA$1315,DataRegularSeason20242025!$B$3:$B$1315, "&lt;=" &amp; $A95, DataRegularSeason20242025!$D$3:$D$1315, X$1)+SUMIFS(DataRegularSeason20242025!$AB$3:$AB$1315,DataRegularSeason20242025!$B$3:$B$1315, "&lt;=" &amp; $A95, DataRegularSeason20242025!$E$3:$E$1315, X$1)</f>
        <v>30</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30</v>
      </c>
      <c r="AA95" s="2">
        <f>SUMIFS(DataRegularSeason20242025!$AA$3:$AA$1315,DataRegularSeason20242025!$B$3:$B$1315, "&lt;=" &amp; $A95, DataRegularSeason20242025!$D$3:$D$1315, AA$1)+SUMIFS(DataRegularSeason20242025!$AB$3:$AB$1315,DataRegularSeason20242025!$B$3:$B$1315, "&lt;=" &amp; $A95, DataRegularSeason20242025!$E$3:$E$1315, AA$1)</f>
        <v>30</v>
      </c>
      <c r="AB95" s="2">
        <f>SUMIFS(DataRegularSeason20242025!$AA$3:$AA$1315,DataRegularSeason20242025!$B$3:$B$1315, "&lt;=" &amp; $A95, DataRegularSeason20242025!$D$3:$D$1315, AB$1)+SUMIFS(DataRegularSeason20242025!$AB$3:$AB$1315,DataRegularSeason20242025!$B$3:$B$1315, "&lt;=" &amp; $A95, DataRegularSeason20242025!$E$3:$E$1315, AB$1)</f>
        <v>36</v>
      </c>
      <c r="AC95" s="2">
        <f>SUMIFS(DataRegularSeason20242025!$AA$3:$AA$1315,DataRegularSeason20242025!$B$3:$B$1315, "&lt;=" &amp; $A95, DataRegularSeason20242025!$D$3:$D$1315, AC$1)+SUMIFS(DataRegularSeason20242025!$AB$3:$AB$1315,DataRegularSeason20242025!$B$3:$B$1315, "&lt;=" &amp; $A95, DataRegularSeason20242025!$E$3:$E$1315, AC$1)</f>
        <v>29</v>
      </c>
      <c r="AD95" s="2">
        <f>SUMIFS(DataRegularSeason20242025!$AA$3:$AA$1315,DataRegularSeason20242025!$B$3:$B$1315, "&lt;=" &amp; $A95, DataRegularSeason20242025!$D$3:$D$1315, AD$1)+SUMIFS(DataRegularSeason20242025!$AB$3:$AB$1315,DataRegularSeason20242025!$B$3:$B$1315, "&lt;=" &amp; $A95, DataRegularSeason20242025!$E$3:$E$1315, AD$1)</f>
        <v>33</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42</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27</v>
      </c>
      <c r="G96" s="2">
        <f>SUMIFS(DataRegularSeason20242025!$AA$3:$AA$1315,DataRegularSeason20242025!$B$3:$B$1315, "&lt;=" &amp; $A96, DataRegularSeason20242025!$D$3:$D$1315, G$1)+SUMIFS(DataRegularSeason20242025!$AB$3:$AB$1315,DataRegularSeason20242025!$B$3:$B$1315, "&lt;=" &amp; $A96, DataRegularSeason20242025!$E$3:$E$1315, G$1)</f>
        <v>33</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26</v>
      </c>
      <c r="L96" s="2">
        <f>SUMIFS(DataRegularSeason20242025!$AA$3:$AA$1315,DataRegularSeason20242025!$B$3:$B$1315, "&lt;=" &amp; $A96, DataRegularSeason20242025!$D$3:$D$1315, L$1)+SUMIFS(DataRegularSeason20242025!$AB$3:$AB$1315,DataRegularSeason20242025!$B$3:$B$1315, "&lt;=" &amp; $A96, DataRegularSeason20242025!$E$3:$E$1315, L$1)</f>
        <v>34</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37</v>
      </c>
      <c r="O96" s="2">
        <f>SUMIFS(DataRegularSeason20242025!$AA$3:$AA$1315,DataRegularSeason20242025!$B$3:$B$1315, "&lt;=" &amp; $A96, DataRegularSeason20242025!$D$3:$D$1315, O$1)+SUMIFS(DataRegularSeason20242025!$AB$3:$AB$1315,DataRegularSeason20242025!$B$3:$B$1315, "&lt;=" &amp; $A96, DataRegularSeason20242025!$E$3:$E$1315, O$1)</f>
        <v>42</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39</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28</v>
      </c>
      <c r="V96" s="2">
        <f>SUMIFS(DataRegularSeason20242025!$AA$3:$AA$1315,DataRegularSeason20242025!$B$3:$B$1315, "&lt;=" &amp; $A96, DataRegularSeason20242025!$D$3:$D$1315, V$1)+SUMIFS(DataRegularSeason20242025!$AB$3:$AB$1315,DataRegularSeason20242025!$B$3:$B$1315, "&lt;=" &amp; $A96, DataRegularSeason20242025!$E$3:$E$1315, V$1)</f>
        <v>30</v>
      </c>
      <c r="W96" s="2">
        <f>SUMIFS(DataRegularSeason20242025!$AA$3:$AA$1315,DataRegularSeason20242025!$B$3:$B$1315, "&lt;=" &amp; $A96, DataRegularSeason20242025!$D$3:$D$1315, W$1)+SUMIFS(DataRegularSeason20242025!$AB$3:$AB$1315,DataRegularSeason20242025!$B$3:$B$1315, "&lt;=" &amp; $A96, DataRegularSeason20242025!$E$3:$E$1315, W$1)</f>
        <v>30</v>
      </c>
      <c r="X96" s="2">
        <f>SUMIFS(DataRegularSeason20242025!$AA$3:$AA$1315,DataRegularSeason20242025!$B$3:$B$1315, "&lt;=" &amp; $A96, DataRegularSeason20242025!$D$3:$D$1315, X$1)+SUMIFS(DataRegularSeason20242025!$AB$3:$AB$1315,DataRegularSeason20242025!$B$3:$B$1315, "&lt;=" &amp; $A96, DataRegularSeason20242025!$E$3:$E$1315, X$1)</f>
        <v>30</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30</v>
      </c>
      <c r="AA96" s="2">
        <f>SUMIFS(DataRegularSeason20242025!$AA$3:$AA$1315,DataRegularSeason20242025!$B$3:$B$1315, "&lt;=" &amp; $A96, DataRegularSeason20242025!$D$3:$D$1315, AA$1)+SUMIFS(DataRegularSeason20242025!$AB$3:$AB$1315,DataRegularSeason20242025!$B$3:$B$1315, "&lt;=" &amp; $A96, DataRegularSeason20242025!$E$3:$E$1315, AA$1)</f>
        <v>30</v>
      </c>
      <c r="AB96" s="2">
        <f>SUMIFS(DataRegularSeason20242025!$AA$3:$AA$1315,DataRegularSeason20242025!$B$3:$B$1315, "&lt;=" &amp; $A96, DataRegularSeason20242025!$D$3:$D$1315, AB$1)+SUMIFS(DataRegularSeason20242025!$AB$3:$AB$1315,DataRegularSeason20242025!$B$3:$B$1315, "&lt;=" &amp; $A96, DataRegularSeason20242025!$E$3:$E$1315, AB$1)</f>
        <v>36</v>
      </c>
      <c r="AC96" s="2">
        <f>SUMIFS(DataRegularSeason20242025!$AA$3:$AA$1315,DataRegularSeason20242025!$B$3:$B$1315, "&lt;=" &amp; $A96, DataRegularSeason20242025!$D$3:$D$1315, AC$1)+SUMIFS(DataRegularSeason20242025!$AB$3:$AB$1315,DataRegularSeason20242025!$B$3:$B$1315, "&lt;=" &amp; $A96, DataRegularSeason20242025!$E$3:$E$1315, AC$1)</f>
        <v>29</v>
      </c>
      <c r="AD96" s="2">
        <f>SUMIFS(DataRegularSeason20242025!$AA$3:$AA$1315,DataRegularSeason20242025!$B$3:$B$1315, "&lt;=" &amp; $A96, DataRegularSeason20242025!$D$3:$D$1315, AD$1)+SUMIFS(DataRegularSeason20242025!$AB$3:$AB$1315,DataRegularSeason20242025!$B$3:$B$1315, "&lt;=" &amp; $A96, DataRegularSeason20242025!$E$3:$E$1315, AD$1)</f>
        <v>33</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42</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27</v>
      </c>
      <c r="G97" s="2">
        <f>SUMIFS(DataRegularSeason20242025!$AA$3:$AA$1315,DataRegularSeason20242025!$B$3:$B$1315, "&lt;=" &amp; $A97, DataRegularSeason20242025!$D$3:$D$1315, G$1)+SUMIFS(DataRegularSeason20242025!$AB$3:$AB$1315,DataRegularSeason20242025!$B$3:$B$1315, "&lt;=" &amp; $A97, DataRegularSeason20242025!$E$3:$E$1315, G$1)</f>
        <v>33</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26</v>
      </c>
      <c r="L97" s="2">
        <f>SUMIFS(DataRegularSeason20242025!$AA$3:$AA$1315,DataRegularSeason20242025!$B$3:$B$1315, "&lt;=" &amp; $A97, DataRegularSeason20242025!$D$3:$D$1315, L$1)+SUMIFS(DataRegularSeason20242025!$AB$3:$AB$1315,DataRegularSeason20242025!$B$3:$B$1315, "&lt;=" &amp; $A97, DataRegularSeason20242025!$E$3:$E$1315, L$1)</f>
        <v>34</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37</v>
      </c>
      <c r="O97" s="2">
        <f>SUMIFS(DataRegularSeason20242025!$AA$3:$AA$1315,DataRegularSeason20242025!$B$3:$B$1315, "&lt;=" &amp; $A97, DataRegularSeason20242025!$D$3:$D$1315, O$1)+SUMIFS(DataRegularSeason20242025!$AB$3:$AB$1315,DataRegularSeason20242025!$B$3:$B$1315, "&lt;=" &amp; $A97, DataRegularSeason20242025!$E$3:$E$1315, O$1)</f>
        <v>42</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39</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28</v>
      </c>
      <c r="V97" s="2">
        <f>SUMIFS(DataRegularSeason20242025!$AA$3:$AA$1315,DataRegularSeason20242025!$B$3:$B$1315, "&lt;=" &amp; $A97, DataRegularSeason20242025!$D$3:$D$1315, V$1)+SUMIFS(DataRegularSeason20242025!$AB$3:$AB$1315,DataRegularSeason20242025!$B$3:$B$1315, "&lt;=" &amp; $A97, DataRegularSeason20242025!$E$3:$E$1315, V$1)</f>
        <v>30</v>
      </c>
      <c r="W97" s="2">
        <f>SUMIFS(DataRegularSeason20242025!$AA$3:$AA$1315,DataRegularSeason20242025!$B$3:$B$1315, "&lt;=" &amp; $A97, DataRegularSeason20242025!$D$3:$D$1315, W$1)+SUMIFS(DataRegularSeason20242025!$AB$3:$AB$1315,DataRegularSeason20242025!$B$3:$B$1315, "&lt;=" &amp; $A97, DataRegularSeason20242025!$E$3:$E$1315, W$1)</f>
        <v>30</v>
      </c>
      <c r="X97" s="2">
        <f>SUMIFS(DataRegularSeason20242025!$AA$3:$AA$1315,DataRegularSeason20242025!$B$3:$B$1315, "&lt;=" &amp; $A97, DataRegularSeason20242025!$D$3:$D$1315, X$1)+SUMIFS(DataRegularSeason20242025!$AB$3:$AB$1315,DataRegularSeason20242025!$B$3:$B$1315, "&lt;=" &amp; $A97, DataRegularSeason20242025!$E$3:$E$1315, X$1)</f>
        <v>30</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30</v>
      </c>
      <c r="AA97" s="2">
        <f>SUMIFS(DataRegularSeason20242025!$AA$3:$AA$1315,DataRegularSeason20242025!$B$3:$B$1315, "&lt;=" &amp; $A97, DataRegularSeason20242025!$D$3:$D$1315, AA$1)+SUMIFS(DataRegularSeason20242025!$AB$3:$AB$1315,DataRegularSeason20242025!$B$3:$B$1315, "&lt;=" &amp; $A97, DataRegularSeason20242025!$E$3:$E$1315, AA$1)</f>
        <v>30</v>
      </c>
      <c r="AB97" s="2">
        <f>SUMIFS(DataRegularSeason20242025!$AA$3:$AA$1315,DataRegularSeason20242025!$B$3:$B$1315, "&lt;=" &amp; $A97, DataRegularSeason20242025!$D$3:$D$1315, AB$1)+SUMIFS(DataRegularSeason20242025!$AB$3:$AB$1315,DataRegularSeason20242025!$B$3:$B$1315, "&lt;=" &amp; $A97, DataRegularSeason20242025!$E$3:$E$1315, AB$1)</f>
        <v>36</v>
      </c>
      <c r="AC97" s="2">
        <f>SUMIFS(DataRegularSeason20242025!$AA$3:$AA$1315,DataRegularSeason20242025!$B$3:$B$1315, "&lt;=" &amp; $A97, DataRegularSeason20242025!$D$3:$D$1315, AC$1)+SUMIFS(DataRegularSeason20242025!$AB$3:$AB$1315,DataRegularSeason20242025!$B$3:$B$1315, "&lt;=" &amp; $A97, DataRegularSeason20242025!$E$3:$E$1315, AC$1)</f>
        <v>29</v>
      </c>
      <c r="AD97" s="2">
        <f>SUMIFS(DataRegularSeason20242025!$AA$3:$AA$1315,DataRegularSeason20242025!$B$3:$B$1315, "&lt;=" &amp; $A97, DataRegularSeason20242025!$D$3:$D$1315, AD$1)+SUMIFS(DataRegularSeason20242025!$AB$3:$AB$1315,DataRegularSeason20242025!$B$3:$B$1315, "&lt;=" &amp; $A97, DataRegularSeason20242025!$E$3:$E$1315, AD$1)</f>
        <v>33</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42</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27</v>
      </c>
      <c r="G98" s="2">
        <f>SUMIFS(DataRegularSeason20242025!$AA$3:$AA$1315,DataRegularSeason20242025!$B$3:$B$1315, "&lt;=" &amp; $A98, DataRegularSeason20242025!$D$3:$D$1315, G$1)+SUMIFS(DataRegularSeason20242025!$AB$3:$AB$1315,DataRegularSeason20242025!$B$3:$B$1315, "&lt;=" &amp; $A98, DataRegularSeason20242025!$E$3:$E$1315, G$1)</f>
        <v>33</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26</v>
      </c>
      <c r="L98" s="2">
        <f>SUMIFS(DataRegularSeason20242025!$AA$3:$AA$1315,DataRegularSeason20242025!$B$3:$B$1315, "&lt;=" &amp; $A98, DataRegularSeason20242025!$D$3:$D$1315, L$1)+SUMIFS(DataRegularSeason20242025!$AB$3:$AB$1315,DataRegularSeason20242025!$B$3:$B$1315, "&lt;=" &amp; $A98, DataRegularSeason20242025!$E$3:$E$1315, L$1)</f>
        <v>34</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37</v>
      </c>
      <c r="O98" s="2">
        <f>SUMIFS(DataRegularSeason20242025!$AA$3:$AA$1315,DataRegularSeason20242025!$B$3:$B$1315, "&lt;=" &amp; $A98, DataRegularSeason20242025!$D$3:$D$1315, O$1)+SUMIFS(DataRegularSeason20242025!$AB$3:$AB$1315,DataRegularSeason20242025!$B$3:$B$1315, "&lt;=" &amp; $A98, DataRegularSeason20242025!$E$3:$E$1315, O$1)</f>
        <v>42</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39</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28</v>
      </c>
      <c r="V98" s="2">
        <f>SUMIFS(DataRegularSeason20242025!$AA$3:$AA$1315,DataRegularSeason20242025!$B$3:$B$1315, "&lt;=" &amp; $A98, DataRegularSeason20242025!$D$3:$D$1315, V$1)+SUMIFS(DataRegularSeason20242025!$AB$3:$AB$1315,DataRegularSeason20242025!$B$3:$B$1315, "&lt;=" &amp; $A98, DataRegularSeason20242025!$E$3:$E$1315, V$1)</f>
        <v>30</v>
      </c>
      <c r="W98" s="2">
        <f>SUMIFS(DataRegularSeason20242025!$AA$3:$AA$1315,DataRegularSeason20242025!$B$3:$B$1315, "&lt;=" &amp; $A98, DataRegularSeason20242025!$D$3:$D$1315, W$1)+SUMIFS(DataRegularSeason20242025!$AB$3:$AB$1315,DataRegularSeason20242025!$B$3:$B$1315, "&lt;=" &amp; $A98, DataRegularSeason20242025!$E$3:$E$1315, W$1)</f>
        <v>30</v>
      </c>
      <c r="X98" s="2">
        <f>SUMIFS(DataRegularSeason20242025!$AA$3:$AA$1315,DataRegularSeason20242025!$B$3:$B$1315, "&lt;=" &amp; $A98, DataRegularSeason20242025!$D$3:$D$1315, X$1)+SUMIFS(DataRegularSeason20242025!$AB$3:$AB$1315,DataRegularSeason20242025!$B$3:$B$1315, "&lt;=" &amp; $A98, DataRegularSeason20242025!$E$3:$E$1315, X$1)</f>
        <v>30</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30</v>
      </c>
      <c r="AA98" s="2">
        <f>SUMIFS(DataRegularSeason20242025!$AA$3:$AA$1315,DataRegularSeason20242025!$B$3:$B$1315, "&lt;=" &amp; $A98, DataRegularSeason20242025!$D$3:$D$1315, AA$1)+SUMIFS(DataRegularSeason20242025!$AB$3:$AB$1315,DataRegularSeason20242025!$B$3:$B$1315, "&lt;=" &amp; $A98, DataRegularSeason20242025!$E$3:$E$1315, AA$1)</f>
        <v>30</v>
      </c>
      <c r="AB98" s="2">
        <f>SUMIFS(DataRegularSeason20242025!$AA$3:$AA$1315,DataRegularSeason20242025!$B$3:$B$1315, "&lt;=" &amp; $A98, DataRegularSeason20242025!$D$3:$D$1315, AB$1)+SUMIFS(DataRegularSeason20242025!$AB$3:$AB$1315,DataRegularSeason20242025!$B$3:$B$1315, "&lt;=" &amp; $A98, DataRegularSeason20242025!$E$3:$E$1315, AB$1)</f>
        <v>36</v>
      </c>
      <c r="AC98" s="2">
        <f>SUMIFS(DataRegularSeason20242025!$AA$3:$AA$1315,DataRegularSeason20242025!$B$3:$B$1315, "&lt;=" &amp; $A98, DataRegularSeason20242025!$D$3:$D$1315, AC$1)+SUMIFS(DataRegularSeason20242025!$AB$3:$AB$1315,DataRegularSeason20242025!$B$3:$B$1315, "&lt;=" &amp; $A98, DataRegularSeason20242025!$E$3:$E$1315, AC$1)</f>
        <v>29</v>
      </c>
      <c r="AD98" s="2">
        <f>SUMIFS(DataRegularSeason20242025!$AA$3:$AA$1315,DataRegularSeason20242025!$B$3:$B$1315, "&lt;=" &amp; $A98, DataRegularSeason20242025!$D$3:$D$1315, AD$1)+SUMIFS(DataRegularSeason20242025!$AB$3:$AB$1315,DataRegularSeason20242025!$B$3:$B$1315, "&lt;=" &amp; $A98, DataRegularSeason20242025!$E$3:$E$1315, AD$1)</f>
        <v>33</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42</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27</v>
      </c>
      <c r="G99" s="2">
        <f>SUMIFS(DataRegularSeason20242025!$AA$3:$AA$1315,DataRegularSeason20242025!$B$3:$B$1315, "&lt;=" &amp; $A99, DataRegularSeason20242025!$D$3:$D$1315, G$1)+SUMIFS(DataRegularSeason20242025!$AB$3:$AB$1315,DataRegularSeason20242025!$B$3:$B$1315, "&lt;=" &amp; $A99, DataRegularSeason20242025!$E$3:$E$1315, G$1)</f>
        <v>33</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26</v>
      </c>
      <c r="L99" s="2">
        <f>SUMIFS(DataRegularSeason20242025!$AA$3:$AA$1315,DataRegularSeason20242025!$B$3:$B$1315, "&lt;=" &amp; $A99, DataRegularSeason20242025!$D$3:$D$1315, L$1)+SUMIFS(DataRegularSeason20242025!$AB$3:$AB$1315,DataRegularSeason20242025!$B$3:$B$1315, "&lt;=" &amp; $A99, DataRegularSeason20242025!$E$3:$E$1315, L$1)</f>
        <v>34</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37</v>
      </c>
      <c r="O99" s="2">
        <f>SUMIFS(DataRegularSeason20242025!$AA$3:$AA$1315,DataRegularSeason20242025!$B$3:$B$1315, "&lt;=" &amp; $A99, DataRegularSeason20242025!$D$3:$D$1315, O$1)+SUMIFS(DataRegularSeason20242025!$AB$3:$AB$1315,DataRegularSeason20242025!$B$3:$B$1315, "&lt;=" &amp; $A99, DataRegularSeason20242025!$E$3:$E$1315, O$1)</f>
        <v>42</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39</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28</v>
      </c>
      <c r="V99" s="2">
        <f>SUMIFS(DataRegularSeason20242025!$AA$3:$AA$1315,DataRegularSeason20242025!$B$3:$B$1315, "&lt;=" &amp; $A99, DataRegularSeason20242025!$D$3:$D$1315, V$1)+SUMIFS(DataRegularSeason20242025!$AB$3:$AB$1315,DataRegularSeason20242025!$B$3:$B$1315, "&lt;=" &amp; $A99, DataRegularSeason20242025!$E$3:$E$1315, V$1)</f>
        <v>30</v>
      </c>
      <c r="W99" s="2">
        <f>SUMIFS(DataRegularSeason20242025!$AA$3:$AA$1315,DataRegularSeason20242025!$B$3:$B$1315, "&lt;=" &amp; $A99, DataRegularSeason20242025!$D$3:$D$1315, W$1)+SUMIFS(DataRegularSeason20242025!$AB$3:$AB$1315,DataRegularSeason20242025!$B$3:$B$1315, "&lt;=" &amp; $A99, DataRegularSeason20242025!$E$3:$E$1315, W$1)</f>
        <v>30</v>
      </c>
      <c r="X99" s="2">
        <f>SUMIFS(DataRegularSeason20242025!$AA$3:$AA$1315,DataRegularSeason20242025!$B$3:$B$1315, "&lt;=" &amp; $A99, DataRegularSeason20242025!$D$3:$D$1315, X$1)+SUMIFS(DataRegularSeason20242025!$AB$3:$AB$1315,DataRegularSeason20242025!$B$3:$B$1315, "&lt;=" &amp; $A99, DataRegularSeason20242025!$E$3:$E$1315, X$1)</f>
        <v>30</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30</v>
      </c>
      <c r="AA99" s="2">
        <f>SUMIFS(DataRegularSeason20242025!$AA$3:$AA$1315,DataRegularSeason20242025!$B$3:$B$1315, "&lt;=" &amp; $A99, DataRegularSeason20242025!$D$3:$D$1315, AA$1)+SUMIFS(DataRegularSeason20242025!$AB$3:$AB$1315,DataRegularSeason20242025!$B$3:$B$1315, "&lt;=" &amp; $A99, DataRegularSeason20242025!$E$3:$E$1315, AA$1)</f>
        <v>30</v>
      </c>
      <c r="AB99" s="2">
        <f>SUMIFS(DataRegularSeason20242025!$AA$3:$AA$1315,DataRegularSeason20242025!$B$3:$B$1315, "&lt;=" &amp; $A99, DataRegularSeason20242025!$D$3:$D$1315, AB$1)+SUMIFS(DataRegularSeason20242025!$AB$3:$AB$1315,DataRegularSeason20242025!$B$3:$B$1315, "&lt;=" &amp; $A99, DataRegularSeason20242025!$E$3:$E$1315, AB$1)</f>
        <v>36</v>
      </c>
      <c r="AC99" s="2">
        <f>SUMIFS(DataRegularSeason20242025!$AA$3:$AA$1315,DataRegularSeason20242025!$B$3:$B$1315, "&lt;=" &amp; $A99, DataRegularSeason20242025!$D$3:$D$1315, AC$1)+SUMIFS(DataRegularSeason20242025!$AB$3:$AB$1315,DataRegularSeason20242025!$B$3:$B$1315, "&lt;=" &amp; $A99, DataRegularSeason20242025!$E$3:$E$1315, AC$1)</f>
        <v>29</v>
      </c>
      <c r="AD99" s="2">
        <f>SUMIFS(DataRegularSeason20242025!$AA$3:$AA$1315,DataRegularSeason20242025!$B$3:$B$1315, "&lt;=" &amp; $A99, DataRegularSeason20242025!$D$3:$D$1315, AD$1)+SUMIFS(DataRegularSeason20242025!$AB$3:$AB$1315,DataRegularSeason20242025!$B$3:$B$1315, "&lt;=" &amp; $A99, DataRegularSeason20242025!$E$3:$E$1315, AD$1)</f>
        <v>33</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42</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27</v>
      </c>
      <c r="G100" s="2">
        <f>SUMIFS(DataRegularSeason20242025!$AA$3:$AA$1315,DataRegularSeason20242025!$B$3:$B$1315, "&lt;=" &amp; $A100, DataRegularSeason20242025!$D$3:$D$1315, G$1)+SUMIFS(DataRegularSeason20242025!$AB$3:$AB$1315,DataRegularSeason20242025!$B$3:$B$1315, "&lt;=" &amp; $A100, DataRegularSeason20242025!$E$3:$E$1315, G$1)</f>
        <v>33</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26</v>
      </c>
      <c r="L100" s="2">
        <f>SUMIFS(DataRegularSeason20242025!$AA$3:$AA$1315,DataRegularSeason20242025!$B$3:$B$1315, "&lt;=" &amp; $A100, DataRegularSeason20242025!$D$3:$D$1315, L$1)+SUMIFS(DataRegularSeason20242025!$AB$3:$AB$1315,DataRegularSeason20242025!$B$3:$B$1315, "&lt;=" &amp; $A100, DataRegularSeason20242025!$E$3:$E$1315, L$1)</f>
        <v>34</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37</v>
      </c>
      <c r="O100" s="2">
        <f>SUMIFS(DataRegularSeason20242025!$AA$3:$AA$1315,DataRegularSeason20242025!$B$3:$B$1315, "&lt;=" &amp; $A100, DataRegularSeason20242025!$D$3:$D$1315, O$1)+SUMIFS(DataRegularSeason20242025!$AB$3:$AB$1315,DataRegularSeason20242025!$B$3:$B$1315, "&lt;=" &amp; $A100, DataRegularSeason20242025!$E$3:$E$1315, O$1)</f>
        <v>42</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39</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28</v>
      </c>
      <c r="V100" s="2">
        <f>SUMIFS(DataRegularSeason20242025!$AA$3:$AA$1315,DataRegularSeason20242025!$B$3:$B$1315, "&lt;=" &amp; $A100, DataRegularSeason20242025!$D$3:$D$1315, V$1)+SUMIFS(DataRegularSeason20242025!$AB$3:$AB$1315,DataRegularSeason20242025!$B$3:$B$1315, "&lt;=" &amp; $A100, DataRegularSeason20242025!$E$3:$E$1315, V$1)</f>
        <v>30</v>
      </c>
      <c r="W100" s="2">
        <f>SUMIFS(DataRegularSeason20242025!$AA$3:$AA$1315,DataRegularSeason20242025!$B$3:$B$1315, "&lt;=" &amp; $A100, DataRegularSeason20242025!$D$3:$D$1315, W$1)+SUMIFS(DataRegularSeason20242025!$AB$3:$AB$1315,DataRegularSeason20242025!$B$3:$B$1315, "&lt;=" &amp; $A100, DataRegularSeason20242025!$E$3:$E$1315, W$1)</f>
        <v>30</v>
      </c>
      <c r="X100" s="2">
        <f>SUMIFS(DataRegularSeason20242025!$AA$3:$AA$1315,DataRegularSeason20242025!$B$3:$B$1315, "&lt;=" &amp; $A100, DataRegularSeason20242025!$D$3:$D$1315, X$1)+SUMIFS(DataRegularSeason20242025!$AB$3:$AB$1315,DataRegularSeason20242025!$B$3:$B$1315, "&lt;=" &amp; $A100, DataRegularSeason20242025!$E$3:$E$1315, X$1)</f>
        <v>30</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30</v>
      </c>
      <c r="AA100" s="2">
        <f>SUMIFS(DataRegularSeason20242025!$AA$3:$AA$1315,DataRegularSeason20242025!$B$3:$B$1315, "&lt;=" &amp; $A100, DataRegularSeason20242025!$D$3:$D$1315, AA$1)+SUMIFS(DataRegularSeason20242025!$AB$3:$AB$1315,DataRegularSeason20242025!$B$3:$B$1315, "&lt;=" &amp; $A100, DataRegularSeason20242025!$E$3:$E$1315, AA$1)</f>
        <v>30</v>
      </c>
      <c r="AB100" s="2">
        <f>SUMIFS(DataRegularSeason20242025!$AA$3:$AA$1315,DataRegularSeason20242025!$B$3:$B$1315, "&lt;=" &amp; $A100, DataRegularSeason20242025!$D$3:$D$1315, AB$1)+SUMIFS(DataRegularSeason20242025!$AB$3:$AB$1315,DataRegularSeason20242025!$B$3:$B$1315, "&lt;=" &amp; $A100, DataRegularSeason20242025!$E$3:$E$1315, AB$1)</f>
        <v>36</v>
      </c>
      <c r="AC100" s="2">
        <f>SUMIFS(DataRegularSeason20242025!$AA$3:$AA$1315,DataRegularSeason20242025!$B$3:$B$1315, "&lt;=" &amp; $A100, DataRegularSeason20242025!$D$3:$D$1315, AC$1)+SUMIFS(DataRegularSeason20242025!$AB$3:$AB$1315,DataRegularSeason20242025!$B$3:$B$1315, "&lt;=" &amp; $A100, DataRegularSeason20242025!$E$3:$E$1315, AC$1)</f>
        <v>29</v>
      </c>
      <c r="AD100" s="2">
        <f>SUMIFS(DataRegularSeason20242025!$AA$3:$AA$1315,DataRegularSeason20242025!$B$3:$B$1315, "&lt;=" &amp; $A100, DataRegularSeason20242025!$D$3:$D$1315, AD$1)+SUMIFS(DataRegularSeason20242025!$AB$3:$AB$1315,DataRegularSeason20242025!$B$3:$B$1315, "&lt;=" &amp; $A100, DataRegularSeason20242025!$E$3:$E$1315, AD$1)</f>
        <v>33</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42</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27</v>
      </c>
      <c r="G101" s="2">
        <f>SUMIFS(DataRegularSeason20242025!$AA$3:$AA$1315,DataRegularSeason20242025!$B$3:$B$1315, "&lt;=" &amp; $A101, DataRegularSeason20242025!$D$3:$D$1315, G$1)+SUMIFS(DataRegularSeason20242025!$AB$3:$AB$1315,DataRegularSeason20242025!$B$3:$B$1315, "&lt;=" &amp; $A101, DataRegularSeason20242025!$E$3:$E$1315, G$1)</f>
        <v>33</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26</v>
      </c>
      <c r="L101" s="2">
        <f>SUMIFS(DataRegularSeason20242025!$AA$3:$AA$1315,DataRegularSeason20242025!$B$3:$B$1315, "&lt;=" &amp; $A101, DataRegularSeason20242025!$D$3:$D$1315, L$1)+SUMIFS(DataRegularSeason20242025!$AB$3:$AB$1315,DataRegularSeason20242025!$B$3:$B$1315, "&lt;=" &amp; $A101, DataRegularSeason20242025!$E$3:$E$1315, L$1)</f>
        <v>34</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37</v>
      </c>
      <c r="O101" s="2">
        <f>SUMIFS(DataRegularSeason20242025!$AA$3:$AA$1315,DataRegularSeason20242025!$B$3:$B$1315, "&lt;=" &amp; $A101, DataRegularSeason20242025!$D$3:$D$1315, O$1)+SUMIFS(DataRegularSeason20242025!$AB$3:$AB$1315,DataRegularSeason20242025!$B$3:$B$1315, "&lt;=" &amp; $A101, DataRegularSeason20242025!$E$3:$E$1315, O$1)</f>
        <v>42</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39</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28</v>
      </c>
      <c r="V101" s="2">
        <f>SUMIFS(DataRegularSeason20242025!$AA$3:$AA$1315,DataRegularSeason20242025!$B$3:$B$1315, "&lt;=" &amp; $A101, DataRegularSeason20242025!$D$3:$D$1315, V$1)+SUMIFS(DataRegularSeason20242025!$AB$3:$AB$1315,DataRegularSeason20242025!$B$3:$B$1315, "&lt;=" &amp; $A101, DataRegularSeason20242025!$E$3:$E$1315, V$1)</f>
        <v>30</v>
      </c>
      <c r="W101" s="2">
        <f>SUMIFS(DataRegularSeason20242025!$AA$3:$AA$1315,DataRegularSeason20242025!$B$3:$B$1315, "&lt;=" &amp; $A101, DataRegularSeason20242025!$D$3:$D$1315, W$1)+SUMIFS(DataRegularSeason20242025!$AB$3:$AB$1315,DataRegularSeason20242025!$B$3:$B$1315, "&lt;=" &amp; $A101, DataRegularSeason20242025!$E$3:$E$1315, W$1)</f>
        <v>30</v>
      </c>
      <c r="X101" s="2">
        <f>SUMIFS(DataRegularSeason20242025!$AA$3:$AA$1315,DataRegularSeason20242025!$B$3:$B$1315, "&lt;=" &amp; $A101, DataRegularSeason20242025!$D$3:$D$1315, X$1)+SUMIFS(DataRegularSeason20242025!$AB$3:$AB$1315,DataRegularSeason20242025!$B$3:$B$1315, "&lt;=" &amp; $A101, DataRegularSeason20242025!$E$3:$E$1315, X$1)</f>
        <v>30</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30</v>
      </c>
      <c r="AA101" s="2">
        <f>SUMIFS(DataRegularSeason20242025!$AA$3:$AA$1315,DataRegularSeason20242025!$B$3:$B$1315, "&lt;=" &amp; $A101, DataRegularSeason20242025!$D$3:$D$1315, AA$1)+SUMIFS(DataRegularSeason20242025!$AB$3:$AB$1315,DataRegularSeason20242025!$B$3:$B$1315, "&lt;=" &amp; $A101, DataRegularSeason20242025!$E$3:$E$1315, AA$1)</f>
        <v>30</v>
      </c>
      <c r="AB101" s="2">
        <f>SUMIFS(DataRegularSeason20242025!$AA$3:$AA$1315,DataRegularSeason20242025!$B$3:$B$1315, "&lt;=" &amp; $A101, DataRegularSeason20242025!$D$3:$D$1315, AB$1)+SUMIFS(DataRegularSeason20242025!$AB$3:$AB$1315,DataRegularSeason20242025!$B$3:$B$1315, "&lt;=" &amp; $A101, DataRegularSeason20242025!$E$3:$E$1315, AB$1)</f>
        <v>36</v>
      </c>
      <c r="AC101" s="2">
        <f>SUMIFS(DataRegularSeason20242025!$AA$3:$AA$1315,DataRegularSeason20242025!$B$3:$B$1315, "&lt;=" &amp; $A101, DataRegularSeason20242025!$D$3:$D$1315, AC$1)+SUMIFS(DataRegularSeason20242025!$AB$3:$AB$1315,DataRegularSeason20242025!$B$3:$B$1315, "&lt;=" &amp; $A101, DataRegularSeason20242025!$E$3:$E$1315, AC$1)</f>
        <v>29</v>
      </c>
      <c r="AD101" s="2">
        <f>SUMIFS(DataRegularSeason20242025!$AA$3:$AA$1315,DataRegularSeason20242025!$B$3:$B$1315, "&lt;=" &amp; $A101, DataRegularSeason20242025!$D$3:$D$1315, AD$1)+SUMIFS(DataRegularSeason20242025!$AB$3:$AB$1315,DataRegularSeason20242025!$B$3:$B$1315, "&lt;=" &amp; $A101, DataRegularSeason20242025!$E$3:$E$1315, AD$1)</f>
        <v>33</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42</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27</v>
      </c>
      <c r="G102" s="2">
        <f>SUMIFS(DataRegularSeason20242025!$AA$3:$AA$1315,DataRegularSeason20242025!$B$3:$B$1315, "&lt;=" &amp; $A102, DataRegularSeason20242025!$D$3:$D$1315, G$1)+SUMIFS(DataRegularSeason20242025!$AB$3:$AB$1315,DataRegularSeason20242025!$B$3:$B$1315, "&lt;=" &amp; $A102, DataRegularSeason20242025!$E$3:$E$1315, G$1)</f>
        <v>33</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26</v>
      </c>
      <c r="L102" s="2">
        <f>SUMIFS(DataRegularSeason20242025!$AA$3:$AA$1315,DataRegularSeason20242025!$B$3:$B$1315, "&lt;=" &amp; $A102, DataRegularSeason20242025!$D$3:$D$1315, L$1)+SUMIFS(DataRegularSeason20242025!$AB$3:$AB$1315,DataRegularSeason20242025!$B$3:$B$1315, "&lt;=" &amp; $A102, DataRegularSeason20242025!$E$3:$E$1315, L$1)</f>
        <v>34</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37</v>
      </c>
      <c r="O102" s="2">
        <f>SUMIFS(DataRegularSeason20242025!$AA$3:$AA$1315,DataRegularSeason20242025!$B$3:$B$1315, "&lt;=" &amp; $A102, DataRegularSeason20242025!$D$3:$D$1315, O$1)+SUMIFS(DataRegularSeason20242025!$AB$3:$AB$1315,DataRegularSeason20242025!$B$3:$B$1315, "&lt;=" &amp; $A102, DataRegularSeason20242025!$E$3:$E$1315, O$1)</f>
        <v>42</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39</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28</v>
      </c>
      <c r="V102" s="2">
        <f>SUMIFS(DataRegularSeason20242025!$AA$3:$AA$1315,DataRegularSeason20242025!$B$3:$B$1315, "&lt;=" &amp; $A102, DataRegularSeason20242025!$D$3:$D$1315, V$1)+SUMIFS(DataRegularSeason20242025!$AB$3:$AB$1315,DataRegularSeason20242025!$B$3:$B$1315, "&lt;=" &amp; $A102, DataRegularSeason20242025!$E$3:$E$1315, V$1)</f>
        <v>30</v>
      </c>
      <c r="W102" s="2">
        <f>SUMIFS(DataRegularSeason20242025!$AA$3:$AA$1315,DataRegularSeason20242025!$B$3:$B$1315, "&lt;=" &amp; $A102, DataRegularSeason20242025!$D$3:$D$1315, W$1)+SUMIFS(DataRegularSeason20242025!$AB$3:$AB$1315,DataRegularSeason20242025!$B$3:$B$1315, "&lt;=" &amp; $A102, DataRegularSeason20242025!$E$3:$E$1315, W$1)</f>
        <v>30</v>
      </c>
      <c r="X102" s="2">
        <f>SUMIFS(DataRegularSeason20242025!$AA$3:$AA$1315,DataRegularSeason20242025!$B$3:$B$1315, "&lt;=" &amp; $A102, DataRegularSeason20242025!$D$3:$D$1315, X$1)+SUMIFS(DataRegularSeason20242025!$AB$3:$AB$1315,DataRegularSeason20242025!$B$3:$B$1315, "&lt;=" &amp; $A102, DataRegularSeason20242025!$E$3:$E$1315, X$1)</f>
        <v>30</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30</v>
      </c>
      <c r="AA102" s="2">
        <f>SUMIFS(DataRegularSeason20242025!$AA$3:$AA$1315,DataRegularSeason20242025!$B$3:$B$1315, "&lt;=" &amp; $A102, DataRegularSeason20242025!$D$3:$D$1315, AA$1)+SUMIFS(DataRegularSeason20242025!$AB$3:$AB$1315,DataRegularSeason20242025!$B$3:$B$1315, "&lt;=" &amp; $A102, DataRegularSeason20242025!$E$3:$E$1315, AA$1)</f>
        <v>30</v>
      </c>
      <c r="AB102" s="2">
        <f>SUMIFS(DataRegularSeason20242025!$AA$3:$AA$1315,DataRegularSeason20242025!$B$3:$B$1315, "&lt;=" &amp; $A102, DataRegularSeason20242025!$D$3:$D$1315, AB$1)+SUMIFS(DataRegularSeason20242025!$AB$3:$AB$1315,DataRegularSeason20242025!$B$3:$B$1315, "&lt;=" &amp; $A102, DataRegularSeason20242025!$E$3:$E$1315, AB$1)</f>
        <v>36</v>
      </c>
      <c r="AC102" s="2">
        <f>SUMIFS(DataRegularSeason20242025!$AA$3:$AA$1315,DataRegularSeason20242025!$B$3:$B$1315, "&lt;=" &amp; $A102, DataRegularSeason20242025!$D$3:$D$1315, AC$1)+SUMIFS(DataRegularSeason20242025!$AB$3:$AB$1315,DataRegularSeason20242025!$B$3:$B$1315, "&lt;=" &amp; $A102, DataRegularSeason20242025!$E$3:$E$1315, AC$1)</f>
        <v>29</v>
      </c>
      <c r="AD102" s="2">
        <f>SUMIFS(DataRegularSeason20242025!$AA$3:$AA$1315,DataRegularSeason20242025!$B$3:$B$1315, "&lt;=" &amp; $A102, DataRegularSeason20242025!$D$3:$D$1315, AD$1)+SUMIFS(DataRegularSeason20242025!$AB$3:$AB$1315,DataRegularSeason20242025!$B$3:$B$1315, "&lt;=" &amp; $A102, DataRegularSeason20242025!$E$3:$E$1315, AD$1)</f>
        <v>33</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42</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27</v>
      </c>
      <c r="G103" s="2">
        <f>SUMIFS(DataRegularSeason20242025!$AA$3:$AA$1315,DataRegularSeason20242025!$B$3:$B$1315, "&lt;=" &amp; $A103, DataRegularSeason20242025!$D$3:$D$1315, G$1)+SUMIFS(DataRegularSeason20242025!$AB$3:$AB$1315,DataRegularSeason20242025!$B$3:$B$1315, "&lt;=" &amp; $A103, DataRegularSeason20242025!$E$3:$E$1315, G$1)</f>
        <v>33</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26</v>
      </c>
      <c r="L103" s="2">
        <f>SUMIFS(DataRegularSeason20242025!$AA$3:$AA$1315,DataRegularSeason20242025!$B$3:$B$1315, "&lt;=" &amp; $A103, DataRegularSeason20242025!$D$3:$D$1315, L$1)+SUMIFS(DataRegularSeason20242025!$AB$3:$AB$1315,DataRegularSeason20242025!$B$3:$B$1315, "&lt;=" &amp; $A103, DataRegularSeason20242025!$E$3:$E$1315, L$1)</f>
        <v>34</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37</v>
      </c>
      <c r="O103" s="2">
        <f>SUMIFS(DataRegularSeason20242025!$AA$3:$AA$1315,DataRegularSeason20242025!$B$3:$B$1315, "&lt;=" &amp; $A103, DataRegularSeason20242025!$D$3:$D$1315, O$1)+SUMIFS(DataRegularSeason20242025!$AB$3:$AB$1315,DataRegularSeason20242025!$B$3:$B$1315, "&lt;=" &amp; $A103, DataRegularSeason20242025!$E$3:$E$1315, O$1)</f>
        <v>42</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39</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28</v>
      </c>
      <c r="V103" s="2">
        <f>SUMIFS(DataRegularSeason20242025!$AA$3:$AA$1315,DataRegularSeason20242025!$B$3:$B$1315, "&lt;=" &amp; $A103, DataRegularSeason20242025!$D$3:$D$1315, V$1)+SUMIFS(DataRegularSeason20242025!$AB$3:$AB$1315,DataRegularSeason20242025!$B$3:$B$1315, "&lt;=" &amp; $A103, DataRegularSeason20242025!$E$3:$E$1315, V$1)</f>
        <v>30</v>
      </c>
      <c r="W103" s="2">
        <f>SUMIFS(DataRegularSeason20242025!$AA$3:$AA$1315,DataRegularSeason20242025!$B$3:$B$1315, "&lt;=" &amp; $A103, DataRegularSeason20242025!$D$3:$D$1315, W$1)+SUMIFS(DataRegularSeason20242025!$AB$3:$AB$1315,DataRegularSeason20242025!$B$3:$B$1315, "&lt;=" &amp; $A103, DataRegularSeason20242025!$E$3:$E$1315, W$1)</f>
        <v>30</v>
      </c>
      <c r="X103" s="2">
        <f>SUMIFS(DataRegularSeason20242025!$AA$3:$AA$1315,DataRegularSeason20242025!$B$3:$B$1315, "&lt;=" &amp; $A103, DataRegularSeason20242025!$D$3:$D$1315, X$1)+SUMIFS(DataRegularSeason20242025!$AB$3:$AB$1315,DataRegularSeason20242025!$B$3:$B$1315, "&lt;=" &amp; $A103, DataRegularSeason20242025!$E$3:$E$1315, X$1)</f>
        <v>30</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30</v>
      </c>
      <c r="AA103" s="2">
        <f>SUMIFS(DataRegularSeason20242025!$AA$3:$AA$1315,DataRegularSeason20242025!$B$3:$B$1315, "&lt;=" &amp; $A103, DataRegularSeason20242025!$D$3:$D$1315, AA$1)+SUMIFS(DataRegularSeason20242025!$AB$3:$AB$1315,DataRegularSeason20242025!$B$3:$B$1315, "&lt;=" &amp; $A103, DataRegularSeason20242025!$E$3:$E$1315, AA$1)</f>
        <v>30</v>
      </c>
      <c r="AB103" s="2">
        <f>SUMIFS(DataRegularSeason20242025!$AA$3:$AA$1315,DataRegularSeason20242025!$B$3:$B$1315, "&lt;=" &amp; $A103, DataRegularSeason20242025!$D$3:$D$1315, AB$1)+SUMIFS(DataRegularSeason20242025!$AB$3:$AB$1315,DataRegularSeason20242025!$B$3:$B$1315, "&lt;=" &amp; $A103, DataRegularSeason20242025!$E$3:$E$1315, AB$1)</f>
        <v>36</v>
      </c>
      <c r="AC103" s="2">
        <f>SUMIFS(DataRegularSeason20242025!$AA$3:$AA$1315,DataRegularSeason20242025!$B$3:$B$1315, "&lt;=" &amp; $A103, DataRegularSeason20242025!$D$3:$D$1315, AC$1)+SUMIFS(DataRegularSeason20242025!$AB$3:$AB$1315,DataRegularSeason20242025!$B$3:$B$1315, "&lt;=" &amp; $A103, DataRegularSeason20242025!$E$3:$E$1315, AC$1)</f>
        <v>29</v>
      </c>
      <c r="AD103" s="2">
        <f>SUMIFS(DataRegularSeason20242025!$AA$3:$AA$1315,DataRegularSeason20242025!$B$3:$B$1315, "&lt;=" &amp; $A103, DataRegularSeason20242025!$D$3:$D$1315, AD$1)+SUMIFS(DataRegularSeason20242025!$AB$3:$AB$1315,DataRegularSeason20242025!$B$3:$B$1315, "&lt;=" &amp; $A103, DataRegularSeason20242025!$E$3:$E$1315, AD$1)</f>
        <v>33</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42</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27</v>
      </c>
      <c r="G104" s="2">
        <f>SUMIFS(DataRegularSeason20242025!$AA$3:$AA$1315,DataRegularSeason20242025!$B$3:$B$1315, "&lt;=" &amp; $A104, DataRegularSeason20242025!$D$3:$D$1315, G$1)+SUMIFS(DataRegularSeason20242025!$AB$3:$AB$1315,DataRegularSeason20242025!$B$3:$B$1315, "&lt;=" &amp; $A104, DataRegularSeason20242025!$E$3:$E$1315, G$1)</f>
        <v>33</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26</v>
      </c>
      <c r="L104" s="2">
        <f>SUMIFS(DataRegularSeason20242025!$AA$3:$AA$1315,DataRegularSeason20242025!$B$3:$B$1315, "&lt;=" &amp; $A104, DataRegularSeason20242025!$D$3:$D$1315, L$1)+SUMIFS(DataRegularSeason20242025!$AB$3:$AB$1315,DataRegularSeason20242025!$B$3:$B$1315, "&lt;=" &amp; $A104, DataRegularSeason20242025!$E$3:$E$1315, L$1)</f>
        <v>34</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37</v>
      </c>
      <c r="O104" s="2">
        <f>SUMIFS(DataRegularSeason20242025!$AA$3:$AA$1315,DataRegularSeason20242025!$B$3:$B$1315, "&lt;=" &amp; $A104, DataRegularSeason20242025!$D$3:$D$1315, O$1)+SUMIFS(DataRegularSeason20242025!$AB$3:$AB$1315,DataRegularSeason20242025!$B$3:$B$1315, "&lt;=" &amp; $A104, DataRegularSeason20242025!$E$3:$E$1315, O$1)</f>
        <v>42</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39</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28</v>
      </c>
      <c r="V104" s="2">
        <f>SUMIFS(DataRegularSeason20242025!$AA$3:$AA$1315,DataRegularSeason20242025!$B$3:$B$1315, "&lt;=" &amp; $A104, DataRegularSeason20242025!$D$3:$D$1315, V$1)+SUMIFS(DataRegularSeason20242025!$AB$3:$AB$1315,DataRegularSeason20242025!$B$3:$B$1315, "&lt;=" &amp; $A104, DataRegularSeason20242025!$E$3:$E$1315, V$1)</f>
        <v>30</v>
      </c>
      <c r="W104" s="2">
        <f>SUMIFS(DataRegularSeason20242025!$AA$3:$AA$1315,DataRegularSeason20242025!$B$3:$B$1315, "&lt;=" &amp; $A104, DataRegularSeason20242025!$D$3:$D$1315, W$1)+SUMIFS(DataRegularSeason20242025!$AB$3:$AB$1315,DataRegularSeason20242025!$B$3:$B$1315, "&lt;=" &amp; $A104, DataRegularSeason20242025!$E$3:$E$1315, W$1)</f>
        <v>30</v>
      </c>
      <c r="X104" s="2">
        <f>SUMIFS(DataRegularSeason20242025!$AA$3:$AA$1315,DataRegularSeason20242025!$B$3:$B$1315, "&lt;=" &amp; $A104, DataRegularSeason20242025!$D$3:$D$1315, X$1)+SUMIFS(DataRegularSeason20242025!$AB$3:$AB$1315,DataRegularSeason20242025!$B$3:$B$1315, "&lt;=" &amp; $A104, DataRegularSeason20242025!$E$3:$E$1315, X$1)</f>
        <v>30</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30</v>
      </c>
      <c r="AA104" s="2">
        <f>SUMIFS(DataRegularSeason20242025!$AA$3:$AA$1315,DataRegularSeason20242025!$B$3:$B$1315, "&lt;=" &amp; $A104, DataRegularSeason20242025!$D$3:$D$1315, AA$1)+SUMIFS(DataRegularSeason20242025!$AB$3:$AB$1315,DataRegularSeason20242025!$B$3:$B$1315, "&lt;=" &amp; $A104, DataRegularSeason20242025!$E$3:$E$1315, AA$1)</f>
        <v>30</v>
      </c>
      <c r="AB104" s="2">
        <f>SUMIFS(DataRegularSeason20242025!$AA$3:$AA$1315,DataRegularSeason20242025!$B$3:$B$1315, "&lt;=" &amp; $A104, DataRegularSeason20242025!$D$3:$D$1315, AB$1)+SUMIFS(DataRegularSeason20242025!$AB$3:$AB$1315,DataRegularSeason20242025!$B$3:$B$1315, "&lt;=" &amp; $A104, DataRegularSeason20242025!$E$3:$E$1315, AB$1)</f>
        <v>36</v>
      </c>
      <c r="AC104" s="2">
        <f>SUMIFS(DataRegularSeason20242025!$AA$3:$AA$1315,DataRegularSeason20242025!$B$3:$B$1315, "&lt;=" &amp; $A104, DataRegularSeason20242025!$D$3:$D$1315, AC$1)+SUMIFS(DataRegularSeason20242025!$AB$3:$AB$1315,DataRegularSeason20242025!$B$3:$B$1315, "&lt;=" &amp; $A104, DataRegularSeason20242025!$E$3:$E$1315, AC$1)</f>
        <v>29</v>
      </c>
      <c r="AD104" s="2">
        <f>SUMIFS(DataRegularSeason20242025!$AA$3:$AA$1315,DataRegularSeason20242025!$B$3:$B$1315, "&lt;=" &amp; $A104, DataRegularSeason20242025!$D$3:$D$1315, AD$1)+SUMIFS(DataRegularSeason20242025!$AB$3:$AB$1315,DataRegularSeason20242025!$B$3:$B$1315, "&lt;=" &amp; $A104, DataRegularSeason20242025!$E$3:$E$1315, AD$1)</f>
        <v>33</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42</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27</v>
      </c>
      <c r="G105" s="2">
        <f>SUMIFS(DataRegularSeason20242025!$AA$3:$AA$1315,DataRegularSeason20242025!$B$3:$B$1315, "&lt;=" &amp; $A105, DataRegularSeason20242025!$D$3:$D$1315, G$1)+SUMIFS(DataRegularSeason20242025!$AB$3:$AB$1315,DataRegularSeason20242025!$B$3:$B$1315, "&lt;=" &amp; $A105, DataRegularSeason20242025!$E$3:$E$1315, G$1)</f>
        <v>33</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26</v>
      </c>
      <c r="L105" s="2">
        <f>SUMIFS(DataRegularSeason20242025!$AA$3:$AA$1315,DataRegularSeason20242025!$B$3:$B$1315, "&lt;=" &amp; $A105, DataRegularSeason20242025!$D$3:$D$1315, L$1)+SUMIFS(DataRegularSeason20242025!$AB$3:$AB$1315,DataRegularSeason20242025!$B$3:$B$1315, "&lt;=" &amp; $A105, DataRegularSeason20242025!$E$3:$E$1315, L$1)</f>
        <v>34</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37</v>
      </c>
      <c r="O105" s="2">
        <f>SUMIFS(DataRegularSeason20242025!$AA$3:$AA$1315,DataRegularSeason20242025!$B$3:$B$1315, "&lt;=" &amp; $A105, DataRegularSeason20242025!$D$3:$D$1315, O$1)+SUMIFS(DataRegularSeason20242025!$AB$3:$AB$1315,DataRegularSeason20242025!$B$3:$B$1315, "&lt;=" &amp; $A105, DataRegularSeason20242025!$E$3:$E$1315, O$1)</f>
        <v>42</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39</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28</v>
      </c>
      <c r="V105" s="2">
        <f>SUMIFS(DataRegularSeason20242025!$AA$3:$AA$1315,DataRegularSeason20242025!$B$3:$B$1315, "&lt;=" &amp; $A105, DataRegularSeason20242025!$D$3:$D$1315, V$1)+SUMIFS(DataRegularSeason20242025!$AB$3:$AB$1315,DataRegularSeason20242025!$B$3:$B$1315, "&lt;=" &amp; $A105, DataRegularSeason20242025!$E$3:$E$1315, V$1)</f>
        <v>30</v>
      </c>
      <c r="W105" s="2">
        <f>SUMIFS(DataRegularSeason20242025!$AA$3:$AA$1315,DataRegularSeason20242025!$B$3:$B$1315, "&lt;=" &amp; $A105, DataRegularSeason20242025!$D$3:$D$1315, W$1)+SUMIFS(DataRegularSeason20242025!$AB$3:$AB$1315,DataRegularSeason20242025!$B$3:$B$1315, "&lt;=" &amp; $A105, DataRegularSeason20242025!$E$3:$E$1315, W$1)</f>
        <v>30</v>
      </c>
      <c r="X105" s="2">
        <f>SUMIFS(DataRegularSeason20242025!$AA$3:$AA$1315,DataRegularSeason20242025!$B$3:$B$1315, "&lt;=" &amp; $A105, DataRegularSeason20242025!$D$3:$D$1315, X$1)+SUMIFS(DataRegularSeason20242025!$AB$3:$AB$1315,DataRegularSeason20242025!$B$3:$B$1315, "&lt;=" &amp; $A105, DataRegularSeason20242025!$E$3:$E$1315, X$1)</f>
        <v>30</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30</v>
      </c>
      <c r="AA105" s="2">
        <f>SUMIFS(DataRegularSeason20242025!$AA$3:$AA$1315,DataRegularSeason20242025!$B$3:$B$1315, "&lt;=" &amp; $A105, DataRegularSeason20242025!$D$3:$D$1315, AA$1)+SUMIFS(DataRegularSeason20242025!$AB$3:$AB$1315,DataRegularSeason20242025!$B$3:$B$1315, "&lt;=" &amp; $A105, DataRegularSeason20242025!$E$3:$E$1315, AA$1)</f>
        <v>30</v>
      </c>
      <c r="AB105" s="2">
        <f>SUMIFS(DataRegularSeason20242025!$AA$3:$AA$1315,DataRegularSeason20242025!$B$3:$B$1315, "&lt;=" &amp; $A105, DataRegularSeason20242025!$D$3:$D$1315, AB$1)+SUMIFS(DataRegularSeason20242025!$AB$3:$AB$1315,DataRegularSeason20242025!$B$3:$B$1315, "&lt;=" &amp; $A105, DataRegularSeason20242025!$E$3:$E$1315, AB$1)</f>
        <v>36</v>
      </c>
      <c r="AC105" s="2">
        <f>SUMIFS(DataRegularSeason20242025!$AA$3:$AA$1315,DataRegularSeason20242025!$B$3:$B$1315, "&lt;=" &amp; $A105, DataRegularSeason20242025!$D$3:$D$1315, AC$1)+SUMIFS(DataRegularSeason20242025!$AB$3:$AB$1315,DataRegularSeason20242025!$B$3:$B$1315, "&lt;=" &amp; $A105, DataRegularSeason20242025!$E$3:$E$1315, AC$1)</f>
        <v>29</v>
      </c>
      <c r="AD105" s="2">
        <f>SUMIFS(DataRegularSeason20242025!$AA$3:$AA$1315,DataRegularSeason20242025!$B$3:$B$1315, "&lt;=" &amp; $A105, DataRegularSeason20242025!$D$3:$D$1315, AD$1)+SUMIFS(DataRegularSeason20242025!$AB$3:$AB$1315,DataRegularSeason20242025!$B$3:$B$1315, "&lt;=" &amp; $A105, DataRegularSeason20242025!$E$3:$E$1315, AD$1)</f>
        <v>33</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42</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27</v>
      </c>
      <c r="G106" s="2">
        <f>SUMIFS(DataRegularSeason20242025!$AA$3:$AA$1315,DataRegularSeason20242025!$B$3:$B$1315, "&lt;=" &amp; $A106, DataRegularSeason20242025!$D$3:$D$1315, G$1)+SUMIFS(DataRegularSeason20242025!$AB$3:$AB$1315,DataRegularSeason20242025!$B$3:$B$1315, "&lt;=" &amp; $A106, DataRegularSeason20242025!$E$3:$E$1315, G$1)</f>
        <v>33</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26</v>
      </c>
      <c r="L106" s="2">
        <f>SUMIFS(DataRegularSeason20242025!$AA$3:$AA$1315,DataRegularSeason20242025!$B$3:$B$1315, "&lt;=" &amp; $A106, DataRegularSeason20242025!$D$3:$D$1315, L$1)+SUMIFS(DataRegularSeason20242025!$AB$3:$AB$1315,DataRegularSeason20242025!$B$3:$B$1315, "&lt;=" &amp; $A106, DataRegularSeason20242025!$E$3:$E$1315, L$1)</f>
        <v>34</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37</v>
      </c>
      <c r="O106" s="2">
        <f>SUMIFS(DataRegularSeason20242025!$AA$3:$AA$1315,DataRegularSeason20242025!$B$3:$B$1315, "&lt;=" &amp; $A106, DataRegularSeason20242025!$D$3:$D$1315, O$1)+SUMIFS(DataRegularSeason20242025!$AB$3:$AB$1315,DataRegularSeason20242025!$B$3:$B$1315, "&lt;=" &amp; $A106, DataRegularSeason20242025!$E$3:$E$1315, O$1)</f>
        <v>42</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39</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28</v>
      </c>
      <c r="V106" s="2">
        <f>SUMIFS(DataRegularSeason20242025!$AA$3:$AA$1315,DataRegularSeason20242025!$B$3:$B$1315, "&lt;=" &amp; $A106, DataRegularSeason20242025!$D$3:$D$1315, V$1)+SUMIFS(DataRegularSeason20242025!$AB$3:$AB$1315,DataRegularSeason20242025!$B$3:$B$1315, "&lt;=" &amp; $A106, DataRegularSeason20242025!$E$3:$E$1315, V$1)</f>
        <v>30</v>
      </c>
      <c r="W106" s="2">
        <f>SUMIFS(DataRegularSeason20242025!$AA$3:$AA$1315,DataRegularSeason20242025!$B$3:$B$1315, "&lt;=" &amp; $A106, DataRegularSeason20242025!$D$3:$D$1315, W$1)+SUMIFS(DataRegularSeason20242025!$AB$3:$AB$1315,DataRegularSeason20242025!$B$3:$B$1315, "&lt;=" &amp; $A106, DataRegularSeason20242025!$E$3:$E$1315, W$1)</f>
        <v>30</v>
      </c>
      <c r="X106" s="2">
        <f>SUMIFS(DataRegularSeason20242025!$AA$3:$AA$1315,DataRegularSeason20242025!$B$3:$B$1315, "&lt;=" &amp; $A106, DataRegularSeason20242025!$D$3:$D$1315, X$1)+SUMIFS(DataRegularSeason20242025!$AB$3:$AB$1315,DataRegularSeason20242025!$B$3:$B$1315, "&lt;=" &amp; $A106, DataRegularSeason20242025!$E$3:$E$1315, X$1)</f>
        <v>30</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30</v>
      </c>
      <c r="AA106" s="2">
        <f>SUMIFS(DataRegularSeason20242025!$AA$3:$AA$1315,DataRegularSeason20242025!$B$3:$B$1315, "&lt;=" &amp; $A106, DataRegularSeason20242025!$D$3:$D$1315, AA$1)+SUMIFS(DataRegularSeason20242025!$AB$3:$AB$1315,DataRegularSeason20242025!$B$3:$B$1315, "&lt;=" &amp; $A106, DataRegularSeason20242025!$E$3:$E$1315, AA$1)</f>
        <v>30</v>
      </c>
      <c r="AB106" s="2">
        <f>SUMIFS(DataRegularSeason20242025!$AA$3:$AA$1315,DataRegularSeason20242025!$B$3:$B$1315, "&lt;=" &amp; $A106, DataRegularSeason20242025!$D$3:$D$1315, AB$1)+SUMIFS(DataRegularSeason20242025!$AB$3:$AB$1315,DataRegularSeason20242025!$B$3:$B$1315, "&lt;=" &amp; $A106, DataRegularSeason20242025!$E$3:$E$1315, AB$1)</f>
        <v>36</v>
      </c>
      <c r="AC106" s="2">
        <f>SUMIFS(DataRegularSeason20242025!$AA$3:$AA$1315,DataRegularSeason20242025!$B$3:$B$1315, "&lt;=" &amp; $A106, DataRegularSeason20242025!$D$3:$D$1315, AC$1)+SUMIFS(DataRegularSeason20242025!$AB$3:$AB$1315,DataRegularSeason20242025!$B$3:$B$1315, "&lt;=" &amp; $A106, DataRegularSeason20242025!$E$3:$E$1315, AC$1)</f>
        <v>29</v>
      </c>
      <c r="AD106" s="2">
        <f>SUMIFS(DataRegularSeason20242025!$AA$3:$AA$1315,DataRegularSeason20242025!$B$3:$B$1315, "&lt;=" &amp; $A106, DataRegularSeason20242025!$D$3:$D$1315, AD$1)+SUMIFS(DataRegularSeason20242025!$AB$3:$AB$1315,DataRegularSeason20242025!$B$3:$B$1315, "&lt;=" &amp; $A106, DataRegularSeason20242025!$E$3:$E$1315, AD$1)</f>
        <v>33</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42</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27</v>
      </c>
      <c r="G107" s="2">
        <f>SUMIFS(DataRegularSeason20242025!$AA$3:$AA$1315,DataRegularSeason20242025!$B$3:$B$1315, "&lt;=" &amp; $A107, DataRegularSeason20242025!$D$3:$D$1315, G$1)+SUMIFS(DataRegularSeason20242025!$AB$3:$AB$1315,DataRegularSeason20242025!$B$3:$B$1315, "&lt;=" &amp; $A107, DataRegularSeason20242025!$E$3:$E$1315, G$1)</f>
        <v>33</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26</v>
      </c>
      <c r="L107" s="2">
        <f>SUMIFS(DataRegularSeason20242025!$AA$3:$AA$1315,DataRegularSeason20242025!$B$3:$B$1315, "&lt;=" &amp; $A107, DataRegularSeason20242025!$D$3:$D$1315, L$1)+SUMIFS(DataRegularSeason20242025!$AB$3:$AB$1315,DataRegularSeason20242025!$B$3:$B$1315, "&lt;=" &amp; $A107, DataRegularSeason20242025!$E$3:$E$1315, L$1)</f>
        <v>34</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37</v>
      </c>
      <c r="O107" s="2">
        <f>SUMIFS(DataRegularSeason20242025!$AA$3:$AA$1315,DataRegularSeason20242025!$B$3:$B$1315, "&lt;=" &amp; $A107, DataRegularSeason20242025!$D$3:$D$1315, O$1)+SUMIFS(DataRegularSeason20242025!$AB$3:$AB$1315,DataRegularSeason20242025!$B$3:$B$1315, "&lt;=" &amp; $A107, DataRegularSeason20242025!$E$3:$E$1315, O$1)</f>
        <v>42</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39</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28</v>
      </c>
      <c r="V107" s="2">
        <f>SUMIFS(DataRegularSeason20242025!$AA$3:$AA$1315,DataRegularSeason20242025!$B$3:$B$1315, "&lt;=" &amp; $A107, DataRegularSeason20242025!$D$3:$D$1315, V$1)+SUMIFS(DataRegularSeason20242025!$AB$3:$AB$1315,DataRegularSeason20242025!$B$3:$B$1315, "&lt;=" &amp; $A107, DataRegularSeason20242025!$E$3:$E$1315, V$1)</f>
        <v>30</v>
      </c>
      <c r="W107" s="2">
        <f>SUMIFS(DataRegularSeason20242025!$AA$3:$AA$1315,DataRegularSeason20242025!$B$3:$B$1315, "&lt;=" &amp; $A107, DataRegularSeason20242025!$D$3:$D$1315, W$1)+SUMIFS(DataRegularSeason20242025!$AB$3:$AB$1315,DataRegularSeason20242025!$B$3:$B$1315, "&lt;=" &amp; $A107, DataRegularSeason20242025!$E$3:$E$1315, W$1)</f>
        <v>30</v>
      </c>
      <c r="X107" s="2">
        <f>SUMIFS(DataRegularSeason20242025!$AA$3:$AA$1315,DataRegularSeason20242025!$B$3:$B$1315, "&lt;=" &amp; $A107, DataRegularSeason20242025!$D$3:$D$1315, X$1)+SUMIFS(DataRegularSeason20242025!$AB$3:$AB$1315,DataRegularSeason20242025!$B$3:$B$1315, "&lt;=" &amp; $A107, DataRegularSeason20242025!$E$3:$E$1315, X$1)</f>
        <v>30</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30</v>
      </c>
      <c r="AA107" s="2">
        <f>SUMIFS(DataRegularSeason20242025!$AA$3:$AA$1315,DataRegularSeason20242025!$B$3:$B$1315, "&lt;=" &amp; $A107, DataRegularSeason20242025!$D$3:$D$1315, AA$1)+SUMIFS(DataRegularSeason20242025!$AB$3:$AB$1315,DataRegularSeason20242025!$B$3:$B$1315, "&lt;=" &amp; $A107, DataRegularSeason20242025!$E$3:$E$1315, AA$1)</f>
        <v>30</v>
      </c>
      <c r="AB107" s="2">
        <f>SUMIFS(DataRegularSeason20242025!$AA$3:$AA$1315,DataRegularSeason20242025!$B$3:$B$1315, "&lt;=" &amp; $A107, DataRegularSeason20242025!$D$3:$D$1315, AB$1)+SUMIFS(DataRegularSeason20242025!$AB$3:$AB$1315,DataRegularSeason20242025!$B$3:$B$1315, "&lt;=" &amp; $A107, DataRegularSeason20242025!$E$3:$E$1315, AB$1)</f>
        <v>36</v>
      </c>
      <c r="AC107" s="2">
        <f>SUMIFS(DataRegularSeason20242025!$AA$3:$AA$1315,DataRegularSeason20242025!$B$3:$B$1315, "&lt;=" &amp; $A107, DataRegularSeason20242025!$D$3:$D$1315, AC$1)+SUMIFS(DataRegularSeason20242025!$AB$3:$AB$1315,DataRegularSeason20242025!$B$3:$B$1315, "&lt;=" &amp; $A107, DataRegularSeason20242025!$E$3:$E$1315, AC$1)</f>
        <v>29</v>
      </c>
      <c r="AD107" s="2">
        <f>SUMIFS(DataRegularSeason20242025!$AA$3:$AA$1315,DataRegularSeason20242025!$B$3:$B$1315, "&lt;=" &amp; $A107, DataRegularSeason20242025!$D$3:$D$1315, AD$1)+SUMIFS(DataRegularSeason20242025!$AB$3:$AB$1315,DataRegularSeason20242025!$B$3:$B$1315, "&lt;=" &amp; $A107, DataRegularSeason20242025!$E$3:$E$1315, AD$1)</f>
        <v>33</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42</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27</v>
      </c>
      <c r="G108" s="2">
        <f>SUMIFS(DataRegularSeason20242025!$AA$3:$AA$1315,DataRegularSeason20242025!$B$3:$B$1315, "&lt;=" &amp; $A108, DataRegularSeason20242025!$D$3:$D$1315, G$1)+SUMIFS(DataRegularSeason20242025!$AB$3:$AB$1315,DataRegularSeason20242025!$B$3:$B$1315, "&lt;=" &amp; $A108, DataRegularSeason20242025!$E$3:$E$1315, G$1)</f>
        <v>33</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26</v>
      </c>
      <c r="L108" s="2">
        <f>SUMIFS(DataRegularSeason20242025!$AA$3:$AA$1315,DataRegularSeason20242025!$B$3:$B$1315, "&lt;=" &amp; $A108, DataRegularSeason20242025!$D$3:$D$1315, L$1)+SUMIFS(DataRegularSeason20242025!$AB$3:$AB$1315,DataRegularSeason20242025!$B$3:$B$1315, "&lt;=" &amp; $A108, DataRegularSeason20242025!$E$3:$E$1315, L$1)</f>
        <v>34</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37</v>
      </c>
      <c r="O108" s="2">
        <f>SUMIFS(DataRegularSeason20242025!$AA$3:$AA$1315,DataRegularSeason20242025!$B$3:$B$1315, "&lt;=" &amp; $A108, DataRegularSeason20242025!$D$3:$D$1315, O$1)+SUMIFS(DataRegularSeason20242025!$AB$3:$AB$1315,DataRegularSeason20242025!$B$3:$B$1315, "&lt;=" &amp; $A108, DataRegularSeason20242025!$E$3:$E$1315, O$1)</f>
        <v>42</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39</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28</v>
      </c>
      <c r="V108" s="2">
        <f>SUMIFS(DataRegularSeason20242025!$AA$3:$AA$1315,DataRegularSeason20242025!$B$3:$B$1315, "&lt;=" &amp; $A108, DataRegularSeason20242025!$D$3:$D$1315, V$1)+SUMIFS(DataRegularSeason20242025!$AB$3:$AB$1315,DataRegularSeason20242025!$B$3:$B$1315, "&lt;=" &amp; $A108, DataRegularSeason20242025!$E$3:$E$1315, V$1)</f>
        <v>30</v>
      </c>
      <c r="W108" s="2">
        <f>SUMIFS(DataRegularSeason20242025!$AA$3:$AA$1315,DataRegularSeason20242025!$B$3:$B$1315, "&lt;=" &amp; $A108, DataRegularSeason20242025!$D$3:$D$1315, W$1)+SUMIFS(DataRegularSeason20242025!$AB$3:$AB$1315,DataRegularSeason20242025!$B$3:$B$1315, "&lt;=" &amp; $A108, DataRegularSeason20242025!$E$3:$E$1315, W$1)</f>
        <v>30</v>
      </c>
      <c r="X108" s="2">
        <f>SUMIFS(DataRegularSeason20242025!$AA$3:$AA$1315,DataRegularSeason20242025!$B$3:$B$1315, "&lt;=" &amp; $A108, DataRegularSeason20242025!$D$3:$D$1315, X$1)+SUMIFS(DataRegularSeason20242025!$AB$3:$AB$1315,DataRegularSeason20242025!$B$3:$B$1315, "&lt;=" &amp; $A108, DataRegularSeason20242025!$E$3:$E$1315, X$1)</f>
        <v>30</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30</v>
      </c>
      <c r="AA108" s="2">
        <f>SUMIFS(DataRegularSeason20242025!$AA$3:$AA$1315,DataRegularSeason20242025!$B$3:$B$1315, "&lt;=" &amp; $A108, DataRegularSeason20242025!$D$3:$D$1315, AA$1)+SUMIFS(DataRegularSeason20242025!$AB$3:$AB$1315,DataRegularSeason20242025!$B$3:$B$1315, "&lt;=" &amp; $A108, DataRegularSeason20242025!$E$3:$E$1315, AA$1)</f>
        <v>30</v>
      </c>
      <c r="AB108" s="2">
        <f>SUMIFS(DataRegularSeason20242025!$AA$3:$AA$1315,DataRegularSeason20242025!$B$3:$B$1315, "&lt;=" &amp; $A108, DataRegularSeason20242025!$D$3:$D$1315, AB$1)+SUMIFS(DataRegularSeason20242025!$AB$3:$AB$1315,DataRegularSeason20242025!$B$3:$B$1315, "&lt;=" &amp; $A108, DataRegularSeason20242025!$E$3:$E$1315, AB$1)</f>
        <v>36</v>
      </c>
      <c r="AC108" s="2">
        <f>SUMIFS(DataRegularSeason20242025!$AA$3:$AA$1315,DataRegularSeason20242025!$B$3:$B$1315, "&lt;=" &amp; $A108, DataRegularSeason20242025!$D$3:$D$1315, AC$1)+SUMIFS(DataRegularSeason20242025!$AB$3:$AB$1315,DataRegularSeason20242025!$B$3:$B$1315, "&lt;=" &amp; $A108, DataRegularSeason20242025!$E$3:$E$1315, AC$1)</f>
        <v>29</v>
      </c>
      <c r="AD108" s="2">
        <f>SUMIFS(DataRegularSeason20242025!$AA$3:$AA$1315,DataRegularSeason20242025!$B$3:$B$1315, "&lt;=" &amp; $A108, DataRegularSeason20242025!$D$3:$D$1315, AD$1)+SUMIFS(DataRegularSeason20242025!$AB$3:$AB$1315,DataRegularSeason20242025!$B$3:$B$1315, "&lt;=" &amp; $A108, DataRegularSeason20242025!$E$3:$E$1315, AD$1)</f>
        <v>33</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42</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27</v>
      </c>
      <c r="G109" s="2">
        <f>SUMIFS(DataRegularSeason20242025!$AA$3:$AA$1315,DataRegularSeason20242025!$B$3:$B$1315, "&lt;=" &amp; $A109, DataRegularSeason20242025!$D$3:$D$1315, G$1)+SUMIFS(DataRegularSeason20242025!$AB$3:$AB$1315,DataRegularSeason20242025!$B$3:$B$1315, "&lt;=" &amp; $A109, DataRegularSeason20242025!$E$3:$E$1315, G$1)</f>
        <v>33</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26</v>
      </c>
      <c r="L109" s="2">
        <f>SUMIFS(DataRegularSeason20242025!$AA$3:$AA$1315,DataRegularSeason20242025!$B$3:$B$1315, "&lt;=" &amp; $A109, DataRegularSeason20242025!$D$3:$D$1315, L$1)+SUMIFS(DataRegularSeason20242025!$AB$3:$AB$1315,DataRegularSeason20242025!$B$3:$B$1315, "&lt;=" &amp; $A109, DataRegularSeason20242025!$E$3:$E$1315, L$1)</f>
        <v>34</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37</v>
      </c>
      <c r="O109" s="2">
        <f>SUMIFS(DataRegularSeason20242025!$AA$3:$AA$1315,DataRegularSeason20242025!$B$3:$B$1315, "&lt;=" &amp; $A109, DataRegularSeason20242025!$D$3:$D$1315, O$1)+SUMIFS(DataRegularSeason20242025!$AB$3:$AB$1315,DataRegularSeason20242025!$B$3:$B$1315, "&lt;=" &amp; $A109, DataRegularSeason20242025!$E$3:$E$1315, O$1)</f>
        <v>42</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39</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28</v>
      </c>
      <c r="V109" s="2">
        <f>SUMIFS(DataRegularSeason20242025!$AA$3:$AA$1315,DataRegularSeason20242025!$B$3:$B$1315, "&lt;=" &amp; $A109, DataRegularSeason20242025!$D$3:$D$1315, V$1)+SUMIFS(DataRegularSeason20242025!$AB$3:$AB$1315,DataRegularSeason20242025!$B$3:$B$1315, "&lt;=" &amp; $A109, DataRegularSeason20242025!$E$3:$E$1315, V$1)</f>
        <v>30</v>
      </c>
      <c r="W109" s="2">
        <f>SUMIFS(DataRegularSeason20242025!$AA$3:$AA$1315,DataRegularSeason20242025!$B$3:$B$1315, "&lt;=" &amp; $A109, DataRegularSeason20242025!$D$3:$D$1315, W$1)+SUMIFS(DataRegularSeason20242025!$AB$3:$AB$1315,DataRegularSeason20242025!$B$3:$B$1315, "&lt;=" &amp; $A109, DataRegularSeason20242025!$E$3:$E$1315, W$1)</f>
        <v>30</v>
      </c>
      <c r="X109" s="2">
        <f>SUMIFS(DataRegularSeason20242025!$AA$3:$AA$1315,DataRegularSeason20242025!$B$3:$B$1315, "&lt;=" &amp; $A109, DataRegularSeason20242025!$D$3:$D$1315, X$1)+SUMIFS(DataRegularSeason20242025!$AB$3:$AB$1315,DataRegularSeason20242025!$B$3:$B$1315, "&lt;=" &amp; $A109, DataRegularSeason20242025!$E$3:$E$1315, X$1)</f>
        <v>30</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30</v>
      </c>
      <c r="AA109" s="2">
        <f>SUMIFS(DataRegularSeason20242025!$AA$3:$AA$1315,DataRegularSeason20242025!$B$3:$B$1315, "&lt;=" &amp; $A109, DataRegularSeason20242025!$D$3:$D$1315, AA$1)+SUMIFS(DataRegularSeason20242025!$AB$3:$AB$1315,DataRegularSeason20242025!$B$3:$B$1315, "&lt;=" &amp; $A109, DataRegularSeason20242025!$E$3:$E$1315, AA$1)</f>
        <v>30</v>
      </c>
      <c r="AB109" s="2">
        <f>SUMIFS(DataRegularSeason20242025!$AA$3:$AA$1315,DataRegularSeason20242025!$B$3:$B$1315, "&lt;=" &amp; $A109, DataRegularSeason20242025!$D$3:$D$1315, AB$1)+SUMIFS(DataRegularSeason20242025!$AB$3:$AB$1315,DataRegularSeason20242025!$B$3:$B$1315, "&lt;=" &amp; $A109, DataRegularSeason20242025!$E$3:$E$1315, AB$1)</f>
        <v>36</v>
      </c>
      <c r="AC109" s="2">
        <f>SUMIFS(DataRegularSeason20242025!$AA$3:$AA$1315,DataRegularSeason20242025!$B$3:$B$1315, "&lt;=" &amp; $A109, DataRegularSeason20242025!$D$3:$D$1315, AC$1)+SUMIFS(DataRegularSeason20242025!$AB$3:$AB$1315,DataRegularSeason20242025!$B$3:$B$1315, "&lt;=" &amp; $A109, DataRegularSeason20242025!$E$3:$E$1315, AC$1)</f>
        <v>29</v>
      </c>
      <c r="AD109" s="2">
        <f>SUMIFS(DataRegularSeason20242025!$AA$3:$AA$1315,DataRegularSeason20242025!$B$3:$B$1315, "&lt;=" &amp; $A109, DataRegularSeason20242025!$D$3:$D$1315, AD$1)+SUMIFS(DataRegularSeason20242025!$AB$3:$AB$1315,DataRegularSeason20242025!$B$3:$B$1315, "&lt;=" &amp; $A109, DataRegularSeason20242025!$E$3:$E$1315, AD$1)</f>
        <v>33</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42</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27</v>
      </c>
      <c r="G110" s="2">
        <f>SUMIFS(DataRegularSeason20242025!$AA$3:$AA$1315,DataRegularSeason20242025!$B$3:$B$1315, "&lt;=" &amp; $A110, DataRegularSeason20242025!$D$3:$D$1315, G$1)+SUMIFS(DataRegularSeason20242025!$AB$3:$AB$1315,DataRegularSeason20242025!$B$3:$B$1315, "&lt;=" &amp; $A110, DataRegularSeason20242025!$E$3:$E$1315, G$1)</f>
        <v>33</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26</v>
      </c>
      <c r="L110" s="2">
        <f>SUMIFS(DataRegularSeason20242025!$AA$3:$AA$1315,DataRegularSeason20242025!$B$3:$B$1315, "&lt;=" &amp; $A110, DataRegularSeason20242025!$D$3:$D$1315, L$1)+SUMIFS(DataRegularSeason20242025!$AB$3:$AB$1315,DataRegularSeason20242025!$B$3:$B$1315, "&lt;=" &amp; $A110, DataRegularSeason20242025!$E$3:$E$1315, L$1)</f>
        <v>34</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37</v>
      </c>
      <c r="O110" s="2">
        <f>SUMIFS(DataRegularSeason20242025!$AA$3:$AA$1315,DataRegularSeason20242025!$B$3:$B$1315, "&lt;=" &amp; $A110, DataRegularSeason20242025!$D$3:$D$1315, O$1)+SUMIFS(DataRegularSeason20242025!$AB$3:$AB$1315,DataRegularSeason20242025!$B$3:$B$1315, "&lt;=" &amp; $A110, DataRegularSeason20242025!$E$3:$E$1315, O$1)</f>
        <v>42</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39</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28</v>
      </c>
      <c r="V110" s="2">
        <f>SUMIFS(DataRegularSeason20242025!$AA$3:$AA$1315,DataRegularSeason20242025!$B$3:$B$1315, "&lt;=" &amp; $A110, DataRegularSeason20242025!$D$3:$D$1315, V$1)+SUMIFS(DataRegularSeason20242025!$AB$3:$AB$1315,DataRegularSeason20242025!$B$3:$B$1315, "&lt;=" &amp; $A110, DataRegularSeason20242025!$E$3:$E$1315, V$1)</f>
        <v>30</v>
      </c>
      <c r="W110" s="2">
        <f>SUMIFS(DataRegularSeason20242025!$AA$3:$AA$1315,DataRegularSeason20242025!$B$3:$B$1315, "&lt;=" &amp; $A110, DataRegularSeason20242025!$D$3:$D$1315, W$1)+SUMIFS(DataRegularSeason20242025!$AB$3:$AB$1315,DataRegularSeason20242025!$B$3:$B$1315, "&lt;=" &amp; $A110, DataRegularSeason20242025!$E$3:$E$1315, W$1)</f>
        <v>30</v>
      </c>
      <c r="X110" s="2">
        <f>SUMIFS(DataRegularSeason20242025!$AA$3:$AA$1315,DataRegularSeason20242025!$B$3:$B$1315, "&lt;=" &amp; $A110, DataRegularSeason20242025!$D$3:$D$1315, X$1)+SUMIFS(DataRegularSeason20242025!$AB$3:$AB$1315,DataRegularSeason20242025!$B$3:$B$1315, "&lt;=" &amp; $A110, DataRegularSeason20242025!$E$3:$E$1315, X$1)</f>
        <v>30</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30</v>
      </c>
      <c r="AA110" s="2">
        <f>SUMIFS(DataRegularSeason20242025!$AA$3:$AA$1315,DataRegularSeason20242025!$B$3:$B$1315, "&lt;=" &amp; $A110, DataRegularSeason20242025!$D$3:$D$1315, AA$1)+SUMIFS(DataRegularSeason20242025!$AB$3:$AB$1315,DataRegularSeason20242025!$B$3:$B$1315, "&lt;=" &amp; $A110, DataRegularSeason20242025!$E$3:$E$1315, AA$1)</f>
        <v>30</v>
      </c>
      <c r="AB110" s="2">
        <f>SUMIFS(DataRegularSeason20242025!$AA$3:$AA$1315,DataRegularSeason20242025!$B$3:$B$1315, "&lt;=" &amp; $A110, DataRegularSeason20242025!$D$3:$D$1315, AB$1)+SUMIFS(DataRegularSeason20242025!$AB$3:$AB$1315,DataRegularSeason20242025!$B$3:$B$1315, "&lt;=" &amp; $A110, DataRegularSeason20242025!$E$3:$E$1315, AB$1)</f>
        <v>36</v>
      </c>
      <c r="AC110" s="2">
        <f>SUMIFS(DataRegularSeason20242025!$AA$3:$AA$1315,DataRegularSeason20242025!$B$3:$B$1315, "&lt;=" &amp; $A110, DataRegularSeason20242025!$D$3:$D$1315, AC$1)+SUMIFS(DataRegularSeason20242025!$AB$3:$AB$1315,DataRegularSeason20242025!$B$3:$B$1315, "&lt;=" &amp; $A110, DataRegularSeason20242025!$E$3:$E$1315, AC$1)</f>
        <v>29</v>
      </c>
      <c r="AD110" s="2">
        <f>SUMIFS(DataRegularSeason20242025!$AA$3:$AA$1315,DataRegularSeason20242025!$B$3:$B$1315, "&lt;=" &amp; $A110, DataRegularSeason20242025!$D$3:$D$1315, AD$1)+SUMIFS(DataRegularSeason20242025!$AB$3:$AB$1315,DataRegularSeason20242025!$B$3:$B$1315, "&lt;=" &amp; $A110, DataRegularSeason20242025!$E$3:$E$1315, AD$1)</f>
        <v>33</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42</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27</v>
      </c>
      <c r="G111" s="2">
        <f>SUMIFS(DataRegularSeason20242025!$AA$3:$AA$1315,DataRegularSeason20242025!$B$3:$B$1315, "&lt;=" &amp; $A111, DataRegularSeason20242025!$D$3:$D$1315, G$1)+SUMIFS(DataRegularSeason20242025!$AB$3:$AB$1315,DataRegularSeason20242025!$B$3:$B$1315, "&lt;=" &amp; $A111, DataRegularSeason20242025!$E$3:$E$1315, G$1)</f>
        <v>33</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26</v>
      </c>
      <c r="L111" s="2">
        <f>SUMIFS(DataRegularSeason20242025!$AA$3:$AA$1315,DataRegularSeason20242025!$B$3:$B$1315, "&lt;=" &amp; $A111, DataRegularSeason20242025!$D$3:$D$1315, L$1)+SUMIFS(DataRegularSeason20242025!$AB$3:$AB$1315,DataRegularSeason20242025!$B$3:$B$1315, "&lt;=" &amp; $A111, DataRegularSeason20242025!$E$3:$E$1315, L$1)</f>
        <v>34</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37</v>
      </c>
      <c r="O111" s="2">
        <f>SUMIFS(DataRegularSeason20242025!$AA$3:$AA$1315,DataRegularSeason20242025!$B$3:$B$1315, "&lt;=" &amp; $A111, DataRegularSeason20242025!$D$3:$D$1315, O$1)+SUMIFS(DataRegularSeason20242025!$AB$3:$AB$1315,DataRegularSeason20242025!$B$3:$B$1315, "&lt;=" &amp; $A111, DataRegularSeason20242025!$E$3:$E$1315, O$1)</f>
        <v>42</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39</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28</v>
      </c>
      <c r="V111" s="2">
        <f>SUMIFS(DataRegularSeason20242025!$AA$3:$AA$1315,DataRegularSeason20242025!$B$3:$B$1315, "&lt;=" &amp; $A111, DataRegularSeason20242025!$D$3:$D$1315, V$1)+SUMIFS(DataRegularSeason20242025!$AB$3:$AB$1315,DataRegularSeason20242025!$B$3:$B$1315, "&lt;=" &amp; $A111, DataRegularSeason20242025!$E$3:$E$1315, V$1)</f>
        <v>30</v>
      </c>
      <c r="W111" s="2">
        <f>SUMIFS(DataRegularSeason20242025!$AA$3:$AA$1315,DataRegularSeason20242025!$B$3:$B$1315, "&lt;=" &amp; $A111, DataRegularSeason20242025!$D$3:$D$1315, W$1)+SUMIFS(DataRegularSeason20242025!$AB$3:$AB$1315,DataRegularSeason20242025!$B$3:$B$1315, "&lt;=" &amp; $A111, DataRegularSeason20242025!$E$3:$E$1315, W$1)</f>
        <v>30</v>
      </c>
      <c r="X111" s="2">
        <f>SUMIFS(DataRegularSeason20242025!$AA$3:$AA$1315,DataRegularSeason20242025!$B$3:$B$1315, "&lt;=" &amp; $A111, DataRegularSeason20242025!$D$3:$D$1315, X$1)+SUMIFS(DataRegularSeason20242025!$AB$3:$AB$1315,DataRegularSeason20242025!$B$3:$B$1315, "&lt;=" &amp; $A111, DataRegularSeason20242025!$E$3:$E$1315, X$1)</f>
        <v>30</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30</v>
      </c>
      <c r="AA111" s="2">
        <f>SUMIFS(DataRegularSeason20242025!$AA$3:$AA$1315,DataRegularSeason20242025!$B$3:$B$1315, "&lt;=" &amp; $A111, DataRegularSeason20242025!$D$3:$D$1315, AA$1)+SUMIFS(DataRegularSeason20242025!$AB$3:$AB$1315,DataRegularSeason20242025!$B$3:$B$1315, "&lt;=" &amp; $A111, DataRegularSeason20242025!$E$3:$E$1315, AA$1)</f>
        <v>30</v>
      </c>
      <c r="AB111" s="2">
        <f>SUMIFS(DataRegularSeason20242025!$AA$3:$AA$1315,DataRegularSeason20242025!$B$3:$B$1315, "&lt;=" &amp; $A111, DataRegularSeason20242025!$D$3:$D$1315, AB$1)+SUMIFS(DataRegularSeason20242025!$AB$3:$AB$1315,DataRegularSeason20242025!$B$3:$B$1315, "&lt;=" &amp; $A111, DataRegularSeason20242025!$E$3:$E$1315, AB$1)</f>
        <v>36</v>
      </c>
      <c r="AC111" s="2">
        <f>SUMIFS(DataRegularSeason20242025!$AA$3:$AA$1315,DataRegularSeason20242025!$B$3:$B$1315, "&lt;=" &amp; $A111, DataRegularSeason20242025!$D$3:$D$1315, AC$1)+SUMIFS(DataRegularSeason20242025!$AB$3:$AB$1315,DataRegularSeason20242025!$B$3:$B$1315, "&lt;=" &amp; $A111, DataRegularSeason20242025!$E$3:$E$1315, AC$1)</f>
        <v>29</v>
      </c>
      <c r="AD111" s="2">
        <f>SUMIFS(DataRegularSeason20242025!$AA$3:$AA$1315,DataRegularSeason20242025!$B$3:$B$1315, "&lt;=" &amp; $A111, DataRegularSeason20242025!$D$3:$D$1315, AD$1)+SUMIFS(DataRegularSeason20242025!$AB$3:$AB$1315,DataRegularSeason20242025!$B$3:$B$1315, "&lt;=" &amp; $A111, DataRegularSeason20242025!$E$3:$E$1315, AD$1)</f>
        <v>33</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42</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27</v>
      </c>
      <c r="G112" s="2">
        <f>SUMIFS(DataRegularSeason20242025!$AA$3:$AA$1315,DataRegularSeason20242025!$B$3:$B$1315, "&lt;=" &amp; $A112, DataRegularSeason20242025!$D$3:$D$1315, G$1)+SUMIFS(DataRegularSeason20242025!$AB$3:$AB$1315,DataRegularSeason20242025!$B$3:$B$1315, "&lt;=" &amp; $A112, DataRegularSeason20242025!$E$3:$E$1315, G$1)</f>
        <v>33</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26</v>
      </c>
      <c r="L112" s="2">
        <f>SUMIFS(DataRegularSeason20242025!$AA$3:$AA$1315,DataRegularSeason20242025!$B$3:$B$1315, "&lt;=" &amp; $A112, DataRegularSeason20242025!$D$3:$D$1315, L$1)+SUMIFS(DataRegularSeason20242025!$AB$3:$AB$1315,DataRegularSeason20242025!$B$3:$B$1315, "&lt;=" &amp; $A112, DataRegularSeason20242025!$E$3:$E$1315, L$1)</f>
        <v>34</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37</v>
      </c>
      <c r="O112" s="2">
        <f>SUMIFS(DataRegularSeason20242025!$AA$3:$AA$1315,DataRegularSeason20242025!$B$3:$B$1315, "&lt;=" &amp; $A112, DataRegularSeason20242025!$D$3:$D$1315, O$1)+SUMIFS(DataRegularSeason20242025!$AB$3:$AB$1315,DataRegularSeason20242025!$B$3:$B$1315, "&lt;=" &amp; $A112, DataRegularSeason20242025!$E$3:$E$1315, O$1)</f>
        <v>42</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39</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28</v>
      </c>
      <c r="V112" s="2">
        <f>SUMIFS(DataRegularSeason20242025!$AA$3:$AA$1315,DataRegularSeason20242025!$B$3:$B$1315, "&lt;=" &amp; $A112, DataRegularSeason20242025!$D$3:$D$1315, V$1)+SUMIFS(DataRegularSeason20242025!$AB$3:$AB$1315,DataRegularSeason20242025!$B$3:$B$1315, "&lt;=" &amp; $A112, DataRegularSeason20242025!$E$3:$E$1315, V$1)</f>
        <v>30</v>
      </c>
      <c r="W112" s="2">
        <f>SUMIFS(DataRegularSeason20242025!$AA$3:$AA$1315,DataRegularSeason20242025!$B$3:$B$1315, "&lt;=" &amp; $A112, DataRegularSeason20242025!$D$3:$D$1315, W$1)+SUMIFS(DataRegularSeason20242025!$AB$3:$AB$1315,DataRegularSeason20242025!$B$3:$B$1315, "&lt;=" &amp; $A112, DataRegularSeason20242025!$E$3:$E$1315, W$1)</f>
        <v>30</v>
      </c>
      <c r="X112" s="2">
        <f>SUMIFS(DataRegularSeason20242025!$AA$3:$AA$1315,DataRegularSeason20242025!$B$3:$B$1315, "&lt;=" &amp; $A112, DataRegularSeason20242025!$D$3:$D$1315, X$1)+SUMIFS(DataRegularSeason20242025!$AB$3:$AB$1315,DataRegularSeason20242025!$B$3:$B$1315, "&lt;=" &amp; $A112, DataRegularSeason20242025!$E$3:$E$1315, X$1)</f>
        <v>30</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30</v>
      </c>
      <c r="AA112" s="2">
        <f>SUMIFS(DataRegularSeason20242025!$AA$3:$AA$1315,DataRegularSeason20242025!$B$3:$B$1315, "&lt;=" &amp; $A112, DataRegularSeason20242025!$D$3:$D$1315, AA$1)+SUMIFS(DataRegularSeason20242025!$AB$3:$AB$1315,DataRegularSeason20242025!$B$3:$B$1315, "&lt;=" &amp; $A112, DataRegularSeason20242025!$E$3:$E$1315, AA$1)</f>
        <v>30</v>
      </c>
      <c r="AB112" s="2">
        <f>SUMIFS(DataRegularSeason20242025!$AA$3:$AA$1315,DataRegularSeason20242025!$B$3:$B$1315, "&lt;=" &amp; $A112, DataRegularSeason20242025!$D$3:$D$1315, AB$1)+SUMIFS(DataRegularSeason20242025!$AB$3:$AB$1315,DataRegularSeason20242025!$B$3:$B$1315, "&lt;=" &amp; $A112, DataRegularSeason20242025!$E$3:$E$1315, AB$1)</f>
        <v>36</v>
      </c>
      <c r="AC112" s="2">
        <f>SUMIFS(DataRegularSeason20242025!$AA$3:$AA$1315,DataRegularSeason20242025!$B$3:$B$1315, "&lt;=" &amp; $A112, DataRegularSeason20242025!$D$3:$D$1315, AC$1)+SUMIFS(DataRegularSeason20242025!$AB$3:$AB$1315,DataRegularSeason20242025!$B$3:$B$1315, "&lt;=" &amp; $A112, DataRegularSeason20242025!$E$3:$E$1315, AC$1)</f>
        <v>29</v>
      </c>
      <c r="AD112" s="2">
        <f>SUMIFS(DataRegularSeason20242025!$AA$3:$AA$1315,DataRegularSeason20242025!$B$3:$B$1315, "&lt;=" &amp; $A112, DataRegularSeason20242025!$D$3:$D$1315, AD$1)+SUMIFS(DataRegularSeason20242025!$AB$3:$AB$1315,DataRegularSeason20242025!$B$3:$B$1315, "&lt;=" &amp; $A112, DataRegularSeason20242025!$E$3:$E$1315, AD$1)</f>
        <v>33</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42</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27</v>
      </c>
      <c r="G113" s="2">
        <f>SUMIFS(DataRegularSeason20242025!$AA$3:$AA$1315,DataRegularSeason20242025!$B$3:$B$1315, "&lt;=" &amp; $A113, DataRegularSeason20242025!$D$3:$D$1315, G$1)+SUMIFS(DataRegularSeason20242025!$AB$3:$AB$1315,DataRegularSeason20242025!$B$3:$B$1315, "&lt;=" &amp; $A113, DataRegularSeason20242025!$E$3:$E$1315, G$1)</f>
        <v>33</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26</v>
      </c>
      <c r="L113" s="2">
        <f>SUMIFS(DataRegularSeason20242025!$AA$3:$AA$1315,DataRegularSeason20242025!$B$3:$B$1315, "&lt;=" &amp; $A113, DataRegularSeason20242025!$D$3:$D$1315, L$1)+SUMIFS(DataRegularSeason20242025!$AB$3:$AB$1315,DataRegularSeason20242025!$B$3:$B$1315, "&lt;=" &amp; $A113, DataRegularSeason20242025!$E$3:$E$1315, L$1)</f>
        <v>34</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37</v>
      </c>
      <c r="O113" s="2">
        <f>SUMIFS(DataRegularSeason20242025!$AA$3:$AA$1315,DataRegularSeason20242025!$B$3:$B$1315, "&lt;=" &amp; $A113, DataRegularSeason20242025!$D$3:$D$1315, O$1)+SUMIFS(DataRegularSeason20242025!$AB$3:$AB$1315,DataRegularSeason20242025!$B$3:$B$1315, "&lt;=" &amp; $A113, DataRegularSeason20242025!$E$3:$E$1315, O$1)</f>
        <v>42</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39</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28</v>
      </c>
      <c r="V113" s="2">
        <f>SUMIFS(DataRegularSeason20242025!$AA$3:$AA$1315,DataRegularSeason20242025!$B$3:$B$1315, "&lt;=" &amp; $A113, DataRegularSeason20242025!$D$3:$D$1315, V$1)+SUMIFS(DataRegularSeason20242025!$AB$3:$AB$1315,DataRegularSeason20242025!$B$3:$B$1315, "&lt;=" &amp; $A113, DataRegularSeason20242025!$E$3:$E$1315, V$1)</f>
        <v>30</v>
      </c>
      <c r="W113" s="2">
        <f>SUMIFS(DataRegularSeason20242025!$AA$3:$AA$1315,DataRegularSeason20242025!$B$3:$B$1315, "&lt;=" &amp; $A113, DataRegularSeason20242025!$D$3:$D$1315, W$1)+SUMIFS(DataRegularSeason20242025!$AB$3:$AB$1315,DataRegularSeason20242025!$B$3:$B$1315, "&lt;=" &amp; $A113, DataRegularSeason20242025!$E$3:$E$1315, W$1)</f>
        <v>30</v>
      </c>
      <c r="X113" s="2">
        <f>SUMIFS(DataRegularSeason20242025!$AA$3:$AA$1315,DataRegularSeason20242025!$B$3:$B$1315, "&lt;=" &amp; $A113, DataRegularSeason20242025!$D$3:$D$1315, X$1)+SUMIFS(DataRegularSeason20242025!$AB$3:$AB$1315,DataRegularSeason20242025!$B$3:$B$1315, "&lt;=" &amp; $A113, DataRegularSeason20242025!$E$3:$E$1315, X$1)</f>
        <v>30</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30</v>
      </c>
      <c r="AA113" s="2">
        <f>SUMIFS(DataRegularSeason20242025!$AA$3:$AA$1315,DataRegularSeason20242025!$B$3:$B$1315, "&lt;=" &amp; $A113, DataRegularSeason20242025!$D$3:$D$1315, AA$1)+SUMIFS(DataRegularSeason20242025!$AB$3:$AB$1315,DataRegularSeason20242025!$B$3:$B$1315, "&lt;=" &amp; $A113, DataRegularSeason20242025!$E$3:$E$1315, AA$1)</f>
        <v>30</v>
      </c>
      <c r="AB113" s="2">
        <f>SUMIFS(DataRegularSeason20242025!$AA$3:$AA$1315,DataRegularSeason20242025!$B$3:$B$1315, "&lt;=" &amp; $A113, DataRegularSeason20242025!$D$3:$D$1315, AB$1)+SUMIFS(DataRegularSeason20242025!$AB$3:$AB$1315,DataRegularSeason20242025!$B$3:$B$1315, "&lt;=" &amp; $A113, DataRegularSeason20242025!$E$3:$E$1315, AB$1)</f>
        <v>36</v>
      </c>
      <c r="AC113" s="2">
        <f>SUMIFS(DataRegularSeason20242025!$AA$3:$AA$1315,DataRegularSeason20242025!$B$3:$B$1315, "&lt;=" &amp; $A113, DataRegularSeason20242025!$D$3:$D$1315, AC$1)+SUMIFS(DataRegularSeason20242025!$AB$3:$AB$1315,DataRegularSeason20242025!$B$3:$B$1315, "&lt;=" &amp; $A113, DataRegularSeason20242025!$E$3:$E$1315, AC$1)</f>
        <v>29</v>
      </c>
      <c r="AD113" s="2">
        <f>SUMIFS(DataRegularSeason20242025!$AA$3:$AA$1315,DataRegularSeason20242025!$B$3:$B$1315, "&lt;=" &amp; $A113, DataRegularSeason20242025!$D$3:$D$1315, AD$1)+SUMIFS(DataRegularSeason20242025!$AB$3:$AB$1315,DataRegularSeason20242025!$B$3:$B$1315, "&lt;=" &amp; $A113, DataRegularSeason20242025!$E$3:$E$1315, AD$1)</f>
        <v>33</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42</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27</v>
      </c>
      <c r="G114" s="2">
        <f>SUMIFS(DataRegularSeason20242025!$AA$3:$AA$1315,DataRegularSeason20242025!$B$3:$B$1315, "&lt;=" &amp; $A114, DataRegularSeason20242025!$D$3:$D$1315, G$1)+SUMIFS(DataRegularSeason20242025!$AB$3:$AB$1315,DataRegularSeason20242025!$B$3:$B$1315, "&lt;=" &amp; $A114, DataRegularSeason20242025!$E$3:$E$1315, G$1)</f>
        <v>33</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26</v>
      </c>
      <c r="L114" s="2">
        <f>SUMIFS(DataRegularSeason20242025!$AA$3:$AA$1315,DataRegularSeason20242025!$B$3:$B$1315, "&lt;=" &amp; $A114, DataRegularSeason20242025!$D$3:$D$1315, L$1)+SUMIFS(DataRegularSeason20242025!$AB$3:$AB$1315,DataRegularSeason20242025!$B$3:$B$1315, "&lt;=" &amp; $A114, DataRegularSeason20242025!$E$3:$E$1315, L$1)</f>
        <v>34</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37</v>
      </c>
      <c r="O114" s="2">
        <f>SUMIFS(DataRegularSeason20242025!$AA$3:$AA$1315,DataRegularSeason20242025!$B$3:$B$1315, "&lt;=" &amp; $A114, DataRegularSeason20242025!$D$3:$D$1315, O$1)+SUMIFS(DataRegularSeason20242025!$AB$3:$AB$1315,DataRegularSeason20242025!$B$3:$B$1315, "&lt;=" &amp; $A114, DataRegularSeason20242025!$E$3:$E$1315, O$1)</f>
        <v>42</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39</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28</v>
      </c>
      <c r="V114" s="2">
        <f>SUMIFS(DataRegularSeason20242025!$AA$3:$AA$1315,DataRegularSeason20242025!$B$3:$B$1315, "&lt;=" &amp; $A114, DataRegularSeason20242025!$D$3:$D$1315, V$1)+SUMIFS(DataRegularSeason20242025!$AB$3:$AB$1315,DataRegularSeason20242025!$B$3:$B$1315, "&lt;=" &amp; $A114, DataRegularSeason20242025!$E$3:$E$1315, V$1)</f>
        <v>30</v>
      </c>
      <c r="W114" s="2">
        <f>SUMIFS(DataRegularSeason20242025!$AA$3:$AA$1315,DataRegularSeason20242025!$B$3:$B$1315, "&lt;=" &amp; $A114, DataRegularSeason20242025!$D$3:$D$1315, W$1)+SUMIFS(DataRegularSeason20242025!$AB$3:$AB$1315,DataRegularSeason20242025!$B$3:$B$1315, "&lt;=" &amp; $A114, DataRegularSeason20242025!$E$3:$E$1315, W$1)</f>
        <v>30</v>
      </c>
      <c r="X114" s="2">
        <f>SUMIFS(DataRegularSeason20242025!$AA$3:$AA$1315,DataRegularSeason20242025!$B$3:$B$1315, "&lt;=" &amp; $A114, DataRegularSeason20242025!$D$3:$D$1315, X$1)+SUMIFS(DataRegularSeason20242025!$AB$3:$AB$1315,DataRegularSeason20242025!$B$3:$B$1315, "&lt;=" &amp; $A114, DataRegularSeason20242025!$E$3:$E$1315, X$1)</f>
        <v>30</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30</v>
      </c>
      <c r="AA114" s="2">
        <f>SUMIFS(DataRegularSeason20242025!$AA$3:$AA$1315,DataRegularSeason20242025!$B$3:$B$1315, "&lt;=" &amp; $A114, DataRegularSeason20242025!$D$3:$D$1315, AA$1)+SUMIFS(DataRegularSeason20242025!$AB$3:$AB$1315,DataRegularSeason20242025!$B$3:$B$1315, "&lt;=" &amp; $A114, DataRegularSeason20242025!$E$3:$E$1315, AA$1)</f>
        <v>30</v>
      </c>
      <c r="AB114" s="2">
        <f>SUMIFS(DataRegularSeason20242025!$AA$3:$AA$1315,DataRegularSeason20242025!$B$3:$B$1315, "&lt;=" &amp; $A114, DataRegularSeason20242025!$D$3:$D$1315, AB$1)+SUMIFS(DataRegularSeason20242025!$AB$3:$AB$1315,DataRegularSeason20242025!$B$3:$B$1315, "&lt;=" &amp; $A114, DataRegularSeason20242025!$E$3:$E$1315, AB$1)</f>
        <v>36</v>
      </c>
      <c r="AC114" s="2">
        <f>SUMIFS(DataRegularSeason20242025!$AA$3:$AA$1315,DataRegularSeason20242025!$B$3:$B$1315, "&lt;=" &amp; $A114, DataRegularSeason20242025!$D$3:$D$1315, AC$1)+SUMIFS(DataRegularSeason20242025!$AB$3:$AB$1315,DataRegularSeason20242025!$B$3:$B$1315, "&lt;=" &amp; $A114, DataRegularSeason20242025!$E$3:$E$1315, AC$1)</f>
        <v>29</v>
      </c>
      <c r="AD114" s="2">
        <f>SUMIFS(DataRegularSeason20242025!$AA$3:$AA$1315,DataRegularSeason20242025!$B$3:$B$1315, "&lt;=" &amp; $A114, DataRegularSeason20242025!$D$3:$D$1315, AD$1)+SUMIFS(DataRegularSeason20242025!$AB$3:$AB$1315,DataRegularSeason20242025!$B$3:$B$1315, "&lt;=" &amp; $A114, DataRegularSeason20242025!$E$3:$E$1315, AD$1)</f>
        <v>33</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42</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27</v>
      </c>
      <c r="G115" s="2">
        <f>SUMIFS(DataRegularSeason20242025!$AA$3:$AA$1315,DataRegularSeason20242025!$B$3:$B$1315, "&lt;=" &amp; $A115, DataRegularSeason20242025!$D$3:$D$1315, G$1)+SUMIFS(DataRegularSeason20242025!$AB$3:$AB$1315,DataRegularSeason20242025!$B$3:$B$1315, "&lt;=" &amp; $A115, DataRegularSeason20242025!$E$3:$E$1315, G$1)</f>
        <v>33</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26</v>
      </c>
      <c r="L115" s="2">
        <f>SUMIFS(DataRegularSeason20242025!$AA$3:$AA$1315,DataRegularSeason20242025!$B$3:$B$1315, "&lt;=" &amp; $A115, DataRegularSeason20242025!$D$3:$D$1315, L$1)+SUMIFS(DataRegularSeason20242025!$AB$3:$AB$1315,DataRegularSeason20242025!$B$3:$B$1315, "&lt;=" &amp; $A115, DataRegularSeason20242025!$E$3:$E$1315, L$1)</f>
        <v>34</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37</v>
      </c>
      <c r="O115" s="2">
        <f>SUMIFS(DataRegularSeason20242025!$AA$3:$AA$1315,DataRegularSeason20242025!$B$3:$B$1315, "&lt;=" &amp; $A115, DataRegularSeason20242025!$D$3:$D$1315, O$1)+SUMIFS(DataRegularSeason20242025!$AB$3:$AB$1315,DataRegularSeason20242025!$B$3:$B$1315, "&lt;=" &amp; $A115, DataRegularSeason20242025!$E$3:$E$1315, O$1)</f>
        <v>42</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39</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28</v>
      </c>
      <c r="V115" s="2">
        <f>SUMIFS(DataRegularSeason20242025!$AA$3:$AA$1315,DataRegularSeason20242025!$B$3:$B$1315, "&lt;=" &amp; $A115, DataRegularSeason20242025!$D$3:$D$1315, V$1)+SUMIFS(DataRegularSeason20242025!$AB$3:$AB$1315,DataRegularSeason20242025!$B$3:$B$1315, "&lt;=" &amp; $A115, DataRegularSeason20242025!$E$3:$E$1315, V$1)</f>
        <v>30</v>
      </c>
      <c r="W115" s="2">
        <f>SUMIFS(DataRegularSeason20242025!$AA$3:$AA$1315,DataRegularSeason20242025!$B$3:$B$1315, "&lt;=" &amp; $A115, DataRegularSeason20242025!$D$3:$D$1315, W$1)+SUMIFS(DataRegularSeason20242025!$AB$3:$AB$1315,DataRegularSeason20242025!$B$3:$B$1315, "&lt;=" &amp; $A115, DataRegularSeason20242025!$E$3:$E$1315, W$1)</f>
        <v>30</v>
      </c>
      <c r="X115" s="2">
        <f>SUMIFS(DataRegularSeason20242025!$AA$3:$AA$1315,DataRegularSeason20242025!$B$3:$B$1315, "&lt;=" &amp; $A115, DataRegularSeason20242025!$D$3:$D$1315, X$1)+SUMIFS(DataRegularSeason20242025!$AB$3:$AB$1315,DataRegularSeason20242025!$B$3:$B$1315, "&lt;=" &amp; $A115, DataRegularSeason20242025!$E$3:$E$1315, X$1)</f>
        <v>30</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30</v>
      </c>
      <c r="AA115" s="2">
        <f>SUMIFS(DataRegularSeason20242025!$AA$3:$AA$1315,DataRegularSeason20242025!$B$3:$B$1315, "&lt;=" &amp; $A115, DataRegularSeason20242025!$D$3:$D$1315, AA$1)+SUMIFS(DataRegularSeason20242025!$AB$3:$AB$1315,DataRegularSeason20242025!$B$3:$B$1315, "&lt;=" &amp; $A115, DataRegularSeason20242025!$E$3:$E$1315, AA$1)</f>
        <v>30</v>
      </c>
      <c r="AB115" s="2">
        <f>SUMIFS(DataRegularSeason20242025!$AA$3:$AA$1315,DataRegularSeason20242025!$B$3:$B$1315, "&lt;=" &amp; $A115, DataRegularSeason20242025!$D$3:$D$1315, AB$1)+SUMIFS(DataRegularSeason20242025!$AB$3:$AB$1315,DataRegularSeason20242025!$B$3:$B$1315, "&lt;=" &amp; $A115, DataRegularSeason20242025!$E$3:$E$1315, AB$1)</f>
        <v>36</v>
      </c>
      <c r="AC115" s="2">
        <f>SUMIFS(DataRegularSeason20242025!$AA$3:$AA$1315,DataRegularSeason20242025!$B$3:$B$1315, "&lt;=" &amp; $A115, DataRegularSeason20242025!$D$3:$D$1315, AC$1)+SUMIFS(DataRegularSeason20242025!$AB$3:$AB$1315,DataRegularSeason20242025!$B$3:$B$1315, "&lt;=" &amp; $A115, DataRegularSeason20242025!$E$3:$E$1315, AC$1)</f>
        <v>29</v>
      </c>
      <c r="AD115" s="2">
        <f>SUMIFS(DataRegularSeason20242025!$AA$3:$AA$1315,DataRegularSeason20242025!$B$3:$B$1315, "&lt;=" &amp; $A115, DataRegularSeason20242025!$D$3:$D$1315, AD$1)+SUMIFS(DataRegularSeason20242025!$AB$3:$AB$1315,DataRegularSeason20242025!$B$3:$B$1315, "&lt;=" &amp; $A115, DataRegularSeason20242025!$E$3:$E$1315, AD$1)</f>
        <v>33</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42</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27</v>
      </c>
      <c r="G116" s="2">
        <f>SUMIFS(DataRegularSeason20242025!$AA$3:$AA$1315,DataRegularSeason20242025!$B$3:$B$1315, "&lt;=" &amp; $A116, DataRegularSeason20242025!$D$3:$D$1315, G$1)+SUMIFS(DataRegularSeason20242025!$AB$3:$AB$1315,DataRegularSeason20242025!$B$3:$B$1315, "&lt;=" &amp; $A116, DataRegularSeason20242025!$E$3:$E$1315, G$1)</f>
        <v>33</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26</v>
      </c>
      <c r="L116" s="2">
        <f>SUMIFS(DataRegularSeason20242025!$AA$3:$AA$1315,DataRegularSeason20242025!$B$3:$B$1315, "&lt;=" &amp; $A116, DataRegularSeason20242025!$D$3:$D$1315, L$1)+SUMIFS(DataRegularSeason20242025!$AB$3:$AB$1315,DataRegularSeason20242025!$B$3:$B$1315, "&lt;=" &amp; $A116, DataRegularSeason20242025!$E$3:$E$1315, L$1)</f>
        <v>34</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37</v>
      </c>
      <c r="O116" s="2">
        <f>SUMIFS(DataRegularSeason20242025!$AA$3:$AA$1315,DataRegularSeason20242025!$B$3:$B$1315, "&lt;=" &amp; $A116, DataRegularSeason20242025!$D$3:$D$1315, O$1)+SUMIFS(DataRegularSeason20242025!$AB$3:$AB$1315,DataRegularSeason20242025!$B$3:$B$1315, "&lt;=" &amp; $A116, DataRegularSeason20242025!$E$3:$E$1315, O$1)</f>
        <v>42</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39</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28</v>
      </c>
      <c r="V116" s="2">
        <f>SUMIFS(DataRegularSeason20242025!$AA$3:$AA$1315,DataRegularSeason20242025!$B$3:$B$1315, "&lt;=" &amp; $A116, DataRegularSeason20242025!$D$3:$D$1315, V$1)+SUMIFS(DataRegularSeason20242025!$AB$3:$AB$1315,DataRegularSeason20242025!$B$3:$B$1315, "&lt;=" &amp; $A116, DataRegularSeason20242025!$E$3:$E$1315, V$1)</f>
        <v>30</v>
      </c>
      <c r="W116" s="2">
        <f>SUMIFS(DataRegularSeason20242025!$AA$3:$AA$1315,DataRegularSeason20242025!$B$3:$B$1315, "&lt;=" &amp; $A116, DataRegularSeason20242025!$D$3:$D$1315, W$1)+SUMIFS(DataRegularSeason20242025!$AB$3:$AB$1315,DataRegularSeason20242025!$B$3:$B$1315, "&lt;=" &amp; $A116, DataRegularSeason20242025!$E$3:$E$1315, W$1)</f>
        <v>30</v>
      </c>
      <c r="X116" s="2">
        <f>SUMIFS(DataRegularSeason20242025!$AA$3:$AA$1315,DataRegularSeason20242025!$B$3:$B$1315, "&lt;=" &amp; $A116, DataRegularSeason20242025!$D$3:$D$1315, X$1)+SUMIFS(DataRegularSeason20242025!$AB$3:$AB$1315,DataRegularSeason20242025!$B$3:$B$1315, "&lt;=" &amp; $A116, DataRegularSeason20242025!$E$3:$E$1315, X$1)</f>
        <v>30</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30</v>
      </c>
      <c r="AA116" s="2">
        <f>SUMIFS(DataRegularSeason20242025!$AA$3:$AA$1315,DataRegularSeason20242025!$B$3:$B$1315, "&lt;=" &amp; $A116, DataRegularSeason20242025!$D$3:$D$1315, AA$1)+SUMIFS(DataRegularSeason20242025!$AB$3:$AB$1315,DataRegularSeason20242025!$B$3:$B$1315, "&lt;=" &amp; $A116, DataRegularSeason20242025!$E$3:$E$1315, AA$1)</f>
        <v>30</v>
      </c>
      <c r="AB116" s="2">
        <f>SUMIFS(DataRegularSeason20242025!$AA$3:$AA$1315,DataRegularSeason20242025!$B$3:$B$1315, "&lt;=" &amp; $A116, DataRegularSeason20242025!$D$3:$D$1315, AB$1)+SUMIFS(DataRegularSeason20242025!$AB$3:$AB$1315,DataRegularSeason20242025!$B$3:$B$1315, "&lt;=" &amp; $A116, DataRegularSeason20242025!$E$3:$E$1315, AB$1)</f>
        <v>36</v>
      </c>
      <c r="AC116" s="2">
        <f>SUMIFS(DataRegularSeason20242025!$AA$3:$AA$1315,DataRegularSeason20242025!$B$3:$B$1315, "&lt;=" &amp; $A116, DataRegularSeason20242025!$D$3:$D$1315, AC$1)+SUMIFS(DataRegularSeason20242025!$AB$3:$AB$1315,DataRegularSeason20242025!$B$3:$B$1315, "&lt;=" &amp; $A116, DataRegularSeason20242025!$E$3:$E$1315, AC$1)</f>
        <v>29</v>
      </c>
      <c r="AD116" s="2">
        <f>SUMIFS(DataRegularSeason20242025!$AA$3:$AA$1315,DataRegularSeason20242025!$B$3:$B$1315, "&lt;=" &amp; $A116, DataRegularSeason20242025!$D$3:$D$1315, AD$1)+SUMIFS(DataRegularSeason20242025!$AB$3:$AB$1315,DataRegularSeason20242025!$B$3:$B$1315, "&lt;=" &amp; $A116, DataRegularSeason20242025!$E$3:$E$1315, AD$1)</f>
        <v>33</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42</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27</v>
      </c>
      <c r="G117" s="2">
        <f>SUMIFS(DataRegularSeason20242025!$AA$3:$AA$1315,DataRegularSeason20242025!$B$3:$B$1315, "&lt;=" &amp; $A117, DataRegularSeason20242025!$D$3:$D$1315, G$1)+SUMIFS(DataRegularSeason20242025!$AB$3:$AB$1315,DataRegularSeason20242025!$B$3:$B$1315, "&lt;=" &amp; $A117, DataRegularSeason20242025!$E$3:$E$1315, G$1)</f>
        <v>33</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26</v>
      </c>
      <c r="L117" s="2">
        <f>SUMIFS(DataRegularSeason20242025!$AA$3:$AA$1315,DataRegularSeason20242025!$B$3:$B$1315, "&lt;=" &amp; $A117, DataRegularSeason20242025!$D$3:$D$1315, L$1)+SUMIFS(DataRegularSeason20242025!$AB$3:$AB$1315,DataRegularSeason20242025!$B$3:$B$1315, "&lt;=" &amp; $A117, DataRegularSeason20242025!$E$3:$E$1315, L$1)</f>
        <v>34</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37</v>
      </c>
      <c r="O117" s="2">
        <f>SUMIFS(DataRegularSeason20242025!$AA$3:$AA$1315,DataRegularSeason20242025!$B$3:$B$1315, "&lt;=" &amp; $A117, DataRegularSeason20242025!$D$3:$D$1315, O$1)+SUMIFS(DataRegularSeason20242025!$AB$3:$AB$1315,DataRegularSeason20242025!$B$3:$B$1315, "&lt;=" &amp; $A117, DataRegularSeason20242025!$E$3:$E$1315, O$1)</f>
        <v>42</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39</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28</v>
      </c>
      <c r="V117" s="2">
        <f>SUMIFS(DataRegularSeason20242025!$AA$3:$AA$1315,DataRegularSeason20242025!$B$3:$B$1315, "&lt;=" &amp; $A117, DataRegularSeason20242025!$D$3:$D$1315, V$1)+SUMIFS(DataRegularSeason20242025!$AB$3:$AB$1315,DataRegularSeason20242025!$B$3:$B$1315, "&lt;=" &amp; $A117, DataRegularSeason20242025!$E$3:$E$1315, V$1)</f>
        <v>30</v>
      </c>
      <c r="W117" s="2">
        <f>SUMIFS(DataRegularSeason20242025!$AA$3:$AA$1315,DataRegularSeason20242025!$B$3:$B$1315, "&lt;=" &amp; $A117, DataRegularSeason20242025!$D$3:$D$1315, W$1)+SUMIFS(DataRegularSeason20242025!$AB$3:$AB$1315,DataRegularSeason20242025!$B$3:$B$1315, "&lt;=" &amp; $A117, DataRegularSeason20242025!$E$3:$E$1315, W$1)</f>
        <v>30</v>
      </c>
      <c r="X117" s="2">
        <f>SUMIFS(DataRegularSeason20242025!$AA$3:$AA$1315,DataRegularSeason20242025!$B$3:$B$1315, "&lt;=" &amp; $A117, DataRegularSeason20242025!$D$3:$D$1315, X$1)+SUMIFS(DataRegularSeason20242025!$AB$3:$AB$1315,DataRegularSeason20242025!$B$3:$B$1315, "&lt;=" &amp; $A117, DataRegularSeason20242025!$E$3:$E$1315, X$1)</f>
        <v>30</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30</v>
      </c>
      <c r="AA117" s="2">
        <f>SUMIFS(DataRegularSeason20242025!$AA$3:$AA$1315,DataRegularSeason20242025!$B$3:$B$1315, "&lt;=" &amp; $A117, DataRegularSeason20242025!$D$3:$D$1315, AA$1)+SUMIFS(DataRegularSeason20242025!$AB$3:$AB$1315,DataRegularSeason20242025!$B$3:$B$1315, "&lt;=" &amp; $A117, DataRegularSeason20242025!$E$3:$E$1315, AA$1)</f>
        <v>30</v>
      </c>
      <c r="AB117" s="2">
        <f>SUMIFS(DataRegularSeason20242025!$AA$3:$AA$1315,DataRegularSeason20242025!$B$3:$B$1315, "&lt;=" &amp; $A117, DataRegularSeason20242025!$D$3:$D$1315, AB$1)+SUMIFS(DataRegularSeason20242025!$AB$3:$AB$1315,DataRegularSeason20242025!$B$3:$B$1315, "&lt;=" &amp; $A117, DataRegularSeason20242025!$E$3:$E$1315, AB$1)</f>
        <v>36</v>
      </c>
      <c r="AC117" s="2">
        <f>SUMIFS(DataRegularSeason20242025!$AA$3:$AA$1315,DataRegularSeason20242025!$B$3:$B$1315, "&lt;=" &amp; $A117, DataRegularSeason20242025!$D$3:$D$1315, AC$1)+SUMIFS(DataRegularSeason20242025!$AB$3:$AB$1315,DataRegularSeason20242025!$B$3:$B$1315, "&lt;=" &amp; $A117, DataRegularSeason20242025!$E$3:$E$1315, AC$1)</f>
        <v>29</v>
      </c>
      <c r="AD117" s="2">
        <f>SUMIFS(DataRegularSeason20242025!$AA$3:$AA$1315,DataRegularSeason20242025!$B$3:$B$1315, "&lt;=" &amp; $A117, DataRegularSeason20242025!$D$3:$D$1315, AD$1)+SUMIFS(DataRegularSeason20242025!$AB$3:$AB$1315,DataRegularSeason20242025!$B$3:$B$1315, "&lt;=" &amp; $A117, DataRegularSeason20242025!$E$3:$E$1315, AD$1)</f>
        <v>33</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42</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27</v>
      </c>
      <c r="G118" s="2">
        <f>SUMIFS(DataRegularSeason20242025!$AA$3:$AA$1315,DataRegularSeason20242025!$B$3:$B$1315, "&lt;=" &amp; $A118, DataRegularSeason20242025!$D$3:$D$1315, G$1)+SUMIFS(DataRegularSeason20242025!$AB$3:$AB$1315,DataRegularSeason20242025!$B$3:$B$1315, "&lt;=" &amp; $A118, DataRegularSeason20242025!$E$3:$E$1315, G$1)</f>
        <v>33</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26</v>
      </c>
      <c r="L118" s="2">
        <f>SUMIFS(DataRegularSeason20242025!$AA$3:$AA$1315,DataRegularSeason20242025!$B$3:$B$1315, "&lt;=" &amp; $A118, DataRegularSeason20242025!$D$3:$D$1315, L$1)+SUMIFS(DataRegularSeason20242025!$AB$3:$AB$1315,DataRegularSeason20242025!$B$3:$B$1315, "&lt;=" &amp; $A118, DataRegularSeason20242025!$E$3:$E$1315, L$1)</f>
        <v>34</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37</v>
      </c>
      <c r="O118" s="2">
        <f>SUMIFS(DataRegularSeason20242025!$AA$3:$AA$1315,DataRegularSeason20242025!$B$3:$B$1315, "&lt;=" &amp; $A118, DataRegularSeason20242025!$D$3:$D$1315, O$1)+SUMIFS(DataRegularSeason20242025!$AB$3:$AB$1315,DataRegularSeason20242025!$B$3:$B$1315, "&lt;=" &amp; $A118, DataRegularSeason20242025!$E$3:$E$1315, O$1)</f>
        <v>42</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39</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28</v>
      </c>
      <c r="V118" s="2">
        <f>SUMIFS(DataRegularSeason20242025!$AA$3:$AA$1315,DataRegularSeason20242025!$B$3:$B$1315, "&lt;=" &amp; $A118, DataRegularSeason20242025!$D$3:$D$1315, V$1)+SUMIFS(DataRegularSeason20242025!$AB$3:$AB$1315,DataRegularSeason20242025!$B$3:$B$1315, "&lt;=" &amp; $A118, DataRegularSeason20242025!$E$3:$E$1315, V$1)</f>
        <v>30</v>
      </c>
      <c r="W118" s="2">
        <f>SUMIFS(DataRegularSeason20242025!$AA$3:$AA$1315,DataRegularSeason20242025!$B$3:$B$1315, "&lt;=" &amp; $A118, DataRegularSeason20242025!$D$3:$D$1315, W$1)+SUMIFS(DataRegularSeason20242025!$AB$3:$AB$1315,DataRegularSeason20242025!$B$3:$B$1315, "&lt;=" &amp; $A118, DataRegularSeason20242025!$E$3:$E$1315, W$1)</f>
        <v>30</v>
      </c>
      <c r="X118" s="2">
        <f>SUMIFS(DataRegularSeason20242025!$AA$3:$AA$1315,DataRegularSeason20242025!$B$3:$B$1315, "&lt;=" &amp; $A118, DataRegularSeason20242025!$D$3:$D$1315, X$1)+SUMIFS(DataRegularSeason20242025!$AB$3:$AB$1315,DataRegularSeason20242025!$B$3:$B$1315, "&lt;=" &amp; $A118, DataRegularSeason20242025!$E$3:$E$1315, X$1)</f>
        <v>30</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30</v>
      </c>
      <c r="AA118" s="2">
        <f>SUMIFS(DataRegularSeason20242025!$AA$3:$AA$1315,DataRegularSeason20242025!$B$3:$B$1315, "&lt;=" &amp; $A118, DataRegularSeason20242025!$D$3:$D$1315, AA$1)+SUMIFS(DataRegularSeason20242025!$AB$3:$AB$1315,DataRegularSeason20242025!$B$3:$B$1315, "&lt;=" &amp; $A118, DataRegularSeason20242025!$E$3:$E$1315, AA$1)</f>
        <v>30</v>
      </c>
      <c r="AB118" s="2">
        <f>SUMIFS(DataRegularSeason20242025!$AA$3:$AA$1315,DataRegularSeason20242025!$B$3:$B$1315, "&lt;=" &amp; $A118, DataRegularSeason20242025!$D$3:$D$1315, AB$1)+SUMIFS(DataRegularSeason20242025!$AB$3:$AB$1315,DataRegularSeason20242025!$B$3:$B$1315, "&lt;=" &amp; $A118, DataRegularSeason20242025!$E$3:$E$1315, AB$1)</f>
        <v>36</v>
      </c>
      <c r="AC118" s="2">
        <f>SUMIFS(DataRegularSeason20242025!$AA$3:$AA$1315,DataRegularSeason20242025!$B$3:$B$1315, "&lt;=" &amp; $A118, DataRegularSeason20242025!$D$3:$D$1315, AC$1)+SUMIFS(DataRegularSeason20242025!$AB$3:$AB$1315,DataRegularSeason20242025!$B$3:$B$1315, "&lt;=" &amp; $A118, DataRegularSeason20242025!$E$3:$E$1315, AC$1)</f>
        <v>29</v>
      </c>
      <c r="AD118" s="2">
        <f>SUMIFS(DataRegularSeason20242025!$AA$3:$AA$1315,DataRegularSeason20242025!$B$3:$B$1315, "&lt;=" &amp; $A118, DataRegularSeason20242025!$D$3:$D$1315, AD$1)+SUMIFS(DataRegularSeason20242025!$AB$3:$AB$1315,DataRegularSeason20242025!$B$3:$B$1315, "&lt;=" &amp; $A118, DataRegularSeason20242025!$E$3:$E$1315, AD$1)</f>
        <v>33</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42</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27</v>
      </c>
      <c r="G119" s="2">
        <f>SUMIFS(DataRegularSeason20242025!$AA$3:$AA$1315,DataRegularSeason20242025!$B$3:$B$1315, "&lt;=" &amp; $A119, DataRegularSeason20242025!$D$3:$D$1315, G$1)+SUMIFS(DataRegularSeason20242025!$AB$3:$AB$1315,DataRegularSeason20242025!$B$3:$B$1315, "&lt;=" &amp; $A119, DataRegularSeason20242025!$E$3:$E$1315, G$1)</f>
        <v>33</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26</v>
      </c>
      <c r="L119" s="2">
        <f>SUMIFS(DataRegularSeason20242025!$AA$3:$AA$1315,DataRegularSeason20242025!$B$3:$B$1315, "&lt;=" &amp; $A119, DataRegularSeason20242025!$D$3:$D$1315, L$1)+SUMIFS(DataRegularSeason20242025!$AB$3:$AB$1315,DataRegularSeason20242025!$B$3:$B$1315, "&lt;=" &amp; $A119, DataRegularSeason20242025!$E$3:$E$1315, L$1)</f>
        <v>34</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37</v>
      </c>
      <c r="O119" s="2">
        <f>SUMIFS(DataRegularSeason20242025!$AA$3:$AA$1315,DataRegularSeason20242025!$B$3:$B$1315, "&lt;=" &amp; $A119, DataRegularSeason20242025!$D$3:$D$1315, O$1)+SUMIFS(DataRegularSeason20242025!$AB$3:$AB$1315,DataRegularSeason20242025!$B$3:$B$1315, "&lt;=" &amp; $A119, DataRegularSeason20242025!$E$3:$E$1315, O$1)</f>
        <v>42</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39</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28</v>
      </c>
      <c r="V119" s="2">
        <f>SUMIFS(DataRegularSeason20242025!$AA$3:$AA$1315,DataRegularSeason20242025!$B$3:$B$1315, "&lt;=" &amp; $A119, DataRegularSeason20242025!$D$3:$D$1315, V$1)+SUMIFS(DataRegularSeason20242025!$AB$3:$AB$1315,DataRegularSeason20242025!$B$3:$B$1315, "&lt;=" &amp; $A119, DataRegularSeason20242025!$E$3:$E$1315, V$1)</f>
        <v>30</v>
      </c>
      <c r="W119" s="2">
        <f>SUMIFS(DataRegularSeason20242025!$AA$3:$AA$1315,DataRegularSeason20242025!$B$3:$B$1315, "&lt;=" &amp; $A119, DataRegularSeason20242025!$D$3:$D$1315, W$1)+SUMIFS(DataRegularSeason20242025!$AB$3:$AB$1315,DataRegularSeason20242025!$B$3:$B$1315, "&lt;=" &amp; $A119, DataRegularSeason20242025!$E$3:$E$1315, W$1)</f>
        <v>30</v>
      </c>
      <c r="X119" s="2">
        <f>SUMIFS(DataRegularSeason20242025!$AA$3:$AA$1315,DataRegularSeason20242025!$B$3:$B$1315, "&lt;=" &amp; $A119, DataRegularSeason20242025!$D$3:$D$1315, X$1)+SUMIFS(DataRegularSeason20242025!$AB$3:$AB$1315,DataRegularSeason20242025!$B$3:$B$1315, "&lt;=" &amp; $A119, DataRegularSeason20242025!$E$3:$E$1315, X$1)</f>
        <v>30</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30</v>
      </c>
      <c r="AA119" s="2">
        <f>SUMIFS(DataRegularSeason20242025!$AA$3:$AA$1315,DataRegularSeason20242025!$B$3:$B$1315, "&lt;=" &amp; $A119, DataRegularSeason20242025!$D$3:$D$1315, AA$1)+SUMIFS(DataRegularSeason20242025!$AB$3:$AB$1315,DataRegularSeason20242025!$B$3:$B$1315, "&lt;=" &amp; $A119, DataRegularSeason20242025!$E$3:$E$1315, AA$1)</f>
        <v>30</v>
      </c>
      <c r="AB119" s="2">
        <f>SUMIFS(DataRegularSeason20242025!$AA$3:$AA$1315,DataRegularSeason20242025!$B$3:$B$1315, "&lt;=" &amp; $A119, DataRegularSeason20242025!$D$3:$D$1315, AB$1)+SUMIFS(DataRegularSeason20242025!$AB$3:$AB$1315,DataRegularSeason20242025!$B$3:$B$1315, "&lt;=" &amp; $A119, DataRegularSeason20242025!$E$3:$E$1315, AB$1)</f>
        <v>36</v>
      </c>
      <c r="AC119" s="2">
        <f>SUMIFS(DataRegularSeason20242025!$AA$3:$AA$1315,DataRegularSeason20242025!$B$3:$B$1315, "&lt;=" &amp; $A119, DataRegularSeason20242025!$D$3:$D$1315, AC$1)+SUMIFS(DataRegularSeason20242025!$AB$3:$AB$1315,DataRegularSeason20242025!$B$3:$B$1315, "&lt;=" &amp; $A119, DataRegularSeason20242025!$E$3:$E$1315, AC$1)</f>
        <v>29</v>
      </c>
      <c r="AD119" s="2">
        <f>SUMIFS(DataRegularSeason20242025!$AA$3:$AA$1315,DataRegularSeason20242025!$B$3:$B$1315, "&lt;=" &amp; $A119, DataRegularSeason20242025!$D$3:$D$1315, AD$1)+SUMIFS(DataRegularSeason20242025!$AB$3:$AB$1315,DataRegularSeason20242025!$B$3:$B$1315, "&lt;=" &amp; $A119, DataRegularSeason20242025!$E$3:$E$1315, AD$1)</f>
        <v>33</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42</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27</v>
      </c>
      <c r="G120" s="2">
        <f>SUMIFS(DataRegularSeason20242025!$AA$3:$AA$1315,DataRegularSeason20242025!$B$3:$B$1315, "&lt;=" &amp; $A120, DataRegularSeason20242025!$D$3:$D$1315, G$1)+SUMIFS(DataRegularSeason20242025!$AB$3:$AB$1315,DataRegularSeason20242025!$B$3:$B$1315, "&lt;=" &amp; $A120, DataRegularSeason20242025!$E$3:$E$1315, G$1)</f>
        <v>33</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26</v>
      </c>
      <c r="L120" s="2">
        <f>SUMIFS(DataRegularSeason20242025!$AA$3:$AA$1315,DataRegularSeason20242025!$B$3:$B$1315, "&lt;=" &amp; $A120, DataRegularSeason20242025!$D$3:$D$1315, L$1)+SUMIFS(DataRegularSeason20242025!$AB$3:$AB$1315,DataRegularSeason20242025!$B$3:$B$1315, "&lt;=" &amp; $A120, DataRegularSeason20242025!$E$3:$E$1315, L$1)</f>
        <v>34</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37</v>
      </c>
      <c r="O120" s="2">
        <f>SUMIFS(DataRegularSeason20242025!$AA$3:$AA$1315,DataRegularSeason20242025!$B$3:$B$1315, "&lt;=" &amp; $A120, DataRegularSeason20242025!$D$3:$D$1315, O$1)+SUMIFS(DataRegularSeason20242025!$AB$3:$AB$1315,DataRegularSeason20242025!$B$3:$B$1315, "&lt;=" &amp; $A120, DataRegularSeason20242025!$E$3:$E$1315, O$1)</f>
        <v>42</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39</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28</v>
      </c>
      <c r="V120" s="2">
        <f>SUMIFS(DataRegularSeason20242025!$AA$3:$AA$1315,DataRegularSeason20242025!$B$3:$B$1315, "&lt;=" &amp; $A120, DataRegularSeason20242025!$D$3:$D$1315, V$1)+SUMIFS(DataRegularSeason20242025!$AB$3:$AB$1315,DataRegularSeason20242025!$B$3:$B$1315, "&lt;=" &amp; $A120, DataRegularSeason20242025!$E$3:$E$1315, V$1)</f>
        <v>30</v>
      </c>
      <c r="W120" s="2">
        <f>SUMIFS(DataRegularSeason20242025!$AA$3:$AA$1315,DataRegularSeason20242025!$B$3:$B$1315, "&lt;=" &amp; $A120, DataRegularSeason20242025!$D$3:$D$1315, W$1)+SUMIFS(DataRegularSeason20242025!$AB$3:$AB$1315,DataRegularSeason20242025!$B$3:$B$1315, "&lt;=" &amp; $A120, DataRegularSeason20242025!$E$3:$E$1315, W$1)</f>
        <v>30</v>
      </c>
      <c r="X120" s="2">
        <f>SUMIFS(DataRegularSeason20242025!$AA$3:$AA$1315,DataRegularSeason20242025!$B$3:$B$1315, "&lt;=" &amp; $A120, DataRegularSeason20242025!$D$3:$D$1315, X$1)+SUMIFS(DataRegularSeason20242025!$AB$3:$AB$1315,DataRegularSeason20242025!$B$3:$B$1315, "&lt;=" &amp; $A120, DataRegularSeason20242025!$E$3:$E$1315, X$1)</f>
        <v>30</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30</v>
      </c>
      <c r="AA120" s="2">
        <f>SUMIFS(DataRegularSeason20242025!$AA$3:$AA$1315,DataRegularSeason20242025!$B$3:$B$1315, "&lt;=" &amp; $A120, DataRegularSeason20242025!$D$3:$D$1315, AA$1)+SUMIFS(DataRegularSeason20242025!$AB$3:$AB$1315,DataRegularSeason20242025!$B$3:$B$1315, "&lt;=" &amp; $A120, DataRegularSeason20242025!$E$3:$E$1315, AA$1)</f>
        <v>30</v>
      </c>
      <c r="AB120" s="2">
        <f>SUMIFS(DataRegularSeason20242025!$AA$3:$AA$1315,DataRegularSeason20242025!$B$3:$B$1315, "&lt;=" &amp; $A120, DataRegularSeason20242025!$D$3:$D$1315, AB$1)+SUMIFS(DataRegularSeason20242025!$AB$3:$AB$1315,DataRegularSeason20242025!$B$3:$B$1315, "&lt;=" &amp; $A120, DataRegularSeason20242025!$E$3:$E$1315, AB$1)</f>
        <v>36</v>
      </c>
      <c r="AC120" s="2">
        <f>SUMIFS(DataRegularSeason20242025!$AA$3:$AA$1315,DataRegularSeason20242025!$B$3:$B$1315, "&lt;=" &amp; $A120, DataRegularSeason20242025!$D$3:$D$1315, AC$1)+SUMIFS(DataRegularSeason20242025!$AB$3:$AB$1315,DataRegularSeason20242025!$B$3:$B$1315, "&lt;=" &amp; $A120, DataRegularSeason20242025!$E$3:$E$1315, AC$1)</f>
        <v>29</v>
      </c>
      <c r="AD120" s="2">
        <f>SUMIFS(DataRegularSeason20242025!$AA$3:$AA$1315,DataRegularSeason20242025!$B$3:$B$1315, "&lt;=" &amp; $A120, DataRegularSeason20242025!$D$3:$D$1315, AD$1)+SUMIFS(DataRegularSeason20242025!$AB$3:$AB$1315,DataRegularSeason20242025!$B$3:$B$1315, "&lt;=" &amp; $A120, DataRegularSeason20242025!$E$3:$E$1315, AD$1)</f>
        <v>33</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42</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27</v>
      </c>
      <c r="G121" s="2">
        <f>SUMIFS(DataRegularSeason20242025!$AA$3:$AA$1315,DataRegularSeason20242025!$B$3:$B$1315, "&lt;=" &amp; $A121, DataRegularSeason20242025!$D$3:$D$1315, G$1)+SUMIFS(DataRegularSeason20242025!$AB$3:$AB$1315,DataRegularSeason20242025!$B$3:$B$1315, "&lt;=" &amp; $A121, DataRegularSeason20242025!$E$3:$E$1315, G$1)</f>
        <v>33</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26</v>
      </c>
      <c r="L121" s="2">
        <f>SUMIFS(DataRegularSeason20242025!$AA$3:$AA$1315,DataRegularSeason20242025!$B$3:$B$1315, "&lt;=" &amp; $A121, DataRegularSeason20242025!$D$3:$D$1315, L$1)+SUMIFS(DataRegularSeason20242025!$AB$3:$AB$1315,DataRegularSeason20242025!$B$3:$B$1315, "&lt;=" &amp; $A121, DataRegularSeason20242025!$E$3:$E$1315, L$1)</f>
        <v>34</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37</v>
      </c>
      <c r="O121" s="2">
        <f>SUMIFS(DataRegularSeason20242025!$AA$3:$AA$1315,DataRegularSeason20242025!$B$3:$B$1315, "&lt;=" &amp; $A121, DataRegularSeason20242025!$D$3:$D$1315, O$1)+SUMIFS(DataRegularSeason20242025!$AB$3:$AB$1315,DataRegularSeason20242025!$B$3:$B$1315, "&lt;=" &amp; $A121, DataRegularSeason20242025!$E$3:$E$1315, O$1)</f>
        <v>42</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39</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28</v>
      </c>
      <c r="V121" s="2">
        <f>SUMIFS(DataRegularSeason20242025!$AA$3:$AA$1315,DataRegularSeason20242025!$B$3:$B$1315, "&lt;=" &amp; $A121, DataRegularSeason20242025!$D$3:$D$1315, V$1)+SUMIFS(DataRegularSeason20242025!$AB$3:$AB$1315,DataRegularSeason20242025!$B$3:$B$1315, "&lt;=" &amp; $A121, DataRegularSeason20242025!$E$3:$E$1315, V$1)</f>
        <v>30</v>
      </c>
      <c r="W121" s="2">
        <f>SUMIFS(DataRegularSeason20242025!$AA$3:$AA$1315,DataRegularSeason20242025!$B$3:$B$1315, "&lt;=" &amp; $A121, DataRegularSeason20242025!$D$3:$D$1315, W$1)+SUMIFS(DataRegularSeason20242025!$AB$3:$AB$1315,DataRegularSeason20242025!$B$3:$B$1315, "&lt;=" &amp; $A121, DataRegularSeason20242025!$E$3:$E$1315, W$1)</f>
        <v>30</v>
      </c>
      <c r="X121" s="2">
        <f>SUMIFS(DataRegularSeason20242025!$AA$3:$AA$1315,DataRegularSeason20242025!$B$3:$B$1315, "&lt;=" &amp; $A121, DataRegularSeason20242025!$D$3:$D$1315, X$1)+SUMIFS(DataRegularSeason20242025!$AB$3:$AB$1315,DataRegularSeason20242025!$B$3:$B$1315, "&lt;=" &amp; $A121, DataRegularSeason20242025!$E$3:$E$1315, X$1)</f>
        <v>30</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30</v>
      </c>
      <c r="AA121" s="2">
        <f>SUMIFS(DataRegularSeason20242025!$AA$3:$AA$1315,DataRegularSeason20242025!$B$3:$B$1315, "&lt;=" &amp; $A121, DataRegularSeason20242025!$D$3:$D$1315, AA$1)+SUMIFS(DataRegularSeason20242025!$AB$3:$AB$1315,DataRegularSeason20242025!$B$3:$B$1315, "&lt;=" &amp; $A121, DataRegularSeason20242025!$E$3:$E$1315, AA$1)</f>
        <v>30</v>
      </c>
      <c r="AB121" s="2">
        <f>SUMIFS(DataRegularSeason20242025!$AA$3:$AA$1315,DataRegularSeason20242025!$B$3:$B$1315, "&lt;=" &amp; $A121, DataRegularSeason20242025!$D$3:$D$1315, AB$1)+SUMIFS(DataRegularSeason20242025!$AB$3:$AB$1315,DataRegularSeason20242025!$B$3:$B$1315, "&lt;=" &amp; $A121, DataRegularSeason20242025!$E$3:$E$1315, AB$1)</f>
        <v>36</v>
      </c>
      <c r="AC121" s="2">
        <f>SUMIFS(DataRegularSeason20242025!$AA$3:$AA$1315,DataRegularSeason20242025!$B$3:$B$1315, "&lt;=" &amp; $A121, DataRegularSeason20242025!$D$3:$D$1315, AC$1)+SUMIFS(DataRegularSeason20242025!$AB$3:$AB$1315,DataRegularSeason20242025!$B$3:$B$1315, "&lt;=" &amp; $A121, DataRegularSeason20242025!$E$3:$E$1315, AC$1)</f>
        <v>29</v>
      </c>
      <c r="AD121" s="2">
        <f>SUMIFS(DataRegularSeason20242025!$AA$3:$AA$1315,DataRegularSeason20242025!$B$3:$B$1315, "&lt;=" &amp; $A121, DataRegularSeason20242025!$D$3:$D$1315, AD$1)+SUMIFS(DataRegularSeason20242025!$AB$3:$AB$1315,DataRegularSeason20242025!$B$3:$B$1315, "&lt;=" &amp; $A121, DataRegularSeason20242025!$E$3:$E$1315, AD$1)</f>
        <v>33</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42</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27</v>
      </c>
      <c r="G122" s="2">
        <f>SUMIFS(DataRegularSeason20242025!$AA$3:$AA$1315,DataRegularSeason20242025!$B$3:$B$1315, "&lt;=" &amp; $A122, DataRegularSeason20242025!$D$3:$D$1315, G$1)+SUMIFS(DataRegularSeason20242025!$AB$3:$AB$1315,DataRegularSeason20242025!$B$3:$B$1315, "&lt;=" &amp; $A122, DataRegularSeason20242025!$E$3:$E$1315, G$1)</f>
        <v>33</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26</v>
      </c>
      <c r="L122" s="2">
        <f>SUMIFS(DataRegularSeason20242025!$AA$3:$AA$1315,DataRegularSeason20242025!$B$3:$B$1315, "&lt;=" &amp; $A122, DataRegularSeason20242025!$D$3:$D$1315, L$1)+SUMIFS(DataRegularSeason20242025!$AB$3:$AB$1315,DataRegularSeason20242025!$B$3:$B$1315, "&lt;=" &amp; $A122, DataRegularSeason20242025!$E$3:$E$1315, L$1)</f>
        <v>34</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37</v>
      </c>
      <c r="O122" s="2">
        <f>SUMIFS(DataRegularSeason20242025!$AA$3:$AA$1315,DataRegularSeason20242025!$B$3:$B$1315, "&lt;=" &amp; $A122, DataRegularSeason20242025!$D$3:$D$1315, O$1)+SUMIFS(DataRegularSeason20242025!$AB$3:$AB$1315,DataRegularSeason20242025!$B$3:$B$1315, "&lt;=" &amp; $A122, DataRegularSeason20242025!$E$3:$E$1315, O$1)</f>
        <v>42</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39</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28</v>
      </c>
      <c r="V122" s="2">
        <f>SUMIFS(DataRegularSeason20242025!$AA$3:$AA$1315,DataRegularSeason20242025!$B$3:$B$1315, "&lt;=" &amp; $A122, DataRegularSeason20242025!$D$3:$D$1315, V$1)+SUMIFS(DataRegularSeason20242025!$AB$3:$AB$1315,DataRegularSeason20242025!$B$3:$B$1315, "&lt;=" &amp; $A122, DataRegularSeason20242025!$E$3:$E$1315, V$1)</f>
        <v>30</v>
      </c>
      <c r="W122" s="2">
        <f>SUMIFS(DataRegularSeason20242025!$AA$3:$AA$1315,DataRegularSeason20242025!$B$3:$B$1315, "&lt;=" &amp; $A122, DataRegularSeason20242025!$D$3:$D$1315, W$1)+SUMIFS(DataRegularSeason20242025!$AB$3:$AB$1315,DataRegularSeason20242025!$B$3:$B$1315, "&lt;=" &amp; $A122, DataRegularSeason20242025!$E$3:$E$1315, W$1)</f>
        <v>30</v>
      </c>
      <c r="X122" s="2">
        <f>SUMIFS(DataRegularSeason20242025!$AA$3:$AA$1315,DataRegularSeason20242025!$B$3:$B$1315, "&lt;=" &amp; $A122, DataRegularSeason20242025!$D$3:$D$1315, X$1)+SUMIFS(DataRegularSeason20242025!$AB$3:$AB$1315,DataRegularSeason20242025!$B$3:$B$1315, "&lt;=" &amp; $A122, DataRegularSeason20242025!$E$3:$E$1315, X$1)</f>
        <v>30</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30</v>
      </c>
      <c r="AA122" s="2">
        <f>SUMIFS(DataRegularSeason20242025!$AA$3:$AA$1315,DataRegularSeason20242025!$B$3:$B$1315, "&lt;=" &amp; $A122, DataRegularSeason20242025!$D$3:$D$1315, AA$1)+SUMIFS(DataRegularSeason20242025!$AB$3:$AB$1315,DataRegularSeason20242025!$B$3:$B$1315, "&lt;=" &amp; $A122, DataRegularSeason20242025!$E$3:$E$1315, AA$1)</f>
        <v>30</v>
      </c>
      <c r="AB122" s="2">
        <f>SUMIFS(DataRegularSeason20242025!$AA$3:$AA$1315,DataRegularSeason20242025!$B$3:$B$1315, "&lt;=" &amp; $A122, DataRegularSeason20242025!$D$3:$D$1315, AB$1)+SUMIFS(DataRegularSeason20242025!$AB$3:$AB$1315,DataRegularSeason20242025!$B$3:$B$1315, "&lt;=" &amp; $A122, DataRegularSeason20242025!$E$3:$E$1315, AB$1)</f>
        <v>36</v>
      </c>
      <c r="AC122" s="2">
        <f>SUMIFS(DataRegularSeason20242025!$AA$3:$AA$1315,DataRegularSeason20242025!$B$3:$B$1315, "&lt;=" &amp; $A122, DataRegularSeason20242025!$D$3:$D$1315, AC$1)+SUMIFS(DataRegularSeason20242025!$AB$3:$AB$1315,DataRegularSeason20242025!$B$3:$B$1315, "&lt;=" &amp; $A122, DataRegularSeason20242025!$E$3:$E$1315, AC$1)</f>
        <v>29</v>
      </c>
      <c r="AD122" s="2">
        <f>SUMIFS(DataRegularSeason20242025!$AA$3:$AA$1315,DataRegularSeason20242025!$B$3:$B$1315, "&lt;=" &amp; $A122, DataRegularSeason20242025!$D$3:$D$1315, AD$1)+SUMIFS(DataRegularSeason20242025!$AB$3:$AB$1315,DataRegularSeason20242025!$B$3:$B$1315, "&lt;=" &amp; $A122, DataRegularSeason20242025!$E$3:$E$1315, AD$1)</f>
        <v>33</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42</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27</v>
      </c>
      <c r="G123" s="2">
        <f>SUMIFS(DataRegularSeason20242025!$AA$3:$AA$1315,DataRegularSeason20242025!$B$3:$B$1315, "&lt;=" &amp; $A123, DataRegularSeason20242025!$D$3:$D$1315, G$1)+SUMIFS(DataRegularSeason20242025!$AB$3:$AB$1315,DataRegularSeason20242025!$B$3:$B$1315, "&lt;=" &amp; $A123, DataRegularSeason20242025!$E$3:$E$1315, G$1)</f>
        <v>33</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26</v>
      </c>
      <c r="L123" s="2">
        <f>SUMIFS(DataRegularSeason20242025!$AA$3:$AA$1315,DataRegularSeason20242025!$B$3:$B$1315, "&lt;=" &amp; $A123, DataRegularSeason20242025!$D$3:$D$1315, L$1)+SUMIFS(DataRegularSeason20242025!$AB$3:$AB$1315,DataRegularSeason20242025!$B$3:$B$1315, "&lt;=" &amp; $A123, DataRegularSeason20242025!$E$3:$E$1315, L$1)</f>
        <v>34</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37</v>
      </c>
      <c r="O123" s="2">
        <f>SUMIFS(DataRegularSeason20242025!$AA$3:$AA$1315,DataRegularSeason20242025!$B$3:$B$1315, "&lt;=" &amp; $A123, DataRegularSeason20242025!$D$3:$D$1315, O$1)+SUMIFS(DataRegularSeason20242025!$AB$3:$AB$1315,DataRegularSeason20242025!$B$3:$B$1315, "&lt;=" &amp; $A123, DataRegularSeason20242025!$E$3:$E$1315, O$1)</f>
        <v>42</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39</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28</v>
      </c>
      <c r="V123" s="2">
        <f>SUMIFS(DataRegularSeason20242025!$AA$3:$AA$1315,DataRegularSeason20242025!$B$3:$B$1315, "&lt;=" &amp; $A123, DataRegularSeason20242025!$D$3:$D$1315, V$1)+SUMIFS(DataRegularSeason20242025!$AB$3:$AB$1315,DataRegularSeason20242025!$B$3:$B$1315, "&lt;=" &amp; $A123, DataRegularSeason20242025!$E$3:$E$1315, V$1)</f>
        <v>30</v>
      </c>
      <c r="W123" s="2">
        <f>SUMIFS(DataRegularSeason20242025!$AA$3:$AA$1315,DataRegularSeason20242025!$B$3:$B$1315, "&lt;=" &amp; $A123, DataRegularSeason20242025!$D$3:$D$1315, W$1)+SUMIFS(DataRegularSeason20242025!$AB$3:$AB$1315,DataRegularSeason20242025!$B$3:$B$1315, "&lt;=" &amp; $A123, DataRegularSeason20242025!$E$3:$E$1315, W$1)</f>
        <v>30</v>
      </c>
      <c r="X123" s="2">
        <f>SUMIFS(DataRegularSeason20242025!$AA$3:$AA$1315,DataRegularSeason20242025!$B$3:$B$1315, "&lt;=" &amp; $A123, DataRegularSeason20242025!$D$3:$D$1315, X$1)+SUMIFS(DataRegularSeason20242025!$AB$3:$AB$1315,DataRegularSeason20242025!$B$3:$B$1315, "&lt;=" &amp; $A123, DataRegularSeason20242025!$E$3:$E$1315, X$1)</f>
        <v>30</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30</v>
      </c>
      <c r="AA123" s="2">
        <f>SUMIFS(DataRegularSeason20242025!$AA$3:$AA$1315,DataRegularSeason20242025!$B$3:$B$1315, "&lt;=" &amp; $A123, DataRegularSeason20242025!$D$3:$D$1315, AA$1)+SUMIFS(DataRegularSeason20242025!$AB$3:$AB$1315,DataRegularSeason20242025!$B$3:$B$1315, "&lt;=" &amp; $A123, DataRegularSeason20242025!$E$3:$E$1315, AA$1)</f>
        <v>30</v>
      </c>
      <c r="AB123" s="2">
        <f>SUMIFS(DataRegularSeason20242025!$AA$3:$AA$1315,DataRegularSeason20242025!$B$3:$B$1315, "&lt;=" &amp; $A123, DataRegularSeason20242025!$D$3:$D$1315, AB$1)+SUMIFS(DataRegularSeason20242025!$AB$3:$AB$1315,DataRegularSeason20242025!$B$3:$B$1315, "&lt;=" &amp; $A123, DataRegularSeason20242025!$E$3:$E$1315, AB$1)</f>
        <v>36</v>
      </c>
      <c r="AC123" s="2">
        <f>SUMIFS(DataRegularSeason20242025!$AA$3:$AA$1315,DataRegularSeason20242025!$B$3:$B$1315, "&lt;=" &amp; $A123, DataRegularSeason20242025!$D$3:$D$1315, AC$1)+SUMIFS(DataRegularSeason20242025!$AB$3:$AB$1315,DataRegularSeason20242025!$B$3:$B$1315, "&lt;=" &amp; $A123, DataRegularSeason20242025!$E$3:$E$1315, AC$1)</f>
        <v>29</v>
      </c>
      <c r="AD123" s="2">
        <f>SUMIFS(DataRegularSeason20242025!$AA$3:$AA$1315,DataRegularSeason20242025!$B$3:$B$1315, "&lt;=" &amp; $A123, DataRegularSeason20242025!$D$3:$D$1315, AD$1)+SUMIFS(DataRegularSeason20242025!$AB$3:$AB$1315,DataRegularSeason20242025!$B$3:$B$1315, "&lt;=" &amp; $A123, DataRegularSeason20242025!$E$3:$E$1315, AD$1)</f>
        <v>33</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42</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27</v>
      </c>
      <c r="G124" s="2">
        <f>SUMIFS(DataRegularSeason20242025!$AA$3:$AA$1315,DataRegularSeason20242025!$B$3:$B$1315, "&lt;=" &amp; $A124, DataRegularSeason20242025!$D$3:$D$1315, G$1)+SUMIFS(DataRegularSeason20242025!$AB$3:$AB$1315,DataRegularSeason20242025!$B$3:$B$1315, "&lt;=" &amp; $A124, DataRegularSeason20242025!$E$3:$E$1315, G$1)</f>
        <v>33</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26</v>
      </c>
      <c r="L124" s="2">
        <f>SUMIFS(DataRegularSeason20242025!$AA$3:$AA$1315,DataRegularSeason20242025!$B$3:$B$1315, "&lt;=" &amp; $A124, DataRegularSeason20242025!$D$3:$D$1315, L$1)+SUMIFS(DataRegularSeason20242025!$AB$3:$AB$1315,DataRegularSeason20242025!$B$3:$B$1315, "&lt;=" &amp; $A124, DataRegularSeason20242025!$E$3:$E$1315, L$1)</f>
        <v>34</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37</v>
      </c>
      <c r="O124" s="2">
        <f>SUMIFS(DataRegularSeason20242025!$AA$3:$AA$1315,DataRegularSeason20242025!$B$3:$B$1315, "&lt;=" &amp; $A124, DataRegularSeason20242025!$D$3:$D$1315, O$1)+SUMIFS(DataRegularSeason20242025!$AB$3:$AB$1315,DataRegularSeason20242025!$B$3:$B$1315, "&lt;=" &amp; $A124, DataRegularSeason20242025!$E$3:$E$1315, O$1)</f>
        <v>42</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39</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28</v>
      </c>
      <c r="V124" s="2">
        <f>SUMIFS(DataRegularSeason20242025!$AA$3:$AA$1315,DataRegularSeason20242025!$B$3:$B$1315, "&lt;=" &amp; $A124, DataRegularSeason20242025!$D$3:$D$1315, V$1)+SUMIFS(DataRegularSeason20242025!$AB$3:$AB$1315,DataRegularSeason20242025!$B$3:$B$1315, "&lt;=" &amp; $A124, DataRegularSeason20242025!$E$3:$E$1315, V$1)</f>
        <v>30</v>
      </c>
      <c r="W124" s="2">
        <f>SUMIFS(DataRegularSeason20242025!$AA$3:$AA$1315,DataRegularSeason20242025!$B$3:$B$1315, "&lt;=" &amp; $A124, DataRegularSeason20242025!$D$3:$D$1315, W$1)+SUMIFS(DataRegularSeason20242025!$AB$3:$AB$1315,DataRegularSeason20242025!$B$3:$B$1315, "&lt;=" &amp; $A124, DataRegularSeason20242025!$E$3:$E$1315, W$1)</f>
        <v>30</v>
      </c>
      <c r="X124" s="2">
        <f>SUMIFS(DataRegularSeason20242025!$AA$3:$AA$1315,DataRegularSeason20242025!$B$3:$B$1315, "&lt;=" &amp; $A124, DataRegularSeason20242025!$D$3:$D$1315, X$1)+SUMIFS(DataRegularSeason20242025!$AB$3:$AB$1315,DataRegularSeason20242025!$B$3:$B$1315, "&lt;=" &amp; $A124, DataRegularSeason20242025!$E$3:$E$1315, X$1)</f>
        <v>30</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30</v>
      </c>
      <c r="AA124" s="2">
        <f>SUMIFS(DataRegularSeason20242025!$AA$3:$AA$1315,DataRegularSeason20242025!$B$3:$B$1315, "&lt;=" &amp; $A124, DataRegularSeason20242025!$D$3:$D$1315, AA$1)+SUMIFS(DataRegularSeason20242025!$AB$3:$AB$1315,DataRegularSeason20242025!$B$3:$B$1315, "&lt;=" &amp; $A124, DataRegularSeason20242025!$E$3:$E$1315, AA$1)</f>
        <v>30</v>
      </c>
      <c r="AB124" s="2">
        <f>SUMIFS(DataRegularSeason20242025!$AA$3:$AA$1315,DataRegularSeason20242025!$B$3:$B$1315, "&lt;=" &amp; $A124, DataRegularSeason20242025!$D$3:$D$1315, AB$1)+SUMIFS(DataRegularSeason20242025!$AB$3:$AB$1315,DataRegularSeason20242025!$B$3:$B$1315, "&lt;=" &amp; $A124, DataRegularSeason20242025!$E$3:$E$1315, AB$1)</f>
        <v>36</v>
      </c>
      <c r="AC124" s="2">
        <f>SUMIFS(DataRegularSeason20242025!$AA$3:$AA$1315,DataRegularSeason20242025!$B$3:$B$1315, "&lt;=" &amp; $A124, DataRegularSeason20242025!$D$3:$D$1315, AC$1)+SUMIFS(DataRegularSeason20242025!$AB$3:$AB$1315,DataRegularSeason20242025!$B$3:$B$1315, "&lt;=" &amp; $A124, DataRegularSeason20242025!$E$3:$E$1315, AC$1)</f>
        <v>29</v>
      </c>
      <c r="AD124" s="2">
        <f>SUMIFS(DataRegularSeason20242025!$AA$3:$AA$1315,DataRegularSeason20242025!$B$3:$B$1315, "&lt;=" &amp; $A124, DataRegularSeason20242025!$D$3:$D$1315, AD$1)+SUMIFS(DataRegularSeason20242025!$AB$3:$AB$1315,DataRegularSeason20242025!$B$3:$B$1315, "&lt;=" &amp; $A124, DataRegularSeason20242025!$E$3:$E$1315, AD$1)</f>
        <v>33</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42</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27</v>
      </c>
      <c r="G125" s="2">
        <f>SUMIFS(DataRegularSeason20242025!$AA$3:$AA$1315,DataRegularSeason20242025!$B$3:$B$1315, "&lt;=" &amp; $A125, DataRegularSeason20242025!$D$3:$D$1315, G$1)+SUMIFS(DataRegularSeason20242025!$AB$3:$AB$1315,DataRegularSeason20242025!$B$3:$B$1315, "&lt;=" &amp; $A125, DataRegularSeason20242025!$E$3:$E$1315, G$1)</f>
        <v>33</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26</v>
      </c>
      <c r="L125" s="2">
        <f>SUMIFS(DataRegularSeason20242025!$AA$3:$AA$1315,DataRegularSeason20242025!$B$3:$B$1315, "&lt;=" &amp; $A125, DataRegularSeason20242025!$D$3:$D$1315, L$1)+SUMIFS(DataRegularSeason20242025!$AB$3:$AB$1315,DataRegularSeason20242025!$B$3:$B$1315, "&lt;=" &amp; $A125, DataRegularSeason20242025!$E$3:$E$1315, L$1)</f>
        <v>34</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37</v>
      </c>
      <c r="O125" s="2">
        <f>SUMIFS(DataRegularSeason20242025!$AA$3:$AA$1315,DataRegularSeason20242025!$B$3:$B$1315, "&lt;=" &amp; $A125, DataRegularSeason20242025!$D$3:$D$1315, O$1)+SUMIFS(DataRegularSeason20242025!$AB$3:$AB$1315,DataRegularSeason20242025!$B$3:$B$1315, "&lt;=" &amp; $A125, DataRegularSeason20242025!$E$3:$E$1315, O$1)</f>
        <v>42</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39</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28</v>
      </c>
      <c r="V125" s="2">
        <f>SUMIFS(DataRegularSeason20242025!$AA$3:$AA$1315,DataRegularSeason20242025!$B$3:$B$1315, "&lt;=" &amp; $A125, DataRegularSeason20242025!$D$3:$D$1315, V$1)+SUMIFS(DataRegularSeason20242025!$AB$3:$AB$1315,DataRegularSeason20242025!$B$3:$B$1315, "&lt;=" &amp; $A125, DataRegularSeason20242025!$E$3:$E$1315, V$1)</f>
        <v>30</v>
      </c>
      <c r="W125" s="2">
        <f>SUMIFS(DataRegularSeason20242025!$AA$3:$AA$1315,DataRegularSeason20242025!$B$3:$B$1315, "&lt;=" &amp; $A125, DataRegularSeason20242025!$D$3:$D$1315, W$1)+SUMIFS(DataRegularSeason20242025!$AB$3:$AB$1315,DataRegularSeason20242025!$B$3:$B$1315, "&lt;=" &amp; $A125, DataRegularSeason20242025!$E$3:$E$1315, W$1)</f>
        <v>30</v>
      </c>
      <c r="X125" s="2">
        <f>SUMIFS(DataRegularSeason20242025!$AA$3:$AA$1315,DataRegularSeason20242025!$B$3:$B$1315, "&lt;=" &amp; $A125, DataRegularSeason20242025!$D$3:$D$1315, X$1)+SUMIFS(DataRegularSeason20242025!$AB$3:$AB$1315,DataRegularSeason20242025!$B$3:$B$1315, "&lt;=" &amp; $A125, DataRegularSeason20242025!$E$3:$E$1315, X$1)</f>
        <v>30</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30</v>
      </c>
      <c r="AA125" s="2">
        <f>SUMIFS(DataRegularSeason20242025!$AA$3:$AA$1315,DataRegularSeason20242025!$B$3:$B$1315, "&lt;=" &amp; $A125, DataRegularSeason20242025!$D$3:$D$1315, AA$1)+SUMIFS(DataRegularSeason20242025!$AB$3:$AB$1315,DataRegularSeason20242025!$B$3:$B$1315, "&lt;=" &amp; $A125, DataRegularSeason20242025!$E$3:$E$1315, AA$1)</f>
        <v>30</v>
      </c>
      <c r="AB125" s="2">
        <f>SUMIFS(DataRegularSeason20242025!$AA$3:$AA$1315,DataRegularSeason20242025!$B$3:$B$1315, "&lt;=" &amp; $A125, DataRegularSeason20242025!$D$3:$D$1315, AB$1)+SUMIFS(DataRegularSeason20242025!$AB$3:$AB$1315,DataRegularSeason20242025!$B$3:$B$1315, "&lt;=" &amp; $A125, DataRegularSeason20242025!$E$3:$E$1315, AB$1)</f>
        <v>36</v>
      </c>
      <c r="AC125" s="2">
        <f>SUMIFS(DataRegularSeason20242025!$AA$3:$AA$1315,DataRegularSeason20242025!$B$3:$B$1315, "&lt;=" &amp; $A125, DataRegularSeason20242025!$D$3:$D$1315, AC$1)+SUMIFS(DataRegularSeason20242025!$AB$3:$AB$1315,DataRegularSeason20242025!$B$3:$B$1315, "&lt;=" &amp; $A125, DataRegularSeason20242025!$E$3:$E$1315, AC$1)</f>
        <v>29</v>
      </c>
      <c r="AD125" s="2">
        <f>SUMIFS(DataRegularSeason20242025!$AA$3:$AA$1315,DataRegularSeason20242025!$B$3:$B$1315, "&lt;=" &amp; $A125, DataRegularSeason20242025!$D$3:$D$1315, AD$1)+SUMIFS(DataRegularSeason20242025!$AB$3:$AB$1315,DataRegularSeason20242025!$B$3:$B$1315, "&lt;=" &amp; $A125, DataRegularSeason20242025!$E$3:$E$1315, AD$1)</f>
        <v>33</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42</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27</v>
      </c>
      <c r="G126" s="2">
        <f>SUMIFS(DataRegularSeason20242025!$AA$3:$AA$1315,DataRegularSeason20242025!$B$3:$B$1315, "&lt;=" &amp; $A126, DataRegularSeason20242025!$D$3:$D$1315, G$1)+SUMIFS(DataRegularSeason20242025!$AB$3:$AB$1315,DataRegularSeason20242025!$B$3:$B$1315, "&lt;=" &amp; $A126, DataRegularSeason20242025!$E$3:$E$1315, G$1)</f>
        <v>33</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26</v>
      </c>
      <c r="L126" s="2">
        <f>SUMIFS(DataRegularSeason20242025!$AA$3:$AA$1315,DataRegularSeason20242025!$B$3:$B$1315, "&lt;=" &amp; $A126, DataRegularSeason20242025!$D$3:$D$1315, L$1)+SUMIFS(DataRegularSeason20242025!$AB$3:$AB$1315,DataRegularSeason20242025!$B$3:$B$1315, "&lt;=" &amp; $A126, DataRegularSeason20242025!$E$3:$E$1315, L$1)</f>
        <v>34</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37</v>
      </c>
      <c r="O126" s="2">
        <f>SUMIFS(DataRegularSeason20242025!$AA$3:$AA$1315,DataRegularSeason20242025!$B$3:$B$1315, "&lt;=" &amp; $A126, DataRegularSeason20242025!$D$3:$D$1315, O$1)+SUMIFS(DataRegularSeason20242025!$AB$3:$AB$1315,DataRegularSeason20242025!$B$3:$B$1315, "&lt;=" &amp; $A126, DataRegularSeason20242025!$E$3:$E$1315, O$1)</f>
        <v>42</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39</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28</v>
      </c>
      <c r="V126" s="2">
        <f>SUMIFS(DataRegularSeason20242025!$AA$3:$AA$1315,DataRegularSeason20242025!$B$3:$B$1315, "&lt;=" &amp; $A126, DataRegularSeason20242025!$D$3:$D$1315, V$1)+SUMIFS(DataRegularSeason20242025!$AB$3:$AB$1315,DataRegularSeason20242025!$B$3:$B$1315, "&lt;=" &amp; $A126, DataRegularSeason20242025!$E$3:$E$1315, V$1)</f>
        <v>30</v>
      </c>
      <c r="W126" s="2">
        <f>SUMIFS(DataRegularSeason20242025!$AA$3:$AA$1315,DataRegularSeason20242025!$B$3:$B$1315, "&lt;=" &amp; $A126, DataRegularSeason20242025!$D$3:$D$1315, W$1)+SUMIFS(DataRegularSeason20242025!$AB$3:$AB$1315,DataRegularSeason20242025!$B$3:$B$1315, "&lt;=" &amp; $A126, DataRegularSeason20242025!$E$3:$E$1315, W$1)</f>
        <v>30</v>
      </c>
      <c r="X126" s="2">
        <f>SUMIFS(DataRegularSeason20242025!$AA$3:$AA$1315,DataRegularSeason20242025!$B$3:$B$1315, "&lt;=" &amp; $A126, DataRegularSeason20242025!$D$3:$D$1315, X$1)+SUMIFS(DataRegularSeason20242025!$AB$3:$AB$1315,DataRegularSeason20242025!$B$3:$B$1315, "&lt;=" &amp; $A126, DataRegularSeason20242025!$E$3:$E$1315, X$1)</f>
        <v>30</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30</v>
      </c>
      <c r="AA126" s="2">
        <f>SUMIFS(DataRegularSeason20242025!$AA$3:$AA$1315,DataRegularSeason20242025!$B$3:$B$1315, "&lt;=" &amp; $A126, DataRegularSeason20242025!$D$3:$D$1315, AA$1)+SUMIFS(DataRegularSeason20242025!$AB$3:$AB$1315,DataRegularSeason20242025!$B$3:$B$1315, "&lt;=" &amp; $A126, DataRegularSeason20242025!$E$3:$E$1315, AA$1)</f>
        <v>30</v>
      </c>
      <c r="AB126" s="2">
        <f>SUMIFS(DataRegularSeason20242025!$AA$3:$AA$1315,DataRegularSeason20242025!$B$3:$B$1315, "&lt;=" &amp; $A126, DataRegularSeason20242025!$D$3:$D$1315, AB$1)+SUMIFS(DataRegularSeason20242025!$AB$3:$AB$1315,DataRegularSeason20242025!$B$3:$B$1315, "&lt;=" &amp; $A126, DataRegularSeason20242025!$E$3:$E$1315, AB$1)</f>
        <v>36</v>
      </c>
      <c r="AC126" s="2">
        <f>SUMIFS(DataRegularSeason20242025!$AA$3:$AA$1315,DataRegularSeason20242025!$B$3:$B$1315, "&lt;=" &amp; $A126, DataRegularSeason20242025!$D$3:$D$1315, AC$1)+SUMIFS(DataRegularSeason20242025!$AB$3:$AB$1315,DataRegularSeason20242025!$B$3:$B$1315, "&lt;=" &amp; $A126, DataRegularSeason20242025!$E$3:$E$1315, AC$1)</f>
        <v>29</v>
      </c>
      <c r="AD126" s="2">
        <f>SUMIFS(DataRegularSeason20242025!$AA$3:$AA$1315,DataRegularSeason20242025!$B$3:$B$1315, "&lt;=" &amp; $A126, DataRegularSeason20242025!$D$3:$D$1315, AD$1)+SUMIFS(DataRegularSeason20242025!$AB$3:$AB$1315,DataRegularSeason20242025!$B$3:$B$1315, "&lt;=" &amp; $A126, DataRegularSeason20242025!$E$3:$E$1315, AD$1)</f>
        <v>33</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42</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27</v>
      </c>
      <c r="G127" s="2">
        <f>SUMIFS(DataRegularSeason20242025!$AA$3:$AA$1315,DataRegularSeason20242025!$B$3:$B$1315, "&lt;=" &amp; $A127, DataRegularSeason20242025!$D$3:$D$1315, G$1)+SUMIFS(DataRegularSeason20242025!$AB$3:$AB$1315,DataRegularSeason20242025!$B$3:$B$1315, "&lt;=" &amp; $A127, DataRegularSeason20242025!$E$3:$E$1315, G$1)</f>
        <v>33</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26</v>
      </c>
      <c r="L127" s="2">
        <f>SUMIFS(DataRegularSeason20242025!$AA$3:$AA$1315,DataRegularSeason20242025!$B$3:$B$1315, "&lt;=" &amp; $A127, DataRegularSeason20242025!$D$3:$D$1315, L$1)+SUMIFS(DataRegularSeason20242025!$AB$3:$AB$1315,DataRegularSeason20242025!$B$3:$B$1315, "&lt;=" &amp; $A127, DataRegularSeason20242025!$E$3:$E$1315, L$1)</f>
        <v>34</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37</v>
      </c>
      <c r="O127" s="2">
        <f>SUMIFS(DataRegularSeason20242025!$AA$3:$AA$1315,DataRegularSeason20242025!$B$3:$B$1315, "&lt;=" &amp; $A127, DataRegularSeason20242025!$D$3:$D$1315, O$1)+SUMIFS(DataRegularSeason20242025!$AB$3:$AB$1315,DataRegularSeason20242025!$B$3:$B$1315, "&lt;=" &amp; $A127, DataRegularSeason20242025!$E$3:$E$1315, O$1)</f>
        <v>42</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39</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28</v>
      </c>
      <c r="V127" s="2">
        <f>SUMIFS(DataRegularSeason20242025!$AA$3:$AA$1315,DataRegularSeason20242025!$B$3:$B$1315, "&lt;=" &amp; $A127, DataRegularSeason20242025!$D$3:$D$1315, V$1)+SUMIFS(DataRegularSeason20242025!$AB$3:$AB$1315,DataRegularSeason20242025!$B$3:$B$1315, "&lt;=" &amp; $A127, DataRegularSeason20242025!$E$3:$E$1315, V$1)</f>
        <v>30</v>
      </c>
      <c r="W127" s="2">
        <f>SUMIFS(DataRegularSeason20242025!$AA$3:$AA$1315,DataRegularSeason20242025!$B$3:$B$1315, "&lt;=" &amp; $A127, DataRegularSeason20242025!$D$3:$D$1315, W$1)+SUMIFS(DataRegularSeason20242025!$AB$3:$AB$1315,DataRegularSeason20242025!$B$3:$B$1315, "&lt;=" &amp; $A127, DataRegularSeason20242025!$E$3:$E$1315, W$1)</f>
        <v>30</v>
      </c>
      <c r="X127" s="2">
        <f>SUMIFS(DataRegularSeason20242025!$AA$3:$AA$1315,DataRegularSeason20242025!$B$3:$B$1315, "&lt;=" &amp; $A127, DataRegularSeason20242025!$D$3:$D$1315, X$1)+SUMIFS(DataRegularSeason20242025!$AB$3:$AB$1315,DataRegularSeason20242025!$B$3:$B$1315, "&lt;=" &amp; $A127, DataRegularSeason20242025!$E$3:$E$1315, X$1)</f>
        <v>30</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30</v>
      </c>
      <c r="AA127" s="2">
        <f>SUMIFS(DataRegularSeason20242025!$AA$3:$AA$1315,DataRegularSeason20242025!$B$3:$B$1315, "&lt;=" &amp; $A127, DataRegularSeason20242025!$D$3:$D$1315, AA$1)+SUMIFS(DataRegularSeason20242025!$AB$3:$AB$1315,DataRegularSeason20242025!$B$3:$B$1315, "&lt;=" &amp; $A127, DataRegularSeason20242025!$E$3:$E$1315, AA$1)</f>
        <v>30</v>
      </c>
      <c r="AB127" s="2">
        <f>SUMIFS(DataRegularSeason20242025!$AA$3:$AA$1315,DataRegularSeason20242025!$B$3:$B$1315, "&lt;=" &amp; $A127, DataRegularSeason20242025!$D$3:$D$1315, AB$1)+SUMIFS(DataRegularSeason20242025!$AB$3:$AB$1315,DataRegularSeason20242025!$B$3:$B$1315, "&lt;=" &amp; $A127, DataRegularSeason20242025!$E$3:$E$1315, AB$1)</f>
        <v>36</v>
      </c>
      <c r="AC127" s="2">
        <f>SUMIFS(DataRegularSeason20242025!$AA$3:$AA$1315,DataRegularSeason20242025!$B$3:$B$1315, "&lt;=" &amp; $A127, DataRegularSeason20242025!$D$3:$D$1315, AC$1)+SUMIFS(DataRegularSeason20242025!$AB$3:$AB$1315,DataRegularSeason20242025!$B$3:$B$1315, "&lt;=" &amp; $A127, DataRegularSeason20242025!$E$3:$E$1315, AC$1)</f>
        <v>29</v>
      </c>
      <c r="AD127" s="2">
        <f>SUMIFS(DataRegularSeason20242025!$AA$3:$AA$1315,DataRegularSeason20242025!$B$3:$B$1315, "&lt;=" &amp; $A127, DataRegularSeason20242025!$D$3:$D$1315, AD$1)+SUMIFS(DataRegularSeason20242025!$AB$3:$AB$1315,DataRegularSeason20242025!$B$3:$B$1315, "&lt;=" &amp; $A127, DataRegularSeason20242025!$E$3:$E$1315, AD$1)</f>
        <v>33</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42</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27</v>
      </c>
      <c r="G128" s="2">
        <f>SUMIFS(DataRegularSeason20242025!$AA$3:$AA$1315,DataRegularSeason20242025!$B$3:$B$1315, "&lt;=" &amp; $A128, DataRegularSeason20242025!$D$3:$D$1315, G$1)+SUMIFS(DataRegularSeason20242025!$AB$3:$AB$1315,DataRegularSeason20242025!$B$3:$B$1315, "&lt;=" &amp; $A128, DataRegularSeason20242025!$E$3:$E$1315, G$1)</f>
        <v>33</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26</v>
      </c>
      <c r="L128" s="2">
        <f>SUMIFS(DataRegularSeason20242025!$AA$3:$AA$1315,DataRegularSeason20242025!$B$3:$B$1315, "&lt;=" &amp; $A128, DataRegularSeason20242025!$D$3:$D$1315, L$1)+SUMIFS(DataRegularSeason20242025!$AB$3:$AB$1315,DataRegularSeason20242025!$B$3:$B$1315, "&lt;=" &amp; $A128, DataRegularSeason20242025!$E$3:$E$1315, L$1)</f>
        <v>34</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37</v>
      </c>
      <c r="O128" s="2">
        <f>SUMIFS(DataRegularSeason20242025!$AA$3:$AA$1315,DataRegularSeason20242025!$B$3:$B$1315, "&lt;=" &amp; $A128, DataRegularSeason20242025!$D$3:$D$1315, O$1)+SUMIFS(DataRegularSeason20242025!$AB$3:$AB$1315,DataRegularSeason20242025!$B$3:$B$1315, "&lt;=" &amp; $A128, DataRegularSeason20242025!$E$3:$E$1315, O$1)</f>
        <v>42</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39</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28</v>
      </c>
      <c r="V128" s="2">
        <f>SUMIFS(DataRegularSeason20242025!$AA$3:$AA$1315,DataRegularSeason20242025!$B$3:$B$1315, "&lt;=" &amp; $A128, DataRegularSeason20242025!$D$3:$D$1315, V$1)+SUMIFS(DataRegularSeason20242025!$AB$3:$AB$1315,DataRegularSeason20242025!$B$3:$B$1315, "&lt;=" &amp; $A128, DataRegularSeason20242025!$E$3:$E$1315, V$1)</f>
        <v>30</v>
      </c>
      <c r="W128" s="2">
        <f>SUMIFS(DataRegularSeason20242025!$AA$3:$AA$1315,DataRegularSeason20242025!$B$3:$B$1315, "&lt;=" &amp; $A128, DataRegularSeason20242025!$D$3:$D$1315, W$1)+SUMIFS(DataRegularSeason20242025!$AB$3:$AB$1315,DataRegularSeason20242025!$B$3:$B$1315, "&lt;=" &amp; $A128, DataRegularSeason20242025!$E$3:$E$1315, W$1)</f>
        <v>30</v>
      </c>
      <c r="X128" s="2">
        <f>SUMIFS(DataRegularSeason20242025!$AA$3:$AA$1315,DataRegularSeason20242025!$B$3:$B$1315, "&lt;=" &amp; $A128, DataRegularSeason20242025!$D$3:$D$1315, X$1)+SUMIFS(DataRegularSeason20242025!$AB$3:$AB$1315,DataRegularSeason20242025!$B$3:$B$1315, "&lt;=" &amp; $A128, DataRegularSeason20242025!$E$3:$E$1315, X$1)</f>
        <v>30</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30</v>
      </c>
      <c r="AA128" s="2">
        <f>SUMIFS(DataRegularSeason20242025!$AA$3:$AA$1315,DataRegularSeason20242025!$B$3:$B$1315, "&lt;=" &amp; $A128, DataRegularSeason20242025!$D$3:$D$1315, AA$1)+SUMIFS(DataRegularSeason20242025!$AB$3:$AB$1315,DataRegularSeason20242025!$B$3:$B$1315, "&lt;=" &amp; $A128, DataRegularSeason20242025!$E$3:$E$1315, AA$1)</f>
        <v>30</v>
      </c>
      <c r="AB128" s="2">
        <f>SUMIFS(DataRegularSeason20242025!$AA$3:$AA$1315,DataRegularSeason20242025!$B$3:$B$1315, "&lt;=" &amp; $A128, DataRegularSeason20242025!$D$3:$D$1315, AB$1)+SUMIFS(DataRegularSeason20242025!$AB$3:$AB$1315,DataRegularSeason20242025!$B$3:$B$1315, "&lt;=" &amp; $A128, DataRegularSeason20242025!$E$3:$E$1315, AB$1)</f>
        <v>36</v>
      </c>
      <c r="AC128" s="2">
        <f>SUMIFS(DataRegularSeason20242025!$AA$3:$AA$1315,DataRegularSeason20242025!$B$3:$B$1315, "&lt;=" &amp; $A128, DataRegularSeason20242025!$D$3:$D$1315, AC$1)+SUMIFS(DataRegularSeason20242025!$AB$3:$AB$1315,DataRegularSeason20242025!$B$3:$B$1315, "&lt;=" &amp; $A128, DataRegularSeason20242025!$E$3:$E$1315, AC$1)</f>
        <v>29</v>
      </c>
      <c r="AD128" s="2">
        <f>SUMIFS(DataRegularSeason20242025!$AA$3:$AA$1315,DataRegularSeason20242025!$B$3:$B$1315, "&lt;=" &amp; $A128, DataRegularSeason20242025!$D$3:$D$1315, AD$1)+SUMIFS(DataRegularSeason20242025!$AB$3:$AB$1315,DataRegularSeason20242025!$B$3:$B$1315, "&lt;=" &amp; $A128, DataRegularSeason20242025!$E$3:$E$1315, AD$1)</f>
        <v>33</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42</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27</v>
      </c>
      <c r="G129" s="2">
        <f>SUMIFS(DataRegularSeason20242025!$AA$3:$AA$1315,DataRegularSeason20242025!$B$3:$B$1315, "&lt;=" &amp; $A129, DataRegularSeason20242025!$D$3:$D$1315, G$1)+SUMIFS(DataRegularSeason20242025!$AB$3:$AB$1315,DataRegularSeason20242025!$B$3:$B$1315, "&lt;=" &amp; $A129, DataRegularSeason20242025!$E$3:$E$1315, G$1)</f>
        <v>33</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26</v>
      </c>
      <c r="L129" s="2">
        <f>SUMIFS(DataRegularSeason20242025!$AA$3:$AA$1315,DataRegularSeason20242025!$B$3:$B$1315, "&lt;=" &amp; $A129, DataRegularSeason20242025!$D$3:$D$1315, L$1)+SUMIFS(DataRegularSeason20242025!$AB$3:$AB$1315,DataRegularSeason20242025!$B$3:$B$1315, "&lt;=" &amp; $A129, DataRegularSeason20242025!$E$3:$E$1315, L$1)</f>
        <v>34</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37</v>
      </c>
      <c r="O129" s="2">
        <f>SUMIFS(DataRegularSeason20242025!$AA$3:$AA$1315,DataRegularSeason20242025!$B$3:$B$1315, "&lt;=" &amp; $A129, DataRegularSeason20242025!$D$3:$D$1315, O$1)+SUMIFS(DataRegularSeason20242025!$AB$3:$AB$1315,DataRegularSeason20242025!$B$3:$B$1315, "&lt;=" &amp; $A129, DataRegularSeason20242025!$E$3:$E$1315, O$1)</f>
        <v>42</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39</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28</v>
      </c>
      <c r="V129" s="2">
        <f>SUMIFS(DataRegularSeason20242025!$AA$3:$AA$1315,DataRegularSeason20242025!$B$3:$B$1315, "&lt;=" &amp; $A129, DataRegularSeason20242025!$D$3:$D$1315, V$1)+SUMIFS(DataRegularSeason20242025!$AB$3:$AB$1315,DataRegularSeason20242025!$B$3:$B$1315, "&lt;=" &amp; $A129, DataRegularSeason20242025!$E$3:$E$1315, V$1)</f>
        <v>30</v>
      </c>
      <c r="W129" s="2">
        <f>SUMIFS(DataRegularSeason20242025!$AA$3:$AA$1315,DataRegularSeason20242025!$B$3:$B$1315, "&lt;=" &amp; $A129, DataRegularSeason20242025!$D$3:$D$1315, W$1)+SUMIFS(DataRegularSeason20242025!$AB$3:$AB$1315,DataRegularSeason20242025!$B$3:$B$1315, "&lt;=" &amp; $A129, DataRegularSeason20242025!$E$3:$E$1315, W$1)</f>
        <v>30</v>
      </c>
      <c r="X129" s="2">
        <f>SUMIFS(DataRegularSeason20242025!$AA$3:$AA$1315,DataRegularSeason20242025!$B$3:$B$1315, "&lt;=" &amp; $A129, DataRegularSeason20242025!$D$3:$D$1315, X$1)+SUMIFS(DataRegularSeason20242025!$AB$3:$AB$1315,DataRegularSeason20242025!$B$3:$B$1315, "&lt;=" &amp; $A129, DataRegularSeason20242025!$E$3:$E$1315, X$1)</f>
        <v>30</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30</v>
      </c>
      <c r="AA129" s="2">
        <f>SUMIFS(DataRegularSeason20242025!$AA$3:$AA$1315,DataRegularSeason20242025!$B$3:$B$1315, "&lt;=" &amp; $A129, DataRegularSeason20242025!$D$3:$D$1315, AA$1)+SUMIFS(DataRegularSeason20242025!$AB$3:$AB$1315,DataRegularSeason20242025!$B$3:$B$1315, "&lt;=" &amp; $A129, DataRegularSeason20242025!$E$3:$E$1315, AA$1)</f>
        <v>30</v>
      </c>
      <c r="AB129" s="2">
        <f>SUMIFS(DataRegularSeason20242025!$AA$3:$AA$1315,DataRegularSeason20242025!$B$3:$B$1315, "&lt;=" &amp; $A129, DataRegularSeason20242025!$D$3:$D$1315, AB$1)+SUMIFS(DataRegularSeason20242025!$AB$3:$AB$1315,DataRegularSeason20242025!$B$3:$B$1315, "&lt;=" &amp; $A129, DataRegularSeason20242025!$E$3:$E$1315, AB$1)</f>
        <v>36</v>
      </c>
      <c r="AC129" s="2">
        <f>SUMIFS(DataRegularSeason20242025!$AA$3:$AA$1315,DataRegularSeason20242025!$B$3:$B$1315, "&lt;=" &amp; $A129, DataRegularSeason20242025!$D$3:$D$1315, AC$1)+SUMIFS(DataRegularSeason20242025!$AB$3:$AB$1315,DataRegularSeason20242025!$B$3:$B$1315, "&lt;=" &amp; $A129, DataRegularSeason20242025!$E$3:$E$1315, AC$1)</f>
        <v>29</v>
      </c>
      <c r="AD129" s="2">
        <f>SUMIFS(DataRegularSeason20242025!$AA$3:$AA$1315,DataRegularSeason20242025!$B$3:$B$1315, "&lt;=" &amp; $A129, DataRegularSeason20242025!$D$3:$D$1315, AD$1)+SUMIFS(DataRegularSeason20242025!$AB$3:$AB$1315,DataRegularSeason20242025!$B$3:$B$1315, "&lt;=" &amp; $A129, DataRegularSeason20242025!$E$3:$E$1315, AD$1)</f>
        <v>33</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42</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27</v>
      </c>
      <c r="G130" s="2">
        <f>SUMIFS(DataRegularSeason20242025!$AA$3:$AA$1315,DataRegularSeason20242025!$B$3:$B$1315, "&lt;=" &amp; $A130, DataRegularSeason20242025!$D$3:$D$1315, G$1)+SUMIFS(DataRegularSeason20242025!$AB$3:$AB$1315,DataRegularSeason20242025!$B$3:$B$1315, "&lt;=" &amp; $A130, DataRegularSeason20242025!$E$3:$E$1315, G$1)</f>
        <v>33</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26</v>
      </c>
      <c r="L130" s="2">
        <f>SUMIFS(DataRegularSeason20242025!$AA$3:$AA$1315,DataRegularSeason20242025!$B$3:$B$1315, "&lt;=" &amp; $A130, DataRegularSeason20242025!$D$3:$D$1315, L$1)+SUMIFS(DataRegularSeason20242025!$AB$3:$AB$1315,DataRegularSeason20242025!$B$3:$B$1315, "&lt;=" &amp; $A130, DataRegularSeason20242025!$E$3:$E$1315, L$1)</f>
        <v>34</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37</v>
      </c>
      <c r="O130" s="2">
        <f>SUMIFS(DataRegularSeason20242025!$AA$3:$AA$1315,DataRegularSeason20242025!$B$3:$B$1315, "&lt;=" &amp; $A130, DataRegularSeason20242025!$D$3:$D$1315, O$1)+SUMIFS(DataRegularSeason20242025!$AB$3:$AB$1315,DataRegularSeason20242025!$B$3:$B$1315, "&lt;=" &amp; $A130, DataRegularSeason20242025!$E$3:$E$1315, O$1)</f>
        <v>42</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39</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28</v>
      </c>
      <c r="V130" s="2">
        <f>SUMIFS(DataRegularSeason20242025!$AA$3:$AA$1315,DataRegularSeason20242025!$B$3:$B$1315, "&lt;=" &amp; $A130, DataRegularSeason20242025!$D$3:$D$1315, V$1)+SUMIFS(DataRegularSeason20242025!$AB$3:$AB$1315,DataRegularSeason20242025!$B$3:$B$1315, "&lt;=" &amp; $A130, DataRegularSeason20242025!$E$3:$E$1315, V$1)</f>
        <v>30</v>
      </c>
      <c r="W130" s="2">
        <f>SUMIFS(DataRegularSeason20242025!$AA$3:$AA$1315,DataRegularSeason20242025!$B$3:$B$1315, "&lt;=" &amp; $A130, DataRegularSeason20242025!$D$3:$D$1315, W$1)+SUMIFS(DataRegularSeason20242025!$AB$3:$AB$1315,DataRegularSeason20242025!$B$3:$B$1315, "&lt;=" &amp; $A130, DataRegularSeason20242025!$E$3:$E$1315, W$1)</f>
        <v>30</v>
      </c>
      <c r="X130" s="2">
        <f>SUMIFS(DataRegularSeason20242025!$AA$3:$AA$1315,DataRegularSeason20242025!$B$3:$B$1315, "&lt;=" &amp; $A130, DataRegularSeason20242025!$D$3:$D$1315, X$1)+SUMIFS(DataRegularSeason20242025!$AB$3:$AB$1315,DataRegularSeason20242025!$B$3:$B$1315, "&lt;=" &amp; $A130, DataRegularSeason20242025!$E$3:$E$1315, X$1)</f>
        <v>30</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30</v>
      </c>
      <c r="AA130" s="2">
        <f>SUMIFS(DataRegularSeason20242025!$AA$3:$AA$1315,DataRegularSeason20242025!$B$3:$B$1315, "&lt;=" &amp; $A130, DataRegularSeason20242025!$D$3:$D$1315, AA$1)+SUMIFS(DataRegularSeason20242025!$AB$3:$AB$1315,DataRegularSeason20242025!$B$3:$B$1315, "&lt;=" &amp; $A130, DataRegularSeason20242025!$E$3:$E$1315, AA$1)</f>
        <v>30</v>
      </c>
      <c r="AB130" s="2">
        <f>SUMIFS(DataRegularSeason20242025!$AA$3:$AA$1315,DataRegularSeason20242025!$B$3:$B$1315, "&lt;=" &amp; $A130, DataRegularSeason20242025!$D$3:$D$1315, AB$1)+SUMIFS(DataRegularSeason20242025!$AB$3:$AB$1315,DataRegularSeason20242025!$B$3:$B$1315, "&lt;=" &amp; $A130, DataRegularSeason20242025!$E$3:$E$1315, AB$1)</f>
        <v>36</v>
      </c>
      <c r="AC130" s="2">
        <f>SUMIFS(DataRegularSeason20242025!$AA$3:$AA$1315,DataRegularSeason20242025!$B$3:$B$1315, "&lt;=" &amp; $A130, DataRegularSeason20242025!$D$3:$D$1315, AC$1)+SUMIFS(DataRegularSeason20242025!$AB$3:$AB$1315,DataRegularSeason20242025!$B$3:$B$1315, "&lt;=" &amp; $A130, DataRegularSeason20242025!$E$3:$E$1315, AC$1)</f>
        <v>29</v>
      </c>
      <c r="AD130" s="2">
        <f>SUMIFS(DataRegularSeason20242025!$AA$3:$AA$1315,DataRegularSeason20242025!$B$3:$B$1315, "&lt;=" &amp; $A130, DataRegularSeason20242025!$D$3:$D$1315, AD$1)+SUMIFS(DataRegularSeason20242025!$AB$3:$AB$1315,DataRegularSeason20242025!$B$3:$B$1315, "&lt;=" &amp; $A130, DataRegularSeason20242025!$E$3:$E$1315, AD$1)</f>
        <v>33</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42</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27</v>
      </c>
      <c r="G131" s="2">
        <f>SUMIFS(DataRegularSeason20242025!$AA$3:$AA$1315,DataRegularSeason20242025!$B$3:$B$1315, "&lt;=" &amp; $A131, DataRegularSeason20242025!$D$3:$D$1315, G$1)+SUMIFS(DataRegularSeason20242025!$AB$3:$AB$1315,DataRegularSeason20242025!$B$3:$B$1315, "&lt;=" &amp; $A131, DataRegularSeason20242025!$E$3:$E$1315, G$1)</f>
        <v>33</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26</v>
      </c>
      <c r="L131" s="2">
        <f>SUMIFS(DataRegularSeason20242025!$AA$3:$AA$1315,DataRegularSeason20242025!$B$3:$B$1315, "&lt;=" &amp; $A131, DataRegularSeason20242025!$D$3:$D$1315, L$1)+SUMIFS(DataRegularSeason20242025!$AB$3:$AB$1315,DataRegularSeason20242025!$B$3:$B$1315, "&lt;=" &amp; $A131, DataRegularSeason20242025!$E$3:$E$1315, L$1)</f>
        <v>34</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37</v>
      </c>
      <c r="O131" s="2">
        <f>SUMIFS(DataRegularSeason20242025!$AA$3:$AA$1315,DataRegularSeason20242025!$B$3:$B$1315, "&lt;=" &amp; $A131, DataRegularSeason20242025!$D$3:$D$1315, O$1)+SUMIFS(DataRegularSeason20242025!$AB$3:$AB$1315,DataRegularSeason20242025!$B$3:$B$1315, "&lt;=" &amp; $A131, DataRegularSeason20242025!$E$3:$E$1315, O$1)</f>
        <v>42</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39</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28</v>
      </c>
      <c r="V131" s="2">
        <f>SUMIFS(DataRegularSeason20242025!$AA$3:$AA$1315,DataRegularSeason20242025!$B$3:$B$1315, "&lt;=" &amp; $A131, DataRegularSeason20242025!$D$3:$D$1315, V$1)+SUMIFS(DataRegularSeason20242025!$AB$3:$AB$1315,DataRegularSeason20242025!$B$3:$B$1315, "&lt;=" &amp; $A131, DataRegularSeason20242025!$E$3:$E$1315, V$1)</f>
        <v>30</v>
      </c>
      <c r="W131" s="2">
        <f>SUMIFS(DataRegularSeason20242025!$AA$3:$AA$1315,DataRegularSeason20242025!$B$3:$B$1315, "&lt;=" &amp; $A131, DataRegularSeason20242025!$D$3:$D$1315, W$1)+SUMIFS(DataRegularSeason20242025!$AB$3:$AB$1315,DataRegularSeason20242025!$B$3:$B$1315, "&lt;=" &amp; $A131, DataRegularSeason20242025!$E$3:$E$1315, W$1)</f>
        <v>30</v>
      </c>
      <c r="X131" s="2">
        <f>SUMIFS(DataRegularSeason20242025!$AA$3:$AA$1315,DataRegularSeason20242025!$B$3:$B$1315, "&lt;=" &amp; $A131, DataRegularSeason20242025!$D$3:$D$1315, X$1)+SUMIFS(DataRegularSeason20242025!$AB$3:$AB$1315,DataRegularSeason20242025!$B$3:$B$1315, "&lt;=" &amp; $A131, DataRegularSeason20242025!$E$3:$E$1315, X$1)</f>
        <v>30</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30</v>
      </c>
      <c r="AA131" s="2">
        <f>SUMIFS(DataRegularSeason20242025!$AA$3:$AA$1315,DataRegularSeason20242025!$B$3:$B$1315, "&lt;=" &amp; $A131, DataRegularSeason20242025!$D$3:$D$1315, AA$1)+SUMIFS(DataRegularSeason20242025!$AB$3:$AB$1315,DataRegularSeason20242025!$B$3:$B$1315, "&lt;=" &amp; $A131, DataRegularSeason20242025!$E$3:$E$1315, AA$1)</f>
        <v>30</v>
      </c>
      <c r="AB131" s="2">
        <f>SUMIFS(DataRegularSeason20242025!$AA$3:$AA$1315,DataRegularSeason20242025!$B$3:$B$1315, "&lt;=" &amp; $A131, DataRegularSeason20242025!$D$3:$D$1315, AB$1)+SUMIFS(DataRegularSeason20242025!$AB$3:$AB$1315,DataRegularSeason20242025!$B$3:$B$1315, "&lt;=" &amp; $A131, DataRegularSeason20242025!$E$3:$E$1315, AB$1)</f>
        <v>36</v>
      </c>
      <c r="AC131" s="2">
        <f>SUMIFS(DataRegularSeason20242025!$AA$3:$AA$1315,DataRegularSeason20242025!$B$3:$B$1315, "&lt;=" &amp; $A131, DataRegularSeason20242025!$D$3:$D$1315, AC$1)+SUMIFS(DataRegularSeason20242025!$AB$3:$AB$1315,DataRegularSeason20242025!$B$3:$B$1315, "&lt;=" &amp; $A131, DataRegularSeason20242025!$E$3:$E$1315, AC$1)</f>
        <v>29</v>
      </c>
      <c r="AD131" s="2">
        <f>SUMIFS(DataRegularSeason20242025!$AA$3:$AA$1315,DataRegularSeason20242025!$B$3:$B$1315, "&lt;=" &amp; $A131, DataRegularSeason20242025!$D$3:$D$1315, AD$1)+SUMIFS(DataRegularSeason20242025!$AB$3:$AB$1315,DataRegularSeason20242025!$B$3:$B$1315, "&lt;=" &amp; $A131, DataRegularSeason20242025!$E$3:$E$1315, AD$1)</f>
        <v>33</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42</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27</v>
      </c>
      <c r="G132" s="2">
        <f>SUMIFS(DataRegularSeason20242025!$AA$3:$AA$1315,DataRegularSeason20242025!$B$3:$B$1315, "&lt;=" &amp; $A132, DataRegularSeason20242025!$D$3:$D$1315, G$1)+SUMIFS(DataRegularSeason20242025!$AB$3:$AB$1315,DataRegularSeason20242025!$B$3:$B$1315, "&lt;=" &amp; $A132, DataRegularSeason20242025!$E$3:$E$1315, G$1)</f>
        <v>33</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26</v>
      </c>
      <c r="L132" s="2">
        <f>SUMIFS(DataRegularSeason20242025!$AA$3:$AA$1315,DataRegularSeason20242025!$B$3:$B$1315, "&lt;=" &amp; $A132, DataRegularSeason20242025!$D$3:$D$1315, L$1)+SUMIFS(DataRegularSeason20242025!$AB$3:$AB$1315,DataRegularSeason20242025!$B$3:$B$1315, "&lt;=" &amp; $A132, DataRegularSeason20242025!$E$3:$E$1315, L$1)</f>
        <v>34</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37</v>
      </c>
      <c r="O132" s="2">
        <f>SUMIFS(DataRegularSeason20242025!$AA$3:$AA$1315,DataRegularSeason20242025!$B$3:$B$1315, "&lt;=" &amp; $A132, DataRegularSeason20242025!$D$3:$D$1315, O$1)+SUMIFS(DataRegularSeason20242025!$AB$3:$AB$1315,DataRegularSeason20242025!$B$3:$B$1315, "&lt;=" &amp; $A132, DataRegularSeason20242025!$E$3:$E$1315, O$1)</f>
        <v>42</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39</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28</v>
      </c>
      <c r="V132" s="2">
        <f>SUMIFS(DataRegularSeason20242025!$AA$3:$AA$1315,DataRegularSeason20242025!$B$3:$B$1315, "&lt;=" &amp; $A132, DataRegularSeason20242025!$D$3:$D$1315, V$1)+SUMIFS(DataRegularSeason20242025!$AB$3:$AB$1315,DataRegularSeason20242025!$B$3:$B$1315, "&lt;=" &amp; $A132, DataRegularSeason20242025!$E$3:$E$1315, V$1)</f>
        <v>30</v>
      </c>
      <c r="W132" s="2">
        <f>SUMIFS(DataRegularSeason20242025!$AA$3:$AA$1315,DataRegularSeason20242025!$B$3:$B$1315, "&lt;=" &amp; $A132, DataRegularSeason20242025!$D$3:$D$1315, W$1)+SUMIFS(DataRegularSeason20242025!$AB$3:$AB$1315,DataRegularSeason20242025!$B$3:$B$1315, "&lt;=" &amp; $A132, DataRegularSeason20242025!$E$3:$E$1315, W$1)</f>
        <v>30</v>
      </c>
      <c r="X132" s="2">
        <f>SUMIFS(DataRegularSeason20242025!$AA$3:$AA$1315,DataRegularSeason20242025!$B$3:$B$1315, "&lt;=" &amp; $A132, DataRegularSeason20242025!$D$3:$D$1315, X$1)+SUMIFS(DataRegularSeason20242025!$AB$3:$AB$1315,DataRegularSeason20242025!$B$3:$B$1315, "&lt;=" &amp; $A132, DataRegularSeason20242025!$E$3:$E$1315, X$1)</f>
        <v>30</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30</v>
      </c>
      <c r="AA132" s="2">
        <f>SUMIFS(DataRegularSeason20242025!$AA$3:$AA$1315,DataRegularSeason20242025!$B$3:$B$1315, "&lt;=" &amp; $A132, DataRegularSeason20242025!$D$3:$D$1315, AA$1)+SUMIFS(DataRegularSeason20242025!$AB$3:$AB$1315,DataRegularSeason20242025!$B$3:$B$1315, "&lt;=" &amp; $A132, DataRegularSeason20242025!$E$3:$E$1315, AA$1)</f>
        <v>30</v>
      </c>
      <c r="AB132" s="2">
        <f>SUMIFS(DataRegularSeason20242025!$AA$3:$AA$1315,DataRegularSeason20242025!$B$3:$B$1315, "&lt;=" &amp; $A132, DataRegularSeason20242025!$D$3:$D$1315, AB$1)+SUMIFS(DataRegularSeason20242025!$AB$3:$AB$1315,DataRegularSeason20242025!$B$3:$B$1315, "&lt;=" &amp; $A132, DataRegularSeason20242025!$E$3:$E$1315, AB$1)</f>
        <v>36</v>
      </c>
      <c r="AC132" s="2">
        <f>SUMIFS(DataRegularSeason20242025!$AA$3:$AA$1315,DataRegularSeason20242025!$B$3:$B$1315, "&lt;=" &amp; $A132, DataRegularSeason20242025!$D$3:$D$1315, AC$1)+SUMIFS(DataRegularSeason20242025!$AB$3:$AB$1315,DataRegularSeason20242025!$B$3:$B$1315, "&lt;=" &amp; $A132, DataRegularSeason20242025!$E$3:$E$1315, AC$1)</f>
        <v>29</v>
      </c>
      <c r="AD132" s="2">
        <f>SUMIFS(DataRegularSeason20242025!$AA$3:$AA$1315,DataRegularSeason20242025!$B$3:$B$1315, "&lt;=" &amp; $A132, DataRegularSeason20242025!$D$3:$D$1315, AD$1)+SUMIFS(DataRegularSeason20242025!$AB$3:$AB$1315,DataRegularSeason20242025!$B$3:$B$1315, "&lt;=" &amp; $A132, DataRegularSeason20242025!$E$3:$E$1315, AD$1)</f>
        <v>33</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42</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27</v>
      </c>
      <c r="G133" s="2">
        <f>SUMIFS(DataRegularSeason20242025!$AA$3:$AA$1315,DataRegularSeason20242025!$B$3:$B$1315, "&lt;=" &amp; $A133, DataRegularSeason20242025!$D$3:$D$1315, G$1)+SUMIFS(DataRegularSeason20242025!$AB$3:$AB$1315,DataRegularSeason20242025!$B$3:$B$1315, "&lt;=" &amp; $A133, DataRegularSeason20242025!$E$3:$E$1315, G$1)</f>
        <v>33</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26</v>
      </c>
      <c r="L133" s="2">
        <f>SUMIFS(DataRegularSeason20242025!$AA$3:$AA$1315,DataRegularSeason20242025!$B$3:$B$1315, "&lt;=" &amp; $A133, DataRegularSeason20242025!$D$3:$D$1315, L$1)+SUMIFS(DataRegularSeason20242025!$AB$3:$AB$1315,DataRegularSeason20242025!$B$3:$B$1315, "&lt;=" &amp; $A133, DataRegularSeason20242025!$E$3:$E$1315, L$1)</f>
        <v>34</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37</v>
      </c>
      <c r="O133" s="2">
        <f>SUMIFS(DataRegularSeason20242025!$AA$3:$AA$1315,DataRegularSeason20242025!$B$3:$B$1315, "&lt;=" &amp; $A133, DataRegularSeason20242025!$D$3:$D$1315, O$1)+SUMIFS(DataRegularSeason20242025!$AB$3:$AB$1315,DataRegularSeason20242025!$B$3:$B$1315, "&lt;=" &amp; $A133, DataRegularSeason20242025!$E$3:$E$1315, O$1)</f>
        <v>42</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39</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28</v>
      </c>
      <c r="V133" s="2">
        <f>SUMIFS(DataRegularSeason20242025!$AA$3:$AA$1315,DataRegularSeason20242025!$B$3:$B$1315, "&lt;=" &amp; $A133, DataRegularSeason20242025!$D$3:$D$1315, V$1)+SUMIFS(DataRegularSeason20242025!$AB$3:$AB$1315,DataRegularSeason20242025!$B$3:$B$1315, "&lt;=" &amp; $A133, DataRegularSeason20242025!$E$3:$E$1315, V$1)</f>
        <v>30</v>
      </c>
      <c r="W133" s="2">
        <f>SUMIFS(DataRegularSeason20242025!$AA$3:$AA$1315,DataRegularSeason20242025!$B$3:$B$1315, "&lt;=" &amp; $A133, DataRegularSeason20242025!$D$3:$D$1315, W$1)+SUMIFS(DataRegularSeason20242025!$AB$3:$AB$1315,DataRegularSeason20242025!$B$3:$B$1315, "&lt;=" &amp; $A133, DataRegularSeason20242025!$E$3:$E$1315, W$1)</f>
        <v>30</v>
      </c>
      <c r="X133" s="2">
        <f>SUMIFS(DataRegularSeason20242025!$AA$3:$AA$1315,DataRegularSeason20242025!$B$3:$B$1315, "&lt;=" &amp; $A133, DataRegularSeason20242025!$D$3:$D$1315, X$1)+SUMIFS(DataRegularSeason20242025!$AB$3:$AB$1315,DataRegularSeason20242025!$B$3:$B$1315, "&lt;=" &amp; $A133, DataRegularSeason20242025!$E$3:$E$1315, X$1)</f>
        <v>30</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30</v>
      </c>
      <c r="AA133" s="2">
        <f>SUMIFS(DataRegularSeason20242025!$AA$3:$AA$1315,DataRegularSeason20242025!$B$3:$B$1315, "&lt;=" &amp; $A133, DataRegularSeason20242025!$D$3:$D$1315, AA$1)+SUMIFS(DataRegularSeason20242025!$AB$3:$AB$1315,DataRegularSeason20242025!$B$3:$B$1315, "&lt;=" &amp; $A133, DataRegularSeason20242025!$E$3:$E$1315, AA$1)</f>
        <v>30</v>
      </c>
      <c r="AB133" s="2">
        <f>SUMIFS(DataRegularSeason20242025!$AA$3:$AA$1315,DataRegularSeason20242025!$B$3:$B$1315, "&lt;=" &amp; $A133, DataRegularSeason20242025!$D$3:$D$1315, AB$1)+SUMIFS(DataRegularSeason20242025!$AB$3:$AB$1315,DataRegularSeason20242025!$B$3:$B$1315, "&lt;=" &amp; $A133, DataRegularSeason20242025!$E$3:$E$1315, AB$1)</f>
        <v>36</v>
      </c>
      <c r="AC133" s="2">
        <f>SUMIFS(DataRegularSeason20242025!$AA$3:$AA$1315,DataRegularSeason20242025!$B$3:$B$1315, "&lt;=" &amp; $A133, DataRegularSeason20242025!$D$3:$D$1315, AC$1)+SUMIFS(DataRegularSeason20242025!$AB$3:$AB$1315,DataRegularSeason20242025!$B$3:$B$1315, "&lt;=" &amp; $A133, DataRegularSeason20242025!$E$3:$E$1315, AC$1)</f>
        <v>29</v>
      </c>
      <c r="AD133" s="2">
        <f>SUMIFS(DataRegularSeason20242025!$AA$3:$AA$1315,DataRegularSeason20242025!$B$3:$B$1315, "&lt;=" &amp; $A133, DataRegularSeason20242025!$D$3:$D$1315, AD$1)+SUMIFS(DataRegularSeason20242025!$AB$3:$AB$1315,DataRegularSeason20242025!$B$3:$B$1315, "&lt;=" &amp; $A133, DataRegularSeason20242025!$E$3:$E$1315, AD$1)</f>
        <v>33</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42</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27</v>
      </c>
      <c r="G134" s="2">
        <f>SUMIFS(DataRegularSeason20242025!$AA$3:$AA$1315,DataRegularSeason20242025!$B$3:$B$1315, "&lt;=" &amp; $A134, DataRegularSeason20242025!$D$3:$D$1315, G$1)+SUMIFS(DataRegularSeason20242025!$AB$3:$AB$1315,DataRegularSeason20242025!$B$3:$B$1315, "&lt;=" &amp; $A134, DataRegularSeason20242025!$E$3:$E$1315, G$1)</f>
        <v>33</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26</v>
      </c>
      <c r="L134" s="2">
        <f>SUMIFS(DataRegularSeason20242025!$AA$3:$AA$1315,DataRegularSeason20242025!$B$3:$B$1315, "&lt;=" &amp; $A134, DataRegularSeason20242025!$D$3:$D$1315, L$1)+SUMIFS(DataRegularSeason20242025!$AB$3:$AB$1315,DataRegularSeason20242025!$B$3:$B$1315, "&lt;=" &amp; $A134, DataRegularSeason20242025!$E$3:$E$1315, L$1)</f>
        <v>34</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37</v>
      </c>
      <c r="O134" s="2">
        <f>SUMIFS(DataRegularSeason20242025!$AA$3:$AA$1315,DataRegularSeason20242025!$B$3:$B$1315, "&lt;=" &amp; $A134, DataRegularSeason20242025!$D$3:$D$1315, O$1)+SUMIFS(DataRegularSeason20242025!$AB$3:$AB$1315,DataRegularSeason20242025!$B$3:$B$1315, "&lt;=" &amp; $A134, DataRegularSeason20242025!$E$3:$E$1315, O$1)</f>
        <v>42</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39</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28</v>
      </c>
      <c r="V134" s="2">
        <f>SUMIFS(DataRegularSeason20242025!$AA$3:$AA$1315,DataRegularSeason20242025!$B$3:$B$1315, "&lt;=" &amp; $A134, DataRegularSeason20242025!$D$3:$D$1315, V$1)+SUMIFS(DataRegularSeason20242025!$AB$3:$AB$1315,DataRegularSeason20242025!$B$3:$B$1315, "&lt;=" &amp; $A134, DataRegularSeason20242025!$E$3:$E$1315, V$1)</f>
        <v>30</v>
      </c>
      <c r="W134" s="2">
        <f>SUMIFS(DataRegularSeason20242025!$AA$3:$AA$1315,DataRegularSeason20242025!$B$3:$B$1315, "&lt;=" &amp; $A134, DataRegularSeason20242025!$D$3:$D$1315, W$1)+SUMIFS(DataRegularSeason20242025!$AB$3:$AB$1315,DataRegularSeason20242025!$B$3:$B$1315, "&lt;=" &amp; $A134, DataRegularSeason20242025!$E$3:$E$1315, W$1)</f>
        <v>30</v>
      </c>
      <c r="X134" s="2">
        <f>SUMIFS(DataRegularSeason20242025!$AA$3:$AA$1315,DataRegularSeason20242025!$B$3:$B$1315, "&lt;=" &amp; $A134, DataRegularSeason20242025!$D$3:$D$1315, X$1)+SUMIFS(DataRegularSeason20242025!$AB$3:$AB$1315,DataRegularSeason20242025!$B$3:$B$1315, "&lt;=" &amp; $A134, DataRegularSeason20242025!$E$3:$E$1315, X$1)</f>
        <v>30</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30</v>
      </c>
      <c r="AA134" s="2">
        <f>SUMIFS(DataRegularSeason20242025!$AA$3:$AA$1315,DataRegularSeason20242025!$B$3:$B$1315, "&lt;=" &amp; $A134, DataRegularSeason20242025!$D$3:$D$1315, AA$1)+SUMIFS(DataRegularSeason20242025!$AB$3:$AB$1315,DataRegularSeason20242025!$B$3:$B$1315, "&lt;=" &amp; $A134, DataRegularSeason20242025!$E$3:$E$1315, AA$1)</f>
        <v>30</v>
      </c>
      <c r="AB134" s="2">
        <f>SUMIFS(DataRegularSeason20242025!$AA$3:$AA$1315,DataRegularSeason20242025!$B$3:$B$1315, "&lt;=" &amp; $A134, DataRegularSeason20242025!$D$3:$D$1315, AB$1)+SUMIFS(DataRegularSeason20242025!$AB$3:$AB$1315,DataRegularSeason20242025!$B$3:$B$1315, "&lt;=" &amp; $A134, DataRegularSeason20242025!$E$3:$E$1315, AB$1)</f>
        <v>36</v>
      </c>
      <c r="AC134" s="2">
        <f>SUMIFS(DataRegularSeason20242025!$AA$3:$AA$1315,DataRegularSeason20242025!$B$3:$B$1315, "&lt;=" &amp; $A134, DataRegularSeason20242025!$D$3:$D$1315, AC$1)+SUMIFS(DataRegularSeason20242025!$AB$3:$AB$1315,DataRegularSeason20242025!$B$3:$B$1315, "&lt;=" &amp; $A134, DataRegularSeason20242025!$E$3:$E$1315, AC$1)</f>
        <v>29</v>
      </c>
      <c r="AD134" s="2">
        <f>SUMIFS(DataRegularSeason20242025!$AA$3:$AA$1315,DataRegularSeason20242025!$B$3:$B$1315, "&lt;=" &amp; $A134, DataRegularSeason20242025!$D$3:$D$1315, AD$1)+SUMIFS(DataRegularSeason20242025!$AB$3:$AB$1315,DataRegularSeason20242025!$B$3:$B$1315, "&lt;=" &amp; $A134, DataRegularSeason20242025!$E$3:$E$1315, AD$1)</f>
        <v>33</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42</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27</v>
      </c>
      <c r="G135" s="2">
        <f>SUMIFS(DataRegularSeason20242025!$AA$3:$AA$1315,DataRegularSeason20242025!$B$3:$B$1315, "&lt;=" &amp; $A135, DataRegularSeason20242025!$D$3:$D$1315, G$1)+SUMIFS(DataRegularSeason20242025!$AB$3:$AB$1315,DataRegularSeason20242025!$B$3:$B$1315, "&lt;=" &amp; $A135, DataRegularSeason20242025!$E$3:$E$1315, G$1)</f>
        <v>33</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26</v>
      </c>
      <c r="L135" s="2">
        <f>SUMIFS(DataRegularSeason20242025!$AA$3:$AA$1315,DataRegularSeason20242025!$B$3:$B$1315, "&lt;=" &amp; $A135, DataRegularSeason20242025!$D$3:$D$1315, L$1)+SUMIFS(DataRegularSeason20242025!$AB$3:$AB$1315,DataRegularSeason20242025!$B$3:$B$1315, "&lt;=" &amp; $A135, DataRegularSeason20242025!$E$3:$E$1315, L$1)</f>
        <v>34</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37</v>
      </c>
      <c r="O135" s="2">
        <f>SUMIFS(DataRegularSeason20242025!$AA$3:$AA$1315,DataRegularSeason20242025!$B$3:$B$1315, "&lt;=" &amp; $A135, DataRegularSeason20242025!$D$3:$D$1315, O$1)+SUMIFS(DataRegularSeason20242025!$AB$3:$AB$1315,DataRegularSeason20242025!$B$3:$B$1315, "&lt;=" &amp; $A135, DataRegularSeason20242025!$E$3:$E$1315, O$1)</f>
        <v>42</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39</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28</v>
      </c>
      <c r="V135" s="2">
        <f>SUMIFS(DataRegularSeason20242025!$AA$3:$AA$1315,DataRegularSeason20242025!$B$3:$B$1315, "&lt;=" &amp; $A135, DataRegularSeason20242025!$D$3:$D$1315, V$1)+SUMIFS(DataRegularSeason20242025!$AB$3:$AB$1315,DataRegularSeason20242025!$B$3:$B$1315, "&lt;=" &amp; $A135, DataRegularSeason20242025!$E$3:$E$1315, V$1)</f>
        <v>30</v>
      </c>
      <c r="W135" s="2">
        <f>SUMIFS(DataRegularSeason20242025!$AA$3:$AA$1315,DataRegularSeason20242025!$B$3:$B$1315, "&lt;=" &amp; $A135, DataRegularSeason20242025!$D$3:$D$1315, W$1)+SUMIFS(DataRegularSeason20242025!$AB$3:$AB$1315,DataRegularSeason20242025!$B$3:$B$1315, "&lt;=" &amp; $A135, DataRegularSeason20242025!$E$3:$E$1315, W$1)</f>
        <v>30</v>
      </c>
      <c r="X135" s="2">
        <f>SUMIFS(DataRegularSeason20242025!$AA$3:$AA$1315,DataRegularSeason20242025!$B$3:$B$1315, "&lt;=" &amp; $A135, DataRegularSeason20242025!$D$3:$D$1315, X$1)+SUMIFS(DataRegularSeason20242025!$AB$3:$AB$1315,DataRegularSeason20242025!$B$3:$B$1315, "&lt;=" &amp; $A135, DataRegularSeason20242025!$E$3:$E$1315, X$1)</f>
        <v>30</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30</v>
      </c>
      <c r="AA135" s="2">
        <f>SUMIFS(DataRegularSeason20242025!$AA$3:$AA$1315,DataRegularSeason20242025!$B$3:$B$1315, "&lt;=" &amp; $A135, DataRegularSeason20242025!$D$3:$D$1315, AA$1)+SUMIFS(DataRegularSeason20242025!$AB$3:$AB$1315,DataRegularSeason20242025!$B$3:$B$1315, "&lt;=" &amp; $A135, DataRegularSeason20242025!$E$3:$E$1315, AA$1)</f>
        <v>30</v>
      </c>
      <c r="AB135" s="2">
        <f>SUMIFS(DataRegularSeason20242025!$AA$3:$AA$1315,DataRegularSeason20242025!$B$3:$B$1315, "&lt;=" &amp; $A135, DataRegularSeason20242025!$D$3:$D$1315, AB$1)+SUMIFS(DataRegularSeason20242025!$AB$3:$AB$1315,DataRegularSeason20242025!$B$3:$B$1315, "&lt;=" &amp; $A135, DataRegularSeason20242025!$E$3:$E$1315, AB$1)</f>
        <v>36</v>
      </c>
      <c r="AC135" s="2">
        <f>SUMIFS(DataRegularSeason20242025!$AA$3:$AA$1315,DataRegularSeason20242025!$B$3:$B$1315, "&lt;=" &amp; $A135, DataRegularSeason20242025!$D$3:$D$1315, AC$1)+SUMIFS(DataRegularSeason20242025!$AB$3:$AB$1315,DataRegularSeason20242025!$B$3:$B$1315, "&lt;=" &amp; $A135, DataRegularSeason20242025!$E$3:$E$1315, AC$1)</f>
        <v>29</v>
      </c>
      <c r="AD135" s="2">
        <f>SUMIFS(DataRegularSeason20242025!$AA$3:$AA$1315,DataRegularSeason20242025!$B$3:$B$1315, "&lt;=" &amp; $A135, DataRegularSeason20242025!$D$3:$D$1315, AD$1)+SUMIFS(DataRegularSeason20242025!$AB$3:$AB$1315,DataRegularSeason20242025!$B$3:$B$1315, "&lt;=" &amp; $A135, DataRegularSeason20242025!$E$3:$E$1315, AD$1)</f>
        <v>33</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42</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27</v>
      </c>
      <c r="G136" s="2">
        <f>SUMIFS(DataRegularSeason20242025!$AA$3:$AA$1315,DataRegularSeason20242025!$B$3:$B$1315, "&lt;=" &amp; $A136, DataRegularSeason20242025!$D$3:$D$1315, G$1)+SUMIFS(DataRegularSeason20242025!$AB$3:$AB$1315,DataRegularSeason20242025!$B$3:$B$1315, "&lt;=" &amp; $A136, DataRegularSeason20242025!$E$3:$E$1315, G$1)</f>
        <v>33</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26</v>
      </c>
      <c r="L136" s="2">
        <f>SUMIFS(DataRegularSeason20242025!$AA$3:$AA$1315,DataRegularSeason20242025!$B$3:$B$1315, "&lt;=" &amp; $A136, DataRegularSeason20242025!$D$3:$D$1315, L$1)+SUMIFS(DataRegularSeason20242025!$AB$3:$AB$1315,DataRegularSeason20242025!$B$3:$B$1315, "&lt;=" &amp; $A136, DataRegularSeason20242025!$E$3:$E$1315, L$1)</f>
        <v>34</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37</v>
      </c>
      <c r="O136" s="2">
        <f>SUMIFS(DataRegularSeason20242025!$AA$3:$AA$1315,DataRegularSeason20242025!$B$3:$B$1315, "&lt;=" &amp; $A136, DataRegularSeason20242025!$D$3:$D$1315, O$1)+SUMIFS(DataRegularSeason20242025!$AB$3:$AB$1315,DataRegularSeason20242025!$B$3:$B$1315, "&lt;=" &amp; $A136, DataRegularSeason20242025!$E$3:$E$1315, O$1)</f>
        <v>42</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39</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28</v>
      </c>
      <c r="V136" s="2">
        <f>SUMIFS(DataRegularSeason20242025!$AA$3:$AA$1315,DataRegularSeason20242025!$B$3:$B$1315, "&lt;=" &amp; $A136, DataRegularSeason20242025!$D$3:$D$1315, V$1)+SUMIFS(DataRegularSeason20242025!$AB$3:$AB$1315,DataRegularSeason20242025!$B$3:$B$1315, "&lt;=" &amp; $A136, DataRegularSeason20242025!$E$3:$E$1315, V$1)</f>
        <v>30</v>
      </c>
      <c r="W136" s="2">
        <f>SUMIFS(DataRegularSeason20242025!$AA$3:$AA$1315,DataRegularSeason20242025!$B$3:$B$1315, "&lt;=" &amp; $A136, DataRegularSeason20242025!$D$3:$D$1315, W$1)+SUMIFS(DataRegularSeason20242025!$AB$3:$AB$1315,DataRegularSeason20242025!$B$3:$B$1315, "&lt;=" &amp; $A136, DataRegularSeason20242025!$E$3:$E$1315, W$1)</f>
        <v>30</v>
      </c>
      <c r="X136" s="2">
        <f>SUMIFS(DataRegularSeason20242025!$AA$3:$AA$1315,DataRegularSeason20242025!$B$3:$B$1315, "&lt;=" &amp; $A136, DataRegularSeason20242025!$D$3:$D$1315, X$1)+SUMIFS(DataRegularSeason20242025!$AB$3:$AB$1315,DataRegularSeason20242025!$B$3:$B$1315, "&lt;=" &amp; $A136, DataRegularSeason20242025!$E$3:$E$1315, X$1)</f>
        <v>30</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30</v>
      </c>
      <c r="AA136" s="2">
        <f>SUMIFS(DataRegularSeason20242025!$AA$3:$AA$1315,DataRegularSeason20242025!$B$3:$B$1315, "&lt;=" &amp; $A136, DataRegularSeason20242025!$D$3:$D$1315, AA$1)+SUMIFS(DataRegularSeason20242025!$AB$3:$AB$1315,DataRegularSeason20242025!$B$3:$B$1315, "&lt;=" &amp; $A136, DataRegularSeason20242025!$E$3:$E$1315, AA$1)</f>
        <v>30</v>
      </c>
      <c r="AB136" s="2">
        <f>SUMIFS(DataRegularSeason20242025!$AA$3:$AA$1315,DataRegularSeason20242025!$B$3:$B$1315, "&lt;=" &amp; $A136, DataRegularSeason20242025!$D$3:$D$1315, AB$1)+SUMIFS(DataRegularSeason20242025!$AB$3:$AB$1315,DataRegularSeason20242025!$B$3:$B$1315, "&lt;=" &amp; $A136, DataRegularSeason20242025!$E$3:$E$1315, AB$1)</f>
        <v>36</v>
      </c>
      <c r="AC136" s="2">
        <f>SUMIFS(DataRegularSeason20242025!$AA$3:$AA$1315,DataRegularSeason20242025!$B$3:$B$1315, "&lt;=" &amp; $A136, DataRegularSeason20242025!$D$3:$D$1315, AC$1)+SUMIFS(DataRegularSeason20242025!$AB$3:$AB$1315,DataRegularSeason20242025!$B$3:$B$1315, "&lt;=" &amp; $A136, DataRegularSeason20242025!$E$3:$E$1315, AC$1)</f>
        <v>29</v>
      </c>
      <c r="AD136" s="2">
        <f>SUMIFS(DataRegularSeason20242025!$AA$3:$AA$1315,DataRegularSeason20242025!$B$3:$B$1315, "&lt;=" &amp; $A136, DataRegularSeason20242025!$D$3:$D$1315, AD$1)+SUMIFS(DataRegularSeason20242025!$AB$3:$AB$1315,DataRegularSeason20242025!$B$3:$B$1315, "&lt;=" &amp; $A136, DataRegularSeason20242025!$E$3:$E$1315, AD$1)</f>
        <v>33</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42</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27</v>
      </c>
      <c r="G137" s="2">
        <f>SUMIFS(DataRegularSeason20242025!$AA$3:$AA$1315,DataRegularSeason20242025!$B$3:$B$1315, "&lt;=" &amp; $A137, DataRegularSeason20242025!$D$3:$D$1315, G$1)+SUMIFS(DataRegularSeason20242025!$AB$3:$AB$1315,DataRegularSeason20242025!$B$3:$B$1315, "&lt;=" &amp; $A137, DataRegularSeason20242025!$E$3:$E$1315, G$1)</f>
        <v>33</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26</v>
      </c>
      <c r="L137" s="2">
        <f>SUMIFS(DataRegularSeason20242025!$AA$3:$AA$1315,DataRegularSeason20242025!$B$3:$B$1315, "&lt;=" &amp; $A137, DataRegularSeason20242025!$D$3:$D$1315, L$1)+SUMIFS(DataRegularSeason20242025!$AB$3:$AB$1315,DataRegularSeason20242025!$B$3:$B$1315, "&lt;=" &amp; $A137, DataRegularSeason20242025!$E$3:$E$1315, L$1)</f>
        <v>34</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37</v>
      </c>
      <c r="O137" s="2">
        <f>SUMIFS(DataRegularSeason20242025!$AA$3:$AA$1315,DataRegularSeason20242025!$B$3:$B$1315, "&lt;=" &amp; $A137, DataRegularSeason20242025!$D$3:$D$1315, O$1)+SUMIFS(DataRegularSeason20242025!$AB$3:$AB$1315,DataRegularSeason20242025!$B$3:$B$1315, "&lt;=" &amp; $A137, DataRegularSeason20242025!$E$3:$E$1315, O$1)</f>
        <v>42</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39</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28</v>
      </c>
      <c r="V137" s="2">
        <f>SUMIFS(DataRegularSeason20242025!$AA$3:$AA$1315,DataRegularSeason20242025!$B$3:$B$1315, "&lt;=" &amp; $A137, DataRegularSeason20242025!$D$3:$D$1315, V$1)+SUMIFS(DataRegularSeason20242025!$AB$3:$AB$1315,DataRegularSeason20242025!$B$3:$B$1315, "&lt;=" &amp; $A137, DataRegularSeason20242025!$E$3:$E$1315, V$1)</f>
        <v>30</v>
      </c>
      <c r="W137" s="2">
        <f>SUMIFS(DataRegularSeason20242025!$AA$3:$AA$1315,DataRegularSeason20242025!$B$3:$B$1315, "&lt;=" &amp; $A137, DataRegularSeason20242025!$D$3:$D$1315, W$1)+SUMIFS(DataRegularSeason20242025!$AB$3:$AB$1315,DataRegularSeason20242025!$B$3:$B$1315, "&lt;=" &amp; $A137, DataRegularSeason20242025!$E$3:$E$1315, W$1)</f>
        <v>30</v>
      </c>
      <c r="X137" s="2">
        <f>SUMIFS(DataRegularSeason20242025!$AA$3:$AA$1315,DataRegularSeason20242025!$B$3:$B$1315, "&lt;=" &amp; $A137, DataRegularSeason20242025!$D$3:$D$1315, X$1)+SUMIFS(DataRegularSeason20242025!$AB$3:$AB$1315,DataRegularSeason20242025!$B$3:$B$1315, "&lt;=" &amp; $A137, DataRegularSeason20242025!$E$3:$E$1315, X$1)</f>
        <v>30</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30</v>
      </c>
      <c r="AA137" s="2">
        <f>SUMIFS(DataRegularSeason20242025!$AA$3:$AA$1315,DataRegularSeason20242025!$B$3:$B$1315, "&lt;=" &amp; $A137, DataRegularSeason20242025!$D$3:$D$1315, AA$1)+SUMIFS(DataRegularSeason20242025!$AB$3:$AB$1315,DataRegularSeason20242025!$B$3:$B$1315, "&lt;=" &amp; $A137, DataRegularSeason20242025!$E$3:$E$1315, AA$1)</f>
        <v>30</v>
      </c>
      <c r="AB137" s="2">
        <f>SUMIFS(DataRegularSeason20242025!$AA$3:$AA$1315,DataRegularSeason20242025!$B$3:$B$1315, "&lt;=" &amp; $A137, DataRegularSeason20242025!$D$3:$D$1315, AB$1)+SUMIFS(DataRegularSeason20242025!$AB$3:$AB$1315,DataRegularSeason20242025!$B$3:$B$1315, "&lt;=" &amp; $A137, DataRegularSeason20242025!$E$3:$E$1315, AB$1)</f>
        <v>36</v>
      </c>
      <c r="AC137" s="2">
        <f>SUMIFS(DataRegularSeason20242025!$AA$3:$AA$1315,DataRegularSeason20242025!$B$3:$B$1315, "&lt;=" &amp; $A137, DataRegularSeason20242025!$D$3:$D$1315, AC$1)+SUMIFS(DataRegularSeason20242025!$AB$3:$AB$1315,DataRegularSeason20242025!$B$3:$B$1315, "&lt;=" &amp; $A137, DataRegularSeason20242025!$E$3:$E$1315, AC$1)</f>
        <v>29</v>
      </c>
      <c r="AD137" s="2">
        <f>SUMIFS(DataRegularSeason20242025!$AA$3:$AA$1315,DataRegularSeason20242025!$B$3:$B$1315, "&lt;=" &amp; $A137, DataRegularSeason20242025!$D$3:$D$1315, AD$1)+SUMIFS(DataRegularSeason20242025!$AB$3:$AB$1315,DataRegularSeason20242025!$B$3:$B$1315, "&lt;=" &amp; $A137, DataRegularSeason20242025!$E$3:$E$1315, AD$1)</f>
        <v>33</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42</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27</v>
      </c>
      <c r="G138" s="2">
        <f>SUMIFS(DataRegularSeason20242025!$AA$3:$AA$1315,DataRegularSeason20242025!$B$3:$B$1315, "&lt;=" &amp; $A138, DataRegularSeason20242025!$D$3:$D$1315, G$1)+SUMIFS(DataRegularSeason20242025!$AB$3:$AB$1315,DataRegularSeason20242025!$B$3:$B$1315, "&lt;=" &amp; $A138, DataRegularSeason20242025!$E$3:$E$1315, G$1)</f>
        <v>33</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26</v>
      </c>
      <c r="L138" s="2">
        <f>SUMIFS(DataRegularSeason20242025!$AA$3:$AA$1315,DataRegularSeason20242025!$B$3:$B$1315, "&lt;=" &amp; $A138, DataRegularSeason20242025!$D$3:$D$1315, L$1)+SUMIFS(DataRegularSeason20242025!$AB$3:$AB$1315,DataRegularSeason20242025!$B$3:$B$1315, "&lt;=" &amp; $A138, DataRegularSeason20242025!$E$3:$E$1315, L$1)</f>
        <v>34</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37</v>
      </c>
      <c r="O138" s="2">
        <f>SUMIFS(DataRegularSeason20242025!$AA$3:$AA$1315,DataRegularSeason20242025!$B$3:$B$1315, "&lt;=" &amp; $A138, DataRegularSeason20242025!$D$3:$D$1315, O$1)+SUMIFS(DataRegularSeason20242025!$AB$3:$AB$1315,DataRegularSeason20242025!$B$3:$B$1315, "&lt;=" &amp; $A138, DataRegularSeason20242025!$E$3:$E$1315, O$1)</f>
        <v>42</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39</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28</v>
      </c>
      <c r="V138" s="2">
        <f>SUMIFS(DataRegularSeason20242025!$AA$3:$AA$1315,DataRegularSeason20242025!$B$3:$B$1315, "&lt;=" &amp; $A138, DataRegularSeason20242025!$D$3:$D$1315, V$1)+SUMIFS(DataRegularSeason20242025!$AB$3:$AB$1315,DataRegularSeason20242025!$B$3:$B$1315, "&lt;=" &amp; $A138, DataRegularSeason20242025!$E$3:$E$1315, V$1)</f>
        <v>30</v>
      </c>
      <c r="W138" s="2">
        <f>SUMIFS(DataRegularSeason20242025!$AA$3:$AA$1315,DataRegularSeason20242025!$B$3:$B$1315, "&lt;=" &amp; $A138, DataRegularSeason20242025!$D$3:$D$1315, W$1)+SUMIFS(DataRegularSeason20242025!$AB$3:$AB$1315,DataRegularSeason20242025!$B$3:$B$1315, "&lt;=" &amp; $A138, DataRegularSeason20242025!$E$3:$E$1315, W$1)</f>
        <v>30</v>
      </c>
      <c r="X138" s="2">
        <f>SUMIFS(DataRegularSeason20242025!$AA$3:$AA$1315,DataRegularSeason20242025!$B$3:$B$1315, "&lt;=" &amp; $A138, DataRegularSeason20242025!$D$3:$D$1315, X$1)+SUMIFS(DataRegularSeason20242025!$AB$3:$AB$1315,DataRegularSeason20242025!$B$3:$B$1315, "&lt;=" &amp; $A138, DataRegularSeason20242025!$E$3:$E$1315, X$1)</f>
        <v>30</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30</v>
      </c>
      <c r="AA138" s="2">
        <f>SUMIFS(DataRegularSeason20242025!$AA$3:$AA$1315,DataRegularSeason20242025!$B$3:$B$1315, "&lt;=" &amp; $A138, DataRegularSeason20242025!$D$3:$D$1315, AA$1)+SUMIFS(DataRegularSeason20242025!$AB$3:$AB$1315,DataRegularSeason20242025!$B$3:$B$1315, "&lt;=" &amp; $A138, DataRegularSeason20242025!$E$3:$E$1315, AA$1)</f>
        <v>30</v>
      </c>
      <c r="AB138" s="2">
        <f>SUMIFS(DataRegularSeason20242025!$AA$3:$AA$1315,DataRegularSeason20242025!$B$3:$B$1315, "&lt;=" &amp; $A138, DataRegularSeason20242025!$D$3:$D$1315, AB$1)+SUMIFS(DataRegularSeason20242025!$AB$3:$AB$1315,DataRegularSeason20242025!$B$3:$B$1315, "&lt;=" &amp; $A138, DataRegularSeason20242025!$E$3:$E$1315, AB$1)</f>
        <v>36</v>
      </c>
      <c r="AC138" s="2">
        <f>SUMIFS(DataRegularSeason20242025!$AA$3:$AA$1315,DataRegularSeason20242025!$B$3:$B$1315, "&lt;=" &amp; $A138, DataRegularSeason20242025!$D$3:$D$1315, AC$1)+SUMIFS(DataRegularSeason20242025!$AB$3:$AB$1315,DataRegularSeason20242025!$B$3:$B$1315, "&lt;=" &amp; $A138, DataRegularSeason20242025!$E$3:$E$1315, AC$1)</f>
        <v>29</v>
      </c>
      <c r="AD138" s="2">
        <f>SUMIFS(DataRegularSeason20242025!$AA$3:$AA$1315,DataRegularSeason20242025!$B$3:$B$1315, "&lt;=" &amp; $A138, DataRegularSeason20242025!$D$3:$D$1315, AD$1)+SUMIFS(DataRegularSeason20242025!$AB$3:$AB$1315,DataRegularSeason20242025!$B$3:$B$1315, "&lt;=" &amp; $A138, DataRegularSeason20242025!$E$3:$E$1315, AD$1)</f>
        <v>33</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42</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27</v>
      </c>
      <c r="G139" s="2">
        <f>SUMIFS(DataRegularSeason20242025!$AA$3:$AA$1315,DataRegularSeason20242025!$B$3:$B$1315, "&lt;=" &amp; $A139, DataRegularSeason20242025!$D$3:$D$1315, G$1)+SUMIFS(DataRegularSeason20242025!$AB$3:$AB$1315,DataRegularSeason20242025!$B$3:$B$1315, "&lt;=" &amp; $A139, DataRegularSeason20242025!$E$3:$E$1315, G$1)</f>
        <v>33</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26</v>
      </c>
      <c r="L139" s="2">
        <f>SUMIFS(DataRegularSeason20242025!$AA$3:$AA$1315,DataRegularSeason20242025!$B$3:$B$1315, "&lt;=" &amp; $A139, DataRegularSeason20242025!$D$3:$D$1315, L$1)+SUMIFS(DataRegularSeason20242025!$AB$3:$AB$1315,DataRegularSeason20242025!$B$3:$B$1315, "&lt;=" &amp; $A139, DataRegularSeason20242025!$E$3:$E$1315, L$1)</f>
        <v>34</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37</v>
      </c>
      <c r="O139" s="2">
        <f>SUMIFS(DataRegularSeason20242025!$AA$3:$AA$1315,DataRegularSeason20242025!$B$3:$B$1315, "&lt;=" &amp; $A139, DataRegularSeason20242025!$D$3:$D$1315, O$1)+SUMIFS(DataRegularSeason20242025!$AB$3:$AB$1315,DataRegularSeason20242025!$B$3:$B$1315, "&lt;=" &amp; $A139, DataRegularSeason20242025!$E$3:$E$1315, O$1)</f>
        <v>42</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39</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28</v>
      </c>
      <c r="V139" s="2">
        <f>SUMIFS(DataRegularSeason20242025!$AA$3:$AA$1315,DataRegularSeason20242025!$B$3:$B$1315, "&lt;=" &amp; $A139, DataRegularSeason20242025!$D$3:$D$1315, V$1)+SUMIFS(DataRegularSeason20242025!$AB$3:$AB$1315,DataRegularSeason20242025!$B$3:$B$1315, "&lt;=" &amp; $A139, DataRegularSeason20242025!$E$3:$E$1315, V$1)</f>
        <v>30</v>
      </c>
      <c r="W139" s="2">
        <f>SUMIFS(DataRegularSeason20242025!$AA$3:$AA$1315,DataRegularSeason20242025!$B$3:$B$1315, "&lt;=" &amp; $A139, DataRegularSeason20242025!$D$3:$D$1315, W$1)+SUMIFS(DataRegularSeason20242025!$AB$3:$AB$1315,DataRegularSeason20242025!$B$3:$B$1315, "&lt;=" &amp; $A139, DataRegularSeason20242025!$E$3:$E$1315, W$1)</f>
        <v>30</v>
      </c>
      <c r="X139" s="2">
        <f>SUMIFS(DataRegularSeason20242025!$AA$3:$AA$1315,DataRegularSeason20242025!$B$3:$B$1315, "&lt;=" &amp; $A139, DataRegularSeason20242025!$D$3:$D$1315, X$1)+SUMIFS(DataRegularSeason20242025!$AB$3:$AB$1315,DataRegularSeason20242025!$B$3:$B$1315, "&lt;=" &amp; $A139, DataRegularSeason20242025!$E$3:$E$1315, X$1)</f>
        <v>30</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30</v>
      </c>
      <c r="AA139" s="2">
        <f>SUMIFS(DataRegularSeason20242025!$AA$3:$AA$1315,DataRegularSeason20242025!$B$3:$B$1315, "&lt;=" &amp; $A139, DataRegularSeason20242025!$D$3:$D$1315, AA$1)+SUMIFS(DataRegularSeason20242025!$AB$3:$AB$1315,DataRegularSeason20242025!$B$3:$B$1315, "&lt;=" &amp; $A139, DataRegularSeason20242025!$E$3:$E$1315, AA$1)</f>
        <v>30</v>
      </c>
      <c r="AB139" s="2">
        <f>SUMIFS(DataRegularSeason20242025!$AA$3:$AA$1315,DataRegularSeason20242025!$B$3:$B$1315, "&lt;=" &amp; $A139, DataRegularSeason20242025!$D$3:$D$1315, AB$1)+SUMIFS(DataRegularSeason20242025!$AB$3:$AB$1315,DataRegularSeason20242025!$B$3:$B$1315, "&lt;=" &amp; $A139, DataRegularSeason20242025!$E$3:$E$1315, AB$1)</f>
        <v>36</v>
      </c>
      <c r="AC139" s="2">
        <f>SUMIFS(DataRegularSeason20242025!$AA$3:$AA$1315,DataRegularSeason20242025!$B$3:$B$1315, "&lt;=" &amp; $A139, DataRegularSeason20242025!$D$3:$D$1315, AC$1)+SUMIFS(DataRegularSeason20242025!$AB$3:$AB$1315,DataRegularSeason20242025!$B$3:$B$1315, "&lt;=" &amp; $A139, DataRegularSeason20242025!$E$3:$E$1315, AC$1)</f>
        <v>29</v>
      </c>
      <c r="AD139" s="2">
        <f>SUMIFS(DataRegularSeason20242025!$AA$3:$AA$1315,DataRegularSeason20242025!$B$3:$B$1315, "&lt;=" &amp; $A139, DataRegularSeason20242025!$D$3:$D$1315, AD$1)+SUMIFS(DataRegularSeason20242025!$AB$3:$AB$1315,DataRegularSeason20242025!$B$3:$B$1315, "&lt;=" &amp; $A139, DataRegularSeason20242025!$E$3:$E$1315, AD$1)</f>
        <v>33</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42</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27</v>
      </c>
      <c r="G140" s="2">
        <f>SUMIFS(DataRegularSeason20242025!$AA$3:$AA$1315,DataRegularSeason20242025!$B$3:$B$1315, "&lt;=" &amp; $A140, DataRegularSeason20242025!$D$3:$D$1315, G$1)+SUMIFS(DataRegularSeason20242025!$AB$3:$AB$1315,DataRegularSeason20242025!$B$3:$B$1315, "&lt;=" &amp; $A140, DataRegularSeason20242025!$E$3:$E$1315, G$1)</f>
        <v>33</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26</v>
      </c>
      <c r="L140" s="2">
        <f>SUMIFS(DataRegularSeason20242025!$AA$3:$AA$1315,DataRegularSeason20242025!$B$3:$B$1315, "&lt;=" &amp; $A140, DataRegularSeason20242025!$D$3:$D$1315, L$1)+SUMIFS(DataRegularSeason20242025!$AB$3:$AB$1315,DataRegularSeason20242025!$B$3:$B$1315, "&lt;=" &amp; $A140, DataRegularSeason20242025!$E$3:$E$1315, L$1)</f>
        <v>34</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37</v>
      </c>
      <c r="O140" s="2">
        <f>SUMIFS(DataRegularSeason20242025!$AA$3:$AA$1315,DataRegularSeason20242025!$B$3:$B$1315, "&lt;=" &amp; $A140, DataRegularSeason20242025!$D$3:$D$1315, O$1)+SUMIFS(DataRegularSeason20242025!$AB$3:$AB$1315,DataRegularSeason20242025!$B$3:$B$1315, "&lt;=" &amp; $A140, DataRegularSeason20242025!$E$3:$E$1315, O$1)</f>
        <v>42</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39</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28</v>
      </c>
      <c r="V140" s="2">
        <f>SUMIFS(DataRegularSeason20242025!$AA$3:$AA$1315,DataRegularSeason20242025!$B$3:$B$1315, "&lt;=" &amp; $A140, DataRegularSeason20242025!$D$3:$D$1315, V$1)+SUMIFS(DataRegularSeason20242025!$AB$3:$AB$1315,DataRegularSeason20242025!$B$3:$B$1315, "&lt;=" &amp; $A140, DataRegularSeason20242025!$E$3:$E$1315, V$1)</f>
        <v>30</v>
      </c>
      <c r="W140" s="2">
        <f>SUMIFS(DataRegularSeason20242025!$AA$3:$AA$1315,DataRegularSeason20242025!$B$3:$B$1315, "&lt;=" &amp; $A140, DataRegularSeason20242025!$D$3:$D$1315, W$1)+SUMIFS(DataRegularSeason20242025!$AB$3:$AB$1315,DataRegularSeason20242025!$B$3:$B$1315, "&lt;=" &amp; $A140, DataRegularSeason20242025!$E$3:$E$1315, W$1)</f>
        <v>30</v>
      </c>
      <c r="X140" s="2">
        <f>SUMIFS(DataRegularSeason20242025!$AA$3:$AA$1315,DataRegularSeason20242025!$B$3:$B$1315, "&lt;=" &amp; $A140, DataRegularSeason20242025!$D$3:$D$1315, X$1)+SUMIFS(DataRegularSeason20242025!$AB$3:$AB$1315,DataRegularSeason20242025!$B$3:$B$1315, "&lt;=" &amp; $A140, DataRegularSeason20242025!$E$3:$E$1315, X$1)</f>
        <v>30</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30</v>
      </c>
      <c r="AA140" s="2">
        <f>SUMIFS(DataRegularSeason20242025!$AA$3:$AA$1315,DataRegularSeason20242025!$B$3:$B$1315, "&lt;=" &amp; $A140, DataRegularSeason20242025!$D$3:$D$1315, AA$1)+SUMIFS(DataRegularSeason20242025!$AB$3:$AB$1315,DataRegularSeason20242025!$B$3:$B$1315, "&lt;=" &amp; $A140, DataRegularSeason20242025!$E$3:$E$1315, AA$1)</f>
        <v>30</v>
      </c>
      <c r="AB140" s="2">
        <f>SUMIFS(DataRegularSeason20242025!$AA$3:$AA$1315,DataRegularSeason20242025!$B$3:$B$1315, "&lt;=" &amp; $A140, DataRegularSeason20242025!$D$3:$D$1315, AB$1)+SUMIFS(DataRegularSeason20242025!$AB$3:$AB$1315,DataRegularSeason20242025!$B$3:$B$1315, "&lt;=" &amp; $A140, DataRegularSeason20242025!$E$3:$E$1315, AB$1)</f>
        <v>36</v>
      </c>
      <c r="AC140" s="2">
        <f>SUMIFS(DataRegularSeason20242025!$AA$3:$AA$1315,DataRegularSeason20242025!$B$3:$B$1315, "&lt;=" &amp; $A140, DataRegularSeason20242025!$D$3:$D$1315, AC$1)+SUMIFS(DataRegularSeason20242025!$AB$3:$AB$1315,DataRegularSeason20242025!$B$3:$B$1315, "&lt;=" &amp; $A140, DataRegularSeason20242025!$E$3:$E$1315, AC$1)</f>
        <v>29</v>
      </c>
      <c r="AD140" s="2">
        <f>SUMIFS(DataRegularSeason20242025!$AA$3:$AA$1315,DataRegularSeason20242025!$B$3:$B$1315, "&lt;=" &amp; $A140, DataRegularSeason20242025!$D$3:$D$1315, AD$1)+SUMIFS(DataRegularSeason20242025!$AB$3:$AB$1315,DataRegularSeason20242025!$B$3:$B$1315, "&lt;=" &amp; $A140, DataRegularSeason20242025!$E$3:$E$1315, AD$1)</f>
        <v>33</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42</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27</v>
      </c>
      <c r="G141" s="2">
        <f>SUMIFS(DataRegularSeason20242025!$AA$3:$AA$1315,DataRegularSeason20242025!$B$3:$B$1315, "&lt;=" &amp; $A141, DataRegularSeason20242025!$D$3:$D$1315, G$1)+SUMIFS(DataRegularSeason20242025!$AB$3:$AB$1315,DataRegularSeason20242025!$B$3:$B$1315, "&lt;=" &amp; $A141, DataRegularSeason20242025!$E$3:$E$1315, G$1)</f>
        <v>33</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26</v>
      </c>
      <c r="L141" s="2">
        <f>SUMIFS(DataRegularSeason20242025!$AA$3:$AA$1315,DataRegularSeason20242025!$B$3:$B$1315, "&lt;=" &amp; $A141, DataRegularSeason20242025!$D$3:$D$1315, L$1)+SUMIFS(DataRegularSeason20242025!$AB$3:$AB$1315,DataRegularSeason20242025!$B$3:$B$1315, "&lt;=" &amp; $A141, DataRegularSeason20242025!$E$3:$E$1315, L$1)</f>
        <v>34</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37</v>
      </c>
      <c r="O141" s="2">
        <f>SUMIFS(DataRegularSeason20242025!$AA$3:$AA$1315,DataRegularSeason20242025!$B$3:$B$1315, "&lt;=" &amp; $A141, DataRegularSeason20242025!$D$3:$D$1315, O$1)+SUMIFS(DataRegularSeason20242025!$AB$3:$AB$1315,DataRegularSeason20242025!$B$3:$B$1315, "&lt;=" &amp; $A141, DataRegularSeason20242025!$E$3:$E$1315, O$1)</f>
        <v>42</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39</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28</v>
      </c>
      <c r="V141" s="2">
        <f>SUMIFS(DataRegularSeason20242025!$AA$3:$AA$1315,DataRegularSeason20242025!$B$3:$B$1315, "&lt;=" &amp; $A141, DataRegularSeason20242025!$D$3:$D$1315, V$1)+SUMIFS(DataRegularSeason20242025!$AB$3:$AB$1315,DataRegularSeason20242025!$B$3:$B$1315, "&lt;=" &amp; $A141, DataRegularSeason20242025!$E$3:$E$1315, V$1)</f>
        <v>30</v>
      </c>
      <c r="W141" s="2">
        <f>SUMIFS(DataRegularSeason20242025!$AA$3:$AA$1315,DataRegularSeason20242025!$B$3:$B$1315, "&lt;=" &amp; $A141, DataRegularSeason20242025!$D$3:$D$1315, W$1)+SUMIFS(DataRegularSeason20242025!$AB$3:$AB$1315,DataRegularSeason20242025!$B$3:$B$1315, "&lt;=" &amp; $A141, DataRegularSeason20242025!$E$3:$E$1315, W$1)</f>
        <v>30</v>
      </c>
      <c r="X141" s="2">
        <f>SUMIFS(DataRegularSeason20242025!$AA$3:$AA$1315,DataRegularSeason20242025!$B$3:$B$1315, "&lt;=" &amp; $A141, DataRegularSeason20242025!$D$3:$D$1315, X$1)+SUMIFS(DataRegularSeason20242025!$AB$3:$AB$1315,DataRegularSeason20242025!$B$3:$B$1315, "&lt;=" &amp; $A141, DataRegularSeason20242025!$E$3:$E$1315, X$1)</f>
        <v>30</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30</v>
      </c>
      <c r="AA141" s="2">
        <f>SUMIFS(DataRegularSeason20242025!$AA$3:$AA$1315,DataRegularSeason20242025!$B$3:$B$1315, "&lt;=" &amp; $A141, DataRegularSeason20242025!$D$3:$D$1315, AA$1)+SUMIFS(DataRegularSeason20242025!$AB$3:$AB$1315,DataRegularSeason20242025!$B$3:$B$1315, "&lt;=" &amp; $A141, DataRegularSeason20242025!$E$3:$E$1315, AA$1)</f>
        <v>30</v>
      </c>
      <c r="AB141" s="2">
        <f>SUMIFS(DataRegularSeason20242025!$AA$3:$AA$1315,DataRegularSeason20242025!$B$3:$B$1315, "&lt;=" &amp; $A141, DataRegularSeason20242025!$D$3:$D$1315, AB$1)+SUMIFS(DataRegularSeason20242025!$AB$3:$AB$1315,DataRegularSeason20242025!$B$3:$B$1315, "&lt;=" &amp; $A141, DataRegularSeason20242025!$E$3:$E$1315, AB$1)</f>
        <v>36</v>
      </c>
      <c r="AC141" s="2">
        <f>SUMIFS(DataRegularSeason20242025!$AA$3:$AA$1315,DataRegularSeason20242025!$B$3:$B$1315, "&lt;=" &amp; $A141, DataRegularSeason20242025!$D$3:$D$1315, AC$1)+SUMIFS(DataRegularSeason20242025!$AB$3:$AB$1315,DataRegularSeason20242025!$B$3:$B$1315, "&lt;=" &amp; $A141, DataRegularSeason20242025!$E$3:$E$1315, AC$1)</f>
        <v>29</v>
      </c>
      <c r="AD141" s="2">
        <f>SUMIFS(DataRegularSeason20242025!$AA$3:$AA$1315,DataRegularSeason20242025!$B$3:$B$1315, "&lt;=" &amp; $A141, DataRegularSeason20242025!$D$3:$D$1315, AD$1)+SUMIFS(DataRegularSeason20242025!$AB$3:$AB$1315,DataRegularSeason20242025!$B$3:$B$1315, "&lt;=" &amp; $A141, DataRegularSeason20242025!$E$3:$E$1315, AD$1)</f>
        <v>33</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42</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27</v>
      </c>
      <c r="G142" s="2">
        <f>SUMIFS(DataRegularSeason20242025!$AA$3:$AA$1315,DataRegularSeason20242025!$B$3:$B$1315, "&lt;=" &amp; $A142, DataRegularSeason20242025!$D$3:$D$1315, G$1)+SUMIFS(DataRegularSeason20242025!$AB$3:$AB$1315,DataRegularSeason20242025!$B$3:$B$1315, "&lt;=" &amp; $A142, DataRegularSeason20242025!$E$3:$E$1315, G$1)</f>
        <v>33</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26</v>
      </c>
      <c r="L142" s="2">
        <f>SUMIFS(DataRegularSeason20242025!$AA$3:$AA$1315,DataRegularSeason20242025!$B$3:$B$1315, "&lt;=" &amp; $A142, DataRegularSeason20242025!$D$3:$D$1315, L$1)+SUMIFS(DataRegularSeason20242025!$AB$3:$AB$1315,DataRegularSeason20242025!$B$3:$B$1315, "&lt;=" &amp; $A142, DataRegularSeason20242025!$E$3:$E$1315, L$1)</f>
        <v>34</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37</v>
      </c>
      <c r="O142" s="2">
        <f>SUMIFS(DataRegularSeason20242025!$AA$3:$AA$1315,DataRegularSeason20242025!$B$3:$B$1315, "&lt;=" &amp; $A142, DataRegularSeason20242025!$D$3:$D$1315, O$1)+SUMIFS(DataRegularSeason20242025!$AB$3:$AB$1315,DataRegularSeason20242025!$B$3:$B$1315, "&lt;=" &amp; $A142, DataRegularSeason20242025!$E$3:$E$1315, O$1)</f>
        <v>42</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39</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28</v>
      </c>
      <c r="V142" s="2">
        <f>SUMIFS(DataRegularSeason20242025!$AA$3:$AA$1315,DataRegularSeason20242025!$B$3:$B$1315, "&lt;=" &amp; $A142, DataRegularSeason20242025!$D$3:$D$1315, V$1)+SUMIFS(DataRegularSeason20242025!$AB$3:$AB$1315,DataRegularSeason20242025!$B$3:$B$1315, "&lt;=" &amp; $A142, DataRegularSeason20242025!$E$3:$E$1315, V$1)</f>
        <v>30</v>
      </c>
      <c r="W142" s="2">
        <f>SUMIFS(DataRegularSeason20242025!$AA$3:$AA$1315,DataRegularSeason20242025!$B$3:$B$1315, "&lt;=" &amp; $A142, DataRegularSeason20242025!$D$3:$D$1315, W$1)+SUMIFS(DataRegularSeason20242025!$AB$3:$AB$1315,DataRegularSeason20242025!$B$3:$B$1315, "&lt;=" &amp; $A142, DataRegularSeason20242025!$E$3:$E$1315, W$1)</f>
        <v>30</v>
      </c>
      <c r="X142" s="2">
        <f>SUMIFS(DataRegularSeason20242025!$AA$3:$AA$1315,DataRegularSeason20242025!$B$3:$B$1315, "&lt;=" &amp; $A142, DataRegularSeason20242025!$D$3:$D$1315, X$1)+SUMIFS(DataRegularSeason20242025!$AB$3:$AB$1315,DataRegularSeason20242025!$B$3:$B$1315, "&lt;=" &amp; $A142, DataRegularSeason20242025!$E$3:$E$1315, X$1)</f>
        <v>30</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30</v>
      </c>
      <c r="AA142" s="2">
        <f>SUMIFS(DataRegularSeason20242025!$AA$3:$AA$1315,DataRegularSeason20242025!$B$3:$B$1315, "&lt;=" &amp; $A142, DataRegularSeason20242025!$D$3:$D$1315, AA$1)+SUMIFS(DataRegularSeason20242025!$AB$3:$AB$1315,DataRegularSeason20242025!$B$3:$B$1315, "&lt;=" &amp; $A142, DataRegularSeason20242025!$E$3:$E$1315, AA$1)</f>
        <v>30</v>
      </c>
      <c r="AB142" s="2">
        <f>SUMIFS(DataRegularSeason20242025!$AA$3:$AA$1315,DataRegularSeason20242025!$B$3:$B$1315, "&lt;=" &amp; $A142, DataRegularSeason20242025!$D$3:$D$1315, AB$1)+SUMIFS(DataRegularSeason20242025!$AB$3:$AB$1315,DataRegularSeason20242025!$B$3:$B$1315, "&lt;=" &amp; $A142, DataRegularSeason20242025!$E$3:$E$1315, AB$1)</f>
        <v>36</v>
      </c>
      <c r="AC142" s="2">
        <f>SUMIFS(DataRegularSeason20242025!$AA$3:$AA$1315,DataRegularSeason20242025!$B$3:$B$1315, "&lt;=" &amp; $A142, DataRegularSeason20242025!$D$3:$D$1315, AC$1)+SUMIFS(DataRegularSeason20242025!$AB$3:$AB$1315,DataRegularSeason20242025!$B$3:$B$1315, "&lt;=" &amp; $A142, DataRegularSeason20242025!$E$3:$E$1315, AC$1)</f>
        <v>29</v>
      </c>
      <c r="AD142" s="2">
        <f>SUMIFS(DataRegularSeason20242025!$AA$3:$AA$1315,DataRegularSeason20242025!$B$3:$B$1315, "&lt;=" &amp; $A142, DataRegularSeason20242025!$D$3:$D$1315, AD$1)+SUMIFS(DataRegularSeason20242025!$AB$3:$AB$1315,DataRegularSeason20242025!$B$3:$B$1315, "&lt;=" &amp; $A142, DataRegularSeason20242025!$E$3:$E$1315, AD$1)</f>
        <v>33</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42</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27</v>
      </c>
      <c r="G143" s="2">
        <f>SUMIFS(DataRegularSeason20242025!$AA$3:$AA$1315,DataRegularSeason20242025!$B$3:$B$1315, "&lt;=" &amp; $A143, DataRegularSeason20242025!$D$3:$D$1315, G$1)+SUMIFS(DataRegularSeason20242025!$AB$3:$AB$1315,DataRegularSeason20242025!$B$3:$B$1315, "&lt;=" &amp; $A143, DataRegularSeason20242025!$E$3:$E$1315, G$1)</f>
        <v>33</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26</v>
      </c>
      <c r="L143" s="2">
        <f>SUMIFS(DataRegularSeason20242025!$AA$3:$AA$1315,DataRegularSeason20242025!$B$3:$B$1315, "&lt;=" &amp; $A143, DataRegularSeason20242025!$D$3:$D$1315, L$1)+SUMIFS(DataRegularSeason20242025!$AB$3:$AB$1315,DataRegularSeason20242025!$B$3:$B$1315, "&lt;=" &amp; $A143, DataRegularSeason20242025!$E$3:$E$1315, L$1)</f>
        <v>34</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37</v>
      </c>
      <c r="O143" s="2">
        <f>SUMIFS(DataRegularSeason20242025!$AA$3:$AA$1315,DataRegularSeason20242025!$B$3:$B$1315, "&lt;=" &amp; $A143, DataRegularSeason20242025!$D$3:$D$1315, O$1)+SUMIFS(DataRegularSeason20242025!$AB$3:$AB$1315,DataRegularSeason20242025!$B$3:$B$1315, "&lt;=" &amp; $A143, DataRegularSeason20242025!$E$3:$E$1315, O$1)</f>
        <v>42</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39</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28</v>
      </c>
      <c r="V143" s="2">
        <f>SUMIFS(DataRegularSeason20242025!$AA$3:$AA$1315,DataRegularSeason20242025!$B$3:$B$1315, "&lt;=" &amp; $A143, DataRegularSeason20242025!$D$3:$D$1315, V$1)+SUMIFS(DataRegularSeason20242025!$AB$3:$AB$1315,DataRegularSeason20242025!$B$3:$B$1315, "&lt;=" &amp; $A143, DataRegularSeason20242025!$E$3:$E$1315, V$1)</f>
        <v>30</v>
      </c>
      <c r="W143" s="2">
        <f>SUMIFS(DataRegularSeason20242025!$AA$3:$AA$1315,DataRegularSeason20242025!$B$3:$B$1315, "&lt;=" &amp; $A143, DataRegularSeason20242025!$D$3:$D$1315, W$1)+SUMIFS(DataRegularSeason20242025!$AB$3:$AB$1315,DataRegularSeason20242025!$B$3:$B$1315, "&lt;=" &amp; $A143, DataRegularSeason20242025!$E$3:$E$1315, W$1)</f>
        <v>30</v>
      </c>
      <c r="X143" s="2">
        <f>SUMIFS(DataRegularSeason20242025!$AA$3:$AA$1315,DataRegularSeason20242025!$B$3:$B$1315, "&lt;=" &amp; $A143, DataRegularSeason20242025!$D$3:$D$1315, X$1)+SUMIFS(DataRegularSeason20242025!$AB$3:$AB$1315,DataRegularSeason20242025!$B$3:$B$1315, "&lt;=" &amp; $A143, DataRegularSeason20242025!$E$3:$E$1315, X$1)</f>
        <v>30</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30</v>
      </c>
      <c r="AA143" s="2">
        <f>SUMIFS(DataRegularSeason20242025!$AA$3:$AA$1315,DataRegularSeason20242025!$B$3:$B$1315, "&lt;=" &amp; $A143, DataRegularSeason20242025!$D$3:$D$1315, AA$1)+SUMIFS(DataRegularSeason20242025!$AB$3:$AB$1315,DataRegularSeason20242025!$B$3:$B$1315, "&lt;=" &amp; $A143, DataRegularSeason20242025!$E$3:$E$1315, AA$1)</f>
        <v>30</v>
      </c>
      <c r="AB143" s="2">
        <f>SUMIFS(DataRegularSeason20242025!$AA$3:$AA$1315,DataRegularSeason20242025!$B$3:$B$1315, "&lt;=" &amp; $A143, DataRegularSeason20242025!$D$3:$D$1315, AB$1)+SUMIFS(DataRegularSeason20242025!$AB$3:$AB$1315,DataRegularSeason20242025!$B$3:$B$1315, "&lt;=" &amp; $A143, DataRegularSeason20242025!$E$3:$E$1315, AB$1)</f>
        <v>36</v>
      </c>
      <c r="AC143" s="2">
        <f>SUMIFS(DataRegularSeason20242025!$AA$3:$AA$1315,DataRegularSeason20242025!$B$3:$B$1315, "&lt;=" &amp; $A143, DataRegularSeason20242025!$D$3:$D$1315, AC$1)+SUMIFS(DataRegularSeason20242025!$AB$3:$AB$1315,DataRegularSeason20242025!$B$3:$B$1315, "&lt;=" &amp; $A143, DataRegularSeason20242025!$E$3:$E$1315, AC$1)</f>
        <v>29</v>
      </c>
      <c r="AD143" s="2">
        <f>SUMIFS(DataRegularSeason20242025!$AA$3:$AA$1315,DataRegularSeason20242025!$B$3:$B$1315, "&lt;=" &amp; $A143, DataRegularSeason20242025!$D$3:$D$1315, AD$1)+SUMIFS(DataRegularSeason20242025!$AB$3:$AB$1315,DataRegularSeason20242025!$B$3:$B$1315, "&lt;=" &amp; $A143, DataRegularSeason20242025!$E$3:$E$1315, AD$1)</f>
        <v>33</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42</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27</v>
      </c>
      <c r="G144" s="2">
        <f>SUMIFS(DataRegularSeason20242025!$AA$3:$AA$1315,DataRegularSeason20242025!$B$3:$B$1315, "&lt;=" &amp; $A144, DataRegularSeason20242025!$D$3:$D$1315, G$1)+SUMIFS(DataRegularSeason20242025!$AB$3:$AB$1315,DataRegularSeason20242025!$B$3:$B$1315, "&lt;=" &amp; $A144, DataRegularSeason20242025!$E$3:$E$1315, G$1)</f>
        <v>33</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26</v>
      </c>
      <c r="L144" s="2">
        <f>SUMIFS(DataRegularSeason20242025!$AA$3:$AA$1315,DataRegularSeason20242025!$B$3:$B$1315, "&lt;=" &amp; $A144, DataRegularSeason20242025!$D$3:$D$1315, L$1)+SUMIFS(DataRegularSeason20242025!$AB$3:$AB$1315,DataRegularSeason20242025!$B$3:$B$1315, "&lt;=" &amp; $A144, DataRegularSeason20242025!$E$3:$E$1315, L$1)</f>
        <v>34</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37</v>
      </c>
      <c r="O144" s="2">
        <f>SUMIFS(DataRegularSeason20242025!$AA$3:$AA$1315,DataRegularSeason20242025!$B$3:$B$1315, "&lt;=" &amp; $A144, DataRegularSeason20242025!$D$3:$D$1315, O$1)+SUMIFS(DataRegularSeason20242025!$AB$3:$AB$1315,DataRegularSeason20242025!$B$3:$B$1315, "&lt;=" &amp; $A144, DataRegularSeason20242025!$E$3:$E$1315, O$1)</f>
        <v>42</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39</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28</v>
      </c>
      <c r="V144" s="2">
        <f>SUMIFS(DataRegularSeason20242025!$AA$3:$AA$1315,DataRegularSeason20242025!$B$3:$B$1315, "&lt;=" &amp; $A144, DataRegularSeason20242025!$D$3:$D$1315, V$1)+SUMIFS(DataRegularSeason20242025!$AB$3:$AB$1315,DataRegularSeason20242025!$B$3:$B$1315, "&lt;=" &amp; $A144, DataRegularSeason20242025!$E$3:$E$1315, V$1)</f>
        <v>30</v>
      </c>
      <c r="W144" s="2">
        <f>SUMIFS(DataRegularSeason20242025!$AA$3:$AA$1315,DataRegularSeason20242025!$B$3:$B$1315, "&lt;=" &amp; $A144, DataRegularSeason20242025!$D$3:$D$1315, W$1)+SUMIFS(DataRegularSeason20242025!$AB$3:$AB$1315,DataRegularSeason20242025!$B$3:$B$1315, "&lt;=" &amp; $A144, DataRegularSeason20242025!$E$3:$E$1315, W$1)</f>
        <v>30</v>
      </c>
      <c r="X144" s="2">
        <f>SUMIFS(DataRegularSeason20242025!$AA$3:$AA$1315,DataRegularSeason20242025!$B$3:$B$1315, "&lt;=" &amp; $A144, DataRegularSeason20242025!$D$3:$D$1315, X$1)+SUMIFS(DataRegularSeason20242025!$AB$3:$AB$1315,DataRegularSeason20242025!$B$3:$B$1315, "&lt;=" &amp; $A144, DataRegularSeason20242025!$E$3:$E$1315, X$1)</f>
        <v>30</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30</v>
      </c>
      <c r="AA144" s="2">
        <f>SUMIFS(DataRegularSeason20242025!$AA$3:$AA$1315,DataRegularSeason20242025!$B$3:$B$1315, "&lt;=" &amp; $A144, DataRegularSeason20242025!$D$3:$D$1315, AA$1)+SUMIFS(DataRegularSeason20242025!$AB$3:$AB$1315,DataRegularSeason20242025!$B$3:$B$1315, "&lt;=" &amp; $A144, DataRegularSeason20242025!$E$3:$E$1315, AA$1)</f>
        <v>30</v>
      </c>
      <c r="AB144" s="2">
        <f>SUMIFS(DataRegularSeason20242025!$AA$3:$AA$1315,DataRegularSeason20242025!$B$3:$B$1315, "&lt;=" &amp; $A144, DataRegularSeason20242025!$D$3:$D$1315, AB$1)+SUMIFS(DataRegularSeason20242025!$AB$3:$AB$1315,DataRegularSeason20242025!$B$3:$B$1315, "&lt;=" &amp; $A144, DataRegularSeason20242025!$E$3:$E$1315, AB$1)</f>
        <v>36</v>
      </c>
      <c r="AC144" s="2">
        <f>SUMIFS(DataRegularSeason20242025!$AA$3:$AA$1315,DataRegularSeason20242025!$B$3:$B$1315, "&lt;=" &amp; $A144, DataRegularSeason20242025!$D$3:$D$1315, AC$1)+SUMIFS(DataRegularSeason20242025!$AB$3:$AB$1315,DataRegularSeason20242025!$B$3:$B$1315, "&lt;=" &amp; $A144, DataRegularSeason20242025!$E$3:$E$1315, AC$1)</f>
        <v>29</v>
      </c>
      <c r="AD144" s="2">
        <f>SUMIFS(DataRegularSeason20242025!$AA$3:$AA$1315,DataRegularSeason20242025!$B$3:$B$1315, "&lt;=" &amp; $A144, DataRegularSeason20242025!$D$3:$D$1315, AD$1)+SUMIFS(DataRegularSeason20242025!$AB$3:$AB$1315,DataRegularSeason20242025!$B$3:$B$1315, "&lt;=" &amp; $A144, DataRegularSeason20242025!$E$3:$E$1315, AD$1)</f>
        <v>33</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42</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27</v>
      </c>
      <c r="G145" s="2">
        <f>SUMIFS(DataRegularSeason20242025!$AA$3:$AA$1315,DataRegularSeason20242025!$B$3:$B$1315, "&lt;=" &amp; $A145, DataRegularSeason20242025!$D$3:$D$1315, G$1)+SUMIFS(DataRegularSeason20242025!$AB$3:$AB$1315,DataRegularSeason20242025!$B$3:$B$1315, "&lt;=" &amp; $A145, DataRegularSeason20242025!$E$3:$E$1315, G$1)</f>
        <v>33</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26</v>
      </c>
      <c r="L145" s="2">
        <f>SUMIFS(DataRegularSeason20242025!$AA$3:$AA$1315,DataRegularSeason20242025!$B$3:$B$1315, "&lt;=" &amp; $A145, DataRegularSeason20242025!$D$3:$D$1315, L$1)+SUMIFS(DataRegularSeason20242025!$AB$3:$AB$1315,DataRegularSeason20242025!$B$3:$B$1315, "&lt;=" &amp; $A145, DataRegularSeason20242025!$E$3:$E$1315, L$1)</f>
        <v>34</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37</v>
      </c>
      <c r="O145" s="2">
        <f>SUMIFS(DataRegularSeason20242025!$AA$3:$AA$1315,DataRegularSeason20242025!$B$3:$B$1315, "&lt;=" &amp; $A145, DataRegularSeason20242025!$D$3:$D$1315, O$1)+SUMIFS(DataRegularSeason20242025!$AB$3:$AB$1315,DataRegularSeason20242025!$B$3:$B$1315, "&lt;=" &amp; $A145, DataRegularSeason20242025!$E$3:$E$1315, O$1)</f>
        <v>42</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39</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28</v>
      </c>
      <c r="V145" s="2">
        <f>SUMIFS(DataRegularSeason20242025!$AA$3:$AA$1315,DataRegularSeason20242025!$B$3:$B$1315, "&lt;=" &amp; $A145, DataRegularSeason20242025!$D$3:$D$1315, V$1)+SUMIFS(DataRegularSeason20242025!$AB$3:$AB$1315,DataRegularSeason20242025!$B$3:$B$1315, "&lt;=" &amp; $A145, DataRegularSeason20242025!$E$3:$E$1315, V$1)</f>
        <v>30</v>
      </c>
      <c r="W145" s="2">
        <f>SUMIFS(DataRegularSeason20242025!$AA$3:$AA$1315,DataRegularSeason20242025!$B$3:$B$1315, "&lt;=" &amp; $A145, DataRegularSeason20242025!$D$3:$D$1315, W$1)+SUMIFS(DataRegularSeason20242025!$AB$3:$AB$1315,DataRegularSeason20242025!$B$3:$B$1315, "&lt;=" &amp; $A145, DataRegularSeason20242025!$E$3:$E$1315, W$1)</f>
        <v>30</v>
      </c>
      <c r="X145" s="2">
        <f>SUMIFS(DataRegularSeason20242025!$AA$3:$AA$1315,DataRegularSeason20242025!$B$3:$B$1315, "&lt;=" &amp; $A145, DataRegularSeason20242025!$D$3:$D$1315, X$1)+SUMIFS(DataRegularSeason20242025!$AB$3:$AB$1315,DataRegularSeason20242025!$B$3:$B$1315, "&lt;=" &amp; $A145, DataRegularSeason20242025!$E$3:$E$1315, X$1)</f>
        <v>30</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30</v>
      </c>
      <c r="AA145" s="2">
        <f>SUMIFS(DataRegularSeason20242025!$AA$3:$AA$1315,DataRegularSeason20242025!$B$3:$B$1315, "&lt;=" &amp; $A145, DataRegularSeason20242025!$D$3:$D$1315, AA$1)+SUMIFS(DataRegularSeason20242025!$AB$3:$AB$1315,DataRegularSeason20242025!$B$3:$B$1315, "&lt;=" &amp; $A145, DataRegularSeason20242025!$E$3:$E$1315, AA$1)</f>
        <v>30</v>
      </c>
      <c r="AB145" s="2">
        <f>SUMIFS(DataRegularSeason20242025!$AA$3:$AA$1315,DataRegularSeason20242025!$B$3:$B$1315, "&lt;=" &amp; $A145, DataRegularSeason20242025!$D$3:$D$1315, AB$1)+SUMIFS(DataRegularSeason20242025!$AB$3:$AB$1315,DataRegularSeason20242025!$B$3:$B$1315, "&lt;=" &amp; $A145, DataRegularSeason20242025!$E$3:$E$1315, AB$1)</f>
        <v>36</v>
      </c>
      <c r="AC145" s="2">
        <f>SUMIFS(DataRegularSeason20242025!$AA$3:$AA$1315,DataRegularSeason20242025!$B$3:$B$1315, "&lt;=" &amp; $A145, DataRegularSeason20242025!$D$3:$D$1315, AC$1)+SUMIFS(DataRegularSeason20242025!$AB$3:$AB$1315,DataRegularSeason20242025!$B$3:$B$1315, "&lt;=" &amp; $A145, DataRegularSeason20242025!$E$3:$E$1315, AC$1)</f>
        <v>29</v>
      </c>
      <c r="AD145" s="2">
        <f>SUMIFS(DataRegularSeason20242025!$AA$3:$AA$1315,DataRegularSeason20242025!$B$3:$B$1315, "&lt;=" &amp; $A145, DataRegularSeason20242025!$D$3:$D$1315, AD$1)+SUMIFS(DataRegularSeason20242025!$AB$3:$AB$1315,DataRegularSeason20242025!$B$3:$B$1315, "&lt;=" &amp; $A145, DataRegularSeason20242025!$E$3:$E$1315, AD$1)</f>
        <v>33</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42</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27</v>
      </c>
      <c r="G146" s="2">
        <f>SUMIFS(DataRegularSeason20242025!$AA$3:$AA$1315,DataRegularSeason20242025!$B$3:$B$1315, "&lt;=" &amp; $A146, DataRegularSeason20242025!$D$3:$D$1315, G$1)+SUMIFS(DataRegularSeason20242025!$AB$3:$AB$1315,DataRegularSeason20242025!$B$3:$B$1315, "&lt;=" &amp; $A146, DataRegularSeason20242025!$E$3:$E$1315, G$1)</f>
        <v>33</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26</v>
      </c>
      <c r="L146" s="2">
        <f>SUMIFS(DataRegularSeason20242025!$AA$3:$AA$1315,DataRegularSeason20242025!$B$3:$B$1315, "&lt;=" &amp; $A146, DataRegularSeason20242025!$D$3:$D$1315, L$1)+SUMIFS(DataRegularSeason20242025!$AB$3:$AB$1315,DataRegularSeason20242025!$B$3:$B$1315, "&lt;=" &amp; $A146, DataRegularSeason20242025!$E$3:$E$1315, L$1)</f>
        <v>34</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37</v>
      </c>
      <c r="O146" s="2">
        <f>SUMIFS(DataRegularSeason20242025!$AA$3:$AA$1315,DataRegularSeason20242025!$B$3:$B$1315, "&lt;=" &amp; $A146, DataRegularSeason20242025!$D$3:$D$1315, O$1)+SUMIFS(DataRegularSeason20242025!$AB$3:$AB$1315,DataRegularSeason20242025!$B$3:$B$1315, "&lt;=" &amp; $A146, DataRegularSeason20242025!$E$3:$E$1315, O$1)</f>
        <v>42</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39</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28</v>
      </c>
      <c r="V146" s="2">
        <f>SUMIFS(DataRegularSeason20242025!$AA$3:$AA$1315,DataRegularSeason20242025!$B$3:$B$1315, "&lt;=" &amp; $A146, DataRegularSeason20242025!$D$3:$D$1315, V$1)+SUMIFS(DataRegularSeason20242025!$AB$3:$AB$1315,DataRegularSeason20242025!$B$3:$B$1315, "&lt;=" &amp; $A146, DataRegularSeason20242025!$E$3:$E$1315, V$1)</f>
        <v>30</v>
      </c>
      <c r="W146" s="2">
        <f>SUMIFS(DataRegularSeason20242025!$AA$3:$AA$1315,DataRegularSeason20242025!$B$3:$B$1315, "&lt;=" &amp; $A146, DataRegularSeason20242025!$D$3:$D$1315, W$1)+SUMIFS(DataRegularSeason20242025!$AB$3:$AB$1315,DataRegularSeason20242025!$B$3:$B$1315, "&lt;=" &amp; $A146, DataRegularSeason20242025!$E$3:$E$1315, W$1)</f>
        <v>30</v>
      </c>
      <c r="X146" s="2">
        <f>SUMIFS(DataRegularSeason20242025!$AA$3:$AA$1315,DataRegularSeason20242025!$B$3:$B$1315, "&lt;=" &amp; $A146, DataRegularSeason20242025!$D$3:$D$1315, X$1)+SUMIFS(DataRegularSeason20242025!$AB$3:$AB$1315,DataRegularSeason20242025!$B$3:$B$1315, "&lt;=" &amp; $A146, DataRegularSeason20242025!$E$3:$E$1315, X$1)</f>
        <v>30</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30</v>
      </c>
      <c r="AA146" s="2">
        <f>SUMIFS(DataRegularSeason20242025!$AA$3:$AA$1315,DataRegularSeason20242025!$B$3:$B$1315, "&lt;=" &amp; $A146, DataRegularSeason20242025!$D$3:$D$1315, AA$1)+SUMIFS(DataRegularSeason20242025!$AB$3:$AB$1315,DataRegularSeason20242025!$B$3:$B$1315, "&lt;=" &amp; $A146, DataRegularSeason20242025!$E$3:$E$1315, AA$1)</f>
        <v>30</v>
      </c>
      <c r="AB146" s="2">
        <f>SUMIFS(DataRegularSeason20242025!$AA$3:$AA$1315,DataRegularSeason20242025!$B$3:$B$1315, "&lt;=" &amp; $A146, DataRegularSeason20242025!$D$3:$D$1315, AB$1)+SUMIFS(DataRegularSeason20242025!$AB$3:$AB$1315,DataRegularSeason20242025!$B$3:$B$1315, "&lt;=" &amp; $A146, DataRegularSeason20242025!$E$3:$E$1315, AB$1)</f>
        <v>36</v>
      </c>
      <c r="AC146" s="2">
        <f>SUMIFS(DataRegularSeason20242025!$AA$3:$AA$1315,DataRegularSeason20242025!$B$3:$B$1315, "&lt;=" &amp; $A146, DataRegularSeason20242025!$D$3:$D$1315, AC$1)+SUMIFS(DataRegularSeason20242025!$AB$3:$AB$1315,DataRegularSeason20242025!$B$3:$B$1315, "&lt;=" &amp; $A146, DataRegularSeason20242025!$E$3:$E$1315, AC$1)</f>
        <v>29</v>
      </c>
      <c r="AD146" s="2">
        <f>SUMIFS(DataRegularSeason20242025!$AA$3:$AA$1315,DataRegularSeason20242025!$B$3:$B$1315, "&lt;=" &amp; $A146, DataRegularSeason20242025!$D$3:$D$1315, AD$1)+SUMIFS(DataRegularSeason20242025!$AB$3:$AB$1315,DataRegularSeason20242025!$B$3:$B$1315, "&lt;=" &amp; $A146, DataRegularSeason20242025!$E$3:$E$1315, AD$1)</f>
        <v>33</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42</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27</v>
      </c>
      <c r="G147" s="2">
        <f>SUMIFS(DataRegularSeason20242025!$AA$3:$AA$1315,DataRegularSeason20242025!$B$3:$B$1315, "&lt;=" &amp; $A147, DataRegularSeason20242025!$D$3:$D$1315, G$1)+SUMIFS(DataRegularSeason20242025!$AB$3:$AB$1315,DataRegularSeason20242025!$B$3:$B$1315, "&lt;=" &amp; $A147, DataRegularSeason20242025!$E$3:$E$1315, G$1)</f>
        <v>33</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26</v>
      </c>
      <c r="L147" s="2">
        <f>SUMIFS(DataRegularSeason20242025!$AA$3:$AA$1315,DataRegularSeason20242025!$B$3:$B$1315, "&lt;=" &amp; $A147, DataRegularSeason20242025!$D$3:$D$1315, L$1)+SUMIFS(DataRegularSeason20242025!$AB$3:$AB$1315,DataRegularSeason20242025!$B$3:$B$1315, "&lt;=" &amp; $A147, DataRegularSeason20242025!$E$3:$E$1315, L$1)</f>
        <v>34</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37</v>
      </c>
      <c r="O147" s="2">
        <f>SUMIFS(DataRegularSeason20242025!$AA$3:$AA$1315,DataRegularSeason20242025!$B$3:$B$1315, "&lt;=" &amp; $A147, DataRegularSeason20242025!$D$3:$D$1315, O$1)+SUMIFS(DataRegularSeason20242025!$AB$3:$AB$1315,DataRegularSeason20242025!$B$3:$B$1315, "&lt;=" &amp; $A147, DataRegularSeason20242025!$E$3:$E$1315, O$1)</f>
        <v>42</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39</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28</v>
      </c>
      <c r="V147" s="2">
        <f>SUMIFS(DataRegularSeason20242025!$AA$3:$AA$1315,DataRegularSeason20242025!$B$3:$B$1315, "&lt;=" &amp; $A147, DataRegularSeason20242025!$D$3:$D$1315, V$1)+SUMIFS(DataRegularSeason20242025!$AB$3:$AB$1315,DataRegularSeason20242025!$B$3:$B$1315, "&lt;=" &amp; $A147, DataRegularSeason20242025!$E$3:$E$1315, V$1)</f>
        <v>30</v>
      </c>
      <c r="W147" s="2">
        <f>SUMIFS(DataRegularSeason20242025!$AA$3:$AA$1315,DataRegularSeason20242025!$B$3:$B$1315, "&lt;=" &amp; $A147, DataRegularSeason20242025!$D$3:$D$1315, W$1)+SUMIFS(DataRegularSeason20242025!$AB$3:$AB$1315,DataRegularSeason20242025!$B$3:$B$1315, "&lt;=" &amp; $A147, DataRegularSeason20242025!$E$3:$E$1315, W$1)</f>
        <v>30</v>
      </c>
      <c r="X147" s="2">
        <f>SUMIFS(DataRegularSeason20242025!$AA$3:$AA$1315,DataRegularSeason20242025!$B$3:$B$1315, "&lt;=" &amp; $A147, DataRegularSeason20242025!$D$3:$D$1315, X$1)+SUMIFS(DataRegularSeason20242025!$AB$3:$AB$1315,DataRegularSeason20242025!$B$3:$B$1315, "&lt;=" &amp; $A147, DataRegularSeason20242025!$E$3:$E$1315, X$1)</f>
        <v>30</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30</v>
      </c>
      <c r="AA147" s="2">
        <f>SUMIFS(DataRegularSeason20242025!$AA$3:$AA$1315,DataRegularSeason20242025!$B$3:$B$1315, "&lt;=" &amp; $A147, DataRegularSeason20242025!$D$3:$D$1315, AA$1)+SUMIFS(DataRegularSeason20242025!$AB$3:$AB$1315,DataRegularSeason20242025!$B$3:$B$1315, "&lt;=" &amp; $A147, DataRegularSeason20242025!$E$3:$E$1315, AA$1)</f>
        <v>30</v>
      </c>
      <c r="AB147" s="2">
        <f>SUMIFS(DataRegularSeason20242025!$AA$3:$AA$1315,DataRegularSeason20242025!$B$3:$B$1315, "&lt;=" &amp; $A147, DataRegularSeason20242025!$D$3:$D$1315, AB$1)+SUMIFS(DataRegularSeason20242025!$AB$3:$AB$1315,DataRegularSeason20242025!$B$3:$B$1315, "&lt;=" &amp; $A147, DataRegularSeason20242025!$E$3:$E$1315, AB$1)</f>
        <v>36</v>
      </c>
      <c r="AC147" s="2">
        <f>SUMIFS(DataRegularSeason20242025!$AA$3:$AA$1315,DataRegularSeason20242025!$B$3:$B$1315, "&lt;=" &amp; $A147, DataRegularSeason20242025!$D$3:$D$1315, AC$1)+SUMIFS(DataRegularSeason20242025!$AB$3:$AB$1315,DataRegularSeason20242025!$B$3:$B$1315, "&lt;=" &amp; $A147, DataRegularSeason20242025!$E$3:$E$1315, AC$1)</f>
        <v>29</v>
      </c>
      <c r="AD147" s="2">
        <f>SUMIFS(DataRegularSeason20242025!$AA$3:$AA$1315,DataRegularSeason20242025!$B$3:$B$1315, "&lt;=" &amp; $A147, DataRegularSeason20242025!$D$3:$D$1315, AD$1)+SUMIFS(DataRegularSeason20242025!$AB$3:$AB$1315,DataRegularSeason20242025!$B$3:$B$1315, "&lt;=" &amp; $A147, DataRegularSeason20242025!$E$3:$E$1315, AD$1)</f>
        <v>33</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42</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27</v>
      </c>
      <c r="G148" s="2">
        <f>SUMIFS(DataRegularSeason20242025!$AA$3:$AA$1315,DataRegularSeason20242025!$B$3:$B$1315, "&lt;=" &amp; $A148, DataRegularSeason20242025!$D$3:$D$1315, G$1)+SUMIFS(DataRegularSeason20242025!$AB$3:$AB$1315,DataRegularSeason20242025!$B$3:$B$1315, "&lt;=" &amp; $A148, DataRegularSeason20242025!$E$3:$E$1315, G$1)</f>
        <v>33</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26</v>
      </c>
      <c r="L148" s="2">
        <f>SUMIFS(DataRegularSeason20242025!$AA$3:$AA$1315,DataRegularSeason20242025!$B$3:$B$1315, "&lt;=" &amp; $A148, DataRegularSeason20242025!$D$3:$D$1315, L$1)+SUMIFS(DataRegularSeason20242025!$AB$3:$AB$1315,DataRegularSeason20242025!$B$3:$B$1315, "&lt;=" &amp; $A148, DataRegularSeason20242025!$E$3:$E$1315, L$1)</f>
        <v>34</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37</v>
      </c>
      <c r="O148" s="2">
        <f>SUMIFS(DataRegularSeason20242025!$AA$3:$AA$1315,DataRegularSeason20242025!$B$3:$B$1315, "&lt;=" &amp; $A148, DataRegularSeason20242025!$D$3:$D$1315, O$1)+SUMIFS(DataRegularSeason20242025!$AB$3:$AB$1315,DataRegularSeason20242025!$B$3:$B$1315, "&lt;=" &amp; $A148, DataRegularSeason20242025!$E$3:$E$1315, O$1)</f>
        <v>42</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39</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28</v>
      </c>
      <c r="V148" s="2">
        <f>SUMIFS(DataRegularSeason20242025!$AA$3:$AA$1315,DataRegularSeason20242025!$B$3:$B$1315, "&lt;=" &amp; $A148, DataRegularSeason20242025!$D$3:$D$1315, V$1)+SUMIFS(DataRegularSeason20242025!$AB$3:$AB$1315,DataRegularSeason20242025!$B$3:$B$1315, "&lt;=" &amp; $A148, DataRegularSeason20242025!$E$3:$E$1315, V$1)</f>
        <v>30</v>
      </c>
      <c r="W148" s="2">
        <f>SUMIFS(DataRegularSeason20242025!$AA$3:$AA$1315,DataRegularSeason20242025!$B$3:$B$1315, "&lt;=" &amp; $A148, DataRegularSeason20242025!$D$3:$D$1315, W$1)+SUMIFS(DataRegularSeason20242025!$AB$3:$AB$1315,DataRegularSeason20242025!$B$3:$B$1315, "&lt;=" &amp; $A148, DataRegularSeason20242025!$E$3:$E$1315, W$1)</f>
        <v>30</v>
      </c>
      <c r="X148" s="2">
        <f>SUMIFS(DataRegularSeason20242025!$AA$3:$AA$1315,DataRegularSeason20242025!$B$3:$B$1315, "&lt;=" &amp; $A148, DataRegularSeason20242025!$D$3:$D$1315, X$1)+SUMIFS(DataRegularSeason20242025!$AB$3:$AB$1315,DataRegularSeason20242025!$B$3:$B$1315, "&lt;=" &amp; $A148, DataRegularSeason20242025!$E$3:$E$1315, X$1)</f>
        <v>30</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30</v>
      </c>
      <c r="AA148" s="2">
        <f>SUMIFS(DataRegularSeason20242025!$AA$3:$AA$1315,DataRegularSeason20242025!$B$3:$B$1315, "&lt;=" &amp; $A148, DataRegularSeason20242025!$D$3:$D$1315, AA$1)+SUMIFS(DataRegularSeason20242025!$AB$3:$AB$1315,DataRegularSeason20242025!$B$3:$B$1315, "&lt;=" &amp; $A148, DataRegularSeason20242025!$E$3:$E$1315, AA$1)</f>
        <v>30</v>
      </c>
      <c r="AB148" s="2">
        <f>SUMIFS(DataRegularSeason20242025!$AA$3:$AA$1315,DataRegularSeason20242025!$B$3:$B$1315, "&lt;=" &amp; $A148, DataRegularSeason20242025!$D$3:$D$1315, AB$1)+SUMIFS(DataRegularSeason20242025!$AB$3:$AB$1315,DataRegularSeason20242025!$B$3:$B$1315, "&lt;=" &amp; $A148, DataRegularSeason20242025!$E$3:$E$1315, AB$1)</f>
        <v>36</v>
      </c>
      <c r="AC148" s="2">
        <f>SUMIFS(DataRegularSeason20242025!$AA$3:$AA$1315,DataRegularSeason20242025!$B$3:$B$1315, "&lt;=" &amp; $A148, DataRegularSeason20242025!$D$3:$D$1315, AC$1)+SUMIFS(DataRegularSeason20242025!$AB$3:$AB$1315,DataRegularSeason20242025!$B$3:$B$1315, "&lt;=" &amp; $A148, DataRegularSeason20242025!$E$3:$E$1315, AC$1)</f>
        <v>29</v>
      </c>
      <c r="AD148" s="2">
        <f>SUMIFS(DataRegularSeason20242025!$AA$3:$AA$1315,DataRegularSeason20242025!$B$3:$B$1315, "&lt;=" &amp; $A148, DataRegularSeason20242025!$D$3:$D$1315, AD$1)+SUMIFS(DataRegularSeason20242025!$AB$3:$AB$1315,DataRegularSeason20242025!$B$3:$B$1315, "&lt;=" &amp; $A148, DataRegularSeason20242025!$E$3:$E$1315, AD$1)</f>
        <v>33</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42</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27</v>
      </c>
      <c r="G149" s="2">
        <f>SUMIFS(DataRegularSeason20242025!$AA$3:$AA$1315,DataRegularSeason20242025!$B$3:$B$1315, "&lt;=" &amp; $A149, DataRegularSeason20242025!$D$3:$D$1315, G$1)+SUMIFS(DataRegularSeason20242025!$AB$3:$AB$1315,DataRegularSeason20242025!$B$3:$B$1315, "&lt;=" &amp; $A149, DataRegularSeason20242025!$E$3:$E$1315, G$1)</f>
        <v>33</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26</v>
      </c>
      <c r="L149" s="2">
        <f>SUMIFS(DataRegularSeason20242025!$AA$3:$AA$1315,DataRegularSeason20242025!$B$3:$B$1315, "&lt;=" &amp; $A149, DataRegularSeason20242025!$D$3:$D$1315, L$1)+SUMIFS(DataRegularSeason20242025!$AB$3:$AB$1315,DataRegularSeason20242025!$B$3:$B$1315, "&lt;=" &amp; $A149, DataRegularSeason20242025!$E$3:$E$1315, L$1)</f>
        <v>34</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37</v>
      </c>
      <c r="O149" s="2">
        <f>SUMIFS(DataRegularSeason20242025!$AA$3:$AA$1315,DataRegularSeason20242025!$B$3:$B$1315, "&lt;=" &amp; $A149, DataRegularSeason20242025!$D$3:$D$1315, O$1)+SUMIFS(DataRegularSeason20242025!$AB$3:$AB$1315,DataRegularSeason20242025!$B$3:$B$1315, "&lt;=" &amp; $A149, DataRegularSeason20242025!$E$3:$E$1315, O$1)</f>
        <v>42</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39</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28</v>
      </c>
      <c r="V149" s="2">
        <f>SUMIFS(DataRegularSeason20242025!$AA$3:$AA$1315,DataRegularSeason20242025!$B$3:$B$1315, "&lt;=" &amp; $A149, DataRegularSeason20242025!$D$3:$D$1315, V$1)+SUMIFS(DataRegularSeason20242025!$AB$3:$AB$1315,DataRegularSeason20242025!$B$3:$B$1315, "&lt;=" &amp; $A149, DataRegularSeason20242025!$E$3:$E$1315, V$1)</f>
        <v>30</v>
      </c>
      <c r="W149" s="2">
        <f>SUMIFS(DataRegularSeason20242025!$AA$3:$AA$1315,DataRegularSeason20242025!$B$3:$B$1315, "&lt;=" &amp; $A149, DataRegularSeason20242025!$D$3:$D$1315, W$1)+SUMIFS(DataRegularSeason20242025!$AB$3:$AB$1315,DataRegularSeason20242025!$B$3:$B$1315, "&lt;=" &amp; $A149, DataRegularSeason20242025!$E$3:$E$1315, W$1)</f>
        <v>30</v>
      </c>
      <c r="X149" s="2">
        <f>SUMIFS(DataRegularSeason20242025!$AA$3:$AA$1315,DataRegularSeason20242025!$B$3:$B$1315, "&lt;=" &amp; $A149, DataRegularSeason20242025!$D$3:$D$1315, X$1)+SUMIFS(DataRegularSeason20242025!$AB$3:$AB$1315,DataRegularSeason20242025!$B$3:$B$1315, "&lt;=" &amp; $A149, DataRegularSeason20242025!$E$3:$E$1315, X$1)</f>
        <v>30</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30</v>
      </c>
      <c r="AA149" s="2">
        <f>SUMIFS(DataRegularSeason20242025!$AA$3:$AA$1315,DataRegularSeason20242025!$B$3:$B$1315, "&lt;=" &amp; $A149, DataRegularSeason20242025!$D$3:$D$1315, AA$1)+SUMIFS(DataRegularSeason20242025!$AB$3:$AB$1315,DataRegularSeason20242025!$B$3:$B$1315, "&lt;=" &amp; $A149, DataRegularSeason20242025!$E$3:$E$1315, AA$1)</f>
        <v>30</v>
      </c>
      <c r="AB149" s="2">
        <f>SUMIFS(DataRegularSeason20242025!$AA$3:$AA$1315,DataRegularSeason20242025!$B$3:$B$1315, "&lt;=" &amp; $A149, DataRegularSeason20242025!$D$3:$D$1315, AB$1)+SUMIFS(DataRegularSeason20242025!$AB$3:$AB$1315,DataRegularSeason20242025!$B$3:$B$1315, "&lt;=" &amp; $A149, DataRegularSeason20242025!$E$3:$E$1315, AB$1)</f>
        <v>36</v>
      </c>
      <c r="AC149" s="2">
        <f>SUMIFS(DataRegularSeason20242025!$AA$3:$AA$1315,DataRegularSeason20242025!$B$3:$B$1315, "&lt;=" &amp; $A149, DataRegularSeason20242025!$D$3:$D$1315, AC$1)+SUMIFS(DataRegularSeason20242025!$AB$3:$AB$1315,DataRegularSeason20242025!$B$3:$B$1315, "&lt;=" &amp; $A149, DataRegularSeason20242025!$E$3:$E$1315, AC$1)</f>
        <v>29</v>
      </c>
      <c r="AD149" s="2">
        <f>SUMIFS(DataRegularSeason20242025!$AA$3:$AA$1315,DataRegularSeason20242025!$B$3:$B$1315, "&lt;=" &amp; $A149, DataRegularSeason20242025!$D$3:$D$1315, AD$1)+SUMIFS(DataRegularSeason20242025!$AB$3:$AB$1315,DataRegularSeason20242025!$B$3:$B$1315, "&lt;=" &amp; $A149, DataRegularSeason20242025!$E$3:$E$1315, AD$1)</f>
        <v>33</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42</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27</v>
      </c>
      <c r="G150" s="2">
        <f>SUMIFS(DataRegularSeason20242025!$AA$3:$AA$1315,DataRegularSeason20242025!$B$3:$B$1315, "&lt;=" &amp; $A150, DataRegularSeason20242025!$D$3:$D$1315, G$1)+SUMIFS(DataRegularSeason20242025!$AB$3:$AB$1315,DataRegularSeason20242025!$B$3:$B$1315, "&lt;=" &amp; $A150, DataRegularSeason20242025!$E$3:$E$1315, G$1)</f>
        <v>33</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26</v>
      </c>
      <c r="L150" s="2">
        <f>SUMIFS(DataRegularSeason20242025!$AA$3:$AA$1315,DataRegularSeason20242025!$B$3:$B$1315, "&lt;=" &amp; $A150, DataRegularSeason20242025!$D$3:$D$1315, L$1)+SUMIFS(DataRegularSeason20242025!$AB$3:$AB$1315,DataRegularSeason20242025!$B$3:$B$1315, "&lt;=" &amp; $A150, DataRegularSeason20242025!$E$3:$E$1315, L$1)</f>
        <v>34</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37</v>
      </c>
      <c r="O150" s="2">
        <f>SUMIFS(DataRegularSeason20242025!$AA$3:$AA$1315,DataRegularSeason20242025!$B$3:$B$1315, "&lt;=" &amp; $A150, DataRegularSeason20242025!$D$3:$D$1315, O$1)+SUMIFS(DataRegularSeason20242025!$AB$3:$AB$1315,DataRegularSeason20242025!$B$3:$B$1315, "&lt;=" &amp; $A150, DataRegularSeason20242025!$E$3:$E$1315, O$1)</f>
        <v>42</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39</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28</v>
      </c>
      <c r="V150" s="2">
        <f>SUMIFS(DataRegularSeason20242025!$AA$3:$AA$1315,DataRegularSeason20242025!$B$3:$B$1315, "&lt;=" &amp; $A150, DataRegularSeason20242025!$D$3:$D$1315, V$1)+SUMIFS(DataRegularSeason20242025!$AB$3:$AB$1315,DataRegularSeason20242025!$B$3:$B$1315, "&lt;=" &amp; $A150, DataRegularSeason20242025!$E$3:$E$1315, V$1)</f>
        <v>30</v>
      </c>
      <c r="W150" s="2">
        <f>SUMIFS(DataRegularSeason20242025!$AA$3:$AA$1315,DataRegularSeason20242025!$B$3:$B$1315, "&lt;=" &amp; $A150, DataRegularSeason20242025!$D$3:$D$1315, W$1)+SUMIFS(DataRegularSeason20242025!$AB$3:$AB$1315,DataRegularSeason20242025!$B$3:$B$1315, "&lt;=" &amp; $A150, DataRegularSeason20242025!$E$3:$E$1315, W$1)</f>
        <v>30</v>
      </c>
      <c r="X150" s="2">
        <f>SUMIFS(DataRegularSeason20242025!$AA$3:$AA$1315,DataRegularSeason20242025!$B$3:$B$1315, "&lt;=" &amp; $A150, DataRegularSeason20242025!$D$3:$D$1315, X$1)+SUMIFS(DataRegularSeason20242025!$AB$3:$AB$1315,DataRegularSeason20242025!$B$3:$B$1315, "&lt;=" &amp; $A150, DataRegularSeason20242025!$E$3:$E$1315, X$1)</f>
        <v>30</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30</v>
      </c>
      <c r="AA150" s="2">
        <f>SUMIFS(DataRegularSeason20242025!$AA$3:$AA$1315,DataRegularSeason20242025!$B$3:$B$1315, "&lt;=" &amp; $A150, DataRegularSeason20242025!$D$3:$D$1315, AA$1)+SUMIFS(DataRegularSeason20242025!$AB$3:$AB$1315,DataRegularSeason20242025!$B$3:$B$1315, "&lt;=" &amp; $A150, DataRegularSeason20242025!$E$3:$E$1315, AA$1)</f>
        <v>30</v>
      </c>
      <c r="AB150" s="2">
        <f>SUMIFS(DataRegularSeason20242025!$AA$3:$AA$1315,DataRegularSeason20242025!$B$3:$B$1315, "&lt;=" &amp; $A150, DataRegularSeason20242025!$D$3:$D$1315, AB$1)+SUMIFS(DataRegularSeason20242025!$AB$3:$AB$1315,DataRegularSeason20242025!$B$3:$B$1315, "&lt;=" &amp; $A150, DataRegularSeason20242025!$E$3:$E$1315, AB$1)</f>
        <v>36</v>
      </c>
      <c r="AC150" s="2">
        <f>SUMIFS(DataRegularSeason20242025!$AA$3:$AA$1315,DataRegularSeason20242025!$B$3:$B$1315, "&lt;=" &amp; $A150, DataRegularSeason20242025!$D$3:$D$1315, AC$1)+SUMIFS(DataRegularSeason20242025!$AB$3:$AB$1315,DataRegularSeason20242025!$B$3:$B$1315, "&lt;=" &amp; $A150, DataRegularSeason20242025!$E$3:$E$1315, AC$1)</f>
        <v>29</v>
      </c>
      <c r="AD150" s="2">
        <f>SUMIFS(DataRegularSeason20242025!$AA$3:$AA$1315,DataRegularSeason20242025!$B$3:$B$1315, "&lt;=" &amp; $A150, DataRegularSeason20242025!$D$3:$D$1315, AD$1)+SUMIFS(DataRegularSeason20242025!$AB$3:$AB$1315,DataRegularSeason20242025!$B$3:$B$1315, "&lt;=" &amp; $A150, DataRegularSeason20242025!$E$3:$E$1315, AD$1)</f>
        <v>33</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42</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27</v>
      </c>
      <c r="G151" s="2">
        <f>SUMIFS(DataRegularSeason20242025!$AA$3:$AA$1315,DataRegularSeason20242025!$B$3:$B$1315, "&lt;=" &amp; $A151, DataRegularSeason20242025!$D$3:$D$1315, G$1)+SUMIFS(DataRegularSeason20242025!$AB$3:$AB$1315,DataRegularSeason20242025!$B$3:$B$1315, "&lt;=" &amp; $A151, DataRegularSeason20242025!$E$3:$E$1315, G$1)</f>
        <v>33</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26</v>
      </c>
      <c r="L151" s="2">
        <f>SUMIFS(DataRegularSeason20242025!$AA$3:$AA$1315,DataRegularSeason20242025!$B$3:$B$1315, "&lt;=" &amp; $A151, DataRegularSeason20242025!$D$3:$D$1315, L$1)+SUMIFS(DataRegularSeason20242025!$AB$3:$AB$1315,DataRegularSeason20242025!$B$3:$B$1315, "&lt;=" &amp; $A151, DataRegularSeason20242025!$E$3:$E$1315, L$1)</f>
        <v>34</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37</v>
      </c>
      <c r="O151" s="2">
        <f>SUMIFS(DataRegularSeason20242025!$AA$3:$AA$1315,DataRegularSeason20242025!$B$3:$B$1315, "&lt;=" &amp; $A151, DataRegularSeason20242025!$D$3:$D$1315, O$1)+SUMIFS(DataRegularSeason20242025!$AB$3:$AB$1315,DataRegularSeason20242025!$B$3:$B$1315, "&lt;=" &amp; $A151, DataRegularSeason20242025!$E$3:$E$1315, O$1)</f>
        <v>42</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39</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28</v>
      </c>
      <c r="V151" s="2">
        <f>SUMIFS(DataRegularSeason20242025!$AA$3:$AA$1315,DataRegularSeason20242025!$B$3:$B$1315, "&lt;=" &amp; $A151, DataRegularSeason20242025!$D$3:$D$1315, V$1)+SUMIFS(DataRegularSeason20242025!$AB$3:$AB$1315,DataRegularSeason20242025!$B$3:$B$1315, "&lt;=" &amp; $A151, DataRegularSeason20242025!$E$3:$E$1315, V$1)</f>
        <v>30</v>
      </c>
      <c r="W151" s="2">
        <f>SUMIFS(DataRegularSeason20242025!$AA$3:$AA$1315,DataRegularSeason20242025!$B$3:$B$1315, "&lt;=" &amp; $A151, DataRegularSeason20242025!$D$3:$D$1315, W$1)+SUMIFS(DataRegularSeason20242025!$AB$3:$AB$1315,DataRegularSeason20242025!$B$3:$B$1315, "&lt;=" &amp; $A151, DataRegularSeason20242025!$E$3:$E$1315, W$1)</f>
        <v>30</v>
      </c>
      <c r="X151" s="2">
        <f>SUMIFS(DataRegularSeason20242025!$AA$3:$AA$1315,DataRegularSeason20242025!$B$3:$B$1315, "&lt;=" &amp; $A151, DataRegularSeason20242025!$D$3:$D$1315, X$1)+SUMIFS(DataRegularSeason20242025!$AB$3:$AB$1315,DataRegularSeason20242025!$B$3:$B$1315, "&lt;=" &amp; $A151, DataRegularSeason20242025!$E$3:$E$1315, X$1)</f>
        <v>30</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30</v>
      </c>
      <c r="AA151" s="2">
        <f>SUMIFS(DataRegularSeason20242025!$AA$3:$AA$1315,DataRegularSeason20242025!$B$3:$B$1315, "&lt;=" &amp; $A151, DataRegularSeason20242025!$D$3:$D$1315, AA$1)+SUMIFS(DataRegularSeason20242025!$AB$3:$AB$1315,DataRegularSeason20242025!$B$3:$B$1315, "&lt;=" &amp; $A151, DataRegularSeason20242025!$E$3:$E$1315, AA$1)</f>
        <v>30</v>
      </c>
      <c r="AB151" s="2">
        <f>SUMIFS(DataRegularSeason20242025!$AA$3:$AA$1315,DataRegularSeason20242025!$B$3:$B$1315, "&lt;=" &amp; $A151, DataRegularSeason20242025!$D$3:$D$1315, AB$1)+SUMIFS(DataRegularSeason20242025!$AB$3:$AB$1315,DataRegularSeason20242025!$B$3:$B$1315, "&lt;=" &amp; $A151, DataRegularSeason20242025!$E$3:$E$1315, AB$1)</f>
        <v>36</v>
      </c>
      <c r="AC151" s="2">
        <f>SUMIFS(DataRegularSeason20242025!$AA$3:$AA$1315,DataRegularSeason20242025!$B$3:$B$1315, "&lt;=" &amp; $A151, DataRegularSeason20242025!$D$3:$D$1315, AC$1)+SUMIFS(DataRegularSeason20242025!$AB$3:$AB$1315,DataRegularSeason20242025!$B$3:$B$1315, "&lt;=" &amp; $A151, DataRegularSeason20242025!$E$3:$E$1315, AC$1)</f>
        <v>29</v>
      </c>
      <c r="AD151" s="2">
        <f>SUMIFS(DataRegularSeason20242025!$AA$3:$AA$1315,DataRegularSeason20242025!$B$3:$B$1315, "&lt;=" &amp; $A151, DataRegularSeason20242025!$D$3:$D$1315, AD$1)+SUMIFS(DataRegularSeason20242025!$AB$3:$AB$1315,DataRegularSeason20242025!$B$3:$B$1315, "&lt;=" &amp; $A151, DataRegularSeason20242025!$E$3:$E$1315, AD$1)</f>
        <v>33</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42</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27</v>
      </c>
      <c r="G152" s="2">
        <f>SUMIFS(DataRegularSeason20242025!$AA$3:$AA$1315,DataRegularSeason20242025!$B$3:$B$1315, "&lt;=" &amp; $A152, DataRegularSeason20242025!$D$3:$D$1315, G$1)+SUMIFS(DataRegularSeason20242025!$AB$3:$AB$1315,DataRegularSeason20242025!$B$3:$B$1315, "&lt;=" &amp; $A152, DataRegularSeason20242025!$E$3:$E$1315, G$1)</f>
        <v>33</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26</v>
      </c>
      <c r="L152" s="2">
        <f>SUMIFS(DataRegularSeason20242025!$AA$3:$AA$1315,DataRegularSeason20242025!$B$3:$B$1315, "&lt;=" &amp; $A152, DataRegularSeason20242025!$D$3:$D$1315, L$1)+SUMIFS(DataRegularSeason20242025!$AB$3:$AB$1315,DataRegularSeason20242025!$B$3:$B$1315, "&lt;=" &amp; $A152, DataRegularSeason20242025!$E$3:$E$1315, L$1)</f>
        <v>34</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37</v>
      </c>
      <c r="O152" s="2">
        <f>SUMIFS(DataRegularSeason20242025!$AA$3:$AA$1315,DataRegularSeason20242025!$B$3:$B$1315, "&lt;=" &amp; $A152, DataRegularSeason20242025!$D$3:$D$1315, O$1)+SUMIFS(DataRegularSeason20242025!$AB$3:$AB$1315,DataRegularSeason20242025!$B$3:$B$1315, "&lt;=" &amp; $A152, DataRegularSeason20242025!$E$3:$E$1315, O$1)</f>
        <v>42</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39</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28</v>
      </c>
      <c r="V152" s="2">
        <f>SUMIFS(DataRegularSeason20242025!$AA$3:$AA$1315,DataRegularSeason20242025!$B$3:$B$1315, "&lt;=" &amp; $A152, DataRegularSeason20242025!$D$3:$D$1315, V$1)+SUMIFS(DataRegularSeason20242025!$AB$3:$AB$1315,DataRegularSeason20242025!$B$3:$B$1315, "&lt;=" &amp; $A152, DataRegularSeason20242025!$E$3:$E$1315, V$1)</f>
        <v>30</v>
      </c>
      <c r="W152" s="2">
        <f>SUMIFS(DataRegularSeason20242025!$AA$3:$AA$1315,DataRegularSeason20242025!$B$3:$B$1315, "&lt;=" &amp; $A152, DataRegularSeason20242025!$D$3:$D$1315, W$1)+SUMIFS(DataRegularSeason20242025!$AB$3:$AB$1315,DataRegularSeason20242025!$B$3:$B$1315, "&lt;=" &amp; $A152, DataRegularSeason20242025!$E$3:$E$1315, W$1)</f>
        <v>30</v>
      </c>
      <c r="X152" s="2">
        <f>SUMIFS(DataRegularSeason20242025!$AA$3:$AA$1315,DataRegularSeason20242025!$B$3:$B$1315, "&lt;=" &amp; $A152, DataRegularSeason20242025!$D$3:$D$1315, X$1)+SUMIFS(DataRegularSeason20242025!$AB$3:$AB$1315,DataRegularSeason20242025!$B$3:$B$1315, "&lt;=" &amp; $A152, DataRegularSeason20242025!$E$3:$E$1315, X$1)</f>
        <v>30</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30</v>
      </c>
      <c r="AA152" s="2">
        <f>SUMIFS(DataRegularSeason20242025!$AA$3:$AA$1315,DataRegularSeason20242025!$B$3:$B$1315, "&lt;=" &amp; $A152, DataRegularSeason20242025!$D$3:$D$1315, AA$1)+SUMIFS(DataRegularSeason20242025!$AB$3:$AB$1315,DataRegularSeason20242025!$B$3:$B$1315, "&lt;=" &amp; $A152, DataRegularSeason20242025!$E$3:$E$1315, AA$1)</f>
        <v>30</v>
      </c>
      <c r="AB152" s="2">
        <f>SUMIFS(DataRegularSeason20242025!$AA$3:$AA$1315,DataRegularSeason20242025!$B$3:$B$1315, "&lt;=" &amp; $A152, DataRegularSeason20242025!$D$3:$D$1315, AB$1)+SUMIFS(DataRegularSeason20242025!$AB$3:$AB$1315,DataRegularSeason20242025!$B$3:$B$1315, "&lt;=" &amp; $A152, DataRegularSeason20242025!$E$3:$E$1315, AB$1)</f>
        <v>36</v>
      </c>
      <c r="AC152" s="2">
        <f>SUMIFS(DataRegularSeason20242025!$AA$3:$AA$1315,DataRegularSeason20242025!$B$3:$B$1315, "&lt;=" &amp; $A152, DataRegularSeason20242025!$D$3:$D$1315, AC$1)+SUMIFS(DataRegularSeason20242025!$AB$3:$AB$1315,DataRegularSeason20242025!$B$3:$B$1315, "&lt;=" &amp; $A152, DataRegularSeason20242025!$E$3:$E$1315, AC$1)</f>
        <v>29</v>
      </c>
      <c r="AD152" s="2">
        <f>SUMIFS(DataRegularSeason20242025!$AA$3:$AA$1315,DataRegularSeason20242025!$B$3:$B$1315, "&lt;=" &amp; $A152, DataRegularSeason20242025!$D$3:$D$1315, AD$1)+SUMIFS(DataRegularSeason20242025!$AB$3:$AB$1315,DataRegularSeason20242025!$B$3:$B$1315, "&lt;=" &amp; $A152, DataRegularSeason20242025!$E$3:$E$1315, AD$1)</f>
        <v>33</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42</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27</v>
      </c>
      <c r="G153" s="2">
        <f>SUMIFS(DataRegularSeason20242025!$AA$3:$AA$1315,DataRegularSeason20242025!$B$3:$B$1315, "&lt;=" &amp; $A153, DataRegularSeason20242025!$D$3:$D$1315, G$1)+SUMIFS(DataRegularSeason20242025!$AB$3:$AB$1315,DataRegularSeason20242025!$B$3:$B$1315, "&lt;=" &amp; $A153, DataRegularSeason20242025!$E$3:$E$1315, G$1)</f>
        <v>33</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26</v>
      </c>
      <c r="L153" s="2">
        <f>SUMIFS(DataRegularSeason20242025!$AA$3:$AA$1315,DataRegularSeason20242025!$B$3:$B$1315, "&lt;=" &amp; $A153, DataRegularSeason20242025!$D$3:$D$1315, L$1)+SUMIFS(DataRegularSeason20242025!$AB$3:$AB$1315,DataRegularSeason20242025!$B$3:$B$1315, "&lt;=" &amp; $A153, DataRegularSeason20242025!$E$3:$E$1315, L$1)</f>
        <v>34</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37</v>
      </c>
      <c r="O153" s="2">
        <f>SUMIFS(DataRegularSeason20242025!$AA$3:$AA$1315,DataRegularSeason20242025!$B$3:$B$1315, "&lt;=" &amp; $A153, DataRegularSeason20242025!$D$3:$D$1315, O$1)+SUMIFS(DataRegularSeason20242025!$AB$3:$AB$1315,DataRegularSeason20242025!$B$3:$B$1315, "&lt;=" &amp; $A153, DataRegularSeason20242025!$E$3:$E$1315, O$1)</f>
        <v>42</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39</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28</v>
      </c>
      <c r="V153" s="2">
        <f>SUMIFS(DataRegularSeason20242025!$AA$3:$AA$1315,DataRegularSeason20242025!$B$3:$B$1315, "&lt;=" &amp; $A153, DataRegularSeason20242025!$D$3:$D$1315, V$1)+SUMIFS(DataRegularSeason20242025!$AB$3:$AB$1315,DataRegularSeason20242025!$B$3:$B$1315, "&lt;=" &amp; $A153, DataRegularSeason20242025!$E$3:$E$1315, V$1)</f>
        <v>30</v>
      </c>
      <c r="W153" s="2">
        <f>SUMIFS(DataRegularSeason20242025!$AA$3:$AA$1315,DataRegularSeason20242025!$B$3:$B$1315, "&lt;=" &amp; $A153, DataRegularSeason20242025!$D$3:$D$1315, W$1)+SUMIFS(DataRegularSeason20242025!$AB$3:$AB$1315,DataRegularSeason20242025!$B$3:$B$1315, "&lt;=" &amp; $A153, DataRegularSeason20242025!$E$3:$E$1315, W$1)</f>
        <v>30</v>
      </c>
      <c r="X153" s="2">
        <f>SUMIFS(DataRegularSeason20242025!$AA$3:$AA$1315,DataRegularSeason20242025!$B$3:$B$1315, "&lt;=" &amp; $A153, DataRegularSeason20242025!$D$3:$D$1315, X$1)+SUMIFS(DataRegularSeason20242025!$AB$3:$AB$1315,DataRegularSeason20242025!$B$3:$B$1315, "&lt;=" &amp; $A153, DataRegularSeason20242025!$E$3:$E$1315, X$1)</f>
        <v>30</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30</v>
      </c>
      <c r="AA153" s="2">
        <f>SUMIFS(DataRegularSeason20242025!$AA$3:$AA$1315,DataRegularSeason20242025!$B$3:$B$1315, "&lt;=" &amp; $A153, DataRegularSeason20242025!$D$3:$D$1315, AA$1)+SUMIFS(DataRegularSeason20242025!$AB$3:$AB$1315,DataRegularSeason20242025!$B$3:$B$1315, "&lt;=" &amp; $A153, DataRegularSeason20242025!$E$3:$E$1315, AA$1)</f>
        <v>30</v>
      </c>
      <c r="AB153" s="2">
        <f>SUMIFS(DataRegularSeason20242025!$AA$3:$AA$1315,DataRegularSeason20242025!$B$3:$B$1315, "&lt;=" &amp; $A153, DataRegularSeason20242025!$D$3:$D$1315, AB$1)+SUMIFS(DataRegularSeason20242025!$AB$3:$AB$1315,DataRegularSeason20242025!$B$3:$B$1315, "&lt;=" &amp; $A153, DataRegularSeason20242025!$E$3:$E$1315, AB$1)</f>
        <v>36</v>
      </c>
      <c r="AC153" s="2">
        <f>SUMIFS(DataRegularSeason20242025!$AA$3:$AA$1315,DataRegularSeason20242025!$B$3:$B$1315, "&lt;=" &amp; $A153, DataRegularSeason20242025!$D$3:$D$1315, AC$1)+SUMIFS(DataRegularSeason20242025!$AB$3:$AB$1315,DataRegularSeason20242025!$B$3:$B$1315, "&lt;=" &amp; $A153, DataRegularSeason20242025!$E$3:$E$1315, AC$1)</f>
        <v>29</v>
      </c>
      <c r="AD153" s="2">
        <f>SUMIFS(DataRegularSeason20242025!$AA$3:$AA$1315,DataRegularSeason20242025!$B$3:$B$1315, "&lt;=" &amp; $A153, DataRegularSeason20242025!$D$3:$D$1315, AD$1)+SUMIFS(DataRegularSeason20242025!$AB$3:$AB$1315,DataRegularSeason20242025!$B$3:$B$1315, "&lt;=" &amp; $A153, DataRegularSeason20242025!$E$3:$E$1315, AD$1)</f>
        <v>33</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42</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27</v>
      </c>
      <c r="G154" s="2">
        <f>SUMIFS(DataRegularSeason20242025!$AA$3:$AA$1315,DataRegularSeason20242025!$B$3:$B$1315, "&lt;=" &amp; $A154, DataRegularSeason20242025!$D$3:$D$1315, G$1)+SUMIFS(DataRegularSeason20242025!$AB$3:$AB$1315,DataRegularSeason20242025!$B$3:$B$1315, "&lt;=" &amp; $A154, DataRegularSeason20242025!$E$3:$E$1315, G$1)</f>
        <v>33</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26</v>
      </c>
      <c r="L154" s="2">
        <f>SUMIFS(DataRegularSeason20242025!$AA$3:$AA$1315,DataRegularSeason20242025!$B$3:$B$1315, "&lt;=" &amp; $A154, DataRegularSeason20242025!$D$3:$D$1315, L$1)+SUMIFS(DataRegularSeason20242025!$AB$3:$AB$1315,DataRegularSeason20242025!$B$3:$B$1315, "&lt;=" &amp; $A154, DataRegularSeason20242025!$E$3:$E$1315, L$1)</f>
        <v>34</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37</v>
      </c>
      <c r="O154" s="2">
        <f>SUMIFS(DataRegularSeason20242025!$AA$3:$AA$1315,DataRegularSeason20242025!$B$3:$B$1315, "&lt;=" &amp; $A154, DataRegularSeason20242025!$D$3:$D$1315, O$1)+SUMIFS(DataRegularSeason20242025!$AB$3:$AB$1315,DataRegularSeason20242025!$B$3:$B$1315, "&lt;=" &amp; $A154, DataRegularSeason20242025!$E$3:$E$1315, O$1)</f>
        <v>42</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39</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28</v>
      </c>
      <c r="V154" s="2">
        <f>SUMIFS(DataRegularSeason20242025!$AA$3:$AA$1315,DataRegularSeason20242025!$B$3:$B$1315, "&lt;=" &amp; $A154, DataRegularSeason20242025!$D$3:$D$1315, V$1)+SUMIFS(DataRegularSeason20242025!$AB$3:$AB$1315,DataRegularSeason20242025!$B$3:$B$1315, "&lt;=" &amp; $A154, DataRegularSeason20242025!$E$3:$E$1315, V$1)</f>
        <v>30</v>
      </c>
      <c r="W154" s="2">
        <f>SUMIFS(DataRegularSeason20242025!$AA$3:$AA$1315,DataRegularSeason20242025!$B$3:$B$1315, "&lt;=" &amp; $A154, DataRegularSeason20242025!$D$3:$D$1315, W$1)+SUMIFS(DataRegularSeason20242025!$AB$3:$AB$1315,DataRegularSeason20242025!$B$3:$B$1315, "&lt;=" &amp; $A154, DataRegularSeason20242025!$E$3:$E$1315, W$1)</f>
        <v>30</v>
      </c>
      <c r="X154" s="2">
        <f>SUMIFS(DataRegularSeason20242025!$AA$3:$AA$1315,DataRegularSeason20242025!$B$3:$B$1315, "&lt;=" &amp; $A154, DataRegularSeason20242025!$D$3:$D$1315, X$1)+SUMIFS(DataRegularSeason20242025!$AB$3:$AB$1315,DataRegularSeason20242025!$B$3:$B$1315, "&lt;=" &amp; $A154, DataRegularSeason20242025!$E$3:$E$1315, X$1)</f>
        <v>30</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30</v>
      </c>
      <c r="AA154" s="2">
        <f>SUMIFS(DataRegularSeason20242025!$AA$3:$AA$1315,DataRegularSeason20242025!$B$3:$B$1315, "&lt;=" &amp; $A154, DataRegularSeason20242025!$D$3:$D$1315, AA$1)+SUMIFS(DataRegularSeason20242025!$AB$3:$AB$1315,DataRegularSeason20242025!$B$3:$B$1315, "&lt;=" &amp; $A154, DataRegularSeason20242025!$E$3:$E$1315, AA$1)</f>
        <v>30</v>
      </c>
      <c r="AB154" s="2">
        <f>SUMIFS(DataRegularSeason20242025!$AA$3:$AA$1315,DataRegularSeason20242025!$B$3:$B$1315, "&lt;=" &amp; $A154, DataRegularSeason20242025!$D$3:$D$1315, AB$1)+SUMIFS(DataRegularSeason20242025!$AB$3:$AB$1315,DataRegularSeason20242025!$B$3:$B$1315, "&lt;=" &amp; $A154, DataRegularSeason20242025!$E$3:$E$1315, AB$1)</f>
        <v>36</v>
      </c>
      <c r="AC154" s="2">
        <f>SUMIFS(DataRegularSeason20242025!$AA$3:$AA$1315,DataRegularSeason20242025!$B$3:$B$1315, "&lt;=" &amp; $A154, DataRegularSeason20242025!$D$3:$D$1315, AC$1)+SUMIFS(DataRegularSeason20242025!$AB$3:$AB$1315,DataRegularSeason20242025!$B$3:$B$1315, "&lt;=" &amp; $A154, DataRegularSeason20242025!$E$3:$E$1315, AC$1)</f>
        <v>29</v>
      </c>
      <c r="AD154" s="2">
        <f>SUMIFS(DataRegularSeason20242025!$AA$3:$AA$1315,DataRegularSeason20242025!$B$3:$B$1315, "&lt;=" &amp; $A154, DataRegularSeason20242025!$D$3:$D$1315, AD$1)+SUMIFS(DataRegularSeason20242025!$AB$3:$AB$1315,DataRegularSeason20242025!$B$3:$B$1315, "&lt;=" &amp; $A154, DataRegularSeason20242025!$E$3:$E$1315, AD$1)</f>
        <v>33</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42</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27</v>
      </c>
      <c r="G155" s="2">
        <f>SUMIFS(DataRegularSeason20242025!$AA$3:$AA$1315,DataRegularSeason20242025!$B$3:$B$1315, "&lt;=" &amp; $A155, DataRegularSeason20242025!$D$3:$D$1315, G$1)+SUMIFS(DataRegularSeason20242025!$AB$3:$AB$1315,DataRegularSeason20242025!$B$3:$B$1315, "&lt;=" &amp; $A155, DataRegularSeason20242025!$E$3:$E$1315, G$1)</f>
        <v>33</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26</v>
      </c>
      <c r="L155" s="2">
        <f>SUMIFS(DataRegularSeason20242025!$AA$3:$AA$1315,DataRegularSeason20242025!$B$3:$B$1315, "&lt;=" &amp; $A155, DataRegularSeason20242025!$D$3:$D$1315, L$1)+SUMIFS(DataRegularSeason20242025!$AB$3:$AB$1315,DataRegularSeason20242025!$B$3:$B$1315, "&lt;=" &amp; $A155, DataRegularSeason20242025!$E$3:$E$1315, L$1)</f>
        <v>34</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37</v>
      </c>
      <c r="O155" s="2">
        <f>SUMIFS(DataRegularSeason20242025!$AA$3:$AA$1315,DataRegularSeason20242025!$B$3:$B$1315, "&lt;=" &amp; $A155, DataRegularSeason20242025!$D$3:$D$1315, O$1)+SUMIFS(DataRegularSeason20242025!$AB$3:$AB$1315,DataRegularSeason20242025!$B$3:$B$1315, "&lt;=" &amp; $A155, DataRegularSeason20242025!$E$3:$E$1315, O$1)</f>
        <v>42</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39</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28</v>
      </c>
      <c r="V155" s="2">
        <f>SUMIFS(DataRegularSeason20242025!$AA$3:$AA$1315,DataRegularSeason20242025!$B$3:$B$1315, "&lt;=" &amp; $A155, DataRegularSeason20242025!$D$3:$D$1315, V$1)+SUMIFS(DataRegularSeason20242025!$AB$3:$AB$1315,DataRegularSeason20242025!$B$3:$B$1315, "&lt;=" &amp; $A155, DataRegularSeason20242025!$E$3:$E$1315, V$1)</f>
        <v>30</v>
      </c>
      <c r="W155" s="2">
        <f>SUMIFS(DataRegularSeason20242025!$AA$3:$AA$1315,DataRegularSeason20242025!$B$3:$B$1315, "&lt;=" &amp; $A155, DataRegularSeason20242025!$D$3:$D$1315, W$1)+SUMIFS(DataRegularSeason20242025!$AB$3:$AB$1315,DataRegularSeason20242025!$B$3:$B$1315, "&lt;=" &amp; $A155, DataRegularSeason20242025!$E$3:$E$1315, W$1)</f>
        <v>30</v>
      </c>
      <c r="X155" s="2">
        <f>SUMIFS(DataRegularSeason20242025!$AA$3:$AA$1315,DataRegularSeason20242025!$B$3:$B$1315, "&lt;=" &amp; $A155, DataRegularSeason20242025!$D$3:$D$1315, X$1)+SUMIFS(DataRegularSeason20242025!$AB$3:$AB$1315,DataRegularSeason20242025!$B$3:$B$1315, "&lt;=" &amp; $A155, DataRegularSeason20242025!$E$3:$E$1315, X$1)</f>
        <v>30</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30</v>
      </c>
      <c r="AA155" s="2">
        <f>SUMIFS(DataRegularSeason20242025!$AA$3:$AA$1315,DataRegularSeason20242025!$B$3:$B$1315, "&lt;=" &amp; $A155, DataRegularSeason20242025!$D$3:$D$1315, AA$1)+SUMIFS(DataRegularSeason20242025!$AB$3:$AB$1315,DataRegularSeason20242025!$B$3:$B$1315, "&lt;=" &amp; $A155, DataRegularSeason20242025!$E$3:$E$1315, AA$1)</f>
        <v>30</v>
      </c>
      <c r="AB155" s="2">
        <f>SUMIFS(DataRegularSeason20242025!$AA$3:$AA$1315,DataRegularSeason20242025!$B$3:$B$1315, "&lt;=" &amp; $A155, DataRegularSeason20242025!$D$3:$D$1315, AB$1)+SUMIFS(DataRegularSeason20242025!$AB$3:$AB$1315,DataRegularSeason20242025!$B$3:$B$1315, "&lt;=" &amp; $A155, DataRegularSeason20242025!$E$3:$E$1315, AB$1)</f>
        <v>36</v>
      </c>
      <c r="AC155" s="2">
        <f>SUMIFS(DataRegularSeason20242025!$AA$3:$AA$1315,DataRegularSeason20242025!$B$3:$B$1315, "&lt;=" &amp; $A155, DataRegularSeason20242025!$D$3:$D$1315, AC$1)+SUMIFS(DataRegularSeason20242025!$AB$3:$AB$1315,DataRegularSeason20242025!$B$3:$B$1315, "&lt;=" &amp; $A155, DataRegularSeason20242025!$E$3:$E$1315, AC$1)</f>
        <v>29</v>
      </c>
      <c r="AD155" s="2">
        <f>SUMIFS(DataRegularSeason20242025!$AA$3:$AA$1315,DataRegularSeason20242025!$B$3:$B$1315, "&lt;=" &amp; $A155, DataRegularSeason20242025!$D$3:$D$1315, AD$1)+SUMIFS(DataRegularSeason20242025!$AB$3:$AB$1315,DataRegularSeason20242025!$B$3:$B$1315, "&lt;=" &amp; $A155, DataRegularSeason20242025!$E$3:$E$1315, AD$1)</f>
        <v>33</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42</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27</v>
      </c>
      <c r="G156" s="2">
        <f>SUMIFS(DataRegularSeason20242025!$AA$3:$AA$1315,DataRegularSeason20242025!$B$3:$B$1315, "&lt;=" &amp; $A156, DataRegularSeason20242025!$D$3:$D$1315, G$1)+SUMIFS(DataRegularSeason20242025!$AB$3:$AB$1315,DataRegularSeason20242025!$B$3:$B$1315, "&lt;=" &amp; $A156, DataRegularSeason20242025!$E$3:$E$1315, G$1)</f>
        <v>33</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26</v>
      </c>
      <c r="L156" s="2">
        <f>SUMIFS(DataRegularSeason20242025!$AA$3:$AA$1315,DataRegularSeason20242025!$B$3:$B$1315, "&lt;=" &amp; $A156, DataRegularSeason20242025!$D$3:$D$1315, L$1)+SUMIFS(DataRegularSeason20242025!$AB$3:$AB$1315,DataRegularSeason20242025!$B$3:$B$1315, "&lt;=" &amp; $A156, DataRegularSeason20242025!$E$3:$E$1315, L$1)</f>
        <v>34</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37</v>
      </c>
      <c r="O156" s="2">
        <f>SUMIFS(DataRegularSeason20242025!$AA$3:$AA$1315,DataRegularSeason20242025!$B$3:$B$1315, "&lt;=" &amp; $A156, DataRegularSeason20242025!$D$3:$D$1315, O$1)+SUMIFS(DataRegularSeason20242025!$AB$3:$AB$1315,DataRegularSeason20242025!$B$3:$B$1315, "&lt;=" &amp; $A156, DataRegularSeason20242025!$E$3:$E$1315, O$1)</f>
        <v>42</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39</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28</v>
      </c>
      <c r="V156" s="2">
        <f>SUMIFS(DataRegularSeason20242025!$AA$3:$AA$1315,DataRegularSeason20242025!$B$3:$B$1315, "&lt;=" &amp; $A156, DataRegularSeason20242025!$D$3:$D$1315, V$1)+SUMIFS(DataRegularSeason20242025!$AB$3:$AB$1315,DataRegularSeason20242025!$B$3:$B$1315, "&lt;=" &amp; $A156, DataRegularSeason20242025!$E$3:$E$1315, V$1)</f>
        <v>30</v>
      </c>
      <c r="W156" s="2">
        <f>SUMIFS(DataRegularSeason20242025!$AA$3:$AA$1315,DataRegularSeason20242025!$B$3:$B$1315, "&lt;=" &amp; $A156, DataRegularSeason20242025!$D$3:$D$1315, W$1)+SUMIFS(DataRegularSeason20242025!$AB$3:$AB$1315,DataRegularSeason20242025!$B$3:$B$1315, "&lt;=" &amp; $A156, DataRegularSeason20242025!$E$3:$E$1315, W$1)</f>
        <v>30</v>
      </c>
      <c r="X156" s="2">
        <f>SUMIFS(DataRegularSeason20242025!$AA$3:$AA$1315,DataRegularSeason20242025!$B$3:$B$1315, "&lt;=" &amp; $A156, DataRegularSeason20242025!$D$3:$D$1315, X$1)+SUMIFS(DataRegularSeason20242025!$AB$3:$AB$1315,DataRegularSeason20242025!$B$3:$B$1315, "&lt;=" &amp; $A156, DataRegularSeason20242025!$E$3:$E$1315, X$1)</f>
        <v>30</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30</v>
      </c>
      <c r="AA156" s="2">
        <f>SUMIFS(DataRegularSeason20242025!$AA$3:$AA$1315,DataRegularSeason20242025!$B$3:$B$1315, "&lt;=" &amp; $A156, DataRegularSeason20242025!$D$3:$D$1315, AA$1)+SUMIFS(DataRegularSeason20242025!$AB$3:$AB$1315,DataRegularSeason20242025!$B$3:$B$1315, "&lt;=" &amp; $A156, DataRegularSeason20242025!$E$3:$E$1315, AA$1)</f>
        <v>30</v>
      </c>
      <c r="AB156" s="2">
        <f>SUMIFS(DataRegularSeason20242025!$AA$3:$AA$1315,DataRegularSeason20242025!$B$3:$B$1315, "&lt;=" &amp; $A156, DataRegularSeason20242025!$D$3:$D$1315, AB$1)+SUMIFS(DataRegularSeason20242025!$AB$3:$AB$1315,DataRegularSeason20242025!$B$3:$B$1315, "&lt;=" &amp; $A156, DataRegularSeason20242025!$E$3:$E$1315, AB$1)</f>
        <v>36</v>
      </c>
      <c r="AC156" s="2">
        <f>SUMIFS(DataRegularSeason20242025!$AA$3:$AA$1315,DataRegularSeason20242025!$B$3:$B$1315, "&lt;=" &amp; $A156, DataRegularSeason20242025!$D$3:$D$1315, AC$1)+SUMIFS(DataRegularSeason20242025!$AB$3:$AB$1315,DataRegularSeason20242025!$B$3:$B$1315, "&lt;=" &amp; $A156, DataRegularSeason20242025!$E$3:$E$1315, AC$1)</f>
        <v>29</v>
      </c>
      <c r="AD156" s="2">
        <f>SUMIFS(DataRegularSeason20242025!$AA$3:$AA$1315,DataRegularSeason20242025!$B$3:$B$1315, "&lt;=" &amp; $A156, DataRegularSeason20242025!$D$3:$D$1315, AD$1)+SUMIFS(DataRegularSeason20242025!$AB$3:$AB$1315,DataRegularSeason20242025!$B$3:$B$1315, "&lt;=" &amp; $A156, DataRegularSeason20242025!$E$3:$E$1315, AD$1)</f>
        <v>33</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42</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27</v>
      </c>
      <c r="G157" s="2">
        <f>SUMIFS(DataRegularSeason20242025!$AA$3:$AA$1315,DataRegularSeason20242025!$B$3:$B$1315, "&lt;=" &amp; $A157, DataRegularSeason20242025!$D$3:$D$1315, G$1)+SUMIFS(DataRegularSeason20242025!$AB$3:$AB$1315,DataRegularSeason20242025!$B$3:$B$1315, "&lt;=" &amp; $A157, DataRegularSeason20242025!$E$3:$E$1315, G$1)</f>
        <v>33</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26</v>
      </c>
      <c r="L157" s="2">
        <f>SUMIFS(DataRegularSeason20242025!$AA$3:$AA$1315,DataRegularSeason20242025!$B$3:$B$1315, "&lt;=" &amp; $A157, DataRegularSeason20242025!$D$3:$D$1315, L$1)+SUMIFS(DataRegularSeason20242025!$AB$3:$AB$1315,DataRegularSeason20242025!$B$3:$B$1315, "&lt;=" &amp; $A157, DataRegularSeason20242025!$E$3:$E$1315, L$1)</f>
        <v>34</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37</v>
      </c>
      <c r="O157" s="2">
        <f>SUMIFS(DataRegularSeason20242025!$AA$3:$AA$1315,DataRegularSeason20242025!$B$3:$B$1315, "&lt;=" &amp; $A157, DataRegularSeason20242025!$D$3:$D$1315, O$1)+SUMIFS(DataRegularSeason20242025!$AB$3:$AB$1315,DataRegularSeason20242025!$B$3:$B$1315, "&lt;=" &amp; $A157, DataRegularSeason20242025!$E$3:$E$1315, O$1)</f>
        <v>42</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39</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28</v>
      </c>
      <c r="V157" s="2">
        <f>SUMIFS(DataRegularSeason20242025!$AA$3:$AA$1315,DataRegularSeason20242025!$B$3:$B$1315, "&lt;=" &amp; $A157, DataRegularSeason20242025!$D$3:$D$1315, V$1)+SUMIFS(DataRegularSeason20242025!$AB$3:$AB$1315,DataRegularSeason20242025!$B$3:$B$1315, "&lt;=" &amp; $A157, DataRegularSeason20242025!$E$3:$E$1315, V$1)</f>
        <v>30</v>
      </c>
      <c r="W157" s="2">
        <f>SUMIFS(DataRegularSeason20242025!$AA$3:$AA$1315,DataRegularSeason20242025!$B$3:$B$1315, "&lt;=" &amp; $A157, DataRegularSeason20242025!$D$3:$D$1315, W$1)+SUMIFS(DataRegularSeason20242025!$AB$3:$AB$1315,DataRegularSeason20242025!$B$3:$B$1315, "&lt;=" &amp; $A157, DataRegularSeason20242025!$E$3:$E$1315, W$1)</f>
        <v>30</v>
      </c>
      <c r="X157" s="2">
        <f>SUMIFS(DataRegularSeason20242025!$AA$3:$AA$1315,DataRegularSeason20242025!$B$3:$B$1315, "&lt;=" &amp; $A157, DataRegularSeason20242025!$D$3:$D$1315, X$1)+SUMIFS(DataRegularSeason20242025!$AB$3:$AB$1315,DataRegularSeason20242025!$B$3:$B$1315, "&lt;=" &amp; $A157, DataRegularSeason20242025!$E$3:$E$1315, X$1)</f>
        <v>30</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30</v>
      </c>
      <c r="AA157" s="2">
        <f>SUMIFS(DataRegularSeason20242025!$AA$3:$AA$1315,DataRegularSeason20242025!$B$3:$B$1315, "&lt;=" &amp; $A157, DataRegularSeason20242025!$D$3:$D$1315, AA$1)+SUMIFS(DataRegularSeason20242025!$AB$3:$AB$1315,DataRegularSeason20242025!$B$3:$B$1315, "&lt;=" &amp; $A157, DataRegularSeason20242025!$E$3:$E$1315, AA$1)</f>
        <v>30</v>
      </c>
      <c r="AB157" s="2">
        <f>SUMIFS(DataRegularSeason20242025!$AA$3:$AA$1315,DataRegularSeason20242025!$B$3:$B$1315, "&lt;=" &amp; $A157, DataRegularSeason20242025!$D$3:$D$1315, AB$1)+SUMIFS(DataRegularSeason20242025!$AB$3:$AB$1315,DataRegularSeason20242025!$B$3:$B$1315, "&lt;=" &amp; $A157, DataRegularSeason20242025!$E$3:$E$1315, AB$1)</f>
        <v>36</v>
      </c>
      <c r="AC157" s="2">
        <f>SUMIFS(DataRegularSeason20242025!$AA$3:$AA$1315,DataRegularSeason20242025!$B$3:$B$1315, "&lt;=" &amp; $A157, DataRegularSeason20242025!$D$3:$D$1315, AC$1)+SUMIFS(DataRegularSeason20242025!$AB$3:$AB$1315,DataRegularSeason20242025!$B$3:$B$1315, "&lt;=" &amp; $A157, DataRegularSeason20242025!$E$3:$E$1315, AC$1)</f>
        <v>29</v>
      </c>
      <c r="AD157" s="2">
        <f>SUMIFS(DataRegularSeason20242025!$AA$3:$AA$1315,DataRegularSeason20242025!$B$3:$B$1315, "&lt;=" &amp; $A157, DataRegularSeason20242025!$D$3:$D$1315, AD$1)+SUMIFS(DataRegularSeason20242025!$AB$3:$AB$1315,DataRegularSeason20242025!$B$3:$B$1315, "&lt;=" &amp; $A157, DataRegularSeason20242025!$E$3:$E$1315, AD$1)</f>
        <v>33</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42</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27</v>
      </c>
      <c r="G158" s="2">
        <f>SUMIFS(DataRegularSeason20242025!$AA$3:$AA$1315,DataRegularSeason20242025!$B$3:$B$1315, "&lt;=" &amp; $A158, DataRegularSeason20242025!$D$3:$D$1315, G$1)+SUMIFS(DataRegularSeason20242025!$AB$3:$AB$1315,DataRegularSeason20242025!$B$3:$B$1315, "&lt;=" &amp; $A158, DataRegularSeason20242025!$E$3:$E$1315, G$1)</f>
        <v>33</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26</v>
      </c>
      <c r="L158" s="2">
        <f>SUMIFS(DataRegularSeason20242025!$AA$3:$AA$1315,DataRegularSeason20242025!$B$3:$B$1315, "&lt;=" &amp; $A158, DataRegularSeason20242025!$D$3:$D$1315, L$1)+SUMIFS(DataRegularSeason20242025!$AB$3:$AB$1315,DataRegularSeason20242025!$B$3:$B$1315, "&lt;=" &amp; $A158, DataRegularSeason20242025!$E$3:$E$1315, L$1)</f>
        <v>34</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37</v>
      </c>
      <c r="O158" s="2">
        <f>SUMIFS(DataRegularSeason20242025!$AA$3:$AA$1315,DataRegularSeason20242025!$B$3:$B$1315, "&lt;=" &amp; $A158, DataRegularSeason20242025!$D$3:$D$1315, O$1)+SUMIFS(DataRegularSeason20242025!$AB$3:$AB$1315,DataRegularSeason20242025!$B$3:$B$1315, "&lt;=" &amp; $A158, DataRegularSeason20242025!$E$3:$E$1315, O$1)</f>
        <v>42</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39</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28</v>
      </c>
      <c r="V158" s="2">
        <f>SUMIFS(DataRegularSeason20242025!$AA$3:$AA$1315,DataRegularSeason20242025!$B$3:$B$1315, "&lt;=" &amp; $A158, DataRegularSeason20242025!$D$3:$D$1315, V$1)+SUMIFS(DataRegularSeason20242025!$AB$3:$AB$1315,DataRegularSeason20242025!$B$3:$B$1315, "&lt;=" &amp; $A158, DataRegularSeason20242025!$E$3:$E$1315, V$1)</f>
        <v>30</v>
      </c>
      <c r="W158" s="2">
        <f>SUMIFS(DataRegularSeason20242025!$AA$3:$AA$1315,DataRegularSeason20242025!$B$3:$B$1315, "&lt;=" &amp; $A158, DataRegularSeason20242025!$D$3:$D$1315, W$1)+SUMIFS(DataRegularSeason20242025!$AB$3:$AB$1315,DataRegularSeason20242025!$B$3:$B$1315, "&lt;=" &amp; $A158, DataRegularSeason20242025!$E$3:$E$1315, W$1)</f>
        <v>30</v>
      </c>
      <c r="X158" s="2">
        <f>SUMIFS(DataRegularSeason20242025!$AA$3:$AA$1315,DataRegularSeason20242025!$B$3:$B$1315, "&lt;=" &amp; $A158, DataRegularSeason20242025!$D$3:$D$1315, X$1)+SUMIFS(DataRegularSeason20242025!$AB$3:$AB$1315,DataRegularSeason20242025!$B$3:$B$1315, "&lt;=" &amp; $A158, DataRegularSeason20242025!$E$3:$E$1315, X$1)</f>
        <v>30</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30</v>
      </c>
      <c r="AA158" s="2">
        <f>SUMIFS(DataRegularSeason20242025!$AA$3:$AA$1315,DataRegularSeason20242025!$B$3:$B$1315, "&lt;=" &amp; $A158, DataRegularSeason20242025!$D$3:$D$1315, AA$1)+SUMIFS(DataRegularSeason20242025!$AB$3:$AB$1315,DataRegularSeason20242025!$B$3:$B$1315, "&lt;=" &amp; $A158, DataRegularSeason20242025!$E$3:$E$1315, AA$1)</f>
        <v>30</v>
      </c>
      <c r="AB158" s="2">
        <f>SUMIFS(DataRegularSeason20242025!$AA$3:$AA$1315,DataRegularSeason20242025!$B$3:$B$1315, "&lt;=" &amp; $A158, DataRegularSeason20242025!$D$3:$D$1315, AB$1)+SUMIFS(DataRegularSeason20242025!$AB$3:$AB$1315,DataRegularSeason20242025!$B$3:$B$1315, "&lt;=" &amp; $A158, DataRegularSeason20242025!$E$3:$E$1315, AB$1)</f>
        <v>36</v>
      </c>
      <c r="AC158" s="2">
        <f>SUMIFS(DataRegularSeason20242025!$AA$3:$AA$1315,DataRegularSeason20242025!$B$3:$B$1315, "&lt;=" &amp; $A158, DataRegularSeason20242025!$D$3:$D$1315, AC$1)+SUMIFS(DataRegularSeason20242025!$AB$3:$AB$1315,DataRegularSeason20242025!$B$3:$B$1315, "&lt;=" &amp; $A158, DataRegularSeason20242025!$E$3:$E$1315, AC$1)</f>
        <v>29</v>
      </c>
      <c r="AD158" s="2">
        <f>SUMIFS(DataRegularSeason20242025!$AA$3:$AA$1315,DataRegularSeason20242025!$B$3:$B$1315, "&lt;=" &amp; $A158, DataRegularSeason20242025!$D$3:$D$1315, AD$1)+SUMIFS(DataRegularSeason20242025!$AB$3:$AB$1315,DataRegularSeason20242025!$B$3:$B$1315, "&lt;=" &amp; $A158, DataRegularSeason20242025!$E$3:$E$1315, AD$1)</f>
        <v>33</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42</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27</v>
      </c>
      <c r="G159" s="2">
        <f>SUMIFS(DataRegularSeason20242025!$AA$3:$AA$1315,DataRegularSeason20242025!$B$3:$B$1315, "&lt;=" &amp; $A159, DataRegularSeason20242025!$D$3:$D$1315, G$1)+SUMIFS(DataRegularSeason20242025!$AB$3:$AB$1315,DataRegularSeason20242025!$B$3:$B$1315, "&lt;=" &amp; $A159, DataRegularSeason20242025!$E$3:$E$1315, G$1)</f>
        <v>33</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26</v>
      </c>
      <c r="L159" s="2">
        <f>SUMIFS(DataRegularSeason20242025!$AA$3:$AA$1315,DataRegularSeason20242025!$B$3:$B$1315, "&lt;=" &amp; $A159, DataRegularSeason20242025!$D$3:$D$1315, L$1)+SUMIFS(DataRegularSeason20242025!$AB$3:$AB$1315,DataRegularSeason20242025!$B$3:$B$1315, "&lt;=" &amp; $A159, DataRegularSeason20242025!$E$3:$E$1315, L$1)</f>
        <v>34</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37</v>
      </c>
      <c r="O159" s="2">
        <f>SUMIFS(DataRegularSeason20242025!$AA$3:$AA$1315,DataRegularSeason20242025!$B$3:$B$1315, "&lt;=" &amp; $A159, DataRegularSeason20242025!$D$3:$D$1315, O$1)+SUMIFS(DataRegularSeason20242025!$AB$3:$AB$1315,DataRegularSeason20242025!$B$3:$B$1315, "&lt;=" &amp; $A159, DataRegularSeason20242025!$E$3:$E$1315, O$1)</f>
        <v>42</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39</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28</v>
      </c>
      <c r="V159" s="2">
        <f>SUMIFS(DataRegularSeason20242025!$AA$3:$AA$1315,DataRegularSeason20242025!$B$3:$B$1315, "&lt;=" &amp; $A159, DataRegularSeason20242025!$D$3:$D$1315, V$1)+SUMIFS(DataRegularSeason20242025!$AB$3:$AB$1315,DataRegularSeason20242025!$B$3:$B$1315, "&lt;=" &amp; $A159, DataRegularSeason20242025!$E$3:$E$1315, V$1)</f>
        <v>30</v>
      </c>
      <c r="W159" s="2">
        <f>SUMIFS(DataRegularSeason20242025!$AA$3:$AA$1315,DataRegularSeason20242025!$B$3:$B$1315, "&lt;=" &amp; $A159, DataRegularSeason20242025!$D$3:$D$1315, W$1)+SUMIFS(DataRegularSeason20242025!$AB$3:$AB$1315,DataRegularSeason20242025!$B$3:$B$1315, "&lt;=" &amp; $A159, DataRegularSeason20242025!$E$3:$E$1315, W$1)</f>
        <v>30</v>
      </c>
      <c r="X159" s="2">
        <f>SUMIFS(DataRegularSeason20242025!$AA$3:$AA$1315,DataRegularSeason20242025!$B$3:$B$1315, "&lt;=" &amp; $A159, DataRegularSeason20242025!$D$3:$D$1315, X$1)+SUMIFS(DataRegularSeason20242025!$AB$3:$AB$1315,DataRegularSeason20242025!$B$3:$B$1315, "&lt;=" &amp; $A159, DataRegularSeason20242025!$E$3:$E$1315, X$1)</f>
        <v>30</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30</v>
      </c>
      <c r="AA159" s="2">
        <f>SUMIFS(DataRegularSeason20242025!$AA$3:$AA$1315,DataRegularSeason20242025!$B$3:$B$1315, "&lt;=" &amp; $A159, DataRegularSeason20242025!$D$3:$D$1315, AA$1)+SUMIFS(DataRegularSeason20242025!$AB$3:$AB$1315,DataRegularSeason20242025!$B$3:$B$1315, "&lt;=" &amp; $A159, DataRegularSeason20242025!$E$3:$E$1315, AA$1)</f>
        <v>30</v>
      </c>
      <c r="AB159" s="2">
        <f>SUMIFS(DataRegularSeason20242025!$AA$3:$AA$1315,DataRegularSeason20242025!$B$3:$B$1315, "&lt;=" &amp; $A159, DataRegularSeason20242025!$D$3:$D$1315, AB$1)+SUMIFS(DataRegularSeason20242025!$AB$3:$AB$1315,DataRegularSeason20242025!$B$3:$B$1315, "&lt;=" &amp; $A159, DataRegularSeason20242025!$E$3:$E$1315, AB$1)</f>
        <v>36</v>
      </c>
      <c r="AC159" s="2">
        <f>SUMIFS(DataRegularSeason20242025!$AA$3:$AA$1315,DataRegularSeason20242025!$B$3:$B$1315, "&lt;=" &amp; $A159, DataRegularSeason20242025!$D$3:$D$1315, AC$1)+SUMIFS(DataRegularSeason20242025!$AB$3:$AB$1315,DataRegularSeason20242025!$B$3:$B$1315, "&lt;=" &amp; $A159, DataRegularSeason20242025!$E$3:$E$1315, AC$1)</f>
        <v>29</v>
      </c>
      <c r="AD159" s="2">
        <f>SUMIFS(DataRegularSeason20242025!$AA$3:$AA$1315,DataRegularSeason20242025!$B$3:$B$1315, "&lt;=" &amp; $A159, DataRegularSeason20242025!$D$3:$D$1315, AD$1)+SUMIFS(DataRegularSeason20242025!$AB$3:$AB$1315,DataRegularSeason20242025!$B$3:$B$1315, "&lt;=" &amp; $A159, DataRegularSeason20242025!$E$3:$E$1315, AD$1)</f>
        <v>33</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42</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27</v>
      </c>
      <c r="G160" s="2">
        <f>SUMIFS(DataRegularSeason20242025!$AA$3:$AA$1315,DataRegularSeason20242025!$B$3:$B$1315, "&lt;=" &amp; $A160, DataRegularSeason20242025!$D$3:$D$1315, G$1)+SUMIFS(DataRegularSeason20242025!$AB$3:$AB$1315,DataRegularSeason20242025!$B$3:$B$1315, "&lt;=" &amp; $A160, DataRegularSeason20242025!$E$3:$E$1315, G$1)</f>
        <v>33</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26</v>
      </c>
      <c r="L160" s="2">
        <f>SUMIFS(DataRegularSeason20242025!$AA$3:$AA$1315,DataRegularSeason20242025!$B$3:$B$1315, "&lt;=" &amp; $A160, DataRegularSeason20242025!$D$3:$D$1315, L$1)+SUMIFS(DataRegularSeason20242025!$AB$3:$AB$1315,DataRegularSeason20242025!$B$3:$B$1315, "&lt;=" &amp; $A160, DataRegularSeason20242025!$E$3:$E$1315, L$1)</f>
        <v>34</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37</v>
      </c>
      <c r="O160" s="2">
        <f>SUMIFS(DataRegularSeason20242025!$AA$3:$AA$1315,DataRegularSeason20242025!$B$3:$B$1315, "&lt;=" &amp; $A160, DataRegularSeason20242025!$D$3:$D$1315, O$1)+SUMIFS(DataRegularSeason20242025!$AB$3:$AB$1315,DataRegularSeason20242025!$B$3:$B$1315, "&lt;=" &amp; $A160, DataRegularSeason20242025!$E$3:$E$1315, O$1)</f>
        <v>42</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39</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28</v>
      </c>
      <c r="V160" s="2">
        <f>SUMIFS(DataRegularSeason20242025!$AA$3:$AA$1315,DataRegularSeason20242025!$B$3:$B$1315, "&lt;=" &amp; $A160, DataRegularSeason20242025!$D$3:$D$1315, V$1)+SUMIFS(DataRegularSeason20242025!$AB$3:$AB$1315,DataRegularSeason20242025!$B$3:$B$1315, "&lt;=" &amp; $A160, DataRegularSeason20242025!$E$3:$E$1315, V$1)</f>
        <v>30</v>
      </c>
      <c r="W160" s="2">
        <f>SUMIFS(DataRegularSeason20242025!$AA$3:$AA$1315,DataRegularSeason20242025!$B$3:$B$1315, "&lt;=" &amp; $A160, DataRegularSeason20242025!$D$3:$D$1315, W$1)+SUMIFS(DataRegularSeason20242025!$AB$3:$AB$1315,DataRegularSeason20242025!$B$3:$B$1315, "&lt;=" &amp; $A160, DataRegularSeason20242025!$E$3:$E$1315, W$1)</f>
        <v>30</v>
      </c>
      <c r="X160" s="2">
        <f>SUMIFS(DataRegularSeason20242025!$AA$3:$AA$1315,DataRegularSeason20242025!$B$3:$B$1315, "&lt;=" &amp; $A160, DataRegularSeason20242025!$D$3:$D$1315, X$1)+SUMIFS(DataRegularSeason20242025!$AB$3:$AB$1315,DataRegularSeason20242025!$B$3:$B$1315, "&lt;=" &amp; $A160, DataRegularSeason20242025!$E$3:$E$1315, X$1)</f>
        <v>30</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30</v>
      </c>
      <c r="AA160" s="2">
        <f>SUMIFS(DataRegularSeason20242025!$AA$3:$AA$1315,DataRegularSeason20242025!$B$3:$B$1315, "&lt;=" &amp; $A160, DataRegularSeason20242025!$D$3:$D$1315, AA$1)+SUMIFS(DataRegularSeason20242025!$AB$3:$AB$1315,DataRegularSeason20242025!$B$3:$B$1315, "&lt;=" &amp; $A160, DataRegularSeason20242025!$E$3:$E$1315, AA$1)</f>
        <v>30</v>
      </c>
      <c r="AB160" s="2">
        <f>SUMIFS(DataRegularSeason20242025!$AA$3:$AA$1315,DataRegularSeason20242025!$B$3:$B$1315, "&lt;=" &amp; $A160, DataRegularSeason20242025!$D$3:$D$1315, AB$1)+SUMIFS(DataRegularSeason20242025!$AB$3:$AB$1315,DataRegularSeason20242025!$B$3:$B$1315, "&lt;=" &amp; $A160, DataRegularSeason20242025!$E$3:$E$1315, AB$1)</f>
        <v>36</v>
      </c>
      <c r="AC160" s="2">
        <f>SUMIFS(DataRegularSeason20242025!$AA$3:$AA$1315,DataRegularSeason20242025!$B$3:$B$1315, "&lt;=" &amp; $A160, DataRegularSeason20242025!$D$3:$D$1315, AC$1)+SUMIFS(DataRegularSeason20242025!$AB$3:$AB$1315,DataRegularSeason20242025!$B$3:$B$1315, "&lt;=" &amp; $A160, DataRegularSeason20242025!$E$3:$E$1315, AC$1)</f>
        <v>29</v>
      </c>
      <c r="AD160" s="2">
        <f>SUMIFS(DataRegularSeason20242025!$AA$3:$AA$1315,DataRegularSeason20242025!$B$3:$B$1315, "&lt;=" &amp; $A160, DataRegularSeason20242025!$D$3:$D$1315, AD$1)+SUMIFS(DataRegularSeason20242025!$AB$3:$AB$1315,DataRegularSeason20242025!$B$3:$B$1315, "&lt;=" &amp; $A160, DataRegularSeason20242025!$E$3:$E$1315, AD$1)</f>
        <v>33</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42</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27</v>
      </c>
      <c r="G161" s="2">
        <f>SUMIFS(DataRegularSeason20242025!$AA$3:$AA$1315,DataRegularSeason20242025!$B$3:$B$1315, "&lt;=" &amp; $A161, DataRegularSeason20242025!$D$3:$D$1315, G$1)+SUMIFS(DataRegularSeason20242025!$AB$3:$AB$1315,DataRegularSeason20242025!$B$3:$B$1315, "&lt;=" &amp; $A161, DataRegularSeason20242025!$E$3:$E$1315, G$1)</f>
        <v>33</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26</v>
      </c>
      <c r="L161" s="2">
        <f>SUMIFS(DataRegularSeason20242025!$AA$3:$AA$1315,DataRegularSeason20242025!$B$3:$B$1315, "&lt;=" &amp; $A161, DataRegularSeason20242025!$D$3:$D$1315, L$1)+SUMIFS(DataRegularSeason20242025!$AB$3:$AB$1315,DataRegularSeason20242025!$B$3:$B$1315, "&lt;=" &amp; $A161, DataRegularSeason20242025!$E$3:$E$1315, L$1)</f>
        <v>34</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37</v>
      </c>
      <c r="O161" s="2">
        <f>SUMIFS(DataRegularSeason20242025!$AA$3:$AA$1315,DataRegularSeason20242025!$B$3:$B$1315, "&lt;=" &amp; $A161, DataRegularSeason20242025!$D$3:$D$1315, O$1)+SUMIFS(DataRegularSeason20242025!$AB$3:$AB$1315,DataRegularSeason20242025!$B$3:$B$1315, "&lt;=" &amp; $A161, DataRegularSeason20242025!$E$3:$E$1315, O$1)</f>
        <v>42</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39</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28</v>
      </c>
      <c r="V161" s="2">
        <f>SUMIFS(DataRegularSeason20242025!$AA$3:$AA$1315,DataRegularSeason20242025!$B$3:$B$1315, "&lt;=" &amp; $A161, DataRegularSeason20242025!$D$3:$D$1315, V$1)+SUMIFS(DataRegularSeason20242025!$AB$3:$AB$1315,DataRegularSeason20242025!$B$3:$B$1315, "&lt;=" &amp; $A161, DataRegularSeason20242025!$E$3:$E$1315, V$1)</f>
        <v>30</v>
      </c>
      <c r="W161" s="2">
        <f>SUMIFS(DataRegularSeason20242025!$AA$3:$AA$1315,DataRegularSeason20242025!$B$3:$B$1315, "&lt;=" &amp; $A161, DataRegularSeason20242025!$D$3:$D$1315, W$1)+SUMIFS(DataRegularSeason20242025!$AB$3:$AB$1315,DataRegularSeason20242025!$B$3:$B$1315, "&lt;=" &amp; $A161, DataRegularSeason20242025!$E$3:$E$1315, W$1)</f>
        <v>30</v>
      </c>
      <c r="X161" s="2">
        <f>SUMIFS(DataRegularSeason20242025!$AA$3:$AA$1315,DataRegularSeason20242025!$B$3:$B$1315, "&lt;=" &amp; $A161, DataRegularSeason20242025!$D$3:$D$1315, X$1)+SUMIFS(DataRegularSeason20242025!$AB$3:$AB$1315,DataRegularSeason20242025!$B$3:$B$1315, "&lt;=" &amp; $A161, DataRegularSeason20242025!$E$3:$E$1315, X$1)</f>
        <v>30</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30</v>
      </c>
      <c r="AA161" s="2">
        <f>SUMIFS(DataRegularSeason20242025!$AA$3:$AA$1315,DataRegularSeason20242025!$B$3:$B$1315, "&lt;=" &amp; $A161, DataRegularSeason20242025!$D$3:$D$1315, AA$1)+SUMIFS(DataRegularSeason20242025!$AB$3:$AB$1315,DataRegularSeason20242025!$B$3:$B$1315, "&lt;=" &amp; $A161, DataRegularSeason20242025!$E$3:$E$1315, AA$1)</f>
        <v>30</v>
      </c>
      <c r="AB161" s="2">
        <f>SUMIFS(DataRegularSeason20242025!$AA$3:$AA$1315,DataRegularSeason20242025!$B$3:$B$1315, "&lt;=" &amp; $A161, DataRegularSeason20242025!$D$3:$D$1315, AB$1)+SUMIFS(DataRegularSeason20242025!$AB$3:$AB$1315,DataRegularSeason20242025!$B$3:$B$1315, "&lt;=" &amp; $A161, DataRegularSeason20242025!$E$3:$E$1315, AB$1)</f>
        <v>36</v>
      </c>
      <c r="AC161" s="2">
        <f>SUMIFS(DataRegularSeason20242025!$AA$3:$AA$1315,DataRegularSeason20242025!$B$3:$B$1315, "&lt;=" &amp; $A161, DataRegularSeason20242025!$D$3:$D$1315, AC$1)+SUMIFS(DataRegularSeason20242025!$AB$3:$AB$1315,DataRegularSeason20242025!$B$3:$B$1315, "&lt;=" &amp; $A161, DataRegularSeason20242025!$E$3:$E$1315, AC$1)</f>
        <v>29</v>
      </c>
      <c r="AD161" s="2">
        <f>SUMIFS(DataRegularSeason20242025!$AA$3:$AA$1315,DataRegularSeason20242025!$B$3:$B$1315, "&lt;=" &amp; $A161, DataRegularSeason20242025!$D$3:$D$1315, AD$1)+SUMIFS(DataRegularSeason20242025!$AB$3:$AB$1315,DataRegularSeason20242025!$B$3:$B$1315, "&lt;=" &amp; $A161, DataRegularSeason20242025!$E$3:$E$1315, AD$1)</f>
        <v>33</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42</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27</v>
      </c>
      <c r="G162" s="2">
        <f>SUMIFS(DataRegularSeason20242025!$AA$3:$AA$1315,DataRegularSeason20242025!$B$3:$B$1315, "&lt;=" &amp; $A162, DataRegularSeason20242025!$D$3:$D$1315, G$1)+SUMIFS(DataRegularSeason20242025!$AB$3:$AB$1315,DataRegularSeason20242025!$B$3:$B$1315, "&lt;=" &amp; $A162, DataRegularSeason20242025!$E$3:$E$1315, G$1)</f>
        <v>33</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26</v>
      </c>
      <c r="L162" s="2">
        <f>SUMIFS(DataRegularSeason20242025!$AA$3:$AA$1315,DataRegularSeason20242025!$B$3:$B$1315, "&lt;=" &amp; $A162, DataRegularSeason20242025!$D$3:$D$1315, L$1)+SUMIFS(DataRegularSeason20242025!$AB$3:$AB$1315,DataRegularSeason20242025!$B$3:$B$1315, "&lt;=" &amp; $A162, DataRegularSeason20242025!$E$3:$E$1315, L$1)</f>
        <v>34</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37</v>
      </c>
      <c r="O162" s="2">
        <f>SUMIFS(DataRegularSeason20242025!$AA$3:$AA$1315,DataRegularSeason20242025!$B$3:$B$1315, "&lt;=" &amp; $A162, DataRegularSeason20242025!$D$3:$D$1315, O$1)+SUMIFS(DataRegularSeason20242025!$AB$3:$AB$1315,DataRegularSeason20242025!$B$3:$B$1315, "&lt;=" &amp; $A162, DataRegularSeason20242025!$E$3:$E$1315, O$1)</f>
        <v>42</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39</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28</v>
      </c>
      <c r="V162" s="2">
        <f>SUMIFS(DataRegularSeason20242025!$AA$3:$AA$1315,DataRegularSeason20242025!$B$3:$B$1315, "&lt;=" &amp; $A162, DataRegularSeason20242025!$D$3:$D$1315, V$1)+SUMIFS(DataRegularSeason20242025!$AB$3:$AB$1315,DataRegularSeason20242025!$B$3:$B$1315, "&lt;=" &amp; $A162, DataRegularSeason20242025!$E$3:$E$1315, V$1)</f>
        <v>30</v>
      </c>
      <c r="W162" s="2">
        <f>SUMIFS(DataRegularSeason20242025!$AA$3:$AA$1315,DataRegularSeason20242025!$B$3:$B$1315, "&lt;=" &amp; $A162, DataRegularSeason20242025!$D$3:$D$1315, W$1)+SUMIFS(DataRegularSeason20242025!$AB$3:$AB$1315,DataRegularSeason20242025!$B$3:$B$1315, "&lt;=" &amp; $A162, DataRegularSeason20242025!$E$3:$E$1315, W$1)</f>
        <v>30</v>
      </c>
      <c r="X162" s="2">
        <f>SUMIFS(DataRegularSeason20242025!$AA$3:$AA$1315,DataRegularSeason20242025!$B$3:$B$1315, "&lt;=" &amp; $A162, DataRegularSeason20242025!$D$3:$D$1315, X$1)+SUMIFS(DataRegularSeason20242025!$AB$3:$AB$1315,DataRegularSeason20242025!$B$3:$B$1315, "&lt;=" &amp; $A162, DataRegularSeason20242025!$E$3:$E$1315, X$1)</f>
        <v>30</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30</v>
      </c>
      <c r="AA162" s="2">
        <f>SUMIFS(DataRegularSeason20242025!$AA$3:$AA$1315,DataRegularSeason20242025!$B$3:$B$1315, "&lt;=" &amp; $A162, DataRegularSeason20242025!$D$3:$D$1315, AA$1)+SUMIFS(DataRegularSeason20242025!$AB$3:$AB$1315,DataRegularSeason20242025!$B$3:$B$1315, "&lt;=" &amp; $A162, DataRegularSeason20242025!$E$3:$E$1315, AA$1)</f>
        <v>30</v>
      </c>
      <c r="AB162" s="2">
        <f>SUMIFS(DataRegularSeason20242025!$AA$3:$AA$1315,DataRegularSeason20242025!$B$3:$B$1315, "&lt;=" &amp; $A162, DataRegularSeason20242025!$D$3:$D$1315, AB$1)+SUMIFS(DataRegularSeason20242025!$AB$3:$AB$1315,DataRegularSeason20242025!$B$3:$B$1315, "&lt;=" &amp; $A162, DataRegularSeason20242025!$E$3:$E$1315, AB$1)</f>
        <v>36</v>
      </c>
      <c r="AC162" s="2">
        <f>SUMIFS(DataRegularSeason20242025!$AA$3:$AA$1315,DataRegularSeason20242025!$B$3:$B$1315, "&lt;=" &amp; $A162, DataRegularSeason20242025!$D$3:$D$1315, AC$1)+SUMIFS(DataRegularSeason20242025!$AB$3:$AB$1315,DataRegularSeason20242025!$B$3:$B$1315, "&lt;=" &amp; $A162, DataRegularSeason20242025!$E$3:$E$1315, AC$1)</f>
        <v>29</v>
      </c>
      <c r="AD162" s="2">
        <f>SUMIFS(DataRegularSeason20242025!$AA$3:$AA$1315,DataRegularSeason20242025!$B$3:$B$1315, "&lt;=" &amp; $A162, DataRegularSeason20242025!$D$3:$D$1315, AD$1)+SUMIFS(DataRegularSeason20242025!$AB$3:$AB$1315,DataRegularSeason20242025!$B$3:$B$1315, "&lt;=" &amp; $A162, DataRegularSeason20242025!$E$3:$E$1315, AD$1)</f>
        <v>33</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42</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27</v>
      </c>
      <c r="G163" s="2">
        <f>SUMIFS(DataRegularSeason20242025!$AA$3:$AA$1315,DataRegularSeason20242025!$B$3:$B$1315, "&lt;=" &amp; $A163, DataRegularSeason20242025!$D$3:$D$1315, G$1)+SUMIFS(DataRegularSeason20242025!$AB$3:$AB$1315,DataRegularSeason20242025!$B$3:$B$1315, "&lt;=" &amp; $A163, DataRegularSeason20242025!$E$3:$E$1315, G$1)</f>
        <v>33</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26</v>
      </c>
      <c r="L163" s="2">
        <f>SUMIFS(DataRegularSeason20242025!$AA$3:$AA$1315,DataRegularSeason20242025!$B$3:$B$1315, "&lt;=" &amp; $A163, DataRegularSeason20242025!$D$3:$D$1315, L$1)+SUMIFS(DataRegularSeason20242025!$AB$3:$AB$1315,DataRegularSeason20242025!$B$3:$B$1315, "&lt;=" &amp; $A163, DataRegularSeason20242025!$E$3:$E$1315, L$1)</f>
        <v>34</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37</v>
      </c>
      <c r="O163" s="2">
        <f>SUMIFS(DataRegularSeason20242025!$AA$3:$AA$1315,DataRegularSeason20242025!$B$3:$B$1315, "&lt;=" &amp; $A163, DataRegularSeason20242025!$D$3:$D$1315, O$1)+SUMIFS(DataRegularSeason20242025!$AB$3:$AB$1315,DataRegularSeason20242025!$B$3:$B$1315, "&lt;=" &amp; $A163, DataRegularSeason20242025!$E$3:$E$1315, O$1)</f>
        <v>42</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39</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28</v>
      </c>
      <c r="V163" s="2">
        <f>SUMIFS(DataRegularSeason20242025!$AA$3:$AA$1315,DataRegularSeason20242025!$B$3:$B$1315, "&lt;=" &amp; $A163, DataRegularSeason20242025!$D$3:$D$1315, V$1)+SUMIFS(DataRegularSeason20242025!$AB$3:$AB$1315,DataRegularSeason20242025!$B$3:$B$1315, "&lt;=" &amp; $A163, DataRegularSeason20242025!$E$3:$E$1315, V$1)</f>
        <v>30</v>
      </c>
      <c r="W163" s="2">
        <f>SUMIFS(DataRegularSeason20242025!$AA$3:$AA$1315,DataRegularSeason20242025!$B$3:$B$1315, "&lt;=" &amp; $A163, DataRegularSeason20242025!$D$3:$D$1315, W$1)+SUMIFS(DataRegularSeason20242025!$AB$3:$AB$1315,DataRegularSeason20242025!$B$3:$B$1315, "&lt;=" &amp; $A163, DataRegularSeason20242025!$E$3:$E$1315, W$1)</f>
        <v>30</v>
      </c>
      <c r="X163" s="2">
        <f>SUMIFS(DataRegularSeason20242025!$AA$3:$AA$1315,DataRegularSeason20242025!$B$3:$B$1315, "&lt;=" &amp; $A163, DataRegularSeason20242025!$D$3:$D$1315, X$1)+SUMIFS(DataRegularSeason20242025!$AB$3:$AB$1315,DataRegularSeason20242025!$B$3:$B$1315, "&lt;=" &amp; $A163, DataRegularSeason20242025!$E$3:$E$1315, X$1)</f>
        <v>30</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30</v>
      </c>
      <c r="AA163" s="2">
        <f>SUMIFS(DataRegularSeason20242025!$AA$3:$AA$1315,DataRegularSeason20242025!$B$3:$B$1315, "&lt;=" &amp; $A163, DataRegularSeason20242025!$D$3:$D$1315, AA$1)+SUMIFS(DataRegularSeason20242025!$AB$3:$AB$1315,DataRegularSeason20242025!$B$3:$B$1315, "&lt;=" &amp; $A163, DataRegularSeason20242025!$E$3:$E$1315, AA$1)</f>
        <v>30</v>
      </c>
      <c r="AB163" s="2">
        <f>SUMIFS(DataRegularSeason20242025!$AA$3:$AA$1315,DataRegularSeason20242025!$B$3:$B$1315, "&lt;=" &amp; $A163, DataRegularSeason20242025!$D$3:$D$1315, AB$1)+SUMIFS(DataRegularSeason20242025!$AB$3:$AB$1315,DataRegularSeason20242025!$B$3:$B$1315, "&lt;=" &amp; $A163, DataRegularSeason20242025!$E$3:$E$1315, AB$1)</f>
        <v>36</v>
      </c>
      <c r="AC163" s="2">
        <f>SUMIFS(DataRegularSeason20242025!$AA$3:$AA$1315,DataRegularSeason20242025!$B$3:$B$1315, "&lt;=" &amp; $A163, DataRegularSeason20242025!$D$3:$D$1315, AC$1)+SUMIFS(DataRegularSeason20242025!$AB$3:$AB$1315,DataRegularSeason20242025!$B$3:$B$1315, "&lt;=" &amp; $A163, DataRegularSeason20242025!$E$3:$E$1315, AC$1)</f>
        <v>29</v>
      </c>
      <c r="AD163" s="2">
        <f>SUMIFS(DataRegularSeason20242025!$AA$3:$AA$1315,DataRegularSeason20242025!$B$3:$B$1315, "&lt;=" &amp; $A163, DataRegularSeason20242025!$D$3:$D$1315, AD$1)+SUMIFS(DataRegularSeason20242025!$AB$3:$AB$1315,DataRegularSeason20242025!$B$3:$B$1315, "&lt;=" &amp; $A163, DataRegularSeason20242025!$E$3:$E$1315, AD$1)</f>
        <v>33</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42</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27</v>
      </c>
      <c r="G164" s="2">
        <f>SUMIFS(DataRegularSeason20242025!$AA$3:$AA$1315,DataRegularSeason20242025!$B$3:$B$1315, "&lt;=" &amp; $A164, DataRegularSeason20242025!$D$3:$D$1315, G$1)+SUMIFS(DataRegularSeason20242025!$AB$3:$AB$1315,DataRegularSeason20242025!$B$3:$B$1315, "&lt;=" &amp; $A164, DataRegularSeason20242025!$E$3:$E$1315, G$1)</f>
        <v>33</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26</v>
      </c>
      <c r="L164" s="2">
        <f>SUMIFS(DataRegularSeason20242025!$AA$3:$AA$1315,DataRegularSeason20242025!$B$3:$B$1315, "&lt;=" &amp; $A164, DataRegularSeason20242025!$D$3:$D$1315, L$1)+SUMIFS(DataRegularSeason20242025!$AB$3:$AB$1315,DataRegularSeason20242025!$B$3:$B$1315, "&lt;=" &amp; $A164, DataRegularSeason20242025!$E$3:$E$1315, L$1)</f>
        <v>34</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37</v>
      </c>
      <c r="O164" s="2">
        <f>SUMIFS(DataRegularSeason20242025!$AA$3:$AA$1315,DataRegularSeason20242025!$B$3:$B$1315, "&lt;=" &amp; $A164, DataRegularSeason20242025!$D$3:$D$1315, O$1)+SUMIFS(DataRegularSeason20242025!$AB$3:$AB$1315,DataRegularSeason20242025!$B$3:$B$1315, "&lt;=" &amp; $A164, DataRegularSeason20242025!$E$3:$E$1315, O$1)</f>
        <v>42</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39</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28</v>
      </c>
      <c r="V164" s="2">
        <f>SUMIFS(DataRegularSeason20242025!$AA$3:$AA$1315,DataRegularSeason20242025!$B$3:$B$1315, "&lt;=" &amp; $A164, DataRegularSeason20242025!$D$3:$D$1315, V$1)+SUMIFS(DataRegularSeason20242025!$AB$3:$AB$1315,DataRegularSeason20242025!$B$3:$B$1315, "&lt;=" &amp; $A164, DataRegularSeason20242025!$E$3:$E$1315, V$1)</f>
        <v>30</v>
      </c>
      <c r="W164" s="2">
        <f>SUMIFS(DataRegularSeason20242025!$AA$3:$AA$1315,DataRegularSeason20242025!$B$3:$B$1315, "&lt;=" &amp; $A164, DataRegularSeason20242025!$D$3:$D$1315, W$1)+SUMIFS(DataRegularSeason20242025!$AB$3:$AB$1315,DataRegularSeason20242025!$B$3:$B$1315, "&lt;=" &amp; $A164, DataRegularSeason20242025!$E$3:$E$1315, W$1)</f>
        <v>30</v>
      </c>
      <c r="X164" s="2">
        <f>SUMIFS(DataRegularSeason20242025!$AA$3:$AA$1315,DataRegularSeason20242025!$B$3:$B$1315, "&lt;=" &amp; $A164, DataRegularSeason20242025!$D$3:$D$1315, X$1)+SUMIFS(DataRegularSeason20242025!$AB$3:$AB$1315,DataRegularSeason20242025!$B$3:$B$1315, "&lt;=" &amp; $A164, DataRegularSeason20242025!$E$3:$E$1315, X$1)</f>
        <v>30</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30</v>
      </c>
      <c r="AA164" s="2">
        <f>SUMIFS(DataRegularSeason20242025!$AA$3:$AA$1315,DataRegularSeason20242025!$B$3:$B$1315, "&lt;=" &amp; $A164, DataRegularSeason20242025!$D$3:$D$1315, AA$1)+SUMIFS(DataRegularSeason20242025!$AB$3:$AB$1315,DataRegularSeason20242025!$B$3:$B$1315, "&lt;=" &amp; $A164, DataRegularSeason20242025!$E$3:$E$1315, AA$1)</f>
        <v>30</v>
      </c>
      <c r="AB164" s="2">
        <f>SUMIFS(DataRegularSeason20242025!$AA$3:$AA$1315,DataRegularSeason20242025!$B$3:$B$1315, "&lt;=" &amp; $A164, DataRegularSeason20242025!$D$3:$D$1315, AB$1)+SUMIFS(DataRegularSeason20242025!$AB$3:$AB$1315,DataRegularSeason20242025!$B$3:$B$1315, "&lt;=" &amp; $A164, DataRegularSeason20242025!$E$3:$E$1315, AB$1)</f>
        <v>36</v>
      </c>
      <c r="AC164" s="2">
        <f>SUMIFS(DataRegularSeason20242025!$AA$3:$AA$1315,DataRegularSeason20242025!$B$3:$B$1315, "&lt;=" &amp; $A164, DataRegularSeason20242025!$D$3:$D$1315, AC$1)+SUMIFS(DataRegularSeason20242025!$AB$3:$AB$1315,DataRegularSeason20242025!$B$3:$B$1315, "&lt;=" &amp; $A164, DataRegularSeason20242025!$E$3:$E$1315, AC$1)</f>
        <v>29</v>
      </c>
      <c r="AD164" s="2">
        <f>SUMIFS(DataRegularSeason20242025!$AA$3:$AA$1315,DataRegularSeason20242025!$B$3:$B$1315, "&lt;=" &amp; $A164, DataRegularSeason20242025!$D$3:$D$1315, AD$1)+SUMIFS(DataRegularSeason20242025!$AB$3:$AB$1315,DataRegularSeason20242025!$B$3:$B$1315, "&lt;=" &amp; $A164, DataRegularSeason20242025!$E$3:$E$1315, AD$1)</f>
        <v>33</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42</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27</v>
      </c>
      <c r="G165" s="2">
        <f>SUMIFS(DataRegularSeason20242025!$AA$3:$AA$1315,DataRegularSeason20242025!$B$3:$B$1315, "&lt;=" &amp; $A165, DataRegularSeason20242025!$D$3:$D$1315, G$1)+SUMIFS(DataRegularSeason20242025!$AB$3:$AB$1315,DataRegularSeason20242025!$B$3:$B$1315, "&lt;=" &amp; $A165, DataRegularSeason20242025!$E$3:$E$1315, G$1)</f>
        <v>33</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26</v>
      </c>
      <c r="L165" s="2">
        <f>SUMIFS(DataRegularSeason20242025!$AA$3:$AA$1315,DataRegularSeason20242025!$B$3:$B$1315, "&lt;=" &amp; $A165, DataRegularSeason20242025!$D$3:$D$1315, L$1)+SUMIFS(DataRegularSeason20242025!$AB$3:$AB$1315,DataRegularSeason20242025!$B$3:$B$1315, "&lt;=" &amp; $A165, DataRegularSeason20242025!$E$3:$E$1315, L$1)</f>
        <v>34</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37</v>
      </c>
      <c r="O165" s="2">
        <f>SUMIFS(DataRegularSeason20242025!$AA$3:$AA$1315,DataRegularSeason20242025!$B$3:$B$1315, "&lt;=" &amp; $A165, DataRegularSeason20242025!$D$3:$D$1315, O$1)+SUMIFS(DataRegularSeason20242025!$AB$3:$AB$1315,DataRegularSeason20242025!$B$3:$B$1315, "&lt;=" &amp; $A165, DataRegularSeason20242025!$E$3:$E$1315, O$1)</f>
        <v>42</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39</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28</v>
      </c>
      <c r="V165" s="2">
        <f>SUMIFS(DataRegularSeason20242025!$AA$3:$AA$1315,DataRegularSeason20242025!$B$3:$B$1315, "&lt;=" &amp; $A165, DataRegularSeason20242025!$D$3:$D$1315, V$1)+SUMIFS(DataRegularSeason20242025!$AB$3:$AB$1315,DataRegularSeason20242025!$B$3:$B$1315, "&lt;=" &amp; $A165, DataRegularSeason20242025!$E$3:$E$1315, V$1)</f>
        <v>30</v>
      </c>
      <c r="W165" s="2">
        <f>SUMIFS(DataRegularSeason20242025!$AA$3:$AA$1315,DataRegularSeason20242025!$B$3:$B$1315, "&lt;=" &amp; $A165, DataRegularSeason20242025!$D$3:$D$1315, W$1)+SUMIFS(DataRegularSeason20242025!$AB$3:$AB$1315,DataRegularSeason20242025!$B$3:$B$1315, "&lt;=" &amp; $A165, DataRegularSeason20242025!$E$3:$E$1315, W$1)</f>
        <v>30</v>
      </c>
      <c r="X165" s="2">
        <f>SUMIFS(DataRegularSeason20242025!$AA$3:$AA$1315,DataRegularSeason20242025!$B$3:$B$1315, "&lt;=" &amp; $A165, DataRegularSeason20242025!$D$3:$D$1315, X$1)+SUMIFS(DataRegularSeason20242025!$AB$3:$AB$1315,DataRegularSeason20242025!$B$3:$B$1315, "&lt;=" &amp; $A165, DataRegularSeason20242025!$E$3:$E$1315, X$1)</f>
        <v>30</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30</v>
      </c>
      <c r="AA165" s="2">
        <f>SUMIFS(DataRegularSeason20242025!$AA$3:$AA$1315,DataRegularSeason20242025!$B$3:$B$1315, "&lt;=" &amp; $A165, DataRegularSeason20242025!$D$3:$D$1315, AA$1)+SUMIFS(DataRegularSeason20242025!$AB$3:$AB$1315,DataRegularSeason20242025!$B$3:$B$1315, "&lt;=" &amp; $A165, DataRegularSeason20242025!$E$3:$E$1315, AA$1)</f>
        <v>30</v>
      </c>
      <c r="AB165" s="2">
        <f>SUMIFS(DataRegularSeason20242025!$AA$3:$AA$1315,DataRegularSeason20242025!$B$3:$B$1315, "&lt;=" &amp; $A165, DataRegularSeason20242025!$D$3:$D$1315, AB$1)+SUMIFS(DataRegularSeason20242025!$AB$3:$AB$1315,DataRegularSeason20242025!$B$3:$B$1315, "&lt;=" &amp; $A165, DataRegularSeason20242025!$E$3:$E$1315, AB$1)</f>
        <v>36</v>
      </c>
      <c r="AC165" s="2">
        <f>SUMIFS(DataRegularSeason20242025!$AA$3:$AA$1315,DataRegularSeason20242025!$B$3:$B$1315, "&lt;=" &amp; $A165, DataRegularSeason20242025!$D$3:$D$1315, AC$1)+SUMIFS(DataRegularSeason20242025!$AB$3:$AB$1315,DataRegularSeason20242025!$B$3:$B$1315, "&lt;=" &amp; $A165, DataRegularSeason20242025!$E$3:$E$1315, AC$1)</f>
        <v>29</v>
      </c>
      <c r="AD165" s="2">
        <f>SUMIFS(DataRegularSeason20242025!$AA$3:$AA$1315,DataRegularSeason20242025!$B$3:$B$1315, "&lt;=" &amp; $A165, DataRegularSeason20242025!$D$3:$D$1315, AD$1)+SUMIFS(DataRegularSeason20242025!$AB$3:$AB$1315,DataRegularSeason20242025!$B$3:$B$1315, "&lt;=" &amp; $A165, DataRegularSeason20242025!$E$3:$E$1315, AD$1)</f>
        <v>33</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42</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27</v>
      </c>
      <c r="G166" s="2">
        <f>SUMIFS(DataRegularSeason20242025!$AA$3:$AA$1315,DataRegularSeason20242025!$B$3:$B$1315, "&lt;=" &amp; $A166, DataRegularSeason20242025!$D$3:$D$1315, G$1)+SUMIFS(DataRegularSeason20242025!$AB$3:$AB$1315,DataRegularSeason20242025!$B$3:$B$1315, "&lt;=" &amp; $A166, DataRegularSeason20242025!$E$3:$E$1315, G$1)</f>
        <v>33</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26</v>
      </c>
      <c r="L166" s="2">
        <f>SUMIFS(DataRegularSeason20242025!$AA$3:$AA$1315,DataRegularSeason20242025!$B$3:$B$1315, "&lt;=" &amp; $A166, DataRegularSeason20242025!$D$3:$D$1315, L$1)+SUMIFS(DataRegularSeason20242025!$AB$3:$AB$1315,DataRegularSeason20242025!$B$3:$B$1315, "&lt;=" &amp; $A166, DataRegularSeason20242025!$E$3:$E$1315, L$1)</f>
        <v>34</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37</v>
      </c>
      <c r="O166" s="2">
        <f>SUMIFS(DataRegularSeason20242025!$AA$3:$AA$1315,DataRegularSeason20242025!$B$3:$B$1315, "&lt;=" &amp; $A166, DataRegularSeason20242025!$D$3:$D$1315, O$1)+SUMIFS(DataRegularSeason20242025!$AB$3:$AB$1315,DataRegularSeason20242025!$B$3:$B$1315, "&lt;=" &amp; $A166, DataRegularSeason20242025!$E$3:$E$1315, O$1)</f>
        <v>42</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39</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28</v>
      </c>
      <c r="V166" s="2">
        <f>SUMIFS(DataRegularSeason20242025!$AA$3:$AA$1315,DataRegularSeason20242025!$B$3:$B$1315, "&lt;=" &amp; $A166, DataRegularSeason20242025!$D$3:$D$1315, V$1)+SUMIFS(DataRegularSeason20242025!$AB$3:$AB$1315,DataRegularSeason20242025!$B$3:$B$1315, "&lt;=" &amp; $A166, DataRegularSeason20242025!$E$3:$E$1315, V$1)</f>
        <v>30</v>
      </c>
      <c r="W166" s="2">
        <f>SUMIFS(DataRegularSeason20242025!$AA$3:$AA$1315,DataRegularSeason20242025!$B$3:$B$1315, "&lt;=" &amp; $A166, DataRegularSeason20242025!$D$3:$D$1315, W$1)+SUMIFS(DataRegularSeason20242025!$AB$3:$AB$1315,DataRegularSeason20242025!$B$3:$B$1315, "&lt;=" &amp; $A166, DataRegularSeason20242025!$E$3:$E$1315, W$1)</f>
        <v>30</v>
      </c>
      <c r="X166" s="2">
        <f>SUMIFS(DataRegularSeason20242025!$AA$3:$AA$1315,DataRegularSeason20242025!$B$3:$B$1315, "&lt;=" &amp; $A166, DataRegularSeason20242025!$D$3:$D$1315, X$1)+SUMIFS(DataRegularSeason20242025!$AB$3:$AB$1315,DataRegularSeason20242025!$B$3:$B$1315, "&lt;=" &amp; $A166, DataRegularSeason20242025!$E$3:$E$1315, X$1)</f>
        <v>30</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30</v>
      </c>
      <c r="AA166" s="2">
        <f>SUMIFS(DataRegularSeason20242025!$AA$3:$AA$1315,DataRegularSeason20242025!$B$3:$B$1315, "&lt;=" &amp; $A166, DataRegularSeason20242025!$D$3:$D$1315, AA$1)+SUMIFS(DataRegularSeason20242025!$AB$3:$AB$1315,DataRegularSeason20242025!$B$3:$B$1315, "&lt;=" &amp; $A166, DataRegularSeason20242025!$E$3:$E$1315, AA$1)</f>
        <v>30</v>
      </c>
      <c r="AB166" s="2">
        <f>SUMIFS(DataRegularSeason20242025!$AA$3:$AA$1315,DataRegularSeason20242025!$B$3:$B$1315, "&lt;=" &amp; $A166, DataRegularSeason20242025!$D$3:$D$1315, AB$1)+SUMIFS(DataRegularSeason20242025!$AB$3:$AB$1315,DataRegularSeason20242025!$B$3:$B$1315, "&lt;=" &amp; $A166, DataRegularSeason20242025!$E$3:$E$1315, AB$1)</f>
        <v>36</v>
      </c>
      <c r="AC166" s="2">
        <f>SUMIFS(DataRegularSeason20242025!$AA$3:$AA$1315,DataRegularSeason20242025!$B$3:$B$1315, "&lt;=" &amp; $A166, DataRegularSeason20242025!$D$3:$D$1315, AC$1)+SUMIFS(DataRegularSeason20242025!$AB$3:$AB$1315,DataRegularSeason20242025!$B$3:$B$1315, "&lt;=" &amp; $A166, DataRegularSeason20242025!$E$3:$E$1315, AC$1)</f>
        <v>29</v>
      </c>
      <c r="AD166" s="2">
        <f>SUMIFS(DataRegularSeason20242025!$AA$3:$AA$1315,DataRegularSeason20242025!$B$3:$B$1315, "&lt;=" &amp; $A166, DataRegularSeason20242025!$D$3:$D$1315, AD$1)+SUMIFS(DataRegularSeason20242025!$AB$3:$AB$1315,DataRegularSeason20242025!$B$3:$B$1315, "&lt;=" &amp; $A166, DataRegularSeason20242025!$E$3:$E$1315, AD$1)</f>
        <v>33</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42</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27</v>
      </c>
      <c r="G167" s="2">
        <f>SUMIFS(DataRegularSeason20242025!$AA$3:$AA$1315,DataRegularSeason20242025!$B$3:$B$1315, "&lt;=" &amp; $A167, DataRegularSeason20242025!$D$3:$D$1315, G$1)+SUMIFS(DataRegularSeason20242025!$AB$3:$AB$1315,DataRegularSeason20242025!$B$3:$B$1315, "&lt;=" &amp; $A167, DataRegularSeason20242025!$E$3:$E$1315, G$1)</f>
        <v>33</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26</v>
      </c>
      <c r="L167" s="2">
        <f>SUMIFS(DataRegularSeason20242025!$AA$3:$AA$1315,DataRegularSeason20242025!$B$3:$B$1315, "&lt;=" &amp; $A167, DataRegularSeason20242025!$D$3:$D$1315, L$1)+SUMIFS(DataRegularSeason20242025!$AB$3:$AB$1315,DataRegularSeason20242025!$B$3:$B$1315, "&lt;=" &amp; $A167, DataRegularSeason20242025!$E$3:$E$1315, L$1)</f>
        <v>34</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37</v>
      </c>
      <c r="O167" s="2">
        <f>SUMIFS(DataRegularSeason20242025!$AA$3:$AA$1315,DataRegularSeason20242025!$B$3:$B$1315, "&lt;=" &amp; $A167, DataRegularSeason20242025!$D$3:$D$1315, O$1)+SUMIFS(DataRegularSeason20242025!$AB$3:$AB$1315,DataRegularSeason20242025!$B$3:$B$1315, "&lt;=" &amp; $A167, DataRegularSeason20242025!$E$3:$E$1315, O$1)</f>
        <v>42</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39</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28</v>
      </c>
      <c r="V167" s="2">
        <f>SUMIFS(DataRegularSeason20242025!$AA$3:$AA$1315,DataRegularSeason20242025!$B$3:$B$1315, "&lt;=" &amp; $A167, DataRegularSeason20242025!$D$3:$D$1315, V$1)+SUMIFS(DataRegularSeason20242025!$AB$3:$AB$1315,DataRegularSeason20242025!$B$3:$B$1315, "&lt;=" &amp; $A167, DataRegularSeason20242025!$E$3:$E$1315, V$1)</f>
        <v>30</v>
      </c>
      <c r="W167" s="2">
        <f>SUMIFS(DataRegularSeason20242025!$AA$3:$AA$1315,DataRegularSeason20242025!$B$3:$B$1315, "&lt;=" &amp; $A167, DataRegularSeason20242025!$D$3:$D$1315, W$1)+SUMIFS(DataRegularSeason20242025!$AB$3:$AB$1315,DataRegularSeason20242025!$B$3:$B$1315, "&lt;=" &amp; $A167, DataRegularSeason20242025!$E$3:$E$1315, W$1)</f>
        <v>30</v>
      </c>
      <c r="X167" s="2">
        <f>SUMIFS(DataRegularSeason20242025!$AA$3:$AA$1315,DataRegularSeason20242025!$B$3:$B$1315, "&lt;=" &amp; $A167, DataRegularSeason20242025!$D$3:$D$1315, X$1)+SUMIFS(DataRegularSeason20242025!$AB$3:$AB$1315,DataRegularSeason20242025!$B$3:$B$1315, "&lt;=" &amp; $A167, DataRegularSeason20242025!$E$3:$E$1315, X$1)</f>
        <v>30</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30</v>
      </c>
      <c r="AA167" s="2">
        <f>SUMIFS(DataRegularSeason20242025!$AA$3:$AA$1315,DataRegularSeason20242025!$B$3:$B$1315, "&lt;=" &amp; $A167, DataRegularSeason20242025!$D$3:$D$1315, AA$1)+SUMIFS(DataRegularSeason20242025!$AB$3:$AB$1315,DataRegularSeason20242025!$B$3:$B$1315, "&lt;=" &amp; $A167, DataRegularSeason20242025!$E$3:$E$1315, AA$1)</f>
        <v>30</v>
      </c>
      <c r="AB167" s="2">
        <f>SUMIFS(DataRegularSeason20242025!$AA$3:$AA$1315,DataRegularSeason20242025!$B$3:$B$1315, "&lt;=" &amp; $A167, DataRegularSeason20242025!$D$3:$D$1315, AB$1)+SUMIFS(DataRegularSeason20242025!$AB$3:$AB$1315,DataRegularSeason20242025!$B$3:$B$1315, "&lt;=" &amp; $A167, DataRegularSeason20242025!$E$3:$E$1315, AB$1)</f>
        <v>36</v>
      </c>
      <c r="AC167" s="2">
        <f>SUMIFS(DataRegularSeason20242025!$AA$3:$AA$1315,DataRegularSeason20242025!$B$3:$B$1315, "&lt;=" &amp; $A167, DataRegularSeason20242025!$D$3:$D$1315, AC$1)+SUMIFS(DataRegularSeason20242025!$AB$3:$AB$1315,DataRegularSeason20242025!$B$3:$B$1315, "&lt;=" &amp; $A167, DataRegularSeason20242025!$E$3:$E$1315, AC$1)</f>
        <v>29</v>
      </c>
      <c r="AD167" s="2">
        <f>SUMIFS(DataRegularSeason20242025!$AA$3:$AA$1315,DataRegularSeason20242025!$B$3:$B$1315, "&lt;=" &amp; $A167, DataRegularSeason20242025!$D$3:$D$1315, AD$1)+SUMIFS(DataRegularSeason20242025!$AB$3:$AB$1315,DataRegularSeason20242025!$B$3:$B$1315, "&lt;=" &amp; $A167, DataRegularSeason20242025!$E$3:$E$1315, AD$1)</f>
        <v>33</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42</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27</v>
      </c>
      <c r="G168" s="2">
        <f>SUMIFS(DataRegularSeason20242025!$AA$3:$AA$1315,DataRegularSeason20242025!$B$3:$B$1315, "&lt;=" &amp; $A168, DataRegularSeason20242025!$D$3:$D$1315, G$1)+SUMIFS(DataRegularSeason20242025!$AB$3:$AB$1315,DataRegularSeason20242025!$B$3:$B$1315, "&lt;=" &amp; $A168, DataRegularSeason20242025!$E$3:$E$1315, G$1)</f>
        <v>33</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26</v>
      </c>
      <c r="L168" s="2">
        <f>SUMIFS(DataRegularSeason20242025!$AA$3:$AA$1315,DataRegularSeason20242025!$B$3:$B$1315, "&lt;=" &amp; $A168, DataRegularSeason20242025!$D$3:$D$1315, L$1)+SUMIFS(DataRegularSeason20242025!$AB$3:$AB$1315,DataRegularSeason20242025!$B$3:$B$1315, "&lt;=" &amp; $A168, DataRegularSeason20242025!$E$3:$E$1315, L$1)</f>
        <v>34</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37</v>
      </c>
      <c r="O168" s="2">
        <f>SUMIFS(DataRegularSeason20242025!$AA$3:$AA$1315,DataRegularSeason20242025!$B$3:$B$1315, "&lt;=" &amp; $A168, DataRegularSeason20242025!$D$3:$D$1315, O$1)+SUMIFS(DataRegularSeason20242025!$AB$3:$AB$1315,DataRegularSeason20242025!$B$3:$B$1315, "&lt;=" &amp; $A168, DataRegularSeason20242025!$E$3:$E$1315, O$1)</f>
        <v>42</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39</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28</v>
      </c>
      <c r="V168" s="2">
        <f>SUMIFS(DataRegularSeason20242025!$AA$3:$AA$1315,DataRegularSeason20242025!$B$3:$B$1315, "&lt;=" &amp; $A168, DataRegularSeason20242025!$D$3:$D$1315, V$1)+SUMIFS(DataRegularSeason20242025!$AB$3:$AB$1315,DataRegularSeason20242025!$B$3:$B$1315, "&lt;=" &amp; $A168, DataRegularSeason20242025!$E$3:$E$1315, V$1)</f>
        <v>30</v>
      </c>
      <c r="W168" s="2">
        <f>SUMIFS(DataRegularSeason20242025!$AA$3:$AA$1315,DataRegularSeason20242025!$B$3:$B$1315, "&lt;=" &amp; $A168, DataRegularSeason20242025!$D$3:$D$1315, W$1)+SUMIFS(DataRegularSeason20242025!$AB$3:$AB$1315,DataRegularSeason20242025!$B$3:$B$1315, "&lt;=" &amp; $A168, DataRegularSeason20242025!$E$3:$E$1315, W$1)</f>
        <v>30</v>
      </c>
      <c r="X168" s="2">
        <f>SUMIFS(DataRegularSeason20242025!$AA$3:$AA$1315,DataRegularSeason20242025!$B$3:$B$1315, "&lt;=" &amp; $A168, DataRegularSeason20242025!$D$3:$D$1315, X$1)+SUMIFS(DataRegularSeason20242025!$AB$3:$AB$1315,DataRegularSeason20242025!$B$3:$B$1315, "&lt;=" &amp; $A168, DataRegularSeason20242025!$E$3:$E$1315, X$1)</f>
        <v>30</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30</v>
      </c>
      <c r="AA168" s="2">
        <f>SUMIFS(DataRegularSeason20242025!$AA$3:$AA$1315,DataRegularSeason20242025!$B$3:$B$1315, "&lt;=" &amp; $A168, DataRegularSeason20242025!$D$3:$D$1315, AA$1)+SUMIFS(DataRegularSeason20242025!$AB$3:$AB$1315,DataRegularSeason20242025!$B$3:$B$1315, "&lt;=" &amp; $A168, DataRegularSeason20242025!$E$3:$E$1315, AA$1)</f>
        <v>30</v>
      </c>
      <c r="AB168" s="2">
        <f>SUMIFS(DataRegularSeason20242025!$AA$3:$AA$1315,DataRegularSeason20242025!$B$3:$B$1315, "&lt;=" &amp; $A168, DataRegularSeason20242025!$D$3:$D$1315, AB$1)+SUMIFS(DataRegularSeason20242025!$AB$3:$AB$1315,DataRegularSeason20242025!$B$3:$B$1315, "&lt;=" &amp; $A168, DataRegularSeason20242025!$E$3:$E$1315, AB$1)</f>
        <v>36</v>
      </c>
      <c r="AC168" s="2">
        <f>SUMIFS(DataRegularSeason20242025!$AA$3:$AA$1315,DataRegularSeason20242025!$B$3:$B$1315, "&lt;=" &amp; $A168, DataRegularSeason20242025!$D$3:$D$1315, AC$1)+SUMIFS(DataRegularSeason20242025!$AB$3:$AB$1315,DataRegularSeason20242025!$B$3:$B$1315, "&lt;=" &amp; $A168, DataRegularSeason20242025!$E$3:$E$1315, AC$1)</f>
        <v>29</v>
      </c>
      <c r="AD168" s="2">
        <f>SUMIFS(DataRegularSeason20242025!$AA$3:$AA$1315,DataRegularSeason20242025!$B$3:$B$1315, "&lt;=" &amp; $A168, DataRegularSeason20242025!$D$3:$D$1315, AD$1)+SUMIFS(DataRegularSeason20242025!$AB$3:$AB$1315,DataRegularSeason20242025!$B$3:$B$1315, "&lt;=" &amp; $A168, DataRegularSeason20242025!$E$3:$E$1315, AD$1)</f>
        <v>33</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42</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27</v>
      </c>
      <c r="G169" s="2">
        <f>SUMIFS(DataRegularSeason20242025!$AA$3:$AA$1315,DataRegularSeason20242025!$B$3:$B$1315, "&lt;=" &amp; $A169, DataRegularSeason20242025!$D$3:$D$1315, G$1)+SUMIFS(DataRegularSeason20242025!$AB$3:$AB$1315,DataRegularSeason20242025!$B$3:$B$1315, "&lt;=" &amp; $A169, DataRegularSeason20242025!$E$3:$E$1315, G$1)</f>
        <v>33</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26</v>
      </c>
      <c r="L169" s="2">
        <f>SUMIFS(DataRegularSeason20242025!$AA$3:$AA$1315,DataRegularSeason20242025!$B$3:$B$1315, "&lt;=" &amp; $A169, DataRegularSeason20242025!$D$3:$D$1315, L$1)+SUMIFS(DataRegularSeason20242025!$AB$3:$AB$1315,DataRegularSeason20242025!$B$3:$B$1315, "&lt;=" &amp; $A169, DataRegularSeason20242025!$E$3:$E$1315, L$1)</f>
        <v>34</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37</v>
      </c>
      <c r="O169" s="2">
        <f>SUMIFS(DataRegularSeason20242025!$AA$3:$AA$1315,DataRegularSeason20242025!$B$3:$B$1315, "&lt;=" &amp; $A169, DataRegularSeason20242025!$D$3:$D$1315, O$1)+SUMIFS(DataRegularSeason20242025!$AB$3:$AB$1315,DataRegularSeason20242025!$B$3:$B$1315, "&lt;=" &amp; $A169, DataRegularSeason20242025!$E$3:$E$1315, O$1)</f>
        <v>42</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39</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28</v>
      </c>
      <c r="V169" s="2">
        <f>SUMIFS(DataRegularSeason20242025!$AA$3:$AA$1315,DataRegularSeason20242025!$B$3:$B$1315, "&lt;=" &amp; $A169, DataRegularSeason20242025!$D$3:$D$1315, V$1)+SUMIFS(DataRegularSeason20242025!$AB$3:$AB$1315,DataRegularSeason20242025!$B$3:$B$1315, "&lt;=" &amp; $A169, DataRegularSeason20242025!$E$3:$E$1315, V$1)</f>
        <v>30</v>
      </c>
      <c r="W169" s="2">
        <f>SUMIFS(DataRegularSeason20242025!$AA$3:$AA$1315,DataRegularSeason20242025!$B$3:$B$1315, "&lt;=" &amp; $A169, DataRegularSeason20242025!$D$3:$D$1315, W$1)+SUMIFS(DataRegularSeason20242025!$AB$3:$AB$1315,DataRegularSeason20242025!$B$3:$B$1315, "&lt;=" &amp; $A169, DataRegularSeason20242025!$E$3:$E$1315, W$1)</f>
        <v>30</v>
      </c>
      <c r="X169" s="2">
        <f>SUMIFS(DataRegularSeason20242025!$AA$3:$AA$1315,DataRegularSeason20242025!$B$3:$B$1315, "&lt;=" &amp; $A169, DataRegularSeason20242025!$D$3:$D$1315, X$1)+SUMIFS(DataRegularSeason20242025!$AB$3:$AB$1315,DataRegularSeason20242025!$B$3:$B$1315, "&lt;=" &amp; $A169, DataRegularSeason20242025!$E$3:$E$1315, X$1)</f>
        <v>30</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30</v>
      </c>
      <c r="AA169" s="2">
        <f>SUMIFS(DataRegularSeason20242025!$AA$3:$AA$1315,DataRegularSeason20242025!$B$3:$B$1315, "&lt;=" &amp; $A169, DataRegularSeason20242025!$D$3:$D$1315, AA$1)+SUMIFS(DataRegularSeason20242025!$AB$3:$AB$1315,DataRegularSeason20242025!$B$3:$B$1315, "&lt;=" &amp; $A169, DataRegularSeason20242025!$E$3:$E$1315, AA$1)</f>
        <v>30</v>
      </c>
      <c r="AB169" s="2">
        <f>SUMIFS(DataRegularSeason20242025!$AA$3:$AA$1315,DataRegularSeason20242025!$B$3:$B$1315, "&lt;=" &amp; $A169, DataRegularSeason20242025!$D$3:$D$1315, AB$1)+SUMIFS(DataRegularSeason20242025!$AB$3:$AB$1315,DataRegularSeason20242025!$B$3:$B$1315, "&lt;=" &amp; $A169, DataRegularSeason20242025!$E$3:$E$1315, AB$1)</f>
        <v>36</v>
      </c>
      <c r="AC169" s="2">
        <f>SUMIFS(DataRegularSeason20242025!$AA$3:$AA$1315,DataRegularSeason20242025!$B$3:$B$1315, "&lt;=" &amp; $A169, DataRegularSeason20242025!$D$3:$D$1315, AC$1)+SUMIFS(DataRegularSeason20242025!$AB$3:$AB$1315,DataRegularSeason20242025!$B$3:$B$1315, "&lt;=" &amp; $A169, DataRegularSeason20242025!$E$3:$E$1315, AC$1)</f>
        <v>29</v>
      </c>
      <c r="AD169" s="2">
        <f>SUMIFS(DataRegularSeason20242025!$AA$3:$AA$1315,DataRegularSeason20242025!$B$3:$B$1315, "&lt;=" &amp; $A169, DataRegularSeason20242025!$D$3:$D$1315, AD$1)+SUMIFS(DataRegularSeason20242025!$AB$3:$AB$1315,DataRegularSeason20242025!$B$3:$B$1315, "&lt;=" &amp; $A169, DataRegularSeason20242025!$E$3:$E$1315, AD$1)</f>
        <v>33</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42</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27</v>
      </c>
      <c r="G170" s="2">
        <f>SUMIFS(DataRegularSeason20242025!$AA$3:$AA$1315,DataRegularSeason20242025!$B$3:$B$1315, "&lt;=" &amp; $A170, DataRegularSeason20242025!$D$3:$D$1315, G$1)+SUMIFS(DataRegularSeason20242025!$AB$3:$AB$1315,DataRegularSeason20242025!$B$3:$B$1315, "&lt;=" &amp; $A170, DataRegularSeason20242025!$E$3:$E$1315, G$1)</f>
        <v>33</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26</v>
      </c>
      <c r="L170" s="2">
        <f>SUMIFS(DataRegularSeason20242025!$AA$3:$AA$1315,DataRegularSeason20242025!$B$3:$B$1315, "&lt;=" &amp; $A170, DataRegularSeason20242025!$D$3:$D$1315, L$1)+SUMIFS(DataRegularSeason20242025!$AB$3:$AB$1315,DataRegularSeason20242025!$B$3:$B$1315, "&lt;=" &amp; $A170, DataRegularSeason20242025!$E$3:$E$1315, L$1)</f>
        <v>34</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37</v>
      </c>
      <c r="O170" s="2">
        <f>SUMIFS(DataRegularSeason20242025!$AA$3:$AA$1315,DataRegularSeason20242025!$B$3:$B$1315, "&lt;=" &amp; $A170, DataRegularSeason20242025!$D$3:$D$1315, O$1)+SUMIFS(DataRegularSeason20242025!$AB$3:$AB$1315,DataRegularSeason20242025!$B$3:$B$1315, "&lt;=" &amp; $A170, DataRegularSeason20242025!$E$3:$E$1315, O$1)</f>
        <v>42</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39</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28</v>
      </c>
      <c r="V170" s="2">
        <f>SUMIFS(DataRegularSeason20242025!$AA$3:$AA$1315,DataRegularSeason20242025!$B$3:$B$1315, "&lt;=" &amp; $A170, DataRegularSeason20242025!$D$3:$D$1315, V$1)+SUMIFS(DataRegularSeason20242025!$AB$3:$AB$1315,DataRegularSeason20242025!$B$3:$B$1315, "&lt;=" &amp; $A170, DataRegularSeason20242025!$E$3:$E$1315, V$1)</f>
        <v>30</v>
      </c>
      <c r="W170" s="2">
        <f>SUMIFS(DataRegularSeason20242025!$AA$3:$AA$1315,DataRegularSeason20242025!$B$3:$B$1315, "&lt;=" &amp; $A170, DataRegularSeason20242025!$D$3:$D$1315, W$1)+SUMIFS(DataRegularSeason20242025!$AB$3:$AB$1315,DataRegularSeason20242025!$B$3:$B$1315, "&lt;=" &amp; $A170, DataRegularSeason20242025!$E$3:$E$1315, W$1)</f>
        <v>30</v>
      </c>
      <c r="X170" s="2">
        <f>SUMIFS(DataRegularSeason20242025!$AA$3:$AA$1315,DataRegularSeason20242025!$B$3:$B$1315, "&lt;=" &amp; $A170, DataRegularSeason20242025!$D$3:$D$1315, X$1)+SUMIFS(DataRegularSeason20242025!$AB$3:$AB$1315,DataRegularSeason20242025!$B$3:$B$1315, "&lt;=" &amp; $A170, DataRegularSeason20242025!$E$3:$E$1315, X$1)</f>
        <v>30</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30</v>
      </c>
      <c r="AA170" s="2">
        <f>SUMIFS(DataRegularSeason20242025!$AA$3:$AA$1315,DataRegularSeason20242025!$B$3:$B$1315, "&lt;=" &amp; $A170, DataRegularSeason20242025!$D$3:$D$1315, AA$1)+SUMIFS(DataRegularSeason20242025!$AB$3:$AB$1315,DataRegularSeason20242025!$B$3:$B$1315, "&lt;=" &amp; $A170, DataRegularSeason20242025!$E$3:$E$1315, AA$1)</f>
        <v>30</v>
      </c>
      <c r="AB170" s="2">
        <f>SUMIFS(DataRegularSeason20242025!$AA$3:$AA$1315,DataRegularSeason20242025!$B$3:$B$1315, "&lt;=" &amp; $A170, DataRegularSeason20242025!$D$3:$D$1315, AB$1)+SUMIFS(DataRegularSeason20242025!$AB$3:$AB$1315,DataRegularSeason20242025!$B$3:$B$1315, "&lt;=" &amp; $A170, DataRegularSeason20242025!$E$3:$E$1315, AB$1)</f>
        <v>36</v>
      </c>
      <c r="AC170" s="2">
        <f>SUMIFS(DataRegularSeason20242025!$AA$3:$AA$1315,DataRegularSeason20242025!$B$3:$B$1315, "&lt;=" &amp; $A170, DataRegularSeason20242025!$D$3:$D$1315, AC$1)+SUMIFS(DataRegularSeason20242025!$AB$3:$AB$1315,DataRegularSeason20242025!$B$3:$B$1315, "&lt;=" &amp; $A170, DataRegularSeason20242025!$E$3:$E$1315, AC$1)</f>
        <v>29</v>
      </c>
      <c r="AD170" s="2">
        <f>SUMIFS(DataRegularSeason20242025!$AA$3:$AA$1315,DataRegularSeason20242025!$B$3:$B$1315, "&lt;=" &amp; $A170, DataRegularSeason20242025!$D$3:$D$1315, AD$1)+SUMIFS(DataRegularSeason20242025!$AB$3:$AB$1315,DataRegularSeason20242025!$B$3:$B$1315, "&lt;=" &amp; $A170, DataRegularSeason20242025!$E$3:$E$1315, AD$1)</f>
        <v>33</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42</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27</v>
      </c>
      <c r="G171" s="2">
        <f>SUMIFS(DataRegularSeason20242025!$AA$3:$AA$1315,DataRegularSeason20242025!$B$3:$B$1315, "&lt;=" &amp; $A171, DataRegularSeason20242025!$D$3:$D$1315, G$1)+SUMIFS(DataRegularSeason20242025!$AB$3:$AB$1315,DataRegularSeason20242025!$B$3:$B$1315, "&lt;=" &amp; $A171, DataRegularSeason20242025!$E$3:$E$1315, G$1)</f>
        <v>33</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26</v>
      </c>
      <c r="L171" s="2">
        <f>SUMIFS(DataRegularSeason20242025!$AA$3:$AA$1315,DataRegularSeason20242025!$B$3:$B$1315, "&lt;=" &amp; $A171, DataRegularSeason20242025!$D$3:$D$1315, L$1)+SUMIFS(DataRegularSeason20242025!$AB$3:$AB$1315,DataRegularSeason20242025!$B$3:$B$1315, "&lt;=" &amp; $A171, DataRegularSeason20242025!$E$3:$E$1315, L$1)</f>
        <v>34</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37</v>
      </c>
      <c r="O171" s="2">
        <f>SUMIFS(DataRegularSeason20242025!$AA$3:$AA$1315,DataRegularSeason20242025!$B$3:$B$1315, "&lt;=" &amp; $A171, DataRegularSeason20242025!$D$3:$D$1315, O$1)+SUMIFS(DataRegularSeason20242025!$AB$3:$AB$1315,DataRegularSeason20242025!$B$3:$B$1315, "&lt;=" &amp; $A171, DataRegularSeason20242025!$E$3:$E$1315, O$1)</f>
        <v>42</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39</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28</v>
      </c>
      <c r="V171" s="2">
        <f>SUMIFS(DataRegularSeason20242025!$AA$3:$AA$1315,DataRegularSeason20242025!$B$3:$B$1315, "&lt;=" &amp; $A171, DataRegularSeason20242025!$D$3:$D$1315, V$1)+SUMIFS(DataRegularSeason20242025!$AB$3:$AB$1315,DataRegularSeason20242025!$B$3:$B$1315, "&lt;=" &amp; $A171, DataRegularSeason20242025!$E$3:$E$1315, V$1)</f>
        <v>30</v>
      </c>
      <c r="W171" s="2">
        <f>SUMIFS(DataRegularSeason20242025!$AA$3:$AA$1315,DataRegularSeason20242025!$B$3:$B$1315, "&lt;=" &amp; $A171, DataRegularSeason20242025!$D$3:$D$1315, W$1)+SUMIFS(DataRegularSeason20242025!$AB$3:$AB$1315,DataRegularSeason20242025!$B$3:$B$1315, "&lt;=" &amp; $A171, DataRegularSeason20242025!$E$3:$E$1315, W$1)</f>
        <v>30</v>
      </c>
      <c r="X171" s="2">
        <f>SUMIFS(DataRegularSeason20242025!$AA$3:$AA$1315,DataRegularSeason20242025!$B$3:$B$1315, "&lt;=" &amp; $A171, DataRegularSeason20242025!$D$3:$D$1315, X$1)+SUMIFS(DataRegularSeason20242025!$AB$3:$AB$1315,DataRegularSeason20242025!$B$3:$B$1315, "&lt;=" &amp; $A171, DataRegularSeason20242025!$E$3:$E$1315, X$1)</f>
        <v>30</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30</v>
      </c>
      <c r="AA171" s="2">
        <f>SUMIFS(DataRegularSeason20242025!$AA$3:$AA$1315,DataRegularSeason20242025!$B$3:$B$1315, "&lt;=" &amp; $A171, DataRegularSeason20242025!$D$3:$D$1315, AA$1)+SUMIFS(DataRegularSeason20242025!$AB$3:$AB$1315,DataRegularSeason20242025!$B$3:$B$1315, "&lt;=" &amp; $A171, DataRegularSeason20242025!$E$3:$E$1315, AA$1)</f>
        <v>30</v>
      </c>
      <c r="AB171" s="2">
        <f>SUMIFS(DataRegularSeason20242025!$AA$3:$AA$1315,DataRegularSeason20242025!$B$3:$B$1315, "&lt;=" &amp; $A171, DataRegularSeason20242025!$D$3:$D$1315, AB$1)+SUMIFS(DataRegularSeason20242025!$AB$3:$AB$1315,DataRegularSeason20242025!$B$3:$B$1315, "&lt;=" &amp; $A171, DataRegularSeason20242025!$E$3:$E$1315, AB$1)</f>
        <v>36</v>
      </c>
      <c r="AC171" s="2">
        <f>SUMIFS(DataRegularSeason20242025!$AA$3:$AA$1315,DataRegularSeason20242025!$B$3:$B$1315, "&lt;=" &amp; $A171, DataRegularSeason20242025!$D$3:$D$1315, AC$1)+SUMIFS(DataRegularSeason20242025!$AB$3:$AB$1315,DataRegularSeason20242025!$B$3:$B$1315, "&lt;=" &amp; $A171, DataRegularSeason20242025!$E$3:$E$1315, AC$1)</f>
        <v>29</v>
      </c>
      <c r="AD171" s="2">
        <f>SUMIFS(DataRegularSeason20242025!$AA$3:$AA$1315,DataRegularSeason20242025!$B$3:$B$1315, "&lt;=" &amp; $A171, DataRegularSeason20242025!$D$3:$D$1315, AD$1)+SUMIFS(DataRegularSeason20242025!$AB$3:$AB$1315,DataRegularSeason20242025!$B$3:$B$1315, "&lt;=" &amp; $A171, DataRegularSeason20242025!$E$3:$E$1315, AD$1)</f>
        <v>33</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42</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27</v>
      </c>
      <c r="G172" s="2">
        <f>SUMIFS(DataRegularSeason20242025!$AA$3:$AA$1315,DataRegularSeason20242025!$B$3:$B$1315, "&lt;=" &amp; $A172, DataRegularSeason20242025!$D$3:$D$1315, G$1)+SUMIFS(DataRegularSeason20242025!$AB$3:$AB$1315,DataRegularSeason20242025!$B$3:$B$1315, "&lt;=" &amp; $A172, DataRegularSeason20242025!$E$3:$E$1315, G$1)</f>
        <v>33</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26</v>
      </c>
      <c r="L172" s="2">
        <f>SUMIFS(DataRegularSeason20242025!$AA$3:$AA$1315,DataRegularSeason20242025!$B$3:$B$1315, "&lt;=" &amp; $A172, DataRegularSeason20242025!$D$3:$D$1315, L$1)+SUMIFS(DataRegularSeason20242025!$AB$3:$AB$1315,DataRegularSeason20242025!$B$3:$B$1315, "&lt;=" &amp; $A172, DataRegularSeason20242025!$E$3:$E$1315, L$1)</f>
        <v>34</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37</v>
      </c>
      <c r="O172" s="2">
        <f>SUMIFS(DataRegularSeason20242025!$AA$3:$AA$1315,DataRegularSeason20242025!$B$3:$B$1315, "&lt;=" &amp; $A172, DataRegularSeason20242025!$D$3:$D$1315, O$1)+SUMIFS(DataRegularSeason20242025!$AB$3:$AB$1315,DataRegularSeason20242025!$B$3:$B$1315, "&lt;=" &amp; $A172, DataRegularSeason20242025!$E$3:$E$1315, O$1)</f>
        <v>42</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39</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28</v>
      </c>
      <c r="V172" s="2">
        <f>SUMIFS(DataRegularSeason20242025!$AA$3:$AA$1315,DataRegularSeason20242025!$B$3:$B$1315, "&lt;=" &amp; $A172, DataRegularSeason20242025!$D$3:$D$1315, V$1)+SUMIFS(DataRegularSeason20242025!$AB$3:$AB$1315,DataRegularSeason20242025!$B$3:$B$1315, "&lt;=" &amp; $A172, DataRegularSeason20242025!$E$3:$E$1315, V$1)</f>
        <v>30</v>
      </c>
      <c r="W172" s="2">
        <f>SUMIFS(DataRegularSeason20242025!$AA$3:$AA$1315,DataRegularSeason20242025!$B$3:$B$1315, "&lt;=" &amp; $A172, DataRegularSeason20242025!$D$3:$D$1315, W$1)+SUMIFS(DataRegularSeason20242025!$AB$3:$AB$1315,DataRegularSeason20242025!$B$3:$B$1315, "&lt;=" &amp; $A172, DataRegularSeason20242025!$E$3:$E$1315, W$1)</f>
        <v>30</v>
      </c>
      <c r="X172" s="2">
        <f>SUMIFS(DataRegularSeason20242025!$AA$3:$AA$1315,DataRegularSeason20242025!$B$3:$B$1315, "&lt;=" &amp; $A172, DataRegularSeason20242025!$D$3:$D$1315, X$1)+SUMIFS(DataRegularSeason20242025!$AB$3:$AB$1315,DataRegularSeason20242025!$B$3:$B$1315, "&lt;=" &amp; $A172, DataRegularSeason20242025!$E$3:$E$1315, X$1)</f>
        <v>30</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30</v>
      </c>
      <c r="AA172" s="2">
        <f>SUMIFS(DataRegularSeason20242025!$AA$3:$AA$1315,DataRegularSeason20242025!$B$3:$B$1315, "&lt;=" &amp; $A172, DataRegularSeason20242025!$D$3:$D$1315, AA$1)+SUMIFS(DataRegularSeason20242025!$AB$3:$AB$1315,DataRegularSeason20242025!$B$3:$B$1315, "&lt;=" &amp; $A172, DataRegularSeason20242025!$E$3:$E$1315, AA$1)</f>
        <v>30</v>
      </c>
      <c r="AB172" s="2">
        <f>SUMIFS(DataRegularSeason20242025!$AA$3:$AA$1315,DataRegularSeason20242025!$B$3:$B$1315, "&lt;=" &amp; $A172, DataRegularSeason20242025!$D$3:$D$1315, AB$1)+SUMIFS(DataRegularSeason20242025!$AB$3:$AB$1315,DataRegularSeason20242025!$B$3:$B$1315, "&lt;=" &amp; $A172, DataRegularSeason20242025!$E$3:$E$1315, AB$1)</f>
        <v>36</v>
      </c>
      <c r="AC172" s="2">
        <f>SUMIFS(DataRegularSeason20242025!$AA$3:$AA$1315,DataRegularSeason20242025!$B$3:$B$1315, "&lt;=" &amp; $A172, DataRegularSeason20242025!$D$3:$D$1315, AC$1)+SUMIFS(DataRegularSeason20242025!$AB$3:$AB$1315,DataRegularSeason20242025!$B$3:$B$1315, "&lt;=" &amp; $A172, DataRegularSeason20242025!$E$3:$E$1315, AC$1)</f>
        <v>29</v>
      </c>
      <c r="AD172" s="2">
        <f>SUMIFS(DataRegularSeason20242025!$AA$3:$AA$1315,DataRegularSeason20242025!$B$3:$B$1315, "&lt;=" &amp; $A172, DataRegularSeason20242025!$D$3:$D$1315, AD$1)+SUMIFS(DataRegularSeason20242025!$AB$3:$AB$1315,DataRegularSeason20242025!$B$3:$B$1315, "&lt;=" &amp; $A172, DataRegularSeason20242025!$E$3:$E$1315, AD$1)</f>
        <v>33</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42</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27</v>
      </c>
      <c r="G173" s="2">
        <f>SUMIFS(DataRegularSeason20242025!$AA$3:$AA$1315,DataRegularSeason20242025!$B$3:$B$1315, "&lt;=" &amp; $A173, DataRegularSeason20242025!$D$3:$D$1315, G$1)+SUMIFS(DataRegularSeason20242025!$AB$3:$AB$1315,DataRegularSeason20242025!$B$3:$B$1315, "&lt;=" &amp; $A173, DataRegularSeason20242025!$E$3:$E$1315, G$1)</f>
        <v>33</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26</v>
      </c>
      <c r="L173" s="2">
        <f>SUMIFS(DataRegularSeason20242025!$AA$3:$AA$1315,DataRegularSeason20242025!$B$3:$B$1315, "&lt;=" &amp; $A173, DataRegularSeason20242025!$D$3:$D$1315, L$1)+SUMIFS(DataRegularSeason20242025!$AB$3:$AB$1315,DataRegularSeason20242025!$B$3:$B$1315, "&lt;=" &amp; $A173, DataRegularSeason20242025!$E$3:$E$1315, L$1)</f>
        <v>34</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37</v>
      </c>
      <c r="O173" s="2">
        <f>SUMIFS(DataRegularSeason20242025!$AA$3:$AA$1315,DataRegularSeason20242025!$B$3:$B$1315, "&lt;=" &amp; $A173, DataRegularSeason20242025!$D$3:$D$1315, O$1)+SUMIFS(DataRegularSeason20242025!$AB$3:$AB$1315,DataRegularSeason20242025!$B$3:$B$1315, "&lt;=" &amp; $A173, DataRegularSeason20242025!$E$3:$E$1315, O$1)</f>
        <v>42</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39</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28</v>
      </c>
      <c r="V173" s="2">
        <f>SUMIFS(DataRegularSeason20242025!$AA$3:$AA$1315,DataRegularSeason20242025!$B$3:$B$1315, "&lt;=" &amp; $A173, DataRegularSeason20242025!$D$3:$D$1315, V$1)+SUMIFS(DataRegularSeason20242025!$AB$3:$AB$1315,DataRegularSeason20242025!$B$3:$B$1315, "&lt;=" &amp; $A173, DataRegularSeason20242025!$E$3:$E$1315, V$1)</f>
        <v>30</v>
      </c>
      <c r="W173" s="2">
        <f>SUMIFS(DataRegularSeason20242025!$AA$3:$AA$1315,DataRegularSeason20242025!$B$3:$B$1315, "&lt;=" &amp; $A173, DataRegularSeason20242025!$D$3:$D$1315, W$1)+SUMIFS(DataRegularSeason20242025!$AB$3:$AB$1315,DataRegularSeason20242025!$B$3:$B$1315, "&lt;=" &amp; $A173, DataRegularSeason20242025!$E$3:$E$1315, W$1)</f>
        <v>30</v>
      </c>
      <c r="X173" s="2">
        <f>SUMIFS(DataRegularSeason20242025!$AA$3:$AA$1315,DataRegularSeason20242025!$B$3:$B$1315, "&lt;=" &amp; $A173, DataRegularSeason20242025!$D$3:$D$1315, X$1)+SUMIFS(DataRegularSeason20242025!$AB$3:$AB$1315,DataRegularSeason20242025!$B$3:$B$1315, "&lt;=" &amp; $A173, DataRegularSeason20242025!$E$3:$E$1315, X$1)</f>
        <v>30</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30</v>
      </c>
      <c r="AA173" s="2">
        <f>SUMIFS(DataRegularSeason20242025!$AA$3:$AA$1315,DataRegularSeason20242025!$B$3:$B$1315, "&lt;=" &amp; $A173, DataRegularSeason20242025!$D$3:$D$1315, AA$1)+SUMIFS(DataRegularSeason20242025!$AB$3:$AB$1315,DataRegularSeason20242025!$B$3:$B$1315, "&lt;=" &amp; $A173, DataRegularSeason20242025!$E$3:$E$1315, AA$1)</f>
        <v>30</v>
      </c>
      <c r="AB173" s="2">
        <f>SUMIFS(DataRegularSeason20242025!$AA$3:$AA$1315,DataRegularSeason20242025!$B$3:$B$1315, "&lt;=" &amp; $A173, DataRegularSeason20242025!$D$3:$D$1315, AB$1)+SUMIFS(DataRegularSeason20242025!$AB$3:$AB$1315,DataRegularSeason20242025!$B$3:$B$1315, "&lt;=" &amp; $A173, DataRegularSeason20242025!$E$3:$E$1315, AB$1)</f>
        <v>36</v>
      </c>
      <c r="AC173" s="2">
        <f>SUMIFS(DataRegularSeason20242025!$AA$3:$AA$1315,DataRegularSeason20242025!$B$3:$B$1315, "&lt;=" &amp; $A173, DataRegularSeason20242025!$D$3:$D$1315, AC$1)+SUMIFS(DataRegularSeason20242025!$AB$3:$AB$1315,DataRegularSeason20242025!$B$3:$B$1315, "&lt;=" &amp; $A173, DataRegularSeason20242025!$E$3:$E$1315, AC$1)</f>
        <v>29</v>
      </c>
      <c r="AD173" s="2">
        <f>SUMIFS(DataRegularSeason20242025!$AA$3:$AA$1315,DataRegularSeason20242025!$B$3:$B$1315, "&lt;=" &amp; $A173, DataRegularSeason20242025!$D$3:$D$1315, AD$1)+SUMIFS(DataRegularSeason20242025!$AB$3:$AB$1315,DataRegularSeason20242025!$B$3:$B$1315, "&lt;=" &amp; $A173, DataRegularSeason20242025!$E$3:$E$1315, AD$1)</f>
        <v>33</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42</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27</v>
      </c>
      <c r="G174" s="2">
        <f>SUMIFS(DataRegularSeason20242025!$AA$3:$AA$1315,DataRegularSeason20242025!$B$3:$B$1315, "&lt;=" &amp; $A174, DataRegularSeason20242025!$D$3:$D$1315, G$1)+SUMIFS(DataRegularSeason20242025!$AB$3:$AB$1315,DataRegularSeason20242025!$B$3:$B$1315, "&lt;=" &amp; $A174, DataRegularSeason20242025!$E$3:$E$1315, G$1)</f>
        <v>33</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26</v>
      </c>
      <c r="L174" s="2">
        <f>SUMIFS(DataRegularSeason20242025!$AA$3:$AA$1315,DataRegularSeason20242025!$B$3:$B$1315, "&lt;=" &amp; $A174, DataRegularSeason20242025!$D$3:$D$1315, L$1)+SUMIFS(DataRegularSeason20242025!$AB$3:$AB$1315,DataRegularSeason20242025!$B$3:$B$1315, "&lt;=" &amp; $A174, DataRegularSeason20242025!$E$3:$E$1315, L$1)</f>
        <v>34</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37</v>
      </c>
      <c r="O174" s="2">
        <f>SUMIFS(DataRegularSeason20242025!$AA$3:$AA$1315,DataRegularSeason20242025!$B$3:$B$1315, "&lt;=" &amp; $A174, DataRegularSeason20242025!$D$3:$D$1315, O$1)+SUMIFS(DataRegularSeason20242025!$AB$3:$AB$1315,DataRegularSeason20242025!$B$3:$B$1315, "&lt;=" &amp; $A174, DataRegularSeason20242025!$E$3:$E$1315, O$1)</f>
        <v>42</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39</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28</v>
      </c>
      <c r="V174" s="2">
        <f>SUMIFS(DataRegularSeason20242025!$AA$3:$AA$1315,DataRegularSeason20242025!$B$3:$B$1315, "&lt;=" &amp; $A174, DataRegularSeason20242025!$D$3:$D$1315, V$1)+SUMIFS(DataRegularSeason20242025!$AB$3:$AB$1315,DataRegularSeason20242025!$B$3:$B$1315, "&lt;=" &amp; $A174, DataRegularSeason20242025!$E$3:$E$1315, V$1)</f>
        <v>30</v>
      </c>
      <c r="W174" s="2">
        <f>SUMIFS(DataRegularSeason20242025!$AA$3:$AA$1315,DataRegularSeason20242025!$B$3:$B$1315, "&lt;=" &amp; $A174, DataRegularSeason20242025!$D$3:$D$1315, W$1)+SUMIFS(DataRegularSeason20242025!$AB$3:$AB$1315,DataRegularSeason20242025!$B$3:$B$1315, "&lt;=" &amp; $A174, DataRegularSeason20242025!$E$3:$E$1315, W$1)</f>
        <v>30</v>
      </c>
      <c r="X174" s="2">
        <f>SUMIFS(DataRegularSeason20242025!$AA$3:$AA$1315,DataRegularSeason20242025!$B$3:$B$1315, "&lt;=" &amp; $A174, DataRegularSeason20242025!$D$3:$D$1315, X$1)+SUMIFS(DataRegularSeason20242025!$AB$3:$AB$1315,DataRegularSeason20242025!$B$3:$B$1315, "&lt;=" &amp; $A174, DataRegularSeason20242025!$E$3:$E$1315, X$1)</f>
        <v>30</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30</v>
      </c>
      <c r="AA174" s="2">
        <f>SUMIFS(DataRegularSeason20242025!$AA$3:$AA$1315,DataRegularSeason20242025!$B$3:$B$1315, "&lt;=" &amp; $A174, DataRegularSeason20242025!$D$3:$D$1315, AA$1)+SUMIFS(DataRegularSeason20242025!$AB$3:$AB$1315,DataRegularSeason20242025!$B$3:$B$1315, "&lt;=" &amp; $A174, DataRegularSeason20242025!$E$3:$E$1315, AA$1)</f>
        <v>30</v>
      </c>
      <c r="AB174" s="2">
        <f>SUMIFS(DataRegularSeason20242025!$AA$3:$AA$1315,DataRegularSeason20242025!$B$3:$B$1315, "&lt;=" &amp; $A174, DataRegularSeason20242025!$D$3:$D$1315, AB$1)+SUMIFS(DataRegularSeason20242025!$AB$3:$AB$1315,DataRegularSeason20242025!$B$3:$B$1315, "&lt;=" &amp; $A174, DataRegularSeason20242025!$E$3:$E$1315, AB$1)</f>
        <v>36</v>
      </c>
      <c r="AC174" s="2">
        <f>SUMIFS(DataRegularSeason20242025!$AA$3:$AA$1315,DataRegularSeason20242025!$B$3:$B$1315, "&lt;=" &amp; $A174, DataRegularSeason20242025!$D$3:$D$1315, AC$1)+SUMIFS(DataRegularSeason20242025!$AB$3:$AB$1315,DataRegularSeason20242025!$B$3:$B$1315, "&lt;=" &amp; $A174, DataRegularSeason20242025!$E$3:$E$1315, AC$1)</f>
        <v>29</v>
      </c>
      <c r="AD174" s="2">
        <f>SUMIFS(DataRegularSeason20242025!$AA$3:$AA$1315,DataRegularSeason20242025!$B$3:$B$1315, "&lt;=" &amp; $A174, DataRegularSeason20242025!$D$3:$D$1315, AD$1)+SUMIFS(DataRegularSeason20242025!$AB$3:$AB$1315,DataRegularSeason20242025!$B$3:$B$1315, "&lt;=" &amp; $A174, DataRegularSeason20242025!$E$3:$E$1315, AD$1)</f>
        <v>33</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42</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27</v>
      </c>
      <c r="G175" s="2">
        <f>SUMIFS(DataRegularSeason20242025!$AA$3:$AA$1315,DataRegularSeason20242025!$B$3:$B$1315, "&lt;=" &amp; $A175, DataRegularSeason20242025!$D$3:$D$1315, G$1)+SUMIFS(DataRegularSeason20242025!$AB$3:$AB$1315,DataRegularSeason20242025!$B$3:$B$1315, "&lt;=" &amp; $A175, DataRegularSeason20242025!$E$3:$E$1315, G$1)</f>
        <v>33</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26</v>
      </c>
      <c r="L175" s="2">
        <f>SUMIFS(DataRegularSeason20242025!$AA$3:$AA$1315,DataRegularSeason20242025!$B$3:$B$1315, "&lt;=" &amp; $A175, DataRegularSeason20242025!$D$3:$D$1315, L$1)+SUMIFS(DataRegularSeason20242025!$AB$3:$AB$1315,DataRegularSeason20242025!$B$3:$B$1315, "&lt;=" &amp; $A175, DataRegularSeason20242025!$E$3:$E$1315, L$1)</f>
        <v>34</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37</v>
      </c>
      <c r="O175" s="2">
        <f>SUMIFS(DataRegularSeason20242025!$AA$3:$AA$1315,DataRegularSeason20242025!$B$3:$B$1315, "&lt;=" &amp; $A175, DataRegularSeason20242025!$D$3:$D$1315, O$1)+SUMIFS(DataRegularSeason20242025!$AB$3:$AB$1315,DataRegularSeason20242025!$B$3:$B$1315, "&lt;=" &amp; $A175, DataRegularSeason20242025!$E$3:$E$1315, O$1)</f>
        <v>42</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39</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28</v>
      </c>
      <c r="V175" s="2">
        <f>SUMIFS(DataRegularSeason20242025!$AA$3:$AA$1315,DataRegularSeason20242025!$B$3:$B$1315, "&lt;=" &amp; $A175, DataRegularSeason20242025!$D$3:$D$1315, V$1)+SUMIFS(DataRegularSeason20242025!$AB$3:$AB$1315,DataRegularSeason20242025!$B$3:$B$1315, "&lt;=" &amp; $A175, DataRegularSeason20242025!$E$3:$E$1315, V$1)</f>
        <v>30</v>
      </c>
      <c r="W175" s="2">
        <f>SUMIFS(DataRegularSeason20242025!$AA$3:$AA$1315,DataRegularSeason20242025!$B$3:$B$1315, "&lt;=" &amp; $A175, DataRegularSeason20242025!$D$3:$D$1315, W$1)+SUMIFS(DataRegularSeason20242025!$AB$3:$AB$1315,DataRegularSeason20242025!$B$3:$B$1315, "&lt;=" &amp; $A175, DataRegularSeason20242025!$E$3:$E$1315, W$1)</f>
        <v>30</v>
      </c>
      <c r="X175" s="2">
        <f>SUMIFS(DataRegularSeason20242025!$AA$3:$AA$1315,DataRegularSeason20242025!$B$3:$B$1315, "&lt;=" &amp; $A175, DataRegularSeason20242025!$D$3:$D$1315, X$1)+SUMIFS(DataRegularSeason20242025!$AB$3:$AB$1315,DataRegularSeason20242025!$B$3:$B$1315, "&lt;=" &amp; $A175, DataRegularSeason20242025!$E$3:$E$1315, X$1)</f>
        <v>30</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30</v>
      </c>
      <c r="AA175" s="2">
        <f>SUMIFS(DataRegularSeason20242025!$AA$3:$AA$1315,DataRegularSeason20242025!$B$3:$B$1315, "&lt;=" &amp; $A175, DataRegularSeason20242025!$D$3:$D$1315, AA$1)+SUMIFS(DataRegularSeason20242025!$AB$3:$AB$1315,DataRegularSeason20242025!$B$3:$B$1315, "&lt;=" &amp; $A175, DataRegularSeason20242025!$E$3:$E$1315, AA$1)</f>
        <v>30</v>
      </c>
      <c r="AB175" s="2">
        <f>SUMIFS(DataRegularSeason20242025!$AA$3:$AA$1315,DataRegularSeason20242025!$B$3:$B$1315, "&lt;=" &amp; $A175, DataRegularSeason20242025!$D$3:$D$1315, AB$1)+SUMIFS(DataRegularSeason20242025!$AB$3:$AB$1315,DataRegularSeason20242025!$B$3:$B$1315, "&lt;=" &amp; $A175, DataRegularSeason20242025!$E$3:$E$1315, AB$1)</f>
        <v>36</v>
      </c>
      <c r="AC175" s="2">
        <f>SUMIFS(DataRegularSeason20242025!$AA$3:$AA$1315,DataRegularSeason20242025!$B$3:$B$1315, "&lt;=" &amp; $A175, DataRegularSeason20242025!$D$3:$D$1315, AC$1)+SUMIFS(DataRegularSeason20242025!$AB$3:$AB$1315,DataRegularSeason20242025!$B$3:$B$1315, "&lt;=" &amp; $A175, DataRegularSeason20242025!$E$3:$E$1315, AC$1)</f>
        <v>29</v>
      </c>
      <c r="AD175" s="2">
        <f>SUMIFS(DataRegularSeason20242025!$AA$3:$AA$1315,DataRegularSeason20242025!$B$3:$B$1315, "&lt;=" &amp; $A175, DataRegularSeason20242025!$D$3:$D$1315, AD$1)+SUMIFS(DataRegularSeason20242025!$AB$3:$AB$1315,DataRegularSeason20242025!$B$3:$B$1315, "&lt;=" &amp; $A175, DataRegularSeason20242025!$E$3:$E$1315, AD$1)</f>
        <v>33</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42</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27</v>
      </c>
      <c r="G176" s="2">
        <f>SUMIFS(DataRegularSeason20242025!$AA$3:$AA$1315,DataRegularSeason20242025!$B$3:$B$1315, "&lt;=" &amp; $A176, DataRegularSeason20242025!$D$3:$D$1315, G$1)+SUMIFS(DataRegularSeason20242025!$AB$3:$AB$1315,DataRegularSeason20242025!$B$3:$B$1315, "&lt;=" &amp; $A176, DataRegularSeason20242025!$E$3:$E$1315, G$1)</f>
        <v>33</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26</v>
      </c>
      <c r="L176" s="2">
        <f>SUMIFS(DataRegularSeason20242025!$AA$3:$AA$1315,DataRegularSeason20242025!$B$3:$B$1315, "&lt;=" &amp; $A176, DataRegularSeason20242025!$D$3:$D$1315, L$1)+SUMIFS(DataRegularSeason20242025!$AB$3:$AB$1315,DataRegularSeason20242025!$B$3:$B$1315, "&lt;=" &amp; $A176, DataRegularSeason20242025!$E$3:$E$1315, L$1)</f>
        <v>34</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37</v>
      </c>
      <c r="O176" s="2">
        <f>SUMIFS(DataRegularSeason20242025!$AA$3:$AA$1315,DataRegularSeason20242025!$B$3:$B$1315, "&lt;=" &amp; $A176, DataRegularSeason20242025!$D$3:$D$1315, O$1)+SUMIFS(DataRegularSeason20242025!$AB$3:$AB$1315,DataRegularSeason20242025!$B$3:$B$1315, "&lt;=" &amp; $A176, DataRegularSeason20242025!$E$3:$E$1315, O$1)</f>
        <v>42</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39</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28</v>
      </c>
      <c r="V176" s="2">
        <f>SUMIFS(DataRegularSeason20242025!$AA$3:$AA$1315,DataRegularSeason20242025!$B$3:$B$1315, "&lt;=" &amp; $A176, DataRegularSeason20242025!$D$3:$D$1315, V$1)+SUMIFS(DataRegularSeason20242025!$AB$3:$AB$1315,DataRegularSeason20242025!$B$3:$B$1315, "&lt;=" &amp; $A176, DataRegularSeason20242025!$E$3:$E$1315, V$1)</f>
        <v>30</v>
      </c>
      <c r="W176" s="2">
        <f>SUMIFS(DataRegularSeason20242025!$AA$3:$AA$1315,DataRegularSeason20242025!$B$3:$B$1315, "&lt;=" &amp; $A176, DataRegularSeason20242025!$D$3:$D$1315, W$1)+SUMIFS(DataRegularSeason20242025!$AB$3:$AB$1315,DataRegularSeason20242025!$B$3:$B$1315, "&lt;=" &amp; $A176, DataRegularSeason20242025!$E$3:$E$1315, W$1)</f>
        <v>30</v>
      </c>
      <c r="X176" s="2">
        <f>SUMIFS(DataRegularSeason20242025!$AA$3:$AA$1315,DataRegularSeason20242025!$B$3:$B$1315, "&lt;=" &amp; $A176, DataRegularSeason20242025!$D$3:$D$1315, X$1)+SUMIFS(DataRegularSeason20242025!$AB$3:$AB$1315,DataRegularSeason20242025!$B$3:$B$1315, "&lt;=" &amp; $A176, DataRegularSeason20242025!$E$3:$E$1315, X$1)</f>
        <v>30</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30</v>
      </c>
      <c r="AA176" s="2">
        <f>SUMIFS(DataRegularSeason20242025!$AA$3:$AA$1315,DataRegularSeason20242025!$B$3:$B$1315, "&lt;=" &amp; $A176, DataRegularSeason20242025!$D$3:$D$1315, AA$1)+SUMIFS(DataRegularSeason20242025!$AB$3:$AB$1315,DataRegularSeason20242025!$B$3:$B$1315, "&lt;=" &amp; $A176, DataRegularSeason20242025!$E$3:$E$1315, AA$1)</f>
        <v>30</v>
      </c>
      <c r="AB176" s="2">
        <f>SUMIFS(DataRegularSeason20242025!$AA$3:$AA$1315,DataRegularSeason20242025!$B$3:$B$1315, "&lt;=" &amp; $A176, DataRegularSeason20242025!$D$3:$D$1315, AB$1)+SUMIFS(DataRegularSeason20242025!$AB$3:$AB$1315,DataRegularSeason20242025!$B$3:$B$1315, "&lt;=" &amp; $A176, DataRegularSeason20242025!$E$3:$E$1315, AB$1)</f>
        <v>36</v>
      </c>
      <c r="AC176" s="2">
        <f>SUMIFS(DataRegularSeason20242025!$AA$3:$AA$1315,DataRegularSeason20242025!$B$3:$B$1315, "&lt;=" &amp; $A176, DataRegularSeason20242025!$D$3:$D$1315, AC$1)+SUMIFS(DataRegularSeason20242025!$AB$3:$AB$1315,DataRegularSeason20242025!$B$3:$B$1315, "&lt;=" &amp; $A176, DataRegularSeason20242025!$E$3:$E$1315, AC$1)</f>
        <v>29</v>
      </c>
      <c r="AD176" s="2">
        <f>SUMIFS(DataRegularSeason20242025!$AA$3:$AA$1315,DataRegularSeason20242025!$B$3:$B$1315, "&lt;=" &amp; $A176, DataRegularSeason20242025!$D$3:$D$1315, AD$1)+SUMIFS(DataRegularSeason20242025!$AB$3:$AB$1315,DataRegularSeason20242025!$B$3:$B$1315, "&lt;=" &amp; $A176, DataRegularSeason20242025!$E$3:$E$1315, AD$1)</f>
        <v>33</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42</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27</v>
      </c>
      <c r="G177" s="2">
        <f>SUMIFS(DataRegularSeason20242025!$AA$3:$AA$1315,DataRegularSeason20242025!$B$3:$B$1315, "&lt;=" &amp; $A177, DataRegularSeason20242025!$D$3:$D$1315, G$1)+SUMIFS(DataRegularSeason20242025!$AB$3:$AB$1315,DataRegularSeason20242025!$B$3:$B$1315, "&lt;=" &amp; $A177, DataRegularSeason20242025!$E$3:$E$1315, G$1)</f>
        <v>33</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26</v>
      </c>
      <c r="L177" s="2">
        <f>SUMIFS(DataRegularSeason20242025!$AA$3:$AA$1315,DataRegularSeason20242025!$B$3:$B$1315, "&lt;=" &amp; $A177, DataRegularSeason20242025!$D$3:$D$1315, L$1)+SUMIFS(DataRegularSeason20242025!$AB$3:$AB$1315,DataRegularSeason20242025!$B$3:$B$1315, "&lt;=" &amp; $A177, DataRegularSeason20242025!$E$3:$E$1315, L$1)</f>
        <v>34</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37</v>
      </c>
      <c r="O177" s="2">
        <f>SUMIFS(DataRegularSeason20242025!$AA$3:$AA$1315,DataRegularSeason20242025!$B$3:$B$1315, "&lt;=" &amp; $A177, DataRegularSeason20242025!$D$3:$D$1315, O$1)+SUMIFS(DataRegularSeason20242025!$AB$3:$AB$1315,DataRegularSeason20242025!$B$3:$B$1315, "&lt;=" &amp; $A177, DataRegularSeason20242025!$E$3:$E$1315, O$1)</f>
        <v>42</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39</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28</v>
      </c>
      <c r="V177" s="2">
        <f>SUMIFS(DataRegularSeason20242025!$AA$3:$AA$1315,DataRegularSeason20242025!$B$3:$B$1315, "&lt;=" &amp; $A177, DataRegularSeason20242025!$D$3:$D$1315, V$1)+SUMIFS(DataRegularSeason20242025!$AB$3:$AB$1315,DataRegularSeason20242025!$B$3:$B$1315, "&lt;=" &amp; $A177, DataRegularSeason20242025!$E$3:$E$1315, V$1)</f>
        <v>30</v>
      </c>
      <c r="W177" s="2">
        <f>SUMIFS(DataRegularSeason20242025!$AA$3:$AA$1315,DataRegularSeason20242025!$B$3:$B$1315, "&lt;=" &amp; $A177, DataRegularSeason20242025!$D$3:$D$1315, W$1)+SUMIFS(DataRegularSeason20242025!$AB$3:$AB$1315,DataRegularSeason20242025!$B$3:$B$1315, "&lt;=" &amp; $A177, DataRegularSeason20242025!$E$3:$E$1315, W$1)</f>
        <v>30</v>
      </c>
      <c r="X177" s="2">
        <f>SUMIFS(DataRegularSeason20242025!$AA$3:$AA$1315,DataRegularSeason20242025!$B$3:$B$1315, "&lt;=" &amp; $A177, DataRegularSeason20242025!$D$3:$D$1315, X$1)+SUMIFS(DataRegularSeason20242025!$AB$3:$AB$1315,DataRegularSeason20242025!$B$3:$B$1315, "&lt;=" &amp; $A177, DataRegularSeason20242025!$E$3:$E$1315, X$1)</f>
        <v>30</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30</v>
      </c>
      <c r="AA177" s="2">
        <f>SUMIFS(DataRegularSeason20242025!$AA$3:$AA$1315,DataRegularSeason20242025!$B$3:$B$1315, "&lt;=" &amp; $A177, DataRegularSeason20242025!$D$3:$D$1315, AA$1)+SUMIFS(DataRegularSeason20242025!$AB$3:$AB$1315,DataRegularSeason20242025!$B$3:$B$1315, "&lt;=" &amp; $A177, DataRegularSeason20242025!$E$3:$E$1315, AA$1)</f>
        <v>30</v>
      </c>
      <c r="AB177" s="2">
        <f>SUMIFS(DataRegularSeason20242025!$AA$3:$AA$1315,DataRegularSeason20242025!$B$3:$B$1315, "&lt;=" &amp; $A177, DataRegularSeason20242025!$D$3:$D$1315, AB$1)+SUMIFS(DataRegularSeason20242025!$AB$3:$AB$1315,DataRegularSeason20242025!$B$3:$B$1315, "&lt;=" &amp; $A177, DataRegularSeason20242025!$E$3:$E$1315, AB$1)</f>
        <v>36</v>
      </c>
      <c r="AC177" s="2">
        <f>SUMIFS(DataRegularSeason20242025!$AA$3:$AA$1315,DataRegularSeason20242025!$B$3:$B$1315, "&lt;=" &amp; $A177, DataRegularSeason20242025!$D$3:$D$1315, AC$1)+SUMIFS(DataRegularSeason20242025!$AB$3:$AB$1315,DataRegularSeason20242025!$B$3:$B$1315, "&lt;=" &amp; $A177, DataRegularSeason20242025!$E$3:$E$1315, AC$1)</f>
        <v>29</v>
      </c>
      <c r="AD177" s="2">
        <f>SUMIFS(DataRegularSeason20242025!$AA$3:$AA$1315,DataRegularSeason20242025!$B$3:$B$1315, "&lt;=" &amp; $A177, DataRegularSeason20242025!$D$3:$D$1315, AD$1)+SUMIFS(DataRegularSeason20242025!$AB$3:$AB$1315,DataRegularSeason20242025!$B$3:$B$1315, "&lt;=" &amp; $A177, DataRegularSeason20242025!$E$3:$E$1315, AD$1)</f>
        <v>33</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42</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27</v>
      </c>
      <c r="G178" s="2">
        <f>SUMIFS(DataRegularSeason20242025!$AA$3:$AA$1315,DataRegularSeason20242025!$B$3:$B$1315, "&lt;=" &amp; $A178, DataRegularSeason20242025!$D$3:$D$1315, G$1)+SUMIFS(DataRegularSeason20242025!$AB$3:$AB$1315,DataRegularSeason20242025!$B$3:$B$1315, "&lt;=" &amp; $A178, DataRegularSeason20242025!$E$3:$E$1315, G$1)</f>
        <v>33</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26</v>
      </c>
      <c r="L178" s="2">
        <f>SUMIFS(DataRegularSeason20242025!$AA$3:$AA$1315,DataRegularSeason20242025!$B$3:$B$1315, "&lt;=" &amp; $A178, DataRegularSeason20242025!$D$3:$D$1315, L$1)+SUMIFS(DataRegularSeason20242025!$AB$3:$AB$1315,DataRegularSeason20242025!$B$3:$B$1315, "&lt;=" &amp; $A178, DataRegularSeason20242025!$E$3:$E$1315, L$1)</f>
        <v>34</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37</v>
      </c>
      <c r="O178" s="2">
        <f>SUMIFS(DataRegularSeason20242025!$AA$3:$AA$1315,DataRegularSeason20242025!$B$3:$B$1315, "&lt;=" &amp; $A178, DataRegularSeason20242025!$D$3:$D$1315, O$1)+SUMIFS(DataRegularSeason20242025!$AB$3:$AB$1315,DataRegularSeason20242025!$B$3:$B$1315, "&lt;=" &amp; $A178, DataRegularSeason20242025!$E$3:$E$1315, O$1)</f>
        <v>42</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39</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28</v>
      </c>
      <c r="V178" s="2">
        <f>SUMIFS(DataRegularSeason20242025!$AA$3:$AA$1315,DataRegularSeason20242025!$B$3:$B$1315, "&lt;=" &amp; $A178, DataRegularSeason20242025!$D$3:$D$1315, V$1)+SUMIFS(DataRegularSeason20242025!$AB$3:$AB$1315,DataRegularSeason20242025!$B$3:$B$1315, "&lt;=" &amp; $A178, DataRegularSeason20242025!$E$3:$E$1315, V$1)</f>
        <v>30</v>
      </c>
      <c r="W178" s="2">
        <f>SUMIFS(DataRegularSeason20242025!$AA$3:$AA$1315,DataRegularSeason20242025!$B$3:$B$1315, "&lt;=" &amp; $A178, DataRegularSeason20242025!$D$3:$D$1315, W$1)+SUMIFS(DataRegularSeason20242025!$AB$3:$AB$1315,DataRegularSeason20242025!$B$3:$B$1315, "&lt;=" &amp; $A178, DataRegularSeason20242025!$E$3:$E$1315, W$1)</f>
        <v>30</v>
      </c>
      <c r="X178" s="2">
        <f>SUMIFS(DataRegularSeason20242025!$AA$3:$AA$1315,DataRegularSeason20242025!$B$3:$B$1315, "&lt;=" &amp; $A178, DataRegularSeason20242025!$D$3:$D$1315, X$1)+SUMIFS(DataRegularSeason20242025!$AB$3:$AB$1315,DataRegularSeason20242025!$B$3:$B$1315, "&lt;=" &amp; $A178, DataRegularSeason20242025!$E$3:$E$1315, X$1)</f>
        <v>30</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30</v>
      </c>
      <c r="AA178" s="2">
        <f>SUMIFS(DataRegularSeason20242025!$AA$3:$AA$1315,DataRegularSeason20242025!$B$3:$B$1315, "&lt;=" &amp; $A178, DataRegularSeason20242025!$D$3:$D$1315, AA$1)+SUMIFS(DataRegularSeason20242025!$AB$3:$AB$1315,DataRegularSeason20242025!$B$3:$B$1315, "&lt;=" &amp; $A178, DataRegularSeason20242025!$E$3:$E$1315, AA$1)</f>
        <v>30</v>
      </c>
      <c r="AB178" s="2">
        <f>SUMIFS(DataRegularSeason20242025!$AA$3:$AA$1315,DataRegularSeason20242025!$B$3:$B$1315, "&lt;=" &amp; $A178, DataRegularSeason20242025!$D$3:$D$1315, AB$1)+SUMIFS(DataRegularSeason20242025!$AB$3:$AB$1315,DataRegularSeason20242025!$B$3:$B$1315, "&lt;=" &amp; $A178, DataRegularSeason20242025!$E$3:$E$1315, AB$1)</f>
        <v>36</v>
      </c>
      <c r="AC178" s="2">
        <f>SUMIFS(DataRegularSeason20242025!$AA$3:$AA$1315,DataRegularSeason20242025!$B$3:$B$1315, "&lt;=" &amp; $A178, DataRegularSeason20242025!$D$3:$D$1315, AC$1)+SUMIFS(DataRegularSeason20242025!$AB$3:$AB$1315,DataRegularSeason20242025!$B$3:$B$1315, "&lt;=" &amp; $A178, DataRegularSeason20242025!$E$3:$E$1315, AC$1)</f>
        <v>29</v>
      </c>
      <c r="AD178" s="2">
        <f>SUMIFS(DataRegularSeason20242025!$AA$3:$AA$1315,DataRegularSeason20242025!$B$3:$B$1315, "&lt;=" &amp; $A178, DataRegularSeason20242025!$D$3:$D$1315, AD$1)+SUMIFS(DataRegularSeason20242025!$AB$3:$AB$1315,DataRegularSeason20242025!$B$3:$B$1315, "&lt;=" &amp; $A178, DataRegularSeason20242025!$E$3:$E$1315, AD$1)</f>
        <v>33</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42</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27</v>
      </c>
      <c r="G179" s="2">
        <f>SUMIFS(DataRegularSeason20242025!$AA$3:$AA$1315,DataRegularSeason20242025!$B$3:$B$1315, "&lt;=" &amp; $A179, DataRegularSeason20242025!$D$3:$D$1315, G$1)+SUMIFS(DataRegularSeason20242025!$AB$3:$AB$1315,DataRegularSeason20242025!$B$3:$B$1315, "&lt;=" &amp; $A179, DataRegularSeason20242025!$E$3:$E$1315, G$1)</f>
        <v>33</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26</v>
      </c>
      <c r="L179" s="2">
        <f>SUMIFS(DataRegularSeason20242025!$AA$3:$AA$1315,DataRegularSeason20242025!$B$3:$B$1315, "&lt;=" &amp; $A179, DataRegularSeason20242025!$D$3:$D$1315, L$1)+SUMIFS(DataRegularSeason20242025!$AB$3:$AB$1315,DataRegularSeason20242025!$B$3:$B$1315, "&lt;=" &amp; $A179, DataRegularSeason20242025!$E$3:$E$1315, L$1)</f>
        <v>34</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37</v>
      </c>
      <c r="O179" s="2">
        <f>SUMIFS(DataRegularSeason20242025!$AA$3:$AA$1315,DataRegularSeason20242025!$B$3:$B$1315, "&lt;=" &amp; $A179, DataRegularSeason20242025!$D$3:$D$1315, O$1)+SUMIFS(DataRegularSeason20242025!$AB$3:$AB$1315,DataRegularSeason20242025!$B$3:$B$1315, "&lt;=" &amp; $A179, DataRegularSeason20242025!$E$3:$E$1315, O$1)</f>
        <v>42</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39</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28</v>
      </c>
      <c r="V179" s="2">
        <f>SUMIFS(DataRegularSeason20242025!$AA$3:$AA$1315,DataRegularSeason20242025!$B$3:$B$1315, "&lt;=" &amp; $A179, DataRegularSeason20242025!$D$3:$D$1315, V$1)+SUMIFS(DataRegularSeason20242025!$AB$3:$AB$1315,DataRegularSeason20242025!$B$3:$B$1315, "&lt;=" &amp; $A179, DataRegularSeason20242025!$E$3:$E$1315, V$1)</f>
        <v>30</v>
      </c>
      <c r="W179" s="2">
        <f>SUMIFS(DataRegularSeason20242025!$AA$3:$AA$1315,DataRegularSeason20242025!$B$3:$B$1315, "&lt;=" &amp; $A179, DataRegularSeason20242025!$D$3:$D$1315, W$1)+SUMIFS(DataRegularSeason20242025!$AB$3:$AB$1315,DataRegularSeason20242025!$B$3:$B$1315, "&lt;=" &amp; $A179, DataRegularSeason20242025!$E$3:$E$1315, W$1)</f>
        <v>30</v>
      </c>
      <c r="X179" s="2">
        <f>SUMIFS(DataRegularSeason20242025!$AA$3:$AA$1315,DataRegularSeason20242025!$B$3:$B$1315, "&lt;=" &amp; $A179, DataRegularSeason20242025!$D$3:$D$1315, X$1)+SUMIFS(DataRegularSeason20242025!$AB$3:$AB$1315,DataRegularSeason20242025!$B$3:$B$1315, "&lt;=" &amp; $A179, DataRegularSeason20242025!$E$3:$E$1315, X$1)</f>
        <v>30</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30</v>
      </c>
      <c r="AA179" s="2">
        <f>SUMIFS(DataRegularSeason20242025!$AA$3:$AA$1315,DataRegularSeason20242025!$B$3:$B$1315, "&lt;=" &amp; $A179, DataRegularSeason20242025!$D$3:$D$1315, AA$1)+SUMIFS(DataRegularSeason20242025!$AB$3:$AB$1315,DataRegularSeason20242025!$B$3:$B$1315, "&lt;=" &amp; $A179, DataRegularSeason20242025!$E$3:$E$1315, AA$1)</f>
        <v>30</v>
      </c>
      <c r="AB179" s="2">
        <f>SUMIFS(DataRegularSeason20242025!$AA$3:$AA$1315,DataRegularSeason20242025!$B$3:$B$1315, "&lt;=" &amp; $A179, DataRegularSeason20242025!$D$3:$D$1315, AB$1)+SUMIFS(DataRegularSeason20242025!$AB$3:$AB$1315,DataRegularSeason20242025!$B$3:$B$1315, "&lt;=" &amp; $A179, DataRegularSeason20242025!$E$3:$E$1315, AB$1)</f>
        <v>36</v>
      </c>
      <c r="AC179" s="2">
        <f>SUMIFS(DataRegularSeason20242025!$AA$3:$AA$1315,DataRegularSeason20242025!$B$3:$B$1315, "&lt;=" &amp; $A179, DataRegularSeason20242025!$D$3:$D$1315, AC$1)+SUMIFS(DataRegularSeason20242025!$AB$3:$AB$1315,DataRegularSeason20242025!$B$3:$B$1315, "&lt;=" &amp; $A179, DataRegularSeason20242025!$E$3:$E$1315, AC$1)</f>
        <v>29</v>
      </c>
      <c r="AD179" s="2">
        <f>SUMIFS(DataRegularSeason20242025!$AA$3:$AA$1315,DataRegularSeason20242025!$B$3:$B$1315, "&lt;=" &amp; $A179, DataRegularSeason20242025!$D$3:$D$1315, AD$1)+SUMIFS(DataRegularSeason20242025!$AB$3:$AB$1315,DataRegularSeason20242025!$B$3:$B$1315, "&lt;=" &amp; $A179, DataRegularSeason20242025!$E$3:$E$1315, AD$1)</f>
        <v>33</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42</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27</v>
      </c>
      <c r="G180" s="2">
        <f>SUMIFS(DataRegularSeason20242025!$AA$3:$AA$1315,DataRegularSeason20242025!$B$3:$B$1315, "&lt;=" &amp; $A180, DataRegularSeason20242025!$D$3:$D$1315, G$1)+SUMIFS(DataRegularSeason20242025!$AB$3:$AB$1315,DataRegularSeason20242025!$B$3:$B$1315, "&lt;=" &amp; $A180, DataRegularSeason20242025!$E$3:$E$1315, G$1)</f>
        <v>33</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26</v>
      </c>
      <c r="L180" s="2">
        <f>SUMIFS(DataRegularSeason20242025!$AA$3:$AA$1315,DataRegularSeason20242025!$B$3:$B$1315, "&lt;=" &amp; $A180, DataRegularSeason20242025!$D$3:$D$1315, L$1)+SUMIFS(DataRegularSeason20242025!$AB$3:$AB$1315,DataRegularSeason20242025!$B$3:$B$1315, "&lt;=" &amp; $A180, DataRegularSeason20242025!$E$3:$E$1315, L$1)</f>
        <v>34</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37</v>
      </c>
      <c r="O180" s="2">
        <f>SUMIFS(DataRegularSeason20242025!$AA$3:$AA$1315,DataRegularSeason20242025!$B$3:$B$1315, "&lt;=" &amp; $A180, DataRegularSeason20242025!$D$3:$D$1315, O$1)+SUMIFS(DataRegularSeason20242025!$AB$3:$AB$1315,DataRegularSeason20242025!$B$3:$B$1315, "&lt;=" &amp; $A180, DataRegularSeason20242025!$E$3:$E$1315, O$1)</f>
        <v>42</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39</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28</v>
      </c>
      <c r="V180" s="2">
        <f>SUMIFS(DataRegularSeason20242025!$AA$3:$AA$1315,DataRegularSeason20242025!$B$3:$B$1315, "&lt;=" &amp; $A180, DataRegularSeason20242025!$D$3:$D$1315, V$1)+SUMIFS(DataRegularSeason20242025!$AB$3:$AB$1315,DataRegularSeason20242025!$B$3:$B$1315, "&lt;=" &amp; $A180, DataRegularSeason20242025!$E$3:$E$1315, V$1)</f>
        <v>30</v>
      </c>
      <c r="W180" s="2">
        <f>SUMIFS(DataRegularSeason20242025!$AA$3:$AA$1315,DataRegularSeason20242025!$B$3:$B$1315, "&lt;=" &amp; $A180, DataRegularSeason20242025!$D$3:$D$1315, W$1)+SUMIFS(DataRegularSeason20242025!$AB$3:$AB$1315,DataRegularSeason20242025!$B$3:$B$1315, "&lt;=" &amp; $A180, DataRegularSeason20242025!$E$3:$E$1315, W$1)</f>
        <v>30</v>
      </c>
      <c r="X180" s="2">
        <f>SUMIFS(DataRegularSeason20242025!$AA$3:$AA$1315,DataRegularSeason20242025!$B$3:$B$1315, "&lt;=" &amp; $A180, DataRegularSeason20242025!$D$3:$D$1315, X$1)+SUMIFS(DataRegularSeason20242025!$AB$3:$AB$1315,DataRegularSeason20242025!$B$3:$B$1315, "&lt;=" &amp; $A180, DataRegularSeason20242025!$E$3:$E$1315, X$1)</f>
        <v>30</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30</v>
      </c>
      <c r="AA180" s="2">
        <f>SUMIFS(DataRegularSeason20242025!$AA$3:$AA$1315,DataRegularSeason20242025!$B$3:$B$1315, "&lt;=" &amp; $A180, DataRegularSeason20242025!$D$3:$D$1315, AA$1)+SUMIFS(DataRegularSeason20242025!$AB$3:$AB$1315,DataRegularSeason20242025!$B$3:$B$1315, "&lt;=" &amp; $A180, DataRegularSeason20242025!$E$3:$E$1315, AA$1)</f>
        <v>30</v>
      </c>
      <c r="AB180" s="2">
        <f>SUMIFS(DataRegularSeason20242025!$AA$3:$AA$1315,DataRegularSeason20242025!$B$3:$B$1315, "&lt;=" &amp; $A180, DataRegularSeason20242025!$D$3:$D$1315, AB$1)+SUMIFS(DataRegularSeason20242025!$AB$3:$AB$1315,DataRegularSeason20242025!$B$3:$B$1315, "&lt;=" &amp; $A180, DataRegularSeason20242025!$E$3:$E$1315, AB$1)</f>
        <v>36</v>
      </c>
      <c r="AC180" s="2">
        <f>SUMIFS(DataRegularSeason20242025!$AA$3:$AA$1315,DataRegularSeason20242025!$B$3:$B$1315, "&lt;=" &amp; $A180, DataRegularSeason20242025!$D$3:$D$1315, AC$1)+SUMIFS(DataRegularSeason20242025!$AB$3:$AB$1315,DataRegularSeason20242025!$B$3:$B$1315, "&lt;=" &amp; $A180, DataRegularSeason20242025!$E$3:$E$1315, AC$1)</f>
        <v>29</v>
      </c>
      <c r="AD180" s="2">
        <f>SUMIFS(DataRegularSeason20242025!$AA$3:$AA$1315,DataRegularSeason20242025!$B$3:$B$1315, "&lt;=" &amp; $A180, DataRegularSeason20242025!$D$3:$D$1315, AD$1)+SUMIFS(DataRegularSeason20242025!$AB$3:$AB$1315,DataRegularSeason20242025!$B$3:$B$1315, "&lt;=" &amp; $A180, DataRegularSeason20242025!$E$3:$E$1315, AD$1)</f>
        <v>33</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42</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27</v>
      </c>
      <c r="G181" s="2">
        <f>SUMIFS(DataRegularSeason20242025!$AA$3:$AA$1315,DataRegularSeason20242025!$B$3:$B$1315, "&lt;=" &amp; $A181, DataRegularSeason20242025!$D$3:$D$1315, G$1)+SUMIFS(DataRegularSeason20242025!$AB$3:$AB$1315,DataRegularSeason20242025!$B$3:$B$1315, "&lt;=" &amp; $A181, DataRegularSeason20242025!$E$3:$E$1315, G$1)</f>
        <v>33</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26</v>
      </c>
      <c r="L181" s="2">
        <f>SUMIFS(DataRegularSeason20242025!$AA$3:$AA$1315,DataRegularSeason20242025!$B$3:$B$1315, "&lt;=" &amp; $A181, DataRegularSeason20242025!$D$3:$D$1315, L$1)+SUMIFS(DataRegularSeason20242025!$AB$3:$AB$1315,DataRegularSeason20242025!$B$3:$B$1315, "&lt;=" &amp; $A181, DataRegularSeason20242025!$E$3:$E$1315, L$1)</f>
        <v>34</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37</v>
      </c>
      <c r="O181" s="2">
        <f>SUMIFS(DataRegularSeason20242025!$AA$3:$AA$1315,DataRegularSeason20242025!$B$3:$B$1315, "&lt;=" &amp; $A181, DataRegularSeason20242025!$D$3:$D$1315, O$1)+SUMIFS(DataRegularSeason20242025!$AB$3:$AB$1315,DataRegularSeason20242025!$B$3:$B$1315, "&lt;=" &amp; $A181, DataRegularSeason20242025!$E$3:$E$1315, O$1)</f>
        <v>42</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39</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28</v>
      </c>
      <c r="V181" s="2">
        <f>SUMIFS(DataRegularSeason20242025!$AA$3:$AA$1315,DataRegularSeason20242025!$B$3:$B$1315, "&lt;=" &amp; $A181, DataRegularSeason20242025!$D$3:$D$1315, V$1)+SUMIFS(DataRegularSeason20242025!$AB$3:$AB$1315,DataRegularSeason20242025!$B$3:$B$1315, "&lt;=" &amp; $A181, DataRegularSeason20242025!$E$3:$E$1315, V$1)</f>
        <v>30</v>
      </c>
      <c r="W181" s="2">
        <f>SUMIFS(DataRegularSeason20242025!$AA$3:$AA$1315,DataRegularSeason20242025!$B$3:$B$1315, "&lt;=" &amp; $A181, DataRegularSeason20242025!$D$3:$D$1315, W$1)+SUMIFS(DataRegularSeason20242025!$AB$3:$AB$1315,DataRegularSeason20242025!$B$3:$B$1315, "&lt;=" &amp; $A181, DataRegularSeason20242025!$E$3:$E$1315, W$1)</f>
        <v>30</v>
      </c>
      <c r="X181" s="2">
        <f>SUMIFS(DataRegularSeason20242025!$AA$3:$AA$1315,DataRegularSeason20242025!$B$3:$B$1315, "&lt;=" &amp; $A181, DataRegularSeason20242025!$D$3:$D$1315, X$1)+SUMIFS(DataRegularSeason20242025!$AB$3:$AB$1315,DataRegularSeason20242025!$B$3:$B$1315, "&lt;=" &amp; $A181, DataRegularSeason20242025!$E$3:$E$1315, X$1)</f>
        <v>30</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30</v>
      </c>
      <c r="AA181" s="2">
        <f>SUMIFS(DataRegularSeason20242025!$AA$3:$AA$1315,DataRegularSeason20242025!$B$3:$B$1315, "&lt;=" &amp; $A181, DataRegularSeason20242025!$D$3:$D$1315, AA$1)+SUMIFS(DataRegularSeason20242025!$AB$3:$AB$1315,DataRegularSeason20242025!$B$3:$B$1315, "&lt;=" &amp; $A181, DataRegularSeason20242025!$E$3:$E$1315, AA$1)</f>
        <v>30</v>
      </c>
      <c r="AB181" s="2">
        <f>SUMIFS(DataRegularSeason20242025!$AA$3:$AA$1315,DataRegularSeason20242025!$B$3:$B$1315, "&lt;=" &amp; $A181, DataRegularSeason20242025!$D$3:$D$1315, AB$1)+SUMIFS(DataRegularSeason20242025!$AB$3:$AB$1315,DataRegularSeason20242025!$B$3:$B$1315, "&lt;=" &amp; $A181, DataRegularSeason20242025!$E$3:$E$1315, AB$1)</f>
        <v>36</v>
      </c>
      <c r="AC181" s="2">
        <f>SUMIFS(DataRegularSeason20242025!$AA$3:$AA$1315,DataRegularSeason20242025!$B$3:$B$1315, "&lt;=" &amp; $A181, DataRegularSeason20242025!$D$3:$D$1315, AC$1)+SUMIFS(DataRegularSeason20242025!$AB$3:$AB$1315,DataRegularSeason20242025!$B$3:$B$1315, "&lt;=" &amp; $A181, DataRegularSeason20242025!$E$3:$E$1315, AC$1)</f>
        <v>29</v>
      </c>
      <c r="AD181" s="2">
        <f>SUMIFS(DataRegularSeason20242025!$AA$3:$AA$1315,DataRegularSeason20242025!$B$3:$B$1315, "&lt;=" &amp; $A181, DataRegularSeason20242025!$D$3:$D$1315, AD$1)+SUMIFS(DataRegularSeason20242025!$AB$3:$AB$1315,DataRegularSeason20242025!$B$3:$B$1315, "&lt;=" &amp; $A181, DataRegularSeason20242025!$E$3:$E$1315, AD$1)</f>
        <v>33</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42</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27</v>
      </c>
      <c r="G182" s="2">
        <f>SUMIFS(DataRegularSeason20242025!$AA$3:$AA$1315,DataRegularSeason20242025!$B$3:$B$1315, "&lt;=" &amp; $A182, DataRegularSeason20242025!$D$3:$D$1315, G$1)+SUMIFS(DataRegularSeason20242025!$AB$3:$AB$1315,DataRegularSeason20242025!$B$3:$B$1315, "&lt;=" &amp; $A182, DataRegularSeason20242025!$E$3:$E$1315, G$1)</f>
        <v>33</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26</v>
      </c>
      <c r="L182" s="2">
        <f>SUMIFS(DataRegularSeason20242025!$AA$3:$AA$1315,DataRegularSeason20242025!$B$3:$B$1315, "&lt;=" &amp; $A182, DataRegularSeason20242025!$D$3:$D$1315, L$1)+SUMIFS(DataRegularSeason20242025!$AB$3:$AB$1315,DataRegularSeason20242025!$B$3:$B$1315, "&lt;=" &amp; $A182, DataRegularSeason20242025!$E$3:$E$1315, L$1)</f>
        <v>34</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37</v>
      </c>
      <c r="O182" s="2">
        <f>SUMIFS(DataRegularSeason20242025!$AA$3:$AA$1315,DataRegularSeason20242025!$B$3:$B$1315, "&lt;=" &amp; $A182, DataRegularSeason20242025!$D$3:$D$1315, O$1)+SUMIFS(DataRegularSeason20242025!$AB$3:$AB$1315,DataRegularSeason20242025!$B$3:$B$1315, "&lt;=" &amp; $A182, DataRegularSeason20242025!$E$3:$E$1315, O$1)</f>
        <v>42</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39</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28</v>
      </c>
      <c r="V182" s="2">
        <f>SUMIFS(DataRegularSeason20242025!$AA$3:$AA$1315,DataRegularSeason20242025!$B$3:$B$1315, "&lt;=" &amp; $A182, DataRegularSeason20242025!$D$3:$D$1315, V$1)+SUMIFS(DataRegularSeason20242025!$AB$3:$AB$1315,DataRegularSeason20242025!$B$3:$B$1315, "&lt;=" &amp; $A182, DataRegularSeason20242025!$E$3:$E$1315, V$1)</f>
        <v>30</v>
      </c>
      <c r="W182" s="2">
        <f>SUMIFS(DataRegularSeason20242025!$AA$3:$AA$1315,DataRegularSeason20242025!$B$3:$B$1315, "&lt;=" &amp; $A182, DataRegularSeason20242025!$D$3:$D$1315, W$1)+SUMIFS(DataRegularSeason20242025!$AB$3:$AB$1315,DataRegularSeason20242025!$B$3:$B$1315, "&lt;=" &amp; $A182, DataRegularSeason20242025!$E$3:$E$1315, W$1)</f>
        <v>30</v>
      </c>
      <c r="X182" s="2">
        <f>SUMIFS(DataRegularSeason20242025!$AA$3:$AA$1315,DataRegularSeason20242025!$B$3:$B$1315, "&lt;=" &amp; $A182, DataRegularSeason20242025!$D$3:$D$1315, X$1)+SUMIFS(DataRegularSeason20242025!$AB$3:$AB$1315,DataRegularSeason20242025!$B$3:$B$1315, "&lt;=" &amp; $A182, DataRegularSeason20242025!$E$3:$E$1315, X$1)</f>
        <v>30</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30</v>
      </c>
      <c r="AA182" s="2">
        <f>SUMIFS(DataRegularSeason20242025!$AA$3:$AA$1315,DataRegularSeason20242025!$B$3:$B$1315, "&lt;=" &amp; $A182, DataRegularSeason20242025!$D$3:$D$1315, AA$1)+SUMIFS(DataRegularSeason20242025!$AB$3:$AB$1315,DataRegularSeason20242025!$B$3:$B$1315, "&lt;=" &amp; $A182, DataRegularSeason20242025!$E$3:$E$1315, AA$1)</f>
        <v>30</v>
      </c>
      <c r="AB182" s="2">
        <f>SUMIFS(DataRegularSeason20242025!$AA$3:$AA$1315,DataRegularSeason20242025!$B$3:$B$1315, "&lt;=" &amp; $A182, DataRegularSeason20242025!$D$3:$D$1315, AB$1)+SUMIFS(DataRegularSeason20242025!$AB$3:$AB$1315,DataRegularSeason20242025!$B$3:$B$1315, "&lt;=" &amp; $A182, DataRegularSeason20242025!$E$3:$E$1315, AB$1)</f>
        <v>36</v>
      </c>
      <c r="AC182" s="2">
        <f>SUMIFS(DataRegularSeason20242025!$AA$3:$AA$1315,DataRegularSeason20242025!$B$3:$B$1315, "&lt;=" &amp; $A182, DataRegularSeason20242025!$D$3:$D$1315, AC$1)+SUMIFS(DataRegularSeason20242025!$AB$3:$AB$1315,DataRegularSeason20242025!$B$3:$B$1315, "&lt;=" &amp; $A182, DataRegularSeason20242025!$E$3:$E$1315, AC$1)</f>
        <v>29</v>
      </c>
      <c r="AD182" s="2">
        <f>SUMIFS(DataRegularSeason20242025!$AA$3:$AA$1315,DataRegularSeason20242025!$B$3:$B$1315, "&lt;=" &amp; $A182, DataRegularSeason20242025!$D$3:$D$1315, AD$1)+SUMIFS(DataRegularSeason20242025!$AB$3:$AB$1315,DataRegularSeason20242025!$B$3:$B$1315, "&lt;=" &amp; $A182, DataRegularSeason20242025!$E$3:$E$1315, AD$1)</f>
        <v>33</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42</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27</v>
      </c>
      <c r="G183" s="2">
        <f>SUMIFS(DataRegularSeason20242025!$AA$3:$AA$1315,DataRegularSeason20242025!$B$3:$B$1315, "&lt;=" &amp; $A183, DataRegularSeason20242025!$D$3:$D$1315, G$1)+SUMIFS(DataRegularSeason20242025!$AB$3:$AB$1315,DataRegularSeason20242025!$B$3:$B$1315, "&lt;=" &amp; $A183, DataRegularSeason20242025!$E$3:$E$1315, G$1)</f>
        <v>33</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26</v>
      </c>
      <c r="L183" s="2">
        <f>SUMIFS(DataRegularSeason20242025!$AA$3:$AA$1315,DataRegularSeason20242025!$B$3:$B$1315, "&lt;=" &amp; $A183, DataRegularSeason20242025!$D$3:$D$1315, L$1)+SUMIFS(DataRegularSeason20242025!$AB$3:$AB$1315,DataRegularSeason20242025!$B$3:$B$1315, "&lt;=" &amp; $A183, DataRegularSeason20242025!$E$3:$E$1315, L$1)</f>
        <v>34</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37</v>
      </c>
      <c r="O183" s="2">
        <f>SUMIFS(DataRegularSeason20242025!$AA$3:$AA$1315,DataRegularSeason20242025!$B$3:$B$1315, "&lt;=" &amp; $A183, DataRegularSeason20242025!$D$3:$D$1315, O$1)+SUMIFS(DataRegularSeason20242025!$AB$3:$AB$1315,DataRegularSeason20242025!$B$3:$B$1315, "&lt;=" &amp; $A183, DataRegularSeason20242025!$E$3:$E$1315, O$1)</f>
        <v>42</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39</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28</v>
      </c>
      <c r="V183" s="2">
        <f>SUMIFS(DataRegularSeason20242025!$AA$3:$AA$1315,DataRegularSeason20242025!$B$3:$B$1315, "&lt;=" &amp; $A183, DataRegularSeason20242025!$D$3:$D$1315, V$1)+SUMIFS(DataRegularSeason20242025!$AB$3:$AB$1315,DataRegularSeason20242025!$B$3:$B$1315, "&lt;=" &amp; $A183, DataRegularSeason20242025!$E$3:$E$1315, V$1)</f>
        <v>30</v>
      </c>
      <c r="W183" s="2">
        <f>SUMIFS(DataRegularSeason20242025!$AA$3:$AA$1315,DataRegularSeason20242025!$B$3:$B$1315, "&lt;=" &amp; $A183, DataRegularSeason20242025!$D$3:$D$1315, W$1)+SUMIFS(DataRegularSeason20242025!$AB$3:$AB$1315,DataRegularSeason20242025!$B$3:$B$1315, "&lt;=" &amp; $A183, DataRegularSeason20242025!$E$3:$E$1315, W$1)</f>
        <v>30</v>
      </c>
      <c r="X183" s="2">
        <f>SUMIFS(DataRegularSeason20242025!$AA$3:$AA$1315,DataRegularSeason20242025!$B$3:$B$1315, "&lt;=" &amp; $A183, DataRegularSeason20242025!$D$3:$D$1315, X$1)+SUMIFS(DataRegularSeason20242025!$AB$3:$AB$1315,DataRegularSeason20242025!$B$3:$B$1315, "&lt;=" &amp; $A183, DataRegularSeason20242025!$E$3:$E$1315, X$1)</f>
        <v>30</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30</v>
      </c>
      <c r="AA183" s="2">
        <f>SUMIFS(DataRegularSeason20242025!$AA$3:$AA$1315,DataRegularSeason20242025!$B$3:$B$1315, "&lt;=" &amp; $A183, DataRegularSeason20242025!$D$3:$D$1315, AA$1)+SUMIFS(DataRegularSeason20242025!$AB$3:$AB$1315,DataRegularSeason20242025!$B$3:$B$1315, "&lt;=" &amp; $A183, DataRegularSeason20242025!$E$3:$E$1315, AA$1)</f>
        <v>30</v>
      </c>
      <c r="AB183" s="2">
        <f>SUMIFS(DataRegularSeason20242025!$AA$3:$AA$1315,DataRegularSeason20242025!$B$3:$B$1315, "&lt;=" &amp; $A183, DataRegularSeason20242025!$D$3:$D$1315, AB$1)+SUMIFS(DataRegularSeason20242025!$AB$3:$AB$1315,DataRegularSeason20242025!$B$3:$B$1315, "&lt;=" &amp; $A183, DataRegularSeason20242025!$E$3:$E$1315, AB$1)</f>
        <v>36</v>
      </c>
      <c r="AC183" s="2">
        <f>SUMIFS(DataRegularSeason20242025!$AA$3:$AA$1315,DataRegularSeason20242025!$B$3:$B$1315, "&lt;=" &amp; $A183, DataRegularSeason20242025!$D$3:$D$1315, AC$1)+SUMIFS(DataRegularSeason20242025!$AB$3:$AB$1315,DataRegularSeason20242025!$B$3:$B$1315, "&lt;=" &amp; $A183, DataRegularSeason20242025!$E$3:$E$1315, AC$1)</f>
        <v>29</v>
      </c>
      <c r="AD183" s="2">
        <f>SUMIFS(DataRegularSeason20242025!$AA$3:$AA$1315,DataRegularSeason20242025!$B$3:$B$1315, "&lt;=" &amp; $A183, DataRegularSeason20242025!$D$3:$D$1315, AD$1)+SUMIFS(DataRegularSeason20242025!$AB$3:$AB$1315,DataRegularSeason20242025!$B$3:$B$1315, "&lt;=" &amp; $A183, DataRegularSeason20242025!$E$3:$E$1315, AD$1)</f>
        <v>33</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42</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27</v>
      </c>
      <c r="G184" s="2">
        <f>SUMIFS(DataRegularSeason20242025!$AA$3:$AA$1315,DataRegularSeason20242025!$B$3:$B$1315, "&lt;=" &amp; $A184, DataRegularSeason20242025!$D$3:$D$1315, G$1)+SUMIFS(DataRegularSeason20242025!$AB$3:$AB$1315,DataRegularSeason20242025!$B$3:$B$1315, "&lt;=" &amp; $A184, DataRegularSeason20242025!$E$3:$E$1315, G$1)</f>
        <v>33</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26</v>
      </c>
      <c r="L184" s="2">
        <f>SUMIFS(DataRegularSeason20242025!$AA$3:$AA$1315,DataRegularSeason20242025!$B$3:$B$1315, "&lt;=" &amp; $A184, DataRegularSeason20242025!$D$3:$D$1315, L$1)+SUMIFS(DataRegularSeason20242025!$AB$3:$AB$1315,DataRegularSeason20242025!$B$3:$B$1315, "&lt;=" &amp; $A184, DataRegularSeason20242025!$E$3:$E$1315, L$1)</f>
        <v>34</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37</v>
      </c>
      <c r="O184" s="2">
        <f>SUMIFS(DataRegularSeason20242025!$AA$3:$AA$1315,DataRegularSeason20242025!$B$3:$B$1315, "&lt;=" &amp; $A184, DataRegularSeason20242025!$D$3:$D$1315, O$1)+SUMIFS(DataRegularSeason20242025!$AB$3:$AB$1315,DataRegularSeason20242025!$B$3:$B$1315, "&lt;=" &amp; $A184, DataRegularSeason20242025!$E$3:$E$1315, O$1)</f>
        <v>42</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39</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28</v>
      </c>
      <c r="V184" s="2">
        <f>SUMIFS(DataRegularSeason20242025!$AA$3:$AA$1315,DataRegularSeason20242025!$B$3:$B$1315, "&lt;=" &amp; $A184, DataRegularSeason20242025!$D$3:$D$1315, V$1)+SUMIFS(DataRegularSeason20242025!$AB$3:$AB$1315,DataRegularSeason20242025!$B$3:$B$1315, "&lt;=" &amp; $A184, DataRegularSeason20242025!$E$3:$E$1315, V$1)</f>
        <v>30</v>
      </c>
      <c r="W184" s="2">
        <f>SUMIFS(DataRegularSeason20242025!$AA$3:$AA$1315,DataRegularSeason20242025!$B$3:$B$1315, "&lt;=" &amp; $A184, DataRegularSeason20242025!$D$3:$D$1315, W$1)+SUMIFS(DataRegularSeason20242025!$AB$3:$AB$1315,DataRegularSeason20242025!$B$3:$B$1315, "&lt;=" &amp; $A184, DataRegularSeason20242025!$E$3:$E$1315, W$1)</f>
        <v>30</v>
      </c>
      <c r="X184" s="2">
        <f>SUMIFS(DataRegularSeason20242025!$AA$3:$AA$1315,DataRegularSeason20242025!$B$3:$B$1315, "&lt;=" &amp; $A184, DataRegularSeason20242025!$D$3:$D$1315, X$1)+SUMIFS(DataRegularSeason20242025!$AB$3:$AB$1315,DataRegularSeason20242025!$B$3:$B$1315, "&lt;=" &amp; $A184, DataRegularSeason20242025!$E$3:$E$1315, X$1)</f>
        <v>30</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30</v>
      </c>
      <c r="AA184" s="2">
        <f>SUMIFS(DataRegularSeason20242025!$AA$3:$AA$1315,DataRegularSeason20242025!$B$3:$B$1315, "&lt;=" &amp; $A184, DataRegularSeason20242025!$D$3:$D$1315, AA$1)+SUMIFS(DataRegularSeason20242025!$AB$3:$AB$1315,DataRegularSeason20242025!$B$3:$B$1315, "&lt;=" &amp; $A184, DataRegularSeason20242025!$E$3:$E$1315, AA$1)</f>
        <v>30</v>
      </c>
      <c r="AB184" s="2">
        <f>SUMIFS(DataRegularSeason20242025!$AA$3:$AA$1315,DataRegularSeason20242025!$B$3:$B$1315, "&lt;=" &amp; $A184, DataRegularSeason20242025!$D$3:$D$1315, AB$1)+SUMIFS(DataRegularSeason20242025!$AB$3:$AB$1315,DataRegularSeason20242025!$B$3:$B$1315, "&lt;=" &amp; $A184, DataRegularSeason20242025!$E$3:$E$1315, AB$1)</f>
        <v>36</v>
      </c>
      <c r="AC184" s="2">
        <f>SUMIFS(DataRegularSeason20242025!$AA$3:$AA$1315,DataRegularSeason20242025!$B$3:$B$1315, "&lt;=" &amp; $A184, DataRegularSeason20242025!$D$3:$D$1315, AC$1)+SUMIFS(DataRegularSeason20242025!$AB$3:$AB$1315,DataRegularSeason20242025!$B$3:$B$1315, "&lt;=" &amp; $A184, DataRegularSeason20242025!$E$3:$E$1315, AC$1)</f>
        <v>29</v>
      </c>
      <c r="AD184" s="2">
        <f>SUMIFS(DataRegularSeason20242025!$AA$3:$AA$1315,DataRegularSeason20242025!$B$3:$B$1315, "&lt;=" &amp; $A184, DataRegularSeason20242025!$D$3:$D$1315, AD$1)+SUMIFS(DataRegularSeason20242025!$AB$3:$AB$1315,DataRegularSeason20242025!$B$3:$B$1315, "&lt;=" &amp; $A184, DataRegularSeason20242025!$E$3:$E$1315, AD$1)</f>
        <v>33</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42</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27</v>
      </c>
      <c r="G185" s="2">
        <f>SUMIFS(DataRegularSeason20242025!$AA$3:$AA$1315,DataRegularSeason20242025!$B$3:$B$1315, "&lt;=" &amp; $A185, DataRegularSeason20242025!$D$3:$D$1315, G$1)+SUMIFS(DataRegularSeason20242025!$AB$3:$AB$1315,DataRegularSeason20242025!$B$3:$B$1315, "&lt;=" &amp; $A185, DataRegularSeason20242025!$E$3:$E$1315, G$1)</f>
        <v>33</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26</v>
      </c>
      <c r="L185" s="2">
        <f>SUMIFS(DataRegularSeason20242025!$AA$3:$AA$1315,DataRegularSeason20242025!$B$3:$B$1315, "&lt;=" &amp; $A185, DataRegularSeason20242025!$D$3:$D$1315, L$1)+SUMIFS(DataRegularSeason20242025!$AB$3:$AB$1315,DataRegularSeason20242025!$B$3:$B$1315, "&lt;=" &amp; $A185, DataRegularSeason20242025!$E$3:$E$1315, L$1)</f>
        <v>34</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37</v>
      </c>
      <c r="O185" s="2">
        <f>SUMIFS(DataRegularSeason20242025!$AA$3:$AA$1315,DataRegularSeason20242025!$B$3:$B$1315, "&lt;=" &amp; $A185, DataRegularSeason20242025!$D$3:$D$1315, O$1)+SUMIFS(DataRegularSeason20242025!$AB$3:$AB$1315,DataRegularSeason20242025!$B$3:$B$1315, "&lt;=" &amp; $A185, DataRegularSeason20242025!$E$3:$E$1315, O$1)</f>
        <v>42</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39</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28</v>
      </c>
      <c r="V185" s="2">
        <f>SUMIFS(DataRegularSeason20242025!$AA$3:$AA$1315,DataRegularSeason20242025!$B$3:$B$1315, "&lt;=" &amp; $A185, DataRegularSeason20242025!$D$3:$D$1315, V$1)+SUMIFS(DataRegularSeason20242025!$AB$3:$AB$1315,DataRegularSeason20242025!$B$3:$B$1315, "&lt;=" &amp; $A185, DataRegularSeason20242025!$E$3:$E$1315, V$1)</f>
        <v>30</v>
      </c>
      <c r="W185" s="2">
        <f>SUMIFS(DataRegularSeason20242025!$AA$3:$AA$1315,DataRegularSeason20242025!$B$3:$B$1315, "&lt;=" &amp; $A185, DataRegularSeason20242025!$D$3:$D$1315, W$1)+SUMIFS(DataRegularSeason20242025!$AB$3:$AB$1315,DataRegularSeason20242025!$B$3:$B$1315, "&lt;=" &amp; $A185, DataRegularSeason20242025!$E$3:$E$1315, W$1)</f>
        <v>30</v>
      </c>
      <c r="X185" s="2">
        <f>SUMIFS(DataRegularSeason20242025!$AA$3:$AA$1315,DataRegularSeason20242025!$B$3:$B$1315, "&lt;=" &amp; $A185, DataRegularSeason20242025!$D$3:$D$1315, X$1)+SUMIFS(DataRegularSeason20242025!$AB$3:$AB$1315,DataRegularSeason20242025!$B$3:$B$1315, "&lt;=" &amp; $A185, DataRegularSeason20242025!$E$3:$E$1315, X$1)</f>
        <v>30</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30</v>
      </c>
      <c r="AA185" s="2">
        <f>SUMIFS(DataRegularSeason20242025!$AA$3:$AA$1315,DataRegularSeason20242025!$B$3:$B$1315, "&lt;=" &amp; $A185, DataRegularSeason20242025!$D$3:$D$1315, AA$1)+SUMIFS(DataRegularSeason20242025!$AB$3:$AB$1315,DataRegularSeason20242025!$B$3:$B$1315, "&lt;=" &amp; $A185, DataRegularSeason20242025!$E$3:$E$1315, AA$1)</f>
        <v>30</v>
      </c>
      <c r="AB185" s="2">
        <f>SUMIFS(DataRegularSeason20242025!$AA$3:$AA$1315,DataRegularSeason20242025!$B$3:$B$1315, "&lt;=" &amp; $A185, DataRegularSeason20242025!$D$3:$D$1315, AB$1)+SUMIFS(DataRegularSeason20242025!$AB$3:$AB$1315,DataRegularSeason20242025!$B$3:$B$1315, "&lt;=" &amp; $A185, DataRegularSeason20242025!$E$3:$E$1315, AB$1)</f>
        <v>36</v>
      </c>
      <c r="AC185" s="2">
        <f>SUMIFS(DataRegularSeason20242025!$AA$3:$AA$1315,DataRegularSeason20242025!$B$3:$B$1315, "&lt;=" &amp; $A185, DataRegularSeason20242025!$D$3:$D$1315, AC$1)+SUMIFS(DataRegularSeason20242025!$AB$3:$AB$1315,DataRegularSeason20242025!$B$3:$B$1315, "&lt;=" &amp; $A185, DataRegularSeason20242025!$E$3:$E$1315, AC$1)</f>
        <v>29</v>
      </c>
      <c r="AD185" s="2">
        <f>SUMIFS(DataRegularSeason20242025!$AA$3:$AA$1315,DataRegularSeason20242025!$B$3:$B$1315, "&lt;=" &amp; $A185, DataRegularSeason20242025!$D$3:$D$1315, AD$1)+SUMIFS(DataRegularSeason20242025!$AB$3:$AB$1315,DataRegularSeason20242025!$B$3:$B$1315, "&lt;=" &amp; $A185, DataRegularSeason20242025!$E$3:$E$1315, AD$1)</f>
        <v>33</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42</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27</v>
      </c>
      <c r="G186" s="2">
        <f>SUMIFS(DataRegularSeason20242025!$AA$3:$AA$1315,DataRegularSeason20242025!$B$3:$B$1315, "&lt;=" &amp; $A186, DataRegularSeason20242025!$D$3:$D$1315, G$1)+SUMIFS(DataRegularSeason20242025!$AB$3:$AB$1315,DataRegularSeason20242025!$B$3:$B$1315, "&lt;=" &amp; $A186, DataRegularSeason20242025!$E$3:$E$1315, G$1)</f>
        <v>33</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26</v>
      </c>
      <c r="L186" s="2">
        <f>SUMIFS(DataRegularSeason20242025!$AA$3:$AA$1315,DataRegularSeason20242025!$B$3:$B$1315, "&lt;=" &amp; $A186, DataRegularSeason20242025!$D$3:$D$1315, L$1)+SUMIFS(DataRegularSeason20242025!$AB$3:$AB$1315,DataRegularSeason20242025!$B$3:$B$1315, "&lt;=" &amp; $A186, DataRegularSeason20242025!$E$3:$E$1315, L$1)</f>
        <v>34</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37</v>
      </c>
      <c r="O186" s="2">
        <f>SUMIFS(DataRegularSeason20242025!$AA$3:$AA$1315,DataRegularSeason20242025!$B$3:$B$1315, "&lt;=" &amp; $A186, DataRegularSeason20242025!$D$3:$D$1315, O$1)+SUMIFS(DataRegularSeason20242025!$AB$3:$AB$1315,DataRegularSeason20242025!$B$3:$B$1315, "&lt;=" &amp; $A186, DataRegularSeason20242025!$E$3:$E$1315, O$1)</f>
        <v>42</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39</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28</v>
      </c>
      <c r="V186" s="2">
        <f>SUMIFS(DataRegularSeason20242025!$AA$3:$AA$1315,DataRegularSeason20242025!$B$3:$B$1315, "&lt;=" &amp; $A186, DataRegularSeason20242025!$D$3:$D$1315, V$1)+SUMIFS(DataRegularSeason20242025!$AB$3:$AB$1315,DataRegularSeason20242025!$B$3:$B$1315, "&lt;=" &amp; $A186, DataRegularSeason20242025!$E$3:$E$1315, V$1)</f>
        <v>30</v>
      </c>
      <c r="W186" s="2">
        <f>SUMIFS(DataRegularSeason20242025!$AA$3:$AA$1315,DataRegularSeason20242025!$B$3:$B$1315, "&lt;=" &amp; $A186, DataRegularSeason20242025!$D$3:$D$1315, W$1)+SUMIFS(DataRegularSeason20242025!$AB$3:$AB$1315,DataRegularSeason20242025!$B$3:$B$1315, "&lt;=" &amp; $A186, DataRegularSeason20242025!$E$3:$E$1315, W$1)</f>
        <v>30</v>
      </c>
      <c r="X186" s="2">
        <f>SUMIFS(DataRegularSeason20242025!$AA$3:$AA$1315,DataRegularSeason20242025!$B$3:$B$1315, "&lt;=" &amp; $A186, DataRegularSeason20242025!$D$3:$D$1315, X$1)+SUMIFS(DataRegularSeason20242025!$AB$3:$AB$1315,DataRegularSeason20242025!$B$3:$B$1315, "&lt;=" &amp; $A186, DataRegularSeason20242025!$E$3:$E$1315, X$1)</f>
        <v>30</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30</v>
      </c>
      <c r="AA186" s="2">
        <f>SUMIFS(DataRegularSeason20242025!$AA$3:$AA$1315,DataRegularSeason20242025!$B$3:$B$1315, "&lt;=" &amp; $A186, DataRegularSeason20242025!$D$3:$D$1315, AA$1)+SUMIFS(DataRegularSeason20242025!$AB$3:$AB$1315,DataRegularSeason20242025!$B$3:$B$1315, "&lt;=" &amp; $A186, DataRegularSeason20242025!$E$3:$E$1315, AA$1)</f>
        <v>30</v>
      </c>
      <c r="AB186" s="2">
        <f>SUMIFS(DataRegularSeason20242025!$AA$3:$AA$1315,DataRegularSeason20242025!$B$3:$B$1315, "&lt;=" &amp; $A186, DataRegularSeason20242025!$D$3:$D$1315, AB$1)+SUMIFS(DataRegularSeason20242025!$AB$3:$AB$1315,DataRegularSeason20242025!$B$3:$B$1315, "&lt;=" &amp; $A186, DataRegularSeason20242025!$E$3:$E$1315, AB$1)</f>
        <v>36</v>
      </c>
      <c r="AC186" s="2">
        <f>SUMIFS(DataRegularSeason20242025!$AA$3:$AA$1315,DataRegularSeason20242025!$B$3:$B$1315, "&lt;=" &amp; $A186, DataRegularSeason20242025!$D$3:$D$1315, AC$1)+SUMIFS(DataRegularSeason20242025!$AB$3:$AB$1315,DataRegularSeason20242025!$B$3:$B$1315, "&lt;=" &amp; $A186, DataRegularSeason20242025!$E$3:$E$1315, AC$1)</f>
        <v>29</v>
      </c>
      <c r="AD186" s="2">
        <f>SUMIFS(DataRegularSeason20242025!$AA$3:$AA$1315,DataRegularSeason20242025!$B$3:$B$1315, "&lt;=" &amp; $A186, DataRegularSeason20242025!$D$3:$D$1315, AD$1)+SUMIFS(DataRegularSeason20242025!$AB$3:$AB$1315,DataRegularSeason20242025!$B$3:$B$1315, "&lt;=" &amp; $A186, DataRegularSeason20242025!$E$3:$E$1315, AD$1)</f>
        <v>33</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42</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27</v>
      </c>
      <c r="G187" s="2">
        <f>SUMIFS(DataRegularSeason20242025!$AA$3:$AA$1315,DataRegularSeason20242025!$B$3:$B$1315, "&lt;=" &amp; $A187, DataRegularSeason20242025!$D$3:$D$1315, G$1)+SUMIFS(DataRegularSeason20242025!$AB$3:$AB$1315,DataRegularSeason20242025!$B$3:$B$1315, "&lt;=" &amp; $A187, DataRegularSeason20242025!$E$3:$E$1315, G$1)</f>
        <v>33</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26</v>
      </c>
      <c r="L187" s="2">
        <f>SUMIFS(DataRegularSeason20242025!$AA$3:$AA$1315,DataRegularSeason20242025!$B$3:$B$1315, "&lt;=" &amp; $A187, DataRegularSeason20242025!$D$3:$D$1315, L$1)+SUMIFS(DataRegularSeason20242025!$AB$3:$AB$1315,DataRegularSeason20242025!$B$3:$B$1315, "&lt;=" &amp; $A187, DataRegularSeason20242025!$E$3:$E$1315, L$1)</f>
        <v>34</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37</v>
      </c>
      <c r="O187" s="2">
        <f>SUMIFS(DataRegularSeason20242025!$AA$3:$AA$1315,DataRegularSeason20242025!$B$3:$B$1315, "&lt;=" &amp; $A187, DataRegularSeason20242025!$D$3:$D$1315, O$1)+SUMIFS(DataRegularSeason20242025!$AB$3:$AB$1315,DataRegularSeason20242025!$B$3:$B$1315, "&lt;=" &amp; $A187, DataRegularSeason20242025!$E$3:$E$1315, O$1)</f>
        <v>42</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39</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28</v>
      </c>
      <c r="V187" s="2">
        <f>SUMIFS(DataRegularSeason20242025!$AA$3:$AA$1315,DataRegularSeason20242025!$B$3:$B$1315, "&lt;=" &amp; $A187, DataRegularSeason20242025!$D$3:$D$1315, V$1)+SUMIFS(DataRegularSeason20242025!$AB$3:$AB$1315,DataRegularSeason20242025!$B$3:$B$1315, "&lt;=" &amp; $A187, DataRegularSeason20242025!$E$3:$E$1315, V$1)</f>
        <v>30</v>
      </c>
      <c r="W187" s="2">
        <f>SUMIFS(DataRegularSeason20242025!$AA$3:$AA$1315,DataRegularSeason20242025!$B$3:$B$1315, "&lt;=" &amp; $A187, DataRegularSeason20242025!$D$3:$D$1315, W$1)+SUMIFS(DataRegularSeason20242025!$AB$3:$AB$1315,DataRegularSeason20242025!$B$3:$B$1315, "&lt;=" &amp; $A187, DataRegularSeason20242025!$E$3:$E$1315, W$1)</f>
        <v>30</v>
      </c>
      <c r="X187" s="2">
        <f>SUMIFS(DataRegularSeason20242025!$AA$3:$AA$1315,DataRegularSeason20242025!$B$3:$B$1315, "&lt;=" &amp; $A187, DataRegularSeason20242025!$D$3:$D$1315, X$1)+SUMIFS(DataRegularSeason20242025!$AB$3:$AB$1315,DataRegularSeason20242025!$B$3:$B$1315, "&lt;=" &amp; $A187, DataRegularSeason20242025!$E$3:$E$1315, X$1)</f>
        <v>30</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30</v>
      </c>
      <c r="AA187" s="2">
        <f>SUMIFS(DataRegularSeason20242025!$AA$3:$AA$1315,DataRegularSeason20242025!$B$3:$B$1315, "&lt;=" &amp; $A187, DataRegularSeason20242025!$D$3:$D$1315, AA$1)+SUMIFS(DataRegularSeason20242025!$AB$3:$AB$1315,DataRegularSeason20242025!$B$3:$B$1315, "&lt;=" &amp; $A187, DataRegularSeason20242025!$E$3:$E$1315, AA$1)</f>
        <v>30</v>
      </c>
      <c r="AB187" s="2">
        <f>SUMIFS(DataRegularSeason20242025!$AA$3:$AA$1315,DataRegularSeason20242025!$B$3:$B$1315, "&lt;=" &amp; $A187, DataRegularSeason20242025!$D$3:$D$1315, AB$1)+SUMIFS(DataRegularSeason20242025!$AB$3:$AB$1315,DataRegularSeason20242025!$B$3:$B$1315, "&lt;=" &amp; $A187, DataRegularSeason20242025!$E$3:$E$1315, AB$1)</f>
        <v>36</v>
      </c>
      <c r="AC187" s="2">
        <f>SUMIFS(DataRegularSeason20242025!$AA$3:$AA$1315,DataRegularSeason20242025!$B$3:$B$1315, "&lt;=" &amp; $A187, DataRegularSeason20242025!$D$3:$D$1315, AC$1)+SUMIFS(DataRegularSeason20242025!$AB$3:$AB$1315,DataRegularSeason20242025!$B$3:$B$1315, "&lt;=" &amp; $A187, DataRegularSeason20242025!$E$3:$E$1315, AC$1)</f>
        <v>29</v>
      </c>
      <c r="AD187" s="2">
        <f>SUMIFS(DataRegularSeason20242025!$AA$3:$AA$1315,DataRegularSeason20242025!$B$3:$B$1315, "&lt;=" &amp; $A187, DataRegularSeason20242025!$D$3:$D$1315, AD$1)+SUMIFS(DataRegularSeason20242025!$AB$3:$AB$1315,DataRegularSeason20242025!$B$3:$B$1315, "&lt;=" &amp; $A187, DataRegularSeason20242025!$E$3:$E$1315, AD$1)</f>
        <v>33</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42</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27</v>
      </c>
      <c r="G188" s="2">
        <f>SUMIFS(DataRegularSeason20242025!$AA$3:$AA$1315,DataRegularSeason20242025!$B$3:$B$1315, "&lt;=" &amp; $A188, DataRegularSeason20242025!$D$3:$D$1315, G$1)+SUMIFS(DataRegularSeason20242025!$AB$3:$AB$1315,DataRegularSeason20242025!$B$3:$B$1315, "&lt;=" &amp; $A188, DataRegularSeason20242025!$E$3:$E$1315, G$1)</f>
        <v>33</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26</v>
      </c>
      <c r="L188" s="2">
        <f>SUMIFS(DataRegularSeason20242025!$AA$3:$AA$1315,DataRegularSeason20242025!$B$3:$B$1315, "&lt;=" &amp; $A188, DataRegularSeason20242025!$D$3:$D$1315, L$1)+SUMIFS(DataRegularSeason20242025!$AB$3:$AB$1315,DataRegularSeason20242025!$B$3:$B$1315, "&lt;=" &amp; $A188, DataRegularSeason20242025!$E$3:$E$1315, L$1)</f>
        <v>34</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37</v>
      </c>
      <c r="O188" s="2">
        <f>SUMIFS(DataRegularSeason20242025!$AA$3:$AA$1315,DataRegularSeason20242025!$B$3:$B$1315, "&lt;=" &amp; $A188, DataRegularSeason20242025!$D$3:$D$1315, O$1)+SUMIFS(DataRegularSeason20242025!$AB$3:$AB$1315,DataRegularSeason20242025!$B$3:$B$1315, "&lt;=" &amp; $A188, DataRegularSeason20242025!$E$3:$E$1315, O$1)</f>
        <v>42</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39</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28</v>
      </c>
      <c r="V188" s="2">
        <f>SUMIFS(DataRegularSeason20242025!$AA$3:$AA$1315,DataRegularSeason20242025!$B$3:$B$1315, "&lt;=" &amp; $A188, DataRegularSeason20242025!$D$3:$D$1315, V$1)+SUMIFS(DataRegularSeason20242025!$AB$3:$AB$1315,DataRegularSeason20242025!$B$3:$B$1315, "&lt;=" &amp; $A188, DataRegularSeason20242025!$E$3:$E$1315, V$1)</f>
        <v>30</v>
      </c>
      <c r="W188" s="2">
        <f>SUMIFS(DataRegularSeason20242025!$AA$3:$AA$1315,DataRegularSeason20242025!$B$3:$B$1315, "&lt;=" &amp; $A188, DataRegularSeason20242025!$D$3:$D$1315, W$1)+SUMIFS(DataRegularSeason20242025!$AB$3:$AB$1315,DataRegularSeason20242025!$B$3:$B$1315, "&lt;=" &amp; $A188, DataRegularSeason20242025!$E$3:$E$1315, W$1)</f>
        <v>30</v>
      </c>
      <c r="X188" s="2">
        <f>SUMIFS(DataRegularSeason20242025!$AA$3:$AA$1315,DataRegularSeason20242025!$B$3:$B$1315, "&lt;=" &amp; $A188, DataRegularSeason20242025!$D$3:$D$1315, X$1)+SUMIFS(DataRegularSeason20242025!$AB$3:$AB$1315,DataRegularSeason20242025!$B$3:$B$1315, "&lt;=" &amp; $A188, DataRegularSeason20242025!$E$3:$E$1315, X$1)</f>
        <v>30</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30</v>
      </c>
      <c r="AA188" s="2">
        <f>SUMIFS(DataRegularSeason20242025!$AA$3:$AA$1315,DataRegularSeason20242025!$B$3:$B$1315, "&lt;=" &amp; $A188, DataRegularSeason20242025!$D$3:$D$1315, AA$1)+SUMIFS(DataRegularSeason20242025!$AB$3:$AB$1315,DataRegularSeason20242025!$B$3:$B$1315, "&lt;=" &amp; $A188, DataRegularSeason20242025!$E$3:$E$1315, AA$1)</f>
        <v>30</v>
      </c>
      <c r="AB188" s="2">
        <f>SUMIFS(DataRegularSeason20242025!$AA$3:$AA$1315,DataRegularSeason20242025!$B$3:$B$1315, "&lt;=" &amp; $A188, DataRegularSeason20242025!$D$3:$D$1315, AB$1)+SUMIFS(DataRegularSeason20242025!$AB$3:$AB$1315,DataRegularSeason20242025!$B$3:$B$1315, "&lt;=" &amp; $A188, DataRegularSeason20242025!$E$3:$E$1315, AB$1)</f>
        <v>36</v>
      </c>
      <c r="AC188" s="2">
        <f>SUMIFS(DataRegularSeason20242025!$AA$3:$AA$1315,DataRegularSeason20242025!$B$3:$B$1315, "&lt;=" &amp; $A188, DataRegularSeason20242025!$D$3:$D$1315, AC$1)+SUMIFS(DataRegularSeason20242025!$AB$3:$AB$1315,DataRegularSeason20242025!$B$3:$B$1315, "&lt;=" &amp; $A188, DataRegularSeason20242025!$E$3:$E$1315, AC$1)</f>
        <v>29</v>
      </c>
      <c r="AD188" s="2">
        <f>SUMIFS(DataRegularSeason20242025!$AA$3:$AA$1315,DataRegularSeason20242025!$B$3:$B$1315, "&lt;=" &amp; $A188, DataRegularSeason20242025!$D$3:$D$1315, AD$1)+SUMIFS(DataRegularSeason20242025!$AB$3:$AB$1315,DataRegularSeason20242025!$B$3:$B$1315, "&lt;=" &amp; $A188, DataRegularSeason20242025!$E$3:$E$1315, AD$1)</f>
        <v>33</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42</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27</v>
      </c>
      <c r="G189" s="2">
        <f>SUMIFS(DataRegularSeason20242025!$AA$3:$AA$1315,DataRegularSeason20242025!$B$3:$B$1315, "&lt;=" &amp; $A189, DataRegularSeason20242025!$D$3:$D$1315, G$1)+SUMIFS(DataRegularSeason20242025!$AB$3:$AB$1315,DataRegularSeason20242025!$B$3:$B$1315, "&lt;=" &amp; $A189, DataRegularSeason20242025!$E$3:$E$1315, G$1)</f>
        <v>33</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26</v>
      </c>
      <c r="L189" s="2">
        <f>SUMIFS(DataRegularSeason20242025!$AA$3:$AA$1315,DataRegularSeason20242025!$B$3:$B$1315, "&lt;=" &amp; $A189, DataRegularSeason20242025!$D$3:$D$1315, L$1)+SUMIFS(DataRegularSeason20242025!$AB$3:$AB$1315,DataRegularSeason20242025!$B$3:$B$1315, "&lt;=" &amp; $A189, DataRegularSeason20242025!$E$3:$E$1315, L$1)</f>
        <v>34</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37</v>
      </c>
      <c r="O189" s="2">
        <f>SUMIFS(DataRegularSeason20242025!$AA$3:$AA$1315,DataRegularSeason20242025!$B$3:$B$1315, "&lt;=" &amp; $A189, DataRegularSeason20242025!$D$3:$D$1315, O$1)+SUMIFS(DataRegularSeason20242025!$AB$3:$AB$1315,DataRegularSeason20242025!$B$3:$B$1315, "&lt;=" &amp; $A189, DataRegularSeason20242025!$E$3:$E$1315, O$1)</f>
        <v>42</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39</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28</v>
      </c>
      <c r="V189" s="2">
        <f>SUMIFS(DataRegularSeason20242025!$AA$3:$AA$1315,DataRegularSeason20242025!$B$3:$B$1315, "&lt;=" &amp; $A189, DataRegularSeason20242025!$D$3:$D$1315, V$1)+SUMIFS(DataRegularSeason20242025!$AB$3:$AB$1315,DataRegularSeason20242025!$B$3:$B$1315, "&lt;=" &amp; $A189, DataRegularSeason20242025!$E$3:$E$1315, V$1)</f>
        <v>30</v>
      </c>
      <c r="W189" s="2">
        <f>SUMIFS(DataRegularSeason20242025!$AA$3:$AA$1315,DataRegularSeason20242025!$B$3:$B$1315, "&lt;=" &amp; $A189, DataRegularSeason20242025!$D$3:$D$1315, W$1)+SUMIFS(DataRegularSeason20242025!$AB$3:$AB$1315,DataRegularSeason20242025!$B$3:$B$1315, "&lt;=" &amp; $A189, DataRegularSeason20242025!$E$3:$E$1315, W$1)</f>
        <v>30</v>
      </c>
      <c r="X189" s="2">
        <f>SUMIFS(DataRegularSeason20242025!$AA$3:$AA$1315,DataRegularSeason20242025!$B$3:$B$1315, "&lt;=" &amp; $A189, DataRegularSeason20242025!$D$3:$D$1315, X$1)+SUMIFS(DataRegularSeason20242025!$AB$3:$AB$1315,DataRegularSeason20242025!$B$3:$B$1315, "&lt;=" &amp; $A189, DataRegularSeason20242025!$E$3:$E$1315, X$1)</f>
        <v>30</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30</v>
      </c>
      <c r="AA189" s="2">
        <f>SUMIFS(DataRegularSeason20242025!$AA$3:$AA$1315,DataRegularSeason20242025!$B$3:$B$1315, "&lt;=" &amp; $A189, DataRegularSeason20242025!$D$3:$D$1315, AA$1)+SUMIFS(DataRegularSeason20242025!$AB$3:$AB$1315,DataRegularSeason20242025!$B$3:$B$1315, "&lt;=" &amp; $A189, DataRegularSeason20242025!$E$3:$E$1315, AA$1)</f>
        <v>30</v>
      </c>
      <c r="AB189" s="2">
        <f>SUMIFS(DataRegularSeason20242025!$AA$3:$AA$1315,DataRegularSeason20242025!$B$3:$B$1315, "&lt;=" &amp; $A189, DataRegularSeason20242025!$D$3:$D$1315, AB$1)+SUMIFS(DataRegularSeason20242025!$AB$3:$AB$1315,DataRegularSeason20242025!$B$3:$B$1315, "&lt;=" &amp; $A189, DataRegularSeason20242025!$E$3:$E$1315, AB$1)</f>
        <v>36</v>
      </c>
      <c r="AC189" s="2">
        <f>SUMIFS(DataRegularSeason20242025!$AA$3:$AA$1315,DataRegularSeason20242025!$B$3:$B$1315, "&lt;=" &amp; $A189, DataRegularSeason20242025!$D$3:$D$1315, AC$1)+SUMIFS(DataRegularSeason20242025!$AB$3:$AB$1315,DataRegularSeason20242025!$B$3:$B$1315, "&lt;=" &amp; $A189, DataRegularSeason20242025!$E$3:$E$1315, AC$1)</f>
        <v>29</v>
      </c>
      <c r="AD189" s="2">
        <f>SUMIFS(DataRegularSeason20242025!$AA$3:$AA$1315,DataRegularSeason20242025!$B$3:$B$1315, "&lt;=" &amp; $A189, DataRegularSeason20242025!$D$3:$D$1315, AD$1)+SUMIFS(DataRegularSeason20242025!$AB$3:$AB$1315,DataRegularSeason20242025!$B$3:$B$1315, "&lt;=" &amp; $A189, DataRegularSeason20242025!$E$3:$E$1315, AD$1)</f>
        <v>33</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42</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27</v>
      </c>
      <c r="G190" s="2">
        <f>SUMIFS(DataRegularSeason20242025!$AA$3:$AA$1315,DataRegularSeason20242025!$B$3:$B$1315, "&lt;=" &amp; $A190, DataRegularSeason20242025!$D$3:$D$1315, G$1)+SUMIFS(DataRegularSeason20242025!$AB$3:$AB$1315,DataRegularSeason20242025!$B$3:$B$1315, "&lt;=" &amp; $A190, DataRegularSeason20242025!$E$3:$E$1315, G$1)</f>
        <v>33</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26</v>
      </c>
      <c r="L190" s="2">
        <f>SUMIFS(DataRegularSeason20242025!$AA$3:$AA$1315,DataRegularSeason20242025!$B$3:$B$1315, "&lt;=" &amp; $A190, DataRegularSeason20242025!$D$3:$D$1315, L$1)+SUMIFS(DataRegularSeason20242025!$AB$3:$AB$1315,DataRegularSeason20242025!$B$3:$B$1315, "&lt;=" &amp; $A190, DataRegularSeason20242025!$E$3:$E$1315, L$1)</f>
        <v>34</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37</v>
      </c>
      <c r="O190" s="2">
        <f>SUMIFS(DataRegularSeason20242025!$AA$3:$AA$1315,DataRegularSeason20242025!$B$3:$B$1315, "&lt;=" &amp; $A190, DataRegularSeason20242025!$D$3:$D$1315, O$1)+SUMIFS(DataRegularSeason20242025!$AB$3:$AB$1315,DataRegularSeason20242025!$B$3:$B$1315, "&lt;=" &amp; $A190, DataRegularSeason20242025!$E$3:$E$1315, O$1)</f>
        <v>42</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39</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28</v>
      </c>
      <c r="V190" s="2">
        <f>SUMIFS(DataRegularSeason20242025!$AA$3:$AA$1315,DataRegularSeason20242025!$B$3:$B$1315, "&lt;=" &amp; $A190, DataRegularSeason20242025!$D$3:$D$1315, V$1)+SUMIFS(DataRegularSeason20242025!$AB$3:$AB$1315,DataRegularSeason20242025!$B$3:$B$1315, "&lt;=" &amp; $A190, DataRegularSeason20242025!$E$3:$E$1315, V$1)</f>
        <v>30</v>
      </c>
      <c r="W190" s="2">
        <f>SUMIFS(DataRegularSeason20242025!$AA$3:$AA$1315,DataRegularSeason20242025!$B$3:$B$1315, "&lt;=" &amp; $A190, DataRegularSeason20242025!$D$3:$D$1315, W$1)+SUMIFS(DataRegularSeason20242025!$AB$3:$AB$1315,DataRegularSeason20242025!$B$3:$B$1315, "&lt;=" &amp; $A190, DataRegularSeason20242025!$E$3:$E$1315, W$1)</f>
        <v>30</v>
      </c>
      <c r="X190" s="2">
        <f>SUMIFS(DataRegularSeason20242025!$AA$3:$AA$1315,DataRegularSeason20242025!$B$3:$B$1315, "&lt;=" &amp; $A190, DataRegularSeason20242025!$D$3:$D$1315, X$1)+SUMIFS(DataRegularSeason20242025!$AB$3:$AB$1315,DataRegularSeason20242025!$B$3:$B$1315, "&lt;=" &amp; $A190, DataRegularSeason20242025!$E$3:$E$1315, X$1)</f>
        <v>30</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30</v>
      </c>
      <c r="AA190" s="2">
        <f>SUMIFS(DataRegularSeason20242025!$AA$3:$AA$1315,DataRegularSeason20242025!$B$3:$B$1315, "&lt;=" &amp; $A190, DataRegularSeason20242025!$D$3:$D$1315, AA$1)+SUMIFS(DataRegularSeason20242025!$AB$3:$AB$1315,DataRegularSeason20242025!$B$3:$B$1315, "&lt;=" &amp; $A190, DataRegularSeason20242025!$E$3:$E$1315, AA$1)</f>
        <v>30</v>
      </c>
      <c r="AB190" s="2">
        <f>SUMIFS(DataRegularSeason20242025!$AA$3:$AA$1315,DataRegularSeason20242025!$B$3:$B$1315, "&lt;=" &amp; $A190, DataRegularSeason20242025!$D$3:$D$1315, AB$1)+SUMIFS(DataRegularSeason20242025!$AB$3:$AB$1315,DataRegularSeason20242025!$B$3:$B$1315, "&lt;=" &amp; $A190, DataRegularSeason20242025!$E$3:$E$1315, AB$1)</f>
        <v>36</v>
      </c>
      <c r="AC190" s="2">
        <f>SUMIFS(DataRegularSeason20242025!$AA$3:$AA$1315,DataRegularSeason20242025!$B$3:$B$1315, "&lt;=" &amp; $A190, DataRegularSeason20242025!$D$3:$D$1315, AC$1)+SUMIFS(DataRegularSeason20242025!$AB$3:$AB$1315,DataRegularSeason20242025!$B$3:$B$1315, "&lt;=" &amp; $A190, DataRegularSeason20242025!$E$3:$E$1315, AC$1)</f>
        <v>29</v>
      </c>
      <c r="AD190" s="2">
        <f>SUMIFS(DataRegularSeason20242025!$AA$3:$AA$1315,DataRegularSeason20242025!$B$3:$B$1315, "&lt;=" &amp; $A190, DataRegularSeason20242025!$D$3:$D$1315, AD$1)+SUMIFS(DataRegularSeason20242025!$AB$3:$AB$1315,DataRegularSeason20242025!$B$3:$B$1315, "&lt;=" &amp; $A190, DataRegularSeason20242025!$E$3:$E$1315, AD$1)</f>
        <v>33</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42</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27</v>
      </c>
      <c r="G191" s="2">
        <f>SUMIFS(DataRegularSeason20242025!$AA$3:$AA$1315,DataRegularSeason20242025!$B$3:$B$1315, "&lt;=" &amp; $A191, DataRegularSeason20242025!$D$3:$D$1315, G$1)+SUMIFS(DataRegularSeason20242025!$AB$3:$AB$1315,DataRegularSeason20242025!$B$3:$B$1315, "&lt;=" &amp; $A191, DataRegularSeason20242025!$E$3:$E$1315, G$1)</f>
        <v>33</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26</v>
      </c>
      <c r="L191" s="2">
        <f>SUMIFS(DataRegularSeason20242025!$AA$3:$AA$1315,DataRegularSeason20242025!$B$3:$B$1315, "&lt;=" &amp; $A191, DataRegularSeason20242025!$D$3:$D$1315, L$1)+SUMIFS(DataRegularSeason20242025!$AB$3:$AB$1315,DataRegularSeason20242025!$B$3:$B$1315, "&lt;=" &amp; $A191, DataRegularSeason20242025!$E$3:$E$1315, L$1)</f>
        <v>34</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37</v>
      </c>
      <c r="O191" s="2">
        <f>SUMIFS(DataRegularSeason20242025!$AA$3:$AA$1315,DataRegularSeason20242025!$B$3:$B$1315, "&lt;=" &amp; $A191, DataRegularSeason20242025!$D$3:$D$1315, O$1)+SUMIFS(DataRegularSeason20242025!$AB$3:$AB$1315,DataRegularSeason20242025!$B$3:$B$1315, "&lt;=" &amp; $A191, DataRegularSeason20242025!$E$3:$E$1315, O$1)</f>
        <v>42</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39</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28</v>
      </c>
      <c r="V191" s="2">
        <f>SUMIFS(DataRegularSeason20242025!$AA$3:$AA$1315,DataRegularSeason20242025!$B$3:$B$1315, "&lt;=" &amp; $A191, DataRegularSeason20242025!$D$3:$D$1315, V$1)+SUMIFS(DataRegularSeason20242025!$AB$3:$AB$1315,DataRegularSeason20242025!$B$3:$B$1315, "&lt;=" &amp; $A191, DataRegularSeason20242025!$E$3:$E$1315, V$1)</f>
        <v>30</v>
      </c>
      <c r="W191" s="2">
        <f>SUMIFS(DataRegularSeason20242025!$AA$3:$AA$1315,DataRegularSeason20242025!$B$3:$B$1315, "&lt;=" &amp; $A191, DataRegularSeason20242025!$D$3:$D$1315, W$1)+SUMIFS(DataRegularSeason20242025!$AB$3:$AB$1315,DataRegularSeason20242025!$B$3:$B$1315, "&lt;=" &amp; $A191, DataRegularSeason20242025!$E$3:$E$1315, W$1)</f>
        <v>30</v>
      </c>
      <c r="X191" s="2">
        <f>SUMIFS(DataRegularSeason20242025!$AA$3:$AA$1315,DataRegularSeason20242025!$B$3:$B$1315, "&lt;=" &amp; $A191, DataRegularSeason20242025!$D$3:$D$1315, X$1)+SUMIFS(DataRegularSeason20242025!$AB$3:$AB$1315,DataRegularSeason20242025!$B$3:$B$1315, "&lt;=" &amp; $A191, DataRegularSeason20242025!$E$3:$E$1315, X$1)</f>
        <v>30</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30</v>
      </c>
      <c r="AA191" s="2">
        <f>SUMIFS(DataRegularSeason20242025!$AA$3:$AA$1315,DataRegularSeason20242025!$B$3:$B$1315, "&lt;=" &amp; $A191, DataRegularSeason20242025!$D$3:$D$1315, AA$1)+SUMIFS(DataRegularSeason20242025!$AB$3:$AB$1315,DataRegularSeason20242025!$B$3:$B$1315, "&lt;=" &amp; $A191, DataRegularSeason20242025!$E$3:$E$1315, AA$1)</f>
        <v>30</v>
      </c>
      <c r="AB191" s="2">
        <f>SUMIFS(DataRegularSeason20242025!$AA$3:$AA$1315,DataRegularSeason20242025!$B$3:$B$1315, "&lt;=" &amp; $A191, DataRegularSeason20242025!$D$3:$D$1315, AB$1)+SUMIFS(DataRegularSeason20242025!$AB$3:$AB$1315,DataRegularSeason20242025!$B$3:$B$1315, "&lt;=" &amp; $A191, DataRegularSeason20242025!$E$3:$E$1315, AB$1)</f>
        <v>36</v>
      </c>
      <c r="AC191" s="2">
        <f>SUMIFS(DataRegularSeason20242025!$AA$3:$AA$1315,DataRegularSeason20242025!$B$3:$B$1315, "&lt;=" &amp; $A191, DataRegularSeason20242025!$D$3:$D$1315, AC$1)+SUMIFS(DataRegularSeason20242025!$AB$3:$AB$1315,DataRegularSeason20242025!$B$3:$B$1315, "&lt;=" &amp; $A191, DataRegularSeason20242025!$E$3:$E$1315, AC$1)</f>
        <v>29</v>
      </c>
      <c r="AD191" s="2">
        <f>SUMIFS(DataRegularSeason20242025!$AA$3:$AA$1315,DataRegularSeason20242025!$B$3:$B$1315, "&lt;=" &amp; $A191, DataRegularSeason20242025!$D$3:$D$1315, AD$1)+SUMIFS(DataRegularSeason20242025!$AB$3:$AB$1315,DataRegularSeason20242025!$B$3:$B$1315, "&lt;=" &amp; $A191, DataRegularSeason20242025!$E$3:$E$1315, AD$1)</f>
        <v>33</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42</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27</v>
      </c>
      <c r="G192" s="2">
        <f>SUMIFS(DataRegularSeason20242025!$AA$3:$AA$1315,DataRegularSeason20242025!$B$3:$B$1315, "&lt;=" &amp; $A192, DataRegularSeason20242025!$D$3:$D$1315, G$1)+SUMIFS(DataRegularSeason20242025!$AB$3:$AB$1315,DataRegularSeason20242025!$B$3:$B$1315, "&lt;=" &amp; $A192, DataRegularSeason20242025!$E$3:$E$1315, G$1)</f>
        <v>33</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26</v>
      </c>
      <c r="L192" s="2">
        <f>SUMIFS(DataRegularSeason20242025!$AA$3:$AA$1315,DataRegularSeason20242025!$B$3:$B$1315, "&lt;=" &amp; $A192, DataRegularSeason20242025!$D$3:$D$1315, L$1)+SUMIFS(DataRegularSeason20242025!$AB$3:$AB$1315,DataRegularSeason20242025!$B$3:$B$1315, "&lt;=" &amp; $A192, DataRegularSeason20242025!$E$3:$E$1315, L$1)</f>
        <v>34</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37</v>
      </c>
      <c r="O192" s="2">
        <f>SUMIFS(DataRegularSeason20242025!$AA$3:$AA$1315,DataRegularSeason20242025!$B$3:$B$1315, "&lt;=" &amp; $A192, DataRegularSeason20242025!$D$3:$D$1315, O$1)+SUMIFS(DataRegularSeason20242025!$AB$3:$AB$1315,DataRegularSeason20242025!$B$3:$B$1315, "&lt;=" &amp; $A192, DataRegularSeason20242025!$E$3:$E$1315, O$1)</f>
        <v>42</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39</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28</v>
      </c>
      <c r="V192" s="2">
        <f>SUMIFS(DataRegularSeason20242025!$AA$3:$AA$1315,DataRegularSeason20242025!$B$3:$B$1315, "&lt;=" &amp; $A192, DataRegularSeason20242025!$D$3:$D$1315, V$1)+SUMIFS(DataRegularSeason20242025!$AB$3:$AB$1315,DataRegularSeason20242025!$B$3:$B$1315, "&lt;=" &amp; $A192, DataRegularSeason20242025!$E$3:$E$1315, V$1)</f>
        <v>30</v>
      </c>
      <c r="W192" s="2">
        <f>SUMIFS(DataRegularSeason20242025!$AA$3:$AA$1315,DataRegularSeason20242025!$B$3:$B$1315, "&lt;=" &amp; $A192, DataRegularSeason20242025!$D$3:$D$1315, W$1)+SUMIFS(DataRegularSeason20242025!$AB$3:$AB$1315,DataRegularSeason20242025!$B$3:$B$1315, "&lt;=" &amp; $A192, DataRegularSeason20242025!$E$3:$E$1315, W$1)</f>
        <v>30</v>
      </c>
      <c r="X192" s="2">
        <f>SUMIFS(DataRegularSeason20242025!$AA$3:$AA$1315,DataRegularSeason20242025!$B$3:$B$1315, "&lt;=" &amp; $A192, DataRegularSeason20242025!$D$3:$D$1315, X$1)+SUMIFS(DataRegularSeason20242025!$AB$3:$AB$1315,DataRegularSeason20242025!$B$3:$B$1315, "&lt;=" &amp; $A192, DataRegularSeason20242025!$E$3:$E$1315, X$1)</f>
        <v>30</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30</v>
      </c>
      <c r="AA192" s="2">
        <f>SUMIFS(DataRegularSeason20242025!$AA$3:$AA$1315,DataRegularSeason20242025!$B$3:$B$1315, "&lt;=" &amp; $A192, DataRegularSeason20242025!$D$3:$D$1315, AA$1)+SUMIFS(DataRegularSeason20242025!$AB$3:$AB$1315,DataRegularSeason20242025!$B$3:$B$1315, "&lt;=" &amp; $A192, DataRegularSeason20242025!$E$3:$E$1315, AA$1)</f>
        <v>30</v>
      </c>
      <c r="AB192" s="2">
        <f>SUMIFS(DataRegularSeason20242025!$AA$3:$AA$1315,DataRegularSeason20242025!$B$3:$B$1315, "&lt;=" &amp; $A192, DataRegularSeason20242025!$D$3:$D$1315, AB$1)+SUMIFS(DataRegularSeason20242025!$AB$3:$AB$1315,DataRegularSeason20242025!$B$3:$B$1315, "&lt;=" &amp; $A192, DataRegularSeason20242025!$E$3:$E$1315, AB$1)</f>
        <v>36</v>
      </c>
      <c r="AC192" s="2">
        <f>SUMIFS(DataRegularSeason20242025!$AA$3:$AA$1315,DataRegularSeason20242025!$B$3:$B$1315, "&lt;=" &amp; $A192, DataRegularSeason20242025!$D$3:$D$1315, AC$1)+SUMIFS(DataRegularSeason20242025!$AB$3:$AB$1315,DataRegularSeason20242025!$B$3:$B$1315, "&lt;=" &amp; $A192, DataRegularSeason20242025!$E$3:$E$1315, AC$1)</f>
        <v>29</v>
      </c>
      <c r="AD192" s="2">
        <f>SUMIFS(DataRegularSeason20242025!$AA$3:$AA$1315,DataRegularSeason20242025!$B$3:$B$1315, "&lt;=" &amp; $A192, DataRegularSeason20242025!$D$3:$D$1315, AD$1)+SUMIFS(DataRegularSeason20242025!$AB$3:$AB$1315,DataRegularSeason20242025!$B$3:$B$1315, "&lt;=" &amp; $A192, DataRegularSeason20242025!$E$3:$E$1315, AD$1)</f>
        <v>33</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42</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27</v>
      </c>
      <c r="G193" s="2">
        <f>SUMIFS(DataRegularSeason20242025!$AA$3:$AA$1315,DataRegularSeason20242025!$B$3:$B$1315, "&lt;=" &amp; $A193, DataRegularSeason20242025!$D$3:$D$1315, G$1)+SUMIFS(DataRegularSeason20242025!$AB$3:$AB$1315,DataRegularSeason20242025!$B$3:$B$1315, "&lt;=" &amp; $A193, DataRegularSeason20242025!$E$3:$E$1315, G$1)</f>
        <v>33</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26</v>
      </c>
      <c r="L193" s="2">
        <f>SUMIFS(DataRegularSeason20242025!$AA$3:$AA$1315,DataRegularSeason20242025!$B$3:$B$1315, "&lt;=" &amp; $A193, DataRegularSeason20242025!$D$3:$D$1315, L$1)+SUMIFS(DataRegularSeason20242025!$AB$3:$AB$1315,DataRegularSeason20242025!$B$3:$B$1315, "&lt;=" &amp; $A193, DataRegularSeason20242025!$E$3:$E$1315, L$1)</f>
        <v>34</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37</v>
      </c>
      <c r="O193" s="2">
        <f>SUMIFS(DataRegularSeason20242025!$AA$3:$AA$1315,DataRegularSeason20242025!$B$3:$B$1315, "&lt;=" &amp; $A193, DataRegularSeason20242025!$D$3:$D$1315, O$1)+SUMIFS(DataRegularSeason20242025!$AB$3:$AB$1315,DataRegularSeason20242025!$B$3:$B$1315, "&lt;=" &amp; $A193, DataRegularSeason20242025!$E$3:$E$1315, O$1)</f>
        <v>42</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39</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28</v>
      </c>
      <c r="V193" s="2">
        <f>SUMIFS(DataRegularSeason20242025!$AA$3:$AA$1315,DataRegularSeason20242025!$B$3:$B$1315, "&lt;=" &amp; $A193, DataRegularSeason20242025!$D$3:$D$1315, V$1)+SUMIFS(DataRegularSeason20242025!$AB$3:$AB$1315,DataRegularSeason20242025!$B$3:$B$1315, "&lt;=" &amp; $A193, DataRegularSeason20242025!$E$3:$E$1315, V$1)</f>
        <v>30</v>
      </c>
      <c r="W193" s="2">
        <f>SUMIFS(DataRegularSeason20242025!$AA$3:$AA$1315,DataRegularSeason20242025!$B$3:$B$1315, "&lt;=" &amp; $A193, DataRegularSeason20242025!$D$3:$D$1315, W$1)+SUMIFS(DataRegularSeason20242025!$AB$3:$AB$1315,DataRegularSeason20242025!$B$3:$B$1315, "&lt;=" &amp; $A193, DataRegularSeason20242025!$E$3:$E$1315, W$1)</f>
        <v>30</v>
      </c>
      <c r="X193" s="2">
        <f>SUMIFS(DataRegularSeason20242025!$AA$3:$AA$1315,DataRegularSeason20242025!$B$3:$B$1315, "&lt;=" &amp; $A193, DataRegularSeason20242025!$D$3:$D$1315, X$1)+SUMIFS(DataRegularSeason20242025!$AB$3:$AB$1315,DataRegularSeason20242025!$B$3:$B$1315, "&lt;=" &amp; $A193, DataRegularSeason20242025!$E$3:$E$1315, X$1)</f>
        <v>30</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30</v>
      </c>
      <c r="AA193" s="2">
        <f>SUMIFS(DataRegularSeason20242025!$AA$3:$AA$1315,DataRegularSeason20242025!$B$3:$B$1315, "&lt;=" &amp; $A193, DataRegularSeason20242025!$D$3:$D$1315, AA$1)+SUMIFS(DataRegularSeason20242025!$AB$3:$AB$1315,DataRegularSeason20242025!$B$3:$B$1315, "&lt;=" &amp; $A193, DataRegularSeason20242025!$E$3:$E$1315, AA$1)</f>
        <v>30</v>
      </c>
      <c r="AB193" s="2">
        <f>SUMIFS(DataRegularSeason20242025!$AA$3:$AA$1315,DataRegularSeason20242025!$B$3:$B$1315, "&lt;=" &amp; $A193, DataRegularSeason20242025!$D$3:$D$1315, AB$1)+SUMIFS(DataRegularSeason20242025!$AB$3:$AB$1315,DataRegularSeason20242025!$B$3:$B$1315, "&lt;=" &amp; $A193, DataRegularSeason20242025!$E$3:$E$1315, AB$1)</f>
        <v>36</v>
      </c>
      <c r="AC193" s="2">
        <f>SUMIFS(DataRegularSeason20242025!$AA$3:$AA$1315,DataRegularSeason20242025!$B$3:$B$1315, "&lt;=" &amp; $A193, DataRegularSeason20242025!$D$3:$D$1315, AC$1)+SUMIFS(DataRegularSeason20242025!$AB$3:$AB$1315,DataRegularSeason20242025!$B$3:$B$1315, "&lt;=" &amp; $A193, DataRegularSeason20242025!$E$3:$E$1315, AC$1)</f>
        <v>29</v>
      </c>
      <c r="AD193" s="2">
        <f>SUMIFS(DataRegularSeason20242025!$AA$3:$AA$1315,DataRegularSeason20242025!$B$3:$B$1315, "&lt;=" &amp; $A193, DataRegularSeason20242025!$D$3:$D$1315, AD$1)+SUMIFS(DataRegularSeason20242025!$AB$3:$AB$1315,DataRegularSeason20242025!$B$3:$B$1315, "&lt;=" &amp; $A193, DataRegularSeason20242025!$E$3:$E$1315, AD$1)</f>
        <v>33</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42</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27</v>
      </c>
      <c r="G194" s="2">
        <f>SUMIFS(DataRegularSeason20242025!$AA$3:$AA$1315,DataRegularSeason20242025!$B$3:$B$1315, "&lt;=" &amp; $A194, DataRegularSeason20242025!$D$3:$D$1315, G$1)+SUMIFS(DataRegularSeason20242025!$AB$3:$AB$1315,DataRegularSeason20242025!$B$3:$B$1315, "&lt;=" &amp; $A194, DataRegularSeason20242025!$E$3:$E$1315, G$1)</f>
        <v>33</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26</v>
      </c>
      <c r="L194" s="2">
        <f>SUMIFS(DataRegularSeason20242025!$AA$3:$AA$1315,DataRegularSeason20242025!$B$3:$B$1315, "&lt;=" &amp; $A194, DataRegularSeason20242025!$D$3:$D$1315, L$1)+SUMIFS(DataRegularSeason20242025!$AB$3:$AB$1315,DataRegularSeason20242025!$B$3:$B$1315, "&lt;=" &amp; $A194, DataRegularSeason20242025!$E$3:$E$1315, L$1)</f>
        <v>34</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37</v>
      </c>
      <c r="O194" s="2">
        <f>SUMIFS(DataRegularSeason20242025!$AA$3:$AA$1315,DataRegularSeason20242025!$B$3:$B$1315, "&lt;=" &amp; $A194, DataRegularSeason20242025!$D$3:$D$1315, O$1)+SUMIFS(DataRegularSeason20242025!$AB$3:$AB$1315,DataRegularSeason20242025!$B$3:$B$1315, "&lt;=" &amp; $A194, DataRegularSeason20242025!$E$3:$E$1315, O$1)</f>
        <v>42</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39</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28</v>
      </c>
      <c r="V194" s="2">
        <f>SUMIFS(DataRegularSeason20242025!$AA$3:$AA$1315,DataRegularSeason20242025!$B$3:$B$1315, "&lt;=" &amp; $A194, DataRegularSeason20242025!$D$3:$D$1315, V$1)+SUMIFS(DataRegularSeason20242025!$AB$3:$AB$1315,DataRegularSeason20242025!$B$3:$B$1315, "&lt;=" &amp; $A194, DataRegularSeason20242025!$E$3:$E$1315, V$1)</f>
        <v>30</v>
      </c>
      <c r="W194" s="2">
        <f>SUMIFS(DataRegularSeason20242025!$AA$3:$AA$1315,DataRegularSeason20242025!$B$3:$B$1315, "&lt;=" &amp; $A194, DataRegularSeason20242025!$D$3:$D$1315, W$1)+SUMIFS(DataRegularSeason20242025!$AB$3:$AB$1315,DataRegularSeason20242025!$B$3:$B$1315, "&lt;=" &amp; $A194, DataRegularSeason20242025!$E$3:$E$1315, W$1)</f>
        <v>30</v>
      </c>
      <c r="X194" s="2">
        <f>SUMIFS(DataRegularSeason20242025!$AA$3:$AA$1315,DataRegularSeason20242025!$B$3:$B$1315, "&lt;=" &amp; $A194, DataRegularSeason20242025!$D$3:$D$1315, X$1)+SUMIFS(DataRegularSeason20242025!$AB$3:$AB$1315,DataRegularSeason20242025!$B$3:$B$1315, "&lt;=" &amp; $A194, DataRegularSeason20242025!$E$3:$E$1315, X$1)</f>
        <v>30</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30</v>
      </c>
      <c r="AA194" s="2">
        <f>SUMIFS(DataRegularSeason20242025!$AA$3:$AA$1315,DataRegularSeason20242025!$B$3:$B$1315, "&lt;=" &amp; $A194, DataRegularSeason20242025!$D$3:$D$1315, AA$1)+SUMIFS(DataRegularSeason20242025!$AB$3:$AB$1315,DataRegularSeason20242025!$B$3:$B$1315, "&lt;=" &amp; $A194, DataRegularSeason20242025!$E$3:$E$1315, AA$1)</f>
        <v>30</v>
      </c>
      <c r="AB194" s="2">
        <f>SUMIFS(DataRegularSeason20242025!$AA$3:$AA$1315,DataRegularSeason20242025!$B$3:$B$1315, "&lt;=" &amp; $A194, DataRegularSeason20242025!$D$3:$D$1315, AB$1)+SUMIFS(DataRegularSeason20242025!$AB$3:$AB$1315,DataRegularSeason20242025!$B$3:$B$1315, "&lt;=" &amp; $A194, DataRegularSeason20242025!$E$3:$E$1315, AB$1)</f>
        <v>36</v>
      </c>
      <c r="AC194" s="2">
        <f>SUMIFS(DataRegularSeason20242025!$AA$3:$AA$1315,DataRegularSeason20242025!$B$3:$B$1315, "&lt;=" &amp; $A194, DataRegularSeason20242025!$D$3:$D$1315, AC$1)+SUMIFS(DataRegularSeason20242025!$AB$3:$AB$1315,DataRegularSeason20242025!$B$3:$B$1315, "&lt;=" &amp; $A194, DataRegularSeason20242025!$E$3:$E$1315, AC$1)</f>
        <v>29</v>
      </c>
      <c r="AD194" s="2">
        <f>SUMIFS(DataRegularSeason20242025!$AA$3:$AA$1315,DataRegularSeason20242025!$B$3:$B$1315, "&lt;=" &amp; $A194, DataRegularSeason20242025!$D$3:$D$1315, AD$1)+SUMIFS(DataRegularSeason20242025!$AB$3:$AB$1315,DataRegularSeason20242025!$B$3:$B$1315, "&lt;=" &amp; $A194, DataRegularSeason20242025!$E$3:$E$1315, AD$1)</f>
        <v>33</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42</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27</v>
      </c>
      <c r="G195" s="2">
        <f>SUMIFS(DataRegularSeason20242025!$AA$3:$AA$1315,DataRegularSeason20242025!$B$3:$B$1315, "&lt;=" &amp; $A195, DataRegularSeason20242025!$D$3:$D$1315, G$1)+SUMIFS(DataRegularSeason20242025!$AB$3:$AB$1315,DataRegularSeason20242025!$B$3:$B$1315, "&lt;=" &amp; $A195, DataRegularSeason20242025!$E$3:$E$1315, G$1)</f>
        <v>33</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26</v>
      </c>
      <c r="L195" s="2">
        <f>SUMIFS(DataRegularSeason20242025!$AA$3:$AA$1315,DataRegularSeason20242025!$B$3:$B$1315, "&lt;=" &amp; $A195, DataRegularSeason20242025!$D$3:$D$1315, L$1)+SUMIFS(DataRegularSeason20242025!$AB$3:$AB$1315,DataRegularSeason20242025!$B$3:$B$1315, "&lt;=" &amp; $A195, DataRegularSeason20242025!$E$3:$E$1315, L$1)</f>
        <v>34</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37</v>
      </c>
      <c r="O195" s="2">
        <f>SUMIFS(DataRegularSeason20242025!$AA$3:$AA$1315,DataRegularSeason20242025!$B$3:$B$1315, "&lt;=" &amp; $A195, DataRegularSeason20242025!$D$3:$D$1315, O$1)+SUMIFS(DataRegularSeason20242025!$AB$3:$AB$1315,DataRegularSeason20242025!$B$3:$B$1315, "&lt;=" &amp; $A195, DataRegularSeason20242025!$E$3:$E$1315, O$1)</f>
        <v>42</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39</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28</v>
      </c>
      <c r="V195" s="2">
        <f>SUMIFS(DataRegularSeason20242025!$AA$3:$AA$1315,DataRegularSeason20242025!$B$3:$B$1315, "&lt;=" &amp; $A195, DataRegularSeason20242025!$D$3:$D$1315, V$1)+SUMIFS(DataRegularSeason20242025!$AB$3:$AB$1315,DataRegularSeason20242025!$B$3:$B$1315, "&lt;=" &amp; $A195, DataRegularSeason20242025!$E$3:$E$1315, V$1)</f>
        <v>30</v>
      </c>
      <c r="W195" s="2">
        <f>SUMIFS(DataRegularSeason20242025!$AA$3:$AA$1315,DataRegularSeason20242025!$B$3:$B$1315, "&lt;=" &amp; $A195, DataRegularSeason20242025!$D$3:$D$1315, W$1)+SUMIFS(DataRegularSeason20242025!$AB$3:$AB$1315,DataRegularSeason20242025!$B$3:$B$1315, "&lt;=" &amp; $A195, DataRegularSeason20242025!$E$3:$E$1315, W$1)</f>
        <v>30</v>
      </c>
      <c r="X195" s="2">
        <f>SUMIFS(DataRegularSeason20242025!$AA$3:$AA$1315,DataRegularSeason20242025!$B$3:$B$1315, "&lt;=" &amp; $A195, DataRegularSeason20242025!$D$3:$D$1315, X$1)+SUMIFS(DataRegularSeason20242025!$AB$3:$AB$1315,DataRegularSeason20242025!$B$3:$B$1315, "&lt;=" &amp; $A195, DataRegularSeason20242025!$E$3:$E$1315, X$1)</f>
        <v>30</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30</v>
      </c>
      <c r="AA195" s="2">
        <f>SUMIFS(DataRegularSeason20242025!$AA$3:$AA$1315,DataRegularSeason20242025!$B$3:$B$1315, "&lt;=" &amp; $A195, DataRegularSeason20242025!$D$3:$D$1315, AA$1)+SUMIFS(DataRegularSeason20242025!$AB$3:$AB$1315,DataRegularSeason20242025!$B$3:$B$1315, "&lt;=" &amp; $A195, DataRegularSeason20242025!$E$3:$E$1315, AA$1)</f>
        <v>30</v>
      </c>
      <c r="AB195" s="2">
        <f>SUMIFS(DataRegularSeason20242025!$AA$3:$AA$1315,DataRegularSeason20242025!$B$3:$B$1315, "&lt;=" &amp; $A195, DataRegularSeason20242025!$D$3:$D$1315, AB$1)+SUMIFS(DataRegularSeason20242025!$AB$3:$AB$1315,DataRegularSeason20242025!$B$3:$B$1315, "&lt;=" &amp; $A195, DataRegularSeason20242025!$E$3:$E$1315, AB$1)</f>
        <v>36</v>
      </c>
      <c r="AC195" s="2">
        <f>SUMIFS(DataRegularSeason20242025!$AA$3:$AA$1315,DataRegularSeason20242025!$B$3:$B$1315, "&lt;=" &amp; $A195, DataRegularSeason20242025!$D$3:$D$1315, AC$1)+SUMIFS(DataRegularSeason20242025!$AB$3:$AB$1315,DataRegularSeason20242025!$B$3:$B$1315, "&lt;=" &amp; $A195, DataRegularSeason20242025!$E$3:$E$1315, AC$1)</f>
        <v>29</v>
      </c>
      <c r="AD195" s="2">
        <f>SUMIFS(DataRegularSeason20242025!$AA$3:$AA$1315,DataRegularSeason20242025!$B$3:$B$1315, "&lt;=" &amp; $A195, DataRegularSeason20242025!$D$3:$D$1315, AD$1)+SUMIFS(DataRegularSeason20242025!$AB$3:$AB$1315,DataRegularSeason20242025!$B$3:$B$1315, "&lt;=" &amp; $A195, DataRegularSeason20242025!$E$3:$E$1315, AD$1)</f>
        <v>33</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42</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27</v>
      </c>
      <c r="G196" s="2">
        <f>SUMIFS(DataRegularSeason20242025!$AA$3:$AA$1315,DataRegularSeason20242025!$B$3:$B$1315, "&lt;=" &amp; $A196, DataRegularSeason20242025!$D$3:$D$1315, G$1)+SUMIFS(DataRegularSeason20242025!$AB$3:$AB$1315,DataRegularSeason20242025!$B$3:$B$1315, "&lt;=" &amp; $A196, DataRegularSeason20242025!$E$3:$E$1315, G$1)</f>
        <v>33</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26</v>
      </c>
      <c r="L196" s="2">
        <f>SUMIFS(DataRegularSeason20242025!$AA$3:$AA$1315,DataRegularSeason20242025!$B$3:$B$1315, "&lt;=" &amp; $A196, DataRegularSeason20242025!$D$3:$D$1315, L$1)+SUMIFS(DataRegularSeason20242025!$AB$3:$AB$1315,DataRegularSeason20242025!$B$3:$B$1315, "&lt;=" &amp; $A196, DataRegularSeason20242025!$E$3:$E$1315, L$1)</f>
        <v>34</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37</v>
      </c>
      <c r="O196" s="2">
        <f>SUMIFS(DataRegularSeason20242025!$AA$3:$AA$1315,DataRegularSeason20242025!$B$3:$B$1315, "&lt;=" &amp; $A196, DataRegularSeason20242025!$D$3:$D$1315, O$1)+SUMIFS(DataRegularSeason20242025!$AB$3:$AB$1315,DataRegularSeason20242025!$B$3:$B$1315, "&lt;=" &amp; $A196, DataRegularSeason20242025!$E$3:$E$1315, O$1)</f>
        <v>42</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39</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28</v>
      </c>
      <c r="V196" s="2">
        <f>SUMIFS(DataRegularSeason20242025!$AA$3:$AA$1315,DataRegularSeason20242025!$B$3:$B$1315, "&lt;=" &amp; $A196, DataRegularSeason20242025!$D$3:$D$1315, V$1)+SUMIFS(DataRegularSeason20242025!$AB$3:$AB$1315,DataRegularSeason20242025!$B$3:$B$1315, "&lt;=" &amp; $A196, DataRegularSeason20242025!$E$3:$E$1315, V$1)</f>
        <v>30</v>
      </c>
      <c r="W196" s="2">
        <f>SUMIFS(DataRegularSeason20242025!$AA$3:$AA$1315,DataRegularSeason20242025!$B$3:$B$1315, "&lt;=" &amp; $A196, DataRegularSeason20242025!$D$3:$D$1315, W$1)+SUMIFS(DataRegularSeason20242025!$AB$3:$AB$1315,DataRegularSeason20242025!$B$3:$B$1315, "&lt;=" &amp; $A196, DataRegularSeason20242025!$E$3:$E$1315, W$1)</f>
        <v>30</v>
      </c>
      <c r="X196" s="2">
        <f>SUMIFS(DataRegularSeason20242025!$AA$3:$AA$1315,DataRegularSeason20242025!$B$3:$B$1315, "&lt;=" &amp; $A196, DataRegularSeason20242025!$D$3:$D$1315, X$1)+SUMIFS(DataRegularSeason20242025!$AB$3:$AB$1315,DataRegularSeason20242025!$B$3:$B$1315, "&lt;=" &amp; $A196, DataRegularSeason20242025!$E$3:$E$1315, X$1)</f>
        <v>30</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30</v>
      </c>
      <c r="AA196" s="2">
        <f>SUMIFS(DataRegularSeason20242025!$AA$3:$AA$1315,DataRegularSeason20242025!$B$3:$B$1315, "&lt;=" &amp; $A196, DataRegularSeason20242025!$D$3:$D$1315, AA$1)+SUMIFS(DataRegularSeason20242025!$AB$3:$AB$1315,DataRegularSeason20242025!$B$3:$B$1315, "&lt;=" &amp; $A196, DataRegularSeason20242025!$E$3:$E$1315, AA$1)</f>
        <v>30</v>
      </c>
      <c r="AB196" s="2">
        <f>SUMIFS(DataRegularSeason20242025!$AA$3:$AA$1315,DataRegularSeason20242025!$B$3:$B$1315, "&lt;=" &amp; $A196, DataRegularSeason20242025!$D$3:$D$1315, AB$1)+SUMIFS(DataRegularSeason20242025!$AB$3:$AB$1315,DataRegularSeason20242025!$B$3:$B$1315, "&lt;=" &amp; $A196, DataRegularSeason20242025!$E$3:$E$1315, AB$1)</f>
        <v>36</v>
      </c>
      <c r="AC196" s="2">
        <f>SUMIFS(DataRegularSeason20242025!$AA$3:$AA$1315,DataRegularSeason20242025!$B$3:$B$1315, "&lt;=" &amp; $A196, DataRegularSeason20242025!$D$3:$D$1315, AC$1)+SUMIFS(DataRegularSeason20242025!$AB$3:$AB$1315,DataRegularSeason20242025!$B$3:$B$1315, "&lt;=" &amp; $A196, DataRegularSeason20242025!$E$3:$E$1315, AC$1)</f>
        <v>29</v>
      </c>
      <c r="AD196" s="2">
        <f>SUMIFS(DataRegularSeason20242025!$AA$3:$AA$1315,DataRegularSeason20242025!$B$3:$B$1315, "&lt;=" &amp; $A196, DataRegularSeason20242025!$D$3:$D$1315, AD$1)+SUMIFS(DataRegularSeason20242025!$AB$3:$AB$1315,DataRegularSeason20242025!$B$3:$B$1315, "&lt;=" &amp; $A196, DataRegularSeason20242025!$E$3:$E$1315, AD$1)</f>
        <v>33</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42</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27</v>
      </c>
      <c r="G197" s="2">
        <f>SUMIFS(DataRegularSeason20242025!$AA$3:$AA$1315,DataRegularSeason20242025!$B$3:$B$1315, "&lt;=" &amp; $A197, DataRegularSeason20242025!$D$3:$D$1315, G$1)+SUMIFS(DataRegularSeason20242025!$AB$3:$AB$1315,DataRegularSeason20242025!$B$3:$B$1315, "&lt;=" &amp; $A197, DataRegularSeason20242025!$E$3:$E$1315, G$1)</f>
        <v>33</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26</v>
      </c>
      <c r="L197" s="2">
        <f>SUMIFS(DataRegularSeason20242025!$AA$3:$AA$1315,DataRegularSeason20242025!$B$3:$B$1315, "&lt;=" &amp; $A197, DataRegularSeason20242025!$D$3:$D$1315, L$1)+SUMIFS(DataRegularSeason20242025!$AB$3:$AB$1315,DataRegularSeason20242025!$B$3:$B$1315, "&lt;=" &amp; $A197, DataRegularSeason20242025!$E$3:$E$1315, L$1)</f>
        <v>34</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37</v>
      </c>
      <c r="O197" s="2">
        <f>SUMIFS(DataRegularSeason20242025!$AA$3:$AA$1315,DataRegularSeason20242025!$B$3:$B$1315, "&lt;=" &amp; $A197, DataRegularSeason20242025!$D$3:$D$1315, O$1)+SUMIFS(DataRegularSeason20242025!$AB$3:$AB$1315,DataRegularSeason20242025!$B$3:$B$1315, "&lt;=" &amp; $A197, DataRegularSeason20242025!$E$3:$E$1315, O$1)</f>
        <v>42</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39</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28</v>
      </c>
      <c r="V197" s="2">
        <f>SUMIFS(DataRegularSeason20242025!$AA$3:$AA$1315,DataRegularSeason20242025!$B$3:$B$1315, "&lt;=" &amp; $A197, DataRegularSeason20242025!$D$3:$D$1315, V$1)+SUMIFS(DataRegularSeason20242025!$AB$3:$AB$1315,DataRegularSeason20242025!$B$3:$B$1315, "&lt;=" &amp; $A197, DataRegularSeason20242025!$E$3:$E$1315, V$1)</f>
        <v>30</v>
      </c>
      <c r="W197" s="2">
        <f>SUMIFS(DataRegularSeason20242025!$AA$3:$AA$1315,DataRegularSeason20242025!$B$3:$B$1315, "&lt;=" &amp; $A197, DataRegularSeason20242025!$D$3:$D$1315, W$1)+SUMIFS(DataRegularSeason20242025!$AB$3:$AB$1315,DataRegularSeason20242025!$B$3:$B$1315, "&lt;=" &amp; $A197, DataRegularSeason20242025!$E$3:$E$1315, W$1)</f>
        <v>30</v>
      </c>
      <c r="X197" s="2">
        <f>SUMIFS(DataRegularSeason20242025!$AA$3:$AA$1315,DataRegularSeason20242025!$B$3:$B$1315, "&lt;=" &amp; $A197, DataRegularSeason20242025!$D$3:$D$1315, X$1)+SUMIFS(DataRegularSeason20242025!$AB$3:$AB$1315,DataRegularSeason20242025!$B$3:$B$1315, "&lt;=" &amp; $A197, DataRegularSeason20242025!$E$3:$E$1315, X$1)</f>
        <v>30</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30</v>
      </c>
      <c r="AA197" s="2">
        <f>SUMIFS(DataRegularSeason20242025!$AA$3:$AA$1315,DataRegularSeason20242025!$B$3:$B$1315, "&lt;=" &amp; $A197, DataRegularSeason20242025!$D$3:$D$1315, AA$1)+SUMIFS(DataRegularSeason20242025!$AB$3:$AB$1315,DataRegularSeason20242025!$B$3:$B$1315, "&lt;=" &amp; $A197, DataRegularSeason20242025!$E$3:$E$1315, AA$1)</f>
        <v>30</v>
      </c>
      <c r="AB197" s="2">
        <f>SUMIFS(DataRegularSeason20242025!$AA$3:$AA$1315,DataRegularSeason20242025!$B$3:$B$1315, "&lt;=" &amp; $A197, DataRegularSeason20242025!$D$3:$D$1315, AB$1)+SUMIFS(DataRegularSeason20242025!$AB$3:$AB$1315,DataRegularSeason20242025!$B$3:$B$1315, "&lt;=" &amp; $A197, DataRegularSeason20242025!$E$3:$E$1315, AB$1)</f>
        <v>36</v>
      </c>
      <c r="AC197" s="2">
        <f>SUMIFS(DataRegularSeason20242025!$AA$3:$AA$1315,DataRegularSeason20242025!$B$3:$B$1315, "&lt;=" &amp; $A197, DataRegularSeason20242025!$D$3:$D$1315, AC$1)+SUMIFS(DataRegularSeason20242025!$AB$3:$AB$1315,DataRegularSeason20242025!$B$3:$B$1315, "&lt;=" &amp; $A197, DataRegularSeason20242025!$E$3:$E$1315, AC$1)</f>
        <v>29</v>
      </c>
      <c r="AD197" s="2">
        <f>SUMIFS(DataRegularSeason20242025!$AA$3:$AA$1315,DataRegularSeason20242025!$B$3:$B$1315, "&lt;=" &amp; $A197, DataRegularSeason20242025!$D$3:$D$1315, AD$1)+SUMIFS(DataRegularSeason20242025!$AB$3:$AB$1315,DataRegularSeason20242025!$B$3:$B$1315, "&lt;=" &amp; $A197, DataRegularSeason20242025!$E$3:$E$1315, AD$1)</f>
        <v>33</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42</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27</v>
      </c>
      <c r="G198" s="2">
        <f>SUMIFS(DataRegularSeason20242025!$AA$3:$AA$1315,DataRegularSeason20242025!$B$3:$B$1315, "&lt;=" &amp; $A198, DataRegularSeason20242025!$D$3:$D$1315, G$1)+SUMIFS(DataRegularSeason20242025!$AB$3:$AB$1315,DataRegularSeason20242025!$B$3:$B$1315, "&lt;=" &amp; $A198, DataRegularSeason20242025!$E$3:$E$1315, G$1)</f>
        <v>33</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26</v>
      </c>
      <c r="L198" s="2">
        <f>SUMIFS(DataRegularSeason20242025!$AA$3:$AA$1315,DataRegularSeason20242025!$B$3:$B$1315, "&lt;=" &amp; $A198, DataRegularSeason20242025!$D$3:$D$1315, L$1)+SUMIFS(DataRegularSeason20242025!$AB$3:$AB$1315,DataRegularSeason20242025!$B$3:$B$1315, "&lt;=" &amp; $A198, DataRegularSeason20242025!$E$3:$E$1315, L$1)</f>
        <v>34</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37</v>
      </c>
      <c r="O198" s="2">
        <f>SUMIFS(DataRegularSeason20242025!$AA$3:$AA$1315,DataRegularSeason20242025!$B$3:$B$1315, "&lt;=" &amp; $A198, DataRegularSeason20242025!$D$3:$D$1315, O$1)+SUMIFS(DataRegularSeason20242025!$AB$3:$AB$1315,DataRegularSeason20242025!$B$3:$B$1315, "&lt;=" &amp; $A198, DataRegularSeason20242025!$E$3:$E$1315, O$1)</f>
        <v>42</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39</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28</v>
      </c>
      <c r="V198" s="2">
        <f>SUMIFS(DataRegularSeason20242025!$AA$3:$AA$1315,DataRegularSeason20242025!$B$3:$B$1315, "&lt;=" &amp; $A198, DataRegularSeason20242025!$D$3:$D$1315, V$1)+SUMIFS(DataRegularSeason20242025!$AB$3:$AB$1315,DataRegularSeason20242025!$B$3:$B$1315, "&lt;=" &amp; $A198, DataRegularSeason20242025!$E$3:$E$1315, V$1)</f>
        <v>30</v>
      </c>
      <c r="W198" s="2">
        <f>SUMIFS(DataRegularSeason20242025!$AA$3:$AA$1315,DataRegularSeason20242025!$B$3:$B$1315, "&lt;=" &amp; $A198, DataRegularSeason20242025!$D$3:$D$1315, W$1)+SUMIFS(DataRegularSeason20242025!$AB$3:$AB$1315,DataRegularSeason20242025!$B$3:$B$1315, "&lt;=" &amp; $A198, DataRegularSeason20242025!$E$3:$E$1315, W$1)</f>
        <v>30</v>
      </c>
      <c r="X198" s="2">
        <f>SUMIFS(DataRegularSeason20242025!$AA$3:$AA$1315,DataRegularSeason20242025!$B$3:$B$1315, "&lt;=" &amp; $A198, DataRegularSeason20242025!$D$3:$D$1315, X$1)+SUMIFS(DataRegularSeason20242025!$AB$3:$AB$1315,DataRegularSeason20242025!$B$3:$B$1315, "&lt;=" &amp; $A198, DataRegularSeason20242025!$E$3:$E$1315, X$1)</f>
        <v>30</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30</v>
      </c>
      <c r="AA198" s="2">
        <f>SUMIFS(DataRegularSeason20242025!$AA$3:$AA$1315,DataRegularSeason20242025!$B$3:$B$1315, "&lt;=" &amp; $A198, DataRegularSeason20242025!$D$3:$D$1315, AA$1)+SUMIFS(DataRegularSeason20242025!$AB$3:$AB$1315,DataRegularSeason20242025!$B$3:$B$1315, "&lt;=" &amp; $A198, DataRegularSeason20242025!$E$3:$E$1315, AA$1)</f>
        <v>30</v>
      </c>
      <c r="AB198" s="2">
        <f>SUMIFS(DataRegularSeason20242025!$AA$3:$AA$1315,DataRegularSeason20242025!$B$3:$B$1315, "&lt;=" &amp; $A198, DataRegularSeason20242025!$D$3:$D$1315, AB$1)+SUMIFS(DataRegularSeason20242025!$AB$3:$AB$1315,DataRegularSeason20242025!$B$3:$B$1315, "&lt;=" &amp; $A198, DataRegularSeason20242025!$E$3:$E$1315, AB$1)</f>
        <v>36</v>
      </c>
      <c r="AC198" s="2">
        <f>SUMIFS(DataRegularSeason20242025!$AA$3:$AA$1315,DataRegularSeason20242025!$B$3:$B$1315, "&lt;=" &amp; $A198, DataRegularSeason20242025!$D$3:$D$1315, AC$1)+SUMIFS(DataRegularSeason20242025!$AB$3:$AB$1315,DataRegularSeason20242025!$B$3:$B$1315, "&lt;=" &amp; $A198, DataRegularSeason20242025!$E$3:$E$1315, AC$1)</f>
        <v>29</v>
      </c>
      <c r="AD198" s="2">
        <f>SUMIFS(DataRegularSeason20242025!$AA$3:$AA$1315,DataRegularSeason20242025!$B$3:$B$1315, "&lt;=" &amp; $A198, DataRegularSeason20242025!$D$3:$D$1315, AD$1)+SUMIFS(DataRegularSeason20242025!$AB$3:$AB$1315,DataRegularSeason20242025!$B$3:$B$1315, "&lt;=" &amp; $A198, DataRegularSeason20242025!$E$3:$E$1315, AD$1)</f>
        <v>33</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42</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27</v>
      </c>
      <c r="G199" s="2">
        <f>SUMIFS(DataRegularSeason20242025!$AA$3:$AA$1315,DataRegularSeason20242025!$B$3:$B$1315, "&lt;=" &amp; $A199, DataRegularSeason20242025!$D$3:$D$1315, G$1)+SUMIFS(DataRegularSeason20242025!$AB$3:$AB$1315,DataRegularSeason20242025!$B$3:$B$1315, "&lt;=" &amp; $A199, DataRegularSeason20242025!$E$3:$E$1315, G$1)</f>
        <v>33</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26</v>
      </c>
      <c r="L199" s="2">
        <f>SUMIFS(DataRegularSeason20242025!$AA$3:$AA$1315,DataRegularSeason20242025!$B$3:$B$1315, "&lt;=" &amp; $A199, DataRegularSeason20242025!$D$3:$D$1315, L$1)+SUMIFS(DataRegularSeason20242025!$AB$3:$AB$1315,DataRegularSeason20242025!$B$3:$B$1315, "&lt;=" &amp; $A199, DataRegularSeason20242025!$E$3:$E$1315, L$1)</f>
        <v>34</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37</v>
      </c>
      <c r="O199" s="2">
        <f>SUMIFS(DataRegularSeason20242025!$AA$3:$AA$1315,DataRegularSeason20242025!$B$3:$B$1315, "&lt;=" &amp; $A199, DataRegularSeason20242025!$D$3:$D$1315, O$1)+SUMIFS(DataRegularSeason20242025!$AB$3:$AB$1315,DataRegularSeason20242025!$B$3:$B$1315, "&lt;=" &amp; $A199, DataRegularSeason20242025!$E$3:$E$1315, O$1)</f>
        <v>42</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39</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28</v>
      </c>
      <c r="V199" s="2">
        <f>SUMIFS(DataRegularSeason20242025!$AA$3:$AA$1315,DataRegularSeason20242025!$B$3:$B$1315, "&lt;=" &amp; $A199, DataRegularSeason20242025!$D$3:$D$1315, V$1)+SUMIFS(DataRegularSeason20242025!$AB$3:$AB$1315,DataRegularSeason20242025!$B$3:$B$1315, "&lt;=" &amp; $A199, DataRegularSeason20242025!$E$3:$E$1315, V$1)</f>
        <v>30</v>
      </c>
      <c r="W199" s="2">
        <f>SUMIFS(DataRegularSeason20242025!$AA$3:$AA$1315,DataRegularSeason20242025!$B$3:$B$1315, "&lt;=" &amp; $A199, DataRegularSeason20242025!$D$3:$D$1315, W$1)+SUMIFS(DataRegularSeason20242025!$AB$3:$AB$1315,DataRegularSeason20242025!$B$3:$B$1315, "&lt;=" &amp; $A199, DataRegularSeason20242025!$E$3:$E$1315, W$1)</f>
        <v>30</v>
      </c>
      <c r="X199" s="2">
        <f>SUMIFS(DataRegularSeason20242025!$AA$3:$AA$1315,DataRegularSeason20242025!$B$3:$B$1315, "&lt;=" &amp; $A199, DataRegularSeason20242025!$D$3:$D$1315, X$1)+SUMIFS(DataRegularSeason20242025!$AB$3:$AB$1315,DataRegularSeason20242025!$B$3:$B$1315, "&lt;=" &amp; $A199, DataRegularSeason20242025!$E$3:$E$1315, X$1)</f>
        <v>30</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30</v>
      </c>
      <c r="AA199" s="2">
        <f>SUMIFS(DataRegularSeason20242025!$AA$3:$AA$1315,DataRegularSeason20242025!$B$3:$B$1315, "&lt;=" &amp; $A199, DataRegularSeason20242025!$D$3:$D$1315, AA$1)+SUMIFS(DataRegularSeason20242025!$AB$3:$AB$1315,DataRegularSeason20242025!$B$3:$B$1315, "&lt;=" &amp; $A199, DataRegularSeason20242025!$E$3:$E$1315, AA$1)</f>
        <v>30</v>
      </c>
      <c r="AB199" s="2">
        <f>SUMIFS(DataRegularSeason20242025!$AA$3:$AA$1315,DataRegularSeason20242025!$B$3:$B$1315, "&lt;=" &amp; $A199, DataRegularSeason20242025!$D$3:$D$1315, AB$1)+SUMIFS(DataRegularSeason20242025!$AB$3:$AB$1315,DataRegularSeason20242025!$B$3:$B$1315, "&lt;=" &amp; $A199, DataRegularSeason20242025!$E$3:$E$1315, AB$1)</f>
        <v>36</v>
      </c>
      <c r="AC199" s="2">
        <f>SUMIFS(DataRegularSeason20242025!$AA$3:$AA$1315,DataRegularSeason20242025!$B$3:$B$1315, "&lt;=" &amp; $A199, DataRegularSeason20242025!$D$3:$D$1315, AC$1)+SUMIFS(DataRegularSeason20242025!$AB$3:$AB$1315,DataRegularSeason20242025!$B$3:$B$1315, "&lt;=" &amp; $A199, DataRegularSeason20242025!$E$3:$E$1315, AC$1)</f>
        <v>29</v>
      </c>
      <c r="AD199" s="2">
        <f>SUMIFS(DataRegularSeason20242025!$AA$3:$AA$1315,DataRegularSeason20242025!$B$3:$B$1315, "&lt;=" &amp; $A199, DataRegularSeason20242025!$D$3:$D$1315, AD$1)+SUMIFS(DataRegularSeason20242025!$AB$3:$AB$1315,DataRegularSeason20242025!$B$3:$B$1315, "&lt;=" &amp; $A199, DataRegularSeason20242025!$E$3:$E$1315, AD$1)</f>
        <v>33</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42</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27</v>
      </c>
      <c r="G200" s="2">
        <f>SUMIFS(DataRegularSeason20242025!$AA$3:$AA$1315,DataRegularSeason20242025!$B$3:$B$1315, "&lt;=" &amp; $A200, DataRegularSeason20242025!$D$3:$D$1315, G$1)+SUMIFS(DataRegularSeason20242025!$AB$3:$AB$1315,DataRegularSeason20242025!$B$3:$B$1315, "&lt;=" &amp; $A200, DataRegularSeason20242025!$E$3:$E$1315, G$1)</f>
        <v>33</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26</v>
      </c>
      <c r="L200" s="2">
        <f>SUMIFS(DataRegularSeason20242025!$AA$3:$AA$1315,DataRegularSeason20242025!$B$3:$B$1315, "&lt;=" &amp; $A200, DataRegularSeason20242025!$D$3:$D$1315, L$1)+SUMIFS(DataRegularSeason20242025!$AB$3:$AB$1315,DataRegularSeason20242025!$B$3:$B$1315, "&lt;=" &amp; $A200, DataRegularSeason20242025!$E$3:$E$1315, L$1)</f>
        <v>34</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37</v>
      </c>
      <c r="O200" s="2">
        <f>SUMIFS(DataRegularSeason20242025!$AA$3:$AA$1315,DataRegularSeason20242025!$B$3:$B$1315, "&lt;=" &amp; $A200, DataRegularSeason20242025!$D$3:$D$1315, O$1)+SUMIFS(DataRegularSeason20242025!$AB$3:$AB$1315,DataRegularSeason20242025!$B$3:$B$1315, "&lt;=" &amp; $A200, DataRegularSeason20242025!$E$3:$E$1315, O$1)</f>
        <v>42</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39</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28</v>
      </c>
      <c r="V200" s="2">
        <f>SUMIFS(DataRegularSeason20242025!$AA$3:$AA$1315,DataRegularSeason20242025!$B$3:$B$1315, "&lt;=" &amp; $A200, DataRegularSeason20242025!$D$3:$D$1315, V$1)+SUMIFS(DataRegularSeason20242025!$AB$3:$AB$1315,DataRegularSeason20242025!$B$3:$B$1315, "&lt;=" &amp; $A200, DataRegularSeason20242025!$E$3:$E$1315, V$1)</f>
        <v>30</v>
      </c>
      <c r="W200" s="2">
        <f>SUMIFS(DataRegularSeason20242025!$AA$3:$AA$1315,DataRegularSeason20242025!$B$3:$B$1315, "&lt;=" &amp; $A200, DataRegularSeason20242025!$D$3:$D$1315, W$1)+SUMIFS(DataRegularSeason20242025!$AB$3:$AB$1315,DataRegularSeason20242025!$B$3:$B$1315, "&lt;=" &amp; $A200, DataRegularSeason20242025!$E$3:$E$1315, W$1)</f>
        <v>30</v>
      </c>
      <c r="X200" s="2">
        <f>SUMIFS(DataRegularSeason20242025!$AA$3:$AA$1315,DataRegularSeason20242025!$B$3:$B$1315, "&lt;=" &amp; $A200, DataRegularSeason20242025!$D$3:$D$1315, X$1)+SUMIFS(DataRegularSeason20242025!$AB$3:$AB$1315,DataRegularSeason20242025!$B$3:$B$1315, "&lt;=" &amp; $A200, DataRegularSeason20242025!$E$3:$E$1315, X$1)</f>
        <v>30</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30</v>
      </c>
      <c r="AA200" s="2">
        <f>SUMIFS(DataRegularSeason20242025!$AA$3:$AA$1315,DataRegularSeason20242025!$B$3:$B$1315, "&lt;=" &amp; $A200, DataRegularSeason20242025!$D$3:$D$1315, AA$1)+SUMIFS(DataRegularSeason20242025!$AB$3:$AB$1315,DataRegularSeason20242025!$B$3:$B$1315, "&lt;=" &amp; $A200, DataRegularSeason20242025!$E$3:$E$1315, AA$1)</f>
        <v>30</v>
      </c>
      <c r="AB200" s="2">
        <f>SUMIFS(DataRegularSeason20242025!$AA$3:$AA$1315,DataRegularSeason20242025!$B$3:$B$1315, "&lt;=" &amp; $A200, DataRegularSeason20242025!$D$3:$D$1315, AB$1)+SUMIFS(DataRegularSeason20242025!$AB$3:$AB$1315,DataRegularSeason20242025!$B$3:$B$1315, "&lt;=" &amp; $A200, DataRegularSeason20242025!$E$3:$E$1315, AB$1)</f>
        <v>36</v>
      </c>
      <c r="AC200" s="2">
        <f>SUMIFS(DataRegularSeason20242025!$AA$3:$AA$1315,DataRegularSeason20242025!$B$3:$B$1315, "&lt;=" &amp; $A200, DataRegularSeason20242025!$D$3:$D$1315, AC$1)+SUMIFS(DataRegularSeason20242025!$AB$3:$AB$1315,DataRegularSeason20242025!$B$3:$B$1315, "&lt;=" &amp; $A200, DataRegularSeason20242025!$E$3:$E$1315, AC$1)</f>
        <v>29</v>
      </c>
      <c r="AD200" s="2">
        <f>SUMIFS(DataRegularSeason20242025!$AA$3:$AA$1315,DataRegularSeason20242025!$B$3:$B$1315, "&lt;=" &amp; $A200, DataRegularSeason20242025!$D$3:$D$1315, AD$1)+SUMIFS(DataRegularSeason20242025!$AB$3:$AB$1315,DataRegularSeason20242025!$B$3:$B$1315, "&lt;=" &amp; $A200, DataRegularSeason20242025!$E$3:$E$1315, AD$1)</f>
        <v>33</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42</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27</v>
      </c>
      <c r="G201" s="2">
        <f>SUMIFS(DataRegularSeason20242025!$AA$3:$AA$1315,DataRegularSeason20242025!$B$3:$B$1315, "&lt;=" &amp; $A201, DataRegularSeason20242025!$D$3:$D$1315, G$1)+SUMIFS(DataRegularSeason20242025!$AB$3:$AB$1315,DataRegularSeason20242025!$B$3:$B$1315, "&lt;=" &amp; $A201, DataRegularSeason20242025!$E$3:$E$1315, G$1)</f>
        <v>33</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26</v>
      </c>
      <c r="L201" s="2">
        <f>SUMIFS(DataRegularSeason20242025!$AA$3:$AA$1315,DataRegularSeason20242025!$B$3:$B$1315, "&lt;=" &amp; $A201, DataRegularSeason20242025!$D$3:$D$1315, L$1)+SUMIFS(DataRegularSeason20242025!$AB$3:$AB$1315,DataRegularSeason20242025!$B$3:$B$1315, "&lt;=" &amp; $A201, DataRegularSeason20242025!$E$3:$E$1315, L$1)</f>
        <v>34</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37</v>
      </c>
      <c r="O201" s="2">
        <f>SUMIFS(DataRegularSeason20242025!$AA$3:$AA$1315,DataRegularSeason20242025!$B$3:$B$1315, "&lt;=" &amp; $A201, DataRegularSeason20242025!$D$3:$D$1315, O$1)+SUMIFS(DataRegularSeason20242025!$AB$3:$AB$1315,DataRegularSeason20242025!$B$3:$B$1315, "&lt;=" &amp; $A201, DataRegularSeason20242025!$E$3:$E$1315, O$1)</f>
        <v>42</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39</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28</v>
      </c>
      <c r="V201" s="2">
        <f>SUMIFS(DataRegularSeason20242025!$AA$3:$AA$1315,DataRegularSeason20242025!$B$3:$B$1315, "&lt;=" &amp; $A201, DataRegularSeason20242025!$D$3:$D$1315, V$1)+SUMIFS(DataRegularSeason20242025!$AB$3:$AB$1315,DataRegularSeason20242025!$B$3:$B$1315, "&lt;=" &amp; $A201, DataRegularSeason20242025!$E$3:$E$1315, V$1)</f>
        <v>30</v>
      </c>
      <c r="W201" s="2">
        <f>SUMIFS(DataRegularSeason20242025!$AA$3:$AA$1315,DataRegularSeason20242025!$B$3:$B$1315, "&lt;=" &amp; $A201, DataRegularSeason20242025!$D$3:$D$1315, W$1)+SUMIFS(DataRegularSeason20242025!$AB$3:$AB$1315,DataRegularSeason20242025!$B$3:$B$1315, "&lt;=" &amp; $A201, DataRegularSeason20242025!$E$3:$E$1315, W$1)</f>
        <v>30</v>
      </c>
      <c r="X201" s="2">
        <f>SUMIFS(DataRegularSeason20242025!$AA$3:$AA$1315,DataRegularSeason20242025!$B$3:$B$1315, "&lt;=" &amp; $A201, DataRegularSeason20242025!$D$3:$D$1315, X$1)+SUMIFS(DataRegularSeason20242025!$AB$3:$AB$1315,DataRegularSeason20242025!$B$3:$B$1315, "&lt;=" &amp; $A201, DataRegularSeason20242025!$E$3:$E$1315, X$1)</f>
        <v>30</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30</v>
      </c>
      <c r="AA201" s="2">
        <f>SUMIFS(DataRegularSeason20242025!$AA$3:$AA$1315,DataRegularSeason20242025!$B$3:$B$1315, "&lt;=" &amp; $A201, DataRegularSeason20242025!$D$3:$D$1315, AA$1)+SUMIFS(DataRegularSeason20242025!$AB$3:$AB$1315,DataRegularSeason20242025!$B$3:$B$1315, "&lt;=" &amp; $A201, DataRegularSeason20242025!$E$3:$E$1315, AA$1)</f>
        <v>30</v>
      </c>
      <c r="AB201" s="2">
        <f>SUMIFS(DataRegularSeason20242025!$AA$3:$AA$1315,DataRegularSeason20242025!$B$3:$B$1315, "&lt;=" &amp; $A201, DataRegularSeason20242025!$D$3:$D$1315, AB$1)+SUMIFS(DataRegularSeason20242025!$AB$3:$AB$1315,DataRegularSeason20242025!$B$3:$B$1315, "&lt;=" &amp; $A201, DataRegularSeason20242025!$E$3:$E$1315, AB$1)</f>
        <v>36</v>
      </c>
      <c r="AC201" s="2">
        <f>SUMIFS(DataRegularSeason20242025!$AA$3:$AA$1315,DataRegularSeason20242025!$B$3:$B$1315, "&lt;=" &amp; $A201, DataRegularSeason20242025!$D$3:$D$1315, AC$1)+SUMIFS(DataRegularSeason20242025!$AB$3:$AB$1315,DataRegularSeason20242025!$B$3:$B$1315, "&lt;=" &amp; $A201, DataRegularSeason20242025!$E$3:$E$1315, AC$1)</f>
        <v>29</v>
      </c>
      <c r="AD201" s="2">
        <f>SUMIFS(DataRegularSeason20242025!$AA$3:$AA$1315,DataRegularSeason20242025!$B$3:$B$1315, "&lt;=" &amp; $A201, DataRegularSeason20242025!$D$3:$D$1315, AD$1)+SUMIFS(DataRegularSeason20242025!$AB$3:$AB$1315,DataRegularSeason20242025!$B$3:$B$1315, "&lt;=" &amp; $A201, DataRegularSeason20242025!$E$3:$E$1315, AD$1)</f>
        <v>33</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42</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W1" sqref="BW1:BW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36</v>
      </c>
      <c r="BW3">
        <f>SUMIFS(DataRegularSeason20242025!$AA$3:$AA$1315,DataRegularSeason20242025!$B$3:$B$1315, "&lt;=" &amp; BW$1, DataRegularSeason20242025!$D$3:$D$1315, $A3)+SUMIFS(DataRegularSeason20242025!$AB$3:$AB$1315,DataRegularSeason20242025!$B$3:$B$1315, "&lt;=" &amp; BW$1, DataRegularSeason20242025!$E$3:$E$1315, $A3)</f>
        <v>36</v>
      </c>
      <c r="BX3">
        <f>SUMIFS(DataRegularSeason20242025!$AA$3:$AA$1315,DataRegularSeason20242025!$B$3:$B$1315, "&lt;=" &amp; BX$1, DataRegularSeason20242025!$D$3:$D$1315, $A3)+SUMIFS(DataRegularSeason20242025!$AB$3:$AB$1315,DataRegularSeason20242025!$B$3:$B$1315, "&lt;=" &amp; BX$1, DataRegularSeason20242025!$E$3:$E$1315, $A3)</f>
        <v>36</v>
      </c>
      <c r="BY3">
        <f>SUMIFS(DataRegularSeason20242025!$AA$3:$AA$1315,DataRegularSeason20242025!$B$3:$B$1315, "&lt;=" &amp; BY$1, DataRegularSeason20242025!$D$3:$D$1315, $A3)+SUMIFS(DataRegularSeason20242025!$AB$3:$AB$1315,DataRegularSeason20242025!$B$3:$B$1315, "&lt;=" &amp; BY$1, DataRegularSeason20242025!$E$3:$E$1315, $A3)</f>
        <v>36</v>
      </c>
      <c r="BZ3">
        <f>SUMIFS(DataRegularSeason20242025!$AA$3:$AA$1315,DataRegularSeason20242025!$B$3:$B$1315, "&lt;=" &amp; BZ$1, DataRegularSeason20242025!$D$3:$D$1315, $A3)+SUMIFS(DataRegularSeason20242025!$AB$3:$AB$1315,DataRegularSeason20242025!$B$3:$B$1315, "&lt;=" &amp; BZ$1, DataRegularSeason20242025!$E$3:$E$1315, $A3)</f>
        <v>36</v>
      </c>
      <c r="CA3">
        <f>SUMIFS(DataRegularSeason20242025!$AA$3:$AA$1315,DataRegularSeason20242025!$B$3:$B$1315, "&lt;=" &amp; CA$1, DataRegularSeason20242025!$D$3:$D$1315, $A3)+SUMIFS(DataRegularSeason20242025!$AB$3:$AB$1315,DataRegularSeason20242025!$B$3:$B$1315, "&lt;=" &amp; CA$1, DataRegularSeason20242025!$E$3:$E$1315, $A3)</f>
        <v>36</v>
      </c>
      <c r="CB3">
        <f>SUMIFS(DataRegularSeason20242025!$AA$3:$AA$1315,DataRegularSeason20242025!$B$3:$B$1315, "&lt;=" &amp; CB$1, DataRegularSeason20242025!$D$3:$D$1315, $A3)+SUMIFS(DataRegularSeason20242025!$AB$3:$AB$1315,DataRegularSeason20242025!$B$3:$B$1315, "&lt;=" &amp; CB$1, DataRegularSeason20242025!$E$3:$E$1315, $A3)</f>
        <v>36</v>
      </c>
      <c r="CC3">
        <f>SUMIFS(DataRegularSeason20242025!$AA$3:$AA$1315,DataRegularSeason20242025!$B$3:$B$1315, "&lt;=" &amp; CC$1, DataRegularSeason20242025!$D$3:$D$1315, $A3)+SUMIFS(DataRegularSeason20242025!$AB$3:$AB$1315,DataRegularSeason20242025!$B$3:$B$1315, "&lt;=" &amp; CC$1, DataRegularSeason20242025!$E$3:$E$1315, $A3)</f>
        <v>36</v>
      </c>
      <c r="CD3">
        <f>SUMIFS(DataRegularSeason20242025!$AA$3:$AA$1315,DataRegularSeason20242025!$B$3:$B$1315, "&lt;=" &amp; CD$1, DataRegularSeason20242025!$D$3:$D$1315, $A3)+SUMIFS(DataRegularSeason20242025!$AB$3:$AB$1315,DataRegularSeason20242025!$B$3:$B$1315, "&lt;=" &amp; CD$1, DataRegularSeason20242025!$E$3:$E$1315, $A3)</f>
        <v>36</v>
      </c>
      <c r="CE3">
        <f>SUMIFS(DataRegularSeason20242025!$AA$3:$AA$1315,DataRegularSeason20242025!$B$3:$B$1315, "&lt;=" &amp; CE$1, DataRegularSeason20242025!$D$3:$D$1315, $A3)+SUMIFS(DataRegularSeason20242025!$AB$3:$AB$1315,DataRegularSeason20242025!$B$3:$B$1315, "&lt;=" &amp; CE$1, DataRegularSeason20242025!$E$3:$E$1315, $A3)</f>
        <v>36</v>
      </c>
      <c r="CF3">
        <f>SUMIFS(DataRegularSeason20242025!$AA$3:$AA$1315,DataRegularSeason20242025!$B$3:$B$1315, "&lt;=" &amp; CF$1, DataRegularSeason20242025!$D$3:$D$1315, $A3)+SUMIFS(DataRegularSeason20242025!$AB$3:$AB$1315,DataRegularSeason20242025!$B$3:$B$1315, "&lt;=" &amp; CF$1, DataRegularSeason20242025!$E$3:$E$1315, $A3)</f>
        <v>36</v>
      </c>
      <c r="CG3">
        <f>SUMIFS(DataRegularSeason20242025!$AA$3:$AA$1315,DataRegularSeason20242025!$B$3:$B$1315, "&lt;=" &amp; CG$1, DataRegularSeason20242025!$D$3:$D$1315, $A3)+SUMIFS(DataRegularSeason20242025!$AB$3:$AB$1315,DataRegularSeason20242025!$B$3:$B$1315, "&lt;=" &amp; CG$1, DataRegularSeason20242025!$E$3:$E$1315, $A3)</f>
        <v>36</v>
      </c>
      <c r="CH3">
        <f>SUMIFS(DataRegularSeason20242025!$AA$3:$AA$1315,DataRegularSeason20242025!$B$3:$B$1315, "&lt;=" &amp; CH$1, DataRegularSeason20242025!$D$3:$D$1315, $A3)+SUMIFS(DataRegularSeason20242025!$AB$3:$AB$1315,DataRegularSeason20242025!$B$3:$B$1315, "&lt;=" &amp; CH$1, DataRegularSeason20242025!$E$3:$E$1315, $A3)</f>
        <v>36</v>
      </c>
      <c r="CI3">
        <f>SUMIFS(DataRegularSeason20242025!$AA$3:$AA$1315,DataRegularSeason20242025!$B$3:$B$1315, "&lt;=" &amp; CI$1, DataRegularSeason20242025!$D$3:$D$1315, $A3)+SUMIFS(DataRegularSeason20242025!$AB$3:$AB$1315,DataRegularSeason20242025!$B$3:$B$1315, "&lt;=" &amp; CI$1, DataRegularSeason20242025!$E$3:$E$1315, $A3)</f>
        <v>36</v>
      </c>
      <c r="CJ3">
        <f>SUMIFS(DataRegularSeason20242025!$AA$3:$AA$1315,DataRegularSeason20242025!$B$3:$B$1315, "&lt;=" &amp; CJ$1, DataRegularSeason20242025!$D$3:$D$1315, $A3)+SUMIFS(DataRegularSeason20242025!$AB$3:$AB$1315,DataRegularSeason20242025!$B$3:$B$1315, "&lt;=" &amp; CJ$1, DataRegularSeason20242025!$E$3:$E$1315, $A3)</f>
        <v>36</v>
      </c>
      <c r="CK3">
        <f>SUMIFS(DataRegularSeason20242025!$AA$3:$AA$1315,DataRegularSeason20242025!$B$3:$B$1315, "&lt;=" &amp; CK$1, DataRegularSeason20242025!$D$3:$D$1315, $A3)+SUMIFS(DataRegularSeason20242025!$AB$3:$AB$1315,DataRegularSeason20242025!$B$3:$B$1315, "&lt;=" &amp; CK$1, DataRegularSeason20242025!$E$3:$E$1315, $A3)</f>
        <v>36</v>
      </c>
      <c r="CL3">
        <f>SUMIFS(DataRegularSeason20242025!$AA$3:$AA$1315,DataRegularSeason20242025!$B$3:$B$1315, "&lt;=" &amp; CL$1, DataRegularSeason20242025!$D$3:$D$1315, $A3)+SUMIFS(DataRegularSeason20242025!$AB$3:$AB$1315,DataRegularSeason20242025!$B$3:$B$1315, "&lt;=" &amp; CL$1, DataRegularSeason20242025!$E$3:$E$1315, $A3)</f>
        <v>36</v>
      </c>
      <c r="CM3">
        <f>SUMIFS(DataRegularSeason20242025!$AA$3:$AA$1315,DataRegularSeason20242025!$B$3:$B$1315, "&lt;=" &amp; CM$1, DataRegularSeason20242025!$D$3:$D$1315, $A3)+SUMIFS(DataRegularSeason20242025!$AB$3:$AB$1315,DataRegularSeason20242025!$B$3:$B$1315, "&lt;=" &amp; CM$1, DataRegularSeason20242025!$E$3:$E$1315, $A3)</f>
        <v>36</v>
      </c>
      <c r="CN3">
        <f>SUMIFS(DataRegularSeason20242025!$AA$3:$AA$1315,DataRegularSeason20242025!$B$3:$B$1315, "&lt;=" &amp; CN$1, DataRegularSeason20242025!$D$3:$D$1315, $A3)+SUMIFS(DataRegularSeason20242025!$AB$3:$AB$1315,DataRegularSeason20242025!$B$3:$B$1315, "&lt;=" &amp; CN$1, DataRegularSeason20242025!$E$3:$E$1315, $A3)</f>
        <v>36</v>
      </c>
      <c r="CO3">
        <f>SUMIFS(DataRegularSeason20242025!$AA$3:$AA$1315,DataRegularSeason20242025!$B$3:$B$1315, "&lt;=" &amp; CO$1, DataRegularSeason20242025!$D$3:$D$1315, $A3)+SUMIFS(DataRegularSeason20242025!$AB$3:$AB$1315,DataRegularSeason20242025!$B$3:$B$1315, "&lt;=" &amp; CO$1, DataRegularSeason20242025!$E$3:$E$1315, $A3)</f>
        <v>36</v>
      </c>
      <c r="CP3">
        <f>SUMIFS(DataRegularSeason20242025!$AA$3:$AA$1315,DataRegularSeason20242025!$B$3:$B$1315, "&lt;=" &amp; CP$1, DataRegularSeason20242025!$D$3:$D$1315, $A3)+SUMIFS(DataRegularSeason20242025!$AB$3:$AB$1315,DataRegularSeason20242025!$B$3:$B$1315, "&lt;=" &amp; CP$1, DataRegularSeason20242025!$E$3:$E$1315, $A3)</f>
        <v>36</v>
      </c>
      <c r="CQ3">
        <f>SUMIFS(DataRegularSeason20242025!$AA$3:$AA$1315,DataRegularSeason20242025!$B$3:$B$1315, "&lt;=" &amp; CQ$1, DataRegularSeason20242025!$D$3:$D$1315, $A3)+SUMIFS(DataRegularSeason20242025!$AB$3:$AB$1315,DataRegularSeason20242025!$B$3:$B$1315, "&lt;=" &amp; CQ$1, DataRegularSeason20242025!$E$3:$E$1315, $A3)</f>
        <v>36</v>
      </c>
      <c r="CR3">
        <f>SUMIFS(DataRegularSeason20242025!$AA$3:$AA$1315,DataRegularSeason20242025!$B$3:$B$1315, "&lt;=" &amp; CR$1, DataRegularSeason20242025!$D$3:$D$1315, $A3)+SUMIFS(DataRegularSeason20242025!$AB$3:$AB$1315,DataRegularSeason20242025!$B$3:$B$1315, "&lt;=" &amp; CR$1, DataRegularSeason20242025!$E$3:$E$1315, $A3)</f>
        <v>36</v>
      </c>
      <c r="CS3">
        <f>SUMIFS(DataRegularSeason20242025!$AA$3:$AA$1315,DataRegularSeason20242025!$B$3:$B$1315, "&lt;=" &amp; CS$1, DataRegularSeason20242025!$D$3:$D$1315, $A3)+SUMIFS(DataRegularSeason20242025!$AB$3:$AB$1315,DataRegularSeason20242025!$B$3:$B$1315, "&lt;=" &amp; CS$1, DataRegularSeason20242025!$E$3:$E$1315, $A3)</f>
        <v>36</v>
      </c>
      <c r="CT3">
        <f>SUMIFS(DataRegularSeason20242025!$AA$3:$AA$1315,DataRegularSeason20242025!$B$3:$B$1315, "&lt;=" &amp; CT$1, DataRegularSeason20242025!$D$3:$D$1315, $A3)+SUMIFS(DataRegularSeason20242025!$AB$3:$AB$1315,DataRegularSeason20242025!$B$3:$B$1315, "&lt;=" &amp; CT$1, DataRegularSeason20242025!$E$3:$E$1315, $A3)</f>
        <v>36</v>
      </c>
      <c r="CU3">
        <f>SUMIFS(DataRegularSeason20242025!$AA$3:$AA$1315,DataRegularSeason20242025!$B$3:$B$1315, "&lt;=" &amp; CU$1, DataRegularSeason20242025!$D$3:$D$1315, $A3)+SUMIFS(DataRegularSeason20242025!$AB$3:$AB$1315,DataRegularSeason20242025!$B$3:$B$1315, "&lt;=" &amp; CU$1, DataRegularSeason20242025!$E$3:$E$1315, $A3)</f>
        <v>36</v>
      </c>
      <c r="CV3">
        <f>SUMIFS(DataRegularSeason20242025!$AA$3:$AA$1315,DataRegularSeason20242025!$B$3:$B$1315, "&lt;=" &amp; CV$1, DataRegularSeason20242025!$D$3:$D$1315, $A3)+SUMIFS(DataRegularSeason20242025!$AB$3:$AB$1315,DataRegularSeason20242025!$B$3:$B$1315, "&lt;=" &amp; CV$1, DataRegularSeason20242025!$E$3:$E$1315, $A3)</f>
        <v>36</v>
      </c>
      <c r="CW3">
        <f>SUMIFS(DataRegularSeason20242025!$AA$3:$AA$1315,DataRegularSeason20242025!$B$3:$B$1315, "&lt;=" &amp; CW$1, DataRegularSeason20242025!$D$3:$D$1315, $A3)+SUMIFS(DataRegularSeason20242025!$AB$3:$AB$1315,DataRegularSeason20242025!$B$3:$B$1315, "&lt;=" &amp; CW$1, DataRegularSeason20242025!$E$3:$E$1315, $A3)</f>
        <v>36</v>
      </c>
      <c r="CX3">
        <f>SUMIFS(DataRegularSeason20242025!$AA$3:$AA$1315,DataRegularSeason20242025!$B$3:$B$1315, "&lt;=" &amp; CX$1, DataRegularSeason20242025!$D$3:$D$1315, $A3)+SUMIFS(DataRegularSeason20242025!$AB$3:$AB$1315,DataRegularSeason20242025!$B$3:$B$1315, "&lt;=" &amp; CX$1, DataRegularSeason20242025!$E$3:$E$1315, $A3)</f>
        <v>36</v>
      </c>
      <c r="CY3">
        <f>SUMIFS(DataRegularSeason20242025!$AA$3:$AA$1315,DataRegularSeason20242025!$B$3:$B$1315, "&lt;=" &amp; CY$1, DataRegularSeason20242025!$D$3:$D$1315, $A3)+SUMIFS(DataRegularSeason20242025!$AB$3:$AB$1315,DataRegularSeason20242025!$B$3:$B$1315, "&lt;=" &amp; CY$1, DataRegularSeason20242025!$E$3:$E$1315, $A3)</f>
        <v>36</v>
      </c>
      <c r="CZ3">
        <f>SUMIFS(DataRegularSeason20242025!$AA$3:$AA$1315,DataRegularSeason20242025!$B$3:$B$1315, "&lt;=" &amp; CZ$1, DataRegularSeason20242025!$D$3:$D$1315, $A3)+SUMIFS(DataRegularSeason20242025!$AB$3:$AB$1315,DataRegularSeason20242025!$B$3:$B$1315, "&lt;=" &amp; CZ$1, DataRegularSeason20242025!$E$3:$E$1315, $A3)</f>
        <v>36</v>
      </c>
      <c r="DA3">
        <f>SUMIFS(DataRegularSeason20242025!$AA$3:$AA$1315,DataRegularSeason20242025!$B$3:$B$1315, "&lt;=" &amp; DA$1, DataRegularSeason20242025!$D$3:$D$1315, $A3)+SUMIFS(DataRegularSeason20242025!$AB$3:$AB$1315,DataRegularSeason20242025!$B$3:$B$1315, "&lt;=" &amp; DA$1, DataRegularSeason20242025!$E$3:$E$1315, $A3)</f>
        <v>36</v>
      </c>
      <c r="DB3">
        <f>SUMIFS(DataRegularSeason20242025!$AA$3:$AA$1315,DataRegularSeason20242025!$B$3:$B$1315, "&lt;=" &amp; DB$1, DataRegularSeason20242025!$D$3:$D$1315, $A3)+SUMIFS(DataRegularSeason20242025!$AB$3:$AB$1315,DataRegularSeason20242025!$B$3:$B$1315, "&lt;=" &amp; DB$1, DataRegularSeason20242025!$E$3:$E$1315, $A3)</f>
        <v>36</v>
      </c>
      <c r="DC3">
        <f>SUMIFS(DataRegularSeason20242025!$AA$3:$AA$1315,DataRegularSeason20242025!$B$3:$B$1315, "&lt;=" &amp; DC$1, DataRegularSeason20242025!$D$3:$D$1315, $A3)+SUMIFS(DataRegularSeason20242025!$AB$3:$AB$1315,DataRegularSeason20242025!$B$3:$B$1315, "&lt;=" &amp; DC$1, DataRegularSeason20242025!$E$3:$E$1315, $A3)</f>
        <v>36</v>
      </c>
      <c r="DD3">
        <f>SUMIFS(DataRegularSeason20242025!$AA$3:$AA$1315,DataRegularSeason20242025!$B$3:$B$1315, "&lt;=" &amp; DD$1, DataRegularSeason20242025!$D$3:$D$1315, $A3)+SUMIFS(DataRegularSeason20242025!$AB$3:$AB$1315,DataRegularSeason20242025!$B$3:$B$1315, "&lt;=" &amp; DD$1, DataRegularSeason20242025!$E$3:$E$1315, $A3)</f>
        <v>36</v>
      </c>
      <c r="DE3">
        <f>SUMIFS(DataRegularSeason20242025!$AA$3:$AA$1315,DataRegularSeason20242025!$B$3:$B$1315, "&lt;=" &amp; DE$1, DataRegularSeason20242025!$D$3:$D$1315, $A3)+SUMIFS(DataRegularSeason20242025!$AB$3:$AB$1315,DataRegularSeason20242025!$B$3:$B$1315, "&lt;=" &amp; DE$1, DataRegularSeason20242025!$E$3:$E$1315, $A3)</f>
        <v>36</v>
      </c>
      <c r="DF3">
        <f>SUMIFS(DataRegularSeason20242025!$AA$3:$AA$1315,DataRegularSeason20242025!$B$3:$B$1315, "&lt;=" &amp; DF$1, DataRegularSeason20242025!$D$3:$D$1315, $A3)+SUMIFS(DataRegularSeason20242025!$AB$3:$AB$1315,DataRegularSeason20242025!$B$3:$B$1315, "&lt;=" &amp; DF$1, DataRegularSeason20242025!$E$3:$E$1315, $A3)</f>
        <v>36</v>
      </c>
      <c r="DG3">
        <f>SUMIFS(DataRegularSeason20242025!$AA$3:$AA$1315,DataRegularSeason20242025!$B$3:$B$1315, "&lt;=" &amp; DG$1, DataRegularSeason20242025!$D$3:$D$1315, $A3)+SUMIFS(DataRegularSeason20242025!$AB$3:$AB$1315,DataRegularSeason20242025!$B$3:$B$1315, "&lt;=" &amp; DG$1, DataRegularSeason20242025!$E$3:$E$1315, $A3)</f>
        <v>36</v>
      </c>
      <c r="DH3">
        <f>SUMIFS(DataRegularSeason20242025!$AA$3:$AA$1315,DataRegularSeason20242025!$B$3:$B$1315, "&lt;=" &amp; DH$1, DataRegularSeason20242025!$D$3:$D$1315, $A3)+SUMIFS(DataRegularSeason20242025!$AB$3:$AB$1315,DataRegularSeason20242025!$B$3:$B$1315, "&lt;=" &amp; DH$1, DataRegularSeason20242025!$E$3:$E$1315, $A3)</f>
        <v>36</v>
      </c>
      <c r="DI3">
        <f>SUMIFS(DataRegularSeason20242025!$AA$3:$AA$1315,DataRegularSeason20242025!$B$3:$B$1315, "&lt;=" &amp; DI$1, DataRegularSeason20242025!$D$3:$D$1315, $A3)+SUMIFS(DataRegularSeason20242025!$AB$3:$AB$1315,DataRegularSeason20242025!$B$3:$B$1315, "&lt;=" &amp; DI$1, DataRegularSeason20242025!$E$3:$E$1315, $A3)</f>
        <v>36</v>
      </c>
      <c r="DJ3">
        <f>SUMIFS(DataRegularSeason20242025!$AA$3:$AA$1315,DataRegularSeason20242025!$B$3:$B$1315, "&lt;=" &amp; DJ$1, DataRegularSeason20242025!$D$3:$D$1315, $A3)+SUMIFS(DataRegularSeason20242025!$AB$3:$AB$1315,DataRegularSeason20242025!$B$3:$B$1315, "&lt;=" &amp; DJ$1, DataRegularSeason20242025!$E$3:$E$1315, $A3)</f>
        <v>36</v>
      </c>
      <c r="DK3">
        <f>SUMIFS(DataRegularSeason20242025!$AA$3:$AA$1315,DataRegularSeason20242025!$B$3:$B$1315, "&lt;=" &amp; DK$1, DataRegularSeason20242025!$D$3:$D$1315, $A3)+SUMIFS(DataRegularSeason20242025!$AB$3:$AB$1315,DataRegularSeason20242025!$B$3:$B$1315, "&lt;=" &amp; DK$1, DataRegularSeason20242025!$E$3:$E$1315, $A3)</f>
        <v>36</v>
      </c>
      <c r="DL3">
        <f>SUMIFS(DataRegularSeason20242025!$AA$3:$AA$1315,DataRegularSeason20242025!$B$3:$B$1315, "&lt;=" &amp; DL$1, DataRegularSeason20242025!$D$3:$D$1315, $A3)+SUMIFS(DataRegularSeason20242025!$AB$3:$AB$1315,DataRegularSeason20242025!$B$3:$B$1315, "&lt;=" &amp; DL$1, DataRegularSeason20242025!$E$3:$E$1315, $A3)</f>
        <v>36</v>
      </c>
      <c r="DM3">
        <f>SUMIFS(DataRegularSeason20242025!$AA$3:$AA$1315,DataRegularSeason20242025!$B$3:$B$1315, "&lt;=" &amp; DM$1, DataRegularSeason20242025!$D$3:$D$1315, $A3)+SUMIFS(DataRegularSeason20242025!$AB$3:$AB$1315,DataRegularSeason20242025!$B$3:$B$1315, "&lt;=" &amp; DM$1, DataRegularSeason20242025!$E$3:$E$1315, $A3)</f>
        <v>36</v>
      </c>
      <c r="DN3">
        <f>SUMIFS(DataRegularSeason20242025!$AA$3:$AA$1315,DataRegularSeason20242025!$B$3:$B$1315, "&lt;=" &amp; DN$1, DataRegularSeason20242025!$D$3:$D$1315, $A3)+SUMIFS(DataRegularSeason20242025!$AB$3:$AB$1315,DataRegularSeason20242025!$B$3:$B$1315, "&lt;=" &amp; DN$1, DataRegularSeason20242025!$E$3:$E$1315, $A3)</f>
        <v>36</v>
      </c>
      <c r="DO3">
        <f>SUMIFS(DataRegularSeason20242025!$AA$3:$AA$1315,DataRegularSeason20242025!$B$3:$B$1315, "&lt;=" &amp; DO$1, DataRegularSeason20242025!$D$3:$D$1315, $A3)+SUMIFS(DataRegularSeason20242025!$AB$3:$AB$1315,DataRegularSeason20242025!$B$3:$B$1315, "&lt;=" &amp; DO$1, DataRegularSeason20242025!$E$3:$E$1315, $A3)</f>
        <v>36</v>
      </c>
      <c r="DP3">
        <f>SUMIFS(DataRegularSeason20242025!$AA$3:$AA$1315,DataRegularSeason20242025!$B$3:$B$1315, "&lt;=" &amp; DP$1, DataRegularSeason20242025!$D$3:$D$1315, $A3)+SUMIFS(DataRegularSeason20242025!$AB$3:$AB$1315,DataRegularSeason20242025!$B$3:$B$1315, "&lt;=" &amp; DP$1, DataRegularSeason20242025!$E$3:$E$1315, $A3)</f>
        <v>36</v>
      </c>
      <c r="DQ3">
        <f>SUMIFS(DataRegularSeason20242025!$AA$3:$AA$1315,DataRegularSeason20242025!$B$3:$B$1315, "&lt;=" &amp; DQ$1, DataRegularSeason20242025!$D$3:$D$1315, $A3)+SUMIFS(DataRegularSeason20242025!$AB$3:$AB$1315,DataRegularSeason20242025!$B$3:$B$1315, "&lt;=" &amp; DQ$1, DataRegularSeason20242025!$E$3:$E$1315, $A3)</f>
        <v>36</v>
      </c>
      <c r="DR3">
        <f>SUMIFS(DataRegularSeason20242025!$AA$3:$AA$1315,DataRegularSeason20242025!$B$3:$B$1315, "&lt;=" &amp; DR$1, DataRegularSeason20242025!$D$3:$D$1315, $A3)+SUMIFS(DataRegularSeason20242025!$AB$3:$AB$1315,DataRegularSeason20242025!$B$3:$B$1315, "&lt;=" &amp; DR$1, DataRegularSeason20242025!$E$3:$E$1315, $A3)</f>
        <v>36</v>
      </c>
      <c r="DS3">
        <f>SUMIFS(DataRegularSeason20242025!$AA$3:$AA$1315,DataRegularSeason20242025!$B$3:$B$1315, "&lt;=" &amp; DS$1, DataRegularSeason20242025!$D$3:$D$1315, $A3)+SUMIFS(DataRegularSeason20242025!$AB$3:$AB$1315,DataRegularSeason20242025!$B$3:$B$1315, "&lt;=" &amp; DS$1, DataRegularSeason20242025!$E$3:$E$1315, $A3)</f>
        <v>36</v>
      </c>
      <c r="DT3">
        <f>SUMIFS(DataRegularSeason20242025!$AA$3:$AA$1315,DataRegularSeason20242025!$B$3:$B$1315, "&lt;=" &amp; DT$1, DataRegularSeason20242025!$D$3:$D$1315, $A3)+SUMIFS(DataRegularSeason20242025!$AB$3:$AB$1315,DataRegularSeason20242025!$B$3:$B$1315, "&lt;=" &amp; DT$1, DataRegularSeason20242025!$E$3:$E$1315, $A3)</f>
        <v>36</v>
      </c>
      <c r="DU3">
        <f>SUMIFS(DataRegularSeason20242025!$AA$3:$AA$1315,DataRegularSeason20242025!$B$3:$B$1315, "&lt;=" &amp; DU$1, DataRegularSeason20242025!$D$3:$D$1315, $A3)+SUMIFS(DataRegularSeason20242025!$AB$3:$AB$1315,DataRegularSeason20242025!$B$3:$B$1315, "&lt;=" &amp; DU$1, DataRegularSeason20242025!$E$3:$E$1315, $A3)</f>
        <v>36</v>
      </c>
      <c r="DV3">
        <f>SUMIFS(DataRegularSeason20242025!$AA$3:$AA$1315,DataRegularSeason20242025!$B$3:$B$1315, "&lt;=" &amp; DV$1, DataRegularSeason20242025!$D$3:$D$1315, $A3)+SUMIFS(DataRegularSeason20242025!$AB$3:$AB$1315,DataRegularSeason20242025!$B$3:$B$1315, "&lt;=" &amp; DV$1, DataRegularSeason20242025!$E$3:$E$1315, $A3)</f>
        <v>36</v>
      </c>
      <c r="DW3">
        <f>SUMIFS(DataRegularSeason20242025!$AA$3:$AA$1315,DataRegularSeason20242025!$B$3:$B$1315, "&lt;=" &amp; DW$1, DataRegularSeason20242025!$D$3:$D$1315, $A3)+SUMIFS(DataRegularSeason20242025!$AB$3:$AB$1315,DataRegularSeason20242025!$B$3:$B$1315, "&lt;=" &amp; DW$1, DataRegularSeason20242025!$E$3:$E$1315, $A3)</f>
        <v>36</v>
      </c>
      <c r="DX3">
        <f>SUMIFS(DataRegularSeason20242025!$AA$3:$AA$1315,DataRegularSeason20242025!$B$3:$B$1315, "&lt;=" &amp; DX$1, DataRegularSeason20242025!$D$3:$D$1315, $A3)+SUMIFS(DataRegularSeason20242025!$AB$3:$AB$1315,DataRegularSeason20242025!$B$3:$B$1315, "&lt;=" &amp; DX$1, DataRegularSeason20242025!$E$3:$E$1315, $A3)</f>
        <v>36</v>
      </c>
      <c r="DY3">
        <f>SUMIFS(DataRegularSeason20242025!$AA$3:$AA$1315,DataRegularSeason20242025!$B$3:$B$1315, "&lt;=" &amp; DY$1, DataRegularSeason20242025!$D$3:$D$1315, $A3)+SUMIFS(DataRegularSeason20242025!$AB$3:$AB$1315,DataRegularSeason20242025!$B$3:$B$1315, "&lt;=" &amp; DY$1, DataRegularSeason20242025!$E$3:$E$1315, $A3)</f>
        <v>36</v>
      </c>
      <c r="DZ3">
        <f>SUMIFS(DataRegularSeason20242025!$AA$3:$AA$1315,DataRegularSeason20242025!$B$3:$B$1315, "&lt;=" &amp; DZ$1, DataRegularSeason20242025!$D$3:$D$1315, $A3)+SUMIFS(DataRegularSeason20242025!$AB$3:$AB$1315,DataRegularSeason20242025!$B$3:$B$1315, "&lt;=" &amp; DZ$1, DataRegularSeason20242025!$E$3:$E$1315, $A3)</f>
        <v>36</v>
      </c>
      <c r="EA3">
        <f>SUMIFS(DataRegularSeason20242025!$AA$3:$AA$1315,DataRegularSeason20242025!$B$3:$B$1315, "&lt;=" &amp; EA$1, DataRegularSeason20242025!$D$3:$D$1315, $A3)+SUMIFS(DataRegularSeason20242025!$AB$3:$AB$1315,DataRegularSeason20242025!$B$3:$B$1315, "&lt;=" &amp; EA$1, DataRegularSeason20242025!$E$3:$E$1315, $A3)</f>
        <v>36</v>
      </c>
      <c r="EB3">
        <f>SUMIFS(DataRegularSeason20242025!$AA$3:$AA$1315,DataRegularSeason20242025!$B$3:$B$1315, "&lt;=" &amp; EB$1, DataRegularSeason20242025!$D$3:$D$1315, $A3)+SUMIFS(DataRegularSeason20242025!$AB$3:$AB$1315,DataRegularSeason20242025!$B$3:$B$1315, "&lt;=" &amp; EB$1, DataRegularSeason20242025!$E$3:$E$1315, $A3)</f>
        <v>36</v>
      </c>
      <c r="EC3">
        <f>SUMIFS(DataRegularSeason20242025!$AA$3:$AA$1315,DataRegularSeason20242025!$B$3:$B$1315, "&lt;=" &amp; EC$1, DataRegularSeason20242025!$D$3:$D$1315, $A3)+SUMIFS(DataRegularSeason20242025!$AB$3:$AB$1315,DataRegularSeason20242025!$B$3:$B$1315, "&lt;=" &amp; EC$1, DataRegularSeason20242025!$E$3:$E$1315, $A3)</f>
        <v>36</v>
      </c>
      <c r="ED3">
        <f>SUMIFS(DataRegularSeason20242025!$AA$3:$AA$1315,DataRegularSeason20242025!$B$3:$B$1315, "&lt;=" &amp; ED$1, DataRegularSeason20242025!$D$3:$D$1315, $A3)+SUMIFS(DataRegularSeason20242025!$AB$3:$AB$1315,DataRegularSeason20242025!$B$3:$B$1315, "&lt;=" &amp; ED$1, DataRegularSeason20242025!$E$3:$E$1315, $A3)</f>
        <v>36</v>
      </c>
      <c r="EE3">
        <f>SUMIFS(DataRegularSeason20242025!$AA$3:$AA$1315,DataRegularSeason20242025!$B$3:$B$1315, "&lt;=" &amp; EE$1, DataRegularSeason20242025!$D$3:$D$1315, $A3)+SUMIFS(DataRegularSeason20242025!$AB$3:$AB$1315,DataRegularSeason20242025!$B$3:$B$1315, "&lt;=" &amp; EE$1, DataRegularSeason20242025!$E$3:$E$1315, $A3)</f>
        <v>36</v>
      </c>
      <c r="EF3">
        <f>SUMIFS(DataRegularSeason20242025!$AA$3:$AA$1315,DataRegularSeason20242025!$B$3:$B$1315, "&lt;=" &amp; EF$1, DataRegularSeason20242025!$D$3:$D$1315, $A3)+SUMIFS(DataRegularSeason20242025!$AB$3:$AB$1315,DataRegularSeason20242025!$B$3:$B$1315, "&lt;=" &amp; EF$1, DataRegularSeason20242025!$E$3:$E$1315, $A3)</f>
        <v>36</v>
      </c>
      <c r="EG3">
        <f>SUMIFS(DataRegularSeason20242025!$AA$3:$AA$1315,DataRegularSeason20242025!$B$3:$B$1315, "&lt;=" &amp; EG$1, DataRegularSeason20242025!$D$3:$D$1315, $A3)+SUMIFS(DataRegularSeason20242025!$AB$3:$AB$1315,DataRegularSeason20242025!$B$3:$B$1315, "&lt;=" &amp; EG$1, DataRegularSeason20242025!$E$3:$E$1315, $A3)</f>
        <v>36</v>
      </c>
      <c r="EH3">
        <f>SUMIFS(DataRegularSeason20242025!$AA$3:$AA$1315,DataRegularSeason20242025!$B$3:$B$1315, "&lt;=" &amp; EH$1, DataRegularSeason20242025!$D$3:$D$1315, $A3)+SUMIFS(DataRegularSeason20242025!$AB$3:$AB$1315,DataRegularSeason20242025!$B$3:$B$1315, "&lt;=" &amp; EH$1, DataRegularSeason20242025!$E$3:$E$1315, $A3)</f>
        <v>36</v>
      </c>
      <c r="EI3">
        <f>SUMIFS(DataRegularSeason20242025!$AA$3:$AA$1315,DataRegularSeason20242025!$B$3:$B$1315, "&lt;=" &amp; EI$1, DataRegularSeason20242025!$D$3:$D$1315, $A3)+SUMIFS(DataRegularSeason20242025!$AB$3:$AB$1315,DataRegularSeason20242025!$B$3:$B$1315, "&lt;=" &amp; EI$1, DataRegularSeason20242025!$E$3:$E$1315, $A3)</f>
        <v>36</v>
      </c>
      <c r="EJ3">
        <f>SUMIFS(DataRegularSeason20242025!$AA$3:$AA$1315,DataRegularSeason20242025!$B$3:$B$1315, "&lt;=" &amp; EJ$1, DataRegularSeason20242025!$D$3:$D$1315, $A3)+SUMIFS(DataRegularSeason20242025!$AB$3:$AB$1315,DataRegularSeason20242025!$B$3:$B$1315, "&lt;=" &amp; EJ$1, DataRegularSeason20242025!$E$3:$E$1315, $A3)</f>
        <v>36</v>
      </c>
      <c r="EK3">
        <f>SUMIFS(DataRegularSeason20242025!$AA$3:$AA$1315,DataRegularSeason20242025!$B$3:$B$1315, "&lt;=" &amp; EK$1, DataRegularSeason20242025!$D$3:$D$1315, $A3)+SUMIFS(DataRegularSeason20242025!$AB$3:$AB$1315,DataRegularSeason20242025!$B$3:$B$1315, "&lt;=" &amp; EK$1, DataRegularSeason20242025!$E$3:$E$1315, $A3)</f>
        <v>36</v>
      </c>
      <c r="EL3">
        <f>SUMIFS(DataRegularSeason20242025!$AA$3:$AA$1315,DataRegularSeason20242025!$B$3:$B$1315, "&lt;=" &amp; EL$1, DataRegularSeason20242025!$D$3:$D$1315, $A3)+SUMIFS(DataRegularSeason20242025!$AB$3:$AB$1315,DataRegularSeason20242025!$B$3:$B$1315, "&lt;=" &amp; EL$1, DataRegularSeason20242025!$E$3:$E$1315, $A3)</f>
        <v>36</v>
      </c>
      <c r="EM3">
        <f>SUMIFS(DataRegularSeason20242025!$AA$3:$AA$1315,DataRegularSeason20242025!$B$3:$B$1315, "&lt;=" &amp; EM$1, DataRegularSeason20242025!$D$3:$D$1315, $A3)+SUMIFS(DataRegularSeason20242025!$AB$3:$AB$1315,DataRegularSeason20242025!$B$3:$B$1315, "&lt;=" &amp; EM$1, DataRegularSeason20242025!$E$3:$E$1315, $A3)</f>
        <v>36</v>
      </c>
      <c r="EN3">
        <f>SUMIFS(DataRegularSeason20242025!$AA$3:$AA$1315,DataRegularSeason20242025!$B$3:$B$1315, "&lt;=" &amp; EN$1, DataRegularSeason20242025!$D$3:$D$1315, $A3)+SUMIFS(DataRegularSeason20242025!$AB$3:$AB$1315,DataRegularSeason20242025!$B$3:$B$1315, "&lt;=" &amp; EN$1, DataRegularSeason20242025!$E$3:$E$1315, $A3)</f>
        <v>36</v>
      </c>
      <c r="EO3">
        <f>SUMIFS(DataRegularSeason20242025!$AA$3:$AA$1315,DataRegularSeason20242025!$B$3:$B$1315, "&lt;=" &amp; EO$1, DataRegularSeason20242025!$D$3:$D$1315, $A3)+SUMIFS(DataRegularSeason20242025!$AB$3:$AB$1315,DataRegularSeason20242025!$B$3:$B$1315, "&lt;=" &amp; EO$1, DataRegularSeason20242025!$E$3:$E$1315, $A3)</f>
        <v>36</v>
      </c>
      <c r="EP3">
        <f>SUMIFS(DataRegularSeason20242025!$AA$3:$AA$1315,DataRegularSeason20242025!$B$3:$B$1315, "&lt;=" &amp; EP$1, DataRegularSeason20242025!$D$3:$D$1315, $A3)+SUMIFS(DataRegularSeason20242025!$AB$3:$AB$1315,DataRegularSeason20242025!$B$3:$B$1315, "&lt;=" &amp; EP$1, DataRegularSeason20242025!$E$3:$E$1315, $A3)</f>
        <v>36</v>
      </c>
      <c r="EQ3">
        <f>SUMIFS(DataRegularSeason20242025!$AA$3:$AA$1315,DataRegularSeason20242025!$B$3:$B$1315, "&lt;=" &amp; EQ$1, DataRegularSeason20242025!$D$3:$D$1315, $A3)+SUMIFS(DataRegularSeason20242025!$AB$3:$AB$1315,DataRegularSeason20242025!$B$3:$B$1315, "&lt;=" &amp; EQ$1, DataRegularSeason20242025!$E$3:$E$1315, $A3)</f>
        <v>36</v>
      </c>
      <c r="ER3">
        <f>SUMIFS(DataRegularSeason20242025!$AA$3:$AA$1315,DataRegularSeason20242025!$B$3:$B$1315, "&lt;=" &amp; ER$1, DataRegularSeason20242025!$D$3:$D$1315, $A3)+SUMIFS(DataRegularSeason20242025!$AB$3:$AB$1315,DataRegularSeason20242025!$B$3:$B$1315, "&lt;=" &amp; ER$1, DataRegularSeason20242025!$E$3:$E$1315, $A3)</f>
        <v>36</v>
      </c>
      <c r="ES3">
        <f>SUMIFS(DataRegularSeason20242025!$AA$3:$AA$1315,DataRegularSeason20242025!$B$3:$B$1315, "&lt;=" &amp; ES$1, DataRegularSeason20242025!$D$3:$D$1315, $A3)+SUMIFS(DataRegularSeason20242025!$AB$3:$AB$1315,DataRegularSeason20242025!$B$3:$B$1315, "&lt;=" &amp; ES$1, DataRegularSeason20242025!$E$3:$E$1315, $A3)</f>
        <v>36</v>
      </c>
      <c r="ET3">
        <f>SUMIFS(DataRegularSeason20242025!$AA$3:$AA$1315,DataRegularSeason20242025!$B$3:$B$1315, "&lt;=" &amp; ET$1, DataRegularSeason20242025!$D$3:$D$1315, $A3)+SUMIFS(DataRegularSeason20242025!$AB$3:$AB$1315,DataRegularSeason20242025!$B$3:$B$1315, "&lt;=" &amp; ET$1, DataRegularSeason20242025!$E$3:$E$1315, $A3)</f>
        <v>36</v>
      </c>
      <c r="EU3">
        <f>SUMIFS(DataRegularSeason20242025!$AA$3:$AA$1315,DataRegularSeason20242025!$B$3:$B$1315, "&lt;=" &amp; EU$1, DataRegularSeason20242025!$D$3:$D$1315, $A3)+SUMIFS(DataRegularSeason20242025!$AB$3:$AB$1315,DataRegularSeason20242025!$B$3:$B$1315, "&lt;=" &amp; EU$1, DataRegularSeason20242025!$E$3:$E$1315, $A3)</f>
        <v>36</v>
      </c>
      <c r="EV3">
        <f>SUMIFS(DataRegularSeason20242025!$AA$3:$AA$1315,DataRegularSeason20242025!$B$3:$B$1315, "&lt;=" &amp; EV$1, DataRegularSeason20242025!$D$3:$D$1315, $A3)+SUMIFS(DataRegularSeason20242025!$AB$3:$AB$1315,DataRegularSeason20242025!$B$3:$B$1315, "&lt;=" &amp; EV$1, DataRegularSeason20242025!$E$3:$E$1315, $A3)</f>
        <v>36</v>
      </c>
      <c r="EW3">
        <f>SUMIFS(DataRegularSeason20242025!$AA$3:$AA$1315,DataRegularSeason20242025!$B$3:$B$1315, "&lt;=" &amp; EW$1, DataRegularSeason20242025!$D$3:$D$1315, $A3)+SUMIFS(DataRegularSeason20242025!$AB$3:$AB$1315,DataRegularSeason20242025!$B$3:$B$1315, "&lt;=" &amp; EW$1, DataRegularSeason20242025!$E$3:$E$1315, $A3)</f>
        <v>36</v>
      </c>
      <c r="EX3">
        <f>SUMIFS(DataRegularSeason20242025!$AA$3:$AA$1315,DataRegularSeason20242025!$B$3:$B$1315, "&lt;=" &amp; EX$1, DataRegularSeason20242025!$D$3:$D$1315, $A3)+SUMIFS(DataRegularSeason20242025!$AB$3:$AB$1315,DataRegularSeason20242025!$B$3:$B$1315, "&lt;=" &amp; EX$1, DataRegularSeason20242025!$E$3:$E$1315, $A3)</f>
        <v>36</v>
      </c>
      <c r="EY3">
        <f>SUMIFS(DataRegularSeason20242025!$AA$3:$AA$1315,DataRegularSeason20242025!$B$3:$B$1315, "&lt;=" &amp; EY$1, DataRegularSeason20242025!$D$3:$D$1315, $A3)+SUMIFS(DataRegularSeason20242025!$AB$3:$AB$1315,DataRegularSeason20242025!$B$3:$B$1315, "&lt;=" &amp; EY$1, DataRegularSeason20242025!$E$3:$E$1315, $A3)</f>
        <v>36</v>
      </c>
      <c r="EZ3">
        <f>SUMIFS(DataRegularSeason20242025!$AA$3:$AA$1315,DataRegularSeason20242025!$B$3:$B$1315, "&lt;=" &amp; EZ$1, DataRegularSeason20242025!$D$3:$D$1315, $A3)+SUMIFS(DataRegularSeason20242025!$AB$3:$AB$1315,DataRegularSeason20242025!$B$3:$B$1315, "&lt;=" &amp; EZ$1, DataRegularSeason20242025!$E$3:$E$1315, $A3)</f>
        <v>36</v>
      </c>
      <c r="FA3">
        <f>SUMIFS(DataRegularSeason20242025!$AA$3:$AA$1315,DataRegularSeason20242025!$B$3:$B$1315, "&lt;=" &amp; FA$1, DataRegularSeason20242025!$D$3:$D$1315, $A3)+SUMIFS(DataRegularSeason20242025!$AB$3:$AB$1315,DataRegularSeason20242025!$B$3:$B$1315, "&lt;=" &amp; FA$1, DataRegularSeason20242025!$E$3:$E$1315, $A3)</f>
        <v>36</v>
      </c>
      <c r="FB3">
        <f>SUMIFS(DataRegularSeason20242025!$AA$3:$AA$1315,DataRegularSeason20242025!$B$3:$B$1315, "&lt;=" &amp; FB$1, DataRegularSeason20242025!$D$3:$D$1315, $A3)+SUMIFS(DataRegularSeason20242025!$AB$3:$AB$1315,DataRegularSeason20242025!$B$3:$B$1315, "&lt;=" &amp; FB$1, DataRegularSeason20242025!$E$3:$E$1315, $A3)</f>
        <v>36</v>
      </c>
      <c r="FC3">
        <f>SUMIFS(DataRegularSeason20242025!$AA$3:$AA$1315,DataRegularSeason20242025!$B$3:$B$1315, "&lt;=" &amp; FC$1, DataRegularSeason20242025!$D$3:$D$1315, $A3)+SUMIFS(DataRegularSeason20242025!$AB$3:$AB$1315,DataRegularSeason20242025!$B$3:$B$1315, "&lt;=" &amp; FC$1, DataRegularSeason20242025!$E$3:$E$1315, $A3)</f>
        <v>36</v>
      </c>
      <c r="FD3">
        <f>SUMIFS(DataRegularSeason20242025!$AA$3:$AA$1315,DataRegularSeason20242025!$B$3:$B$1315, "&lt;=" &amp; FD$1, DataRegularSeason20242025!$D$3:$D$1315, $A3)+SUMIFS(DataRegularSeason20242025!$AB$3:$AB$1315,DataRegularSeason20242025!$B$3:$B$1315, "&lt;=" &amp; FD$1, DataRegularSeason20242025!$E$3:$E$1315, $A3)</f>
        <v>36</v>
      </c>
      <c r="FE3">
        <f>SUMIFS(DataRegularSeason20242025!$AA$3:$AA$1315,DataRegularSeason20242025!$B$3:$B$1315, "&lt;=" &amp; FE$1, DataRegularSeason20242025!$D$3:$D$1315, $A3)+SUMIFS(DataRegularSeason20242025!$AB$3:$AB$1315,DataRegularSeason20242025!$B$3:$B$1315, "&lt;=" &amp; FE$1, DataRegularSeason20242025!$E$3:$E$1315, $A3)</f>
        <v>36</v>
      </c>
      <c r="FF3">
        <f>SUMIFS(DataRegularSeason20242025!$AA$3:$AA$1315,DataRegularSeason20242025!$B$3:$B$1315, "&lt;=" &amp; FF$1, DataRegularSeason20242025!$D$3:$D$1315, $A3)+SUMIFS(DataRegularSeason20242025!$AB$3:$AB$1315,DataRegularSeason20242025!$B$3:$B$1315, "&lt;=" &amp; FF$1, DataRegularSeason20242025!$E$3:$E$1315, $A3)</f>
        <v>36</v>
      </c>
      <c r="FG3">
        <f>SUMIFS(DataRegularSeason20242025!$AA$3:$AA$1315,DataRegularSeason20242025!$B$3:$B$1315, "&lt;=" &amp; FG$1, DataRegularSeason20242025!$D$3:$D$1315, $A3)+SUMIFS(DataRegularSeason20242025!$AB$3:$AB$1315,DataRegularSeason20242025!$B$3:$B$1315, "&lt;=" &amp; FG$1, DataRegularSeason20242025!$E$3:$E$1315, $A3)</f>
        <v>36</v>
      </c>
      <c r="FH3">
        <f>SUMIFS(DataRegularSeason20242025!$AA$3:$AA$1315,DataRegularSeason20242025!$B$3:$B$1315, "&lt;=" &amp; FH$1, DataRegularSeason20242025!$D$3:$D$1315, $A3)+SUMIFS(DataRegularSeason20242025!$AB$3:$AB$1315,DataRegularSeason20242025!$B$3:$B$1315, "&lt;=" &amp; FH$1, DataRegularSeason20242025!$E$3:$E$1315, $A3)</f>
        <v>36</v>
      </c>
      <c r="FI3">
        <f>SUMIFS(DataRegularSeason20242025!$AA$3:$AA$1315,DataRegularSeason20242025!$B$3:$B$1315, "&lt;=" &amp; FI$1, DataRegularSeason20242025!$D$3:$D$1315, $A3)+SUMIFS(DataRegularSeason20242025!$AB$3:$AB$1315,DataRegularSeason20242025!$B$3:$B$1315, "&lt;=" &amp; FI$1, DataRegularSeason20242025!$E$3:$E$1315, $A3)</f>
        <v>36</v>
      </c>
      <c r="FJ3">
        <f>SUMIFS(DataRegularSeason20242025!$AA$3:$AA$1315,DataRegularSeason20242025!$B$3:$B$1315, "&lt;=" &amp; FJ$1, DataRegularSeason20242025!$D$3:$D$1315, $A3)+SUMIFS(DataRegularSeason20242025!$AB$3:$AB$1315,DataRegularSeason20242025!$B$3:$B$1315, "&lt;=" &amp; FJ$1, DataRegularSeason20242025!$E$3:$E$1315, $A3)</f>
        <v>36</v>
      </c>
      <c r="FK3">
        <f>SUMIFS(DataRegularSeason20242025!$AA$3:$AA$1315,DataRegularSeason20242025!$B$3:$B$1315, "&lt;=" &amp; FK$1, DataRegularSeason20242025!$D$3:$D$1315, $A3)+SUMIFS(DataRegularSeason20242025!$AB$3:$AB$1315,DataRegularSeason20242025!$B$3:$B$1315, "&lt;=" &amp; FK$1, DataRegularSeason20242025!$E$3:$E$1315, $A3)</f>
        <v>36</v>
      </c>
      <c r="FL3">
        <f>SUMIFS(DataRegularSeason20242025!$AA$3:$AA$1315,DataRegularSeason20242025!$B$3:$B$1315, "&lt;=" &amp; FL$1, DataRegularSeason20242025!$D$3:$D$1315, $A3)+SUMIFS(DataRegularSeason20242025!$AB$3:$AB$1315,DataRegularSeason20242025!$B$3:$B$1315, "&lt;=" &amp; FL$1, DataRegularSeason20242025!$E$3:$E$1315, $A3)</f>
        <v>36</v>
      </c>
      <c r="FM3">
        <f>SUMIFS(DataRegularSeason20242025!$AA$3:$AA$1315,DataRegularSeason20242025!$B$3:$B$1315, "&lt;=" &amp; FM$1, DataRegularSeason20242025!$D$3:$D$1315, $A3)+SUMIFS(DataRegularSeason20242025!$AB$3:$AB$1315,DataRegularSeason20242025!$B$3:$B$1315, "&lt;=" &amp; FM$1, DataRegularSeason20242025!$E$3:$E$1315, $A3)</f>
        <v>36</v>
      </c>
      <c r="FN3">
        <f>SUMIFS(DataRegularSeason20242025!$AA$3:$AA$1315,DataRegularSeason20242025!$B$3:$B$1315, "&lt;=" &amp; FN$1, DataRegularSeason20242025!$D$3:$D$1315, $A3)+SUMIFS(DataRegularSeason20242025!$AB$3:$AB$1315,DataRegularSeason20242025!$B$3:$B$1315, "&lt;=" &amp; FN$1, DataRegularSeason20242025!$E$3:$E$1315, $A3)</f>
        <v>36</v>
      </c>
      <c r="FO3">
        <f>SUMIFS(DataRegularSeason20242025!$AA$3:$AA$1315,DataRegularSeason20242025!$B$3:$B$1315, "&lt;=" &amp; FO$1, DataRegularSeason20242025!$D$3:$D$1315, $A3)+SUMIFS(DataRegularSeason20242025!$AB$3:$AB$1315,DataRegularSeason20242025!$B$3:$B$1315, "&lt;=" &amp; FO$1, DataRegularSeason20242025!$E$3:$E$1315, $A3)</f>
        <v>36</v>
      </c>
      <c r="FP3">
        <f>SUMIFS(DataRegularSeason20242025!$AA$3:$AA$1315,DataRegularSeason20242025!$B$3:$B$1315, "&lt;=" &amp; FP$1, DataRegularSeason20242025!$D$3:$D$1315, $A3)+SUMIFS(DataRegularSeason20242025!$AB$3:$AB$1315,DataRegularSeason20242025!$B$3:$B$1315, "&lt;=" &amp; FP$1, DataRegularSeason20242025!$E$3:$E$1315, $A3)</f>
        <v>36</v>
      </c>
      <c r="FQ3">
        <f>SUMIFS(DataRegularSeason20242025!$AA$3:$AA$1315,DataRegularSeason20242025!$B$3:$B$1315, "&lt;=" &amp; FQ$1, DataRegularSeason20242025!$D$3:$D$1315, $A3)+SUMIFS(DataRegularSeason20242025!$AB$3:$AB$1315,DataRegularSeason20242025!$B$3:$B$1315, "&lt;=" &amp; FQ$1, DataRegularSeason20242025!$E$3:$E$1315, $A3)</f>
        <v>36</v>
      </c>
      <c r="FR3">
        <f>SUMIFS(DataRegularSeason20242025!$AA$3:$AA$1315,DataRegularSeason20242025!$B$3:$B$1315, "&lt;=" &amp; FR$1, DataRegularSeason20242025!$D$3:$D$1315, $A3)+SUMIFS(DataRegularSeason20242025!$AB$3:$AB$1315,DataRegularSeason20242025!$B$3:$B$1315, "&lt;=" &amp; FR$1, DataRegularSeason20242025!$E$3:$E$1315, $A3)</f>
        <v>36</v>
      </c>
      <c r="FS3">
        <f>SUMIFS(DataRegularSeason20242025!$AA$3:$AA$1315,DataRegularSeason20242025!$B$3:$B$1315, "&lt;=" &amp; FS$1, DataRegularSeason20242025!$D$3:$D$1315, $A3)+SUMIFS(DataRegularSeason20242025!$AB$3:$AB$1315,DataRegularSeason20242025!$B$3:$B$1315, "&lt;=" &amp; FS$1, DataRegularSeason20242025!$E$3:$E$1315, $A3)</f>
        <v>36</v>
      </c>
      <c r="FT3">
        <f>SUMIFS(DataRegularSeason20242025!$AA$3:$AA$1315,DataRegularSeason20242025!$B$3:$B$1315, "&lt;=" &amp; FT$1, DataRegularSeason20242025!$D$3:$D$1315, $A3)+SUMIFS(DataRegularSeason20242025!$AB$3:$AB$1315,DataRegularSeason20242025!$B$3:$B$1315, "&lt;=" &amp; FT$1, DataRegularSeason20242025!$E$3:$E$1315, $A3)</f>
        <v>36</v>
      </c>
      <c r="FU3">
        <f>SUMIFS(DataRegularSeason20242025!$AA$3:$AA$1315,DataRegularSeason20242025!$B$3:$B$1315, "&lt;=" &amp; FU$1, DataRegularSeason20242025!$D$3:$D$1315, $A3)+SUMIFS(DataRegularSeason20242025!$AB$3:$AB$1315,DataRegularSeason20242025!$B$3:$B$1315, "&lt;=" &amp; FU$1, DataRegularSeason20242025!$E$3:$E$1315, $A3)</f>
        <v>36</v>
      </c>
      <c r="FV3">
        <f>SUMIFS(DataRegularSeason20242025!$AA$3:$AA$1315,DataRegularSeason20242025!$B$3:$B$1315, "&lt;=" &amp; FV$1, DataRegularSeason20242025!$D$3:$D$1315, $A3)+SUMIFS(DataRegularSeason20242025!$AB$3:$AB$1315,DataRegularSeason20242025!$B$3:$B$1315, "&lt;=" &amp; FV$1, DataRegularSeason20242025!$E$3:$E$1315, $A3)</f>
        <v>36</v>
      </c>
      <c r="FW3">
        <f>SUMIFS(DataRegularSeason20242025!$AA$3:$AA$1315,DataRegularSeason20242025!$B$3:$B$1315, "&lt;=" &amp; FW$1, DataRegularSeason20242025!$D$3:$D$1315, $A3)+SUMIFS(DataRegularSeason20242025!$AB$3:$AB$1315,DataRegularSeason20242025!$B$3:$B$1315, "&lt;=" &amp; FW$1, DataRegularSeason20242025!$E$3:$E$1315, $A3)</f>
        <v>36</v>
      </c>
      <c r="FX3">
        <f>SUMIFS(DataRegularSeason20242025!$AA$3:$AA$1315,DataRegularSeason20242025!$B$3:$B$1315, "&lt;=" &amp; FX$1, DataRegularSeason20242025!$D$3:$D$1315, $A3)+SUMIFS(DataRegularSeason20242025!$AB$3:$AB$1315,DataRegularSeason20242025!$B$3:$B$1315, "&lt;=" &amp; FX$1, DataRegularSeason20242025!$E$3:$E$1315, $A3)</f>
        <v>36</v>
      </c>
      <c r="FY3">
        <f>SUMIFS(DataRegularSeason20242025!$AA$3:$AA$1315,DataRegularSeason20242025!$B$3:$B$1315, "&lt;=" &amp; FY$1, DataRegularSeason20242025!$D$3:$D$1315, $A3)+SUMIFS(DataRegularSeason20242025!$AB$3:$AB$1315,DataRegularSeason20242025!$B$3:$B$1315, "&lt;=" &amp; FY$1, DataRegularSeason20242025!$E$3:$E$1315, $A3)</f>
        <v>36</v>
      </c>
      <c r="FZ3">
        <f>SUMIFS(DataRegularSeason20242025!$AA$3:$AA$1315,DataRegularSeason20242025!$B$3:$B$1315, "&lt;=" &amp; FZ$1, DataRegularSeason20242025!$D$3:$D$1315, $A3)+SUMIFS(DataRegularSeason20242025!$AB$3:$AB$1315,DataRegularSeason20242025!$B$3:$B$1315, "&lt;=" &amp; FZ$1, DataRegularSeason20242025!$E$3:$E$1315, $A3)</f>
        <v>36</v>
      </c>
      <c r="GA3">
        <f>SUMIFS(DataRegularSeason20242025!$AA$3:$AA$1315,DataRegularSeason20242025!$B$3:$B$1315, "&lt;=" &amp; GA$1, DataRegularSeason20242025!$D$3:$D$1315, $A3)+SUMIFS(DataRegularSeason20242025!$AB$3:$AB$1315,DataRegularSeason20242025!$B$3:$B$1315, "&lt;=" &amp; GA$1, DataRegularSeason20242025!$E$3:$E$1315, $A3)</f>
        <v>36</v>
      </c>
      <c r="GB3">
        <f>SUMIFS(DataRegularSeason20242025!$AA$3:$AA$1315,DataRegularSeason20242025!$B$3:$B$1315, "&lt;=" &amp; GB$1, DataRegularSeason20242025!$D$3:$D$1315, $A3)+SUMIFS(DataRegularSeason20242025!$AB$3:$AB$1315,DataRegularSeason20242025!$B$3:$B$1315, "&lt;=" &amp; GB$1, DataRegularSeason20242025!$E$3:$E$1315, $A3)</f>
        <v>36</v>
      </c>
      <c r="GC3">
        <f>SUMIFS(DataRegularSeason20242025!$AA$3:$AA$1315,DataRegularSeason20242025!$B$3:$B$1315, "&lt;=" &amp; GC$1, DataRegularSeason20242025!$D$3:$D$1315, $A3)+SUMIFS(DataRegularSeason20242025!$AB$3:$AB$1315,DataRegularSeason20242025!$B$3:$B$1315, "&lt;=" &amp; GC$1, DataRegularSeason20242025!$E$3:$E$1315, $A3)</f>
        <v>36</v>
      </c>
      <c r="GD3">
        <f>SUMIFS(DataRegularSeason20242025!$AA$3:$AA$1315,DataRegularSeason20242025!$B$3:$B$1315, "&lt;=" &amp; GD$1, DataRegularSeason20242025!$D$3:$D$1315, $A3)+SUMIFS(DataRegularSeason20242025!$AB$3:$AB$1315,DataRegularSeason20242025!$B$3:$B$1315, "&lt;=" &amp; GD$1, DataRegularSeason20242025!$E$3:$E$1315, $A3)</f>
        <v>36</v>
      </c>
      <c r="GE3">
        <f>SUMIFS(DataRegularSeason20242025!$AA$3:$AA$1315,DataRegularSeason20242025!$B$3:$B$1315, "&lt;=" &amp; GE$1, DataRegularSeason20242025!$D$3:$D$1315, $A3)+SUMIFS(DataRegularSeason20242025!$AB$3:$AB$1315,DataRegularSeason20242025!$B$3:$B$1315, "&lt;=" &amp; GE$1, DataRegularSeason20242025!$E$3:$E$1315, $A3)</f>
        <v>36</v>
      </c>
      <c r="GF3">
        <f>SUMIFS(DataRegularSeason20242025!$AA$3:$AA$1315,DataRegularSeason20242025!$B$3:$B$1315, "&lt;=" &amp; GF$1, DataRegularSeason20242025!$D$3:$D$1315, $A3)+SUMIFS(DataRegularSeason20242025!$AB$3:$AB$1315,DataRegularSeason20242025!$B$3:$B$1315, "&lt;=" &amp; GF$1, DataRegularSeason20242025!$E$3:$E$1315, $A3)</f>
        <v>36</v>
      </c>
      <c r="GG3">
        <f>SUMIFS(DataRegularSeason20242025!$AA$3:$AA$1315,DataRegularSeason20242025!$B$3:$B$1315, "&lt;=" &amp; GG$1, DataRegularSeason20242025!$D$3:$D$1315, $A3)+SUMIFS(DataRegularSeason20242025!$AB$3:$AB$1315,DataRegularSeason20242025!$B$3:$B$1315, "&lt;=" &amp; GG$1, DataRegularSeason20242025!$E$3:$E$1315, $A3)</f>
        <v>36</v>
      </c>
      <c r="GH3">
        <f>SUMIFS(DataRegularSeason20242025!$AA$3:$AA$1315,DataRegularSeason20242025!$B$3:$B$1315, "&lt;=" &amp; GH$1, DataRegularSeason20242025!$D$3:$D$1315, $A3)+SUMIFS(DataRegularSeason20242025!$AB$3:$AB$1315,DataRegularSeason20242025!$B$3:$B$1315, "&lt;=" &amp; GH$1, DataRegularSeason20242025!$E$3:$E$1315, $A3)</f>
        <v>36</v>
      </c>
      <c r="GI3">
        <f>SUMIFS(DataRegularSeason20242025!$AA$3:$AA$1315,DataRegularSeason20242025!$B$3:$B$1315, "&lt;=" &amp; GI$1, DataRegularSeason20242025!$D$3:$D$1315, $A3)+SUMIFS(DataRegularSeason20242025!$AB$3:$AB$1315,DataRegularSeason20242025!$B$3:$B$1315, "&lt;=" &amp; GI$1, DataRegularSeason20242025!$E$3:$E$1315, $A3)</f>
        <v>36</v>
      </c>
      <c r="GJ3">
        <f>SUMIFS(DataRegularSeason20242025!$AA$3:$AA$1315,DataRegularSeason20242025!$B$3:$B$1315, "&lt;=" &amp; GJ$1, DataRegularSeason20242025!$D$3:$D$1315, $A3)+SUMIFS(DataRegularSeason20242025!$AB$3:$AB$1315,DataRegularSeason20242025!$B$3:$B$1315, "&lt;=" &amp; GJ$1, DataRegularSeason20242025!$E$3:$E$1315, $A3)</f>
        <v>36</v>
      </c>
      <c r="GK3">
        <f>SUMIFS(DataRegularSeason20242025!$AA$3:$AA$1315,DataRegularSeason20242025!$B$3:$B$1315, "&lt;=" &amp; GK$1, DataRegularSeason20242025!$D$3:$D$1315, $A3)+SUMIFS(DataRegularSeason20242025!$AB$3:$AB$1315,DataRegularSeason20242025!$B$3:$B$1315, "&lt;=" &amp; GK$1, DataRegularSeason20242025!$E$3:$E$1315, $A3)</f>
        <v>36</v>
      </c>
      <c r="GL3">
        <f>SUMIFS(DataRegularSeason20242025!$AA$3:$AA$1315,DataRegularSeason20242025!$B$3:$B$1315, "&lt;=" &amp; GL$1, DataRegularSeason20242025!$D$3:$D$1315, $A3)+SUMIFS(DataRegularSeason20242025!$AB$3:$AB$1315,DataRegularSeason20242025!$B$3:$B$1315, "&lt;=" &amp; GL$1, DataRegularSeason20242025!$E$3:$E$1315, $A3)</f>
        <v>36</v>
      </c>
      <c r="GM3">
        <f>SUMIFS(DataRegularSeason20242025!$AA$3:$AA$1315,DataRegularSeason20242025!$B$3:$B$1315, "&lt;=" &amp; GM$1, DataRegularSeason20242025!$D$3:$D$1315, $A3)+SUMIFS(DataRegularSeason20242025!$AB$3:$AB$1315,DataRegularSeason20242025!$B$3:$B$1315, "&lt;=" &amp; GM$1, DataRegularSeason20242025!$E$3:$E$1315, $A3)</f>
        <v>36</v>
      </c>
      <c r="GN3">
        <f>SUMIFS(DataRegularSeason20242025!$AA$3:$AA$1315,DataRegularSeason20242025!$B$3:$B$1315, "&lt;=" &amp; GN$1, DataRegularSeason20242025!$D$3:$D$1315, $A3)+SUMIFS(DataRegularSeason20242025!$AB$3:$AB$1315,DataRegularSeason20242025!$B$3:$B$1315, "&lt;=" &amp; GN$1, DataRegularSeason20242025!$E$3:$E$1315, $A3)</f>
        <v>36</v>
      </c>
      <c r="GO3">
        <f>SUMIFS(DataRegularSeason20242025!$AA$3:$AA$1315,DataRegularSeason20242025!$B$3:$B$1315, "&lt;=" &amp; GO$1, DataRegularSeason20242025!$D$3:$D$1315, $A3)+SUMIFS(DataRegularSeason20242025!$AB$3:$AB$1315,DataRegularSeason20242025!$B$3:$B$1315, "&lt;=" &amp; GO$1, DataRegularSeason20242025!$E$3:$E$1315, $A3)</f>
        <v>36</v>
      </c>
      <c r="GP3">
        <f>SUMIFS(DataRegularSeason20242025!$AA$3:$AA$1315,DataRegularSeason20242025!$B$3:$B$1315, "&lt;=" &amp; GP$1, DataRegularSeason20242025!$D$3:$D$1315, $A3)+SUMIFS(DataRegularSeason20242025!$AB$3:$AB$1315,DataRegularSeason20242025!$B$3:$B$1315, "&lt;=" &amp; GP$1, DataRegularSeason20242025!$E$3:$E$1315, $A3)</f>
        <v>36</v>
      </c>
      <c r="GQ3">
        <f>SUMIFS(DataRegularSeason20242025!$AA$3:$AA$1315,DataRegularSeason20242025!$B$3:$B$1315, "&lt;=" &amp; GQ$1, DataRegularSeason20242025!$D$3:$D$1315, $A3)+SUMIFS(DataRegularSeason20242025!$AB$3:$AB$1315,DataRegularSeason20242025!$B$3:$B$1315, "&lt;=" &amp; GQ$1, DataRegularSeason20242025!$E$3:$E$1315, $A3)</f>
        <v>36</v>
      </c>
      <c r="GR3">
        <f>SUMIFS(DataRegularSeason20242025!$AA$3:$AA$1315,DataRegularSeason20242025!$B$3:$B$1315, "&lt;=" &amp; GR$1, DataRegularSeason20242025!$D$3:$D$1315, $A3)+SUMIFS(DataRegularSeason20242025!$AB$3:$AB$1315,DataRegularSeason20242025!$B$3:$B$1315, "&lt;=" &amp; GR$1, DataRegularSeason20242025!$E$3:$E$1315, $A3)</f>
        <v>36</v>
      </c>
      <c r="GS3">
        <f>SUMIFS(DataRegularSeason20242025!$AA$3:$AA$1315,DataRegularSeason20242025!$B$3:$B$1315, "&lt;=" &amp; GS$1, DataRegularSeason20242025!$D$3:$D$1315, $A3)+SUMIFS(DataRegularSeason20242025!$AB$3:$AB$1315,DataRegularSeason20242025!$B$3:$B$1315, "&lt;=" &amp; GS$1, DataRegularSeason20242025!$E$3:$E$1315, $A3)</f>
        <v>36</v>
      </c>
      <c r="GT3">
        <f>SUMIFS(DataRegularSeason20242025!$AA$3:$AA$1315,DataRegularSeason20242025!$B$3:$B$1315, "&lt;=" &amp; GT$1, DataRegularSeason20242025!$D$3:$D$1315, $A3)+SUMIFS(DataRegularSeason20242025!$AB$3:$AB$1315,DataRegularSeason20242025!$B$3:$B$1315, "&lt;=" &amp; GT$1, DataRegularSeason20242025!$E$3:$E$1315, $A3)</f>
        <v>36</v>
      </c>
      <c r="GU3">
        <f>SUMIFS(DataRegularSeason20242025!$AA$3:$AA$1315,DataRegularSeason20242025!$B$3:$B$1315, "&lt;=" &amp; GU$1, DataRegularSeason20242025!$D$3:$D$1315, $A3)+SUMIFS(DataRegularSeason20242025!$AB$3:$AB$1315,DataRegularSeason20242025!$B$3:$B$1315, "&lt;=" &amp; GU$1, DataRegularSeason20242025!$E$3:$E$1315, $A3)</f>
        <v>36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30</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30</v>
      </c>
      <c r="BY5">
        <f>SUMIFS(DataRegularSeason20242025!$AA$3:$AA$1315,DataRegularSeason20242025!$B$3:$B$1315, "&lt;=" &amp; BY$1, DataRegularSeason20242025!$D$3:$D$1315, $A5)+SUMIFS(DataRegularSeason20242025!$AB$3:$AB$1315,DataRegularSeason20242025!$B$3:$B$1315, "&lt;=" &amp; BY$1, DataRegularSeason20242025!$E$3:$E$1315, $A5)</f>
        <v>30</v>
      </c>
      <c r="BZ5">
        <f>SUMIFS(DataRegularSeason20242025!$AA$3:$AA$1315,DataRegularSeason20242025!$B$3:$B$1315, "&lt;=" &amp; BZ$1, DataRegularSeason20242025!$D$3:$D$1315, $A5)+SUMIFS(DataRegularSeason20242025!$AB$3:$AB$1315,DataRegularSeason20242025!$B$3:$B$1315, "&lt;=" &amp; BZ$1, DataRegularSeason20242025!$E$3:$E$1315, $A5)</f>
        <v>30</v>
      </c>
      <c r="CA5">
        <f>SUMIFS(DataRegularSeason20242025!$AA$3:$AA$1315,DataRegularSeason20242025!$B$3:$B$1315, "&lt;=" &amp; CA$1, DataRegularSeason20242025!$D$3:$D$1315, $A5)+SUMIFS(DataRegularSeason20242025!$AB$3:$AB$1315,DataRegularSeason20242025!$B$3:$B$1315, "&lt;=" &amp; CA$1, DataRegularSeason20242025!$E$3:$E$1315, $A5)</f>
        <v>30</v>
      </c>
      <c r="CB5">
        <f>SUMIFS(DataRegularSeason20242025!$AA$3:$AA$1315,DataRegularSeason20242025!$B$3:$B$1315, "&lt;=" &amp; CB$1, DataRegularSeason20242025!$D$3:$D$1315, $A5)+SUMIFS(DataRegularSeason20242025!$AB$3:$AB$1315,DataRegularSeason20242025!$B$3:$B$1315, "&lt;=" &amp; CB$1, DataRegularSeason20242025!$E$3:$E$1315, $A5)</f>
        <v>30</v>
      </c>
      <c r="CC5">
        <f>SUMIFS(DataRegularSeason20242025!$AA$3:$AA$1315,DataRegularSeason20242025!$B$3:$B$1315, "&lt;=" &amp; CC$1, DataRegularSeason20242025!$D$3:$D$1315, $A5)+SUMIFS(DataRegularSeason20242025!$AB$3:$AB$1315,DataRegularSeason20242025!$B$3:$B$1315, "&lt;=" &amp; CC$1, DataRegularSeason20242025!$E$3:$E$1315, $A5)</f>
        <v>30</v>
      </c>
      <c r="CD5">
        <f>SUMIFS(DataRegularSeason20242025!$AA$3:$AA$1315,DataRegularSeason20242025!$B$3:$B$1315, "&lt;=" &amp; CD$1, DataRegularSeason20242025!$D$3:$D$1315, $A5)+SUMIFS(DataRegularSeason20242025!$AB$3:$AB$1315,DataRegularSeason20242025!$B$3:$B$1315, "&lt;=" &amp; CD$1, DataRegularSeason20242025!$E$3:$E$1315, $A5)</f>
        <v>30</v>
      </c>
      <c r="CE5">
        <f>SUMIFS(DataRegularSeason20242025!$AA$3:$AA$1315,DataRegularSeason20242025!$B$3:$B$1315, "&lt;=" &amp; CE$1, DataRegularSeason20242025!$D$3:$D$1315, $A5)+SUMIFS(DataRegularSeason20242025!$AB$3:$AB$1315,DataRegularSeason20242025!$B$3:$B$1315, "&lt;=" &amp; CE$1, DataRegularSeason20242025!$E$3:$E$1315, $A5)</f>
        <v>30</v>
      </c>
      <c r="CF5">
        <f>SUMIFS(DataRegularSeason20242025!$AA$3:$AA$1315,DataRegularSeason20242025!$B$3:$B$1315, "&lt;=" &amp; CF$1, DataRegularSeason20242025!$D$3:$D$1315, $A5)+SUMIFS(DataRegularSeason20242025!$AB$3:$AB$1315,DataRegularSeason20242025!$B$3:$B$1315, "&lt;=" &amp; CF$1, DataRegularSeason20242025!$E$3:$E$1315, $A5)</f>
        <v>30</v>
      </c>
      <c r="CG5">
        <f>SUMIFS(DataRegularSeason20242025!$AA$3:$AA$1315,DataRegularSeason20242025!$B$3:$B$1315, "&lt;=" &amp; CG$1, DataRegularSeason20242025!$D$3:$D$1315, $A5)+SUMIFS(DataRegularSeason20242025!$AB$3:$AB$1315,DataRegularSeason20242025!$B$3:$B$1315, "&lt;=" &amp; CG$1, DataRegularSeason20242025!$E$3:$E$1315, $A5)</f>
        <v>30</v>
      </c>
      <c r="CH5">
        <f>SUMIFS(DataRegularSeason20242025!$AA$3:$AA$1315,DataRegularSeason20242025!$B$3:$B$1315, "&lt;=" &amp; CH$1, DataRegularSeason20242025!$D$3:$D$1315, $A5)+SUMIFS(DataRegularSeason20242025!$AB$3:$AB$1315,DataRegularSeason20242025!$B$3:$B$1315, "&lt;=" &amp; CH$1, DataRegularSeason20242025!$E$3:$E$1315, $A5)</f>
        <v>30</v>
      </c>
      <c r="CI5">
        <f>SUMIFS(DataRegularSeason20242025!$AA$3:$AA$1315,DataRegularSeason20242025!$B$3:$B$1315, "&lt;=" &amp; CI$1, DataRegularSeason20242025!$D$3:$D$1315, $A5)+SUMIFS(DataRegularSeason20242025!$AB$3:$AB$1315,DataRegularSeason20242025!$B$3:$B$1315, "&lt;=" &amp; CI$1, DataRegularSeason20242025!$E$3:$E$1315, $A5)</f>
        <v>30</v>
      </c>
      <c r="CJ5">
        <f>SUMIFS(DataRegularSeason20242025!$AA$3:$AA$1315,DataRegularSeason20242025!$B$3:$B$1315, "&lt;=" &amp; CJ$1, DataRegularSeason20242025!$D$3:$D$1315, $A5)+SUMIFS(DataRegularSeason20242025!$AB$3:$AB$1315,DataRegularSeason20242025!$B$3:$B$1315, "&lt;=" &amp; CJ$1, DataRegularSeason20242025!$E$3:$E$1315, $A5)</f>
        <v>30</v>
      </c>
      <c r="CK5">
        <f>SUMIFS(DataRegularSeason20242025!$AA$3:$AA$1315,DataRegularSeason20242025!$B$3:$B$1315, "&lt;=" &amp; CK$1, DataRegularSeason20242025!$D$3:$D$1315, $A5)+SUMIFS(DataRegularSeason20242025!$AB$3:$AB$1315,DataRegularSeason20242025!$B$3:$B$1315, "&lt;=" &amp; CK$1, DataRegularSeason20242025!$E$3:$E$1315, $A5)</f>
        <v>30</v>
      </c>
      <c r="CL5">
        <f>SUMIFS(DataRegularSeason20242025!$AA$3:$AA$1315,DataRegularSeason20242025!$B$3:$B$1315, "&lt;=" &amp; CL$1, DataRegularSeason20242025!$D$3:$D$1315, $A5)+SUMIFS(DataRegularSeason20242025!$AB$3:$AB$1315,DataRegularSeason20242025!$B$3:$B$1315, "&lt;=" &amp; CL$1, DataRegularSeason20242025!$E$3:$E$1315, $A5)</f>
        <v>30</v>
      </c>
      <c r="CM5">
        <f>SUMIFS(DataRegularSeason20242025!$AA$3:$AA$1315,DataRegularSeason20242025!$B$3:$B$1315, "&lt;=" &amp; CM$1, DataRegularSeason20242025!$D$3:$D$1315, $A5)+SUMIFS(DataRegularSeason20242025!$AB$3:$AB$1315,DataRegularSeason20242025!$B$3:$B$1315, "&lt;=" &amp; CM$1, DataRegularSeason20242025!$E$3:$E$1315, $A5)</f>
        <v>30</v>
      </c>
      <c r="CN5">
        <f>SUMIFS(DataRegularSeason20242025!$AA$3:$AA$1315,DataRegularSeason20242025!$B$3:$B$1315, "&lt;=" &amp; CN$1, DataRegularSeason20242025!$D$3:$D$1315, $A5)+SUMIFS(DataRegularSeason20242025!$AB$3:$AB$1315,DataRegularSeason20242025!$B$3:$B$1315, "&lt;=" &amp; CN$1, DataRegularSeason20242025!$E$3:$E$1315, $A5)</f>
        <v>30</v>
      </c>
      <c r="CO5">
        <f>SUMIFS(DataRegularSeason20242025!$AA$3:$AA$1315,DataRegularSeason20242025!$B$3:$B$1315, "&lt;=" &amp; CO$1, DataRegularSeason20242025!$D$3:$D$1315, $A5)+SUMIFS(DataRegularSeason20242025!$AB$3:$AB$1315,DataRegularSeason20242025!$B$3:$B$1315, "&lt;=" &amp; CO$1, DataRegularSeason20242025!$E$3:$E$1315, $A5)</f>
        <v>30</v>
      </c>
      <c r="CP5">
        <f>SUMIFS(DataRegularSeason20242025!$AA$3:$AA$1315,DataRegularSeason20242025!$B$3:$B$1315, "&lt;=" &amp; CP$1, DataRegularSeason20242025!$D$3:$D$1315, $A5)+SUMIFS(DataRegularSeason20242025!$AB$3:$AB$1315,DataRegularSeason20242025!$B$3:$B$1315, "&lt;=" &amp; CP$1, DataRegularSeason20242025!$E$3:$E$1315, $A5)</f>
        <v>30</v>
      </c>
      <c r="CQ5">
        <f>SUMIFS(DataRegularSeason20242025!$AA$3:$AA$1315,DataRegularSeason20242025!$B$3:$B$1315, "&lt;=" &amp; CQ$1, DataRegularSeason20242025!$D$3:$D$1315, $A5)+SUMIFS(DataRegularSeason20242025!$AB$3:$AB$1315,DataRegularSeason20242025!$B$3:$B$1315, "&lt;=" &amp; CQ$1, DataRegularSeason20242025!$E$3:$E$1315, $A5)</f>
        <v>30</v>
      </c>
      <c r="CR5">
        <f>SUMIFS(DataRegularSeason20242025!$AA$3:$AA$1315,DataRegularSeason20242025!$B$3:$B$1315, "&lt;=" &amp; CR$1, DataRegularSeason20242025!$D$3:$D$1315, $A5)+SUMIFS(DataRegularSeason20242025!$AB$3:$AB$1315,DataRegularSeason20242025!$B$3:$B$1315, "&lt;=" &amp; CR$1, DataRegularSeason20242025!$E$3:$E$1315, $A5)</f>
        <v>30</v>
      </c>
      <c r="CS5">
        <f>SUMIFS(DataRegularSeason20242025!$AA$3:$AA$1315,DataRegularSeason20242025!$B$3:$B$1315, "&lt;=" &amp; CS$1, DataRegularSeason20242025!$D$3:$D$1315, $A5)+SUMIFS(DataRegularSeason20242025!$AB$3:$AB$1315,DataRegularSeason20242025!$B$3:$B$1315, "&lt;=" &amp; CS$1, DataRegularSeason20242025!$E$3:$E$1315, $A5)</f>
        <v>30</v>
      </c>
      <c r="CT5">
        <f>SUMIFS(DataRegularSeason20242025!$AA$3:$AA$1315,DataRegularSeason20242025!$B$3:$B$1315, "&lt;=" &amp; CT$1, DataRegularSeason20242025!$D$3:$D$1315, $A5)+SUMIFS(DataRegularSeason20242025!$AB$3:$AB$1315,DataRegularSeason20242025!$B$3:$B$1315, "&lt;=" &amp; CT$1, DataRegularSeason20242025!$E$3:$E$1315, $A5)</f>
        <v>30</v>
      </c>
      <c r="CU5">
        <f>SUMIFS(DataRegularSeason20242025!$AA$3:$AA$1315,DataRegularSeason20242025!$B$3:$B$1315, "&lt;=" &amp; CU$1, DataRegularSeason20242025!$D$3:$D$1315, $A5)+SUMIFS(DataRegularSeason20242025!$AB$3:$AB$1315,DataRegularSeason20242025!$B$3:$B$1315, "&lt;=" &amp; CU$1, DataRegularSeason20242025!$E$3:$E$1315, $A5)</f>
        <v>30</v>
      </c>
      <c r="CV5">
        <f>SUMIFS(DataRegularSeason20242025!$AA$3:$AA$1315,DataRegularSeason20242025!$B$3:$B$1315, "&lt;=" &amp; CV$1, DataRegularSeason20242025!$D$3:$D$1315, $A5)+SUMIFS(DataRegularSeason20242025!$AB$3:$AB$1315,DataRegularSeason20242025!$B$3:$B$1315, "&lt;=" &amp; CV$1, DataRegularSeason20242025!$E$3:$E$1315, $A5)</f>
        <v>30</v>
      </c>
      <c r="CW5">
        <f>SUMIFS(DataRegularSeason20242025!$AA$3:$AA$1315,DataRegularSeason20242025!$B$3:$B$1315, "&lt;=" &amp; CW$1, DataRegularSeason20242025!$D$3:$D$1315, $A5)+SUMIFS(DataRegularSeason20242025!$AB$3:$AB$1315,DataRegularSeason20242025!$B$3:$B$1315, "&lt;=" &amp; CW$1, DataRegularSeason20242025!$E$3:$E$1315, $A5)</f>
        <v>30</v>
      </c>
      <c r="CX5">
        <f>SUMIFS(DataRegularSeason20242025!$AA$3:$AA$1315,DataRegularSeason20242025!$B$3:$B$1315, "&lt;=" &amp; CX$1, DataRegularSeason20242025!$D$3:$D$1315, $A5)+SUMIFS(DataRegularSeason20242025!$AB$3:$AB$1315,DataRegularSeason20242025!$B$3:$B$1315, "&lt;=" &amp; CX$1, DataRegularSeason20242025!$E$3:$E$1315, $A5)</f>
        <v>30</v>
      </c>
      <c r="CY5">
        <f>SUMIFS(DataRegularSeason20242025!$AA$3:$AA$1315,DataRegularSeason20242025!$B$3:$B$1315, "&lt;=" &amp; CY$1, DataRegularSeason20242025!$D$3:$D$1315, $A5)+SUMIFS(DataRegularSeason20242025!$AB$3:$AB$1315,DataRegularSeason20242025!$B$3:$B$1315, "&lt;=" &amp; CY$1, DataRegularSeason20242025!$E$3:$E$1315, $A5)</f>
        <v>30</v>
      </c>
      <c r="CZ5">
        <f>SUMIFS(DataRegularSeason20242025!$AA$3:$AA$1315,DataRegularSeason20242025!$B$3:$B$1315, "&lt;=" &amp; CZ$1, DataRegularSeason20242025!$D$3:$D$1315, $A5)+SUMIFS(DataRegularSeason20242025!$AB$3:$AB$1315,DataRegularSeason20242025!$B$3:$B$1315, "&lt;=" &amp; CZ$1, DataRegularSeason20242025!$E$3:$E$1315, $A5)</f>
        <v>30</v>
      </c>
      <c r="DA5">
        <f>SUMIFS(DataRegularSeason20242025!$AA$3:$AA$1315,DataRegularSeason20242025!$B$3:$B$1315, "&lt;=" &amp; DA$1, DataRegularSeason20242025!$D$3:$D$1315, $A5)+SUMIFS(DataRegularSeason20242025!$AB$3:$AB$1315,DataRegularSeason20242025!$B$3:$B$1315, "&lt;=" &amp; DA$1, DataRegularSeason20242025!$E$3:$E$1315, $A5)</f>
        <v>30</v>
      </c>
      <c r="DB5">
        <f>SUMIFS(DataRegularSeason20242025!$AA$3:$AA$1315,DataRegularSeason20242025!$B$3:$B$1315, "&lt;=" &amp; DB$1, DataRegularSeason20242025!$D$3:$D$1315, $A5)+SUMIFS(DataRegularSeason20242025!$AB$3:$AB$1315,DataRegularSeason20242025!$B$3:$B$1315, "&lt;=" &amp; DB$1, DataRegularSeason20242025!$E$3:$E$1315, $A5)</f>
        <v>30</v>
      </c>
      <c r="DC5">
        <f>SUMIFS(DataRegularSeason20242025!$AA$3:$AA$1315,DataRegularSeason20242025!$B$3:$B$1315, "&lt;=" &amp; DC$1, DataRegularSeason20242025!$D$3:$D$1315, $A5)+SUMIFS(DataRegularSeason20242025!$AB$3:$AB$1315,DataRegularSeason20242025!$B$3:$B$1315, "&lt;=" &amp; DC$1, DataRegularSeason20242025!$E$3:$E$1315, $A5)</f>
        <v>30</v>
      </c>
      <c r="DD5">
        <f>SUMIFS(DataRegularSeason20242025!$AA$3:$AA$1315,DataRegularSeason20242025!$B$3:$B$1315, "&lt;=" &amp; DD$1, DataRegularSeason20242025!$D$3:$D$1315, $A5)+SUMIFS(DataRegularSeason20242025!$AB$3:$AB$1315,DataRegularSeason20242025!$B$3:$B$1315, "&lt;=" &amp; DD$1, DataRegularSeason20242025!$E$3:$E$1315, $A5)</f>
        <v>30</v>
      </c>
      <c r="DE5">
        <f>SUMIFS(DataRegularSeason20242025!$AA$3:$AA$1315,DataRegularSeason20242025!$B$3:$B$1315, "&lt;=" &amp; DE$1, DataRegularSeason20242025!$D$3:$D$1315, $A5)+SUMIFS(DataRegularSeason20242025!$AB$3:$AB$1315,DataRegularSeason20242025!$B$3:$B$1315, "&lt;=" &amp; DE$1, DataRegularSeason20242025!$E$3:$E$1315, $A5)</f>
        <v>30</v>
      </c>
      <c r="DF5">
        <f>SUMIFS(DataRegularSeason20242025!$AA$3:$AA$1315,DataRegularSeason20242025!$B$3:$B$1315, "&lt;=" &amp; DF$1, DataRegularSeason20242025!$D$3:$D$1315, $A5)+SUMIFS(DataRegularSeason20242025!$AB$3:$AB$1315,DataRegularSeason20242025!$B$3:$B$1315, "&lt;=" &amp; DF$1, DataRegularSeason20242025!$E$3:$E$1315, $A5)</f>
        <v>30</v>
      </c>
      <c r="DG5">
        <f>SUMIFS(DataRegularSeason20242025!$AA$3:$AA$1315,DataRegularSeason20242025!$B$3:$B$1315, "&lt;=" &amp; DG$1, DataRegularSeason20242025!$D$3:$D$1315, $A5)+SUMIFS(DataRegularSeason20242025!$AB$3:$AB$1315,DataRegularSeason20242025!$B$3:$B$1315, "&lt;=" &amp; DG$1, DataRegularSeason20242025!$E$3:$E$1315, $A5)</f>
        <v>30</v>
      </c>
      <c r="DH5">
        <f>SUMIFS(DataRegularSeason20242025!$AA$3:$AA$1315,DataRegularSeason20242025!$B$3:$B$1315, "&lt;=" &amp; DH$1, DataRegularSeason20242025!$D$3:$D$1315, $A5)+SUMIFS(DataRegularSeason20242025!$AB$3:$AB$1315,DataRegularSeason20242025!$B$3:$B$1315, "&lt;=" &amp; DH$1, DataRegularSeason20242025!$E$3:$E$1315, $A5)</f>
        <v>30</v>
      </c>
      <c r="DI5">
        <f>SUMIFS(DataRegularSeason20242025!$AA$3:$AA$1315,DataRegularSeason20242025!$B$3:$B$1315, "&lt;=" &amp; DI$1, DataRegularSeason20242025!$D$3:$D$1315, $A5)+SUMIFS(DataRegularSeason20242025!$AB$3:$AB$1315,DataRegularSeason20242025!$B$3:$B$1315, "&lt;=" &amp; DI$1, DataRegularSeason20242025!$E$3:$E$1315, $A5)</f>
        <v>30</v>
      </c>
      <c r="DJ5">
        <f>SUMIFS(DataRegularSeason20242025!$AA$3:$AA$1315,DataRegularSeason20242025!$B$3:$B$1315, "&lt;=" &amp; DJ$1, DataRegularSeason20242025!$D$3:$D$1315, $A5)+SUMIFS(DataRegularSeason20242025!$AB$3:$AB$1315,DataRegularSeason20242025!$B$3:$B$1315, "&lt;=" &amp; DJ$1, DataRegularSeason20242025!$E$3:$E$1315, $A5)</f>
        <v>30</v>
      </c>
      <c r="DK5">
        <f>SUMIFS(DataRegularSeason20242025!$AA$3:$AA$1315,DataRegularSeason20242025!$B$3:$B$1315, "&lt;=" &amp; DK$1, DataRegularSeason20242025!$D$3:$D$1315, $A5)+SUMIFS(DataRegularSeason20242025!$AB$3:$AB$1315,DataRegularSeason20242025!$B$3:$B$1315, "&lt;=" &amp; DK$1, DataRegularSeason20242025!$E$3:$E$1315, $A5)</f>
        <v>30</v>
      </c>
      <c r="DL5">
        <f>SUMIFS(DataRegularSeason20242025!$AA$3:$AA$1315,DataRegularSeason20242025!$B$3:$B$1315, "&lt;=" &amp; DL$1, DataRegularSeason20242025!$D$3:$D$1315, $A5)+SUMIFS(DataRegularSeason20242025!$AB$3:$AB$1315,DataRegularSeason20242025!$B$3:$B$1315, "&lt;=" &amp; DL$1, DataRegularSeason20242025!$E$3:$E$1315, $A5)</f>
        <v>30</v>
      </c>
      <c r="DM5">
        <f>SUMIFS(DataRegularSeason20242025!$AA$3:$AA$1315,DataRegularSeason20242025!$B$3:$B$1315, "&lt;=" &amp; DM$1, DataRegularSeason20242025!$D$3:$D$1315, $A5)+SUMIFS(DataRegularSeason20242025!$AB$3:$AB$1315,DataRegularSeason20242025!$B$3:$B$1315, "&lt;=" &amp; DM$1, DataRegularSeason20242025!$E$3:$E$1315, $A5)</f>
        <v>30</v>
      </c>
      <c r="DN5">
        <f>SUMIFS(DataRegularSeason20242025!$AA$3:$AA$1315,DataRegularSeason20242025!$B$3:$B$1315, "&lt;=" &amp; DN$1, DataRegularSeason20242025!$D$3:$D$1315, $A5)+SUMIFS(DataRegularSeason20242025!$AB$3:$AB$1315,DataRegularSeason20242025!$B$3:$B$1315, "&lt;=" &amp; DN$1, DataRegularSeason20242025!$E$3:$E$1315, $A5)</f>
        <v>30</v>
      </c>
      <c r="DO5">
        <f>SUMIFS(DataRegularSeason20242025!$AA$3:$AA$1315,DataRegularSeason20242025!$B$3:$B$1315, "&lt;=" &amp; DO$1, DataRegularSeason20242025!$D$3:$D$1315, $A5)+SUMIFS(DataRegularSeason20242025!$AB$3:$AB$1315,DataRegularSeason20242025!$B$3:$B$1315, "&lt;=" &amp; DO$1, DataRegularSeason20242025!$E$3:$E$1315, $A5)</f>
        <v>30</v>
      </c>
      <c r="DP5">
        <f>SUMIFS(DataRegularSeason20242025!$AA$3:$AA$1315,DataRegularSeason20242025!$B$3:$B$1315, "&lt;=" &amp; DP$1, DataRegularSeason20242025!$D$3:$D$1315, $A5)+SUMIFS(DataRegularSeason20242025!$AB$3:$AB$1315,DataRegularSeason20242025!$B$3:$B$1315, "&lt;=" &amp; DP$1, DataRegularSeason20242025!$E$3:$E$1315, $A5)</f>
        <v>30</v>
      </c>
      <c r="DQ5">
        <f>SUMIFS(DataRegularSeason20242025!$AA$3:$AA$1315,DataRegularSeason20242025!$B$3:$B$1315, "&lt;=" &amp; DQ$1, DataRegularSeason20242025!$D$3:$D$1315, $A5)+SUMIFS(DataRegularSeason20242025!$AB$3:$AB$1315,DataRegularSeason20242025!$B$3:$B$1315, "&lt;=" &amp; DQ$1, DataRegularSeason20242025!$E$3:$E$1315, $A5)</f>
        <v>30</v>
      </c>
      <c r="DR5">
        <f>SUMIFS(DataRegularSeason20242025!$AA$3:$AA$1315,DataRegularSeason20242025!$B$3:$B$1315, "&lt;=" &amp; DR$1, DataRegularSeason20242025!$D$3:$D$1315, $A5)+SUMIFS(DataRegularSeason20242025!$AB$3:$AB$1315,DataRegularSeason20242025!$B$3:$B$1315, "&lt;=" &amp; DR$1, DataRegularSeason20242025!$E$3:$E$1315, $A5)</f>
        <v>30</v>
      </c>
      <c r="DS5">
        <f>SUMIFS(DataRegularSeason20242025!$AA$3:$AA$1315,DataRegularSeason20242025!$B$3:$B$1315, "&lt;=" &amp; DS$1, DataRegularSeason20242025!$D$3:$D$1315, $A5)+SUMIFS(DataRegularSeason20242025!$AB$3:$AB$1315,DataRegularSeason20242025!$B$3:$B$1315, "&lt;=" &amp; DS$1, DataRegularSeason20242025!$E$3:$E$1315, $A5)</f>
        <v>30</v>
      </c>
      <c r="DT5">
        <f>SUMIFS(DataRegularSeason20242025!$AA$3:$AA$1315,DataRegularSeason20242025!$B$3:$B$1315, "&lt;=" &amp; DT$1, DataRegularSeason20242025!$D$3:$D$1315, $A5)+SUMIFS(DataRegularSeason20242025!$AB$3:$AB$1315,DataRegularSeason20242025!$B$3:$B$1315, "&lt;=" &amp; DT$1, DataRegularSeason20242025!$E$3:$E$1315, $A5)</f>
        <v>30</v>
      </c>
      <c r="DU5">
        <f>SUMIFS(DataRegularSeason20242025!$AA$3:$AA$1315,DataRegularSeason20242025!$B$3:$B$1315, "&lt;=" &amp; DU$1, DataRegularSeason20242025!$D$3:$D$1315, $A5)+SUMIFS(DataRegularSeason20242025!$AB$3:$AB$1315,DataRegularSeason20242025!$B$3:$B$1315, "&lt;=" &amp; DU$1, DataRegularSeason20242025!$E$3:$E$1315, $A5)</f>
        <v>30</v>
      </c>
      <c r="DV5">
        <f>SUMIFS(DataRegularSeason20242025!$AA$3:$AA$1315,DataRegularSeason20242025!$B$3:$B$1315, "&lt;=" &amp; DV$1, DataRegularSeason20242025!$D$3:$D$1315, $A5)+SUMIFS(DataRegularSeason20242025!$AB$3:$AB$1315,DataRegularSeason20242025!$B$3:$B$1315, "&lt;=" &amp; DV$1, DataRegularSeason20242025!$E$3:$E$1315, $A5)</f>
        <v>30</v>
      </c>
      <c r="DW5">
        <f>SUMIFS(DataRegularSeason20242025!$AA$3:$AA$1315,DataRegularSeason20242025!$B$3:$B$1315, "&lt;=" &amp; DW$1, DataRegularSeason20242025!$D$3:$D$1315, $A5)+SUMIFS(DataRegularSeason20242025!$AB$3:$AB$1315,DataRegularSeason20242025!$B$3:$B$1315, "&lt;=" &amp; DW$1, DataRegularSeason20242025!$E$3:$E$1315, $A5)</f>
        <v>30</v>
      </c>
      <c r="DX5">
        <f>SUMIFS(DataRegularSeason20242025!$AA$3:$AA$1315,DataRegularSeason20242025!$B$3:$B$1315, "&lt;=" &amp; DX$1, DataRegularSeason20242025!$D$3:$D$1315, $A5)+SUMIFS(DataRegularSeason20242025!$AB$3:$AB$1315,DataRegularSeason20242025!$B$3:$B$1315, "&lt;=" &amp; DX$1, DataRegularSeason20242025!$E$3:$E$1315, $A5)</f>
        <v>30</v>
      </c>
      <c r="DY5">
        <f>SUMIFS(DataRegularSeason20242025!$AA$3:$AA$1315,DataRegularSeason20242025!$B$3:$B$1315, "&lt;=" &amp; DY$1, DataRegularSeason20242025!$D$3:$D$1315, $A5)+SUMIFS(DataRegularSeason20242025!$AB$3:$AB$1315,DataRegularSeason20242025!$B$3:$B$1315, "&lt;=" &amp; DY$1, DataRegularSeason20242025!$E$3:$E$1315, $A5)</f>
        <v>30</v>
      </c>
      <c r="DZ5">
        <f>SUMIFS(DataRegularSeason20242025!$AA$3:$AA$1315,DataRegularSeason20242025!$B$3:$B$1315, "&lt;=" &amp; DZ$1, DataRegularSeason20242025!$D$3:$D$1315, $A5)+SUMIFS(DataRegularSeason20242025!$AB$3:$AB$1315,DataRegularSeason20242025!$B$3:$B$1315, "&lt;=" &amp; DZ$1, DataRegularSeason20242025!$E$3:$E$1315, $A5)</f>
        <v>30</v>
      </c>
      <c r="EA5">
        <f>SUMIFS(DataRegularSeason20242025!$AA$3:$AA$1315,DataRegularSeason20242025!$B$3:$B$1315, "&lt;=" &amp; EA$1, DataRegularSeason20242025!$D$3:$D$1315, $A5)+SUMIFS(DataRegularSeason20242025!$AB$3:$AB$1315,DataRegularSeason20242025!$B$3:$B$1315, "&lt;=" &amp; EA$1, DataRegularSeason20242025!$E$3:$E$1315, $A5)</f>
        <v>30</v>
      </c>
      <c r="EB5">
        <f>SUMIFS(DataRegularSeason20242025!$AA$3:$AA$1315,DataRegularSeason20242025!$B$3:$B$1315, "&lt;=" &amp; EB$1, DataRegularSeason20242025!$D$3:$D$1315, $A5)+SUMIFS(DataRegularSeason20242025!$AB$3:$AB$1315,DataRegularSeason20242025!$B$3:$B$1315, "&lt;=" &amp; EB$1, DataRegularSeason20242025!$E$3:$E$1315, $A5)</f>
        <v>30</v>
      </c>
      <c r="EC5">
        <f>SUMIFS(DataRegularSeason20242025!$AA$3:$AA$1315,DataRegularSeason20242025!$B$3:$B$1315, "&lt;=" &amp; EC$1, DataRegularSeason20242025!$D$3:$D$1315, $A5)+SUMIFS(DataRegularSeason20242025!$AB$3:$AB$1315,DataRegularSeason20242025!$B$3:$B$1315, "&lt;=" &amp; EC$1, DataRegularSeason20242025!$E$3:$E$1315, $A5)</f>
        <v>30</v>
      </c>
      <c r="ED5">
        <f>SUMIFS(DataRegularSeason20242025!$AA$3:$AA$1315,DataRegularSeason20242025!$B$3:$B$1315, "&lt;=" &amp; ED$1, DataRegularSeason20242025!$D$3:$D$1315, $A5)+SUMIFS(DataRegularSeason20242025!$AB$3:$AB$1315,DataRegularSeason20242025!$B$3:$B$1315, "&lt;=" &amp; ED$1, DataRegularSeason20242025!$E$3:$E$1315, $A5)</f>
        <v>30</v>
      </c>
      <c r="EE5">
        <f>SUMIFS(DataRegularSeason20242025!$AA$3:$AA$1315,DataRegularSeason20242025!$B$3:$B$1315, "&lt;=" &amp; EE$1, DataRegularSeason20242025!$D$3:$D$1315, $A5)+SUMIFS(DataRegularSeason20242025!$AB$3:$AB$1315,DataRegularSeason20242025!$B$3:$B$1315, "&lt;=" &amp; EE$1, DataRegularSeason20242025!$E$3:$E$1315, $A5)</f>
        <v>30</v>
      </c>
      <c r="EF5">
        <f>SUMIFS(DataRegularSeason20242025!$AA$3:$AA$1315,DataRegularSeason20242025!$B$3:$B$1315, "&lt;=" &amp; EF$1, DataRegularSeason20242025!$D$3:$D$1315, $A5)+SUMIFS(DataRegularSeason20242025!$AB$3:$AB$1315,DataRegularSeason20242025!$B$3:$B$1315, "&lt;=" &amp; EF$1, DataRegularSeason20242025!$E$3:$E$1315, $A5)</f>
        <v>30</v>
      </c>
      <c r="EG5">
        <f>SUMIFS(DataRegularSeason20242025!$AA$3:$AA$1315,DataRegularSeason20242025!$B$3:$B$1315, "&lt;=" &amp; EG$1, DataRegularSeason20242025!$D$3:$D$1315, $A5)+SUMIFS(DataRegularSeason20242025!$AB$3:$AB$1315,DataRegularSeason20242025!$B$3:$B$1315, "&lt;=" &amp; EG$1, DataRegularSeason20242025!$E$3:$E$1315, $A5)</f>
        <v>30</v>
      </c>
      <c r="EH5">
        <f>SUMIFS(DataRegularSeason20242025!$AA$3:$AA$1315,DataRegularSeason20242025!$B$3:$B$1315, "&lt;=" &amp; EH$1, DataRegularSeason20242025!$D$3:$D$1315, $A5)+SUMIFS(DataRegularSeason20242025!$AB$3:$AB$1315,DataRegularSeason20242025!$B$3:$B$1315, "&lt;=" &amp; EH$1, DataRegularSeason20242025!$E$3:$E$1315, $A5)</f>
        <v>30</v>
      </c>
      <c r="EI5">
        <f>SUMIFS(DataRegularSeason20242025!$AA$3:$AA$1315,DataRegularSeason20242025!$B$3:$B$1315, "&lt;=" &amp; EI$1, DataRegularSeason20242025!$D$3:$D$1315, $A5)+SUMIFS(DataRegularSeason20242025!$AB$3:$AB$1315,DataRegularSeason20242025!$B$3:$B$1315, "&lt;=" &amp; EI$1, DataRegularSeason20242025!$E$3:$E$1315, $A5)</f>
        <v>30</v>
      </c>
      <c r="EJ5">
        <f>SUMIFS(DataRegularSeason20242025!$AA$3:$AA$1315,DataRegularSeason20242025!$B$3:$B$1315, "&lt;=" &amp; EJ$1, DataRegularSeason20242025!$D$3:$D$1315, $A5)+SUMIFS(DataRegularSeason20242025!$AB$3:$AB$1315,DataRegularSeason20242025!$B$3:$B$1315, "&lt;=" &amp; EJ$1, DataRegularSeason20242025!$E$3:$E$1315, $A5)</f>
        <v>30</v>
      </c>
      <c r="EK5">
        <f>SUMIFS(DataRegularSeason20242025!$AA$3:$AA$1315,DataRegularSeason20242025!$B$3:$B$1315, "&lt;=" &amp; EK$1, DataRegularSeason20242025!$D$3:$D$1315, $A5)+SUMIFS(DataRegularSeason20242025!$AB$3:$AB$1315,DataRegularSeason20242025!$B$3:$B$1315, "&lt;=" &amp; EK$1, DataRegularSeason20242025!$E$3:$E$1315, $A5)</f>
        <v>30</v>
      </c>
      <c r="EL5">
        <f>SUMIFS(DataRegularSeason20242025!$AA$3:$AA$1315,DataRegularSeason20242025!$B$3:$B$1315, "&lt;=" &amp; EL$1, DataRegularSeason20242025!$D$3:$D$1315, $A5)+SUMIFS(DataRegularSeason20242025!$AB$3:$AB$1315,DataRegularSeason20242025!$B$3:$B$1315, "&lt;=" &amp; EL$1, DataRegularSeason20242025!$E$3:$E$1315, $A5)</f>
        <v>30</v>
      </c>
      <c r="EM5">
        <f>SUMIFS(DataRegularSeason20242025!$AA$3:$AA$1315,DataRegularSeason20242025!$B$3:$B$1315, "&lt;=" &amp; EM$1, DataRegularSeason20242025!$D$3:$D$1315, $A5)+SUMIFS(DataRegularSeason20242025!$AB$3:$AB$1315,DataRegularSeason20242025!$B$3:$B$1315, "&lt;=" &amp; EM$1, DataRegularSeason20242025!$E$3:$E$1315, $A5)</f>
        <v>30</v>
      </c>
      <c r="EN5">
        <f>SUMIFS(DataRegularSeason20242025!$AA$3:$AA$1315,DataRegularSeason20242025!$B$3:$B$1315, "&lt;=" &amp; EN$1, DataRegularSeason20242025!$D$3:$D$1315, $A5)+SUMIFS(DataRegularSeason20242025!$AB$3:$AB$1315,DataRegularSeason20242025!$B$3:$B$1315, "&lt;=" &amp; EN$1, DataRegularSeason20242025!$E$3:$E$1315, $A5)</f>
        <v>30</v>
      </c>
      <c r="EO5">
        <f>SUMIFS(DataRegularSeason20242025!$AA$3:$AA$1315,DataRegularSeason20242025!$B$3:$B$1315, "&lt;=" &amp; EO$1, DataRegularSeason20242025!$D$3:$D$1315, $A5)+SUMIFS(DataRegularSeason20242025!$AB$3:$AB$1315,DataRegularSeason20242025!$B$3:$B$1315, "&lt;=" &amp; EO$1, DataRegularSeason20242025!$E$3:$E$1315, $A5)</f>
        <v>30</v>
      </c>
      <c r="EP5">
        <f>SUMIFS(DataRegularSeason20242025!$AA$3:$AA$1315,DataRegularSeason20242025!$B$3:$B$1315, "&lt;=" &amp; EP$1, DataRegularSeason20242025!$D$3:$D$1315, $A5)+SUMIFS(DataRegularSeason20242025!$AB$3:$AB$1315,DataRegularSeason20242025!$B$3:$B$1315, "&lt;=" &amp; EP$1, DataRegularSeason20242025!$E$3:$E$1315, $A5)</f>
        <v>30</v>
      </c>
      <c r="EQ5">
        <f>SUMIFS(DataRegularSeason20242025!$AA$3:$AA$1315,DataRegularSeason20242025!$B$3:$B$1315, "&lt;=" &amp; EQ$1, DataRegularSeason20242025!$D$3:$D$1315, $A5)+SUMIFS(DataRegularSeason20242025!$AB$3:$AB$1315,DataRegularSeason20242025!$B$3:$B$1315, "&lt;=" &amp; EQ$1, DataRegularSeason20242025!$E$3:$E$1315, $A5)</f>
        <v>30</v>
      </c>
      <c r="ER5">
        <f>SUMIFS(DataRegularSeason20242025!$AA$3:$AA$1315,DataRegularSeason20242025!$B$3:$B$1315, "&lt;=" &amp; ER$1, DataRegularSeason20242025!$D$3:$D$1315, $A5)+SUMIFS(DataRegularSeason20242025!$AB$3:$AB$1315,DataRegularSeason20242025!$B$3:$B$1315, "&lt;=" &amp; ER$1, DataRegularSeason20242025!$E$3:$E$1315, $A5)</f>
        <v>30</v>
      </c>
      <c r="ES5">
        <f>SUMIFS(DataRegularSeason20242025!$AA$3:$AA$1315,DataRegularSeason20242025!$B$3:$B$1315, "&lt;=" &amp; ES$1, DataRegularSeason20242025!$D$3:$D$1315, $A5)+SUMIFS(DataRegularSeason20242025!$AB$3:$AB$1315,DataRegularSeason20242025!$B$3:$B$1315, "&lt;=" &amp; ES$1, DataRegularSeason20242025!$E$3:$E$1315, $A5)</f>
        <v>30</v>
      </c>
      <c r="ET5">
        <f>SUMIFS(DataRegularSeason20242025!$AA$3:$AA$1315,DataRegularSeason20242025!$B$3:$B$1315, "&lt;=" &amp; ET$1, DataRegularSeason20242025!$D$3:$D$1315, $A5)+SUMIFS(DataRegularSeason20242025!$AB$3:$AB$1315,DataRegularSeason20242025!$B$3:$B$1315, "&lt;=" &amp; ET$1, DataRegularSeason20242025!$E$3:$E$1315, $A5)</f>
        <v>30</v>
      </c>
      <c r="EU5">
        <f>SUMIFS(DataRegularSeason20242025!$AA$3:$AA$1315,DataRegularSeason20242025!$B$3:$B$1315, "&lt;=" &amp; EU$1, DataRegularSeason20242025!$D$3:$D$1315, $A5)+SUMIFS(DataRegularSeason20242025!$AB$3:$AB$1315,DataRegularSeason20242025!$B$3:$B$1315, "&lt;=" &amp; EU$1, DataRegularSeason20242025!$E$3:$E$1315, $A5)</f>
        <v>30</v>
      </c>
      <c r="EV5">
        <f>SUMIFS(DataRegularSeason20242025!$AA$3:$AA$1315,DataRegularSeason20242025!$B$3:$B$1315, "&lt;=" &amp; EV$1, DataRegularSeason20242025!$D$3:$D$1315, $A5)+SUMIFS(DataRegularSeason20242025!$AB$3:$AB$1315,DataRegularSeason20242025!$B$3:$B$1315, "&lt;=" &amp; EV$1, DataRegularSeason20242025!$E$3:$E$1315, $A5)</f>
        <v>30</v>
      </c>
      <c r="EW5">
        <f>SUMIFS(DataRegularSeason20242025!$AA$3:$AA$1315,DataRegularSeason20242025!$B$3:$B$1315, "&lt;=" &amp; EW$1, DataRegularSeason20242025!$D$3:$D$1315, $A5)+SUMIFS(DataRegularSeason20242025!$AB$3:$AB$1315,DataRegularSeason20242025!$B$3:$B$1315, "&lt;=" &amp; EW$1, DataRegularSeason20242025!$E$3:$E$1315, $A5)</f>
        <v>30</v>
      </c>
      <c r="EX5">
        <f>SUMIFS(DataRegularSeason20242025!$AA$3:$AA$1315,DataRegularSeason20242025!$B$3:$B$1315, "&lt;=" &amp; EX$1, DataRegularSeason20242025!$D$3:$D$1315, $A5)+SUMIFS(DataRegularSeason20242025!$AB$3:$AB$1315,DataRegularSeason20242025!$B$3:$B$1315, "&lt;=" &amp; EX$1, DataRegularSeason20242025!$E$3:$E$1315, $A5)</f>
        <v>30</v>
      </c>
      <c r="EY5">
        <f>SUMIFS(DataRegularSeason20242025!$AA$3:$AA$1315,DataRegularSeason20242025!$B$3:$B$1315, "&lt;=" &amp; EY$1, DataRegularSeason20242025!$D$3:$D$1315, $A5)+SUMIFS(DataRegularSeason20242025!$AB$3:$AB$1315,DataRegularSeason20242025!$B$3:$B$1315, "&lt;=" &amp; EY$1, DataRegularSeason20242025!$E$3:$E$1315, $A5)</f>
        <v>30</v>
      </c>
      <c r="EZ5">
        <f>SUMIFS(DataRegularSeason20242025!$AA$3:$AA$1315,DataRegularSeason20242025!$B$3:$B$1315, "&lt;=" &amp; EZ$1, DataRegularSeason20242025!$D$3:$D$1315, $A5)+SUMIFS(DataRegularSeason20242025!$AB$3:$AB$1315,DataRegularSeason20242025!$B$3:$B$1315, "&lt;=" &amp; EZ$1, DataRegularSeason20242025!$E$3:$E$1315, $A5)</f>
        <v>30</v>
      </c>
      <c r="FA5">
        <f>SUMIFS(DataRegularSeason20242025!$AA$3:$AA$1315,DataRegularSeason20242025!$B$3:$B$1315, "&lt;=" &amp; FA$1, DataRegularSeason20242025!$D$3:$D$1315, $A5)+SUMIFS(DataRegularSeason20242025!$AB$3:$AB$1315,DataRegularSeason20242025!$B$3:$B$1315, "&lt;=" &amp; FA$1, DataRegularSeason20242025!$E$3:$E$1315, $A5)</f>
        <v>30</v>
      </c>
      <c r="FB5">
        <f>SUMIFS(DataRegularSeason20242025!$AA$3:$AA$1315,DataRegularSeason20242025!$B$3:$B$1315, "&lt;=" &amp; FB$1, DataRegularSeason20242025!$D$3:$D$1315, $A5)+SUMIFS(DataRegularSeason20242025!$AB$3:$AB$1315,DataRegularSeason20242025!$B$3:$B$1315, "&lt;=" &amp; FB$1, DataRegularSeason20242025!$E$3:$E$1315, $A5)</f>
        <v>30</v>
      </c>
      <c r="FC5">
        <f>SUMIFS(DataRegularSeason20242025!$AA$3:$AA$1315,DataRegularSeason20242025!$B$3:$B$1315, "&lt;=" &amp; FC$1, DataRegularSeason20242025!$D$3:$D$1315, $A5)+SUMIFS(DataRegularSeason20242025!$AB$3:$AB$1315,DataRegularSeason20242025!$B$3:$B$1315, "&lt;=" &amp; FC$1, DataRegularSeason20242025!$E$3:$E$1315, $A5)</f>
        <v>30</v>
      </c>
      <c r="FD5">
        <f>SUMIFS(DataRegularSeason20242025!$AA$3:$AA$1315,DataRegularSeason20242025!$B$3:$B$1315, "&lt;=" &amp; FD$1, DataRegularSeason20242025!$D$3:$D$1315, $A5)+SUMIFS(DataRegularSeason20242025!$AB$3:$AB$1315,DataRegularSeason20242025!$B$3:$B$1315, "&lt;=" &amp; FD$1, DataRegularSeason20242025!$E$3:$E$1315, $A5)</f>
        <v>30</v>
      </c>
      <c r="FE5">
        <f>SUMIFS(DataRegularSeason20242025!$AA$3:$AA$1315,DataRegularSeason20242025!$B$3:$B$1315, "&lt;=" &amp; FE$1, DataRegularSeason20242025!$D$3:$D$1315, $A5)+SUMIFS(DataRegularSeason20242025!$AB$3:$AB$1315,DataRegularSeason20242025!$B$3:$B$1315, "&lt;=" &amp; FE$1, DataRegularSeason20242025!$E$3:$E$1315, $A5)</f>
        <v>30</v>
      </c>
      <c r="FF5">
        <f>SUMIFS(DataRegularSeason20242025!$AA$3:$AA$1315,DataRegularSeason20242025!$B$3:$B$1315, "&lt;=" &amp; FF$1, DataRegularSeason20242025!$D$3:$D$1315, $A5)+SUMIFS(DataRegularSeason20242025!$AB$3:$AB$1315,DataRegularSeason20242025!$B$3:$B$1315, "&lt;=" &amp; FF$1, DataRegularSeason20242025!$E$3:$E$1315, $A5)</f>
        <v>30</v>
      </c>
      <c r="FG5">
        <f>SUMIFS(DataRegularSeason20242025!$AA$3:$AA$1315,DataRegularSeason20242025!$B$3:$B$1315, "&lt;=" &amp; FG$1, DataRegularSeason20242025!$D$3:$D$1315, $A5)+SUMIFS(DataRegularSeason20242025!$AB$3:$AB$1315,DataRegularSeason20242025!$B$3:$B$1315, "&lt;=" &amp; FG$1, DataRegularSeason20242025!$E$3:$E$1315, $A5)</f>
        <v>30</v>
      </c>
      <c r="FH5">
        <f>SUMIFS(DataRegularSeason20242025!$AA$3:$AA$1315,DataRegularSeason20242025!$B$3:$B$1315, "&lt;=" &amp; FH$1, DataRegularSeason20242025!$D$3:$D$1315, $A5)+SUMIFS(DataRegularSeason20242025!$AB$3:$AB$1315,DataRegularSeason20242025!$B$3:$B$1315, "&lt;=" &amp; FH$1, DataRegularSeason20242025!$E$3:$E$1315, $A5)</f>
        <v>30</v>
      </c>
      <c r="FI5">
        <f>SUMIFS(DataRegularSeason20242025!$AA$3:$AA$1315,DataRegularSeason20242025!$B$3:$B$1315, "&lt;=" &amp; FI$1, DataRegularSeason20242025!$D$3:$D$1315, $A5)+SUMIFS(DataRegularSeason20242025!$AB$3:$AB$1315,DataRegularSeason20242025!$B$3:$B$1315, "&lt;=" &amp; FI$1, DataRegularSeason20242025!$E$3:$E$1315, $A5)</f>
        <v>30</v>
      </c>
      <c r="FJ5">
        <f>SUMIFS(DataRegularSeason20242025!$AA$3:$AA$1315,DataRegularSeason20242025!$B$3:$B$1315, "&lt;=" &amp; FJ$1, DataRegularSeason20242025!$D$3:$D$1315, $A5)+SUMIFS(DataRegularSeason20242025!$AB$3:$AB$1315,DataRegularSeason20242025!$B$3:$B$1315, "&lt;=" &amp; FJ$1, DataRegularSeason20242025!$E$3:$E$1315, $A5)</f>
        <v>30</v>
      </c>
      <c r="FK5">
        <f>SUMIFS(DataRegularSeason20242025!$AA$3:$AA$1315,DataRegularSeason20242025!$B$3:$B$1315, "&lt;=" &amp; FK$1, DataRegularSeason20242025!$D$3:$D$1315, $A5)+SUMIFS(DataRegularSeason20242025!$AB$3:$AB$1315,DataRegularSeason20242025!$B$3:$B$1315, "&lt;=" &amp; FK$1, DataRegularSeason20242025!$E$3:$E$1315, $A5)</f>
        <v>30</v>
      </c>
      <c r="FL5">
        <f>SUMIFS(DataRegularSeason20242025!$AA$3:$AA$1315,DataRegularSeason20242025!$B$3:$B$1315, "&lt;=" &amp; FL$1, DataRegularSeason20242025!$D$3:$D$1315, $A5)+SUMIFS(DataRegularSeason20242025!$AB$3:$AB$1315,DataRegularSeason20242025!$B$3:$B$1315, "&lt;=" &amp; FL$1, DataRegularSeason20242025!$E$3:$E$1315, $A5)</f>
        <v>30</v>
      </c>
      <c r="FM5">
        <f>SUMIFS(DataRegularSeason20242025!$AA$3:$AA$1315,DataRegularSeason20242025!$B$3:$B$1315, "&lt;=" &amp; FM$1, DataRegularSeason20242025!$D$3:$D$1315, $A5)+SUMIFS(DataRegularSeason20242025!$AB$3:$AB$1315,DataRegularSeason20242025!$B$3:$B$1315, "&lt;=" &amp; FM$1, DataRegularSeason20242025!$E$3:$E$1315, $A5)</f>
        <v>30</v>
      </c>
      <c r="FN5">
        <f>SUMIFS(DataRegularSeason20242025!$AA$3:$AA$1315,DataRegularSeason20242025!$B$3:$B$1315, "&lt;=" &amp; FN$1, DataRegularSeason20242025!$D$3:$D$1315, $A5)+SUMIFS(DataRegularSeason20242025!$AB$3:$AB$1315,DataRegularSeason20242025!$B$3:$B$1315, "&lt;=" &amp; FN$1, DataRegularSeason20242025!$E$3:$E$1315, $A5)</f>
        <v>30</v>
      </c>
      <c r="FO5">
        <f>SUMIFS(DataRegularSeason20242025!$AA$3:$AA$1315,DataRegularSeason20242025!$B$3:$B$1315, "&lt;=" &amp; FO$1, DataRegularSeason20242025!$D$3:$D$1315, $A5)+SUMIFS(DataRegularSeason20242025!$AB$3:$AB$1315,DataRegularSeason20242025!$B$3:$B$1315, "&lt;=" &amp; FO$1, DataRegularSeason20242025!$E$3:$E$1315, $A5)</f>
        <v>30</v>
      </c>
      <c r="FP5">
        <f>SUMIFS(DataRegularSeason20242025!$AA$3:$AA$1315,DataRegularSeason20242025!$B$3:$B$1315, "&lt;=" &amp; FP$1, DataRegularSeason20242025!$D$3:$D$1315, $A5)+SUMIFS(DataRegularSeason20242025!$AB$3:$AB$1315,DataRegularSeason20242025!$B$3:$B$1315, "&lt;=" &amp; FP$1, DataRegularSeason20242025!$E$3:$E$1315, $A5)</f>
        <v>30</v>
      </c>
      <c r="FQ5">
        <f>SUMIFS(DataRegularSeason20242025!$AA$3:$AA$1315,DataRegularSeason20242025!$B$3:$B$1315, "&lt;=" &amp; FQ$1, DataRegularSeason20242025!$D$3:$D$1315, $A5)+SUMIFS(DataRegularSeason20242025!$AB$3:$AB$1315,DataRegularSeason20242025!$B$3:$B$1315, "&lt;=" &amp; FQ$1, DataRegularSeason20242025!$E$3:$E$1315, $A5)</f>
        <v>30</v>
      </c>
      <c r="FR5">
        <f>SUMIFS(DataRegularSeason20242025!$AA$3:$AA$1315,DataRegularSeason20242025!$B$3:$B$1315, "&lt;=" &amp; FR$1, DataRegularSeason20242025!$D$3:$D$1315, $A5)+SUMIFS(DataRegularSeason20242025!$AB$3:$AB$1315,DataRegularSeason20242025!$B$3:$B$1315, "&lt;=" &amp; FR$1, DataRegularSeason20242025!$E$3:$E$1315, $A5)</f>
        <v>30</v>
      </c>
      <c r="FS5">
        <f>SUMIFS(DataRegularSeason20242025!$AA$3:$AA$1315,DataRegularSeason20242025!$B$3:$B$1315, "&lt;=" &amp; FS$1, DataRegularSeason20242025!$D$3:$D$1315, $A5)+SUMIFS(DataRegularSeason20242025!$AB$3:$AB$1315,DataRegularSeason20242025!$B$3:$B$1315, "&lt;=" &amp; FS$1, DataRegularSeason20242025!$E$3:$E$1315, $A5)</f>
        <v>30</v>
      </c>
      <c r="FT5">
        <f>SUMIFS(DataRegularSeason20242025!$AA$3:$AA$1315,DataRegularSeason20242025!$B$3:$B$1315, "&lt;=" &amp; FT$1, DataRegularSeason20242025!$D$3:$D$1315, $A5)+SUMIFS(DataRegularSeason20242025!$AB$3:$AB$1315,DataRegularSeason20242025!$B$3:$B$1315, "&lt;=" &amp; FT$1, DataRegularSeason20242025!$E$3:$E$1315, $A5)</f>
        <v>30</v>
      </c>
      <c r="FU5">
        <f>SUMIFS(DataRegularSeason20242025!$AA$3:$AA$1315,DataRegularSeason20242025!$B$3:$B$1315, "&lt;=" &amp; FU$1, DataRegularSeason20242025!$D$3:$D$1315, $A5)+SUMIFS(DataRegularSeason20242025!$AB$3:$AB$1315,DataRegularSeason20242025!$B$3:$B$1315, "&lt;=" &amp; FU$1, DataRegularSeason20242025!$E$3:$E$1315, $A5)</f>
        <v>30</v>
      </c>
      <c r="FV5">
        <f>SUMIFS(DataRegularSeason20242025!$AA$3:$AA$1315,DataRegularSeason20242025!$B$3:$B$1315, "&lt;=" &amp; FV$1, DataRegularSeason20242025!$D$3:$D$1315, $A5)+SUMIFS(DataRegularSeason20242025!$AB$3:$AB$1315,DataRegularSeason20242025!$B$3:$B$1315, "&lt;=" &amp; FV$1, DataRegularSeason20242025!$E$3:$E$1315, $A5)</f>
        <v>30</v>
      </c>
      <c r="FW5">
        <f>SUMIFS(DataRegularSeason20242025!$AA$3:$AA$1315,DataRegularSeason20242025!$B$3:$B$1315, "&lt;=" &amp; FW$1, DataRegularSeason20242025!$D$3:$D$1315, $A5)+SUMIFS(DataRegularSeason20242025!$AB$3:$AB$1315,DataRegularSeason20242025!$B$3:$B$1315, "&lt;=" &amp; FW$1, DataRegularSeason20242025!$E$3:$E$1315, $A5)</f>
        <v>30</v>
      </c>
      <c r="FX5">
        <f>SUMIFS(DataRegularSeason20242025!$AA$3:$AA$1315,DataRegularSeason20242025!$B$3:$B$1315, "&lt;=" &amp; FX$1, DataRegularSeason20242025!$D$3:$D$1315, $A5)+SUMIFS(DataRegularSeason20242025!$AB$3:$AB$1315,DataRegularSeason20242025!$B$3:$B$1315, "&lt;=" &amp; FX$1, DataRegularSeason20242025!$E$3:$E$1315, $A5)</f>
        <v>30</v>
      </c>
      <c r="FY5">
        <f>SUMIFS(DataRegularSeason20242025!$AA$3:$AA$1315,DataRegularSeason20242025!$B$3:$B$1315, "&lt;=" &amp; FY$1, DataRegularSeason20242025!$D$3:$D$1315, $A5)+SUMIFS(DataRegularSeason20242025!$AB$3:$AB$1315,DataRegularSeason20242025!$B$3:$B$1315, "&lt;=" &amp; FY$1, DataRegularSeason20242025!$E$3:$E$1315, $A5)</f>
        <v>30</v>
      </c>
      <c r="FZ5">
        <f>SUMIFS(DataRegularSeason20242025!$AA$3:$AA$1315,DataRegularSeason20242025!$B$3:$B$1315, "&lt;=" &amp; FZ$1, DataRegularSeason20242025!$D$3:$D$1315, $A5)+SUMIFS(DataRegularSeason20242025!$AB$3:$AB$1315,DataRegularSeason20242025!$B$3:$B$1315, "&lt;=" &amp; FZ$1, DataRegularSeason20242025!$E$3:$E$1315, $A5)</f>
        <v>30</v>
      </c>
      <c r="GA5">
        <f>SUMIFS(DataRegularSeason20242025!$AA$3:$AA$1315,DataRegularSeason20242025!$B$3:$B$1315, "&lt;=" &amp; GA$1, DataRegularSeason20242025!$D$3:$D$1315, $A5)+SUMIFS(DataRegularSeason20242025!$AB$3:$AB$1315,DataRegularSeason20242025!$B$3:$B$1315, "&lt;=" &amp; GA$1, DataRegularSeason20242025!$E$3:$E$1315, $A5)</f>
        <v>30</v>
      </c>
      <c r="GB5">
        <f>SUMIFS(DataRegularSeason20242025!$AA$3:$AA$1315,DataRegularSeason20242025!$B$3:$B$1315, "&lt;=" &amp; GB$1, DataRegularSeason20242025!$D$3:$D$1315, $A5)+SUMIFS(DataRegularSeason20242025!$AB$3:$AB$1315,DataRegularSeason20242025!$B$3:$B$1315, "&lt;=" &amp; GB$1, DataRegularSeason20242025!$E$3:$E$1315, $A5)</f>
        <v>30</v>
      </c>
      <c r="GC5">
        <f>SUMIFS(DataRegularSeason20242025!$AA$3:$AA$1315,DataRegularSeason20242025!$B$3:$B$1315, "&lt;=" &amp; GC$1, DataRegularSeason20242025!$D$3:$D$1315, $A5)+SUMIFS(DataRegularSeason20242025!$AB$3:$AB$1315,DataRegularSeason20242025!$B$3:$B$1315, "&lt;=" &amp; GC$1, DataRegularSeason20242025!$E$3:$E$1315, $A5)</f>
        <v>30</v>
      </c>
      <c r="GD5">
        <f>SUMIFS(DataRegularSeason20242025!$AA$3:$AA$1315,DataRegularSeason20242025!$B$3:$B$1315, "&lt;=" &amp; GD$1, DataRegularSeason20242025!$D$3:$D$1315, $A5)+SUMIFS(DataRegularSeason20242025!$AB$3:$AB$1315,DataRegularSeason20242025!$B$3:$B$1315, "&lt;=" &amp; GD$1, DataRegularSeason20242025!$E$3:$E$1315, $A5)</f>
        <v>30</v>
      </c>
      <c r="GE5">
        <f>SUMIFS(DataRegularSeason20242025!$AA$3:$AA$1315,DataRegularSeason20242025!$B$3:$B$1315, "&lt;=" &amp; GE$1, DataRegularSeason20242025!$D$3:$D$1315, $A5)+SUMIFS(DataRegularSeason20242025!$AB$3:$AB$1315,DataRegularSeason20242025!$B$3:$B$1315, "&lt;=" &amp; GE$1, DataRegularSeason20242025!$E$3:$E$1315, $A5)</f>
        <v>30</v>
      </c>
      <c r="GF5">
        <f>SUMIFS(DataRegularSeason20242025!$AA$3:$AA$1315,DataRegularSeason20242025!$B$3:$B$1315, "&lt;=" &amp; GF$1, DataRegularSeason20242025!$D$3:$D$1315, $A5)+SUMIFS(DataRegularSeason20242025!$AB$3:$AB$1315,DataRegularSeason20242025!$B$3:$B$1315, "&lt;=" &amp; GF$1, DataRegularSeason20242025!$E$3:$E$1315, $A5)</f>
        <v>30</v>
      </c>
      <c r="GG5">
        <f>SUMIFS(DataRegularSeason20242025!$AA$3:$AA$1315,DataRegularSeason20242025!$B$3:$B$1315, "&lt;=" &amp; GG$1, DataRegularSeason20242025!$D$3:$D$1315, $A5)+SUMIFS(DataRegularSeason20242025!$AB$3:$AB$1315,DataRegularSeason20242025!$B$3:$B$1315, "&lt;=" &amp; GG$1, DataRegularSeason20242025!$E$3:$E$1315, $A5)</f>
        <v>30</v>
      </c>
      <c r="GH5">
        <f>SUMIFS(DataRegularSeason20242025!$AA$3:$AA$1315,DataRegularSeason20242025!$B$3:$B$1315, "&lt;=" &amp; GH$1, DataRegularSeason20242025!$D$3:$D$1315, $A5)+SUMIFS(DataRegularSeason20242025!$AB$3:$AB$1315,DataRegularSeason20242025!$B$3:$B$1315, "&lt;=" &amp; GH$1, DataRegularSeason20242025!$E$3:$E$1315, $A5)</f>
        <v>30</v>
      </c>
      <c r="GI5">
        <f>SUMIFS(DataRegularSeason20242025!$AA$3:$AA$1315,DataRegularSeason20242025!$B$3:$B$1315, "&lt;=" &amp; GI$1, DataRegularSeason20242025!$D$3:$D$1315, $A5)+SUMIFS(DataRegularSeason20242025!$AB$3:$AB$1315,DataRegularSeason20242025!$B$3:$B$1315, "&lt;=" &amp; GI$1, DataRegularSeason20242025!$E$3:$E$1315, $A5)</f>
        <v>30</v>
      </c>
      <c r="GJ5">
        <f>SUMIFS(DataRegularSeason20242025!$AA$3:$AA$1315,DataRegularSeason20242025!$B$3:$B$1315, "&lt;=" &amp; GJ$1, DataRegularSeason20242025!$D$3:$D$1315, $A5)+SUMIFS(DataRegularSeason20242025!$AB$3:$AB$1315,DataRegularSeason20242025!$B$3:$B$1315, "&lt;=" &amp; GJ$1, DataRegularSeason20242025!$E$3:$E$1315, $A5)</f>
        <v>30</v>
      </c>
      <c r="GK5">
        <f>SUMIFS(DataRegularSeason20242025!$AA$3:$AA$1315,DataRegularSeason20242025!$B$3:$B$1315, "&lt;=" &amp; GK$1, DataRegularSeason20242025!$D$3:$D$1315, $A5)+SUMIFS(DataRegularSeason20242025!$AB$3:$AB$1315,DataRegularSeason20242025!$B$3:$B$1315, "&lt;=" &amp; GK$1, DataRegularSeason20242025!$E$3:$E$1315, $A5)</f>
        <v>30</v>
      </c>
      <c r="GL5">
        <f>SUMIFS(DataRegularSeason20242025!$AA$3:$AA$1315,DataRegularSeason20242025!$B$3:$B$1315, "&lt;=" &amp; GL$1, DataRegularSeason20242025!$D$3:$D$1315, $A5)+SUMIFS(DataRegularSeason20242025!$AB$3:$AB$1315,DataRegularSeason20242025!$B$3:$B$1315, "&lt;=" &amp; GL$1, DataRegularSeason20242025!$E$3:$E$1315, $A5)</f>
        <v>30</v>
      </c>
      <c r="GM5">
        <f>SUMIFS(DataRegularSeason20242025!$AA$3:$AA$1315,DataRegularSeason20242025!$B$3:$B$1315, "&lt;=" &amp; GM$1, DataRegularSeason20242025!$D$3:$D$1315, $A5)+SUMIFS(DataRegularSeason20242025!$AB$3:$AB$1315,DataRegularSeason20242025!$B$3:$B$1315, "&lt;=" &amp; GM$1, DataRegularSeason20242025!$E$3:$E$1315, $A5)</f>
        <v>30</v>
      </c>
      <c r="GN5">
        <f>SUMIFS(DataRegularSeason20242025!$AA$3:$AA$1315,DataRegularSeason20242025!$B$3:$B$1315, "&lt;=" &amp; GN$1, DataRegularSeason20242025!$D$3:$D$1315, $A5)+SUMIFS(DataRegularSeason20242025!$AB$3:$AB$1315,DataRegularSeason20242025!$B$3:$B$1315, "&lt;=" &amp; GN$1, DataRegularSeason20242025!$E$3:$E$1315, $A5)</f>
        <v>30</v>
      </c>
      <c r="GO5">
        <f>SUMIFS(DataRegularSeason20242025!$AA$3:$AA$1315,DataRegularSeason20242025!$B$3:$B$1315, "&lt;=" &amp; GO$1, DataRegularSeason20242025!$D$3:$D$1315, $A5)+SUMIFS(DataRegularSeason20242025!$AB$3:$AB$1315,DataRegularSeason20242025!$B$3:$B$1315, "&lt;=" &amp; GO$1, DataRegularSeason20242025!$E$3:$E$1315, $A5)</f>
        <v>30</v>
      </c>
      <c r="GP5">
        <f>SUMIFS(DataRegularSeason20242025!$AA$3:$AA$1315,DataRegularSeason20242025!$B$3:$B$1315, "&lt;=" &amp; GP$1, DataRegularSeason20242025!$D$3:$D$1315, $A5)+SUMIFS(DataRegularSeason20242025!$AB$3:$AB$1315,DataRegularSeason20242025!$B$3:$B$1315, "&lt;=" &amp; GP$1, DataRegularSeason20242025!$E$3:$E$1315, $A5)</f>
        <v>30</v>
      </c>
      <c r="GQ5">
        <f>SUMIFS(DataRegularSeason20242025!$AA$3:$AA$1315,DataRegularSeason20242025!$B$3:$B$1315, "&lt;=" &amp; GQ$1, DataRegularSeason20242025!$D$3:$D$1315, $A5)+SUMIFS(DataRegularSeason20242025!$AB$3:$AB$1315,DataRegularSeason20242025!$B$3:$B$1315, "&lt;=" &amp; GQ$1, DataRegularSeason20242025!$E$3:$E$1315, $A5)</f>
        <v>30</v>
      </c>
      <c r="GR5">
        <f>SUMIFS(DataRegularSeason20242025!$AA$3:$AA$1315,DataRegularSeason20242025!$B$3:$B$1315, "&lt;=" &amp; GR$1, DataRegularSeason20242025!$D$3:$D$1315, $A5)+SUMIFS(DataRegularSeason20242025!$AB$3:$AB$1315,DataRegularSeason20242025!$B$3:$B$1315, "&lt;=" &amp; GR$1, DataRegularSeason20242025!$E$3:$E$1315, $A5)</f>
        <v>30</v>
      </c>
      <c r="GS5">
        <f>SUMIFS(DataRegularSeason20242025!$AA$3:$AA$1315,DataRegularSeason20242025!$B$3:$B$1315, "&lt;=" &amp; GS$1, DataRegularSeason20242025!$D$3:$D$1315, $A5)+SUMIFS(DataRegularSeason20242025!$AB$3:$AB$1315,DataRegularSeason20242025!$B$3:$B$1315, "&lt;=" &amp; GS$1, DataRegularSeason20242025!$E$3:$E$1315, $A5)</f>
        <v>30</v>
      </c>
      <c r="GT5">
        <f>SUMIFS(DataRegularSeason20242025!$AA$3:$AA$1315,DataRegularSeason20242025!$B$3:$B$1315, "&lt;=" &amp; GT$1, DataRegularSeason20242025!$D$3:$D$1315, $A5)+SUMIFS(DataRegularSeason20242025!$AB$3:$AB$1315,DataRegularSeason20242025!$B$3:$B$1315, "&lt;=" &amp; GT$1, DataRegularSeason20242025!$E$3:$E$1315, $A5)</f>
        <v>30</v>
      </c>
      <c r="GU5">
        <f>SUMIFS(DataRegularSeason20242025!$AA$3:$AA$1315,DataRegularSeason20242025!$B$3:$B$1315, "&lt;=" &amp; GU$1, DataRegularSeason20242025!$D$3:$D$1315, $A5)+SUMIFS(DataRegularSeason20242025!$AB$3:$AB$1315,DataRegularSeason20242025!$B$3:$B$1315, "&lt;=" &amp; GU$1, DataRegularSeason20242025!$E$3:$E$1315, $A5)</f>
        <v>30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28</v>
      </c>
      <c r="BX6">
        <f>SUMIFS(DataRegularSeason20242025!$AA$3:$AA$1315,DataRegularSeason20242025!$B$3:$B$1315, "&lt;=" &amp; BX$1, DataRegularSeason20242025!$D$3:$D$1315, $A6)+SUMIFS(DataRegularSeason20242025!$AB$3:$AB$1315,DataRegularSeason20242025!$B$3:$B$1315, "&lt;=" &amp; BX$1, DataRegularSeason20242025!$E$3:$E$1315, $A6)</f>
        <v>28</v>
      </c>
      <c r="BY6">
        <f>SUMIFS(DataRegularSeason20242025!$AA$3:$AA$1315,DataRegularSeason20242025!$B$3:$B$1315, "&lt;=" &amp; BY$1, DataRegularSeason20242025!$D$3:$D$1315, $A6)+SUMIFS(DataRegularSeason20242025!$AB$3:$AB$1315,DataRegularSeason20242025!$B$3:$B$1315, "&lt;=" &amp; BY$1, DataRegularSeason20242025!$E$3:$E$1315, $A6)</f>
        <v>28</v>
      </c>
      <c r="BZ6">
        <f>SUMIFS(DataRegularSeason20242025!$AA$3:$AA$1315,DataRegularSeason20242025!$B$3:$B$1315, "&lt;=" &amp; BZ$1, DataRegularSeason20242025!$D$3:$D$1315, $A6)+SUMIFS(DataRegularSeason20242025!$AB$3:$AB$1315,DataRegularSeason20242025!$B$3:$B$1315, "&lt;=" &amp; BZ$1, DataRegularSeason20242025!$E$3:$E$1315, $A6)</f>
        <v>28</v>
      </c>
      <c r="CA6">
        <f>SUMIFS(DataRegularSeason20242025!$AA$3:$AA$1315,DataRegularSeason20242025!$B$3:$B$1315, "&lt;=" &amp; CA$1, DataRegularSeason20242025!$D$3:$D$1315, $A6)+SUMIFS(DataRegularSeason20242025!$AB$3:$AB$1315,DataRegularSeason20242025!$B$3:$B$1315, "&lt;=" &amp; CA$1, DataRegularSeason20242025!$E$3:$E$1315, $A6)</f>
        <v>28</v>
      </c>
      <c r="CB6">
        <f>SUMIFS(DataRegularSeason20242025!$AA$3:$AA$1315,DataRegularSeason20242025!$B$3:$B$1315, "&lt;=" &amp; CB$1, DataRegularSeason20242025!$D$3:$D$1315, $A6)+SUMIFS(DataRegularSeason20242025!$AB$3:$AB$1315,DataRegularSeason20242025!$B$3:$B$1315, "&lt;=" &amp; CB$1, DataRegularSeason20242025!$E$3:$E$1315, $A6)</f>
        <v>28</v>
      </c>
      <c r="CC6">
        <f>SUMIFS(DataRegularSeason20242025!$AA$3:$AA$1315,DataRegularSeason20242025!$B$3:$B$1315, "&lt;=" &amp; CC$1, DataRegularSeason20242025!$D$3:$D$1315, $A6)+SUMIFS(DataRegularSeason20242025!$AB$3:$AB$1315,DataRegularSeason20242025!$B$3:$B$1315, "&lt;=" &amp; CC$1, DataRegularSeason20242025!$E$3:$E$1315, $A6)</f>
        <v>28</v>
      </c>
      <c r="CD6">
        <f>SUMIFS(DataRegularSeason20242025!$AA$3:$AA$1315,DataRegularSeason20242025!$B$3:$B$1315, "&lt;=" &amp; CD$1, DataRegularSeason20242025!$D$3:$D$1315, $A6)+SUMIFS(DataRegularSeason20242025!$AB$3:$AB$1315,DataRegularSeason20242025!$B$3:$B$1315, "&lt;=" &amp; CD$1, DataRegularSeason20242025!$E$3:$E$1315, $A6)</f>
        <v>28</v>
      </c>
      <c r="CE6">
        <f>SUMIFS(DataRegularSeason20242025!$AA$3:$AA$1315,DataRegularSeason20242025!$B$3:$B$1315, "&lt;=" &amp; CE$1, DataRegularSeason20242025!$D$3:$D$1315, $A6)+SUMIFS(DataRegularSeason20242025!$AB$3:$AB$1315,DataRegularSeason20242025!$B$3:$B$1315, "&lt;=" &amp; CE$1, DataRegularSeason20242025!$E$3:$E$1315, $A6)</f>
        <v>28</v>
      </c>
      <c r="CF6">
        <f>SUMIFS(DataRegularSeason20242025!$AA$3:$AA$1315,DataRegularSeason20242025!$B$3:$B$1315, "&lt;=" &amp; CF$1, DataRegularSeason20242025!$D$3:$D$1315, $A6)+SUMIFS(DataRegularSeason20242025!$AB$3:$AB$1315,DataRegularSeason20242025!$B$3:$B$1315, "&lt;=" &amp; CF$1, DataRegularSeason20242025!$E$3:$E$1315, $A6)</f>
        <v>28</v>
      </c>
      <c r="CG6">
        <f>SUMIFS(DataRegularSeason20242025!$AA$3:$AA$1315,DataRegularSeason20242025!$B$3:$B$1315, "&lt;=" &amp; CG$1, DataRegularSeason20242025!$D$3:$D$1315, $A6)+SUMIFS(DataRegularSeason20242025!$AB$3:$AB$1315,DataRegularSeason20242025!$B$3:$B$1315, "&lt;=" &amp; CG$1, DataRegularSeason20242025!$E$3:$E$1315, $A6)</f>
        <v>28</v>
      </c>
      <c r="CH6">
        <f>SUMIFS(DataRegularSeason20242025!$AA$3:$AA$1315,DataRegularSeason20242025!$B$3:$B$1315, "&lt;=" &amp; CH$1, DataRegularSeason20242025!$D$3:$D$1315, $A6)+SUMIFS(DataRegularSeason20242025!$AB$3:$AB$1315,DataRegularSeason20242025!$B$3:$B$1315, "&lt;=" &amp; CH$1, DataRegularSeason20242025!$E$3:$E$1315, $A6)</f>
        <v>28</v>
      </c>
      <c r="CI6">
        <f>SUMIFS(DataRegularSeason20242025!$AA$3:$AA$1315,DataRegularSeason20242025!$B$3:$B$1315, "&lt;=" &amp; CI$1, DataRegularSeason20242025!$D$3:$D$1315, $A6)+SUMIFS(DataRegularSeason20242025!$AB$3:$AB$1315,DataRegularSeason20242025!$B$3:$B$1315, "&lt;=" &amp; CI$1, DataRegularSeason20242025!$E$3:$E$1315, $A6)</f>
        <v>28</v>
      </c>
      <c r="CJ6">
        <f>SUMIFS(DataRegularSeason20242025!$AA$3:$AA$1315,DataRegularSeason20242025!$B$3:$B$1315, "&lt;=" &amp; CJ$1, DataRegularSeason20242025!$D$3:$D$1315, $A6)+SUMIFS(DataRegularSeason20242025!$AB$3:$AB$1315,DataRegularSeason20242025!$B$3:$B$1315, "&lt;=" &amp; CJ$1, DataRegularSeason20242025!$E$3:$E$1315, $A6)</f>
        <v>28</v>
      </c>
      <c r="CK6">
        <f>SUMIFS(DataRegularSeason20242025!$AA$3:$AA$1315,DataRegularSeason20242025!$B$3:$B$1315, "&lt;=" &amp; CK$1, DataRegularSeason20242025!$D$3:$D$1315, $A6)+SUMIFS(DataRegularSeason20242025!$AB$3:$AB$1315,DataRegularSeason20242025!$B$3:$B$1315, "&lt;=" &amp; CK$1, DataRegularSeason20242025!$E$3:$E$1315, $A6)</f>
        <v>28</v>
      </c>
      <c r="CL6">
        <f>SUMIFS(DataRegularSeason20242025!$AA$3:$AA$1315,DataRegularSeason20242025!$B$3:$B$1315, "&lt;=" &amp; CL$1, DataRegularSeason20242025!$D$3:$D$1315, $A6)+SUMIFS(DataRegularSeason20242025!$AB$3:$AB$1315,DataRegularSeason20242025!$B$3:$B$1315, "&lt;=" &amp; CL$1, DataRegularSeason20242025!$E$3:$E$1315, $A6)</f>
        <v>28</v>
      </c>
      <c r="CM6">
        <f>SUMIFS(DataRegularSeason20242025!$AA$3:$AA$1315,DataRegularSeason20242025!$B$3:$B$1315, "&lt;=" &amp; CM$1, DataRegularSeason20242025!$D$3:$D$1315, $A6)+SUMIFS(DataRegularSeason20242025!$AB$3:$AB$1315,DataRegularSeason20242025!$B$3:$B$1315, "&lt;=" &amp; CM$1, DataRegularSeason20242025!$E$3:$E$1315, $A6)</f>
        <v>28</v>
      </c>
      <c r="CN6">
        <f>SUMIFS(DataRegularSeason20242025!$AA$3:$AA$1315,DataRegularSeason20242025!$B$3:$B$1315, "&lt;=" &amp; CN$1, DataRegularSeason20242025!$D$3:$D$1315, $A6)+SUMIFS(DataRegularSeason20242025!$AB$3:$AB$1315,DataRegularSeason20242025!$B$3:$B$1315, "&lt;=" &amp; CN$1, DataRegularSeason20242025!$E$3:$E$1315, $A6)</f>
        <v>28</v>
      </c>
      <c r="CO6">
        <f>SUMIFS(DataRegularSeason20242025!$AA$3:$AA$1315,DataRegularSeason20242025!$B$3:$B$1315, "&lt;=" &amp; CO$1, DataRegularSeason20242025!$D$3:$D$1315, $A6)+SUMIFS(DataRegularSeason20242025!$AB$3:$AB$1315,DataRegularSeason20242025!$B$3:$B$1315, "&lt;=" &amp; CO$1, DataRegularSeason20242025!$E$3:$E$1315, $A6)</f>
        <v>28</v>
      </c>
      <c r="CP6">
        <f>SUMIFS(DataRegularSeason20242025!$AA$3:$AA$1315,DataRegularSeason20242025!$B$3:$B$1315, "&lt;=" &amp; CP$1, DataRegularSeason20242025!$D$3:$D$1315, $A6)+SUMIFS(DataRegularSeason20242025!$AB$3:$AB$1315,DataRegularSeason20242025!$B$3:$B$1315, "&lt;=" &amp; CP$1, DataRegularSeason20242025!$E$3:$E$1315, $A6)</f>
        <v>28</v>
      </c>
      <c r="CQ6">
        <f>SUMIFS(DataRegularSeason20242025!$AA$3:$AA$1315,DataRegularSeason20242025!$B$3:$B$1315, "&lt;=" &amp; CQ$1, DataRegularSeason20242025!$D$3:$D$1315, $A6)+SUMIFS(DataRegularSeason20242025!$AB$3:$AB$1315,DataRegularSeason20242025!$B$3:$B$1315, "&lt;=" &amp; CQ$1, DataRegularSeason20242025!$E$3:$E$1315, $A6)</f>
        <v>28</v>
      </c>
      <c r="CR6">
        <f>SUMIFS(DataRegularSeason20242025!$AA$3:$AA$1315,DataRegularSeason20242025!$B$3:$B$1315, "&lt;=" &amp; CR$1, DataRegularSeason20242025!$D$3:$D$1315, $A6)+SUMIFS(DataRegularSeason20242025!$AB$3:$AB$1315,DataRegularSeason20242025!$B$3:$B$1315, "&lt;=" &amp; CR$1, DataRegularSeason20242025!$E$3:$E$1315, $A6)</f>
        <v>28</v>
      </c>
      <c r="CS6">
        <f>SUMIFS(DataRegularSeason20242025!$AA$3:$AA$1315,DataRegularSeason20242025!$B$3:$B$1315, "&lt;=" &amp; CS$1, DataRegularSeason20242025!$D$3:$D$1315, $A6)+SUMIFS(DataRegularSeason20242025!$AB$3:$AB$1315,DataRegularSeason20242025!$B$3:$B$1315, "&lt;=" &amp; CS$1, DataRegularSeason20242025!$E$3:$E$1315, $A6)</f>
        <v>28</v>
      </c>
      <c r="CT6">
        <f>SUMIFS(DataRegularSeason20242025!$AA$3:$AA$1315,DataRegularSeason20242025!$B$3:$B$1315, "&lt;=" &amp; CT$1, DataRegularSeason20242025!$D$3:$D$1315, $A6)+SUMIFS(DataRegularSeason20242025!$AB$3:$AB$1315,DataRegularSeason20242025!$B$3:$B$1315, "&lt;=" &amp; CT$1, DataRegularSeason20242025!$E$3:$E$1315, $A6)</f>
        <v>28</v>
      </c>
      <c r="CU6">
        <f>SUMIFS(DataRegularSeason20242025!$AA$3:$AA$1315,DataRegularSeason20242025!$B$3:$B$1315, "&lt;=" &amp; CU$1, DataRegularSeason20242025!$D$3:$D$1315, $A6)+SUMIFS(DataRegularSeason20242025!$AB$3:$AB$1315,DataRegularSeason20242025!$B$3:$B$1315, "&lt;=" &amp; CU$1, DataRegularSeason20242025!$E$3:$E$1315, $A6)</f>
        <v>28</v>
      </c>
      <c r="CV6">
        <f>SUMIFS(DataRegularSeason20242025!$AA$3:$AA$1315,DataRegularSeason20242025!$B$3:$B$1315, "&lt;=" &amp; CV$1, DataRegularSeason20242025!$D$3:$D$1315, $A6)+SUMIFS(DataRegularSeason20242025!$AB$3:$AB$1315,DataRegularSeason20242025!$B$3:$B$1315, "&lt;=" &amp; CV$1, DataRegularSeason20242025!$E$3:$E$1315, $A6)</f>
        <v>28</v>
      </c>
      <c r="CW6">
        <f>SUMIFS(DataRegularSeason20242025!$AA$3:$AA$1315,DataRegularSeason20242025!$B$3:$B$1315, "&lt;=" &amp; CW$1, DataRegularSeason20242025!$D$3:$D$1315, $A6)+SUMIFS(DataRegularSeason20242025!$AB$3:$AB$1315,DataRegularSeason20242025!$B$3:$B$1315, "&lt;=" &amp; CW$1, DataRegularSeason20242025!$E$3:$E$1315, $A6)</f>
        <v>28</v>
      </c>
      <c r="CX6">
        <f>SUMIFS(DataRegularSeason20242025!$AA$3:$AA$1315,DataRegularSeason20242025!$B$3:$B$1315, "&lt;=" &amp; CX$1, DataRegularSeason20242025!$D$3:$D$1315, $A6)+SUMIFS(DataRegularSeason20242025!$AB$3:$AB$1315,DataRegularSeason20242025!$B$3:$B$1315, "&lt;=" &amp; CX$1, DataRegularSeason20242025!$E$3:$E$1315, $A6)</f>
        <v>28</v>
      </c>
      <c r="CY6">
        <f>SUMIFS(DataRegularSeason20242025!$AA$3:$AA$1315,DataRegularSeason20242025!$B$3:$B$1315, "&lt;=" &amp; CY$1, DataRegularSeason20242025!$D$3:$D$1315, $A6)+SUMIFS(DataRegularSeason20242025!$AB$3:$AB$1315,DataRegularSeason20242025!$B$3:$B$1315, "&lt;=" &amp; CY$1, DataRegularSeason20242025!$E$3:$E$1315, $A6)</f>
        <v>28</v>
      </c>
      <c r="CZ6">
        <f>SUMIFS(DataRegularSeason20242025!$AA$3:$AA$1315,DataRegularSeason20242025!$B$3:$B$1315, "&lt;=" &amp; CZ$1, DataRegularSeason20242025!$D$3:$D$1315, $A6)+SUMIFS(DataRegularSeason20242025!$AB$3:$AB$1315,DataRegularSeason20242025!$B$3:$B$1315, "&lt;=" &amp; CZ$1, DataRegularSeason20242025!$E$3:$E$1315, $A6)</f>
        <v>28</v>
      </c>
      <c r="DA6">
        <f>SUMIFS(DataRegularSeason20242025!$AA$3:$AA$1315,DataRegularSeason20242025!$B$3:$B$1315, "&lt;=" &amp; DA$1, DataRegularSeason20242025!$D$3:$D$1315, $A6)+SUMIFS(DataRegularSeason20242025!$AB$3:$AB$1315,DataRegularSeason20242025!$B$3:$B$1315, "&lt;=" &amp; DA$1, DataRegularSeason20242025!$E$3:$E$1315, $A6)</f>
        <v>28</v>
      </c>
      <c r="DB6">
        <f>SUMIFS(DataRegularSeason20242025!$AA$3:$AA$1315,DataRegularSeason20242025!$B$3:$B$1315, "&lt;=" &amp; DB$1, DataRegularSeason20242025!$D$3:$D$1315, $A6)+SUMIFS(DataRegularSeason20242025!$AB$3:$AB$1315,DataRegularSeason20242025!$B$3:$B$1315, "&lt;=" &amp; DB$1, DataRegularSeason20242025!$E$3:$E$1315, $A6)</f>
        <v>28</v>
      </c>
      <c r="DC6">
        <f>SUMIFS(DataRegularSeason20242025!$AA$3:$AA$1315,DataRegularSeason20242025!$B$3:$B$1315, "&lt;=" &amp; DC$1, DataRegularSeason20242025!$D$3:$D$1315, $A6)+SUMIFS(DataRegularSeason20242025!$AB$3:$AB$1315,DataRegularSeason20242025!$B$3:$B$1315, "&lt;=" &amp; DC$1, DataRegularSeason20242025!$E$3:$E$1315, $A6)</f>
        <v>28</v>
      </c>
      <c r="DD6">
        <f>SUMIFS(DataRegularSeason20242025!$AA$3:$AA$1315,DataRegularSeason20242025!$B$3:$B$1315, "&lt;=" &amp; DD$1, DataRegularSeason20242025!$D$3:$D$1315, $A6)+SUMIFS(DataRegularSeason20242025!$AB$3:$AB$1315,DataRegularSeason20242025!$B$3:$B$1315, "&lt;=" &amp; DD$1, DataRegularSeason20242025!$E$3:$E$1315, $A6)</f>
        <v>28</v>
      </c>
      <c r="DE6">
        <f>SUMIFS(DataRegularSeason20242025!$AA$3:$AA$1315,DataRegularSeason20242025!$B$3:$B$1315, "&lt;=" &amp; DE$1, DataRegularSeason20242025!$D$3:$D$1315, $A6)+SUMIFS(DataRegularSeason20242025!$AB$3:$AB$1315,DataRegularSeason20242025!$B$3:$B$1315, "&lt;=" &amp; DE$1, DataRegularSeason20242025!$E$3:$E$1315, $A6)</f>
        <v>28</v>
      </c>
      <c r="DF6">
        <f>SUMIFS(DataRegularSeason20242025!$AA$3:$AA$1315,DataRegularSeason20242025!$B$3:$B$1315, "&lt;=" &amp; DF$1, DataRegularSeason20242025!$D$3:$D$1315, $A6)+SUMIFS(DataRegularSeason20242025!$AB$3:$AB$1315,DataRegularSeason20242025!$B$3:$B$1315, "&lt;=" &amp; DF$1, DataRegularSeason20242025!$E$3:$E$1315, $A6)</f>
        <v>28</v>
      </c>
      <c r="DG6">
        <f>SUMIFS(DataRegularSeason20242025!$AA$3:$AA$1315,DataRegularSeason20242025!$B$3:$B$1315, "&lt;=" &amp; DG$1, DataRegularSeason20242025!$D$3:$D$1315, $A6)+SUMIFS(DataRegularSeason20242025!$AB$3:$AB$1315,DataRegularSeason20242025!$B$3:$B$1315, "&lt;=" &amp; DG$1, DataRegularSeason20242025!$E$3:$E$1315, $A6)</f>
        <v>28</v>
      </c>
      <c r="DH6">
        <f>SUMIFS(DataRegularSeason20242025!$AA$3:$AA$1315,DataRegularSeason20242025!$B$3:$B$1315, "&lt;=" &amp; DH$1, DataRegularSeason20242025!$D$3:$D$1315, $A6)+SUMIFS(DataRegularSeason20242025!$AB$3:$AB$1315,DataRegularSeason20242025!$B$3:$B$1315, "&lt;=" &amp; DH$1, DataRegularSeason20242025!$E$3:$E$1315, $A6)</f>
        <v>28</v>
      </c>
      <c r="DI6">
        <f>SUMIFS(DataRegularSeason20242025!$AA$3:$AA$1315,DataRegularSeason20242025!$B$3:$B$1315, "&lt;=" &amp; DI$1, DataRegularSeason20242025!$D$3:$D$1315, $A6)+SUMIFS(DataRegularSeason20242025!$AB$3:$AB$1315,DataRegularSeason20242025!$B$3:$B$1315, "&lt;=" &amp; DI$1, DataRegularSeason20242025!$E$3:$E$1315, $A6)</f>
        <v>28</v>
      </c>
      <c r="DJ6">
        <f>SUMIFS(DataRegularSeason20242025!$AA$3:$AA$1315,DataRegularSeason20242025!$B$3:$B$1315, "&lt;=" &amp; DJ$1, DataRegularSeason20242025!$D$3:$D$1315, $A6)+SUMIFS(DataRegularSeason20242025!$AB$3:$AB$1315,DataRegularSeason20242025!$B$3:$B$1315, "&lt;=" &amp; DJ$1, DataRegularSeason20242025!$E$3:$E$1315, $A6)</f>
        <v>28</v>
      </c>
      <c r="DK6">
        <f>SUMIFS(DataRegularSeason20242025!$AA$3:$AA$1315,DataRegularSeason20242025!$B$3:$B$1315, "&lt;=" &amp; DK$1, DataRegularSeason20242025!$D$3:$D$1315, $A6)+SUMIFS(DataRegularSeason20242025!$AB$3:$AB$1315,DataRegularSeason20242025!$B$3:$B$1315, "&lt;=" &amp; DK$1, DataRegularSeason20242025!$E$3:$E$1315, $A6)</f>
        <v>28</v>
      </c>
      <c r="DL6">
        <f>SUMIFS(DataRegularSeason20242025!$AA$3:$AA$1315,DataRegularSeason20242025!$B$3:$B$1315, "&lt;=" &amp; DL$1, DataRegularSeason20242025!$D$3:$D$1315, $A6)+SUMIFS(DataRegularSeason20242025!$AB$3:$AB$1315,DataRegularSeason20242025!$B$3:$B$1315, "&lt;=" &amp; DL$1, DataRegularSeason20242025!$E$3:$E$1315, $A6)</f>
        <v>28</v>
      </c>
      <c r="DM6">
        <f>SUMIFS(DataRegularSeason20242025!$AA$3:$AA$1315,DataRegularSeason20242025!$B$3:$B$1315, "&lt;=" &amp; DM$1, DataRegularSeason20242025!$D$3:$D$1315, $A6)+SUMIFS(DataRegularSeason20242025!$AB$3:$AB$1315,DataRegularSeason20242025!$B$3:$B$1315, "&lt;=" &amp; DM$1, DataRegularSeason20242025!$E$3:$E$1315, $A6)</f>
        <v>28</v>
      </c>
      <c r="DN6">
        <f>SUMIFS(DataRegularSeason20242025!$AA$3:$AA$1315,DataRegularSeason20242025!$B$3:$B$1315, "&lt;=" &amp; DN$1, DataRegularSeason20242025!$D$3:$D$1315, $A6)+SUMIFS(DataRegularSeason20242025!$AB$3:$AB$1315,DataRegularSeason20242025!$B$3:$B$1315, "&lt;=" &amp; DN$1, DataRegularSeason20242025!$E$3:$E$1315, $A6)</f>
        <v>28</v>
      </c>
      <c r="DO6">
        <f>SUMIFS(DataRegularSeason20242025!$AA$3:$AA$1315,DataRegularSeason20242025!$B$3:$B$1315, "&lt;=" &amp; DO$1, DataRegularSeason20242025!$D$3:$D$1315, $A6)+SUMIFS(DataRegularSeason20242025!$AB$3:$AB$1315,DataRegularSeason20242025!$B$3:$B$1315, "&lt;=" &amp; DO$1, DataRegularSeason20242025!$E$3:$E$1315, $A6)</f>
        <v>28</v>
      </c>
      <c r="DP6">
        <f>SUMIFS(DataRegularSeason20242025!$AA$3:$AA$1315,DataRegularSeason20242025!$B$3:$B$1315, "&lt;=" &amp; DP$1, DataRegularSeason20242025!$D$3:$D$1315, $A6)+SUMIFS(DataRegularSeason20242025!$AB$3:$AB$1315,DataRegularSeason20242025!$B$3:$B$1315, "&lt;=" &amp; DP$1, DataRegularSeason20242025!$E$3:$E$1315, $A6)</f>
        <v>28</v>
      </c>
      <c r="DQ6">
        <f>SUMIFS(DataRegularSeason20242025!$AA$3:$AA$1315,DataRegularSeason20242025!$B$3:$B$1315, "&lt;=" &amp; DQ$1, DataRegularSeason20242025!$D$3:$D$1315, $A6)+SUMIFS(DataRegularSeason20242025!$AB$3:$AB$1315,DataRegularSeason20242025!$B$3:$B$1315, "&lt;=" &amp; DQ$1, DataRegularSeason20242025!$E$3:$E$1315, $A6)</f>
        <v>28</v>
      </c>
      <c r="DR6">
        <f>SUMIFS(DataRegularSeason20242025!$AA$3:$AA$1315,DataRegularSeason20242025!$B$3:$B$1315, "&lt;=" &amp; DR$1, DataRegularSeason20242025!$D$3:$D$1315, $A6)+SUMIFS(DataRegularSeason20242025!$AB$3:$AB$1315,DataRegularSeason20242025!$B$3:$B$1315, "&lt;=" &amp; DR$1, DataRegularSeason20242025!$E$3:$E$1315, $A6)</f>
        <v>28</v>
      </c>
      <c r="DS6">
        <f>SUMIFS(DataRegularSeason20242025!$AA$3:$AA$1315,DataRegularSeason20242025!$B$3:$B$1315, "&lt;=" &amp; DS$1, DataRegularSeason20242025!$D$3:$D$1315, $A6)+SUMIFS(DataRegularSeason20242025!$AB$3:$AB$1315,DataRegularSeason20242025!$B$3:$B$1315, "&lt;=" &amp; DS$1, DataRegularSeason20242025!$E$3:$E$1315, $A6)</f>
        <v>28</v>
      </c>
      <c r="DT6">
        <f>SUMIFS(DataRegularSeason20242025!$AA$3:$AA$1315,DataRegularSeason20242025!$B$3:$B$1315, "&lt;=" &amp; DT$1, DataRegularSeason20242025!$D$3:$D$1315, $A6)+SUMIFS(DataRegularSeason20242025!$AB$3:$AB$1315,DataRegularSeason20242025!$B$3:$B$1315, "&lt;=" &amp; DT$1, DataRegularSeason20242025!$E$3:$E$1315, $A6)</f>
        <v>28</v>
      </c>
      <c r="DU6">
        <f>SUMIFS(DataRegularSeason20242025!$AA$3:$AA$1315,DataRegularSeason20242025!$B$3:$B$1315, "&lt;=" &amp; DU$1, DataRegularSeason20242025!$D$3:$D$1315, $A6)+SUMIFS(DataRegularSeason20242025!$AB$3:$AB$1315,DataRegularSeason20242025!$B$3:$B$1315, "&lt;=" &amp; DU$1, DataRegularSeason20242025!$E$3:$E$1315, $A6)</f>
        <v>28</v>
      </c>
      <c r="DV6">
        <f>SUMIFS(DataRegularSeason20242025!$AA$3:$AA$1315,DataRegularSeason20242025!$B$3:$B$1315, "&lt;=" &amp; DV$1, DataRegularSeason20242025!$D$3:$D$1315, $A6)+SUMIFS(DataRegularSeason20242025!$AB$3:$AB$1315,DataRegularSeason20242025!$B$3:$B$1315, "&lt;=" &amp; DV$1, DataRegularSeason20242025!$E$3:$E$1315, $A6)</f>
        <v>28</v>
      </c>
      <c r="DW6">
        <f>SUMIFS(DataRegularSeason20242025!$AA$3:$AA$1315,DataRegularSeason20242025!$B$3:$B$1315, "&lt;=" &amp; DW$1, DataRegularSeason20242025!$D$3:$D$1315, $A6)+SUMIFS(DataRegularSeason20242025!$AB$3:$AB$1315,DataRegularSeason20242025!$B$3:$B$1315, "&lt;=" &amp; DW$1, DataRegularSeason20242025!$E$3:$E$1315, $A6)</f>
        <v>28</v>
      </c>
      <c r="DX6">
        <f>SUMIFS(DataRegularSeason20242025!$AA$3:$AA$1315,DataRegularSeason20242025!$B$3:$B$1315, "&lt;=" &amp; DX$1, DataRegularSeason20242025!$D$3:$D$1315, $A6)+SUMIFS(DataRegularSeason20242025!$AB$3:$AB$1315,DataRegularSeason20242025!$B$3:$B$1315, "&lt;=" &amp; DX$1, DataRegularSeason20242025!$E$3:$E$1315, $A6)</f>
        <v>28</v>
      </c>
      <c r="DY6">
        <f>SUMIFS(DataRegularSeason20242025!$AA$3:$AA$1315,DataRegularSeason20242025!$B$3:$B$1315, "&lt;=" &amp; DY$1, DataRegularSeason20242025!$D$3:$D$1315, $A6)+SUMIFS(DataRegularSeason20242025!$AB$3:$AB$1315,DataRegularSeason20242025!$B$3:$B$1315, "&lt;=" &amp; DY$1, DataRegularSeason20242025!$E$3:$E$1315, $A6)</f>
        <v>28</v>
      </c>
      <c r="DZ6">
        <f>SUMIFS(DataRegularSeason20242025!$AA$3:$AA$1315,DataRegularSeason20242025!$B$3:$B$1315, "&lt;=" &amp; DZ$1, DataRegularSeason20242025!$D$3:$D$1315, $A6)+SUMIFS(DataRegularSeason20242025!$AB$3:$AB$1315,DataRegularSeason20242025!$B$3:$B$1315, "&lt;=" &amp; DZ$1, DataRegularSeason20242025!$E$3:$E$1315, $A6)</f>
        <v>28</v>
      </c>
      <c r="EA6">
        <f>SUMIFS(DataRegularSeason20242025!$AA$3:$AA$1315,DataRegularSeason20242025!$B$3:$B$1315, "&lt;=" &amp; EA$1, DataRegularSeason20242025!$D$3:$D$1315, $A6)+SUMIFS(DataRegularSeason20242025!$AB$3:$AB$1315,DataRegularSeason20242025!$B$3:$B$1315, "&lt;=" &amp; EA$1, DataRegularSeason20242025!$E$3:$E$1315, $A6)</f>
        <v>28</v>
      </c>
      <c r="EB6">
        <f>SUMIFS(DataRegularSeason20242025!$AA$3:$AA$1315,DataRegularSeason20242025!$B$3:$B$1315, "&lt;=" &amp; EB$1, DataRegularSeason20242025!$D$3:$D$1315, $A6)+SUMIFS(DataRegularSeason20242025!$AB$3:$AB$1315,DataRegularSeason20242025!$B$3:$B$1315, "&lt;=" &amp; EB$1, DataRegularSeason20242025!$E$3:$E$1315, $A6)</f>
        <v>28</v>
      </c>
      <c r="EC6">
        <f>SUMIFS(DataRegularSeason20242025!$AA$3:$AA$1315,DataRegularSeason20242025!$B$3:$B$1315, "&lt;=" &amp; EC$1, DataRegularSeason20242025!$D$3:$D$1315, $A6)+SUMIFS(DataRegularSeason20242025!$AB$3:$AB$1315,DataRegularSeason20242025!$B$3:$B$1315, "&lt;=" &amp; EC$1, DataRegularSeason20242025!$E$3:$E$1315, $A6)</f>
        <v>28</v>
      </c>
      <c r="ED6">
        <f>SUMIFS(DataRegularSeason20242025!$AA$3:$AA$1315,DataRegularSeason20242025!$B$3:$B$1315, "&lt;=" &amp; ED$1, DataRegularSeason20242025!$D$3:$D$1315, $A6)+SUMIFS(DataRegularSeason20242025!$AB$3:$AB$1315,DataRegularSeason20242025!$B$3:$B$1315, "&lt;=" &amp; ED$1, DataRegularSeason20242025!$E$3:$E$1315, $A6)</f>
        <v>28</v>
      </c>
      <c r="EE6">
        <f>SUMIFS(DataRegularSeason20242025!$AA$3:$AA$1315,DataRegularSeason20242025!$B$3:$B$1315, "&lt;=" &amp; EE$1, DataRegularSeason20242025!$D$3:$D$1315, $A6)+SUMIFS(DataRegularSeason20242025!$AB$3:$AB$1315,DataRegularSeason20242025!$B$3:$B$1315, "&lt;=" &amp; EE$1, DataRegularSeason20242025!$E$3:$E$1315, $A6)</f>
        <v>28</v>
      </c>
      <c r="EF6">
        <f>SUMIFS(DataRegularSeason20242025!$AA$3:$AA$1315,DataRegularSeason20242025!$B$3:$B$1315, "&lt;=" &amp; EF$1, DataRegularSeason20242025!$D$3:$D$1315, $A6)+SUMIFS(DataRegularSeason20242025!$AB$3:$AB$1315,DataRegularSeason20242025!$B$3:$B$1315, "&lt;=" &amp; EF$1, DataRegularSeason20242025!$E$3:$E$1315, $A6)</f>
        <v>28</v>
      </c>
      <c r="EG6">
        <f>SUMIFS(DataRegularSeason20242025!$AA$3:$AA$1315,DataRegularSeason20242025!$B$3:$B$1315, "&lt;=" &amp; EG$1, DataRegularSeason20242025!$D$3:$D$1315, $A6)+SUMIFS(DataRegularSeason20242025!$AB$3:$AB$1315,DataRegularSeason20242025!$B$3:$B$1315, "&lt;=" &amp; EG$1, DataRegularSeason20242025!$E$3:$E$1315, $A6)</f>
        <v>28</v>
      </c>
      <c r="EH6">
        <f>SUMIFS(DataRegularSeason20242025!$AA$3:$AA$1315,DataRegularSeason20242025!$B$3:$B$1315, "&lt;=" &amp; EH$1, DataRegularSeason20242025!$D$3:$D$1315, $A6)+SUMIFS(DataRegularSeason20242025!$AB$3:$AB$1315,DataRegularSeason20242025!$B$3:$B$1315, "&lt;=" &amp; EH$1, DataRegularSeason20242025!$E$3:$E$1315, $A6)</f>
        <v>28</v>
      </c>
      <c r="EI6">
        <f>SUMIFS(DataRegularSeason20242025!$AA$3:$AA$1315,DataRegularSeason20242025!$B$3:$B$1315, "&lt;=" &amp; EI$1, DataRegularSeason20242025!$D$3:$D$1315, $A6)+SUMIFS(DataRegularSeason20242025!$AB$3:$AB$1315,DataRegularSeason20242025!$B$3:$B$1315, "&lt;=" &amp; EI$1, DataRegularSeason20242025!$E$3:$E$1315, $A6)</f>
        <v>28</v>
      </c>
      <c r="EJ6">
        <f>SUMIFS(DataRegularSeason20242025!$AA$3:$AA$1315,DataRegularSeason20242025!$B$3:$B$1315, "&lt;=" &amp; EJ$1, DataRegularSeason20242025!$D$3:$D$1315, $A6)+SUMIFS(DataRegularSeason20242025!$AB$3:$AB$1315,DataRegularSeason20242025!$B$3:$B$1315, "&lt;=" &amp; EJ$1, DataRegularSeason20242025!$E$3:$E$1315, $A6)</f>
        <v>28</v>
      </c>
      <c r="EK6">
        <f>SUMIFS(DataRegularSeason20242025!$AA$3:$AA$1315,DataRegularSeason20242025!$B$3:$B$1315, "&lt;=" &amp; EK$1, DataRegularSeason20242025!$D$3:$D$1315, $A6)+SUMIFS(DataRegularSeason20242025!$AB$3:$AB$1315,DataRegularSeason20242025!$B$3:$B$1315, "&lt;=" &amp; EK$1, DataRegularSeason20242025!$E$3:$E$1315, $A6)</f>
        <v>28</v>
      </c>
      <c r="EL6">
        <f>SUMIFS(DataRegularSeason20242025!$AA$3:$AA$1315,DataRegularSeason20242025!$B$3:$B$1315, "&lt;=" &amp; EL$1, DataRegularSeason20242025!$D$3:$D$1315, $A6)+SUMIFS(DataRegularSeason20242025!$AB$3:$AB$1315,DataRegularSeason20242025!$B$3:$B$1315, "&lt;=" &amp; EL$1, DataRegularSeason20242025!$E$3:$E$1315, $A6)</f>
        <v>28</v>
      </c>
      <c r="EM6">
        <f>SUMIFS(DataRegularSeason20242025!$AA$3:$AA$1315,DataRegularSeason20242025!$B$3:$B$1315, "&lt;=" &amp; EM$1, DataRegularSeason20242025!$D$3:$D$1315, $A6)+SUMIFS(DataRegularSeason20242025!$AB$3:$AB$1315,DataRegularSeason20242025!$B$3:$B$1315, "&lt;=" &amp; EM$1, DataRegularSeason20242025!$E$3:$E$1315, $A6)</f>
        <v>28</v>
      </c>
      <c r="EN6">
        <f>SUMIFS(DataRegularSeason20242025!$AA$3:$AA$1315,DataRegularSeason20242025!$B$3:$B$1315, "&lt;=" &amp; EN$1, DataRegularSeason20242025!$D$3:$D$1315, $A6)+SUMIFS(DataRegularSeason20242025!$AB$3:$AB$1315,DataRegularSeason20242025!$B$3:$B$1315, "&lt;=" &amp; EN$1, DataRegularSeason20242025!$E$3:$E$1315, $A6)</f>
        <v>28</v>
      </c>
      <c r="EO6">
        <f>SUMIFS(DataRegularSeason20242025!$AA$3:$AA$1315,DataRegularSeason20242025!$B$3:$B$1315, "&lt;=" &amp; EO$1, DataRegularSeason20242025!$D$3:$D$1315, $A6)+SUMIFS(DataRegularSeason20242025!$AB$3:$AB$1315,DataRegularSeason20242025!$B$3:$B$1315, "&lt;=" &amp; EO$1, DataRegularSeason20242025!$E$3:$E$1315, $A6)</f>
        <v>28</v>
      </c>
      <c r="EP6">
        <f>SUMIFS(DataRegularSeason20242025!$AA$3:$AA$1315,DataRegularSeason20242025!$B$3:$B$1315, "&lt;=" &amp; EP$1, DataRegularSeason20242025!$D$3:$D$1315, $A6)+SUMIFS(DataRegularSeason20242025!$AB$3:$AB$1315,DataRegularSeason20242025!$B$3:$B$1315, "&lt;=" &amp; EP$1, DataRegularSeason20242025!$E$3:$E$1315, $A6)</f>
        <v>28</v>
      </c>
      <c r="EQ6">
        <f>SUMIFS(DataRegularSeason20242025!$AA$3:$AA$1315,DataRegularSeason20242025!$B$3:$B$1315, "&lt;=" &amp; EQ$1, DataRegularSeason20242025!$D$3:$D$1315, $A6)+SUMIFS(DataRegularSeason20242025!$AB$3:$AB$1315,DataRegularSeason20242025!$B$3:$B$1315, "&lt;=" &amp; EQ$1, DataRegularSeason20242025!$E$3:$E$1315, $A6)</f>
        <v>28</v>
      </c>
      <c r="ER6">
        <f>SUMIFS(DataRegularSeason20242025!$AA$3:$AA$1315,DataRegularSeason20242025!$B$3:$B$1315, "&lt;=" &amp; ER$1, DataRegularSeason20242025!$D$3:$D$1315, $A6)+SUMIFS(DataRegularSeason20242025!$AB$3:$AB$1315,DataRegularSeason20242025!$B$3:$B$1315, "&lt;=" &amp; ER$1, DataRegularSeason20242025!$E$3:$E$1315, $A6)</f>
        <v>28</v>
      </c>
      <c r="ES6">
        <f>SUMIFS(DataRegularSeason20242025!$AA$3:$AA$1315,DataRegularSeason20242025!$B$3:$B$1315, "&lt;=" &amp; ES$1, DataRegularSeason20242025!$D$3:$D$1315, $A6)+SUMIFS(DataRegularSeason20242025!$AB$3:$AB$1315,DataRegularSeason20242025!$B$3:$B$1315, "&lt;=" &amp; ES$1, DataRegularSeason20242025!$E$3:$E$1315, $A6)</f>
        <v>28</v>
      </c>
      <c r="ET6">
        <f>SUMIFS(DataRegularSeason20242025!$AA$3:$AA$1315,DataRegularSeason20242025!$B$3:$B$1315, "&lt;=" &amp; ET$1, DataRegularSeason20242025!$D$3:$D$1315, $A6)+SUMIFS(DataRegularSeason20242025!$AB$3:$AB$1315,DataRegularSeason20242025!$B$3:$B$1315, "&lt;=" &amp; ET$1, DataRegularSeason20242025!$E$3:$E$1315, $A6)</f>
        <v>28</v>
      </c>
      <c r="EU6">
        <f>SUMIFS(DataRegularSeason20242025!$AA$3:$AA$1315,DataRegularSeason20242025!$B$3:$B$1315, "&lt;=" &amp; EU$1, DataRegularSeason20242025!$D$3:$D$1315, $A6)+SUMIFS(DataRegularSeason20242025!$AB$3:$AB$1315,DataRegularSeason20242025!$B$3:$B$1315, "&lt;=" &amp; EU$1, DataRegularSeason20242025!$E$3:$E$1315, $A6)</f>
        <v>28</v>
      </c>
      <c r="EV6">
        <f>SUMIFS(DataRegularSeason20242025!$AA$3:$AA$1315,DataRegularSeason20242025!$B$3:$B$1315, "&lt;=" &amp; EV$1, DataRegularSeason20242025!$D$3:$D$1315, $A6)+SUMIFS(DataRegularSeason20242025!$AB$3:$AB$1315,DataRegularSeason20242025!$B$3:$B$1315, "&lt;=" &amp; EV$1, DataRegularSeason20242025!$E$3:$E$1315, $A6)</f>
        <v>28</v>
      </c>
      <c r="EW6">
        <f>SUMIFS(DataRegularSeason20242025!$AA$3:$AA$1315,DataRegularSeason20242025!$B$3:$B$1315, "&lt;=" &amp; EW$1, DataRegularSeason20242025!$D$3:$D$1315, $A6)+SUMIFS(DataRegularSeason20242025!$AB$3:$AB$1315,DataRegularSeason20242025!$B$3:$B$1315, "&lt;=" &amp; EW$1, DataRegularSeason20242025!$E$3:$E$1315, $A6)</f>
        <v>28</v>
      </c>
      <c r="EX6">
        <f>SUMIFS(DataRegularSeason20242025!$AA$3:$AA$1315,DataRegularSeason20242025!$B$3:$B$1315, "&lt;=" &amp; EX$1, DataRegularSeason20242025!$D$3:$D$1315, $A6)+SUMIFS(DataRegularSeason20242025!$AB$3:$AB$1315,DataRegularSeason20242025!$B$3:$B$1315, "&lt;=" &amp; EX$1, DataRegularSeason20242025!$E$3:$E$1315, $A6)</f>
        <v>28</v>
      </c>
      <c r="EY6">
        <f>SUMIFS(DataRegularSeason20242025!$AA$3:$AA$1315,DataRegularSeason20242025!$B$3:$B$1315, "&lt;=" &amp; EY$1, DataRegularSeason20242025!$D$3:$D$1315, $A6)+SUMIFS(DataRegularSeason20242025!$AB$3:$AB$1315,DataRegularSeason20242025!$B$3:$B$1315, "&lt;=" &amp; EY$1, DataRegularSeason20242025!$E$3:$E$1315, $A6)</f>
        <v>28</v>
      </c>
      <c r="EZ6">
        <f>SUMIFS(DataRegularSeason20242025!$AA$3:$AA$1315,DataRegularSeason20242025!$B$3:$B$1315, "&lt;=" &amp; EZ$1, DataRegularSeason20242025!$D$3:$D$1315, $A6)+SUMIFS(DataRegularSeason20242025!$AB$3:$AB$1315,DataRegularSeason20242025!$B$3:$B$1315, "&lt;=" &amp; EZ$1, DataRegularSeason20242025!$E$3:$E$1315, $A6)</f>
        <v>28</v>
      </c>
      <c r="FA6">
        <f>SUMIFS(DataRegularSeason20242025!$AA$3:$AA$1315,DataRegularSeason20242025!$B$3:$B$1315, "&lt;=" &amp; FA$1, DataRegularSeason20242025!$D$3:$D$1315, $A6)+SUMIFS(DataRegularSeason20242025!$AB$3:$AB$1315,DataRegularSeason20242025!$B$3:$B$1315, "&lt;=" &amp; FA$1, DataRegularSeason20242025!$E$3:$E$1315, $A6)</f>
        <v>28</v>
      </c>
      <c r="FB6">
        <f>SUMIFS(DataRegularSeason20242025!$AA$3:$AA$1315,DataRegularSeason20242025!$B$3:$B$1315, "&lt;=" &amp; FB$1, DataRegularSeason20242025!$D$3:$D$1315, $A6)+SUMIFS(DataRegularSeason20242025!$AB$3:$AB$1315,DataRegularSeason20242025!$B$3:$B$1315, "&lt;=" &amp; FB$1, DataRegularSeason20242025!$E$3:$E$1315, $A6)</f>
        <v>28</v>
      </c>
      <c r="FC6">
        <f>SUMIFS(DataRegularSeason20242025!$AA$3:$AA$1315,DataRegularSeason20242025!$B$3:$B$1315, "&lt;=" &amp; FC$1, DataRegularSeason20242025!$D$3:$D$1315, $A6)+SUMIFS(DataRegularSeason20242025!$AB$3:$AB$1315,DataRegularSeason20242025!$B$3:$B$1315, "&lt;=" &amp; FC$1, DataRegularSeason20242025!$E$3:$E$1315, $A6)</f>
        <v>28</v>
      </c>
      <c r="FD6">
        <f>SUMIFS(DataRegularSeason20242025!$AA$3:$AA$1315,DataRegularSeason20242025!$B$3:$B$1315, "&lt;=" &amp; FD$1, DataRegularSeason20242025!$D$3:$D$1315, $A6)+SUMIFS(DataRegularSeason20242025!$AB$3:$AB$1315,DataRegularSeason20242025!$B$3:$B$1315, "&lt;=" &amp; FD$1, DataRegularSeason20242025!$E$3:$E$1315, $A6)</f>
        <v>28</v>
      </c>
      <c r="FE6">
        <f>SUMIFS(DataRegularSeason20242025!$AA$3:$AA$1315,DataRegularSeason20242025!$B$3:$B$1315, "&lt;=" &amp; FE$1, DataRegularSeason20242025!$D$3:$D$1315, $A6)+SUMIFS(DataRegularSeason20242025!$AB$3:$AB$1315,DataRegularSeason20242025!$B$3:$B$1315, "&lt;=" &amp; FE$1, DataRegularSeason20242025!$E$3:$E$1315, $A6)</f>
        <v>28</v>
      </c>
      <c r="FF6">
        <f>SUMIFS(DataRegularSeason20242025!$AA$3:$AA$1315,DataRegularSeason20242025!$B$3:$B$1315, "&lt;=" &amp; FF$1, DataRegularSeason20242025!$D$3:$D$1315, $A6)+SUMIFS(DataRegularSeason20242025!$AB$3:$AB$1315,DataRegularSeason20242025!$B$3:$B$1315, "&lt;=" &amp; FF$1, DataRegularSeason20242025!$E$3:$E$1315, $A6)</f>
        <v>28</v>
      </c>
      <c r="FG6">
        <f>SUMIFS(DataRegularSeason20242025!$AA$3:$AA$1315,DataRegularSeason20242025!$B$3:$B$1315, "&lt;=" &amp; FG$1, DataRegularSeason20242025!$D$3:$D$1315, $A6)+SUMIFS(DataRegularSeason20242025!$AB$3:$AB$1315,DataRegularSeason20242025!$B$3:$B$1315, "&lt;=" &amp; FG$1, DataRegularSeason20242025!$E$3:$E$1315, $A6)</f>
        <v>28</v>
      </c>
      <c r="FH6">
        <f>SUMIFS(DataRegularSeason20242025!$AA$3:$AA$1315,DataRegularSeason20242025!$B$3:$B$1315, "&lt;=" &amp; FH$1, DataRegularSeason20242025!$D$3:$D$1315, $A6)+SUMIFS(DataRegularSeason20242025!$AB$3:$AB$1315,DataRegularSeason20242025!$B$3:$B$1315, "&lt;=" &amp; FH$1, DataRegularSeason20242025!$E$3:$E$1315, $A6)</f>
        <v>28</v>
      </c>
      <c r="FI6">
        <f>SUMIFS(DataRegularSeason20242025!$AA$3:$AA$1315,DataRegularSeason20242025!$B$3:$B$1315, "&lt;=" &amp; FI$1, DataRegularSeason20242025!$D$3:$D$1315, $A6)+SUMIFS(DataRegularSeason20242025!$AB$3:$AB$1315,DataRegularSeason20242025!$B$3:$B$1315, "&lt;=" &amp; FI$1, DataRegularSeason20242025!$E$3:$E$1315, $A6)</f>
        <v>28</v>
      </c>
      <c r="FJ6">
        <f>SUMIFS(DataRegularSeason20242025!$AA$3:$AA$1315,DataRegularSeason20242025!$B$3:$B$1315, "&lt;=" &amp; FJ$1, DataRegularSeason20242025!$D$3:$D$1315, $A6)+SUMIFS(DataRegularSeason20242025!$AB$3:$AB$1315,DataRegularSeason20242025!$B$3:$B$1315, "&lt;=" &amp; FJ$1, DataRegularSeason20242025!$E$3:$E$1315, $A6)</f>
        <v>28</v>
      </c>
      <c r="FK6">
        <f>SUMIFS(DataRegularSeason20242025!$AA$3:$AA$1315,DataRegularSeason20242025!$B$3:$B$1315, "&lt;=" &amp; FK$1, DataRegularSeason20242025!$D$3:$D$1315, $A6)+SUMIFS(DataRegularSeason20242025!$AB$3:$AB$1315,DataRegularSeason20242025!$B$3:$B$1315, "&lt;=" &amp; FK$1, DataRegularSeason20242025!$E$3:$E$1315, $A6)</f>
        <v>28</v>
      </c>
      <c r="FL6">
        <f>SUMIFS(DataRegularSeason20242025!$AA$3:$AA$1315,DataRegularSeason20242025!$B$3:$B$1315, "&lt;=" &amp; FL$1, DataRegularSeason20242025!$D$3:$D$1315, $A6)+SUMIFS(DataRegularSeason20242025!$AB$3:$AB$1315,DataRegularSeason20242025!$B$3:$B$1315, "&lt;=" &amp; FL$1, DataRegularSeason20242025!$E$3:$E$1315, $A6)</f>
        <v>28</v>
      </c>
      <c r="FM6">
        <f>SUMIFS(DataRegularSeason20242025!$AA$3:$AA$1315,DataRegularSeason20242025!$B$3:$B$1315, "&lt;=" &amp; FM$1, DataRegularSeason20242025!$D$3:$D$1315, $A6)+SUMIFS(DataRegularSeason20242025!$AB$3:$AB$1315,DataRegularSeason20242025!$B$3:$B$1315, "&lt;=" &amp; FM$1, DataRegularSeason20242025!$E$3:$E$1315, $A6)</f>
        <v>28</v>
      </c>
      <c r="FN6">
        <f>SUMIFS(DataRegularSeason20242025!$AA$3:$AA$1315,DataRegularSeason20242025!$B$3:$B$1315, "&lt;=" &amp; FN$1, DataRegularSeason20242025!$D$3:$D$1315, $A6)+SUMIFS(DataRegularSeason20242025!$AB$3:$AB$1315,DataRegularSeason20242025!$B$3:$B$1315, "&lt;=" &amp; FN$1, DataRegularSeason20242025!$E$3:$E$1315, $A6)</f>
        <v>28</v>
      </c>
      <c r="FO6">
        <f>SUMIFS(DataRegularSeason20242025!$AA$3:$AA$1315,DataRegularSeason20242025!$B$3:$B$1315, "&lt;=" &amp; FO$1, DataRegularSeason20242025!$D$3:$D$1315, $A6)+SUMIFS(DataRegularSeason20242025!$AB$3:$AB$1315,DataRegularSeason20242025!$B$3:$B$1315, "&lt;=" &amp; FO$1, DataRegularSeason20242025!$E$3:$E$1315, $A6)</f>
        <v>28</v>
      </c>
      <c r="FP6">
        <f>SUMIFS(DataRegularSeason20242025!$AA$3:$AA$1315,DataRegularSeason20242025!$B$3:$B$1315, "&lt;=" &amp; FP$1, DataRegularSeason20242025!$D$3:$D$1315, $A6)+SUMIFS(DataRegularSeason20242025!$AB$3:$AB$1315,DataRegularSeason20242025!$B$3:$B$1315, "&lt;=" &amp; FP$1, DataRegularSeason20242025!$E$3:$E$1315, $A6)</f>
        <v>28</v>
      </c>
      <c r="FQ6">
        <f>SUMIFS(DataRegularSeason20242025!$AA$3:$AA$1315,DataRegularSeason20242025!$B$3:$B$1315, "&lt;=" &amp; FQ$1, DataRegularSeason20242025!$D$3:$D$1315, $A6)+SUMIFS(DataRegularSeason20242025!$AB$3:$AB$1315,DataRegularSeason20242025!$B$3:$B$1315, "&lt;=" &amp; FQ$1, DataRegularSeason20242025!$E$3:$E$1315, $A6)</f>
        <v>28</v>
      </c>
      <c r="FR6">
        <f>SUMIFS(DataRegularSeason20242025!$AA$3:$AA$1315,DataRegularSeason20242025!$B$3:$B$1315, "&lt;=" &amp; FR$1, DataRegularSeason20242025!$D$3:$D$1315, $A6)+SUMIFS(DataRegularSeason20242025!$AB$3:$AB$1315,DataRegularSeason20242025!$B$3:$B$1315, "&lt;=" &amp; FR$1, DataRegularSeason20242025!$E$3:$E$1315, $A6)</f>
        <v>28</v>
      </c>
      <c r="FS6">
        <f>SUMIFS(DataRegularSeason20242025!$AA$3:$AA$1315,DataRegularSeason20242025!$B$3:$B$1315, "&lt;=" &amp; FS$1, DataRegularSeason20242025!$D$3:$D$1315, $A6)+SUMIFS(DataRegularSeason20242025!$AB$3:$AB$1315,DataRegularSeason20242025!$B$3:$B$1315, "&lt;=" &amp; FS$1, DataRegularSeason20242025!$E$3:$E$1315, $A6)</f>
        <v>28</v>
      </c>
      <c r="FT6">
        <f>SUMIFS(DataRegularSeason20242025!$AA$3:$AA$1315,DataRegularSeason20242025!$B$3:$B$1315, "&lt;=" &amp; FT$1, DataRegularSeason20242025!$D$3:$D$1315, $A6)+SUMIFS(DataRegularSeason20242025!$AB$3:$AB$1315,DataRegularSeason20242025!$B$3:$B$1315, "&lt;=" &amp; FT$1, DataRegularSeason20242025!$E$3:$E$1315, $A6)</f>
        <v>28</v>
      </c>
      <c r="FU6">
        <f>SUMIFS(DataRegularSeason20242025!$AA$3:$AA$1315,DataRegularSeason20242025!$B$3:$B$1315, "&lt;=" &amp; FU$1, DataRegularSeason20242025!$D$3:$D$1315, $A6)+SUMIFS(DataRegularSeason20242025!$AB$3:$AB$1315,DataRegularSeason20242025!$B$3:$B$1315, "&lt;=" &amp; FU$1, DataRegularSeason20242025!$E$3:$E$1315, $A6)</f>
        <v>28</v>
      </c>
      <c r="FV6">
        <f>SUMIFS(DataRegularSeason20242025!$AA$3:$AA$1315,DataRegularSeason20242025!$B$3:$B$1315, "&lt;=" &amp; FV$1, DataRegularSeason20242025!$D$3:$D$1315, $A6)+SUMIFS(DataRegularSeason20242025!$AB$3:$AB$1315,DataRegularSeason20242025!$B$3:$B$1315, "&lt;=" &amp; FV$1, DataRegularSeason20242025!$E$3:$E$1315, $A6)</f>
        <v>28</v>
      </c>
      <c r="FW6">
        <f>SUMIFS(DataRegularSeason20242025!$AA$3:$AA$1315,DataRegularSeason20242025!$B$3:$B$1315, "&lt;=" &amp; FW$1, DataRegularSeason20242025!$D$3:$D$1315, $A6)+SUMIFS(DataRegularSeason20242025!$AB$3:$AB$1315,DataRegularSeason20242025!$B$3:$B$1315, "&lt;=" &amp; FW$1, DataRegularSeason20242025!$E$3:$E$1315, $A6)</f>
        <v>28</v>
      </c>
      <c r="FX6">
        <f>SUMIFS(DataRegularSeason20242025!$AA$3:$AA$1315,DataRegularSeason20242025!$B$3:$B$1315, "&lt;=" &amp; FX$1, DataRegularSeason20242025!$D$3:$D$1315, $A6)+SUMIFS(DataRegularSeason20242025!$AB$3:$AB$1315,DataRegularSeason20242025!$B$3:$B$1315, "&lt;=" &amp; FX$1, DataRegularSeason20242025!$E$3:$E$1315, $A6)</f>
        <v>28</v>
      </c>
      <c r="FY6">
        <f>SUMIFS(DataRegularSeason20242025!$AA$3:$AA$1315,DataRegularSeason20242025!$B$3:$B$1315, "&lt;=" &amp; FY$1, DataRegularSeason20242025!$D$3:$D$1315, $A6)+SUMIFS(DataRegularSeason20242025!$AB$3:$AB$1315,DataRegularSeason20242025!$B$3:$B$1315, "&lt;=" &amp; FY$1, DataRegularSeason20242025!$E$3:$E$1315, $A6)</f>
        <v>28</v>
      </c>
      <c r="FZ6">
        <f>SUMIFS(DataRegularSeason20242025!$AA$3:$AA$1315,DataRegularSeason20242025!$B$3:$B$1315, "&lt;=" &amp; FZ$1, DataRegularSeason20242025!$D$3:$D$1315, $A6)+SUMIFS(DataRegularSeason20242025!$AB$3:$AB$1315,DataRegularSeason20242025!$B$3:$B$1315, "&lt;=" &amp; FZ$1, DataRegularSeason20242025!$E$3:$E$1315, $A6)</f>
        <v>28</v>
      </c>
      <c r="GA6">
        <f>SUMIFS(DataRegularSeason20242025!$AA$3:$AA$1315,DataRegularSeason20242025!$B$3:$B$1315, "&lt;=" &amp; GA$1, DataRegularSeason20242025!$D$3:$D$1315, $A6)+SUMIFS(DataRegularSeason20242025!$AB$3:$AB$1315,DataRegularSeason20242025!$B$3:$B$1315, "&lt;=" &amp; GA$1, DataRegularSeason20242025!$E$3:$E$1315, $A6)</f>
        <v>28</v>
      </c>
      <c r="GB6">
        <f>SUMIFS(DataRegularSeason20242025!$AA$3:$AA$1315,DataRegularSeason20242025!$B$3:$B$1315, "&lt;=" &amp; GB$1, DataRegularSeason20242025!$D$3:$D$1315, $A6)+SUMIFS(DataRegularSeason20242025!$AB$3:$AB$1315,DataRegularSeason20242025!$B$3:$B$1315, "&lt;=" &amp; GB$1, DataRegularSeason20242025!$E$3:$E$1315, $A6)</f>
        <v>28</v>
      </c>
      <c r="GC6">
        <f>SUMIFS(DataRegularSeason20242025!$AA$3:$AA$1315,DataRegularSeason20242025!$B$3:$B$1315, "&lt;=" &amp; GC$1, DataRegularSeason20242025!$D$3:$D$1315, $A6)+SUMIFS(DataRegularSeason20242025!$AB$3:$AB$1315,DataRegularSeason20242025!$B$3:$B$1315, "&lt;=" &amp; GC$1, DataRegularSeason20242025!$E$3:$E$1315, $A6)</f>
        <v>28</v>
      </c>
      <c r="GD6">
        <f>SUMIFS(DataRegularSeason20242025!$AA$3:$AA$1315,DataRegularSeason20242025!$B$3:$B$1315, "&lt;=" &amp; GD$1, DataRegularSeason20242025!$D$3:$D$1315, $A6)+SUMIFS(DataRegularSeason20242025!$AB$3:$AB$1315,DataRegularSeason20242025!$B$3:$B$1315, "&lt;=" &amp; GD$1, DataRegularSeason20242025!$E$3:$E$1315, $A6)</f>
        <v>28</v>
      </c>
      <c r="GE6">
        <f>SUMIFS(DataRegularSeason20242025!$AA$3:$AA$1315,DataRegularSeason20242025!$B$3:$B$1315, "&lt;=" &amp; GE$1, DataRegularSeason20242025!$D$3:$D$1315, $A6)+SUMIFS(DataRegularSeason20242025!$AB$3:$AB$1315,DataRegularSeason20242025!$B$3:$B$1315, "&lt;=" &amp; GE$1, DataRegularSeason20242025!$E$3:$E$1315, $A6)</f>
        <v>28</v>
      </c>
      <c r="GF6">
        <f>SUMIFS(DataRegularSeason20242025!$AA$3:$AA$1315,DataRegularSeason20242025!$B$3:$B$1315, "&lt;=" &amp; GF$1, DataRegularSeason20242025!$D$3:$D$1315, $A6)+SUMIFS(DataRegularSeason20242025!$AB$3:$AB$1315,DataRegularSeason20242025!$B$3:$B$1315, "&lt;=" &amp; GF$1, DataRegularSeason20242025!$E$3:$E$1315, $A6)</f>
        <v>28</v>
      </c>
      <c r="GG6">
        <f>SUMIFS(DataRegularSeason20242025!$AA$3:$AA$1315,DataRegularSeason20242025!$B$3:$B$1315, "&lt;=" &amp; GG$1, DataRegularSeason20242025!$D$3:$D$1315, $A6)+SUMIFS(DataRegularSeason20242025!$AB$3:$AB$1315,DataRegularSeason20242025!$B$3:$B$1315, "&lt;=" &amp; GG$1, DataRegularSeason20242025!$E$3:$E$1315, $A6)</f>
        <v>28</v>
      </c>
      <c r="GH6">
        <f>SUMIFS(DataRegularSeason20242025!$AA$3:$AA$1315,DataRegularSeason20242025!$B$3:$B$1315, "&lt;=" &amp; GH$1, DataRegularSeason20242025!$D$3:$D$1315, $A6)+SUMIFS(DataRegularSeason20242025!$AB$3:$AB$1315,DataRegularSeason20242025!$B$3:$B$1315, "&lt;=" &amp; GH$1, DataRegularSeason20242025!$E$3:$E$1315, $A6)</f>
        <v>28</v>
      </c>
      <c r="GI6">
        <f>SUMIFS(DataRegularSeason20242025!$AA$3:$AA$1315,DataRegularSeason20242025!$B$3:$B$1315, "&lt;=" &amp; GI$1, DataRegularSeason20242025!$D$3:$D$1315, $A6)+SUMIFS(DataRegularSeason20242025!$AB$3:$AB$1315,DataRegularSeason20242025!$B$3:$B$1315, "&lt;=" &amp; GI$1, DataRegularSeason20242025!$E$3:$E$1315, $A6)</f>
        <v>28</v>
      </c>
      <c r="GJ6">
        <f>SUMIFS(DataRegularSeason20242025!$AA$3:$AA$1315,DataRegularSeason20242025!$B$3:$B$1315, "&lt;=" &amp; GJ$1, DataRegularSeason20242025!$D$3:$D$1315, $A6)+SUMIFS(DataRegularSeason20242025!$AB$3:$AB$1315,DataRegularSeason20242025!$B$3:$B$1315, "&lt;=" &amp; GJ$1, DataRegularSeason20242025!$E$3:$E$1315, $A6)</f>
        <v>28</v>
      </c>
      <c r="GK6">
        <f>SUMIFS(DataRegularSeason20242025!$AA$3:$AA$1315,DataRegularSeason20242025!$B$3:$B$1315, "&lt;=" &amp; GK$1, DataRegularSeason20242025!$D$3:$D$1315, $A6)+SUMIFS(DataRegularSeason20242025!$AB$3:$AB$1315,DataRegularSeason20242025!$B$3:$B$1315, "&lt;=" &amp; GK$1, DataRegularSeason20242025!$E$3:$E$1315, $A6)</f>
        <v>28</v>
      </c>
      <c r="GL6">
        <f>SUMIFS(DataRegularSeason20242025!$AA$3:$AA$1315,DataRegularSeason20242025!$B$3:$B$1315, "&lt;=" &amp; GL$1, DataRegularSeason20242025!$D$3:$D$1315, $A6)+SUMIFS(DataRegularSeason20242025!$AB$3:$AB$1315,DataRegularSeason20242025!$B$3:$B$1315, "&lt;=" &amp; GL$1, DataRegularSeason20242025!$E$3:$E$1315, $A6)</f>
        <v>28</v>
      </c>
      <c r="GM6">
        <f>SUMIFS(DataRegularSeason20242025!$AA$3:$AA$1315,DataRegularSeason20242025!$B$3:$B$1315, "&lt;=" &amp; GM$1, DataRegularSeason20242025!$D$3:$D$1315, $A6)+SUMIFS(DataRegularSeason20242025!$AB$3:$AB$1315,DataRegularSeason20242025!$B$3:$B$1315, "&lt;=" &amp; GM$1, DataRegularSeason20242025!$E$3:$E$1315, $A6)</f>
        <v>28</v>
      </c>
      <c r="GN6">
        <f>SUMIFS(DataRegularSeason20242025!$AA$3:$AA$1315,DataRegularSeason20242025!$B$3:$B$1315, "&lt;=" &amp; GN$1, DataRegularSeason20242025!$D$3:$D$1315, $A6)+SUMIFS(DataRegularSeason20242025!$AB$3:$AB$1315,DataRegularSeason20242025!$B$3:$B$1315, "&lt;=" &amp; GN$1, DataRegularSeason20242025!$E$3:$E$1315, $A6)</f>
        <v>28</v>
      </c>
      <c r="GO6">
        <f>SUMIFS(DataRegularSeason20242025!$AA$3:$AA$1315,DataRegularSeason20242025!$B$3:$B$1315, "&lt;=" &amp; GO$1, DataRegularSeason20242025!$D$3:$D$1315, $A6)+SUMIFS(DataRegularSeason20242025!$AB$3:$AB$1315,DataRegularSeason20242025!$B$3:$B$1315, "&lt;=" &amp; GO$1, DataRegularSeason20242025!$E$3:$E$1315, $A6)</f>
        <v>28</v>
      </c>
      <c r="GP6">
        <f>SUMIFS(DataRegularSeason20242025!$AA$3:$AA$1315,DataRegularSeason20242025!$B$3:$B$1315, "&lt;=" &amp; GP$1, DataRegularSeason20242025!$D$3:$D$1315, $A6)+SUMIFS(DataRegularSeason20242025!$AB$3:$AB$1315,DataRegularSeason20242025!$B$3:$B$1315, "&lt;=" &amp; GP$1, DataRegularSeason20242025!$E$3:$E$1315, $A6)</f>
        <v>28</v>
      </c>
      <c r="GQ6">
        <f>SUMIFS(DataRegularSeason20242025!$AA$3:$AA$1315,DataRegularSeason20242025!$B$3:$B$1315, "&lt;=" &amp; GQ$1, DataRegularSeason20242025!$D$3:$D$1315, $A6)+SUMIFS(DataRegularSeason20242025!$AB$3:$AB$1315,DataRegularSeason20242025!$B$3:$B$1315, "&lt;=" &amp; GQ$1, DataRegularSeason20242025!$E$3:$E$1315, $A6)</f>
        <v>28</v>
      </c>
      <c r="GR6">
        <f>SUMIFS(DataRegularSeason20242025!$AA$3:$AA$1315,DataRegularSeason20242025!$B$3:$B$1315, "&lt;=" &amp; GR$1, DataRegularSeason20242025!$D$3:$D$1315, $A6)+SUMIFS(DataRegularSeason20242025!$AB$3:$AB$1315,DataRegularSeason20242025!$B$3:$B$1315, "&lt;=" &amp; GR$1, DataRegularSeason20242025!$E$3:$E$1315, $A6)</f>
        <v>28</v>
      </c>
      <c r="GS6">
        <f>SUMIFS(DataRegularSeason20242025!$AA$3:$AA$1315,DataRegularSeason20242025!$B$3:$B$1315, "&lt;=" &amp; GS$1, DataRegularSeason20242025!$D$3:$D$1315, $A6)+SUMIFS(DataRegularSeason20242025!$AB$3:$AB$1315,DataRegularSeason20242025!$B$3:$B$1315, "&lt;=" &amp; GS$1, DataRegularSeason20242025!$E$3:$E$1315, $A6)</f>
        <v>28</v>
      </c>
      <c r="GT6">
        <f>SUMIFS(DataRegularSeason20242025!$AA$3:$AA$1315,DataRegularSeason20242025!$B$3:$B$1315, "&lt;=" &amp; GT$1, DataRegularSeason20242025!$D$3:$D$1315, $A6)+SUMIFS(DataRegularSeason20242025!$AB$3:$AB$1315,DataRegularSeason20242025!$B$3:$B$1315, "&lt;=" &amp; GT$1, DataRegularSeason20242025!$E$3:$E$1315, $A6)</f>
        <v>28</v>
      </c>
      <c r="GU6">
        <f>SUMIFS(DataRegularSeason20242025!$AA$3:$AA$1315,DataRegularSeason20242025!$B$3:$B$1315, "&lt;=" &amp; GU$1, DataRegularSeason20242025!$D$3:$D$1315, $A6)+SUMIFS(DataRegularSeason20242025!$AB$3:$AB$1315,DataRegularSeason20242025!$B$3:$B$1315, "&lt;=" &amp; GU$1, DataRegularSeason20242025!$E$3:$E$1315, $A6)</f>
        <v>28</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26</v>
      </c>
      <c r="BY7">
        <f>SUMIFS(DataRegularSeason20242025!$AA$3:$AA$1315,DataRegularSeason20242025!$B$3:$B$1315, "&lt;=" &amp; BY$1, DataRegularSeason20242025!$D$3:$D$1315, $A7)+SUMIFS(DataRegularSeason20242025!$AB$3:$AB$1315,DataRegularSeason20242025!$B$3:$B$1315, "&lt;=" &amp; BY$1, DataRegularSeason20242025!$E$3:$E$1315, $A7)</f>
        <v>26</v>
      </c>
      <c r="BZ7">
        <f>SUMIFS(DataRegularSeason20242025!$AA$3:$AA$1315,DataRegularSeason20242025!$B$3:$B$1315, "&lt;=" &amp; BZ$1, DataRegularSeason20242025!$D$3:$D$1315, $A7)+SUMIFS(DataRegularSeason20242025!$AB$3:$AB$1315,DataRegularSeason20242025!$B$3:$B$1315, "&lt;=" &amp; BZ$1, DataRegularSeason20242025!$E$3:$E$1315, $A7)</f>
        <v>26</v>
      </c>
      <c r="CA7">
        <f>SUMIFS(DataRegularSeason20242025!$AA$3:$AA$1315,DataRegularSeason20242025!$B$3:$B$1315, "&lt;=" &amp; CA$1, DataRegularSeason20242025!$D$3:$D$1315, $A7)+SUMIFS(DataRegularSeason20242025!$AB$3:$AB$1315,DataRegularSeason20242025!$B$3:$B$1315, "&lt;=" &amp; CA$1, DataRegularSeason20242025!$E$3:$E$1315, $A7)</f>
        <v>26</v>
      </c>
      <c r="CB7">
        <f>SUMIFS(DataRegularSeason20242025!$AA$3:$AA$1315,DataRegularSeason20242025!$B$3:$B$1315, "&lt;=" &amp; CB$1, DataRegularSeason20242025!$D$3:$D$1315, $A7)+SUMIFS(DataRegularSeason20242025!$AB$3:$AB$1315,DataRegularSeason20242025!$B$3:$B$1315, "&lt;=" &amp; CB$1, DataRegularSeason20242025!$E$3:$E$1315, $A7)</f>
        <v>26</v>
      </c>
      <c r="CC7">
        <f>SUMIFS(DataRegularSeason20242025!$AA$3:$AA$1315,DataRegularSeason20242025!$B$3:$B$1315, "&lt;=" &amp; CC$1, DataRegularSeason20242025!$D$3:$D$1315, $A7)+SUMIFS(DataRegularSeason20242025!$AB$3:$AB$1315,DataRegularSeason20242025!$B$3:$B$1315, "&lt;=" &amp; CC$1, DataRegularSeason20242025!$E$3:$E$1315, $A7)</f>
        <v>26</v>
      </c>
      <c r="CD7">
        <f>SUMIFS(DataRegularSeason20242025!$AA$3:$AA$1315,DataRegularSeason20242025!$B$3:$B$1315, "&lt;=" &amp; CD$1, DataRegularSeason20242025!$D$3:$D$1315, $A7)+SUMIFS(DataRegularSeason20242025!$AB$3:$AB$1315,DataRegularSeason20242025!$B$3:$B$1315, "&lt;=" &amp; CD$1, DataRegularSeason20242025!$E$3:$E$1315, $A7)</f>
        <v>26</v>
      </c>
      <c r="CE7">
        <f>SUMIFS(DataRegularSeason20242025!$AA$3:$AA$1315,DataRegularSeason20242025!$B$3:$B$1315, "&lt;=" &amp; CE$1, DataRegularSeason20242025!$D$3:$D$1315, $A7)+SUMIFS(DataRegularSeason20242025!$AB$3:$AB$1315,DataRegularSeason20242025!$B$3:$B$1315, "&lt;=" &amp; CE$1, DataRegularSeason20242025!$E$3:$E$1315, $A7)</f>
        <v>26</v>
      </c>
      <c r="CF7">
        <f>SUMIFS(DataRegularSeason20242025!$AA$3:$AA$1315,DataRegularSeason20242025!$B$3:$B$1315, "&lt;=" &amp; CF$1, DataRegularSeason20242025!$D$3:$D$1315, $A7)+SUMIFS(DataRegularSeason20242025!$AB$3:$AB$1315,DataRegularSeason20242025!$B$3:$B$1315, "&lt;=" &amp; CF$1, DataRegularSeason20242025!$E$3:$E$1315, $A7)</f>
        <v>26</v>
      </c>
      <c r="CG7">
        <f>SUMIFS(DataRegularSeason20242025!$AA$3:$AA$1315,DataRegularSeason20242025!$B$3:$B$1315, "&lt;=" &amp; CG$1, DataRegularSeason20242025!$D$3:$D$1315, $A7)+SUMIFS(DataRegularSeason20242025!$AB$3:$AB$1315,DataRegularSeason20242025!$B$3:$B$1315, "&lt;=" &amp; CG$1, DataRegularSeason20242025!$E$3:$E$1315, $A7)</f>
        <v>26</v>
      </c>
      <c r="CH7">
        <f>SUMIFS(DataRegularSeason20242025!$AA$3:$AA$1315,DataRegularSeason20242025!$B$3:$B$1315, "&lt;=" &amp; CH$1, DataRegularSeason20242025!$D$3:$D$1315, $A7)+SUMIFS(DataRegularSeason20242025!$AB$3:$AB$1315,DataRegularSeason20242025!$B$3:$B$1315, "&lt;=" &amp; CH$1, DataRegularSeason20242025!$E$3:$E$1315, $A7)</f>
        <v>26</v>
      </c>
      <c r="CI7">
        <f>SUMIFS(DataRegularSeason20242025!$AA$3:$AA$1315,DataRegularSeason20242025!$B$3:$B$1315, "&lt;=" &amp; CI$1, DataRegularSeason20242025!$D$3:$D$1315, $A7)+SUMIFS(DataRegularSeason20242025!$AB$3:$AB$1315,DataRegularSeason20242025!$B$3:$B$1315, "&lt;=" &amp; CI$1, DataRegularSeason20242025!$E$3:$E$1315, $A7)</f>
        <v>26</v>
      </c>
      <c r="CJ7">
        <f>SUMIFS(DataRegularSeason20242025!$AA$3:$AA$1315,DataRegularSeason20242025!$B$3:$B$1315, "&lt;=" &amp; CJ$1, DataRegularSeason20242025!$D$3:$D$1315, $A7)+SUMIFS(DataRegularSeason20242025!$AB$3:$AB$1315,DataRegularSeason20242025!$B$3:$B$1315, "&lt;=" &amp; CJ$1, DataRegularSeason20242025!$E$3:$E$1315, $A7)</f>
        <v>26</v>
      </c>
      <c r="CK7">
        <f>SUMIFS(DataRegularSeason20242025!$AA$3:$AA$1315,DataRegularSeason20242025!$B$3:$B$1315, "&lt;=" &amp; CK$1, DataRegularSeason20242025!$D$3:$D$1315, $A7)+SUMIFS(DataRegularSeason20242025!$AB$3:$AB$1315,DataRegularSeason20242025!$B$3:$B$1315, "&lt;=" &amp; CK$1, DataRegularSeason20242025!$E$3:$E$1315, $A7)</f>
        <v>26</v>
      </c>
      <c r="CL7">
        <f>SUMIFS(DataRegularSeason20242025!$AA$3:$AA$1315,DataRegularSeason20242025!$B$3:$B$1315, "&lt;=" &amp; CL$1, DataRegularSeason20242025!$D$3:$D$1315, $A7)+SUMIFS(DataRegularSeason20242025!$AB$3:$AB$1315,DataRegularSeason20242025!$B$3:$B$1315, "&lt;=" &amp; CL$1, DataRegularSeason20242025!$E$3:$E$1315, $A7)</f>
        <v>26</v>
      </c>
      <c r="CM7">
        <f>SUMIFS(DataRegularSeason20242025!$AA$3:$AA$1315,DataRegularSeason20242025!$B$3:$B$1315, "&lt;=" &amp; CM$1, DataRegularSeason20242025!$D$3:$D$1315, $A7)+SUMIFS(DataRegularSeason20242025!$AB$3:$AB$1315,DataRegularSeason20242025!$B$3:$B$1315, "&lt;=" &amp; CM$1, DataRegularSeason20242025!$E$3:$E$1315, $A7)</f>
        <v>26</v>
      </c>
      <c r="CN7">
        <f>SUMIFS(DataRegularSeason20242025!$AA$3:$AA$1315,DataRegularSeason20242025!$B$3:$B$1315, "&lt;=" &amp; CN$1, DataRegularSeason20242025!$D$3:$D$1315, $A7)+SUMIFS(DataRegularSeason20242025!$AB$3:$AB$1315,DataRegularSeason20242025!$B$3:$B$1315, "&lt;=" &amp; CN$1, DataRegularSeason20242025!$E$3:$E$1315, $A7)</f>
        <v>26</v>
      </c>
      <c r="CO7">
        <f>SUMIFS(DataRegularSeason20242025!$AA$3:$AA$1315,DataRegularSeason20242025!$B$3:$B$1315, "&lt;=" &amp; CO$1, DataRegularSeason20242025!$D$3:$D$1315, $A7)+SUMIFS(DataRegularSeason20242025!$AB$3:$AB$1315,DataRegularSeason20242025!$B$3:$B$1315, "&lt;=" &amp; CO$1, DataRegularSeason20242025!$E$3:$E$1315, $A7)</f>
        <v>26</v>
      </c>
      <c r="CP7">
        <f>SUMIFS(DataRegularSeason20242025!$AA$3:$AA$1315,DataRegularSeason20242025!$B$3:$B$1315, "&lt;=" &amp; CP$1, DataRegularSeason20242025!$D$3:$D$1315, $A7)+SUMIFS(DataRegularSeason20242025!$AB$3:$AB$1315,DataRegularSeason20242025!$B$3:$B$1315, "&lt;=" &amp; CP$1, DataRegularSeason20242025!$E$3:$E$1315, $A7)</f>
        <v>26</v>
      </c>
      <c r="CQ7">
        <f>SUMIFS(DataRegularSeason20242025!$AA$3:$AA$1315,DataRegularSeason20242025!$B$3:$B$1315, "&lt;=" &amp; CQ$1, DataRegularSeason20242025!$D$3:$D$1315, $A7)+SUMIFS(DataRegularSeason20242025!$AB$3:$AB$1315,DataRegularSeason20242025!$B$3:$B$1315, "&lt;=" &amp; CQ$1, DataRegularSeason20242025!$E$3:$E$1315, $A7)</f>
        <v>26</v>
      </c>
      <c r="CR7">
        <f>SUMIFS(DataRegularSeason20242025!$AA$3:$AA$1315,DataRegularSeason20242025!$B$3:$B$1315, "&lt;=" &amp; CR$1, DataRegularSeason20242025!$D$3:$D$1315, $A7)+SUMIFS(DataRegularSeason20242025!$AB$3:$AB$1315,DataRegularSeason20242025!$B$3:$B$1315, "&lt;=" &amp; CR$1, DataRegularSeason20242025!$E$3:$E$1315, $A7)</f>
        <v>26</v>
      </c>
      <c r="CS7">
        <f>SUMIFS(DataRegularSeason20242025!$AA$3:$AA$1315,DataRegularSeason20242025!$B$3:$B$1315, "&lt;=" &amp; CS$1, DataRegularSeason20242025!$D$3:$D$1315, $A7)+SUMIFS(DataRegularSeason20242025!$AB$3:$AB$1315,DataRegularSeason20242025!$B$3:$B$1315, "&lt;=" &amp; CS$1, DataRegularSeason20242025!$E$3:$E$1315, $A7)</f>
        <v>26</v>
      </c>
      <c r="CT7">
        <f>SUMIFS(DataRegularSeason20242025!$AA$3:$AA$1315,DataRegularSeason20242025!$B$3:$B$1315, "&lt;=" &amp; CT$1, DataRegularSeason20242025!$D$3:$D$1315, $A7)+SUMIFS(DataRegularSeason20242025!$AB$3:$AB$1315,DataRegularSeason20242025!$B$3:$B$1315, "&lt;=" &amp; CT$1, DataRegularSeason20242025!$E$3:$E$1315, $A7)</f>
        <v>26</v>
      </c>
      <c r="CU7">
        <f>SUMIFS(DataRegularSeason20242025!$AA$3:$AA$1315,DataRegularSeason20242025!$B$3:$B$1315, "&lt;=" &amp; CU$1, DataRegularSeason20242025!$D$3:$D$1315, $A7)+SUMIFS(DataRegularSeason20242025!$AB$3:$AB$1315,DataRegularSeason20242025!$B$3:$B$1315, "&lt;=" &amp; CU$1, DataRegularSeason20242025!$E$3:$E$1315, $A7)</f>
        <v>26</v>
      </c>
      <c r="CV7">
        <f>SUMIFS(DataRegularSeason20242025!$AA$3:$AA$1315,DataRegularSeason20242025!$B$3:$B$1315, "&lt;=" &amp; CV$1, DataRegularSeason20242025!$D$3:$D$1315, $A7)+SUMIFS(DataRegularSeason20242025!$AB$3:$AB$1315,DataRegularSeason20242025!$B$3:$B$1315, "&lt;=" &amp; CV$1, DataRegularSeason20242025!$E$3:$E$1315, $A7)</f>
        <v>26</v>
      </c>
      <c r="CW7">
        <f>SUMIFS(DataRegularSeason20242025!$AA$3:$AA$1315,DataRegularSeason20242025!$B$3:$B$1315, "&lt;=" &amp; CW$1, DataRegularSeason20242025!$D$3:$D$1315, $A7)+SUMIFS(DataRegularSeason20242025!$AB$3:$AB$1315,DataRegularSeason20242025!$B$3:$B$1315, "&lt;=" &amp; CW$1, DataRegularSeason20242025!$E$3:$E$1315, $A7)</f>
        <v>26</v>
      </c>
      <c r="CX7">
        <f>SUMIFS(DataRegularSeason20242025!$AA$3:$AA$1315,DataRegularSeason20242025!$B$3:$B$1315, "&lt;=" &amp; CX$1, DataRegularSeason20242025!$D$3:$D$1315, $A7)+SUMIFS(DataRegularSeason20242025!$AB$3:$AB$1315,DataRegularSeason20242025!$B$3:$B$1315, "&lt;=" &amp; CX$1, DataRegularSeason20242025!$E$3:$E$1315, $A7)</f>
        <v>26</v>
      </c>
      <c r="CY7">
        <f>SUMIFS(DataRegularSeason20242025!$AA$3:$AA$1315,DataRegularSeason20242025!$B$3:$B$1315, "&lt;=" &amp; CY$1, DataRegularSeason20242025!$D$3:$D$1315, $A7)+SUMIFS(DataRegularSeason20242025!$AB$3:$AB$1315,DataRegularSeason20242025!$B$3:$B$1315, "&lt;=" &amp; CY$1, DataRegularSeason20242025!$E$3:$E$1315, $A7)</f>
        <v>26</v>
      </c>
      <c r="CZ7">
        <f>SUMIFS(DataRegularSeason20242025!$AA$3:$AA$1315,DataRegularSeason20242025!$B$3:$B$1315, "&lt;=" &amp; CZ$1, DataRegularSeason20242025!$D$3:$D$1315, $A7)+SUMIFS(DataRegularSeason20242025!$AB$3:$AB$1315,DataRegularSeason20242025!$B$3:$B$1315, "&lt;=" &amp; CZ$1, DataRegularSeason20242025!$E$3:$E$1315, $A7)</f>
        <v>26</v>
      </c>
      <c r="DA7">
        <f>SUMIFS(DataRegularSeason20242025!$AA$3:$AA$1315,DataRegularSeason20242025!$B$3:$B$1315, "&lt;=" &amp; DA$1, DataRegularSeason20242025!$D$3:$D$1315, $A7)+SUMIFS(DataRegularSeason20242025!$AB$3:$AB$1315,DataRegularSeason20242025!$B$3:$B$1315, "&lt;=" &amp; DA$1, DataRegularSeason20242025!$E$3:$E$1315, $A7)</f>
        <v>26</v>
      </c>
      <c r="DB7">
        <f>SUMIFS(DataRegularSeason20242025!$AA$3:$AA$1315,DataRegularSeason20242025!$B$3:$B$1315, "&lt;=" &amp; DB$1, DataRegularSeason20242025!$D$3:$D$1315, $A7)+SUMIFS(DataRegularSeason20242025!$AB$3:$AB$1315,DataRegularSeason20242025!$B$3:$B$1315, "&lt;=" &amp; DB$1, DataRegularSeason20242025!$E$3:$E$1315, $A7)</f>
        <v>26</v>
      </c>
      <c r="DC7">
        <f>SUMIFS(DataRegularSeason20242025!$AA$3:$AA$1315,DataRegularSeason20242025!$B$3:$B$1315, "&lt;=" &amp; DC$1, DataRegularSeason20242025!$D$3:$D$1315, $A7)+SUMIFS(DataRegularSeason20242025!$AB$3:$AB$1315,DataRegularSeason20242025!$B$3:$B$1315, "&lt;=" &amp; DC$1, DataRegularSeason20242025!$E$3:$E$1315, $A7)</f>
        <v>26</v>
      </c>
      <c r="DD7">
        <f>SUMIFS(DataRegularSeason20242025!$AA$3:$AA$1315,DataRegularSeason20242025!$B$3:$B$1315, "&lt;=" &amp; DD$1, DataRegularSeason20242025!$D$3:$D$1315, $A7)+SUMIFS(DataRegularSeason20242025!$AB$3:$AB$1315,DataRegularSeason20242025!$B$3:$B$1315, "&lt;=" &amp; DD$1, DataRegularSeason20242025!$E$3:$E$1315, $A7)</f>
        <v>26</v>
      </c>
      <c r="DE7">
        <f>SUMIFS(DataRegularSeason20242025!$AA$3:$AA$1315,DataRegularSeason20242025!$B$3:$B$1315, "&lt;=" &amp; DE$1, DataRegularSeason20242025!$D$3:$D$1315, $A7)+SUMIFS(DataRegularSeason20242025!$AB$3:$AB$1315,DataRegularSeason20242025!$B$3:$B$1315, "&lt;=" &amp; DE$1, DataRegularSeason20242025!$E$3:$E$1315, $A7)</f>
        <v>26</v>
      </c>
      <c r="DF7">
        <f>SUMIFS(DataRegularSeason20242025!$AA$3:$AA$1315,DataRegularSeason20242025!$B$3:$B$1315, "&lt;=" &amp; DF$1, DataRegularSeason20242025!$D$3:$D$1315, $A7)+SUMIFS(DataRegularSeason20242025!$AB$3:$AB$1315,DataRegularSeason20242025!$B$3:$B$1315, "&lt;=" &amp; DF$1, DataRegularSeason20242025!$E$3:$E$1315, $A7)</f>
        <v>26</v>
      </c>
      <c r="DG7">
        <f>SUMIFS(DataRegularSeason20242025!$AA$3:$AA$1315,DataRegularSeason20242025!$B$3:$B$1315, "&lt;=" &amp; DG$1, DataRegularSeason20242025!$D$3:$D$1315, $A7)+SUMIFS(DataRegularSeason20242025!$AB$3:$AB$1315,DataRegularSeason20242025!$B$3:$B$1315, "&lt;=" &amp; DG$1, DataRegularSeason20242025!$E$3:$E$1315, $A7)</f>
        <v>26</v>
      </c>
      <c r="DH7">
        <f>SUMIFS(DataRegularSeason20242025!$AA$3:$AA$1315,DataRegularSeason20242025!$B$3:$B$1315, "&lt;=" &amp; DH$1, DataRegularSeason20242025!$D$3:$D$1315, $A7)+SUMIFS(DataRegularSeason20242025!$AB$3:$AB$1315,DataRegularSeason20242025!$B$3:$B$1315, "&lt;=" &amp; DH$1, DataRegularSeason20242025!$E$3:$E$1315, $A7)</f>
        <v>26</v>
      </c>
      <c r="DI7">
        <f>SUMIFS(DataRegularSeason20242025!$AA$3:$AA$1315,DataRegularSeason20242025!$B$3:$B$1315, "&lt;=" &amp; DI$1, DataRegularSeason20242025!$D$3:$D$1315, $A7)+SUMIFS(DataRegularSeason20242025!$AB$3:$AB$1315,DataRegularSeason20242025!$B$3:$B$1315, "&lt;=" &amp; DI$1, DataRegularSeason20242025!$E$3:$E$1315, $A7)</f>
        <v>26</v>
      </c>
      <c r="DJ7">
        <f>SUMIFS(DataRegularSeason20242025!$AA$3:$AA$1315,DataRegularSeason20242025!$B$3:$B$1315, "&lt;=" &amp; DJ$1, DataRegularSeason20242025!$D$3:$D$1315, $A7)+SUMIFS(DataRegularSeason20242025!$AB$3:$AB$1315,DataRegularSeason20242025!$B$3:$B$1315, "&lt;=" &amp; DJ$1, DataRegularSeason20242025!$E$3:$E$1315, $A7)</f>
        <v>26</v>
      </c>
      <c r="DK7">
        <f>SUMIFS(DataRegularSeason20242025!$AA$3:$AA$1315,DataRegularSeason20242025!$B$3:$B$1315, "&lt;=" &amp; DK$1, DataRegularSeason20242025!$D$3:$D$1315, $A7)+SUMIFS(DataRegularSeason20242025!$AB$3:$AB$1315,DataRegularSeason20242025!$B$3:$B$1315, "&lt;=" &amp; DK$1, DataRegularSeason20242025!$E$3:$E$1315, $A7)</f>
        <v>26</v>
      </c>
      <c r="DL7">
        <f>SUMIFS(DataRegularSeason20242025!$AA$3:$AA$1315,DataRegularSeason20242025!$B$3:$B$1315, "&lt;=" &amp; DL$1, DataRegularSeason20242025!$D$3:$D$1315, $A7)+SUMIFS(DataRegularSeason20242025!$AB$3:$AB$1315,DataRegularSeason20242025!$B$3:$B$1315, "&lt;=" &amp; DL$1, DataRegularSeason20242025!$E$3:$E$1315, $A7)</f>
        <v>26</v>
      </c>
      <c r="DM7">
        <f>SUMIFS(DataRegularSeason20242025!$AA$3:$AA$1315,DataRegularSeason20242025!$B$3:$B$1315, "&lt;=" &amp; DM$1, DataRegularSeason20242025!$D$3:$D$1315, $A7)+SUMIFS(DataRegularSeason20242025!$AB$3:$AB$1315,DataRegularSeason20242025!$B$3:$B$1315, "&lt;=" &amp; DM$1, DataRegularSeason20242025!$E$3:$E$1315, $A7)</f>
        <v>26</v>
      </c>
      <c r="DN7">
        <f>SUMIFS(DataRegularSeason20242025!$AA$3:$AA$1315,DataRegularSeason20242025!$B$3:$B$1315, "&lt;=" &amp; DN$1, DataRegularSeason20242025!$D$3:$D$1315, $A7)+SUMIFS(DataRegularSeason20242025!$AB$3:$AB$1315,DataRegularSeason20242025!$B$3:$B$1315, "&lt;=" &amp; DN$1, DataRegularSeason20242025!$E$3:$E$1315, $A7)</f>
        <v>26</v>
      </c>
      <c r="DO7">
        <f>SUMIFS(DataRegularSeason20242025!$AA$3:$AA$1315,DataRegularSeason20242025!$B$3:$B$1315, "&lt;=" &amp; DO$1, DataRegularSeason20242025!$D$3:$D$1315, $A7)+SUMIFS(DataRegularSeason20242025!$AB$3:$AB$1315,DataRegularSeason20242025!$B$3:$B$1315, "&lt;=" &amp; DO$1, DataRegularSeason20242025!$E$3:$E$1315, $A7)</f>
        <v>26</v>
      </c>
      <c r="DP7">
        <f>SUMIFS(DataRegularSeason20242025!$AA$3:$AA$1315,DataRegularSeason20242025!$B$3:$B$1315, "&lt;=" &amp; DP$1, DataRegularSeason20242025!$D$3:$D$1315, $A7)+SUMIFS(DataRegularSeason20242025!$AB$3:$AB$1315,DataRegularSeason20242025!$B$3:$B$1315, "&lt;=" &amp; DP$1, DataRegularSeason20242025!$E$3:$E$1315, $A7)</f>
        <v>26</v>
      </c>
      <c r="DQ7">
        <f>SUMIFS(DataRegularSeason20242025!$AA$3:$AA$1315,DataRegularSeason20242025!$B$3:$B$1315, "&lt;=" &amp; DQ$1, DataRegularSeason20242025!$D$3:$D$1315, $A7)+SUMIFS(DataRegularSeason20242025!$AB$3:$AB$1315,DataRegularSeason20242025!$B$3:$B$1315, "&lt;=" &amp; DQ$1, DataRegularSeason20242025!$E$3:$E$1315, $A7)</f>
        <v>26</v>
      </c>
      <c r="DR7">
        <f>SUMIFS(DataRegularSeason20242025!$AA$3:$AA$1315,DataRegularSeason20242025!$B$3:$B$1315, "&lt;=" &amp; DR$1, DataRegularSeason20242025!$D$3:$D$1315, $A7)+SUMIFS(DataRegularSeason20242025!$AB$3:$AB$1315,DataRegularSeason20242025!$B$3:$B$1315, "&lt;=" &amp; DR$1, DataRegularSeason20242025!$E$3:$E$1315, $A7)</f>
        <v>26</v>
      </c>
      <c r="DS7">
        <f>SUMIFS(DataRegularSeason20242025!$AA$3:$AA$1315,DataRegularSeason20242025!$B$3:$B$1315, "&lt;=" &amp; DS$1, DataRegularSeason20242025!$D$3:$D$1315, $A7)+SUMIFS(DataRegularSeason20242025!$AB$3:$AB$1315,DataRegularSeason20242025!$B$3:$B$1315, "&lt;=" &amp; DS$1, DataRegularSeason20242025!$E$3:$E$1315, $A7)</f>
        <v>26</v>
      </c>
      <c r="DT7">
        <f>SUMIFS(DataRegularSeason20242025!$AA$3:$AA$1315,DataRegularSeason20242025!$B$3:$B$1315, "&lt;=" &amp; DT$1, DataRegularSeason20242025!$D$3:$D$1315, $A7)+SUMIFS(DataRegularSeason20242025!$AB$3:$AB$1315,DataRegularSeason20242025!$B$3:$B$1315, "&lt;=" &amp; DT$1, DataRegularSeason20242025!$E$3:$E$1315, $A7)</f>
        <v>26</v>
      </c>
      <c r="DU7">
        <f>SUMIFS(DataRegularSeason20242025!$AA$3:$AA$1315,DataRegularSeason20242025!$B$3:$B$1315, "&lt;=" &amp; DU$1, DataRegularSeason20242025!$D$3:$D$1315, $A7)+SUMIFS(DataRegularSeason20242025!$AB$3:$AB$1315,DataRegularSeason20242025!$B$3:$B$1315, "&lt;=" &amp; DU$1, DataRegularSeason20242025!$E$3:$E$1315, $A7)</f>
        <v>26</v>
      </c>
      <c r="DV7">
        <f>SUMIFS(DataRegularSeason20242025!$AA$3:$AA$1315,DataRegularSeason20242025!$B$3:$B$1315, "&lt;=" &amp; DV$1, DataRegularSeason20242025!$D$3:$D$1315, $A7)+SUMIFS(DataRegularSeason20242025!$AB$3:$AB$1315,DataRegularSeason20242025!$B$3:$B$1315, "&lt;=" &amp; DV$1, DataRegularSeason20242025!$E$3:$E$1315, $A7)</f>
        <v>26</v>
      </c>
      <c r="DW7">
        <f>SUMIFS(DataRegularSeason20242025!$AA$3:$AA$1315,DataRegularSeason20242025!$B$3:$B$1315, "&lt;=" &amp; DW$1, DataRegularSeason20242025!$D$3:$D$1315, $A7)+SUMIFS(DataRegularSeason20242025!$AB$3:$AB$1315,DataRegularSeason20242025!$B$3:$B$1315, "&lt;=" &amp; DW$1, DataRegularSeason20242025!$E$3:$E$1315, $A7)</f>
        <v>26</v>
      </c>
      <c r="DX7">
        <f>SUMIFS(DataRegularSeason20242025!$AA$3:$AA$1315,DataRegularSeason20242025!$B$3:$B$1315, "&lt;=" &amp; DX$1, DataRegularSeason20242025!$D$3:$D$1315, $A7)+SUMIFS(DataRegularSeason20242025!$AB$3:$AB$1315,DataRegularSeason20242025!$B$3:$B$1315, "&lt;=" &amp; DX$1, DataRegularSeason20242025!$E$3:$E$1315, $A7)</f>
        <v>26</v>
      </c>
      <c r="DY7">
        <f>SUMIFS(DataRegularSeason20242025!$AA$3:$AA$1315,DataRegularSeason20242025!$B$3:$B$1315, "&lt;=" &amp; DY$1, DataRegularSeason20242025!$D$3:$D$1315, $A7)+SUMIFS(DataRegularSeason20242025!$AB$3:$AB$1315,DataRegularSeason20242025!$B$3:$B$1315, "&lt;=" &amp; DY$1, DataRegularSeason20242025!$E$3:$E$1315, $A7)</f>
        <v>26</v>
      </c>
      <c r="DZ7">
        <f>SUMIFS(DataRegularSeason20242025!$AA$3:$AA$1315,DataRegularSeason20242025!$B$3:$B$1315, "&lt;=" &amp; DZ$1, DataRegularSeason20242025!$D$3:$D$1315, $A7)+SUMIFS(DataRegularSeason20242025!$AB$3:$AB$1315,DataRegularSeason20242025!$B$3:$B$1315, "&lt;=" &amp; DZ$1, DataRegularSeason20242025!$E$3:$E$1315, $A7)</f>
        <v>26</v>
      </c>
      <c r="EA7">
        <f>SUMIFS(DataRegularSeason20242025!$AA$3:$AA$1315,DataRegularSeason20242025!$B$3:$B$1315, "&lt;=" &amp; EA$1, DataRegularSeason20242025!$D$3:$D$1315, $A7)+SUMIFS(DataRegularSeason20242025!$AB$3:$AB$1315,DataRegularSeason20242025!$B$3:$B$1315, "&lt;=" &amp; EA$1, DataRegularSeason20242025!$E$3:$E$1315, $A7)</f>
        <v>26</v>
      </c>
      <c r="EB7">
        <f>SUMIFS(DataRegularSeason20242025!$AA$3:$AA$1315,DataRegularSeason20242025!$B$3:$B$1315, "&lt;=" &amp; EB$1, DataRegularSeason20242025!$D$3:$D$1315, $A7)+SUMIFS(DataRegularSeason20242025!$AB$3:$AB$1315,DataRegularSeason20242025!$B$3:$B$1315, "&lt;=" &amp; EB$1, DataRegularSeason20242025!$E$3:$E$1315, $A7)</f>
        <v>26</v>
      </c>
      <c r="EC7">
        <f>SUMIFS(DataRegularSeason20242025!$AA$3:$AA$1315,DataRegularSeason20242025!$B$3:$B$1315, "&lt;=" &amp; EC$1, DataRegularSeason20242025!$D$3:$D$1315, $A7)+SUMIFS(DataRegularSeason20242025!$AB$3:$AB$1315,DataRegularSeason20242025!$B$3:$B$1315, "&lt;=" &amp; EC$1, DataRegularSeason20242025!$E$3:$E$1315, $A7)</f>
        <v>26</v>
      </c>
      <c r="ED7">
        <f>SUMIFS(DataRegularSeason20242025!$AA$3:$AA$1315,DataRegularSeason20242025!$B$3:$B$1315, "&lt;=" &amp; ED$1, DataRegularSeason20242025!$D$3:$D$1315, $A7)+SUMIFS(DataRegularSeason20242025!$AB$3:$AB$1315,DataRegularSeason20242025!$B$3:$B$1315, "&lt;=" &amp; ED$1, DataRegularSeason20242025!$E$3:$E$1315, $A7)</f>
        <v>26</v>
      </c>
      <c r="EE7">
        <f>SUMIFS(DataRegularSeason20242025!$AA$3:$AA$1315,DataRegularSeason20242025!$B$3:$B$1315, "&lt;=" &amp; EE$1, DataRegularSeason20242025!$D$3:$D$1315, $A7)+SUMIFS(DataRegularSeason20242025!$AB$3:$AB$1315,DataRegularSeason20242025!$B$3:$B$1315, "&lt;=" &amp; EE$1, DataRegularSeason20242025!$E$3:$E$1315, $A7)</f>
        <v>26</v>
      </c>
      <c r="EF7">
        <f>SUMIFS(DataRegularSeason20242025!$AA$3:$AA$1315,DataRegularSeason20242025!$B$3:$B$1315, "&lt;=" &amp; EF$1, DataRegularSeason20242025!$D$3:$D$1315, $A7)+SUMIFS(DataRegularSeason20242025!$AB$3:$AB$1315,DataRegularSeason20242025!$B$3:$B$1315, "&lt;=" &amp; EF$1, DataRegularSeason20242025!$E$3:$E$1315, $A7)</f>
        <v>26</v>
      </c>
      <c r="EG7">
        <f>SUMIFS(DataRegularSeason20242025!$AA$3:$AA$1315,DataRegularSeason20242025!$B$3:$B$1315, "&lt;=" &amp; EG$1, DataRegularSeason20242025!$D$3:$D$1315, $A7)+SUMIFS(DataRegularSeason20242025!$AB$3:$AB$1315,DataRegularSeason20242025!$B$3:$B$1315, "&lt;=" &amp; EG$1, DataRegularSeason20242025!$E$3:$E$1315, $A7)</f>
        <v>26</v>
      </c>
      <c r="EH7">
        <f>SUMIFS(DataRegularSeason20242025!$AA$3:$AA$1315,DataRegularSeason20242025!$B$3:$B$1315, "&lt;=" &amp; EH$1, DataRegularSeason20242025!$D$3:$D$1315, $A7)+SUMIFS(DataRegularSeason20242025!$AB$3:$AB$1315,DataRegularSeason20242025!$B$3:$B$1315, "&lt;=" &amp; EH$1, DataRegularSeason20242025!$E$3:$E$1315, $A7)</f>
        <v>26</v>
      </c>
      <c r="EI7">
        <f>SUMIFS(DataRegularSeason20242025!$AA$3:$AA$1315,DataRegularSeason20242025!$B$3:$B$1315, "&lt;=" &amp; EI$1, DataRegularSeason20242025!$D$3:$D$1315, $A7)+SUMIFS(DataRegularSeason20242025!$AB$3:$AB$1315,DataRegularSeason20242025!$B$3:$B$1315, "&lt;=" &amp; EI$1, DataRegularSeason20242025!$E$3:$E$1315, $A7)</f>
        <v>26</v>
      </c>
      <c r="EJ7">
        <f>SUMIFS(DataRegularSeason20242025!$AA$3:$AA$1315,DataRegularSeason20242025!$B$3:$B$1315, "&lt;=" &amp; EJ$1, DataRegularSeason20242025!$D$3:$D$1315, $A7)+SUMIFS(DataRegularSeason20242025!$AB$3:$AB$1315,DataRegularSeason20242025!$B$3:$B$1315, "&lt;=" &amp; EJ$1, DataRegularSeason20242025!$E$3:$E$1315, $A7)</f>
        <v>26</v>
      </c>
      <c r="EK7">
        <f>SUMIFS(DataRegularSeason20242025!$AA$3:$AA$1315,DataRegularSeason20242025!$B$3:$B$1315, "&lt;=" &amp; EK$1, DataRegularSeason20242025!$D$3:$D$1315, $A7)+SUMIFS(DataRegularSeason20242025!$AB$3:$AB$1315,DataRegularSeason20242025!$B$3:$B$1315, "&lt;=" &amp; EK$1, DataRegularSeason20242025!$E$3:$E$1315, $A7)</f>
        <v>26</v>
      </c>
      <c r="EL7">
        <f>SUMIFS(DataRegularSeason20242025!$AA$3:$AA$1315,DataRegularSeason20242025!$B$3:$B$1315, "&lt;=" &amp; EL$1, DataRegularSeason20242025!$D$3:$D$1315, $A7)+SUMIFS(DataRegularSeason20242025!$AB$3:$AB$1315,DataRegularSeason20242025!$B$3:$B$1315, "&lt;=" &amp; EL$1, DataRegularSeason20242025!$E$3:$E$1315, $A7)</f>
        <v>26</v>
      </c>
      <c r="EM7">
        <f>SUMIFS(DataRegularSeason20242025!$AA$3:$AA$1315,DataRegularSeason20242025!$B$3:$B$1315, "&lt;=" &amp; EM$1, DataRegularSeason20242025!$D$3:$D$1315, $A7)+SUMIFS(DataRegularSeason20242025!$AB$3:$AB$1315,DataRegularSeason20242025!$B$3:$B$1315, "&lt;=" &amp; EM$1, DataRegularSeason20242025!$E$3:$E$1315, $A7)</f>
        <v>26</v>
      </c>
      <c r="EN7">
        <f>SUMIFS(DataRegularSeason20242025!$AA$3:$AA$1315,DataRegularSeason20242025!$B$3:$B$1315, "&lt;=" &amp; EN$1, DataRegularSeason20242025!$D$3:$D$1315, $A7)+SUMIFS(DataRegularSeason20242025!$AB$3:$AB$1315,DataRegularSeason20242025!$B$3:$B$1315, "&lt;=" &amp; EN$1, DataRegularSeason20242025!$E$3:$E$1315, $A7)</f>
        <v>26</v>
      </c>
      <c r="EO7">
        <f>SUMIFS(DataRegularSeason20242025!$AA$3:$AA$1315,DataRegularSeason20242025!$B$3:$B$1315, "&lt;=" &amp; EO$1, DataRegularSeason20242025!$D$3:$D$1315, $A7)+SUMIFS(DataRegularSeason20242025!$AB$3:$AB$1315,DataRegularSeason20242025!$B$3:$B$1315, "&lt;=" &amp; EO$1, DataRegularSeason20242025!$E$3:$E$1315, $A7)</f>
        <v>26</v>
      </c>
      <c r="EP7">
        <f>SUMIFS(DataRegularSeason20242025!$AA$3:$AA$1315,DataRegularSeason20242025!$B$3:$B$1315, "&lt;=" &amp; EP$1, DataRegularSeason20242025!$D$3:$D$1315, $A7)+SUMIFS(DataRegularSeason20242025!$AB$3:$AB$1315,DataRegularSeason20242025!$B$3:$B$1315, "&lt;=" &amp; EP$1, DataRegularSeason20242025!$E$3:$E$1315, $A7)</f>
        <v>26</v>
      </c>
      <c r="EQ7">
        <f>SUMIFS(DataRegularSeason20242025!$AA$3:$AA$1315,DataRegularSeason20242025!$B$3:$B$1315, "&lt;=" &amp; EQ$1, DataRegularSeason20242025!$D$3:$D$1315, $A7)+SUMIFS(DataRegularSeason20242025!$AB$3:$AB$1315,DataRegularSeason20242025!$B$3:$B$1315, "&lt;=" &amp; EQ$1, DataRegularSeason20242025!$E$3:$E$1315, $A7)</f>
        <v>26</v>
      </c>
      <c r="ER7">
        <f>SUMIFS(DataRegularSeason20242025!$AA$3:$AA$1315,DataRegularSeason20242025!$B$3:$B$1315, "&lt;=" &amp; ER$1, DataRegularSeason20242025!$D$3:$D$1315, $A7)+SUMIFS(DataRegularSeason20242025!$AB$3:$AB$1315,DataRegularSeason20242025!$B$3:$B$1315, "&lt;=" &amp; ER$1, DataRegularSeason20242025!$E$3:$E$1315, $A7)</f>
        <v>26</v>
      </c>
      <c r="ES7">
        <f>SUMIFS(DataRegularSeason20242025!$AA$3:$AA$1315,DataRegularSeason20242025!$B$3:$B$1315, "&lt;=" &amp; ES$1, DataRegularSeason20242025!$D$3:$D$1315, $A7)+SUMIFS(DataRegularSeason20242025!$AB$3:$AB$1315,DataRegularSeason20242025!$B$3:$B$1315, "&lt;=" &amp; ES$1, DataRegularSeason20242025!$E$3:$E$1315, $A7)</f>
        <v>26</v>
      </c>
      <c r="ET7">
        <f>SUMIFS(DataRegularSeason20242025!$AA$3:$AA$1315,DataRegularSeason20242025!$B$3:$B$1315, "&lt;=" &amp; ET$1, DataRegularSeason20242025!$D$3:$D$1315, $A7)+SUMIFS(DataRegularSeason20242025!$AB$3:$AB$1315,DataRegularSeason20242025!$B$3:$B$1315, "&lt;=" &amp; ET$1, DataRegularSeason20242025!$E$3:$E$1315, $A7)</f>
        <v>26</v>
      </c>
      <c r="EU7">
        <f>SUMIFS(DataRegularSeason20242025!$AA$3:$AA$1315,DataRegularSeason20242025!$B$3:$B$1315, "&lt;=" &amp; EU$1, DataRegularSeason20242025!$D$3:$D$1315, $A7)+SUMIFS(DataRegularSeason20242025!$AB$3:$AB$1315,DataRegularSeason20242025!$B$3:$B$1315, "&lt;=" &amp; EU$1, DataRegularSeason20242025!$E$3:$E$1315, $A7)</f>
        <v>26</v>
      </c>
      <c r="EV7">
        <f>SUMIFS(DataRegularSeason20242025!$AA$3:$AA$1315,DataRegularSeason20242025!$B$3:$B$1315, "&lt;=" &amp; EV$1, DataRegularSeason20242025!$D$3:$D$1315, $A7)+SUMIFS(DataRegularSeason20242025!$AB$3:$AB$1315,DataRegularSeason20242025!$B$3:$B$1315, "&lt;=" &amp; EV$1, DataRegularSeason20242025!$E$3:$E$1315, $A7)</f>
        <v>26</v>
      </c>
      <c r="EW7">
        <f>SUMIFS(DataRegularSeason20242025!$AA$3:$AA$1315,DataRegularSeason20242025!$B$3:$B$1315, "&lt;=" &amp; EW$1, DataRegularSeason20242025!$D$3:$D$1315, $A7)+SUMIFS(DataRegularSeason20242025!$AB$3:$AB$1315,DataRegularSeason20242025!$B$3:$B$1315, "&lt;=" &amp; EW$1, DataRegularSeason20242025!$E$3:$E$1315, $A7)</f>
        <v>26</v>
      </c>
      <c r="EX7">
        <f>SUMIFS(DataRegularSeason20242025!$AA$3:$AA$1315,DataRegularSeason20242025!$B$3:$B$1315, "&lt;=" &amp; EX$1, DataRegularSeason20242025!$D$3:$D$1315, $A7)+SUMIFS(DataRegularSeason20242025!$AB$3:$AB$1315,DataRegularSeason20242025!$B$3:$B$1315, "&lt;=" &amp; EX$1, DataRegularSeason20242025!$E$3:$E$1315, $A7)</f>
        <v>26</v>
      </c>
      <c r="EY7">
        <f>SUMIFS(DataRegularSeason20242025!$AA$3:$AA$1315,DataRegularSeason20242025!$B$3:$B$1315, "&lt;=" &amp; EY$1, DataRegularSeason20242025!$D$3:$D$1315, $A7)+SUMIFS(DataRegularSeason20242025!$AB$3:$AB$1315,DataRegularSeason20242025!$B$3:$B$1315, "&lt;=" &amp; EY$1, DataRegularSeason20242025!$E$3:$E$1315, $A7)</f>
        <v>26</v>
      </c>
      <c r="EZ7">
        <f>SUMIFS(DataRegularSeason20242025!$AA$3:$AA$1315,DataRegularSeason20242025!$B$3:$B$1315, "&lt;=" &amp; EZ$1, DataRegularSeason20242025!$D$3:$D$1315, $A7)+SUMIFS(DataRegularSeason20242025!$AB$3:$AB$1315,DataRegularSeason20242025!$B$3:$B$1315, "&lt;=" &amp; EZ$1, DataRegularSeason20242025!$E$3:$E$1315, $A7)</f>
        <v>26</v>
      </c>
      <c r="FA7">
        <f>SUMIFS(DataRegularSeason20242025!$AA$3:$AA$1315,DataRegularSeason20242025!$B$3:$B$1315, "&lt;=" &amp; FA$1, DataRegularSeason20242025!$D$3:$D$1315, $A7)+SUMIFS(DataRegularSeason20242025!$AB$3:$AB$1315,DataRegularSeason20242025!$B$3:$B$1315, "&lt;=" &amp; FA$1, DataRegularSeason20242025!$E$3:$E$1315, $A7)</f>
        <v>26</v>
      </c>
      <c r="FB7">
        <f>SUMIFS(DataRegularSeason20242025!$AA$3:$AA$1315,DataRegularSeason20242025!$B$3:$B$1315, "&lt;=" &amp; FB$1, DataRegularSeason20242025!$D$3:$D$1315, $A7)+SUMIFS(DataRegularSeason20242025!$AB$3:$AB$1315,DataRegularSeason20242025!$B$3:$B$1315, "&lt;=" &amp; FB$1, DataRegularSeason20242025!$E$3:$E$1315, $A7)</f>
        <v>26</v>
      </c>
      <c r="FC7">
        <f>SUMIFS(DataRegularSeason20242025!$AA$3:$AA$1315,DataRegularSeason20242025!$B$3:$B$1315, "&lt;=" &amp; FC$1, DataRegularSeason20242025!$D$3:$D$1315, $A7)+SUMIFS(DataRegularSeason20242025!$AB$3:$AB$1315,DataRegularSeason20242025!$B$3:$B$1315, "&lt;=" &amp; FC$1, DataRegularSeason20242025!$E$3:$E$1315, $A7)</f>
        <v>26</v>
      </c>
      <c r="FD7">
        <f>SUMIFS(DataRegularSeason20242025!$AA$3:$AA$1315,DataRegularSeason20242025!$B$3:$B$1315, "&lt;=" &amp; FD$1, DataRegularSeason20242025!$D$3:$D$1315, $A7)+SUMIFS(DataRegularSeason20242025!$AB$3:$AB$1315,DataRegularSeason20242025!$B$3:$B$1315, "&lt;=" &amp; FD$1, DataRegularSeason20242025!$E$3:$E$1315, $A7)</f>
        <v>26</v>
      </c>
      <c r="FE7">
        <f>SUMIFS(DataRegularSeason20242025!$AA$3:$AA$1315,DataRegularSeason20242025!$B$3:$B$1315, "&lt;=" &amp; FE$1, DataRegularSeason20242025!$D$3:$D$1315, $A7)+SUMIFS(DataRegularSeason20242025!$AB$3:$AB$1315,DataRegularSeason20242025!$B$3:$B$1315, "&lt;=" &amp; FE$1, DataRegularSeason20242025!$E$3:$E$1315, $A7)</f>
        <v>26</v>
      </c>
      <c r="FF7">
        <f>SUMIFS(DataRegularSeason20242025!$AA$3:$AA$1315,DataRegularSeason20242025!$B$3:$B$1315, "&lt;=" &amp; FF$1, DataRegularSeason20242025!$D$3:$D$1315, $A7)+SUMIFS(DataRegularSeason20242025!$AB$3:$AB$1315,DataRegularSeason20242025!$B$3:$B$1315, "&lt;=" &amp; FF$1, DataRegularSeason20242025!$E$3:$E$1315, $A7)</f>
        <v>26</v>
      </c>
      <c r="FG7">
        <f>SUMIFS(DataRegularSeason20242025!$AA$3:$AA$1315,DataRegularSeason20242025!$B$3:$B$1315, "&lt;=" &amp; FG$1, DataRegularSeason20242025!$D$3:$D$1315, $A7)+SUMIFS(DataRegularSeason20242025!$AB$3:$AB$1315,DataRegularSeason20242025!$B$3:$B$1315, "&lt;=" &amp; FG$1, DataRegularSeason20242025!$E$3:$E$1315, $A7)</f>
        <v>26</v>
      </c>
      <c r="FH7">
        <f>SUMIFS(DataRegularSeason20242025!$AA$3:$AA$1315,DataRegularSeason20242025!$B$3:$B$1315, "&lt;=" &amp; FH$1, DataRegularSeason20242025!$D$3:$D$1315, $A7)+SUMIFS(DataRegularSeason20242025!$AB$3:$AB$1315,DataRegularSeason20242025!$B$3:$B$1315, "&lt;=" &amp; FH$1, DataRegularSeason20242025!$E$3:$E$1315, $A7)</f>
        <v>26</v>
      </c>
      <c r="FI7">
        <f>SUMIFS(DataRegularSeason20242025!$AA$3:$AA$1315,DataRegularSeason20242025!$B$3:$B$1315, "&lt;=" &amp; FI$1, DataRegularSeason20242025!$D$3:$D$1315, $A7)+SUMIFS(DataRegularSeason20242025!$AB$3:$AB$1315,DataRegularSeason20242025!$B$3:$B$1315, "&lt;=" &amp; FI$1, DataRegularSeason20242025!$E$3:$E$1315, $A7)</f>
        <v>26</v>
      </c>
      <c r="FJ7">
        <f>SUMIFS(DataRegularSeason20242025!$AA$3:$AA$1315,DataRegularSeason20242025!$B$3:$B$1315, "&lt;=" &amp; FJ$1, DataRegularSeason20242025!$D$3:$D$1315, $A7)+SUMIFS(DataRegularSeason20242025!$AB$3:$AB$1315,DataRegularSeason20242025!$B$3:$B$1315, "&lt;=" &amp; FJ$1, DataRegularSeason20242025!$E$3:$E$1315, $A7)</f>
        <v>26</v>
      </c>
      <c r="FK7">
        <f>SUMIFS(DataRegularSeason20242025!$AA$3:$AA$1315,DataRegularSeason20242025!$B$3:$B$1315, "&lt;=" &amp; FK$1, DataRegularSeason20242025!$D$3:$D$1315, $A7)+SUMIFS(DataRegularSeason20242025!$AB$3:$AB$1315,DataRegularSeason20242025!$B$3:$B$1315, "&lt;=" &amp; FK$1, DataRegularSeason20242025!$E$3:$E$1315, $A7)</f>
        <v>26</v>
      </c>
      <c r="FL7">
        <f>SUMIFS(DataRegularSeason20242025!$AA$3:$AA$1315,DataRegularSeason20242025!$B$3:$B$1315, "&lt;=" &amp; FL$1, DataRegularSeason20242025!$D$3:$D$1315, $A7)+SUMIFS(DataRegularSeason20242025!$AB$3:$AB$1315,DataRegularSeason20242025!$B$3:$B$1315, "&lt;=" &amp; FL$1, DataRegularSeason20242025!$E$3:$E$1315, $A7)</f>
        <v>26</v>
      </c>
      <c r="FM7">
        <f>SUMIFS(DataRegularSeason20242025!$AA$3:$AA$1315,DataRegularSeason20242025!$B$3:$B$1315, "&lt;=" &amp; FM$1, DataRegularSeason20242025!$D$3:$D$1315, $A7)+SUMIFS(DataRegularSeason20242025!$AB$3:$AB$1315,DataRegularSeason20242025!$B$3:$B$1315, "&lt;=" &amp; FM$1, DataRegularSeason20242025!$E$3:$E$1315, $A7)</f>
        <v>26</v>
      </c>
      <c r="FN7">
        <f>SUMIFS(DataRegularSeason20242025!$AA$3:$AA$1315,DataRegularSeason20242025!$B$3:$B$1315, "&lt;=" &amp; FN$1, DataRegularSeason20242025!$D$3:$D$1315, $A7)+SUMIFS(DataRegularSeason20242025!$AB$3:$AB$1315,DataRegularSeason20242025!$B$3:$B$1315, "&lt;=" &amp; FN$1, DataRegularSeason20242025!$E$3:$E$1315, $A7)</f>
        <v>26</v>
      </c>
      <c r="FO7">
        <f>SUMIFS(DataRegularSeason20242025!$AA$3:$AA$1315,DataRegularSeason20242025!$B$3:$B$1315, "&lt;=" &amp; FO$1, DataRegularSeason20242025!$D$3:$D$1315, $A7)+SUMIFS(DataRegularSeason20242025!$AB$3:$AB$1315,DataRegularSeason20242025!$B$3:$B$1315, "&lt;=" &amp; FO$1, DataRegularSeason20242025!$E$3:$E$1315, $A7)</f>
        <v>26</v>
      </c>
      <c r="FP7">
        <f>SUMIFS(DataRegularSeason20242025!$AA$3:$AA$1315,DataRegularSeason20242025!$B$3:$B$1315, "&lt;=" &amp; FP$1, DataRegularSeason20242025!$D$3:$D$1315, $A7)+SUMIFS(DataRegularSeason20242025!$AB$3:$AB$1315,DataRegularSeason20242025!$B$3:$B$1315, "&lt;=" &amp; FP$1, DataRegularSeason20242025!$E$3:$E$1315, $A7)</f>
        <v>26</v>
      </c>
      <c r="FQ7">
        <f>SUMIFS(DataRegularSeason20242025!$AA$3:$AA$1315,DataRegularSeason20242025!$B$3:$B$1315, "&lt;=" &amp; FQ$1, DataRegularSeason20242025!$D$3:$D$1315, $A7)+SUMIFS(DataRegularSeason20242025!$AB$3:$AB$1315,DataRegularSeason20242025!$B$3:$B$1315, "&lt;=" &amp; FQ$1, DataRegularSeason20242025!$E$3:$E$1315, $A7)</f>
        <v>26</v>
      </c>
      <c r="FR7">
        <f>SUMIFS(DataRegularSeason20242025!$AA$3:$AA$1315,DataRegularSeason20242025!$B$3:$B$1315, "&lt;=" &amp; FR$1, DataRegularSeason20242025!$D$3:$D$1315, $A7)+SUMIFS(DataRegularSeason20242025!$AB$3:$AB$1315,DataRegularSeason20242025!$B$3:$B$1315, "&lt;=" &amp; FR$1, DataRegularSeason20242025!$E$3:$E$1315, $A7)</f>
        <v>26</v>
      </c>
      <c r="FS7">
        <f>SUMIFS(DataRegularSeason20242025!$AA$3:$AA$1315,DataRegularSeason20242025!$B$3:$B$1315, "&lt;=" &amp; FS$1, DataRegularSeason20242025!$D$3:$D$1315, $A7)+SUMIFS(DataRegularSeason20242025!$AB$3:$AB$1315,DataRegularSeason20242025!$B$3:$B$1315, "&lt;=" &amp; FS$1, DataRegularSeason20242025!$E$3:$E$1315, $A7)</f>
        <v>26</v>
      </c>
      <c r="FT7">
        <f>SUMIFS(DataRegularSeason20242025!$AA$3:$AA$1315,DataRegularSeason20242025!$B$3:$B$1315, "&lt;=" &amp; FT$1, DataRegularSeason20242025!$D$3:$D$1315, $A7)+SUMIFS(DataRegularSeason20242025!$AB$3:$AB$1315,DataRegularSeason20242025!$B$3:$B$1315, "&lt;=" &amp; FT$1, DataRegularSeason20242025!$E$3:$E$1315, $A7)</f>
        <v>26</v>
      </c>
      <c r="FU7">
        <f>SUMIFS(DataRegularSeason20242025!$AA$3:$AA$1315,DataRegularSeason20242025!$B$3:$B$1315, "&lt;=" &amp; FU$1, DataRegularSeason20242025!$D$3:$D$1315, $A7)+SUMIFS(DataRegularSeason20242025!$AB$3:$AB$1315,DataRegularSeason20242025!$B$3:$B$1315, "&lt;=" &amp; FU$1, DataRegularSeason20242025!$E$3:$E$1315, $A7)</f>
        <v>26</v>
      </c>
      <c r="FV7">
        <f>SUMIFS(DataRegularSeason20242025!$AA$3:$AA$1315,DataRegularSeason20242025!$B$3:$B$1315, "&lt;=" &amp; FV$1, DataRegularSeason20242025!$D$3:$D$1315, $A7)+SUMIFS(DataRegularSeason20242025!$AB$3:$AB$1315,DataRegularSeason20242025!$B$3:$B$1315, "&lt;=" &amp; FV$1, DataRegularSeason20242025!$E$3:$E$1315, $A7)</f>
        <v>26</v>
      </c>
      <c r="FW7">
        <f>SUMIFS(DataRegularSeason20242025!$AA$3:$AA$1315,DataRegularSeason20242025!$B$3:$B$1315, "&lt;=" &amp; FW$1, DataRegularSeason20242025!$D$3:$D$1315, $A7)+SUMIFS(DataRegularSeason20242025!$AB$3:$AB$1315,DataRegularSeason20242025!$B$3:$B$1315, "&lt;=" &amp; FW$1, DataRegularSeason20242025!$E$3:$E$1315, $A7)</f>
        <v>26</v>
      </c>
      <c r="FX7">
        <f>SUMIFS(DataRegularSeason20242025!$AA$3:$AA$1315,DataRegularSeason20242025!$B$3:$B$1315, "&lt;=" &amp; FX$1, DataRegularSeason20242025!$D$3:$D$1315, $A7)+SUMIFS(DataRegularSeason20242025!$AB$3:$AB$1315,DataRegularSeason20242025!$B$3:$B$1315, "&lt;=" &amp; FX$1, DataRegularSeason20242025!$E$3:$E$1315, $A7)</f>
        <v>26</v>
      </c>
      <c r="FY7">
        <f>SUMIFS(DataRegularSeason20242025!$AA$3:$AA$1315,DataRegularSeason20242025!$B$3:$B$1315, "&lt;=" &amp; FY$1, DataRegularSeason20242025!$D$3:$D$1315, $A7)+SUMIFS(DataRegularSeason20242025!$AB$3:$AB$1315,DataRegularSeason20242025!$B$3:$B$1315, "&lt;=" &amp; FY$1, DataRegularSeason20242025!$E$3:$E$1315, $A7)</f>
        <v>26</v>
      </c>
      <c r="FZ7">
        <f>SUMIFS(DataRegularSeason20242025!$AA$3:$AA$1315,DataRegularSeason20242025!$B$3:$B$1315, "&lt;=" &amp; FZ$1, DataRegularSeason20242025!$D$3:$D$1315, $A7)+SUMIFS(DataRegularSeason20242025!$AB$3:$AB$1315,DataRegularSeason20242025!$B$3:$B$1315, "&lt;=" &amp; FZ$1, DataRegularSeason20242025!$E$3:$E$1315, $A7)</f>
        <v>26</v>
      </c>
      <c r="GA7">
        <f>SUMIFS(DataRegularSeason20242025!$AA$3:$AA$1315,DataRegularSeason20242025!$B$3:$B$1315, "&lt;=" &amp; GA$1, DataRegularSeason20242025!$D$3:$D$1315, $A7)+SUMIFS(DataRegularSeason20242025!$AB$3:$AB$1315,DataRegularSeason20242025!$B$3:$B$1315, "&lt;=" &amp; GA$1, DataRegularSeason20242025!$E$3:$E$1315, $A7)</f>
        <v>26</v>
      </c>
      <c r="GB7">
        <f>SUMIFS(DataRegularSeason20242025!$AA$3:$AA$1315,DataRegularSeason20242025!$B$3:$B$1315, "&lt;=" &amp; GB$1, DataRegularSeason20242025!$D$3:$D$1315, $A7)+SUMIFS(DataRegularSeason20242025!$AB$3:$AB$1315,DataRegularSeason20242025!$B$3:$B$1315, "&lt;=" &amp; GB$1, DataRegularSeason20242025!$E$3:$E$1315, $A7)</f>
        <v>26</v>
      </c>
      <c r="GC7">
        <f>SUMIFS(DataRegularSeason20242025!$AA$3:$AA$1315,DataRegularSeason20242025!$B$3:$B$1315, "&lt;=" &amp; GC$1, DataRegularSeason20242025!$D$3:$D$1315, $A7)+SUMIFS(DataRegularSeason20242025!$AB$3:$AB$1315,DataRegularSeason20242025!$B$3:$B$1315, "&lt;=" &amp; GC$1, DataRegularSeason20242025!$E$3:$E$1315, $A7)</f>
        <v>26</v>
      </c>
      <c r="GD7">
        <f>SUMIFS(DataRegularSeason20242025!$AA$3:$AA$1315,DataRegularSeason20242025!$B$3:$B$1315, "&lt;=" &amp; GD$1, DataRegularSeason20242025!$D$3:$D$1315, $A7)+SUMIFS(DataRegularSeason20242025!$AB$3:$AB$1315,DataRegularSeason20242025!$B$3:$B$1315, "&lt;=" &amp; GD$1, DataRegularSeason20242025!$E$3:$E$1315, $A7)</f>
        <v>26</v>
      </c>
      <c r="GE7">
        <f>SUMIFS(DataRegularSeason20242025!$AA$3:$AA$1315,DataRegularSeason20242025!$B$3:$B$1315, "&lt;=" &amp; GE$1, DataRegularSeason20242025!$D$3:$D$1315, $A7)+SUMIFS(DataRegularSeason20242025!$AB$3:$AB$1315,DataRegularSeason20242025!$B$3:$B$1315, "&lt;=" &amp; GE$1, DataRegularSeason20242025!$E$3:$E$1315, $A7)</f>
        <v>26</v>
      </c>
      <c r="GF7">
        <f>SUMIFS(DataRegularSeason20242025!$AA$3:$AA$1315,DataRegularSeason20242025!$B$3:$B$1315, "&lt;=" &amp; GF$1, DataRegularSeason20242025!$D$3:$D$1315, $A7)+SUMIFS(DataRegularSeason20242025!$AB$3:$AB$1315,DataRegularSeason20242025!$B$3:$B$1315, "&lt;=" &amp; GF$1, DataRegularSeason20242025!$E$3:$E$1315, $A7)</f>
        <v>26</v>
      </c>
      <c r="GG7">
        <f>SUMIFS(DataRegularSeason20242025!$AA$3:$AA$1315,DataRegularSeason20242025!$B$3:$B$1315, "&lt;=" &amp; GG$1, DataRegularSeason20242025!$D$3:$D$1315, $A7)+SUMIFS(DataRegularSeason20242025!$AB$3:$AB$1315,DataRegularSeason20242025!$B$3:$B$1315, "&lt;=" &amp; GG$1, DataRegularSeason20242025!$E$3:$E$1315, $A7)</f>
        <v>26</v>
      </c>
      <c r="GH7">
        <f>SUMIFS(DataRegularSeason20242025!$AA$3:$AA$1315,DataRegularSeason20242025!$B$3:$B$1315, "&lt;=" &amp; GH$1, DataRegularSeason20242025!$D$3:$D$1315, $A7)+SUMIFS(DataRegularSeason20242025!$AB$3:$AB$1315,DataRegularSeason20242025!$B$3:$B$1315, "&lt;=" &amp; GH$1, DataRegularSeason20242025!$E$3:$E$1315, $A7)</f>
        <v>26</v>
      </c>
      <c r="GI7">
        <f>SUMIFS(DataRegularSeason20242025!$AA$3:$AA$1315,DataRegularSeason20242025!$B$3:$B$1315, "&lt;=" &amp; GI$1, DataRegularSeason20242025!$D$3:$D$1315, $A7)+SUMIFS(DataRegularSeason20242025!$AB$3:$AB$1315,DataRegularSeason20242025!$B$3:$B$1315, "&lt;=" &amp; GI$1, DataRegularSeason20242025!$E$3:$E$1315, $A7)</f>
        <v>26</v>
      </c>
      <c r="GJ7">
        <f>SUMIFS(DataRegularSeason20242025!$AA$3:$AA$1315,DataRegularSeason20242025!$B$3:$B$1315, "&lt;=" &amp; GJ$1, DataRegularSeason20242025!$D$3:$D$1315, $A7)+SUMIFS(DataRegularSeason20242025!$AB$3:$AB$1315,DataRegularSeason20242025!$B$3:$B$1315, "&lt;=" &amp; GJ$1, DataRegularSeason20242025!$E$3:$E$1315, $A7)</f>
        <v>26</v>
      </c>
      <c r="GK7">
        <f>SUMIFS(DataRegularSeason20242025!$AA$3:$AA$1315,DataRegularSeason20242025!$B$3:$B$1315, "&lt;=" &amp; GK$1, DataRegularSeason20242025!$D$3:$D$1315, $A7)+SUMIFS(DataRegularSeason20242025!$AB$3:$AB$1315,DataRegularSeason20242025!$B$3:$B$1315, "&lt;=" &amp; GK$1, DataRegularSeason20242025!$E$3:$E$1315, $A7)</f>
        <v>26</v>
      </c>
      <c r="GL7">
        <f>SUMIFS(DataRegularSeason20242025!$AA$3:$AA$1315,DataRegularSeason20242025!$B$3:$B$1315, "&lt;=" &amp; GL$1, DataRegularSeason20242025!$D$3:$D$1315, $A7)+SUMIFS(DataRegularSeason20242025!$AB$3:$AB$1315,DataRegularSeason20242025!$B$3:$B$1315, "&lt;=" &amp; GL$1, DataRegularSeason20242025!$E$3:$E$1315, $A7)</f>
        <v>26</v>
      </c>
      <c r="GM7">
        <f>SUMIFS(DataRegularSeason20242025!$AA$3:$AA$1315,DataRegularSeason20242025!$B$3:$B$1315, "&lt;=" &amp; GM$1, DataRegularSeason20242025!$D$3:$D$1315, $A7)+SUMIFS(DataRegularSeason20242025!$AB$3:$AB$1315,DataRegularSeason20242025!$B$3:$B$1315, "&lt;=" &amp; GM$1, DataRegularSeason20242025!$E$3:$E$1315, $A7)</f>
        <v>26</v>
      </c>
      <c r="GN7">
        <f>SUMIFS(DataRegularSeason20242025!$AA$3:$AA$1315,DataRegularSeason20242025!$B$3:$B$1315, "&lt;=" &amp; GN$1, DataRegularSeason20242025!$D$3:$D$1315, $A7)+SUMIFS(DataRegularSeason20242025!$AB$3:$AB$1315,DataRegularSeason20242025!$B$3:$B$1315, "&lt;=" &amp; GN$1, DataRegularSeason20242025!$E$3:$E$1315, $A7)</f>
        <v>26</v>
      </c>
      <c r="GO7">
        <f>SUMIFS(DataRegularSeason20242025!$AA$3:$AA$1315,DataRegularSeason20242025!$B$3:$B$1315, "&lt;=" &amp; GO$1, DataRegularSeason20242025!$D$3:$D$1315, $A7)+SUMIFS(DataRegularSeason20242025!$AB$3:$AB$1315,DataRegularSeason20242025!$B$3:$B$1315, "&lt;=" &amp; GO$1, DataRegularSeason20242025!$E$3:$E$1315, $A7)</f>
        <v>26</v>
      </c>
      <c r="GP7">
        <f>SUMIFS(DataRegularSeason20242025!$AA$3:$AA$1315,DataRegularSeason20242025!$B$3:$B$1315, "&lt;=" &amp; GP$1, DataRegularSeason20242025!$D$3:$D$1315, $A7)+SUMIFS(DataRegularSeason20242025!$AB$3:$AB$1315,DataRegularSeason20242025!$B$3:$B$1315, "&lt;=" &amp; GP$1, DataRegularSeason20242025!$E$3:$E$1315, $A7)</f>
        <v>26</v>
      </c>
      <c r="GQ7">
        <f>SUMIFS(DataRegularSeason20242025!$AA$3:$AA$1315,DataRegularSeason20242025!$B$3:$B$1315, "&lt;=" &amp; GQ$1, DataRegularSeason20242025!$D$3:$D$1315, $A7)+SUMIFS(DataRegularSeason20242025!$AB$3:$AB$1315,DataRegularSeason20242025!$B$3:$B$1315, "&lt;=" &amp; GQ$1, DataRegularSeason20242025!$E$3:$E$1315, $A7)</f>
        <v>26</v>
      </c>
      <c r="GR7">
        <f>SUMIFS(DataRegularSeason20242025!$AA$3:$AA$1315,DataRegularSeason20242025!$B$3:$B$1315, "&lt;=" &amp; GR$1, DataRegularSeason20242025!$D$3:$D$1315, $A7)+SUMIFS(DataRegularSeason20242025!$AB$3:$AB$1315,DataRegularSeason20242025!$B$3:$B$1315, "&lt;=" &amp; GR$1, DataRegularSeason20242025!$E$3:$E$1315, $A7)</f>
        <v>26</v>
      </c>
      <c r="GS7">
        <f>SUMIFS(DataRegularSeason20242025!$AA$3:$AA$1315,DataRegularSeason20242025!$B$3:$B$1315, "&lt;=" &amp; GS$1, DataRegularSeason20242025!$D$3:$D$1315, $A7)+SUMIFS(DataRegularSeason20242025!$AB$3:$AB$1315,DataRegularSeason20242025!$B$3:$B$1315, "&lt;=" &amp; GS$1, DataRegularSeason20242025!$E$3:$E$1315, $A7)</f>
        <v>26</v>
      </c>
      <c r="GT7">
        <f>SUMIFS(DataRegularSeason20242025!$AA$3:$AA$1315,DataRegularSeason20242025!$B$3:$B$1315, "&lt;=" &amp; GT$1, DataRegularSeason20242025!$D$3:$D$1315, $A7)+SUMIFS(DataRegularSeason20242025!$AB$3:$AB$1315,DataRegularSeason20242025!$B$3:$B$1315, "&lt;=" &amp; GT$1, DataRegularSeason20242025!$E$3:$E$1315, $A7)</f>
        <v>26</v>
      </c>
      <c r="GU7">
        <f>SUMIFS(DataRegularSeason20242025!$AA$3:$AA$1315,DataRegularSeason20242025!$B$3:$B$1315, "&lt;=" &amp; GU$1, DataRegularSeason20242025!$D$3:$D$1315, $A7)+SUMIFS(DataRegularSeason20242025!$AB$3:$AB$1315,DataRegularSeason20242025!$B$3:$B$1315, "&lt;=" &amp; GU$1, DataRegularSeason20242025!$E$3:$E$1315, $A7)</f>
        <v>26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39</v>
      </c>
      <c r="BW11">
        <f>SUMIFS(DataRegularSeason20242025!$AA$3:$AA$1315,DataRegularSeason20242025!$B$3:$B$1315, "&lt;=" &amp; BW$1, DataRegularSeason20242025!$D$3:$D$1315, $A11)+SUMIFS(DataRegularSeason20242025!$AB$3:$AB$1315,DataRegularSeason20242025!$B$3:$B$1315, "&lt;=" &amp; BW$1, DataRegularSeason20242025!$E$3:$E$1315, $A11)</f>
        <v>39</v>
      </c>
      <c r="BX11">
        <f>SUMIFS(DataRegularSeason20242025!$AA$3:$AA$1315,DataRegularSeason20242025!$B$3:$B$1315, "&lt;=" &amp; BX$1, DataRegularSeason20242025!$D$3:$D$1315, $A11)+SUMIFS(DataRegularSeason20242025!$AB$3:$AB$1315,DataRegularSeason20242025!$B$3:$B$1315, "&lt;=" &amp; BX$1, DataRegularSeason20242025!$E$3:$E$1315, $A11)</f>
        <v>39</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39</v>
      </c>
      <c r="CB11">
        <f>SUMIFS(DataRegularSeason20242025!$AA$3:$AA$1315,DataRegularSeason20242025!$B$3:$B$1315, "&lt;=" &amp; CB$1, DataRegularSeason20242025!$D$3:$D$1315, $A11)+SUMIFS(DataRegularSeason20242025!$AB$3:$AB$1315,DataRegularSeason20242025!$B$3:$B$1315, "&lt;=" &amp; CB$1, DataRegularSeason20242025!$E$3:$E$1315, $A11)</f>
        <v>39</v>
      </c>
      <c r="CC11">
        <f>SUMIFS(DataRegularSeason20242025!$AA$3:$AA$1315,DataRegularSeason20242025!$B$3:$B$1315, "&lt;=" &amp; CC$1, DataRegularSeason20242025!$D$3:$D$1315, $A11)+SUMIFS(DataRegularSeason20242025!$AB$3:$AB$1315,DataRegularSeason20242025!$B$3:$B$1315, "&lt;=" &amp; CC$1, DataRegularSeason20242025!$E$3:$E$1315, $A11)</f>
        <v>39</v>
      </c>
      <c r="CD11">
        <f>SUMIFS(DataRegularSeason20242025!$AA$3:$AA$1315,DataRegularSeason20242025!$B$3:$B$1315, "&lt;=" &amp; CD$1, DataRegularSeason20242025!$D$3:$D$1315, $A11)+SUMIFS(DataRegularSeason20242025!$AB$3:$AB$1315,DataRegularSeason20242025!$B$3:$B$1315, "&lt;=" &amp; CD$1, DataRegularSeason20242025!$E$3:$E$1315, $A11)</f>
        <v>39</v>
      </c>
      <c r="CE11">
        <f>SUMIFS(DataRegularSeason20242025!$AA$3:$AA$1315,DataRegularSeason20242025!$B$3:$B$1315, "&lt;=" &amp; CE$1, DataRegularSeason20242025!$D$3:$D$1315, $A11)+SUMIFS(DataRegularSeason20242025!$AB$3:$AB$1315,DataRegularSeason20242025!$B$3:$B$1315, "&lt;=" &amp; CE$1, DataRegularSeason20242025!$E$3:$E$1315, $A11)</f>
        <v>39</v>
      </c>
      <c r="CF11">
        <f>SUMIFS(DataRegularSeason20242025!$AA$3:$AA$1315,DataRegularSeason20242025!$B$3:$B$1315, "&lt;=" &amp; CF$1, DataRegularSeason20242025!$D$3:$D$1315, $A11)+SUMIFS(DataRegularSeason20242025!$AB$3:$AB$1315,DataRegularSeason20242025!$B$3:$B$1315, "&lt;=" &amp; CF$1, DataRegularSeason20242025!$E$3:$E$1315, $A11)</f>
        <v>39</v>
      </c>
      <c r="CG11">
        <f>SUMIFS(DataRegularSeason20242025!$AA$3:$AA$1315,DataRegularSeason20242025!$B$3:$B$1315, "&lt;=" &amp; CG$1, DataRegularSeason20242025!$D$3:$D$1315, $A11)+SUMIFS(DataRegularSeason20242025!$AB$3:$AB$1315,DataRegularSeason20242025!$B$3:$B$1315, "&lt;=" &amp; CG$1, DataRegularSeason20242025!$E$3:$E$1315, $A11)</f>
        <v>39</v>
      </c>
      <c r="CH11">
        <f>SUMIFS(DataRegularSeason20242025!$AA$3:$AA$1315,DataRegularSeason20242025!$B$3:$B$1315, "&lt;=" &amp; CH$1, DataRegularSeason20242025!$D$3:$D$1315, $A11)+SUMIFS(DataRegularSeason20242025!$AB$3:$AB$1315,DataRegularSeason20242025!$B$3:$B$1315, "&lt;=" &amp; CH$1, DataRegularSeason20242025!$E$3:$E$1315, $A11)</f>
        <v>39</v>
      </c>
      <c r="CI11">
        <f>SUMIFS(DataRegularSeason20242025!$AA$3:$AA$1315,DataRegularSeason20242025!$B$3:$B$1315, "&lt;=" &amp; CI$1, DataRegularSeason20242025!$D$3:$D$1315, $A11)+SUMIFS(DataRegularSeason20242025!$AB$3:$AB$1315,DataRegularSeason20242025!$B$3:$B$1315, "&lt;=" &amp; CI$1, DataRegularSeason20242025!$E$3:$E$1315, $A11)</f>
        <v>39</v>
      </c>
      <c r="CJ11">
        <f>SUMIFS(DataRegularSeason20242025!$AA$3:$AA$1315,DataRegularSeason20242025!$B$3:$B$1315, "&lt;=" &amp; CJ$1, DataRegularSeason20242025!$D$3:$D$1315, $A11)+SUMIFS(DataRegularSeason20242025!$AB$3:$AB$1315,DataRegularSeason20242025!$B$3:$B$1315, "&lt;=" &amp; CJ$1, DataRegularSeason20242025!$E$3:$E$1315, $A11)</f>
        <v>39</v>
      </c>
      <c r="CK11">
        <f>SUMIFS(DataRegularSeason20242025!$AA$3:$AA$1315,DataRegularSeason20242025!$B$3:$B$1315, "&lt;=" &amp; CK$1, DataRegularSeason20242025!$D$3:$D$1315, $A11)+SUMIFS(DataRegularSeason20242025!$AB$3:$AB$1315,DataRegularSeason20242025!$B$3:$B$1315, "&lt;=" &amp; CK$1, DataRegularSeason20242025!$E$3:$E$1315, $A11)</f>
        <v>39</v>
      </c>
      <c r="CL11">
        <f>SUMIFS(DataRegularSeason20242025!$AA$3:$AA$1315,DataRegularSeason20242025!$B$3:$B$1315, "&lt;=" &amp; CL$1, DataRegularSeason20242025!$D$3:$D$1315, $A11)+SUMIFS(DataRegularSeason20242025!$AB$3:$AB$1315,DataRegularSeason20242025!$B$3:$B$1315, "&lt;=" &amp; CL$1, DataRegularSeason20242025!$E$3:$E$1315, $A11)</f>
        <v>39</v>
      </c>
      <c r="CM11">
        <f>SUMIFS(DataRegularSeason20242025!$AA$3:$AA$1315,DataRegularSeason20242025!$B$3:$B$1315, "&lt;=" &amp; CM$1, DataRegularSeason20242025!$D$3:$D$1315, $A11)+SUMIFS(DataRegularSeason20242025!$AB$3:$AB$1315,DataRegularSeason20242025!$B$3:$B$1315, "&lt;=" &amp; CM$1, DataRegularSeason20242025!$E$3:$E$1315, $A11)</f>
        <v>39</v>
      </c>
      <c r="CN11">
        <f>SUMIFS(DataRegularSeason20242025!$AA$3:$AA$1315,DataRegularSeason20242025!$B$3:$B$1315, "&lt;=" &amp; CN$1, DataRegularSeason20242025!$D$3:$D$1315, $A11)+SUMIFS(DataRegularSeason20242025!$AB$3:$AB$1315,DataRegularSeason20242025!$B$3:$B$1315, "&lt;=" &amp; CN$1, DataRegularSeason20242025!$E$3:$E$1315, $A11)</f>
        <v>39</v>
      </c>
      <c r="CO11">
        <f>SUMIFS(DataRegularSeason20242025!$AA$3:$AA$1315,DataRegularSeason20242025!$B$3:$B$1315, "&lt;=" &amp; CO$1, DataRegularSeason20242025!$D$3:$D$1315, $A11)+SUMIFS(DataRegularSeason20242025!$AB$3:$AB$1315,DataRegularSeason20242025!$B$3:$B$1315, "&lt;=" &amp; CO$1, DataRegularSeason20242025!$E$3:$E$1315, $A11)</f>
        <v>39</v>
      </c>
      <c r="CP11">
        <f>SUMIFS(DataRegularSeason20242025!$AA$3:$AA$1315,DataRegularSeason20242025!$B$3:$B$1315, "&lt;=" &amp; CP$1, DataRegularSeason20242025!$D$3:$D$1315, $A11)+SUMIFS(DataRegularSeason20242025!$AB$3:$AB$1315,DataRegularSeason20242025!$B$3:$B$1315, "&lt;=" &amp; CP$1, DataRegularSeason20242025!$E$3:$E$1315, $A11)</f>
        <v>39</v>
      </c>
      <c r="CQ11">
        <f>SUMIFS(DataRegularSeason20242025!$AA$3:$AA$1315,DataRegularSeason20242025!$B$3:$B$1315, "&lt;=" &amp; CQ$1, DataRegularSeason20242025!$D$3:$D$1315, $A11)+SUMIFS(DataRegularSeason20242025!$AB$3:$AB$1315,DataRegularSeason20242025!$B$3:$B$1315, "&lt;=" &amp; CQ$1, DataRegularSeason20242025!$E$3:$E$1315, $A11)</f>
        <v>39</v>
      </c>
      <c r="CR11">
        <f>SUMIFS(DataRegularSeason20242025!$AA$3:$AA$1315,DataRegularSeason20242025!$B$3:$B$1315, "&lt;=" &amp; CR$1, DataRegularSeason20242025!$D$3:$D$1315, $A11)+SUMIFS(DataRegularSeason20242025!$AB$3:$AB$1315,DataRegularSeason20242025!$B$3:$B$1315, "&lt;=" &amp; CR$1, DataRegularSeason20242025!$E$3:$E$1315, $A11)</f>
        <v>39</v>
      </c>
      <c r="CS11">
        <f>SUMIFS(DataRegularSeason20242025!$AA$3:$AA$1315,DataRegularSeason20242025!$B$3:$B$1315, "&lt;=" &amp; CS$1, DataRegularSeason20242025!$D$3:$D$1315, $A11)+SUMIFS(DataRegularSeason20242025!$AB$3:$AB$1315,DataRegularSeason20242025!$B$3:$B$1315, "&lt;=" &amp; CS$1, DataRegularSeason20242025!$E$3:$E$1315, $A11)</f>
        <v>39</v>
      </c>
      <c r="CT11">
        <f>SUMIFS(DataRegularSeason20242025!$AA$3:$AA$1315,DataRegularSeason20242025!$B$3:$B$1315, "&lt;=" &amp; CT$1, DataRegularSeason20242025!$D$3:$D$1315, $A11)+SUMIFS(DataRegularSeason20242025!$AB$3:$AB$1315,DataRegularSeason20242025!$B$3:$B$1315, "&lt;=" &amp; CT$1, DataRegularSeason20242025!$E$3:$E$1315, $A11)</f>
        <v>39</v>
      </c>
      <c r="CU11">
        <f>SUMIFS(DataRegularSeason20242025!$AA$3:$AA$1315,DataRegularSeason20242025!$B$3:$B$1315, "&lt;=" &amp; CU$1, DataRegularSeason20242025!$D$3:$D$1315, $A11)+SUMIFS(DataRegularSeason20242025!$AB$3:$AB$1315,DataRegularSeason20242025!$B$3:$B$1315, "&lt;=" &amp; CU$1, DataRegularSeason20242025!$E$3:$E$1315, $A11)</f>
        <v>39</v>
      </c>
      <c r="CV11">
        <f>SUMIFS(DataRegularSeason20242025!$AA$3:$AA$1315,DataRegularSeason20242025!$B$3:$B$1315, "&lt;=" &amp; CV$1, DataRegularSeason20242025!$D$3:$D$1315, $A11)+SUMIFS(DataRegularSeason20242025!$AB$3:$AB$1315,DataRegularSeason20242025!$B$3:$B$1315, "&lt;=" &amp; CV$1, DataRegularSeason20242025!$E$3:$E$1315, $A11)</f>
        <v>39</v>
      </c>
      <c r="CW11">
        <f>SUMIFS(DataRegularSeason20242025!$AA$3:$AA$1315,DataRegularSeason20242025!$B$3:$B$1315, "&lt;=" &amp; CW$1, DataRegularSeason20242025!$D$3:$D$1315, $A11)+SUMIFS(DataRegularSeason20242025!$AB$3:$AB$1315,DataRegularSeason20242025!$B$3:$B$1315, "&lt;=" &amp; CW$1, DataRegularSeason20242025!$E$3:$E$1315, $A11)</f>
        <v>39</v>
      </c>
      <c r="CX11">
        <f>SUMIFS(DataRegularSeason20242025!$AA$3:$AA$1315,DataRegularSeason20242025!$B$3:$B$1315, "&lt;=" &amp; CX$1, DataRegularSeason20242025!$D$3:$D$1315, $A11)+SUMIFS(DataRegularSeason20242025!$AB$3:$AB$1315,DataRegularSeason20242025!$B$3:$B$1315, "&lt;=" &amp; CX$1, DataRegularSeason20242025!$E$3:$E$1315, $A11)</f>
        <v>39</v>
      </c>
      <c r="CY11">
        <f>SUMIFS(DataRegularSeason20242025!$AA$3:$AA$1315,DataRegularSeason20242025!$B$3:$B$1315, "&lt;=" &amp; CY$1, DataRegularSeason20242025!$D$3:$D$1315, $A11)+SUMIFS(DataRegularSeason20242025!$AB$3:$AB$1315,DataRegularSeason20242025!$B$3:$B$1315, "&lt;=" &amp; CY$1, DataRegularSeason20242025!$E$3:$E$1315, $A11)</f>
        <v>39</v>
      </c>
      <c r="CZ11">
        <f>SUMIFS(DataRegularSeason20242025!$AA$3:$AA$1315,DataRegularSeason20242025!$B$3:$B$1315, "&lt;=" &amp; CZ$1, DataRegularSeason20242025!$D$3:$D$1315, $A11)+SUMIFS(DataRegularSeason20242025!$AB$3:$AB$1315,DataRegularSeason20242025!$B$3:$B$1315, "&lt;=" &amp; CZ$1, DataRegularSeason20242025!$E$3:$E$1315, $A11)</f>
        <v>39</v>
      </c>
      <c r="DA11">
        <f>SUMIFS(DataRegularSeason20242025!$AA$3:$AA$1315,DataRegularSeason20242025!$B$3:$B$1315, "&lt;=" &amp; DA$1, DataRegularSeason20242025!$D$3:$D$1315, $A11)+SUMIFS(DataRegularSeason20242025!$AB$3:$AB$1315,DataRegularSeason20242025!$B$3:$B$1315, "&lt;=" &amp; DA$1, DataRegularSeason20242025!$E$3:$E$1315, $A11)</f>
        <v>39</v>
      </c>
      <c r="DB11">
        <f>SUMIFS(DataRegularSeason20242025!$AA$3:$AA$1315,DataRegularSeason20242025!$B$3:$B$1315, "&lt;=" &amp; DB$1, DataRegularSeason20242025!$D$3:$D$1315, $A11)+SUMIFS(DataRegularSeason20242025!$AB$3:$AB$1315,DataRegularSeason20242025!$B$3:$B$1315, "&lt;=" &amp; DB$1, DataRegularSeason20242025!$E$3:$E$1315, $A11)</f>
        <v>39</v>
      </c>
      <c r="DC11">
        <f>SUMIFS(DataRegularSeason20242025!$AA$3:$AA$1315,DataRegularSeason20242025!$B$3:$B$1315, "&lt;=" &amp; DC$1, DataRegularSeason20242025!$D$3:$D$1315, $A11)+SUMIFS(DataRegularSeason20242025!$AB$3:$AB$1315,DataRegularSeason20242025!$B$3:$B$1315, "&lt;=" &amp; DC$1, DataRegularSeason20242025!$E$3:$E$1315, $A11)</f>
        <v>39</v>
      </c>
      <c r="DD11">
        <f>SUMIFS(DataRegularSeason20242025!$AA$3:$AA$1315,DataRegularSeason20242025!$B$3:$B$1315, "&lt;=" &amp; DD$1, DataRegularSeason20242025!$D$3:$D$1315, $A11)+SUMIFS(DataRegularSeason20242025!$AB$3:$AB$1315,DataRegularSeason20242025!$B$3:$B$1315, "&lt;=" &amp; DD$1, DataRegularSeason20242025!$E$3:$E$1315, $A11)</f>
        <v>39</v>
      </c>
      <c r="DE11">
        <f>SUMIFS(DataRegularSeason20242025!$AA$3:$AA$1315,DataRegularSeason20242025!$B$3:$B$1315, "&lt;=" &amp; DE$1, DataRegularSeason20242025!$D$3:$D$1315, $A11)+SUMIFS(DataRegularSeason20242025!$AB$3:$AB$1315,DataRegularSeason20242025!$B$3:$B$1315, "&lt;=" &amp; DE$1, DataRegularSeason20242025!$E$3:$E$1315, $A11)</f>
        <v>39</v>
      </c>
      <c r="DF11">
        <f>SUMIFS(DataRegularSeason20242025!$AA$3:$AA$1315,DataRegularSeason20242025!$B$3:$B$1315, "&lt;=" &amp; DF$1, DataRegularSeason20242025!$D$3:$D$1315, $A11)+SUMIFS(DataRegularSeason20242025!$AB$3:$AB$1315,DataRegularSeason20242025!$B$3:$B$1315, "&lt;=" &amp; DF$1, DataRegularSeason20242025!$E$3:$E$1315, $A11)</f>
        <v>39</v>
      </c>
      <c r="DG11">
        <f>SUMIFS(DataRegularSeason20242025!$AA$3:$AA$1315,DataRegularSeason20242025!$B$3:$B$1315, "&lt;=" &amp; DG$1, DataRegularSeason20242025!$D$3:$D$1315, $A11)+SUMIFS(DataRegularSeason20242025!$AB$3:$AB$1315,DataRegularSeason20242025!$B$3:$B$1315, "&lt;=" &amp; DG$1, DataRegularSeason20242025!$E$3:$E$1315, $A11)</f>
        <v>39</v>
      </c>
      <c r="DH11">
        <f>SUMIFS(DataRegularSeason20242025!$AA$3:$AA$1315,DataRegularSeason20242025!$B$3:$B$1315, "&lt;=" &amp; DH$1, DataRegularSeason20242025!$D$3:$D$1315, $A11)+SUMIFS(DataRegularSeason20242025!$AB$3:$AB$1315,DataRegularSeason20242025!$B$3:$B$1315, "&lt;=" &amp; DH$1, DataRegularSeason20242025!$E$3:$E$1315, $A11)</f>
        <v>39</v>
      </c>
      <c r="DI11">
        <f>SUMIFS(DataRegularSeason20242025!$AA$3:$AA$1315,DataRegularSeason20242025!$B$3:$B$1315, "&lt;=" &amp; DI$1, DataRegularSeason20242025!$D$3:$D$1315, $A11)+SUMIFS(DataRegularSeason20242025!$AB$3:$AB$1315,DataRegularSeason20242025!$B$3:$B$1315, "&lt;=" &amp; DI$1, DataRegularSeason20242025!$E$3:$E$1315, $A11)</f>
        <v>39</v>
      </c>
      <c r="DJ11">
        <f>SUMIFS(DataRegularSeason20242025!$AA$3:$AA$1315,DataRegularSeason20242025!$B$3:$B$1315, "&lt;=" &amp; DJ$1, DataRegularSeason20242025!$D$3:$D$1315, $A11)+SUMIFS(DataRegularSeason20242025!$AB$3:$AB$1315,DataRegularSeason20242025!$B$3:$B$1315, "&lt;=" &amp; DJ$1, DataRegularSeason20242025!$E$3:$E$1315, $A11)</f>
        <v>39</v>
      </c>
      <c r="DK11">
        <f>SUMIFS(DataRegularSeason20242025!$AA$3:$AA$1315,DataRegularSeason20242025!$B$3:$B$1315, "&lt;=" &amp; DK$1, DataRegularSeason20242025!$D$3:$D$1315, $A11)+SUMIFS(DataRegularSeason20242025!$AB$3:$AB$1315,DataRegularSeason20242025!$B$3:$B$1315, "&lt;=" &amp; DK$1, DataRegularSeason20242025!$E$3:$E$1315, $A11)</f>
        <v>39</v>
      </c>
      <c r="DL11">
        <f>SUMIFS(DataRegularSeason20242025!$AA$3:$AA$1315,DataRegularSeason20242025!$B$3:$B$1315, "&lt;=" &amp; DL$1, DataRegularSeason20242025!$D$3:$D$1315, $A11)+SUMIFS(DataRegularSeason20242025!$AB$3:$AB$1315,DataRegularSeason20242025!$B$3:$B$1315, "&lt;=" &amp; DL$1, DataRegularSeason20242025!$E$3:$E$1315, $A11)</f>
        <v>39</v>
      </c>
      <c r="DM11">
        <f>SUMIFS(DataRegularSeason20242025!$AA$3:$AA$1315,DataRegularSeason20242025!$B$3:$B$1315, "&lt;=" &amp; DM$1, DataRegularSeason20242025!$D$3:$D$1315, $A11)+SUMIFS(DataRegularSeason20242025!$AB$3:$AB$1315,DataRegularSeason20242025!$B$3:$B$1315, "&lt;=" &amp; DM$1, DataRegularSeason20242025!$E$3:$E$1315, $A11)</f>
        <v>39</v>
      </c>
      <c r="DN11">
        <f>SUMIFS(DataRegularSeason20242025!$AA$3:$AA$1315,DataRegularSeason20242025!$B$3:$B$1315, "&lt;=" &amp; DN$1, DataRegularSeason20242025!$D$3:$D$1315, $A11)+SUMIFS(DataRegularSeason20242025!$AB$3:$AB$1315,DataRegularSeason20242025!$B$3:$B$1315, "&lt;=" &amp; DN$1, DataRegularSeason20242025!$E$3:$E$1315, $A11)</f>
        <v>39</v>
      </c>
      <c r="DO11">
        <f>SUMIFS(DataRegularSeason20242025!$AA$3:$AA$1315,DataRegularSeason20242025!$B$3:$B$1315, "&lt;=" &amp; DO$1, DataRegularSeason20242025!$D$3:$D$1315, $A11)+SUMIFS(DataRegularSeason20242025!$AB$3:$AB$1315,DataRegularSeason20242025!$B$3:$B$1315, "&lt;=" &amp; DO$1, DataRegularSeason20242025!$E$3:$E$1315, $A11)</f>
        <v>39</v>
      </c>
      <c r="DP11">
        <f>SUMIFS(DataRegularSeason20242025!$AA$3:$AA$1315,DataRegularSeason20242025!$B$3:$B$1315, "&lt;=" &amp; DP$1, DataRegularSeason20242025!$D$3:$D$1315, $A11)+SUMIFS(DataRegularSeason20242025!$AB$3:$AB$1315,DataRegularSeason20242025!$B$3:$B$1315, "&lt;=" &amp; DP$1, DataRegularSeason20242025!$E$3:$E$1315, $A11)</f>
        <v>39</v>
      </c>
      <c r="DQ11">
        <f>SUMIFS(DataRegularSeason20242025!$AA$3:$AA$1315,DataRegularSeason20242025!$B$3:$B$1315, "&lt;=" &amp; DQ$1, DataRegularSeason20242025!$D$3:$D$1315, $A11)+SUMIFS(DataRegularSeason20242025!$AB$3:$AB$1315,DataRegularSeason20242025!$B$3:$B$1315, "&lt;=" &amp; DQ$1, DataRegularSeason20242025!$E$3:$E$1315, $A11)</f>
        <v>39</v>
      </c>
      <c r="DR11">
        <f>SUMIFS(DataRegularSeason20242025!$AA$3:$AA$1315,DataRegularSeason20242025!$B$3:$B$1315, "&lt;=" &amp; DR$1, DataRegularSeason20242025!$D$3:$D$1315, $A11)+SUMIFS(DataRegularSeason20242025!$AB$3:$AB$1315,DataRegularSeason20242025!$B$3:$B$1315, "&lt;=" &amp; DR$1, DataRegularSeason20242025!$E$3:$E$1315, $A11)</f>
        <v>39</v>
      </c>
      <c r="DS11">
        <f>SUMIFS(DataRegularSeason20242025!$AA$3:$AA$1315,DataRegularSeason20242025!$B$3:$B$1315, "&lt;=" &amp; DS$1, DataRegularSeason20242025!$D$3:$D$1315, $A11)+SUMIFS(DataRegularSeason20242025!$AB$3:$AB$1315,DataRegularSeason20242025!$B$3:$B$1315, "&lt;=" &amp; DS$1, DataRegularSeason20242025!$E$3:$E$1315, $A11)</f>
        <v>39</v>
      </c>
      <c r="DT11">
        <f>SUMIFS(DataRegularSeason20242025!$AA$3:$AA$1315,DataRegularSeason20242025!$B$3:$B$1315, "&lt;=" &amp; DT$1, DataRegularSeason20242025!$D$3:$D$1315, $A11)+SUMIFS(DataRegularSeason20242025!$AB$3:$AB$1315,DataRegularSeason20242025!$B$3:$B$1315, "&lt;=" &amp; DT$1, DataRegularSeason20242025!$E$3:$E$1315, $A11)</f>
        <v>39</v>
      </c>
      <c r="DU11">
        <f>SUMIFS(DataRegularSeason20242025!$AA$3:$AA$1315,DataRegularSeason20242025!$B$3:$B$1315, "&lt;=" &amp; DU$1, DataRegularSeason20242025!$D$3:$D$1315, $A11)+SUMIFS(DataRegularSeason20242025!$AB$3:$AB$1315,DataRegularSeason20242025!$B$3:$B$1315, "&lt;=" &amp; DU$1, DataRegularSeason20242025!$E$3:$E$1315, $A11)</f>
        <v>39</v>
      </c>
      <c r="DV11">
        <f>SUMIFS(DataRegularSeason20242025!$AA$3:$AA$1315,DataRegularSeason20242025!$B$3:$B$1315, "&lt;=" &amp; DV$1, DataRegularSeason20242025!$D$3:$D$1315, $A11)+SUMIFS(DataRegularSeason20242025!$AB$3:$AB$1315,DataRegularSeason20242025!$B$3:$B$1315, "&lt;=" &amp; DV$1, DataRegularSeason20242025!$E$3:$E$1315, $A11)</f>
        <v>39</v>
      </c>
      <c r="DW11">
        <f>SUMIFS(DataRegularSeason20242025!$AA$3:$AA$1315,DataRegularSeason20242025!$B$3:$B$1315, "&lt;=" &amp; DW$1, DataRegularSeason20242025!$D$3:$D$1315, $A11)+SUMIFS(DataRegularSeason20242025!$AB$3:$AB$1315,DataRegularSeason20242025!$B$3:$B$1315, "&lt;=" &amp; DW$1, DataRegularSeason20242025!$E$3:$E$1315, $A11)</f>
        <v>39</v>
      </c>
      <c r="DX11">
        <f>SUMIFS(DataRegularSeason20242025!$AA$3:$AA$1315,DataRegularSeason20242025!$B$3:$B$1315, "&lt;=" &amp; DX$1, DataRegularSeason20242025!$D$3:$D$1315, $A11)+SUMIFS(DataRegularSeason20242025!$AB$3:$AB$1315,DataRegularSeason20242025!$B$3:$B$1315, "&lt;=" &amp; DX$1, DataRegularSeason20242025!$E$3:$E$1315, $A11)</f>
        <v>39</v>
      </c>
      <c r="DY11">
        <f>SUMIFS(DataRegularSeason20242025!$AA$3:$AA$1315,DataRegularSeason20242025!$B$3:$B$1315, "&lt;=" &amp; DY$1, DataRegularSeason20242025!$D$3:$D$1315, $A11)+SUMIFS(DataRegularSeason20242025!$AB$3:$AB$1315,DataRegularSeason20242025!$B$3:$B$1315, "&lt;=" &amp; DY$1, DataRegularSeason20242025!$E$3:$E$1315, $A11)</f>
        <v>39</v>
      </c>
      <c r="DZ11">
        <f>SUMIFS(DataRegularSeason20242025!$AA$3:$AA$1315,DataRegularSeason20242025!$B$3:$B$1315, "&lt;=" &amp; DZ$1, DataRegularSeason20242025!$D$3:$D$1315, $A11)+SUMIFS(DataRegularSeason20242025!$AB$3:$AB$1315,DataRegularSeason20242025!$B$3:$B$1315, "&lt;=" &amp; DZ$1, DataRegularSeason20242025!$E$3:$E$1315, $A11)</f>
        <v>39</v>
      </c>
      <c r="EA11">
        <f>SUMIFS(DataRegularSeason20242025!$AA$3:$AA$1315,DataRegularSeason20242025!$B$3:$B$1315, "&lt;=" &amp; EA$1, DataRegularSeason20242025!$D$3:$D$1315, $A11)+SUMIFS(DataRegularSeason20242025!$AB$3:$AB$1315,DataRegularSeason20242025!$B$3:$B$1315, "&lt;=" &amp; EA$1, DataRegularSeason20242025!$E$3:$E$1315, $A11)</f>
        <v>39</v>
      </c>
      <c r="EB11">
        <f>SUMIFS(DataRegularSeason20242025!$AA$3:$AA$1315,DataRegularSeason20242025!$B$3:$B$1315, "&lt;=" &amp; EB$1, DataRegularSeason20242025!$D$3:$D$1315, $A11)+SUMIFS(DataRegularSeason20242025!$AB$3:$AB$1315,DataRegularSeason20242025!$B$3:$B$1315, "&lt;=" &amp; EB$1, DataRegularSeason20242025!$E$3:$E$1315, $A11)</f>
        <v>39</v>
      </c>
      <c r="EC11">
        <f>SUMIFS(DataRegularSeason20242025!$AA$3:$AA$1315,DataRegularSeason20242025!$B$3:$B$1315, "&lt;=" &amp; EC$1, DataRegularSeason20242025!$D$3:$D$1315, $A11)+SUMIFS(DataRegularSeason20242025!$AB$3:$AB$1315,DataRegularSeason20242025!$B$3:$B$1315, "&lt;=" &amp; EC$1, DataRegularSeason20242025!$E$3:$E$1315, $A11)</f>
        <v>39</v>
      </c>
      <c r="ED11">
        <f>SUMIFS(DataRegularSeason20242025!$AA$3:$AA$1315,DataRegularSeason20242025!$B$3:$B$1315, "&lt;=" &amp; ED$1, DataRegularSeason20242025!$D$3:$D$1315, $A11)+SUMIFS(DataRegularSeason20242025!$AB$3:$AB$1315,DataRegularSeason20242025!$B$3:$B$1315, "&lt;=" &amp; ED$1, DataRegularSeason20242025!$E$3:$E$1315, $A11)</f>
        <v>39</v>
      </c>
      <c r="EE11">
        <f>SUMIFS(DataRegularSeason20242025!$AA$3:$AA$1315,DataRegularSeason20242025!$B$3:$B$1315, "&lt;=" &amp; EE$1, DataRegularSeason20242025!$D$3:$D$1315, $A11)+SUMIFS(DataRegularSeason20242025!$AB$3:$AB$1315,DataRegularSeason20242025!$B$3:$B$1315, "&lt;=" &amp; EE$1, DataRegularSeason20242025!$E$3:$E$1315, $A11)</f>
        <v>39</v>
      </c>
      <c r="EF11">
        <f>SUMIFS(DataRegularSeason20242025!$AA$3:$AA$1315,DataRegularSeason20242025!$B$3:$B$1315, "&lt;=" &amp; EF$1, DataRegularSeason20242025!$D$3:$D$1315, $A11)+SUMIFS(DataRegularSeason20242025!$AB$3:$AB$1315,DataRegularSeason20242025!$B$3:$B$1315, "&lt;=" &amp; EF$1, DataRegularSeason20242025!$E$3:$E$1315, $A11)</f>
        <v>39</v>
      </c>
      <c r="EG11">
        <f>SUMIFS(DataRegularSeason20242025!$AA$3:$AA$1315,DataRegularSeason20242025!$B$3:$B$1315, "&lt;=" &amp; EG$1, DataRegularSeason20242025!$D$3:$D$1315, $A11)+SUMIFS(DataRegularSeason20242025!$AB$3:$AB$1315,DataRegularSeason20242025!$B$3:$B$1315, "&lt;=" &amp; EG$1, DataRegularSeason20242025!$E$3:$E$1315, $A11)</f>
        <v>39</v>
      </c>
      <c r="EH11">
        <f>SUMIFS(DataRegularSeason20242025!$AA$3:$AA$1315,DataRegularSeason20242025!$B$3:$B$1315, "&lt;=" &amp; EH$1, DataRegularSeason20242025!$D$3:$D$1315, $A11)+SUMIFS(DataRegularSeason20242025!$AB$3:$AB$1315,DataRegularSeason20242025!$B$3:$B$1315, "&lt;=" &amp; EH$1, DataRegularSeason20242025!$E$3:$E$1315, $A11)</f>
        <v>39</v>
      </c>
      <c r="EI11">
        <f>SUMIFS(DataRegularSeason20242025!$AA$3:$AA$1315,DataRegularSeason20242025!$B$3:$B$1315, "&lt;=" &amp; EI$1, DataRegularSeason20242025!$D$3:$D$1315, $A11)+SUMIFS(DataRegularSeason20242025!$AB$3:$AB$1315,DataRegularSeason20242025!$B$3:$B$1315, "&lt;=" &amp; EI$1, DataRegularSeason20242025!$E$3:$E$1315, $A11)</f>
        <v>39</v>
      </c>
      <c r="EJ11">
        <f>SUMIFS(DataRegularSeason20242025!$AA$3:$AA$1315,DataRegularSeason20242025!$B$3:$B$1315, "&lt;=" &amp; EJ$1, DataRegularSeason20242025!$D$3:$D$1315, $A11)+SUMIFS(DataRegularSeason20242025!$AB$3:$AB$1315,DataRegularSeason20242025!$B$3:$B$1315, "&lt;=" &amp; EJ$1, DataRegularSeason20242025!$E$3:$E$1315, $A11)</f>
        <v>39</v>
      </c>
      <c r="EK11">
        <f>SUMIFS(DataRegularSeason20242025!$AA$3:$AA$1315,DataRegularSeason20242025!$B$3:$B$1315, "&lt;=" &amp; EK$1, DataRegularSeason20242025!$D$3:$D$1315, $A11)+SUMIFS(DataRegularSeason20242025!$AB$3:$AB$1315,DataRegularSeason20242025!$B$3:$B$1315, "&lt;=" &amp; EK$1, DataRegularSeason20242025!$E$3:$E$1315, $A11)</f>
        <v>39</v>
      </c>
      <c r="EL11">
        <f>SUMIFS(DataRegularSeason20242025!$AA$3:$AA$1315,DataRegularSeason20242025!$B$3:$B$1315, "&lt;=" &amp; EL$1, DataRegularSeason20242025!$D$3:$D$1315, $A11)+SUMIFS(DataRegularSeason20242025!$AB$3:$AB$1315,DataRegularSeason20242025!$B$3:$B$1315, "&lt;=" &amp; EL$1, DataRegularSeason20242025!$E$3:$E$1315, $A11)</f>
        <v>39</v>
      </c>
      <c r="EM11">
        <f>SUMIFS(DataRegularSeason20242025!$AA$3:$AA$1315,DataRegularSeason20242025!$B$3:$B$1315, "&lt;=" &amp; EM$1, DataRegularSeason20242025!$D$3:$D$1315, $A11)+SUMIFS(DataRegularSeason20242025!$AB$3:$AB$1315,DataRegularSeason20242025!$B$3:$B$1315, "&lt;=" &amp; EM$1, DataRegularSeason20242025!$E$3:$E$1315, $A11)</f>
        <v>39</v>
      </c>
      <c r="EN11">
        <f>SUMIFS(DataRegularSeason20242025!$AA$3:$AA$1315,DataRegularSeason20242025!$B$3:$B$1315, "&lt;=" &amp; EN$1, DataRegularSeason20242025!$D$3:$D$1315, $A11)+SUMIFS(DataRegularSeason20242025!$AB$3:$AB$1315,DataRegularSeason20242025!$B$3:$B$1315, "&lt;=" &amp; EN$1, DataRegularSeason20242025!$E$3:$E$1315, $A11)</f>
        <v>39</v>
      </c>
      <c r="EO11">
        <f>SUMIFS(DataRegularSeason20242025!$AA$3:$AA$1315,DataRegularSeason20242025!$B$3:$B$1315, "&lt;=" &amp; EO$1, DataRegularSeason20242025!$D$3:$D$1315, $A11)+SUMIFS(DataRegularSeason20242025!$AB$3:$AB$1315,DataRegularSeason20242025!$B$3:$B$1315, "&lt;=" &amp; EO$1, DataRegularSeason20242025!$E$3:$E$1315, $A11)</f>
        <v>39</v>
      </c>
      <c r="EP11">
        <f>SUMIFS(DataRegularSeason20242025!$AA$3:$AA$1315,DataRegularSeason20242025!$B$3:$B$1315, "&lt;=" &amp; EP$1, DataRegularSeason20242025!$D$3:$D$1315, $A11)+SUMIFS(DataRegularSeason20242025!$AB$3:$AB$1315,DataRegularSeason20242025!$B$3:$B$1315, "&lt;=" &amp; EP$1, DataRegularSeason20242025!$E$3:$E$1315, $A11)</f>
        <v>39</v>
      </c>
      <c r="EQ11">
        <f>SUMIFS(DataRegularSeason20242025!$AA$3:$AA$1315,DataRegularSeason20242025!$B$3:$B$1315, "&lt;=" &amp; EQ$1, DataRegularSeason20242025!$D$3:$D$1315, $A11)+SUMIFS(DataRegularSeason20242025!$AB$3:$AB$1315,DataRegularSeason20242025!$B$3:$B$1315, "&lt;=" &amp; EQ$1, DataRegularSeason20242025!$E$3:$E$1315, $A11)</f>
        <v>39</v>
      </c>
      <c r="ER11">
        <f>SUMIFS(DataRegularSeason20242025!$AA$3:$AA$1315,DataRegularSeason20242025!$B$3:$B$1315, "&lt;=" &amp; ER$1, DataRegularSeason20242025!$D$3:$D$1315, $A11)+SUMIFS(DataRegularSeason20242025!$AB$3:$AB$1315,DataRegularSeason20242025!$B$3:$B$1315, "&lt;=" &amp; ER$1, DataRegularSeason20242025!$E$3:$E$1315, $A11)</f>
        <v>39</v>
      </c>
      <c r="ES11">
        <f>SUMIFS(DataRegularSeason20242025!$AA$3:$AA$1315,DataRegularSeason20242025!$B$3:$B$1315, "&lt;=" &amp; ES$1, DataRegularSeason20242025!$D$3:$D$1315, $A11)+SUMIFS(DataRegularSeason20242025!$AB$3:$AB$1315,DataRegularSeason20242025!$B$3:$B$1315, "&lt;=" &amp; ES$1, DataRegularSeason20242025!$E$3:$E$1315, $A11)</f>
        <v>39</v>
      </c>
      <c r="ET11">
        <f>SUMIFS(DataRegularSeason20242025!$AA$3:$AA$1315,DataRegularSeason20242025!$B$3:$B$1315, "&lt;=" &amp; ET$1, DataRegularSeason20242025!$D$3:$D$1315, $A11)+SUMIFS(DataRegularSeason20242025!$AB$3:$AB$1315,DataRegularSeason20242025!$B$3:$B$1315, "&lt;=" &amp; ET$1, DataRegularSeason20242025!$E$3:$E$1315, $A11)</f>
        <v>39</v>
      </c>
      <c r="EU11">
        <f>SUMIFS(DataRegularSeason20242025!$AA$3:$AA$1315,DataRegularSeason20242025!$B$3:$B$1315, "&lt;=" &amp; EU$1, DataRegularSeason20242025!$D$3:$D$1315, $A11)+SUMIFS(DataRegularSeason20242025!$AB$3:$AB$1315,DataRegularSeason20242025!$B$3:$B$1315, "&lt;=" &amp; EU$1, DataRegularSeason20242025!$E$3:$E$1315, $A11)</f>
        <v>39</v>
      </c>
      <c r="EV11">
        <f>SUMIFS(DataRegularSeason20242025!$AA$3:$AA$1315,DataRegularSeason20242025!$B$3:$B$1315, "&lt;=" &amp; EV$1, DataRegularSeason20242025!$D$3:$D$1315, $A11)+SUMIFS(DataRegularSeason20242025!$AB$3:$AB$1315,DataRegularSeason20242025!$B$3:$B$1315, "&lt;=" &amp; EV$1, DataRegularSeason20242025!$E$3:$E$1315, $A11)</f>
        <v>39</v>
      </c>
      <c r="EW11">
        <f>SUMIFS(DataRegularSeason20242025!$AA$3:$AA$1315,DataRegularSeason20242025!$B$3:$B$1315, "&lt;=" &amp; EW$1, DataRegularSeason20242025!$D$3:$D$1315, $A11)+SUMIFS(DataRegularSeason20242025!$AB$3:$AB$1315,DataRegularSeason20242025!$B$3:$B$1315, "&lt;=" &amp; EW$1, DataRegularSeason20242025!$E$3:$E$1315, $A11)</f>
        <v>39</v>
      </c>
      <c r="EX11">
        <f>SUMIFS(DataRegularSeason20242025!$AA$3:$AA$1315,DataRegularSeason20242025!$B$3:$B$1315, "&lt;=" &amp; EX$1, DataRegularSeason20242025!$D$3:$D$1315, $A11)+SUMIFS(DataRegularSeason20242025!$AB$3:$AB$1315,DataRegularSeason20242025!$B$3:$B$1315, "&lt;=" &amp; EX$1, DataRegularSeason20242025!$E$3:$E$1315, $A11)</f>
        <v>39</v>
      </c>
      <c r="EY11">
        <f>SUMIFS(DataRegularSeason20242025!$AA$3:$AA$1315,DataRegularSeason20242025!$B$3:$B$1315, "&lt;=" &amp; EY$1, DataRegularSeason20242025!$D$3:$D$1315, $A11)+SUMIFS(DataRegularSeason20242025!$AB$3:$AB$1315,DataRegularSeason20242025!$B$3:$B$1315, "&lt;=" &amp; EY$1, DataRegularSeason20242025!$E$3:$E$1315, $A11)</f>
        <v>39</v>
      </c>
      <c r="EZ11">
        <f>SUMIFS(DataRegularSeason20242025!$AA$3:$AA$1315,DataRegularSeason20242025!$B$3:$B$1315, "&lt;=" &amp; EZ$1, DataRegularSeason20242025!$D$3:$D$1315, $A11)+SUMIFS(DataRegularSeason20242025!$AB$3:$AB$1315,DataRegularSeason20242025!$B$3:$B$1315, "&lt;=" &amp; EZ$1, DataRegularSeason20242025!$E$3:$E$1315, $A11)</f>
        <v>39</v>
      </c>
      <c r="FA11">
        <f>SUMIFS(DataRegularSeason20242025!$AA$3:$AA$1315,DataRegularSeason20242025!$B$3:$B$1315, "&lt;=" &amp; FA$1, DataRegularSeason20242025!$D$3:$D$1315, $A11)+SUMIFS(DataRegularSeason20242025!$AB$3:$AB$1315,DataRegularSeason20242025!$B$3:$B$1315, "&lt;=" &amp; FA$1, DataRegularSeason20242025!$E$3:$E$1315, $A11)</f>
        <v>39</v>
      </c>
      <c r="FB11">
        <f>SUMIFS(DataRegularSeason20242025!$AA$3:$AA$1315,DataRegularSeason20242025!$B$3:$B$1315, "&lt;=" &amp; FB$1, DataRegularSeason20242025!$D$3:$D$1315, $A11)+SUMIFS(DataRegularSeason20242025!$AB$3:$AB$1315,DataRegularSeason20242025!$B$3:$B$1315, "&lt;=" &amp; FB$1, DataRegularSeason20242025!$E$3:$E$1315, $A11)</f>
        <v>39</v>
      </c>
      <c r="FC11">
        <f>SUMIFS(DataRegularSeason20242025!$AA$3:$AA$1315,DataRegularSeason20242025!$B$3:$B$1315, "&lt;=" &amp; FC$1, DataRegularSeason20242025!$D$3:$D$1315, $A11)+SUMIFS(DataRegularSeason20242025!$AB$3:$AB$1315,DataRegularSeason20242025!$B$3:$B$1315, "&lt;=" &amp; FC$1, DataRegularSeason20242025!$E$3:$E$1315, $A11)</f>
        <v>39</v>
      </c>
      <c r="FD11">
        <f>SUMIFS(DataRegularSeason20242025!$AA$3:$AA$1315,DataRegularSeason20242025!$B$3:$B$1315, "&lt;=" &amp; FD$1, DataRegularSeason20242025!$D$3:$D$1315, $A11)+SUMIFS(DataRegularSeason20242025!$AB$3:$AB$1315,DataRegularSeason20242025!$B$3:$B$1315, "&lt;=" &amp; FD$1, DataRegularSeason20242025!$E$3:$E$1315, $A11)</f>
        <v>39</v>
      </c>
      <c r="FE11">
        <f>SUMIFS(DataRegularSeason20242025!$AA$3:$AA$1315,DataRegularSeason20242025!$B$3:$B$1315, "&lt;=" &amp; FE$1, DataRegularSeason20242025!$D$3:$D$1315, $A11)+SUMIFS(DataRegularSeason20242025!$AB$3:$AB$1315,DataRegularSeason20242025!$B$3:$B$1315, "&lt;=" &amp; FE$1, DataRegularSeason20242025!$E$3:$E$1315, $A11)</f>
        <v>39</v>
      </c>
      <c r="FF11">
        <f>SUMIFS(DataRegularSeason20242025!$AA$3:$AA$1315,DataRegularSeason20242025!$B$3:$B$1315, "&lt;=" &amp; FF$1, DataRegularSeason20242025!$D$3:$D$1315, $A11)+SUMIFS(DataRegularSeason20242025!$AB$3:$AB$1315,DataRegularSeason20242025!$B$3:$B$1315, "&lt;=" &amp; FF$1, DataRegularSeason20242025!$E$3:$E$1315, $A11)</f>
        <v>39</v>
      </c>
      <c r="FG11">
        <f>SUMIFS(DataRegularSeason20242025!$AA$3:$AA$1315,DataRegularSeason20242025!$B$3:$B$1315, "&lt;=" &amp; FG$1, DataRegularSeason20242025!$D$3:$D$1315, $A11)+SUMIFS(DataRegularSeason20242025!$AB$3:$AB$1315,DataRegularSeason20242025!$B$3:$B$1315, "&lt;=" &amp; FG$1, DataRegularSeason20242025!$E$3:$E$1315, $A11)</f>
        <v>39</v>
      </c>
      <c r="FH11">
        <f>SUMIFS(DataRegularSeason20242025!$AA$3:$AA$1315,DataRegularSeason20242025!$B$3:$B$1315, "&lt;=" &amp; FH$1, DataRegularSeason20242025!$D$3:$D$1315, $A11)+SUMIFS(DataRegularSeason20242025!$AB$3:$AB$1315,DataRegularSeason20242025!$B$3:$B$1315, "&lt;=" &amp; FH$1, DataRegularSeason20242025!$E$3:$E$1315, $A11)</f>
        <v>39</v>
      </c>
      <c r="FI11">
        <f>SUMIFS(DataRegularSeason20242025!$AA$3:$AA$1315,DataRegularSeason20242025!$B$3:$B$1315, "&lt;=" &amp; FI$1, DataRegularSeason20242025!$D$3:$D$1315, $A11)+SUMIFS(DataRegularSeason20242025!$AB$3:$AB$1315,DataRegularSeason20242025!$B$3:$B$1315, "&lt;=" &amp; FI$1, DataRegularSeason20242025!$E$3:$E$1315, $A11)</f>
        <v>39</v>
      </c>
      <c r="FJ11">
        <f>SUMIFS(DataRegularSeason20242025!$AA$3:$AA$1315,DataRegularSeason20242025!$B$3:$B$1315, "&lt;=" &amp; FJ$1, DataRegularSeason20242025!$D$3:$D$1315, $A11)+SUMIFS(DataRegularSeason20242025!$AB$3:$AB$1315,DataRegularSeason20242025!$B$3:$B$1315, "&lt;=" &amp; FJ$1, DataRegularSeason20242025!$E$3:$E$1315, $A11)</f>
        <v>39</v>
      </c>
      <c r="FK11">
        <f>SUMIFS(DataRegularSeason20242025!$AA$3:$AA$1315,DataRegularSeason20242025!$B$3:$B$1315, "&lt;=" &amp; FK$1, DataRegularSeason20242025!$D$3:$D$1315, $A11)+SUMIFS(DataRegularSeason20242025!$AB$3:$AB$1315,DataRegularSeason20242025!$B$3:$B$1315, "&lt;=" &amp; FK$1, DataRegularSeason20242025!$E$3:$E$1315, $A11)</f>
        <v>39</v>
      </c>
      <c r="FL11">
        <f>SUMIFS(DataRegularSeason20242025!$AA$3:$AA$1315,DataRegularSeason20242025!$B$3:$B$1315, "&lt;=" &amp; FL$1, DataRegularSeason20242025!$D$3:$D$1315, $A11)+SUMIFS(DataRegularSeason20242025!$AB$3:$AB$1315,DataRegularSeason20242025!$B$3:$B$1315, "&lt;=" &amp; FL$1, DataRegularSeason20242025!$E$3:$E$1315, $A11)</f>
        <v>39</v>
      </c>
      <c r="FM11">
        <f>SUMIFS(DataRegularSeason20242025!$AA$3:$AA$1315,DataRegularSeason20242025!$B$3:$B$1315, "&lt;=" &amp; FM$1, DataRegularSeason20242025!$D$3:$D$1315, $A11)+SUMIFS(DataRegularSeason20242025!$AB$3:$AB$1315,DataRegularSeason20242025!$B$3:$B$1315, "&lt;=" &amp; FM$1, DataRegularSeason20242025!$E$3:$E$1315, $A11)</f>
        <v>39</v>
      </c>
      <c r="FN11">
        <f>SUMIFS(DataRegularSeason20242025!$AA$3:$AA$1315,DataRegularSeason20242025!$B$3:$B$1315, "&lt;=" &amp; FN$1, DataRegularSeason20242025!$D$3:$D$1315, $A11)+SUMIFS(DataRegularSeason20242025!$AB$3:$AB$1315,DataRegularSeason20242025!$B$3:$B$1315, "&lt;=" &amp; FN$1, DataRegularSeason20242025!$E$3:$E$1315, $A11)</f>
        <v>39</v>
      </c>
      <c r="FO11">
        <f>SUMIFS(DataRegularSeason20242025!$AA$3:$AA$1315,DataRegularSeason20242025!$B$3:$B$1315, "&lt;=" &amp; FO$1, DataRegularSeason20242025!$D$3:$D$1315, $A11)+SUMIFS(DataRegularSeason20242025!$AB$3:$AB$1315,DataRegularSeason20242025!$B$3:$B$1315, "&lt;=" &amp; FO$1, DataRegularSeason20242025!$E$3:$E$1315, $A11)</f>
        <v>39</v>
      </c>
      <c r="FP11">
        <f>SUMIFS(DataRegularSeason20242025!$AA$3:$AA$1315,DataRegularSeason20242025!$B$3:$B$1315, "&lt;=" &amp; FP$1, DataRegularSeason20242025!$D$3:$D$1315, $A11)+SUMIFS(DataRegularSeason20242025!$AB$3:$AB$1315,DataRegularSeason20242025!$B$3:$B$1315, "&lt;=" &amp; FP$1, DataRegularSeason20242025!$E$3:$E$1315, $A11)</f>
        <v>39</v>
      </c>
      <c r="FQ11">
        <f>SUMIFS(DataRegularSeason20242025!$AA$3:$AA$1315,DataRegularSeason20242025!$B$3:$B$1315, "&lt;=" &amp; FQ$1, DataRegularSeason20242025!$D$3:$D$1315, $A11)+SUMIFS(DataRegularSeason20242025!$AB$3:$AB$1315,DataRegularSeason20242025!$B$3:$B$1315, "&lt;=" &amp; FQ$1, DataRegularSeason20242025!$E$3:$E$1315, $A11)</f>
        <v>39</v>
      </c>
      <c r="FR11">
        <f>SUMIFS(DataRegularSeason20242025!$AA$3:$AA$1315,DataRegularSeason20242025!$B$3:$B$1315, "&lt;=" &amp; FR$1, DataRegularSeason20242025!$D$3:$D$1315, $A11)+SUMIFS(DataRegularSeason20242025!$AB$3:$AB$1315,DataRegularSeason20242025!$B$3:$B$1315, "&lt;=" &amp; FR$1, DataRegularSeason20242025!$E$3:$E$1315, $A11)</f>
        <v>39</v>
      </c>
      <c r="FS11">
        <f>SUMIFS(DataRegularSeason20242025!$AA$3:$AA$1315,DataRegularSeason20242025!$B$3:$B$1315, "&lt;=" &amp; FS$1, DataRegularSeason20242025!$D$3:$D$1315, $A11)+SUMIFS(DataRegularSeason20242025!$AB$3:$AB$1315,DataRegularSeason20242025!$B$3:$B$1315, "&lt;=" &amp; FS$1, DataRegularSeason20242025!$E$3:$E$1315, $A11)</f>
        <v>39</v>
      </c>
      <c r="FT11">
        <f>SUMIFS(DataRegularSeason20242025!$AA$3:$AA$1315,DataRegularSeason20242025!$B$3:$B$1315, "&lt;=" &amp; FT$1, DataRegularSeason20242025!$D$3:$D$1315, $A11)+SUMIFS(DataRegularSeason20242025!$AB$3:$AB$1315,DataRegularSeason20242025!$B$3:$B$1315, "&lt;=" &amp; FT$1, DataRegularSeason20242025!$E$3:$E$1315, $A11)</f>
        <v>39</v>
      </c>
      <c r="FU11">
        <f>SUMIFS(DataRegularSeason20242025!$AA$3:$AA$1315,DataRegularSeason20242025!$B$3:$B$1315, "&lt;=" &amp; FU$1, DataRegularSeason20242025!$D$3:$D$1315, $A11)+SUMIFS(DataRegularSeason20242025!$AB$3:$AB$1315,DataRegularSeason20242025!$B$3:$B$1315, "&lt;=" &amp; FU$1, DataRegularSeason20242025!$E$3:$E$1315, $A11)</f>
        <v>39</v>
      </c>
      <c r="FV11">
        <f>SUMIFS(DataRegularSeason20242025!$AA$3:$AA$1315,DataRegularSeason20242025!$B$3:$B$1315, "&lt;=" &amp; FV$1, DataRegularSeason20242025!$D$3:$D$1315, $A11)+SUMIFS(DataRegularSeason20242025!$AB$3:$AB$1315,DataRegularSeason20242025!$B$3:$B$1315, "&lt;=" &amp; FV$1, DataRegularSeason20242025!$E$3:$E$1315, $A11)</f>
        <v>39</v>
      </c>
      <c r="FW11">
        <f>SUMIFS(DataRegularSeason20242025!$AA$3:$AA$1315,DataRegularSeason20242025!$B$3:$B$1315, "&lt;=" &amp; FW$1, DataRegularSeason20242025!$D$3:$D$1315, $A11)+SUMIFS(DataRegularSeason20242025!$AB$3:$AB$1315,DataRegularSeason20242025!$B$3:$B$1315, "&lt;=" &amp; FW$1, DataRegularSeason20242025!$E$3:$E$1315, $A11)</f>
        <v>39</v>
      </c>
      <c r="FX11">
        <f>SUMIFS(DataRegularSeason20242025!$AA$3:$AA$1315,DataRegularSeason20242025!$B$3:$B$1315, "&lt;=" &amp; FX$1, DataRegularSeason20242025!$D$3:$D$1315, $A11)+SUMIFS(DataRegularSeason20242025!$AB$3:$AB$1315,DataRegularSeason20242025!$B$3:$B$1315, "&lt;=" &amp; FX$1, DataRegularSeason20242025!$E$3:$E$1315, $A11)</f>
        <v>39</v>
      </c>
      <c r="FY11">
        <f>SUMIFS(DataRegularSeason20242025!$AA$3:$AA$1315,DataRegularSeason20242025!$B$3:$B$1315, "&lt;=" &amp; FY$1, DataRegularSeason20242025!$D$3:$D$1315, $A11)+SUMIFS(DataRegularSeason20242025!$AB$3:$AB$1315,DataRegularSeason20242025!$B$3:$B$1315, "&lt;=" &amp; FY$1, DataRegularSeason20242025!$E$3:$E$1315, $A11)</f>
        <v>39</v>
      </c>
      <c r="FZ11">
        <f>SUMIFS(DataRegularSeason20242025!$AA$3:$AA$1315,DataRegularSeason20242025!$B$3:$B$1315, "&lt;=" &amp; FZ$1, DataRegularSeason20242025!$D$3:$D$1315, $A11)+SUMIFS(DataRegularSeason20242025!$AB$3:$AB$1315,DataRegularSeason20242025!$B$3:$B$1315, "&lt;=" &amp; FZ$1, DataRegularSeason20242025!$E$3:$E$1315, $A11)</f>
        <v>39</v>
      </c>
      <c r="GA11">
        <f>SUMIFS(DataRegularSeason20242025!$AA$3:$AA$1315,DataRegularSeason20242025!$B$3:$B$1315, "&lt;=" &amp; GA$1, DataRegularSeason20242025!$D$3:$D$1315, $A11)+SUMIFS(DataRegularSeason20242025!$AB$3:$AB$1315,DataRegularSeason20242025!$B$3:$B$1315, "&lt;=" &amp; GA$1, DataRegularSeason20242025!$E$3:$E$1315, $A11)</f>
        <v>39</v>
      </c>
      <c r="GB11">
        <f>SUMIFS(DataRegularSeason20242025!$AA$3:$AA$1315,DataRegularSeason20242025!$B$3:$B$1315, "&lt;=" &amp; GB$1, DataRegularSeason20242025!$D$3:$D$1315, $A11)+SUMIFS(DataRegularSeason20242025!$AB$3:$AB$1315,DataRegularSeason20242025!$B$3:$B$1315, "&lt;=" &amp; GB$1, DataRegularSeason20242025!$E$3:$E$1315, $A11)</f>
        <v>39</v>
      </c>
      <c r="GC11">
        <f>SUMIFS(DataRegularSeason20242025!$AA$3:$AA$1315,DataRegularSeason20242025!$B$3:$B$1315, "&lt;=" &amp; GC$1, DataRegularSeason20242025!$D$3:$D$1315, $A11)+SUMIFS(DataRegularSeason20242025!$AB$3:$AB$1315,DataRegularSeason20242025!$B$3:$B$1315, "&lt;=" &amp; GC$1, DataRegularSeason20242025!$E$3:$E$1315, $A11)</f>
        <v>39</v>
      </c>
      <c r="GD11">
        <f>SUMIFS(DataRegularSeason20242025!$AA$3:$AA$1315,DataRegularSeason20242025!$B$3:$B$1315, "&lt;=" &amp; GD$1, DataRegularSeason20242025!$D$3:$D$1315, $A11)+SUMIFS(DataRegularSeason20242025!$AB$3:$AB$1315,DataRegularSeason20242025!$B$3:$B$1315, "&lt;=" &amp; GD$1, DataRegularSeason20242025!$E$3:$E$1315, $A11)</f>
        <v>39</v>
      </c>
      <c r="GE11">
        <f>SUMIFS(DataRegularSeason20242025!$AA$3:$AA$1315,DataRegularSeason20242025!$B$3:$B$1315, "&lt;=" &amp; GE$1, DataRegularSeason20242025!$D$3:$D$1315, $A11)+SUMIFS(DataRegularSeason20242025!$AB$3:$AB$1315,DataRegularSeason20242025!$B$3:$B$1315, "&lt;=" &amp; GE$1, DataRegularSeason20242025!$E$3:$E$1315, $A11)</f>
        <v>39</v>
      </c>
      <c r="GF11">
        <f>SUMIFS(DataRegularSeason20242025!$AA$3:$AA$1315,DataRegularSeason20242025!$B$3:$B$1315, "&lt;=" &amp; GF$1, DataRegularSeason20242025!$D$3:$D$1315, $A11)+SUMIFS(DataRegularSeason20242025!$AB$3:$AB$1315,DataRegularSeason20242025!$B$3:$B$1315, "&lt;=" &amp; GF$1, DataRegularSeason20242025!$E$3:$E$1315, $A11)</f>
        <v>39</v>
      </c>
      <c r="GG11">
        <f>SUMIFS(DataRegularSeason20242025!$AA$3:$AA$1315,DataRegularSeason20242025!$B$3:$B$1315, "&lt;=" &amp; GG$1, DataRegularSeason20242025!$D$3:$D$1315, $A11)+SUMIFS(DataRegularSeason20242025!$AB$3:$AB$1315,DataRegularSeason20242025!$B$3:$B$1315, "&lt;=" &amp; GG$1, DataRegularSeason20242025!$E$3:$E$1315, $A11)</f>
        <v>39</v>
      </c>
      <c r="GH11">
        <f>SUMIFS(DataRegularSeason20242025!$AA$3:$AA$1315,DataRegularSeason20242025!$B$3:$B$1315, "&lt;=" &amp; GH$1, DataRegularSeason20242025!$D$3:$D$1315, $A11)+SUMIFS(DataRegularSeason20242025!$AB$3:$AB$1315,DataRegularSeason20242025!$B$3:$B$1315, "&lt;=" &amp; GH$1, DataRegularSeason20242025!$E$3:$E$1315, $A11)</f>
        <v>39</v>
      </c>
      <c r="GI11">
        <f>SUMIFS(DataRegularSeason20242025!$AA$3:$AA$1315,DataRegularSeason20242025!$B$3:$B$1315, "&lt;=" &amp; GI$1, DataRegularSeason20242025!$D$3:$D$1315, $A11)+SUMIFS(DataRegularSeason20242025!$AB$3:$AB$1315,DataRegularSeason20242025!$B$3:$B$1315, "&lt;=" &amp; GI$1, DataRegularSeason20242025!$E$3:$E$1315, $A11)</f>
        <v>39</v>
      </c>
      <c r="GJ11">
        <f>SUMIFS(DataRegularSeason20242025!$AA$3:$AA$1315,DataRegularSeason20242025!$B$3:$B$1315, "&lt;=" &amp; GJ$1, DataRegularSeason20242025!$D$3:$D$1315, $A11)+SUMIFS(DataRegularSeason20242025!$AB$3:$AB$1315,DataRegularSeason20242025!$B$3:$B$1315, "&lt;=" &amp; GJ$1, DataRegularSeason20242025!$E$3:$E$1315, $A11)</f>
        <v>39</v>
      </c>
      <c r="GK11">
        <f>SUMIFS(DataRegularSeason20242025!$AA$3:$AA$1315,DataRegularSeason20242025!$B$3:$B$1315, "&lt;=" &amp; GK$1, DataRegularSeason20242025!$D$3:$D$1315, $A11)+SUMIFS(DataRegularSeason20242025!$AB$3:$AB$1315,DataRegularSeason20242025!$B$3:$B$1315, "&lt;=" &amp; GK$1, DataRegularSeason20242025!$E$3:$E$1315, $A11)</f>
        <v>39</v>
      </c>
      <c r="GL11">
        <f>SUMIFS(DataRegularSeason20242025!$AA$3:$AA$1315,DataRegularSeason20242025!$B$3:$B$1315, "&lt;=" &amp; GL$1, DataRegularSeason20242025!$D$3:$D$1315, $A11)+SUMIFS(DataRegularSeason20242025!$AB$3:$AB$1315,DataRegularSeason20242025!$B$3:$B$1315, "&lt;=" &amp; GL$1, DataRegularSeason20242025!$E$3:$E$1315, $A11)</f>
        <v>39</v>
      </c>
      <c r="GM11">
        <f>SUMIFS(DataRegularSeason20242025!$AA$3:$AA$1315,DataRegularSeason20242025!$B$3:$B$1315, "&lt;=" &amp; GM$1, DataRegularSeason20242025!$D$3:$D$1315, $A11)+SUMIFS(DataRegularSeason20242025!$AB$3:$AB$1315,DataRegularSeason20242025!$B$3:$B$1315, "&lt;=" &amp; GM$1, DataRegularSeason20242025!$E$3:$E$1315, $A11)</f>
        <v>39</v>
      </c>
      <c r="GN11">
        <f>SUMIFS(DataRegularSeason20242025!$AA$3:$AA$1315,DataRegularSeason20242025!$B$3:$B$1315, "&lt;=" &amp; GN$1, DataRegularSeason20242025!$D$3:$D$1315, $A11)+SUMIFS(DataRegularSeason20242025!$AB$3:$AB$1315,DataRegularSeason20242025!$B$3:$B$1315, "&lt;=" &amp; GN$1, DataRegularSeason20242025!$E$3:$E$1315, $A11)</f>
        <v>39</v>
      </c>
      <c r="GO11">
        <f>SUMIFS(DataRegularSeason20242025!$AA$3:$AA$1315,DataRegularSeason20242025!$B$3:$B$1315, "&lt;=" &amp; GO$1, DataRegularSeason20242025!$D$3:$D$1315, $A11)+SUMIFS(DataRegularSeason20242025!$AB$3:$AB$1315,DataRegularSeason20242025!$B$3:$B$1315, "&lt;=" &amp; GO$1, DataRegularSeason20242025!$E$3:$E$1315, $A11)</f>
        <v>39</v>
      </c>
      <c r="GP11">
        <f>SUMIFS(DataRegularSeason20242025!$AA$3:$AA$1315,DataRegularSeason20242025!$B$3:$B$1315, "&lt;=" &amp; GP$1, DataRegularSeason20242025!$D$3:$D$1315, $A11)+SUMIFS(DataRegularSeason20242025!$AB$3:$AB$1315,DataRegularSeason20242025!$B$3:$B$1315, "&lt;=" &amp; GP$1, DataRegularSeason20242025!$E$3:$E$1315, $A11)</f>
        <v>39</v>
      </c>
      <c r="GQ11">
        <f>SUMIFS(DataRegularSeason20242025!$AA$3:$AA$1315,DataRegularSeason20242025!$B$3:$B$1315, "&lt;=" &amp; GQ$1, DataRegularSeason20242025!$D$3:$D$1315, $A11)+SUMIFS(DataRegularSeason20242025!$AB$3:$AB$1315,DataRegularSeason20242025!$B$3:$B$1315, "&lt;=" &amp; GQ$1, DataRegularSeason20242025!$E$3:$E$1315, $A11)</f>
        <v>39</v>
      </c>
      <c r="GR11">
        <f>SUMIFS(DataRegularSeason20242025!$AA$3:$AA$1315,DataRegularSeason20242025!$B$3:$B$1315, "&lt;=" &amp; GR$1, DataRegularSeason20242025!$D$3:$D$1315, $A11)+SUMIFS(DataRegularSeason20242025!$AB$3:$AB$1315,DataRegularSeason20242025!$B$3:$B$1315, "&lt;=" &amp; GR$1, DataRegularSeason20242025!$E$3:$E$1315, $A11)</f>
        <v>39</v>
      </c>
      <c r="GS11">
        <f>SUMIFS(DataRegularSeason20242025!$AA$3:$AA$1315,DataRegularSeason20242025!$B$3:$B$1315, "&lt;=" &amp; GS$1, DataRegularSeason20242025!$D$3:$D$1315, $A11)+SUMIFS(DataRegularSeason20242025!$AB$3:$AB$1315,DataRegularSeason20242025!$B$3:$B$1315, "&lt;=" &amp; GS$1, DataRegularSeason20242025!$E$3:$E$1315, $A11)</f>
        <v>39</v>
      </c>
      <c r="GT11">
        <f>SUMIFS(DataRegularSeason20242025!$AA$3:$AA$1315,DataRegularSeason20242025!$B$3:$B$1315, "&lt;=" &amp; GT$1, DataRegularSeason20242025!$D$3:$D$1315, $A11)+SUMIFS(DataRegularSeason20242025!$AB$3:$AB$1315,DataRegularSeason20242025!$B$3:$B$1315, "&lt;=" &amp; GT$1, DataRegularSeason20242025!$E$3:$E$1315, $A11)</f>
        <v>39</v>
      </c>
      <c r="GU11">
        <f>SUMIFS(DataRegularSeason20242025!$AA$3:$AA$1315,DataRegularSeason20242025!$B$3:$B$1315, "&lt;=" &amp; GU$1, DataRegularSeason20242025!$D$3:$D$1315, $A11)+SUMIFS(DataRegularSeason20242025!$AB$3:$AB$1315,DataRegularSeason20242025!$B$3:$B$1315, "&lt;=" &amp; GU$1, DataRegularSeason20242025!$E$3:$E$1315, $A11)</f>
        <v>39</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31</v>
      </c>
      <c r="BV13">
        <f>SUMIFS(DataRegularSeason20242025!$AA$3:$AA$1315,DataRegularSeason20242025!$B$3:$B$1315, "&lt;=" &amp; BV$1, DataRegularSeason20242025!$D$3:$D$1315, $A13)+SUMIFS(DataRegularSeason20242025!$AB$3:$AB$1315,DataRegularSeason20242025!$B$3:$B$1315, "&lt;=" &amp; BV$1, DataRegularSeason20242025!$E$3:$E$1315, $A13)</f>
        <v>31</v>
      </c>
      <c r="BW13">
        <f>SUMIFS(DataRegularSeason20242025!$AA$3:$AA$1315,DataRegularSeason20242025!$B$3:$B$1315, "&lt;=" &amp; BW$1, DataRegularSeason20242025!$D$3:$D$1315, $A13)+SUMIFS(DataRegularSeason20242025!$AB$3:$AB$1315,DataRegularSeason20242025!$B$3:$B$1315, "&lt;=" &amp; BW$1, DataRegularSeason20242025!$E$3:$E$1315, $A13)</f>
        <v>31</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31</v>
      </c>
      <c r="CB13">
        <f>SUMIFS(DataRegularSeason20242025!$AA$3:$AA$1315,DataRegularSeason20242025!$B$3:$B$1315, "&lt;=" &amp; CB$1, DataRegularSeason20242025!$D$3:$D$1315, $A13)+SUMIFS(DataRegularSeason20242025!$AB$3:$AB$1315,DataRegularSeason20242025!$B$3:$B$1315, "&lt;=" &amp; CB$1, DataRegularSeason20242025!$E$3:$E$1315, $A13)</f>
        <v>31</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31</v>
      </c>
      <c r="CF13">
        <f>SUMIFS(DataRegularSeason20242025!$AA$3:$AA$1315,DataRegularSeason20242025!$B$3:$B$1315, "&lt;=" &amp; CF$1, DataRegularSeason20242025!$D$3:$D$1315, $A13)+SUMIFS(DataRegularSeason20242025!$AB$3:$AB$1315,DataRegularSeason20242025!$B$3:$B$1315, "&lt;=" &amp; CF$1, DataRegularSeason20242025!$E$3:$E$1315, $A13)</f>
        <v>31</v>
      </c>
      <c r="CG13">
        <f>SUMIFS(DataRegularSeason20242025!$AA$3:$AA$1315,DataRegularSeason20242025!$B$3:$B$1315, "&lt;=" &amp; CG$1, DataRegularSeason20242025!$D$3:$D$1315, $A13)+SUMIFS(DataRegularSeason20242025!$AB$3:$AB$1315,DataRegularSeason20242025!$B$3:$B$1315, "&lt;=" &amp; CG$1, DataRegularSeason20242025!$E$3:$E$1315, $A13)</f>
        <v>31</v>
      </c>
      <c r="CH13">
        <f>SUMIFS(DataRegularSeason20242025!$AA$3:$AA$1315,DataRegularSeason20242025!$B$3:$B$1315, "&lt;=" &amp; CH$1, DataRegularSeason20242025!$D$3:$D$1315, $A13)+SUMIFS(DataRegularSeason20242025!$AB$3:$AB$1315,DataRegularSeason20242025!$B$3:$B$1315, "&lt;=" &amp; CH$1, DataRegularSeason20242025!$E$3:$E$1315, $A13)</f>
        <v>31</v>
      </c>
      <c r="CI13">
        <f>SUMIFS(DataRegularSeason20242025!$AA$3:$AA$1315,DataRegularSeason20242025!$B$3:$B$1315, "&lt;=" &amp; CI$1, DataRegularSeason20242025!$D$3:$D$1315, $A13)+SUMIFS(DataRegularSeason20242025!$AB$3:$AB$1315,DataRegularSeason20242025!$B$3:$B$1315, "&lt;=" &amp; CI$1, DataRegularSeason20242025!$E$3:$E$1315, $A13)</f>
        <v>31</v>
      </c>
      <c r="CJ13">
        <f>SUMIFS(DataRegularSeason20242025!$AA$3:$AA$1315,DataRegularSeason20242025!$B$3:$B$1315, "&lt;=" &amp; CJ$1, DataRegularSeason20242025!$D$3:$D$1315, $A13)+SUMIFS(DataRegularSeason20242025!$AB$3:$AB$1315,DataRegularSeason20242025!$B$3:$B$1315, "&lt;=" &amp; CJ$1, DataRegularSeason20242025!$E$3:$E$1315, $A13)</f>
        <v>31</v>
      </c>
      <c r="CK13">
        <f>SUMIFS(DataRegularSeason20242025!$AA$3:$AA$1315,DataRegularSeason20242025!$B$3:$B$1315, "&lt;=" &amp; CK$1, DataRegularSeason20242025!$D$3:$D$1315, $A13)+SUMIFS(DataRegularSeason20242025!$AB$3:$AB$1315,DataRegularSeason20242025!$B$3:$B$1315, "&lt;=" &amp; CK$1, DataRegularSeason20242025!$E$3:$E$1315, $A13)</f>
        <v>31</v>
      </c>
      <c r="CL13">
        <f>SUMIFS(DataRegularSeason20242025!$AA$3:$AA$1315,DataRegularSeason20242025!$B$3:$B$1315, "&lt;=" &amp; CL$1, DataRegularSeason20242025!$D$3:$D$1315, $A13)+SUMIFS(DataRegularSeason20242025!$AB$3:$AB$1315,DataRegularSeason20242025!$B$3:$B$1315, "&lt;=" &amp; CL$1, DataRegularSeason20242025!$E$3:$E$1315, $A13)</f>
        <v>31</v>
      </c>
      <c r="CM13">
        <f>SUMIFS(DataRegularSeason20242025!$AA$3:$AA$1315,DataRegularSeason20242025!$B$3:$B$1315, "&lt;=" &amp; CM$1, DataRegularSeason20242025!$D$3:$D$1315, $A13)+SUMIFS(DataRegularSeason20242025!$AB$3:$AB$1315,DataRegularSeason20242025!$B$3:$B$1315, "&lt;=" &amp; CM$1, DataRegularSeason20242025!$E$3:$E$1315, $A13)</f>
        <v>31</v>
      </c>
      <c r="CN13">
        <f>SUMIFS(DataRegularSeason20242025!$AA$3:$AA$1315,DataRegularSeason20242025!$B$3:$B$1315, "&lt;=" &amp; CN$1, DataRegularSeason20242025!$D$3:$D$1315, $A13)+SUMIFS(DataRegularSeason20242025!$AB$3:$AB$1315,DataRegularSeason20242025!$B$3:$B$1315, "&lt;=" &amp; CN$1, DataRegularSeason20242025!$E$3:$E$1315, $A13)</f>
        <v>31</v>
      </c>
      <c r="CO13">
        <f>SUMIFS(DataRegularSeason20242025!$AA$3:$AA$1315,DataRegularSeason20242025!$B$3:$B$1315, "&lt;=" &amp; CO$1, DataRegularSeason20242025!$D$3:$D$1315, $A13)+SUMIFS(DataRegularSeason20242025!$AB$3:$AB$1315,DataRegularSeason20242025!$B$3:$B$1315, "&lt;=" &amp; CO$1, DataRegularSeason20242025!$E$3:$E$1315, $A13)</f>
        <v>31</v>
      </c>
      <c r="CP13">
        <f>SUMIFS(DataRegularSeason20242025!$AA$3:$AA$1315,DataRegularSeason20242025!$B$3:$B$1315, "&lt;=" &amp; CP$1, DataRegularSeason20242025!$D$3:$D$1315, $A13)+SUMIFS(DataRegularSeason20242025!$AB$3:$AB$1315,DataRegularSeason20242025!$B$3:$B$1315, "&lt;=" &amp; CP$1, DataRegularSeason20242025!$E$3:$E$1315, $A13)</f>
        <v>31</v>
      </c>
      <c r="CQ13">
        <f>SUMIFS(DataRegularSeason20242025!$AA$3:$AA$1315,DataRegularSeason20242025!$B$3:$B$1315, "&lt;=" &amp; CQ$1, DataRegularSeason20242025!$D$3:$D$1315, $A13)+SUMIFS(DataRegularSeason20242025!$AB$3:$AB$1315,DataRegularSeason20242025!$B$3:$B$1315, "&lt;=" &amp; CQ$1, DataRegularSeason20242025!$E$3:$E$1315, $A13)</f>
        <v>31</v>
      </c>
      <c r="CR13">
        <f>SUMIFS(DataRegularSeason20242025!$AA$3:$AA$1315,DataRegularSeason20242025!$B$3:$B$1315, "&lt;=" &amp; CR$1, DataRegularSeason20242025!$D$3:$D$1315, $A13)+SUMIFS(DataRegularSeason20242025!$AB$3:$AB$1315,DataRegularSeason20242025!$B$3:$B$1315, "&lt;=" &amp; CR$1, DataRegularSeason20242025!$E$3:$E$1315, $A13)</f>
        <v>31</v>
      </c>
      <c r="CS13">
        <f>SUMIFS(DataRegularSeason20242025!$AA$3:$AA$1315,DataRegularSeason20242025!$B$3:$B$1315, "&lt;=" &amp; CS$1, DataRegularSeason20242025!$D$3:$D$1315, $A13)+SUMIFS(DataRegularSeason20242025!$AB$3:$AB$1315,DataRegularSeason20242025!$B$3:$B$1315, "&lt;=" &amp; CS$1, DataRegularSeason20242025!$E$3:$E$1315, $A13)</f>
        <v>31</v>
      </c>
      <c r="CT13">
        <f>SUMIFS(DataRegularSeason20242025!$AA$3:$AA$1315,DataRegularSeason20242025!$B$3:$B$1315, "&lt;=" &amp; CT$1, DataRegularSeason20242025!$D$3:$D$1315, $A13)+SUMIFS(DataRegularSeason20242025!$AB$3:$AB$1315,DataRegularSeason20242025!$B$3:$B$1315, "&lt;=" &amp; CT$1, DataRegularSeason20242025!$E$3:$E$1315, $A13)</f>
        <v>31</v>
      </c>
      <c r="CU13">
        <f>SUMIFS(DataRegularSeason20242025!$AA$3:$AA$1315,DataRegularSeason20242025!$B$3:$B$1315, "&lt;=" &amp; CU$1, DataRegularSeason20242025!$D$3:$D$1315, $A13)+SUMIFS(DataRegularSeason20242025!$AB$3:$AB$1315,DataRegularSeason20242025!$B$3:$B$1315, "&lt;=" &amp; CU$1, DataRegularSeason20242025!$E$3:$E$1315, $A13)</f>
        <v>31</v>
      </c>
      <c r="CV13">
        <f>SUMIFS(DataRegularSeason20242025!$AA$3:$AA$1315,DataRegularSeason20242025!$B$3:$B$1315, "&lt;=" &amp; CV$1, DataRegularSeason20242025!$D$3:$D$1315, $A13)+SUMIFS(DataRegularSeason20242025!$AB$3:$AB$1315,DataRegularSeason20242025!$B$3:$B$1315, "&lt;=" &amp; CV$1, DataRegularSeason20242025!$E$3:$E$1315, $A13)</f>
        <v>31</v>
      </c>
      <c r="CW13">
        <f>SUMIFS(DataRegularSeason20242025!$AA$3:$AA$1315,DataRegularSeason20242025!$B$3:$B$1315, "&lt;=" &amp; CW$1, DataRegularSeason20242025!$D$3:$D$1315, $A13)+SUMIFS(DataRegularSeason20242025!$AB$3:$AB$1315,DataRegularSeason20242025!$B$3:$B$1315, "&lt;=" &amp; CW$1, DataRegularSeason20242025!$E$3:$E$1315, $A13)</f>
        <v>31</v>
      </c>
      <c r="CX13">
        <f>SUMIFS(DataRegularSeason20242025!$AA$3:$AA$1315,DataRegularSeason20242025!$B$3:$B$1315, "&lt;=" &amp; CX$1, DataRegularSeason20242025!$D$3:$D$1315, $A13)+SUMIFS(DataRegularSeason20242025!$AB$3:$AB$1315,DataRegularSeason20242025!$B$3:$B$1315, "&lt;=" &amp; CX$1, DataRegularSeason20242025!$E$3:$E$1315, $A13)</f>
        <v>31</v>
      </c>
      <c r="CY13">
        <f>SUMIFS(DataRegularSeason20242025!$AA$3:$AA$1315,DataRegularSeason20242025!$B$3:$B$1315, "&lt;=" &amp; CY$1, DataRegularSeason20242025!$D$3:$D$1315, $A13)+SUMIFS(DataRegularSeason20242025!$AB$3:$AB$1315,DataRegularSeason20242025!$B$3:$B$1315, "&lt;=" &amp; CY$1, DataRegularSeason20242025!$E$3:$E$1315, $A13)</f>
        <v>31</v>
      </c>
      <c r="CZ13">
        <f>SUMIFS(DataRegularSeason20242025!$AA$3:$AA$1315,DataRegularSeason20242025!$B$3:$B$1315, "&lt;=" &amp; CZ$1, DataRegularSeason20242025!$D$3:$D$1315, $A13)+SUMIFS(DataRegularSeason20242025!$AB$3:$AB$1315,DataRegularSeason20242025!$B$3:$B$1315, "&lt;=" &amp; CZ$1, DataRegularSeason20242025!$E$3:$E$1315, $A13)</f>
        <v>31</v>
      </c>
      <c r="DA13">
        <f>SUMIFS(DataRegularSeason20242025!$AA$3:$AA$1315,DataRegularSeason20242025!$B$3:$B$1315, "&lt;=" &amp; DA$1, DataRegularSeason20242025!$D$3:$D$1315, $A13)+SUMIFS(DataRegularSeason20242025!$AB$3:$AB$1315,DataRegularSeason20242025!$B$3:$B$1315, "&lt;=" &amp; DA$1, DataRegularSeason20242025!$E$3:$E$1315, $A13)</f>
        <v>31</v>
      </c>
      <c r="DB13">
        <f>SUMIFS(DataRegularSeason20242025!$AA$3:$AA$1315,DataRegularSeason20242025!$B$3:$B$1315, "&lt;=" &amp; DB$1, DataRegularSeason20242025!$D$3:$D$1315, $A13)+SUMIFS(DataRegularSeason20242025!$AB$3:$AB$1315,DataRegularSeason20242025!$B$3:$B$1315, "&lt;=" &amp; DB$1, DataRegularSeason20242025!$E$3:$E$1315, $A13)</f>
        <v>31</v>
      </c>
      <c r="DC13">
        <f>SUMIFS(DataRegularSeason20242025!$AA$3:$AA$1315,DataRegularSeason20242025!$B$3:$B$1315, "&lt;=" &amp; DC$1, DataRegularSeason20242025!$D$3:$D$1315, $A13)+SUMIFS(DataRegularSeason20242025!$AB$3:$AB$1315,DataRegularSeason20242025!$B$3:$B$1315, "&lt;=" &amp; DC$1, DataRegularSeason20242025!$E$3:$E$1315, $A13)</f>
        <v>31</v>
      </c>
      <c r="DD13">
        <f>SUMIFS(DataRegularSeason20242025!$AA$3:$AA$1315,DataRegularSeason20242025!$B$3:$B$1315, "&lt;=" &amp; DD$1, DataRegularSeason20242025!$D$3:$D$1315, $A13)+SUMIFS(DataRegularSeason20242025!$AB$3:$AB$1315,DataRegularSeason20242025!$B$3:$B$1315, "&lt;=" &amp; DD$1, DataRegularSeason20242025!$E$3:$E$1315, $A13)</f>
        <v>31</v>
      </c>
      <c r="DE13">
        <f>SUMIFS(DataRegularSeason20242025!$AA$3:$AA$1315,DataRegularSeason20242025!$B$3:$B$1315, "&lt;=" &amp; DE$1, DataRegularSeason20242025!$D$3:$D$1315, $A13)+SUMIFS(DataRegularSeason20242025!$AB$3:$AB$1315,DataRegularSeason20242025!$B$3:$B$1315, "&lt;=" &amp; DE$1, DataRegularSeason20242025!$E$3:$E$1315, $A13)</f>
        <v>31</v>
      </c>
      <c r="DF13">
        <f>SUMIFS(DataRegularSeason20242025!$AA$3:$AA$1315,DataRegularSeason20242025!$B$3:$B$1315, "&lt;=" &amp; DF$1, DataRegularSeason20242025!$D$3:$D$1315, $A13)+SUMIFS(DataRegularSeason20242025!$AB$3:$AB$1315,DataRegularSeason20242025!$B$3:$B$1315, "&lt;=" &amp; DF$1, DataRegularSeason20242025!$E$3:$E$1315, $A13)</f>
        <v>31</v>
      </c>
      <c r="DG13">
        <f>SUMIFS(DataRegularSeason20242025!$AA$3:$AA$1315,DataRegularSeason20242025!$B$3:$B$1315, "&lt;=" &amp; DG$1, DataRegularSeason20242025!$D$3:$D$1315, $A13)+SUMIFS(DataRegularSeason20242025!$AB$3:$AB$1315,DataRegularSeason20242025!$B$3:$B$1315, "&lt;=" &amp; DG$1, DataRegularSeason20242025!$E$3:$E$1315, $A13)</f>
        <v>31</v>
      </c>
      <c r="DH13">
        <f>SUMIFS(DataRegularSeason20242025!$AA$3:$AA$1315,DataRegularSeason20242025!$B$3:$B$1315, "&lt;=" &amp; DH$1, DataRegularSeason20242025!$D$3:$D$1315, $A13)+SUMIFS(DataRegularSeason20242025!$AB$3:$AB$1315,DataRegularSeason20242025!$B$3:$B$1315, "&lt;=" &amp; DH$1, DataRegularSeason20242025!$E$3:$E$1315, $A13)</f>
        <v>31</v>
      </c>
      <c r="DI13">
        <f>SUMIFS(DataRegularSeason20242025!$AA$3:$AA$1315,DataRegularSeason20242025!$B$3:$B$1315, "&lt;=" &amp; DI$1, DataRegularSeason20242025!$D$3:$D$1315, $A13)+SUMIFS(DataRegularSeason20242025!$AB$3:$AB$1315,DataRegularSeason20242025!$B$3:$B$1315, "&lt;=" &amp; DI$1, DataRegularSeason20242025!$E$3:$E$1315, $A13)</f>
        <v>31</v>
      </c>
      <c r="DJ13">
        <f>SUMIFS(DataRegularSeason20242025!$AA$3:$AA$1315,DataRegularSeason20242025!$B$3:$B$1315, "&lt;=" &amp; DJ$1, DataRegularSeason20242025!$D$3:$D$1315, $A13)+SUMIFS(DataRegularSeason20242025!$AB$3:$AB$1315,DataRegularSeason20242025!$B$3:$B$1315, "&lt;=" &amp; DJ$1, DataRegularSeason20242025!$E$3:$E$1315, $A13)</f>
        <v>31</v>
      </c>
      <c r="DK13">
        <f>SUMIFS(DataRegularSeason20242025!$AA$3:$AA$1315,DataRegularSeason20242025!$B$3:$B$1315, "&lt;=" &amp; DK$1, DataRegularSeason20242025!$D$3:$D$1315, $A13)+SUMIFS(DataRegularSeason20242025!$AB$3:$AB$1315,DataRegularSeason20242025!$B$3:$B$1315, "&lt;=" &amp; DK$1, DataRegularSeason20242025!$E$3:$E$1315, $A13)</f>
        <v>31</v>
      </c>
      <c r="DL13">
        <f>SUMIFS(DataRegularSeason20242025!$AA$3:$AA$1315,DataRegularSeason20242025!$B$3:$B$1315, "&lt;=" &amp; DL$1, DataRegularSeason20242025!$D$3:$D$1315, $A13)+SUMIFS(DataRegularSeason20242025!$AB$3:$AB$1315,DataRegularSeason20242025!$B$3:$B$1315, "&lt;=" &amp; DL$1, DataRegularSeason20242025!$E$3:$E$1315, $A13)</f>
        <v>31</v>
      </c>
      <c r="DM13">
        <f>SUMIFS(DataRegularSeason20242025!$AA$3:$AA$1315,DataRegularSeason20242025!$B$3:$B$1315, "&lt;=" &amp; DM$1, DataRegularSeason20242025!$D$3:$D$1315, $A13)+SUMIFS(DataRegularSeason20242025!$AB$3:$AB$1315,DataRegularSeason20242025!$B$3:$B$1315, "&lt;=" &amp; DM$1, DataRegularSeason20242025!$E$3:$E$1315, $A13)</f>
        <v>31</v>
      </c>
      <c r="DN13">
        <f>SUMIFS(DataRegularSeason20242025!$AA$3:$AA$1315,DataRegularSeason20242025!$B$3:$B$1315, "&lt;=" &amp; DN$1, DataRegularSeason20242025!$D$3:$D$1315, $A13)+SUMIFS(DataRegularSeason20242025!$AB$3:$AB$1315,DataRegularSeason20242025!$B$3:$B$1315, "&lt;=" &amp; DN$1, DataRegularSeason20242025!$E$3:$E$1315, $A13)</f>
        <v>31</v>
      </c>
      <c r="DO13">
        <f>SUMIFS(DataRegularSeason20242025!$AA$3:$AA$1315,DataRegularSeason20242025!$B$3:$B$1315, "&lt;=" &amp; DO$1, DataRegularSeason20242025!$D$3:$D$1315, $A13)+SUMIFS(DataRegularSeason20242025!$AB$3:$AB$1315,DataRegularSeason20242025!$B$3:$B$1315, "&lt;=" &amp; DO$1, DataRegularSeason20242025!$E$3:$E$1315, $A13)</f>
        <v>31</v>
      </c>
      <c r="DP13">
        <f>SUMIFS(DataRegularSeason20242025!$AA$3:$AA$1315,DataRegularSeason20242025!$B$3:$B$1315, "&lt;=" &amp; DP$1, DataRegularSeason20242025!$D$3:$D$1315, $A13)+SUMIFS(DataRegularSeason20242025!$AB$3:$AB$1315,DataRegularSeason20242025!$B$3:$B$1315, "&lt;=" &amp; DP$1, DataRegularSeason20242025!$E$3:$E$1315, $A13)</f>
        <v>31</v>
      </c>
      <c r="DQ13">
        <f>SUMIFS(DataRegularSeason20242025!$AA$3:$AA$1315,DataRegularSeason20242025!$B$3:$B$1315, "&lt;=" &amp; DQ$1, DataRegularSeason20242025!$D$3:$D$1315, $A13)+SUMIFS(DataRegularSeason20242025!$AB$3:$AB$1315,DataRegularSeason20242025!$B$3:$B$1315, "&lt;=" &amp; DQ$1, DataRegularSeason20242025!$E$3:$E$1315, $A13)</f>
        <v>31</v>
      </c>
      <c r="DR13">
        <f>SUMIFS(DataRegularSeason20242025!$AA$3:$AA$1315,DataRegularSeason20242025!$B$3:$B$1315, "&lt;=" &amp; DR$1, DataRegularSeason20242025!$D$3:$D$1315, $A13)+SUMIFS(DataRegularSeason20242025!$AB$3:$AB$1315,DataRegularSeason20242025!$B$3:$B$1315, "&lt;=" &amp; DR$1, DataRegularSeason20242025!$E$3:$E$1315, $A13)</f>
        <v>31</v>
      </c>
      <c r="DS13">
        <f>SUMIFS(DataRegularSeason20242025!$AA$3:$AA$1315,DataRegularSeason20242025!$B$3:$B$1315, "&lt;=" &amp; DS$1, DataRegularSeason20242025!$D$3:$D$1315, $A13)+SUMIFS(DataRegularSeason20242025!$AB$3:$AB$1315,DataRegularSeason20242025!$B$3:$B$1315, "&lt;=" &amp; DS$1, DataRegularSeason20242025!$E$3:$E$1315, $A13)</f>
        <v>31</v>
      </c>
      <c r="DT13">
        <f>SUMIFS(DataRegularSeason20242025!$AA$3:$AA$1315,DataRegularSeason20242025!$B$3:$B$1315, "&lt;=" &amp; DT$1, DataRegularSeason20242025!$D$3:$D$1315, $A13)+SUMIFS(DataRegularSeason20242025!$AB$3:$AB$1315,DataRegularSeason20242025!$B$3:$B$1315, "&lt;=" &amp; DT$1, DataRegularSeason20242025!$E$3:$E$1315, $A13)</f>
        <v>31</v>
      </c>
      <c r="DU13">
        <f>SUMIFS(DataRegularSeason20242025!$AA$3:$AA$1315,DataRegularSeason20242025!$B$3:$B$1315, "&lt;=" &amp; DU$1, DataRegularSeason20242025!$D$3:$D$1315, $A13)+SUMIFS(DataRegularSeason20242025!$AB$3:$AB$1315,DataRegularSeason20242025!$B$3:$B$1315, "&lt;=" &amp; DU$1, DataRegularSeason20242025!$E$3:$E$1315, $A13)</f>
        <v>31</v>
      </c>
      <c r="DV13">
        <f>SUMIFS(DataRegularSeason20242025!$AA$3:$AA$1315,DataRegularSeason20242025!$B$3:$B$1315, "&lt;=" &amp; DV$1, DataRegularSeason20242025!$D$3:$D$1315, $A13)+SUMIFS(DataRegularSeason20242025!$AB$3:$AB$1315,DataRegularSeason20242025!$B$3:$B$1315, "&lt;=" &amp; DV$1, DataRegularSeason20242025!$E$3:$E$1315, $A13)</f>
        <v>31</v>
      </c>
      <c r="DW13">
        <f>SUMIFS(DataRegularSeason20242025!$AA$3:$AA$1315,DataRegularSeason20242025!$B$3:$B$1315, "&lt;=" &amp; DW$1, DataRegularSeason20242025!$D$3:$D$1315, $A13)+SUMIFS(DataRegularSeason20242025!$AB$3:$AB$1315,DataRegularSeason20242025!$B$3:$B$1315, "&lt;=" &amp; DW$1, DataRegularSeason20242025!$E$3:$E$1315, $A13)</f>
        <v>31</v>
      </c>
      <c r="DX13">
        <f>SUMIFS(DataRegularSeason20242025!$AA$3:$AA$1315,DataRegularSeason20242025!$B$3:$B$1315, "&lt;=" &amp; DX$1, DataRegularSeason20242025!$D$3:$D$1315, $A13)+SUMIFS(DataRegularSeason20242025!$AB$3:$AB$1315,DataRegularSeason20242025!$B$3:$B$1315, "&lt;=" &amp; DX$1, DataRegularSeason20242025!$E$3:$E$1315, $A13)</f>
        <v>31</v>
      </c>
      <c r="DY13">
        <f>SUMIFS(DataRegularSeason20242025!$AA$3:$AA$1315,DataRegularSeason20242025!$B$3:$B$1315, "&lt;=" &amp; DY$1, DataRegularSeason20242025!$D$3:$D$1315, $A13)+SUMIFS(DataRegularSeason20242025!$AB$3:$AB$1315,DataRegularSeason20242025!$B$3:$B$1315, "&lt;=" &amp; DY$1, DataRegularSeason20242025!$E$3:$E$1315, $A13)</f>
        <v>31</v>
      </c>
      <c r="DZ13">
        <f>SUMIFS(DataRegularSeason20242025!$AA$3:$AA$1315,DataRegularSeason20242025!$B$3:$B$1315, "&lt;=" &amp; DZ$1, DataRegularSeason20242025!$D$3:$D$1315, $A13)+SUMIFS(DataRegularSeason20242025!$AB$3:$AB$1315,DataRegularSeason20242025!$B$3:$B$1315, "&lt;=" &amp; DZ$1, DataRegularSeason20242025!$E$3:$E$1315, $A13)</f>
        <v>31</v>
      </c>
      <c r="EA13">
        <f>SUMIFS(DataRegularSeason20242025!$AA$3:$AA$1315,DataRegularSeason20242025!$B$3:$B$1315, "&lt;=" &amp; EA$1, DataRegularSeason20242025!$D$3:$D$1315, $A13)+SUMIFS(DataRegularSeason20242025!$AB$3:$AB$1315,DataRegularSeason20242025!$B$3:$B$1315, "&lt;=" &amp; EA$1, DataRegularSeason20242025!$E$3:$E$1315, $A13)</f>
        <v>31</v>
      </c>
      <c r="EB13">
        <f>SUMIFS(DataRegularSeason20242025!$AA$3:$AA$1315,DataRegularSeason20242025!$B$3:$B$1315, "&lt;=" &amp; EB$1, DataRegularSeason20242025!$D$3:$D$1315, $A13)+SUMIFS(DataRegularSeason20242025!$AB$3:$AB$1315,DataRegularSeason20242025!$B$3:$B$1315, "&lt;=" &amp; EB$1, DataRegularSeason20242025!$E$3:$E$1315, $A13)</f>
        <v>31</v>
      </c>
      <c r="EC13">
        <f>SUMIFS(DataRegularSeason20242025!$AA$3:$AA$1315,DataRegularSeason20242025!$B$3:$B$1315, "&lt;=" &amp; EC$1, DataRegularSeason20242025!$D$3:$D$1315, $A13)+SUMIFS(DataRegularSeason20242025!$AB$3:$AB$1315,DataRegularSeason20242025!$B$3:$B$1315, "&lt;=" &amp; EC$1, DataRegularSeason20242025!$E$3:$E$1315, $A13)</f>
        <v>31</v>
      </c>
      <c r="ED13">
        <f>SUMIFS(DataRegularSeason20242025!$AA$3:$AA$1315,DataRegularSeason20242025!$B$3:$B$1315, "&lt;=" &amp; ED$1, DataRegularSeason20242025!$D$3:$D$1315, $A13)+SUMIFS(DataRegularSeason20242025!$AB$3:$AB$1315,DataRegularSeason20242025!$B$3:$B$1315, "&lt;=" &amp; ED$1, DataRegularSeason20242025!$E$3:$E$1315, $A13)</f>
        <v>31</v>
      </c>
      <c r="EE13">
        <f>SUMIFS(DataRegularSeason20242025!$AA$3:$AA$1315,DataRegularSeason20242025!$B$3:$B$1315, "&lt;=" &amp; EE$1, DataRegularSeason20242025!$D$3:$D$1315, $A13)+SUMIFS(DataRegularSeason20242025!$AB$3:$AB$1315,DataRegularSeason20242025!$B$3:$B$1315, "&lt;=" &amp; EE$1, DataRegularSeason20242025!$E$3:$E$1315, $A13)</f>
        <v>31</v>
      </c>
      <c r="EF13">
        <f>SUMIFS(DataRegularSeason20242025!$AA$3:$AA$1315,DataRegularSeason20242025!$B$3:$B$1315, "&lt;=" &amp; EF$1, DataRegularSeason20242025!$D$3:$D$1315, $A13)+SUMIFS(DataRegularSeason20242025!$AB$3:$AB$1315,DataRegularSeason20242025!$B$3:$B$1315, "&lt;=" &amp; EF$1, DataRegularSeason20242025!$E$3:$E$1315, $A13)</f>
        <v>31</v>
      </c>
      <c r="EG13">
        <f>SUMIFS(DataRegularSeason20242025!$AA$3:$AA$1315,DataRegularSeason20242025!$B$3:$B$1315, "&lt;=" &amp; EG$1, DataRegularSeason20242025!$D$3:$D$1315, $A13)+SUMIFS(DataRegularSeason20242025!$AB$3:$AB$1315,DataRegularSeason20242025!$B$3:$B$1315, "&lt;=" &amp; EG$1, DataRegularSeason20242025!$E$3:$E$1315, $A13)</f>
        <v>31</v>
      </c>
      <c r="EH13">
        <f>SUMIFS(DataRegularSeason20242025!$AA$3:$AA$1315,DataRegularSeason20242025!$B$3:$B$1315, "&lt;=" &amp; EH$1, DataRegularSeason20242025!$D$3:$D$1315, $A13)+SUMIFS(DataRegularSeason20242025!$AB$3:$AB$1315,DataRegularSeason20242025!$B$3:$B$1315, "&lt;=" &amp; EH$1, DataRegularSeason20242025!$E$3:$E$1315, $A13)</f>
        <v>31</v>
      </c>
      <c r="EI13">
        <f>SUMIFS(DataRegularSeason20242025!$AA$3:$AA$1315,DataRegularSeason20242025!$B$3:$B$1315, "&lt;=" &amp; EI$1, DataRegularSeason20242025!$D$3:$D$1315, $A13)+SUMIFS(DataRegularSeason20242025!$AB$3:$AB$1315,DataRegularSeason20242025!$B$3:$B$1315, "&lt;=" &amp; EI$1, DataRegularSeason20242025!$E$3:$E$1315, $A13)</f>
        <v>31</v>
      </c>
      <c r="EJ13">
        <f>SUMIFS(DataRegularSeason20242025!$AA$3:$AA$1315,DataRegularSeason20242025!$B$3:$B$1315, "&lt;=" &amp; EJ$1, DataRegularSeason20242025!$D$3:$D$1315, $A13)+SUMIFS(DataRegularSeason20242025!$AB$3:$AB$1315,DataRegularSeason20242025!$B$3:$B$1315, "&lt;=" &amp; EJ$1, DataRegularSeason20242025!$E$3:$E$1315, $A13)</f>
        <v>31</v>
      </c>
      <c r="EK13">
        <f>SUMIFS(DataRegularSeason20242025!$AA$3:$AA$1315,DataRegularSeason20242025!$B$3:$B$1315, "&lt;=" &amp; EK$1, DataRegularSeason20242025!$D$3:$D$1315, $A13)+SUMIFS(DataRegularSeason20242025!$AB$3:$AB$1315,DataRegularSeason20242025!$B$3:$B$1315, "&lt;=" &amp; EK$1, DataRegularSeason20242025!$E$3:$E$1315, $A13)</f>
        <v>31</v>
      </c>
      <c r="EL13">
        <f>SUMIFS(DataRegularSeason20242025!$AA$3:$AA$1315,DataRegularSeason20242025!$B$3:$B$1315, "&lt;=" &amp; EL$1, DataRegularSeason20242025!$D$3:$D$1315, $A13)+SUMIFS(DataRegularSeason20242025!$AB$3:$AB$1315,DataRegularSeason20242025!$B$3:$B$1315, "&lt;=" &amp; EL$1, DataRegularSeason20242025!$E$3:$E$1315, $A13)</f>
        <v>31</v>
      </c>
      <c r="EM13">
        <f>SUMIFS(DataRegularSeason20242025!$AA$3:$AA$1315,DataRegularSeason20242025!$B$3:$B$1315, "&lt;=" &amp; EM$1, DataRegularSeason20242025!$D$3:$D$1315, $A13)+SUMIFS(DataRegularSeason20242025!$AB$3:$AB$1315,DataRegularSeason20242025!$B$3:$B$1315, "&lt;=" &amp; EM$1, DataRegularSeason20242025!$E$3:$E$1315, $A13)</f>
        <v>31</v>
      </c>
      <c r="EN13">
        <f>SUMIFS(DataRegularSeason20242025!$AA$3:$AA$1315,DataRegularSeason20242025!$B$3:$B$1315, "&lt;=" &amp; EN$1, DataRegularSeason20242025!$D$3:$D$1315, $A13)+SUMIFS(DataRegularSeason20242025!$AB$3:$AB$1315,DataRegularSeason20242025!$B$3:$B$1315, "&lt;=" &amp; EN$1, DataRegularSeason20242025!$E$3:$E$1315, $A13)</f>
        <v>31</v>
      </c>
      <c r="EO13">
        <f>SUMIFS(DataRegularSeason20242025!$AA$3:$AA$1315,DataRegularSeason20242025!$B$3:$B$1315, "&lt;=" &amp; EO$1, DataRegularSeason20242025!$D$3:$D$1315, $A13)+SUMIFS(DataRegularSeason20242025!$AB$3:$AB$1315,DataRegularSeason20242025!$B$3:$B$1315, "&lt;=" &amp; EO$1, DataRegularSeason20242025!$E$3:$E$1315, $A13)</f>
        <v>31</v>
      </c>
      <c r="EP13">
        <f>SUMIFS(DataRegularSeason20242025!$AA$3:$AA$1315,DataRegularSeason20242025!$B$3:$B$1315, "&lt;=" &amp; EP$1, DataRegularSeason20242025!$D$3:$D$1315, $A13)+SUMIFS(DataRegularSeason20242025!$AB$3:$AB$1315,DataRegularSeason20242025!$B$3:$B$1315, "&lt;=" &amp; EP$1, DataRegularSeason20242025!$E$3:$E$1315, $A13)</f>
        <v>31</v>
      </c>
      <c r="EQ13">
        <f>SUMIFS(DataRegularSeason20242025!$AA$3:$AA$1315,DataRegularSeason20242025!$B$3:$B$1315, "&lt;=" &amp; EQ$1, DataRegularSeason20242025!$D$3:$D$1315, $A13)+SUMIFS(DataRegularSeason20242025!$AB$3:$AB$1315,DataRegularSeason20242025!$B$3:$B$1315, "&lt;=" &amp; EQ$1, DataRegularSeason20242025!$E$3:$E$1315, $A13)</f>
        <v>31</v>
      </c>
      <c r="ER13">
        <f>SUMIFS(DataRegularSeason20242025!$AA$3:$AA$1315,DataRegularSeason20242025!$B$3:$B$1315, "&lt;=" &amp; ER$1, DataRegularSeason20242025!$D$3:$D$1315, $A13)+SUMIFS(DataRegularSeason20242025!$AB$3:$AB$1315,DataRegularSeason20242025!$B$3:$B$1315, "&lt;=" &amp; ER$1, DataRegularSeason20242025!$E$3:$E$1315, $A13)</f>
        <v>31</v>
      </c>
      <c r="ES13">
        <f>SUMIFS(DataRegularSeason20242025!$AA$3:$AA$1315,DataRegularSeason20242025!$B$3:$B$1315, "&lt;=" &amp; ES$1, DataRegularSeason20242025!$D$3:$D$1315, $A13)+SUMIFS(DataRegularSeason20242025!$AB$3:$AB$1315,DataRegularSeason20242025!$B$3:$B$1315, "&lt;=" &amp; ES$1, DataRegularSeason20242025!$E$3:$E$1315, $A13)</f>
        <v>31</v>
      </c>
      <c r="ET13">
        <f>SUMIFS(DataRegularSeason20242025!$AA$3:$AA$1315,DataRegularSeason20242025!$B$3:$B$1315, "&lt;=" &amp; ET$1, DataRegularSeason20242025!$D$3:$D$1315, $A13)+SUMIFS(DataRegularSeason20242025!$AB$3:$AB$1315,DataRegularSeason20242025!$B$3:$B$1315, "&lt;=" &amp; ET$1, DataRegularSeason20242025!$E$3:$E$1315, $A13)</f>
        <v>31</v>
      </c>
      <c r="EU13">
        <f>SUMIFS(DataRegularSeason20242025!$AA$3:$AA$1315,DataRegularSeason20242025!$B$3:$B$1315, "&lt;=" &amp; EU$1, DataRegularSeason20242025!$D$3:$D$1315, $A13)+SUMIFS(DataRegularSeason20242025!$AB$3:$AB$1315,DataRegularSeason20242025!$B$3:$B$1315, "&lt;=" &amp; EU$1, DataRegularSeason20242025!$E$3:$E$1315, $A13)</f>
        <v>31</v>
      </c>
      <c r="EV13">
        <f>SUMIFS(DataRegularSeason20242025!$AA$3:$AA$1315,DataRegularSeason20242025!$B$3:$B$1315, "&lt;=" &amp; EV$1, DataRegularSeason20242025!$D$3:$D$1315, $A13)+SUMIFS(DataRegularSeason20242025!$AB$3:$AB$1315,DataRegularSeason20242025!$B$3:$B$1315, "&lt;=" &amp; EV$1, DataRegularSeason20242025!$E$3:$E$1315, $A13)</f>
        <v>31</v>
      </c>
      <c r="EW13">
        <f>SUMIFS(DataRegularSeason20242025!$AA$3:$AA$1315,DataRegularSeason20242025!$B$3:$B$1315, "&lt;=" &amp; EW$1, DataRegularSeason20242025!$D$3:$D$1315, $A13)+SUMIFS(DataRegularSeason20242025!$AB$3:$AB$1315,DataRegularSeason20242025!$B$3:$B$1315, "&lt;=" &amp; EW$1, DataRegularSeason20242025!$E$3:$E$1315, $A13)</f>
        <v>31</v>
      </c>
      <c r="EX13">
        <f>SUMIFS(DataRegularSeason20242025!$AA$3:$AA$1315,DataRegularSeason20242025!$B$3:$B$1315, "&lt;=" &amp; EX$1, DataRegularSeason20242025!$D$3:$D$1315, $A13)+SUMIFS(DataRegularSeason20242025!$AB$3:$AB$1315,DataRegularSeason20242025!$B$3:$B$1315, "&lt;=" &amp; EX$1, DataRegularSeason20242025!$E$3:$E$1315, $A13)</f>
        <v>31</v>
      </c>
      <c r="EY13">
        <f>SUMIFS(DataRegularSeason20242025!$AA$3:$AA$1315,DataRegularSeason20242025!$B$3:$B$1315, "&lt;=" &amp; EY$1, DataRegularSeason20242025!$D$3:$D$1315, $A13)+SUMIFS(DataRegularSeason20242025!$AB$3:$AB$1315,DataRegularSeason20242025!$B$3:$B$1315, "&lt;=" &amp; EY$1, DataRegularSeason20242025!$E$3:$E$1315, $A13)</f>
        <v>31</v>
      </c>
      <c r="EZ13">
        <f>SUMIFS(DataRegularSeason20242025!$AA$3:$AA$1315,DataRegularSeason20242025!$B$3:$B$1315, "&lt;=" &amp; EZ$1, DataRegularSeason20242025!$D$3:$D$1315, $A13)+SUMIFS(DataRegularSeason20242025!$AB$3:$AB$1315,DataRegularSeason20242025!$B$3:$B$1315, "&lt;=" &amp; EZ$1, DataRegularSeason20242025!$E$3:$E$1315, $A13)</f>
        <v>31</v>
      </c>
      <c r="FA13">
        <f>SUMIFS(DataRegularSeason20242025!$AA$3:$AA$1315,DataRegularSeason20242025!$B$3:$B$1315, "&lt;=" &amp; FA$1, DataRegularSeason20242025!$D$3:$D$1315, $A13)+SUMIFS(DataRegularSeason20242025!$AB$3:$AB$1315,DataRegularSeason20242025!$B$3:$B$1315, "&lt;=" &amp; FA$1, DataRegularSeason20242025!$E$3:$E$1315, $A13)</f>
        <v>31</v>
      </c>
      <c r="FB13">
        <f>SUMIFS(DataRegularSeason20242025!$AA$3:$AA$1315,DataRegularSeason20242025!$B$3:$B$1315, "&lt;=" &amp; FB$1, DataRegularSeason20242025!$D$3:$D$1315, $A13)+SUMIFS(DataRegularSeason20242025!$AB$3:$AB$1315,DataRegularSeason20242025!$B$3:$B$1315, "&lt;=" &amp; FB$1, DataRegularSeason20242025!$E$3:$E$1315, $A13)</f>
        <v>31</v>
      </c>
      <c r="FC13">
        <f>SUMIFS(DataRegularSeason20242025!$AA$3:$AA$1315,DataRegularSeason20242025!$B$3:$B$1315, "&lt;=" &amp; FC$1, DataRegularSeason20242025!$D$3:$D$1315, $A13)+SUMIFS(DataRegularSeason20242025!$AB$3:$AB$1315,DataRegularSeason20242025!$B$3:$B$1315, "&lt;=" &amp; FC$1, DataRegularSeason20242025!$E$3:$E$1315, $A13)</f>
        <v>31</v>
      </c>
      <c r="FD13">
        <f>SUMIFS(DataRegularSeason20242025!$AA$3:$AA$1315,DataRegularSeason20242025!$B$3:$B$1315, "&lt;=" &amp; FD$1, DataRegularSeason20242025!$D$3:$D$1315, $A13)+SUMIFS(DataRegularSeason20242025!$AB$3:$AB$1315,DataRegularSeason20242025!$B$3:$B$1315, "&lt;=" &amp; FD$1, DataRegularSeason20242025!$E$3:$E$1315, $A13)</f>
        <v>31</v>
      </c>
      <c r="FE13">
        <f>SUMIFS(DataRegularSeason20242025!$AA$3:$AA$1315,DataRegularSeason20242025!$B$3:$B$1315, "&lt;=" &amp; FE$1, DataRegularSeason20242025!$D$3:$D$1315, $A13)+SUMIFS(DataRegularSeason20242025!$AB$3:$AB$1315,DataRegularSeason20242025!$B$3:$B$1315, "&lt;=" &amp; FE$1, DataRegularSeason20242025!$E$3:$E$1315, $A13)</f>
        <v>31</v>
      </c>
      <c r="FF13">
        <f>SUMIFS(DataRegularSeason20242025!$AA$3:$AA$1315,DataRegularSeason20242025!$B$3:$B$1315, "&lt;=" &amp; FF$1, DataRegularSeason20242025!$D$3:$D$1315, $A13)+SUMIFS(DataRegularSeason20242025!$AB$3:$AB$1315,DataRegularSeason20242025!$B$3:$B$1315, "&lt;=" &amp; FF$1, DataRegularSeason20242025!$E$3:$E$1315, $A13)</f>
        <v>31</v>
      </c>
      <c r="FG13">
        <f>SUMIFS(DataRegularSeason20242025!$AA$3:$AA$1315,DataRegularSeason20242025!$B$3:$B$1315, "&lt;=" &amp; FG$1, DataRegularSeason20242025!$D$3:$D$1315, $A13)+SUMIFS(DataRegularSeason20242025!$AB$3:$AB$1315,DataRegularSeason20242025!$B$3:$B$1315, "&lt;=" &amp; FG$1, DataRegularSeason20242025!$E$3:$E$1315, $A13)</f>
        <v>31</v>
      </c>
      <c r="FH13">
        <f>SUMIFS(DataRegularSeason20242025!$AA$3:$AA$1315,DataRegularSeason20242025!$B$3:$B$1315, "&lt;=" &amp; FH$1, DataRegularSeason20242025!$D$3:$D$1315, $A13)+SUMIFS(DataRegularSeason20242025!$AB$3:$AB$1315,DataRegularSeason20242025!$B$3:$B$1315, "&lt;=" &amp; FH$1, DataRegularSeason20242025!$E$3:$E$1315, $A13)</f>
        <v>31</v>
      </c>
      <c r="FI13">
        <f>SUMIFS(DataRegularSeason20242025!$AA$3:$AA$1315,DataRegularSeason20242025!$B$3:$B$1315, "&lt;=" &amp; FI$1, DataRegularSeason20242025!$D$3:$D$1315, $A13)+SUMIFS(DataRegularSeason20242025!$AB$3:$AB$1315,DataRegularSeason20242025!$B$3:$B$1315, "&lt;=" &amp; FI$1, DataRegularSeason20242025!$E$3:$E$1315, $A13)</f>
        <v>31</v>
      </c>
      <c r="FJ13">
        <f>SUMIFS(DataRegularSeason20242025!$AA$3:$AA$1315,DataRegularSeason20242025!$B$3:$B$1315, "&lt;=" &amp; FJ$1, DataRegularSeason20242025!$D$3:$D$1315, $A13)+SUMIFS(DataRegularSeason20242025!$AB$3:$AB$1315,DataRegularSeason20242025!$B$3:$B$1315, "&lt;=" &amp; FJ$1, DataRegularSeason20242025!$E$3:$E$1315, $A13)</f>
        <v>31</v>
      </c>
      <c r="FK13">
        <f>SUMIFS(DataRegularSeason20242025!$AA$3:$AA$1315,DataRegularSeason20242025!$B$3:$B$1315, "&lt;=" &amp; FK$1, DataRegularSeason20242025!$D$3:$D$1315, $A13)+SUMIFS(DataRegularSeason20242025!$AB$3:$AB$1315,DataRegularSeason20242025!$B$3:$B$1315, "&lt;=" &amp; FK$1, DataRegularSeason20242025!$E$3:$E$1315, $A13)</f>
        <v>31</v>
      </c>
      <c r="FL13">
        <f>SUMIFS(DataRegularSeason20242025!$AA$3:$AA$1315,DataRegularSeason20242025!$B$3:$B$1315, "&lt;=" &amp; FL$1, DataRegularSeason20242025!$D$3:$D$1315, $A13)+SUMIFS(DataRegularSeason20242025!$AB$3:$AB$1315,DataRegularSeason20242025!$B$3:$B$1315, "&lt;=" &amp; FL$1, DataRegularSeason20242025!$E$3:$E$1315, $A13)</f>
        <v>31</v>
      </c>
      <c r="FM13">
        <f>SUMIFS(DataRegularSeason20242025!$AA$3:$AA$1315,DataRegularSeason20242025!$B$3:$B$1315, "&lt;=" &amp; FM$1, DataRegularSeason20242025!$D$3:$D$1315, $A13)+SUMIFS(DataRegularSeason20242025!$AB$3:$AB$1315,DataRegularSeason20242025!$B$3:$B$1315, "&lt;=" &amp; FM$1, DataRegularSeason20242025!$E$3:$E$1315, $A13)</f>
        <v>31</v>
      </c>
      <c r="FN13">
        <f>SUMIFS(DataRegularSeason20242025!$AA$3:$AA$1315,DataRegularSeason20242025!$B$3:$B$1315, "&lt;=" &amp; FN$1, DataRegularSeason20242025!$D$3:$D$1315, $A13)+SUMIFS(DataRegularSeason20242025!$AB$3:$AB$1315,DataRegularSeason20242025!$B$3:$B$1315, "&lt;=" &amp; FN$1, DataRegularSeason20242025!$E$3:$E$1315, $A13)</f>
        <v>31</v>
      </c>
      <c r="FO13">
        <f>SUMIFS(DataRegularSeason20242025!$AA$3:$AA$1315,DataRegularSeason20242025!$B$3:$B$1315, "&lt;=" &amp; FO$1, DataRegularSeason20242025!$D$3:$D$1315, $A13)+SUMIFS(DataRegularSeason20242025!$AB$3:$AB$1315,DataRegularSeason20242025!$B$3:$B$1315, "&lt;=" &amp; FO$1, DataRegularSeason20242025!$E$3:$E$1315, $A13)</f>
        <v>31</v>
      </c>
      <c r="FP13">
        <f>SUMIFS(DataRegularSeason20242025!$AA$3:$AA$1315,DataRegularSeason20242025!$B$3:$B$1315, "&lt;=" &amp; FP$1, DataRegularSeason20242025!$D$3:$D$1315, $A13)+SUMIFS(DataRegularSeason20242025!$AB$3:$AB$1315,DataRegularSeason20242025!$B$3:$B$1315, "&lt;=" &amp; FP$1, DataRegularSeason20242025!$E$3:$E$1315, $A13)</f>
        <v>31</v>
      </c>
      <c r="FQ13">
        <f>SUMIFS(DataRegularSeason20242025!$AA$3:$AA$1315,DataRegularSeason20242025!$B$3:$B$1315, "&lt;=" &amp; FQ$1, DataRegularSeason20242025!$D$3:$D$1315, $A13)+SUMIFS(DataRegularSeason20242025!$AB$3:$AB$1315,DataRegularSeason20242025!$B$3:$B$1315, "&lt;=" &amp; FQ$1, DataRegularSeason20242025!$E$3:$E$1315, $A13)</f>
        <v>31</v>
      </c>
      <c r="FR13">
        <f>SUMIFS(DataRegularSeason20242025!$AA$3:$AA$1315,DataRegularSeason20242025!$B$3:$B$1315, "&lt;=" &amp; FR$1, DataRegularSeason20242025!$D$3:$D$1315, $A13)+SUMIFS(DataRegularSeason20242025!$AB$3:$AB$1315,DataRegularSeason20242025!$B$3:$B$1315, "&lt;=" &amp; FR$1, DataRegularSeason20242025!$E$3:$E$1315, $A13)</f>
        <v>31</v>
      </c>
      <c r="FS13">
        <f>SUMIFS(DataRegularSeason20242025!$AA$3:$AA$1315,DataRegularSeason20242025!$B$3:$B$1315, "&lt;=" &amp; FS$1, DataRegularSeason20242025!$D$3:$D$1315, $A13)+SUMIFS(DataRegularSeason20242025!$AB$3:$AB$1315,DataRegularSeason20242025!$B$3:$B$1315, "&lt;=" &amp; FS$1, DataRegularSeason20242025!$E$3:$E$1315, $A13)</f>
        <v>31</v>
      </c>
      <c r="FT13">
        <f>SUMIFS(DataRegularSeason20242025!$AA$3:$AA$1315,DataRegularSeason20242025!$B$3:$B$1315, "&lt;=" &amp; FT$1, DataRegularSeason20242025!$D$3:$D$1315, $A13)+SUMIFS(DataRegularSeason20242025!$AB$3:$AB$1315,DataRegularSeason20242025!$B$3:$B$1315, "&lt;=" &amp; FT$1, DataRegularSeason20242025!$E$3:$E$1315, $A13)</f>
        <v>31</v>
      </c>
      <c r="FU13">
        <f>SUMIFS(DataRegularSeason20242025!$AA$3:$AA$1315,DataRegularSeason20242025!$B$3:$B$1315, "&lt;=" &amp; FU$1, DataRegularSeason20242025!$D$3:$D$1315, $A13)+SUMIFS(DataRegularSeason20242025!$AB$3:$AB$1315,DataRegularSeason20242025!$B$3:$B$1315, "&lt;=" &amp; FU$1, DataRegularSeason20242025!$E$3:$E$1315, $A13)</f>
        <v>31</v>
      </c>
      <c r="FV13">
        <f>SUMIFS(DataRegularSeason20242025!$AA$3:$AA$1315,DataRegularSeason20242025!$B$3:$B$1315, "&lt;=" &amp; FV$1, DataRegularSeason20242025!$D$3:$D$1315, $A13)+SUMIFS(DataRegularSeason20242025!$AB$3:$AB$1315,DataRegularSeason20242025!$B$3:$B$1315, "&lt;=" &amp; FV$1, DataRegularSeason20242025!$E$3:$E$1315, $A13)</f>
        <v>31</v>
      </c>
      <c r="FW13">
        <f>SUMIFS(DataRegularSeason20242025!$AA$3:$AA$1315,DataRegularSeason20242025!$B$3:$B$1315, "&lt;=" &amp; FW$1, DataRegularSeason20242025!$D$3:$D$1315, $A13)+SUMIFS(DataRegularSeason20242025!$AB$3:$AB$1315,DataRegularSeason20242025!$B$3:$B$1315, "&lt;=" &amp; FW$1, DataRegularSeason20242025!$E$3:$E$1315, $A13)</f>
        <v>31</v>
      </c>
      <c r="FX13">
        <f>SUMIFS(DataRegularSeason20242025!$AA$3:$AA$1315,DataRegularSeason20242025!$B$3:$B$1315, "&lt;=" &amp; FX$1, DataRegularSeason20242025!$D$3:$D$1315, $A13)+SUMIFS(DataRegularSeason20242025!$AB$3:$AB$1315,DataRegularSeason20242025!$B$3:$B$1315, "&lt;=" &amp; FX$1, DataRegularSeason20242025!$E$3:$E$1315, $A13)</f>
        <v>31</v>
      </c>
      <c r="FY13">
        <f>SUMIFS(DataRegularSeason20242025!$AA$3:$AA$1315,DataRegularSeason20242025!$B$3:$B$1315, "&lt;=" &amp; FY$1, DataRegularSeason20242025!$D$3:$D$1315, $A13)+SUMIFS(DataRegularSeason20242025!$AB$3:$AB$1315,DataRegularSeason20242025!$B$3:$B$1315, "&lt;=" &amp; FY$1, DataRegularSeason20242025!$E$3:$E$1315, $A13)</f>
        <v>31</v>
      </c>
      <c r="FZ13">
        <f>SUMIFS(DataRegularSeason20242025!$AA$3:$AA$1315,DataRegularSeason20242025!$B$3:$B$1315, "&lt;=" &amp; FZ$1, DataRegularSeason20242025!$D$3:$D$1315, $A13)+SUMIFS(DataRegularSeason20242025!$AB$3:$AB$1315,DataRegularSeason20242025!$B$3:$B$1315, "&lt;=" &amp; FZ$1, DataRegularSeason20242025!$E$3:$E$1315, $A13)</f>
        <v>31</v>
      </c>
      <c r="GA13">
        <f>SUMIFS(DataRegularSeason20242025!$AA$3:$AA$1315,DataRegularSeason20242025!$B$3:$B$1315, "&lt;=" &amp; GA$1, DataRegularSeason20242025!$D$3:$D$1315, $A13)+SUMIFS(DataRegularSeason20242025!$AB$3:$AB$1315,DataRegularSeason20242025!$B$3:$B$1315, "&lt;=" &amp; GA$1, DataRegularSeason20242025!$E$3:$E$1315, $A13)</f>
        <v>31</v>
      </c>
      <c r="GB13">
        <f>SUMIFS(DataRegularSeason20242025!$AA$3:$AA$1315,DataRegularSeason20242025!$B$3:$B$1315, "&lt;=" &amp; GB$1, DataRegularSeason20242025!$D$3:$D$1315, $A13)+SUMIFS(DataRegularSeason20242025!$AB$3:$AB$1315,DataRegularSeason20242025!$B$3:$B$1315, "&lt;=" &amp; GB$1, DataRegularSeason20242025!$E$3:$E$1315, $A13)</f>
        <v>31</v>
      </c>
      <c r="GC13">
        <f>SUMIFS(DataRegularSeason20242025!$AA$3:$AA$1315,DataRegularSeason20242025!$B$3:$B$1315, "&lt;=" &amp; GC$1, DataRegularSeason20242025!$D$3:$D$1315, $A13)+SUMIFS(DataRegularSeason20242025!$AB$3:$AB$1315,DataRegularSeason20242025!$B$3:$B$1315, "&lt;=" &amp; GC$1, DataRegularSeason20242025!$E$3:$E$1315, $A13)</f>
        <v>31</v>
      </c>
      <c r="GD13">
        <f>SUMIFS(DataRegularSeason20242025!$AA$3:$AA$1315,DataRegularSeason20242025!$B$3:$B$1315, "&lt;=" &amp; GD$1, DataRegularSeason20242025!$D$3:$D$1315, $A13)+SUMIFS(DataRegularSeason20242025!$AB$3:$AB$1315,DataRegularSeason20242025!$B$3:$B$1315, "&lt;=" &amp; GD$1, DataRegularSeason20242025!$E$3:$E$1315, $A13)</f>
        <v>31</v>
      </c>
      <c r="GE13">
        <f>SUMIFS(DataRegularSeason20242025!$AA$3:$AA$1315,DataRegularSeason20242025!$B$3:$B$1315, "&lt;=" &amp; GE$1, DataRegularSeason20242025!$D$3:$D$1315, $A13)+SUMIFS(DataRegularSeason20242025!$AB$3:$AB$1315,DataRegularSeason20242025!$B$3:$B$1315, "&lt;=" &amp; GE$1, DataRegularSeason20242025!$E$3:$E$1315, $A13)</f>
        <v>31</v>
      </c>
      <c r="GF13">
        <f>SUMIFS(DataRegularSeason20242025!$AA$3:$AA$1315,DataRegularSeason20242025!$B$3:$B$1315, "&lt;=" &amp; GF$1, DataRegularSeason20242025!$D$3:$D$1315, $A13)+SUMIFS(DataRegularSeason20242025!$AB$3:$AB$1315,DataRegularSeason20242025!$B$3:$B$1315, "&lt;=" &amp; GF$1, DataRegularSeason20242025!$E$3:$E$1315, $A13)</f>
        <v>31</v>
      </c>
      <c r="GG13">
        <f>SUMIFS(DataRegularSeason20242025!$AA$3:$AA$1315,DataRegularSeason20242025!$B$3:$B$1315, "&lt;=" &amp; GG$1, DataRegularSeason20242025!$D$3:$D$1315, $A13)+SUMIFS(DataRegularSeason20242025!$AB$3:$AB$1315,DataRegularSeason20242025!$B$3:$B$1315, "&lt;=" &amp; GG$1, DataRegularSeason20242025!$E$3:$E$1315, $A13)</f>
        <v>31</v>
      </c>
      <c r="GH13">
        <f>SUMIFS(DataRegularSeason20242025!$AA$3:$AA$1315,DataRegularSeason20242025!$B$3:$B$1315, "&lt;=" &amp; GH$1, DataRegularSeason20242025!$D$3:$D$1315, $A13)+SUMIFS(DataRegularSeason20242025!$AB$3:$AB$1315,DataRegularSeason20242025!$B$3:$B$1315, "&lt;=" &amp; GH$1, DataRegularSeason20242025!$E$3:$E$1315, $A13)</f>
        <v>31</v>
      </c>
      <c r="GI13">
        <f>SUMIFS(DataRegularSeason20242025!$AA$3:$AA$1315,DataRegularSeason20242025!$B$3:$B$1315, "&lt;=" &amp; GI$1, DataRegularSeason20242025!$D$3:$D$1315, $A13)+SUMIFS(DataRegularSeason20242025!$AB$3:$AB$1315,DataRegularSeason20242025!$B$3:$B$1315, "&lt;=" &amp; GI$1, DataRegularSeason20242025!$E$3:$E$1315, $A13)</f>
        <v>31</v>
      </c>
      <c r="GJ13">
        <f>SUMIFS(DataRegularSeason20242025!$AA$3:$AA$1315,DataRegularSeason20242025!$B$3:$B$1315, "&lt;=" &amp; GJ$1, DataRegularSeason20242025!$D$3:$D$1315, $A13)+SUMIFS(DataRegularSeason20242025!$AB$3:$AB$1315,DataRegularSeason20242025!$B$3:$B$1315, "&lt;=" &amp; GJ$1, DataRegularSeason20242025!$E$3:$E$1315, $A13)</f>
        <v>31</v>
      </c>
      <c r="GK13">
        <f>SUMIFS(DataRegularSeason20242025!$AA$3:$AA$1315,DataRegularSeason20242025!$B$3:$B$1315, "&lt;=" &amp; GK$1, DataRegularSeason20242025!$D$3:$D$1315, $A13)+SUMIFS(DataRegularSeason20242025!$AB$3:$AB$1315,DataRegularSeason20242025!$B$3:$B$1315, "&lt;=" &amp; GK$1, DataRegularSeason20242025!$E$3:$E$1315, $A13)</f>
        <v>31</v>
      </c>
      <c r="GL13">
        <f>SUMIFS(DataRegularSeason20242025!$AA$3:$AA$1315,DataRegularSeason20242025!$B$3:$B$1315, "&lt;=" &amp; GL$1, DataRegularSeason20242025!$D$3:$D$1315, $A13)+SUMIFS(DataRegularSeason20242025!$AB$3:$AB$1315,DataRegularSeason20242025!$B$3:$B$1315, "&lt;=" &amp; GL$1, DataRegularSeason20242025!$E$3:$E$1315, $A13)</f>
        <v>31</v>
      </c>
      <c r="GM13">
        <f>SUMIFS(DataRegularSeason20242025!$AA$3:$AA$1315,DataRegularSeason20242025!$B$3:$B$1315, "&lt;=" &amp; GM$1, DataRegularSeason20242025!$D$3:$D$1315, $A13)+SUMIFS(DataRegularSeason20242025!$AB$3:$AB$1315,DataRegularSeason20242025!$B$3:$B$1315, "&lt;=" &amp; GM$1, DataRegularSeason20242025!$E$3:$E$1315, $A13)</f>
        <v>31</v>
      </c>
      <c r="GN13">
        <f>SUMIFS(DataRegularSeason20242025!$AA$3:$AA$1315,DataRegularSeason20242025!$B$3:$B$1315, "&lt;=" &amp; GN$1, DataRegularSeason20242025!$D$3:$D$1315, $A13)+SUMIFS(DataRegularSeason20242025!$AB$3:$AB$1315,DataRegularSeason20242025!$B$3:$B$1315, "&lt;=" &amp; GN$1, DataRegularSeason20242025!$E$3:$E$1315, $A13)</f>
        <v>31</v>
      </c>
      <c r="GO13">
        <f>SUMIFS(DataRegularSeason20242025!$AA$3:$AA$1315,DataRegularSeason20242025!$B$3:$B$1315, "&lt;=" &amp; GO$1, DataRegularSeason20242025!$D$3:$D$1315, $A13)+SUMIFS(DataRegularSeason20242025!$AB$3:$AB$1315,DataRegularSeason20242025!$B$3:$B$1315, "&lt;=" &amp; GO$1, DataRegularSeason20242025!$E$3:$E$1315, $A13)</f>
        <v>31</v>
      </c>
      <c r="GP13">
        <f>SUMIFS(DataRegularSeason20242025!$AA$3:$AA$1315,DataRegularSeason20242025!$B$3:$B$1315, "&lt;=" &amp; GP$1, DataRegularSeason20242025!$D$3:$D$1315, $A13)+SUMIFS(DataRegularSeason20242025!$AB$3:$AB$1315,DataRegularSeason20242025!$B$3:$B$1315, "&lt;=" &amp; GP$1, DataRegularSeason20242025!$E$3:$E$1315, $A13)</f>
        <v>31</v>
      </c>
      <c r="GQ13">
        <f>SUMIFS(DataRegularSeason20242025!$AA$3:$AA$1315,DataRegularSeason20242025!$B$3:$B$1315, "&lt;=" &amp; GQ$1, DataRegularSeason20242025!$D$3:$D$1315, $A13)+SUMIFS(DataRegularSeason20242025!$AB$3:$AB$1315,DataRegularSeason20242025!$B$3:$B$1315, "&lt;=" &amp; GQ$1, DataRegularSeason20242025!$E$3:$E$1315, $A13)</f>
        <v>31</v>
      </c>
      <c r="GR13">
        <f>SUMIFS(DataRegularSeason20242025!$AA$3:$AA$1315,DataRegularSeason20242025!$B$3:$B$1315, "&lt;=" &amp; GR$1, DataRegularSeason20242025!$D$3:$D$1315, $A13)+SUMIFS(DataRegularSeason20242025!$AB$3:$AB$1315,DataRegularSeason20242025!$B$3:$B$1315, "&lt;=" &amp; GR$1, DataRegularSeason20242025!$E$3:$E$1315, $A13)</f>
        <v>31</v>
      </c>
      <c r="GS13">
        <f>SUMIFS(DataRegularSeason20242025!$AA$3:$AA$1315,DataRegularSeason20242025!$B$3:$B$1315, "&lt;=" &amp; GS$1, DataRegularSeason20242025!$D$3:$D$1315, $A13)+SUMIFS(DataRegularSeason20242025!$AB$3:$AB$1315,DataRegularSeason20242025!$B$3:$B$1315, "&lt;=" &amp; GS$1, DataRegularSeason20242025!$E$3:$E$1315, $A13)</f>
        <v>31</v>
      </c>
      <c r="GT13">
        <f>SUMIFS(DataRegularSeason20242025!$AA$3:$AA$1315,DataRegularSeason20242025!$B$3:$B$1315, "&lt;=" &amp; GT$1, DataRegularSeason20242025!$D$3:$D$1315, $A13)+SUMIFS(DataRegularSeason20242025!$AB$3:$AB$1315,DataRegularSeason20242025!$B$3:$B$1315, "&lt;=" &amp; GT$1, DataRegularSeason20242025!$E$3:$E$1315, $A13)</f>
        <v>31</v>
      </c>
      <c r="GU13">
        <f>SUMIFS(DataRegularSeason20242025!$AA$3:$AA$1315,DataRegularSeason20242025!$B$3:$B$1315, "&lt;=" &amp; GU$1, DataRegularSeason20242025!$D$3:$D$1315, $A13)+SUMIFS(DataRegularSeason20242025!$AB$3:$AB$1315,DataRegularSeason20242025!$B$3:$B$1315, "&lt;=" &amp; GU$1, DataRegularSeason20242025!$E$3:$E$1315, $A13)</f>
        <v>31</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30</v>
      </c>
      <c r="BW14">
        <f>SUMIFS(DataRegularSeason20242025!$AA$3:$AA$1315,DataRegularSeason20242025!$B$3:$B$1315, "&lt;=" &amp; BW$1, DataRegularSeason20242025!$D$3:$D$1315, $A14)+SUMIFS(DataRegularSeason20242025!$AB$3:$AB$1315,DataRegularSeason20242025!$B$3:$B$1315, "&lt;=" &amp; BW$1, DataRegularSeason20242025!$E$3:$E$1315, $A14)</f>
        <v>30</v>
      </c>
      <c r="BX14">
        <f>SUMIFS(DataRegularSeason20242025!$AA$3:$AA$1315,DataRegularSeason20242025!$B$3:$B$1315, "&lt;=" &amp; BX$1, DataRegularSeason20242025!$D$3:$D$1315, $A14)+SUMIFS(DataRegularSeason20242025!$AB$3:$AB$1315,DataRegularSeason20242025!$B$3:$B$1315, "&lt;=" &amp; BX$1, DataRegularSeason20242025!$E$3:$E$1315, $A14)</f>
        <v>30</v>
      </c>
      <c r="BY14">
        <f>SUMIFS(DataRegularSeason20242025!$AA$3:$AA$1315,DataRegularSeason20242025!$B$3:$B$1315, "&lt;=" &amp; BY$1, DataRegularSeason20242025!$D$3:$D$1315, $A14)+SUMIFS(DataRegularSeason20242025!$AB$3:$AB$1315,DataRegularSeason20242025!$B$3:$B$1315, "&lt;=" &amp; BY$1, DataRegularSeason20242025!$E$3:$E$1315, $A14)</f>
        <v>30</v>
      </c>
      <c r="BZ14">
        <f>SUMIFS(DataRegularSeason20242025!$AA$3:$AA$1315,DataRegularSeason20242025!$B$3:$B$1315, "&lt;=" &amp; BZ$1, DataRegularSeason20242025!$D$3:$D$1315, $A14)+SUMIFS(DataRegularSeason20242025!$AB$3:$AB$1315,DataRegularSeason20242025!$B$3:$B$1315, "&lt;=" &amp; BZ$1, DataRegularSeason20242025!$E$3:$E$1315, $A14)</f>
        <v>30</v>
      </c>
      <c r="CA14">
        <f>SUMIFS(DataRegularSeason20242025!$AA$3:$AA$1315,DataRegularSeason20242025!$B$3:$B$1315, "&lt;=" &amp; CA$1, DataRegularSeason20242025!$D$3:$D$1315, $A14)+SUMIFS(DataRegularSeason20242025!$AB$3:$AB$1315,DataRegularSeason20242025!$B$3:$B$1315, "&lt;=" &amp; CA$1, DataRegularSeason20242025!$E$3:$E$1315, $A14)</f>
        <v>30</v>
      </c>
      <c r="CB14">
        <f>SUMIFS(DataRegularSeason20242025!$AA$3:$AA$1315,DataRegularSeason20242025!$B$3:$B$1315, "&lt;=" &amp; CB$1, DataRegularSeason20242025!$D$3:$D$1315, $A14)+SUMIFS(DataRegularSeason20242025!$AB$3:$AB$1315,DataRegularSeason20242025!$B$3:$B$1315, "&lt;=" &amp; CB$1, DataRegularSeason20242025!$E$3:$E$1315, $A14)</f>
        <v>30</v>
      </c>
      <c r="CC14">
        <f>SUMIFS(DataRegularSeason20242025!$AA$3:$AA$1315,DataRegularSeason20242025!$B$3:$B$1315, "&lt;=" &amp; CC$1, DataRegularSeason20242025!$D$3:$D$1315, $A14)+SUMIFS(DataRegularSeason20242025!$AB$3:$AB$1315,DataRegularSeason20242025!$B$3:$B$1315, "&lt;=" &amp; CC$1, DataRegularSeason20242025!$E$3:$E$1315, $A14)</f>
        <v>30</v>
      </c>
      <c r="CD14">
        <f>SUMIFS(DataRegularSeason20242025!$AA$3:$AA$1315,DataRegularSeason20242025!$B$3:$B$1315, "&lt;=" &amp; CD$1, DataRegularSeason20242025!$D$3:$D$1315, $A14)+SUMIFS(DataRegularSeason20242025!$AB$3:$AB$1315,DataRegularSeason20242025!$B$3:$B$1315, "&lt;=" &amp; CD$1, DataRegularSeason20242025!$E$3:$E$1315, $A14)</f>
        <v>30</v>
      </c>
      <c r="CE14">
        <f>SUMIFS(DataRegularSeason20242025!$AA$3:$AA$1315,DataRegularSeason20242025!$B$3:$B$1315, "&lt;=" &amp; CE$1, DataRegularSeason20242025!$D$3:$D$1315, $A14)+SUMIFS(DataRegularSeason20242025!$AB$3:$AB$1315,DataRegularSeason20242025!$B$3:$B$1315, "&lt;=" &amp; CE$1, DataRegularSeason20242025!$E$3:$E$1315, $A14)</f>
        <v>30</v>
      </c>
      <c r="CF14">
        <f>SUMIFS(DataRegularSeason20242025!$AA$3:$AA$1315,DataRegularSeason20242025!$B$3:$B$1315, "&lt;=" &amp; CF$1, DataRegularSeason20242025!$D$3:$D$1315, $A14)+SUMIFS(DataRegularSeason20242025!$AB$3:$AB$1315,DataRegularSeason20242025!$B$3:$B$1315, "&lt;=" &amp; CF$1, DataRegularSeason20242025!$E$3:$E$1315, $A14)</f>
        <v>30</v>
      </c>
      <c r="CG14">
        <f>SUMIFS(DataRegularSeason20242025!$AA$3:$AA$1315,DataRegularSeason20242025!$B$3:$B$1315, "&lt;=" &amp; CG$1, DataRegularSeason20242025!$D$3:$D$1315, $A14)+SUMIFS(DataRegularSeason20242025!$AB$3:$AB$1315,DataRegularSeason20242025!$B$3:$B$1315, "&lt;=" &amp; CG$1, DataRegularSeason20242025!$E$3:$E$1315, $A14)</f>
        <v>30</v>
      </c>
      <c r="CH14">
        <f>SUMIFS(DataRegularSeason20242025!$AA$3:$AA$1315,DataRegularSeason20242025!$B$3:$B$1315, "&lt;=" &amp; CH$1, DataRegularSeason20242025!$D$3:$D$1315, $A14)+SUMIFS(DataRegularSeason20242025!$AB$3:$AB$1315,DataRegularSeason20242025!$B$3:$B$1315, "&lt;=" &amp; CH$1, DataRegularSeason20242025!$E$3:$E$1315, $A14)</f>
        <v>30</v>
      </c>
      <c r="CI14">
        <f>SUMIFS(DataRegularSeason20242025!$AA$3:$AA$1315,DataRegularSeason20242025!$B$3:$B$1315, "&lt;=" &amp; CI$1, DataRegularSeason20242025!$D$3:$D$1315, $A14)+SUMIFS(DataRegularSeason20242025!$AB$3:$AB$1315,DataRegularSeason20242025!$B$3:$B$1315, "&lt;=" &amp; CI$1, DataRegularSeason20242025!$E$3:$E$1315, $A14)</f>
        <v>30</v>
      </c>
      <c r="CJ14">
        <f>SUMIFS(DataRegularSeason20242025!$AA$3:$AA$1315,DataRegularSeason20242025!$B$3:$B$1315, "&lt;=" &amp; CJ$1, DataRegularSeason20242025!$D$3:$D$1315, $A14)+SUMIFS(DataRegularSeason20242025!$AB$3:$AB$1315,DataRegularSeason20242025!$B$3:$B$1315, "&lt;=" &amp; CJ$1, DataRegularSeason20242025!$E$3:$E$1315, $A14)</f>
        <v>30</v>
      </c>
      <c r="CK14">
        <f>SUMIFS(DataRegularSeason20242025!$AA$3:$AA$1315,DataRegularSeason20242025!$B$3:$B$1315, "&lt;=" &amp; CK$1, DataRegularSeason20242025!$D$3:$D$1315, $A14)+SUMIFS(DataRegularSeason20242025!$AB$3:$AB$1315,DataRegularSeason20242025!$B$3:$B$1315, "&lt;=" &amp; CK$1, DataRegularSeason20242025!$E$3:$E$1315, $A14)</f>
        <v>30</v>
      </c>
      <c r="CL14">
        <f>SUMIFS(DataRegularSeason20242025!$AA$3:$AA$1315,DataRegularSeason20242025!$B$3:$B$1315, "&lt;=" &amp; CL$1, DataRegularSeason20242025!$D$3:$D$1315, $A14)+SUMIFS(DataRegularSeason20242025!$AB$3:$AB$1315,DataRegularSeason20242025!$B$3:$B$1315, "&lt;=" &amp; CL$1, DataRegularSeason20242025!$E$3:$E$1315, $A14)</f>
        <v>30</v>
      </c>
      <c r="CM14">
        <f>SUMIFS(DataRegularSeason20242025!$AA$3:$AA$1315,DataRegularSeason20242025!$B$3:$B$1315, "&lt;=" &amp; CM$1, DataRegularSeason20242025!$D$3:$D$1315, $A14)+SUMIFS(DataRegularSeason20242025!$AB$3:$AB$1315,DataRegularSeason20242025!$B$3:$B$1315, "&lt;=" &amp; CM$1, DataRegularSeason20242025!$E$3:$E$1315, $A14)</f>
        <v>30</v>
      </c>
      <c r="CN14">
        <f>SUMIFS(DataRegularSeason20242025!$AA$3:$AA$1315,DataRegularSeason20242025!$B$3:$B$1315, "&lt;=" &amp; CN$1, DataRegularSeason20242025!$D$3:$D$1315, $A14)+SUMIFS(DataRegularSeason20242025!$AB$3:$AB$1315,DataRegularSeason20242025!$B$3:$B$1315, "&lt;=" &amp; CN$1, DataRegularSeason20242025!$E$3:$E$1315, $A14)</f>
        <v>30</v>
      </c>
      <c r="CO14">
        <f>SUMIFS(DataRegularSeason20242025!$AA$3:$AA$1315,DataRegularSeason20242025!$B$3:$B$1315, "&lt;=" &amp; CO$1, DataRegularSeason20242025!$D$3:$D$1315, $A14)+SUMIFS(DataRegularSeason20242025!$AB$3:$AB$1315,DataRegularSeason20242025!$B$3:$B$1315, "&lt;=" &amp; CO$1, DataRegularSeason20242025!$E$3:$E$1315, $A14)</f>
        <v>30</v>
      </c>
      <c r="CP14">
        <f>SUMIFS(DataRegularSeason20242025!$AA$3:$AA$1315,DataRegularSeason20242025!$B$3:$B$1315, "&lt;=" &amp; CP$1, DataRegularSeason20242025!$D$3:$D$1315, $A14)+SUMIFS(DataRegularSeason20242025!$AB$3:$AB$1315,DataRegularSeason20242025!$B$3:$B$1315, "&lt;=" &amp; CP$1, DataRegularSeason20242025!$E$3:$E$1315, $A14)</f>
        <v>30</v>
      </c>
      <c r="CQ14">
        <f>SUMIFS(DataRegularSeason20242025!$AA$3:$AA$1315,DataRegularSeason20242025!$B$3:$B$1315, "&lt;=" &amp; CQ$1, DataRegularSeason20242025!$D$3:$D$1315, $A14)+SUMIFS(DataRegularSeason20242025!$AB$3:$AB$1315,DataRegularSeason20242025!$B$3:$B$1315, "&lt;=" &amp; CQ$1, DataRegularSeason20242025!$E$3:$E$1315, $A14)</f>
        <v>30</v>
      </c>
      <c r="CR14">
        <f>SUMIFS(DataRegularSeason20242025!$AA$3:$AA$1315,DataRegularSeason20242025!$B$3:$B$1315, "&lt;=" &amp; CR$1, DataRegularSeason20242025!$D$3:$D$1315, $A14)+SUMIFS(DataRegularSeason20242025!$AB$3:$AB$1315,DataRegularSeason20242025!$B$3:$B$1315, "&lt;=" &amp; CR$1, DataRegularSeason20242025!$E$3:$E$1315, $A14)</f>
        <v>30</v>
      </c>
      <c r="CS14">
        <f>SUMIFS(DataRegularSeason20242025!$AA$3:$AA$1315,DataRegularSeason20242025!$B$3:$B$1315, "&lt;=" &amp; CS$1, DataRegularSeason20242025!$D$3:$D$1315, $A14)+SUMIFS(DataRegularSeason20242025!$AB$3:$AB$1315,DataRegularSeason20242025!$B$3:$B$1315, "&lt;=" &amp; CS$1, DataRegularSeason20242025!$E$3:$E$1315, $A14)</f>
        <v>30</v>
      </c>
      <c r="CT14">
        <f>SUMIFS(DataRegularSeason20242025!$AA$3:$AA$1315,DataRegularSeason20242025!$B$3:$B$1315, "&lt;=" &amp; CT$1, DataRegularSeason20242025!$D$3:$D$1315, $A14)+SUMIFS(DataRegularSeason20242025!$AB$3:$AB$1315,DataRegularSeason20242025!$B$3:$B$1315, "&lt;=" &amp; CT$1, DataRegularSeason20242025!$E$3:$E$1315, $A14)</f>
        <v>30</v>
      </c>
      <c r="CU14">
        <f>SUMIFS(DataRegularSeason20242025!$AA$3:$AA$1315,DataRegularSeason20242025!$B$3:$B$1315, "&lt;=" &amp; CU$1, DataRegularSeason20242025!$D$3:$D$1315, $A14)+SUMIFS(DataRegularSeason20242025!$AB$3:$AB$1315,DataRegularSeason20242025!$B$3:$B$1315, "&lt;=" &amp; CU$1, DataRegularSeason20242025!$E$3:$E$1315, $A14)</f>
        <v>30</v>
      </c>
      <c r="CV14">
        <f>SUMIFS(DataRegularSeason20242025!$AA$3:$AA$1315,DataRegularSeason20242025!$B$3:$B$1315, "&lt;=" &amp; CV$1, DataRegularSeason20242025!$D$3:$D$1315, $A14)+SUMIFS(DataRegularSeason20242025!$AB$3:$AB$1315,DataRegularSeason20242025!$B$3:$B$1315, "&lt;=" &amp; CV$1, DataRegularSeason20242025!$E$3:$E$1315, $A14)</f>
        <v>30</v>
      </c>
      <c r="CW14">
        <f>SUMIFS(DataRegularSeason20242025!$AA$3:$AA$1315,DataRegularSeason20242025!$B$3:$B$1315, "&lt;=" &amp; CW$1, DataRegularSeason20242025!$D$3:$D$1315, $A14)+SUMIFS(DataRegularSeason20242025!$AB$3:$AB$1315,DataRegularSeason20242025!$B$3:$B$1315, "&lt;=" &amp; CW$1, DataRegularSeason20242025!$E$3:$E$1315, $A14)</f>
        <v>30</v>
      </c>
      <c r="CX14">
        <f>SUMIFS(DataRegularSeason20242025!$AA$3:$AA$1315,DataRegularSeason20242025!$B$3:$B$1315, "&lt;=" &amp; CX$1, DataRegularSeason20242025!$D$3:$D$1315, $A14)+SUMIFS(DataRegularSeason20242025!$AB$3:$AB$1315,DataRegularSeason20242025!$B$3:$B$1315, "&lt;=" &amp; CX$1, DataRegularSeason20242025!$E$3:$E$1315, $A14)</f>
        <v>30</v>
      </c>
      <c r="CY14">
        <f>SUMIFS(DataRegularSeason20242025!$AA$3:$AA$1315,DataRegularSeason20242025!$B$3:$B$1315, "&lt;=" &amp; CY$1, DataRegularSeason20242025!$D$3:$D$1315, $A14)+SUMIFS(DataRegularSeason20242025!$AB$3:$AB$1315,DataRegularSeason20242025!$B$3:$B$1315, "&lt;=" &amp; CY$1, DataRegularSeason20242025!$E$3:$E$1315, $A14)</f>
        <v>30</v>
      </c>
      <c r="CZ14">
        <f>SUMIFS(DataRegularSeason20242025!$AA$3:$AA$1315,DataRegularSeason20242025!$B$3:$B$1315, "&lt;=" &amp; CZ$1, DataRegularSeason20242025!$D$3:$D$1315, $A14)+SUMIFS(DataRegularSeason20242025!$AB$3:$AB$1315,DataRegularSeason20242025!$B$3:$B$1315, "&lt;=" &amp; CZ$1, DataRegularSeason20242025!$E$3:$E$1315, $A14)</f>
        <v>30</v>
      </c>
      <c r="DA14">
        <f>SUMIFS(DataRegularSeason20242025!$AA$3:$AA$1315,DataRegularSeason20242025!$B$3:$B$1315, "&lt;=" &amp; DA$1, DataRegularSeason20242025!$D$3:$D$1315, $A14)+SUMIFS(DataRegularSeason20242025!$AB$3:$AB$1315,DataRegularSeason20242025!$B$3:$B$1315, "&lt;=" &amp; DA$1, DataRegularSeason20242025!$E$3:$E$1315, $A14)</f>
        <v>30</v>
      </c>
      <c r="DB14">
        <f>SUMIFS(DataRegularSeason20242025!$AA$3:$AA$1315,DataRegularSeason20242025!$B$3:$B$1315, "&lt;=" &amp; DB$1, DataRegularSeason20242025!$D$3:$D$1315, $A14)+SUMIFS(DataRegularSeason20242025!$AB$3:$AB$1315,DataRegularSeason20242025!$B$3:$B$1315, "&lt;=" &amp; DB$1, DataRegularSeason20242025!$E$3:$E$1315, $A14)</f>
        <v>30</v>
      </c>
      <c r="DC14">
        <f>SUMIFS(DataRegularSeason20242025!$AA$3:$AA$1315,DataRegularSeason20242025!$B$3:$B$1315, "&lt;=" &amp; DC$1, DataRegularSeason20242025!$D$3:$D$1315, $A14)+SUMIFS(DataRegularSeason20242025!$AB$3:$AB$1315,DataRegularSeason20242025!$B$3:$B$1315, "&lt;=" &amp; DC$1, DataRegularSeason20242025!$E$3:$E$1315, $A14)</f>
        <v>30</v>
      </c>
      <c r="DD14">
        <f>SUMIFS(DataRegularSeason20242025!$AA$3:$AA$1315,DataRegularSeason20242025!$B$3:$B$1315, "&lt;=" &amp; DD$1, DataRegularSeason20242025!$D$3:$D$1315, $A14)+SUMIFS(DataRegularSeason20242025!$AB$3:$AB$1315,DataRegularSeason20242025!$B$3:$B$1315, "&lt;=" &amp; DD$1, DataRegularSeason20242025!$E$3:$E$1315, $A14)</f>
        <v>30</v>
      </c>
      <c r="DE14">
        <f>SUMIFS(DataRegularSeason20242025!$AA$3:$AA$1315,DataRegularSeason20242025!$B$3:$B$1315, "&lt;=" &amp; DE$1, DataRegularSeason20242025!$D$3:$D$1315, $A14)+SUMIFS(DataRegularSeason20242025!$AB$3:$AB$1315,DataRegularSeason20242025!$B$3:$B$1315, "&lt;=" &amp; DE$1, DataRegularSeason20242025!$E$3:$E$1315, $A14)</f>
        <v>30</v>
      </c>
      <c r="DF14">
        <f>SUMIFS(DataRegularSeason20242025!$AA$3:$AA$1315,DataRegularSeason20242025!$B$3:$B$1315, "&lt;=" &amp; DF$1, DataRegularSeason20242025!$D$3:$D$1315, $A14)+SUMIFS(DataRegularSeason20242025!$AB$3:$AB$1315,DataRegularSeason20242025!$B$3:$B$1315, "&lt;=" &amp; DF$1, DataRegularSeason20242025!$E$3:$E$1315, $A14)</f>
        <v>30</v>
      </c>
      <c r="DG14">
        <f>SUMIFS(DataRegularSeason20242025!$AA$3:$AA$1315,DataRegularSeason20242025!$B$3:$B$1315, "&lt;=" &amp; DG$1, DataRegularSeason20242025!$D$3:$D$1315, $A14)+SUMIFS(DataRegularSeason20242025!$AB$3:$AB$1315,DataRegularSeason20242025!$B$3:$B$1315, "&lt;=" &amp; DG$1, DataRegularSeason20242025!$E$3:$E$1315, $A14)</f>
        <v>30</v>
      </c>
      <c r="DH14">
        <f>SUMIFS(DataRegularSeason20242025!$AA$3:$AA$1315,DataRegularSeason20242025!$B$3:$B$1315, "&lt;=" &amp; DH$1, DataRegularSeason20242025!$D$3:$D$1315, $A14)+SUMIFS(DataRegularSeason20242025!$AB$3:$AB$1315,DataRegularSeason20242025!$B$3:$B$1315, "&lt;=" &amp; DH$1, DataRegularSeason20242025!$E$3:$E$1315, $A14)</f>
        <v>30</v>
      </c>
      <c r="DI14">
        <f>SUMIFS(DataRegularSeason20242025!$AA$3:$AA$1315,DataRegularSeason20242025!$B$3:$B$1315, "&lt;=" &amp; DI$1, DataRegularSeason20242025!$D$3:$D$1315, $A14)+SUMIFS(DataRegularSeason20242025!$AB$3:$AB$1315,DataRegularSeason20242025!$B$3:$B$1315, "&lt;=" &amp; DI$1, DataRegularSeason20242025!$E$3:$E$1315, $A14)</f>
        <v>30</v>
      </c>
      <c r="DJ14">
        <f>SUMIFS(DataRegularSeason20242025!$AA$3:$AA$1315,DataRegularSeason20242025!$B$3:$B$1315, "&lt;=" &amp; DJ$1, DataRegularSeason20242025!$D$3:$D$1315, $A14)+SUMIFS(DataRegularSeason20242025!$AB$3:$AB$1315,DataRegularSeason20242025!$B$3:$B$1315, "&lt;=" &amp; DJ$1, DataRegularSeason20242025!$E$3:$E$1315, $A14)</f>
        <v>30</v>
      </c>
      <c r="DK14">
        <f>SUMIFS(DataRegularSeason20242025!$AA$3:$AA$1315,DataRegularSeason20242025!$B$3:$B$1315, "&lt;=" &amp; DK$1, DataRegularSeason20242025!$D$3:$D$1315, $A14)+SUMIFS(DataRegularSeason20242025!$AB$3:$AB$1315,DataRegularSeason20242025!$B$3:$B$1315, "&lt;=" &amp; DK$1, DataRegularSeason20242025!$E$3:$E$1315, $A14)</f>
        <v>30</v>
      </c>
      <c r="DL14">
        <f>SUMIFS(DataRegularSeason20242025!$AA$3:$AA$1315,DataRegularSeason20242025!$B$3:$B$1315, "&lt;=" &amp; DL$1, DataRegularSeason20242025!$D$3:$D$1315, $A14)+SUMIFS(DataRegularSeason20242025!$AB$3:$AB$1315,DataRegularSeason20242025!$B$3:$B$1315, "&lt;=" &amp; DL$1, DataRegularSeason20242025!$E$3:$E$1315, $A14)</f>
        <v>30</v>
      </c>
      <c r="DM14">
        <f>SUMIFS(DataRegularSeason20242025!$AA$3:$AA$1315,DataRegularSeason20242025!$B$3:$B$1315, "&lt;=" &amp; DM$1, DataRegularSeason20242025!$D$3:$D$1315, $A14)+SUMIFS(DataRegularSeason20242025!$AB$3:$AB$1315,DataRegularSeason20242025!$B$3:$B$1315, "&lt;=" &amp; DM$1, DataRegularSeason20242025!$E$3:$E$1315, $A14)</f>
        <v>30</v>
      </c>
      <c r="DN14">
        <f>SUMIFS(DataRegularSeason20242025!$AA$3:$AA$1315,DataRegularSeason20242025!$B$3:$B$1315, "&lt;=" &amp; DN$1, DataRegularSeason20242025!$D$3:$D$1315, $A14)+SUMIFS(DataRegularSeason20242025!$AB$3:$AB$1315,DataRegularSeason20242025!$B$3:$B$1315, "&lt;=" &amp; DN$1, DataRegularSeason20242025!$E$3:$E$1315, $A14)</f>
        <v>30</v>
      </c>
      <c r="DO14">
        <f>SUMIFS(DataRegularSeason20242025!$AA$3:$AA$1315,DataRegularSeason20242025!$B$3:$B$1315, "&lt;=" &amp; DO$1, DataRegularSeason20242025!$D$3:$D$1315, $A14)+SUMIFS(DataRegularSeason20242025!$AB$3:$AB$1315,DataRegularSeason20242025!$B$3:$B$1315, "&lt;=" &amp; DO$1, DataRegularSeason20242025!$E$3:$E$1315, $A14)</f>
        <v>30</v>
      </c>
      <c r="DP14">
        <f>SUMIFS(DataRegularSeason20242025!$AA$3:$AA$1315,DataRegularSeason20242025!$B$3:$B$1315, "&lt;=" &amp; DP$1, DataRegularSeason20242025!$D$3:$D$1315, $A14)+SUMIFS(DataRegularSeason20242025!$AB$3:$AB$1315,DataRegularSeason20242025!$B$3:$B$1315, "&lt;=" &amp; DP$1, DataRegularSeason20242025!$E$3:$E$1315, $A14)</f>
        <v>30</v>
      </c>
      <c r="DQ14">
        <f>SUMIFS(DataRegularSeason20242025!$AA$3:$AA$1315,DataRegularSeason20242025!$B$3:$B$1315, "&lt;=" &amp; DQ$1, DataRegularSeason20242025!$D$3:$D$1315, $A14)+SUMIFS(DataRegularSeason20242025!$AB$3:$AB$1315,DataRegularSeason20242025!$B$3:$B$1315, "&lt;=" &amp; DQ$1, DataRegularSeason20242025!$E$3:$E$1315, $A14)</f>
        <v>30</v>
      </c>
      <c r="DR14">
        <f>SUMIFS(DataRegularSeason20242025!$AA$3:$AA$1315,DataRegularSeason20242025!$B$3:$B$1315, "&lt;=" &amp; DR$1, DataRegularSeason20242025!$D$3:$D$1315, $A14)+SUMIFS(DataRegularSeason20242025!$AB$3:$AB$1315,DataRegularSeason20242025!$B$3:$B$1315, "&lt;=" &amp; DR$1, DataRegularSeason20242025!$E$3:$E$1315, $A14)</f>
        <v>30</v>
      </c>
      <c r="DS14">
        <f>SUMIFS(DataRegularSeason20242025!$AA$3:$AA$1315,DataRegularSeason20242025!$B$3:$B$1315, "&lt;=" &amp; DS$1, DataRegularSeason20242025!$D$3:$D$1315, $A14)+SUMIFS(DataRegularSeason20242025!$AB$3:$AB$1315,DataRegularSeason20242025!$B$3:$B$1315, "&lt;=" &amp; DS$1, DataRegularSeason20242025!$E$3:$E$1315, $A14)</f>
        <v>30</v>
      </c>
      <c r="DT14">
        <f>SUMIFS(DataRegularSeason20242025!$AA$3:$AA$1315,DataRegularSeason20242025!$B$3:$B$1315, "&lt;=" &amp; DT$1, DataRegularSeason20242025!$D$3:$D$1315, $A14)+SUMIFS(DataRegularSeason20242025!$AB$3:$AB$1315,DataRegularSeason20242025!$B$3:$B$1315, "&lt;=" &amp; DT$1, DataRegularSeason20242025!$E$3:$E$1315, $A14)</f>
        <v>30</v>
      </c>
      <c r="DU14">
        <f>SUMIFS(DataRegularSeason20242025!$AA$3:$AA$1315,DataRegularSeason20242025!$B$3:$B$1315, "&lt;=" &amp; DU$1, DataRegularSeason20242025!$D$3:$D$1315, $A14)+SUMIFS(DataRegularSeason20242025!$AB$3:$AB$1315,DataRegularSeason20242025!$B$3:$B$1315, "&lt;=" &amp; DU$1, DataRegularSeason20242025!$E$3:$E$1315, $A14)</f>
        <v>30</v>
      </c>
      <c r="DV14">
        <f>SUMIFS(DataRegularSeason20242025!$AA$3:$AA$1315,DataRegularSeason20242025!$B$3:$B$1315, "&lt;=" &amp; DV$1, DataRegularSeason20242025!$D$3:$D$1315, $A14)+SUMIFS(DataRegularSeason20242025!$AB$3:$AB$1315,DataRegularSeason20242025!$B$3:$B$1315, "&lt;=" &amp; DV$1, DataRegularSeason20242025!$E$3:$E$1315, $A14)</f>
        <v>30</v>
      </c>
      <c r="DW14">
        <f>SUMIFS(DataRegularSeason20242025!$AA$3:$AA$1315,DataRegularSeason20242025!$B$3:$B$1315, "&lt;=" &amp; DW$1, DataRegularSeason20242025!$D$3:$D$1315, $A14)+SUMIFS(DataRegularSeason20242025!$AB$3:$AB$1315,DataRegularSeason20242025!$B$3:$B$1315, "&lt;=" &amp; DW$1, DataRegularSeason20242025!$E$3:$E$1315, $A14)</f>
        <v>30</v>
      </c>
      <c r="DX14">
        <f>SUMIFS(DataRegularSeason20242025!$AA$3:$AA$1315,DataRegularSeason20242025!$B$3:$B$1315, "&lt;=" &amp; DX$1, DataRegularSeason20242025!$D$3:$D$1315, $A14)+SUMIFS(DataRegularSeason20242025!$AB$3:$AB$1315,DataRegularSeason20242025!$B$3:$B$1315, "&lt;=" &amp; DX$1, DataRegularSeason20242025!$E$3:$E$1315, $A14)</f>
        <v>30</v>
      </c>
      <c r="DY14">
        <f>SUMIFS(DataRegularSeason20242025!$AA$3:$AA$1315,DataRegularSeason20242025!$B$3:$B$1315, "&lt;=" &amp; DY$1, DataRegularSeason20242025!$D$3:$D$1315, $A14)+SUMIFS(DataRegularSeason20242025!$AB$3:$AB$1315,DataRegularSeason20242025!$B$3:$B$1315, "&lt;=" &amp; DY$1, DataRegularSeason20242025!$E$3:$E$1315, $A14)</f>
        <v>30</v>
      </c>
      <c r="DZ14">
        <f>SUMIFS(DataRegularSeason20242025!$AA$3:$AA$1315,DataRegularSeason20242025!$B$3:$B$1315, "&lt;=" &amp; DZ$1, DataRegularSeason20242025!$D$3:$D$1315, $A14)+SUMIFS(DataRegularSeason20242025!$AB$3:$AB$1315,DataRegularSeason20242025!$B$3:$B$1315, "&lt;=" &amp; DZ$1, DataRegularSeason20242025!$E$3:$E$1315, $A14)</f>
        <v>30</v>
      </c>
      <c r="EA14">
        <f>SUMIFS(DataRegularSeason20242025!$AA$3:$AA$1315,DataRegularSeason20242025!$B$3:$B$1315, "&lt;=" &amp; EA$1, DataRegularSeason20242025!$D$3:$D$1315, $A14)+SUMIFS(DataRegularSeason20242025!$AB$3:$AB$1315,DataRegularSeason20242025!$B$3:$B$1315, "&lt;=" &amp; EA$1, DataRegularSeason20242025!$E$3:$E$1315, $A14)</f>
        <v>30</v>
      </c>
      <c r="EB14">
        <f>SUMIFS(DataRegularSeason20242025!$AA$3:$AA$1315,DataRegularSeason20242025!$B$3:$B$1315, "&lt;=" &amp; EB$1, DataRegularSeason20242025!$D$3:$D$1315, $A14)+SUMIFS(DataRegularSeason20242025!$AB$3:$AB$1315,DataRegularSeason20242025!$B$3:$B$1315, "&lt;=" &amp; EB$1, DataRegularSeason20242025!$E$3:$E$1315, $A14)</f>
        <v>30</v>
      </c>
      <c r="EC14">
        <f>SUMIFS(DataRegularSeason20242025!$AA$3:$AA$1315,DataRegularSeason20242025!$B$3:$B$1315, "&lt;=" &amp; EC$1, DataRegularSeason20242025!$D$3:$D$1315, $A14)+SUMIFS(DataRegularSeason20242025!$AB$3:$AB$1315,DataRegularSeason20242025!$B$3:$B$1315, "&lt;=" &amp; EC$1, DataRegularSeason20242025!$E$3:$E$1315, $A14)</f>
        <v>30</v>
      </c>
      <c r="ED14">
        <f>SUMIFS(DataRegularSeason20242025!$AA$3:$AA$1315,DataRegularSeason20242025!$B$3:$B$1315, "&lt;=" &amp; ED$1, DataRegularSeason20242025!$D$3:$D$1315, $A14)+SUMIFS(DataRegularSeason20242025!$AB$3:$AB$1315,DataRegularSeason20242025!$B$3:$B$1315, "&lt;=" &amp; ED$1, DataRegularSeason20242025!$E$3:$E$1315, $A14)</f>
        <v>30</v>
      </c>
      <c r="EE14">
        <f>SUMIFS(DataRegularSeason20242025!$AA$3:$AA$1315,DataRegularSeason20242025!$B$3:$B$1315, "&lt;=" &amp; EE$1, DataRegularSeason20242025!$D$3:$D$1315, $A14)+SUMIFS(DataRegularSeason20242025!$AB$3:$AB$1315,DataRegularSeason20242025!$B$3:$B$1315, "&lt;=" &amp; EE$1, DataRegularSeason20242025!$E$3:$E$1315, $A14)</f>
        <v>30</v>
      </c>
      <c r="EF14">
        <f>SUMIFS(DataRegularSeason20242025!$AA$3:$AA$1315,DataRegularSeason20242025!$B$3:$B$1315, "&lt;=" &amp; EF$1, DataRegularSeason20242025!$D$3:$D$1315, $A14)+SUMIFS(DataRegularSeason20242025!$AB$3:$AB$1315,DataRegularSeason20242025!$B$3:$B$1315, "&lt;=" &amp; EF$1, DataRegularSeason20242025!$E$3:$E$1315, $A14)</f>
        <v>30</v>
      </c>
      <c r="EG14">
        <f>SUMIFS(DataRegularSeason20242025!$AA$3:$AA$1315,DataRegularSeason20242025!$B$3:$B$1315, "&lt;=" &amp; EG$1, DataRegularSeason20242025!$D$3:$D$1315, $A14)+SUMIFS(DataRegularSeason20242025!$AB$3:$AB$1315,DataRegularSeason20242025!$B$3:$B$1315, "&lt;=" &amp; EG$1, DataRegularSeason20242025!$E$3:$E$1315, $A14)</f>
        <v>30</v>
      </c>
      <c r="EH14">
        <f>SUMIFS(DataRegularSeason20242025!$AA$3:$AA$1315,DataRegularSeason20242025!$B$3:$B$1315, "&lt;=" &amp; EH$1, DataRegularSeason20242025!$D$3:$D$1315, $A14)+SUMIFS(DataRegularSeason20242025!$AB$3:$AB$1315,DataRegularSeason20242025!$B$3:$B$1315, "&lt;=" &amp; EH$1, DataRegularSeason20242025!$E$3:$E$1315, $A14)</f>
        <v>30</v>
      </c>
      <c r="EI14">
        <f>SUMIFS(DataRegularSeason20242025!$AA$3:$AA$1315,DataRegularSeason20242025!$B$3:$B$1315, "&lt;=" &amp; EI$1, DataRegularSeason20242025!$D$3:$D$1315, $A14)+SUMIFS(DataRegularSeason20242025!$AB$3:$AB$1315,DataRegularSeason20242025!$B$3:$B$1315, "&lt;=" &amp; EI$1, DataRegularSeason20242025!$E$3:$E$1315, $A14)</f>
        <v>30</v>
      </c>
      <c r="EJ14">
        <f>SUMIFS(DataRegularSeason20242025!$AA$3:$AA$1315,DataRegularSeason20242025!$B$3:$B$1315, "&lt;=" &amp; EJ$1, DataRegularSeason20242025!$D$3:$D$1315, $A14)+SUMIFS(DataRegularSeason20242025!$AB$3:$AB$1315,DataRegularSeason20242025!$B$3:$B$1315, "&lt;=" &amp; EJ$1, DataRegularSeason20242025!$E$3:$E$1315, $A14)</f>
        <v>30</v>
      </c>
      <c r="EK14">
        <f>SUMIFS(DataRegularSeason20242025!$AA$3:$AA$1315,DataRegularSeason20242025!$B$3:$B$1315, "&lt;=" &amp; EK$1, DataRegularSeason20242025!$D$3:$D$1315, $A14)+SUMIFS(DataRegularSeason20242025!$AB$3:$AB$1315,DataRegularSeason20242025!$B$3:$B$1315, "&lt;=" &amp; EK$1, DataRegularSeason20242025!$E$3:$E$1315, $A14)</f>
        <v>30</v>
      </c>
      <c r="EL14">
        <f>SUMIFS(DataRegularSeason20242025!$AA$3:$AA$1315,DataRegularSeason20242025!$B$3:$B$1315, "&lt;=" &amp; EL$1, DataRegularSeason20242025!$D$3:$D$1315, $A14)+SUMIFS(DataRegularSeason20242025!$AB$3:$AB$1315,DataRegularSeason20242025!$B$3:$B$1315, "&lt;=" &amp; EL$1, DataRegularSeason20242025!$E$3:$E$1315, $A14)</f>
        <v>30</v>
      </c>
      <c r="EM14">
        <f>SUMIFS(DataRegularSeason20242025!$AA$3:$AA$1315,DataRegularSeason20242025!$B$3:$B$1315, "&lt;=" &amp; EM$1, DataRegularSeason20242025!$D$3:$D$1315, $A14)+SUMIFS(DataRegularSeason20242025!$AB$3:$AB$1315,DataRegularSeason20242025!$B$3:$B$1315, "&lt;=" &amp; EM$1, DataRegularSeason20242025!$E$3:$E$1315, $A14)</f>
        <v>30</v>
      </c>
      <c r="EN14">
        <f>SUMIFS(DataRegularSeason20242025!$AA$3:$AA$1315,DataRegularSeason20242025!$B$3:$B$1315, "&lt;=" &amp; EN$1, DataRegularSeason20242025!$D$3:$D$1315, $A14)+SUMIFS(DataRegularSeason20242025!$AB$3:$AB$1315,DataRegularSeason20242025!$B$3:$B$1315, "&lt;=" &amp; EN$1, DataRegularSeason20242025!$E$3:$E$1315, $A14)</f>
        <v>30</v>
      </c>
      <c r="EO14">
        <f>SUMIFS(DataRegularSeason20242025!$AA$3:$AA$1315,DataRegularSeason20242025!$B$3:$B$1315, "&lt;=" &amp; EO$1, DataRegularSeason20242025!$D$3:$D$1315, $A14)+SUMIFS(DataRegularSeason20242025!$AB$3:$AB$1315,DataRegularSeason20242025!$B$3:$B$1315, "&lt;=" &amp; EO$1, DataRegularSeason20242025!$E$3:$E$1315, $A14)</f>
        <v>30</v>
      </c>
      <c r="EP14">
        <f>SUMIFS(DataRegularSeason20242025!$AA$3:$AA$1315,DataRegularSeason20242025!$B$3:$B$1315, "&lt;=" &amp; EP$1, DataRegularSeason20242025!$D$3:$D$1315, $A14)+SUMIFS(DataRegularSeason20242025!$AB$3:$AB$1315,DataRegularSeason20242025!$B$3:$B$1315, "&lt;=" &amp; EP$1, DataRegularSeason20242025!$E$3:$E$1315, $A14)</f>
        <v>30</v>
      </c>
      <c r="EQ14">
        <f>SUMIFS(DataRegularSeason20242025!$AA$3:$AA$1315,DataRegularSeason20242025!$B$3:$B$1315, "&lt;=" &amp; EQ$1, DataRegularSeason20242025!$D$3:$D$1315, $A14)+SUMIFS(DataRegularSeason20242025!$AB$3:$AB$1315,DataRegularSeason20242025!$B$3:$B$1315, "&lt;=" &amp; EQ$1, DataRegularSeason20242025!$E$3:$E$1315, $A14)</f>
        <v>30</v>
      </c>
      <c r="ER14">
        <f>SUMIFS(DataRegularSeason20242025!$AA$3:$AA$1315,DataRegularSeason20242025!$B$3:$B$1315, "&lt;=" &amp; ER$1, DataRegularSeason20242025!$D$3:$D$1315, $A14)+SUMIFS(DataRegularSeason20242025!$AB$3:$AB$1315,DataRegularSeason20242025!$B$3:$B$1315, "&lt;=" &amp; ER$1, DataRegularSeason20242025!$E$3:$E$1315, $A14)</f>
        <v>30</v>
      </c>
      <c r="ES14">
        <f>SUMIFS(DataRegularSeason20242025!$AA$3:$AA$1315,DataRegularSeason20242025!$B$3:$B$1315, "&lt;=" &amp; ES$1, DataRegularSeason20242025!$D$3:$D$1315, $A14)+SUMIFS(DataRegularSeason20242025!$AB$3:$AB$1315,DataRegularSeason20242025!$B$3:$B$1315, "&lt;=" &amp; ES$1, DataRegularSeason20242025!$E$3:$E$1315, $A14)</f>
        <v>30</v>
      </c>
      <c r="ET14">
        <f>SUMIFS(DataRegularSeason20242025!$AA$3:$AA$1315,DataRegularSeason20242025!$B$3:$B$1315, "&lt;=" &amp; ET$1, DataRegularSeason20242025!$D$3:$D$1315, $A14)+SUMIFS(DataRegularSeason20242025!$AB$3:$AB$1315,DataRegularSeason20242025!$B$3:$B$1315, "&lt;=" &amp; ET$1, DataRegularSeason20242025!$E$3:$E$1315, $A14)</f>
        <v>30</v>
      </c>
      <c r="EU14">
        <f>SUMIFS(DataRegularSeason20242025!$AA$3:$AA$1315,DataRegularSeason20242025!$B$3:$B$1315, "&lt;=" &amp; EU$1, DataRegularSeason20242025!$D$3:$D$1315, $A14)+SUMIFS(DataRegularSeason20242025!$AB$3:$AB$1315,DataRegularSeason20242025!$B$3:$B$1315, "&lt;=" &amp; EU$1, DataRegularSeason20242025!$E$3:$E$1315, $A14)</f>
        <v>30</v>
      </c>
      <c r="EV14">
        <f>SUMIFS(DataRegularSeason20242025!$AA$3:$AA$1315,DataRegularSeason20242025!$B$3:$B$1315, "&lt;=" &amp; EV$1, DataRegularSeason20242025!$D$3:$D$1315, $A14)+SUMIFS(DataRegularSeason20242025!$AB$3:$AB$1315,DataRegularSeason20242025!$B$3:$B$1315, "&lt;=" &amp; EV$1, DataRegularSeason20242025!$E$3:$E$1315, $A14)</f>
        <v>30</v>
      </c>
      <c r="EW14">
        <f>SUMIFS(DataRegularSeason20242025!$AA$3:$AA$1315,DataRegularSeason20242025!$B$3:$B$1315, "&lt;=" &amp; EW$1, DataRegularSeason20242025!$D$3:$D$1315, $A14)+SUMIFS(DataRegularSeason20242025!$AB$3:$AB$1315,DataRegularSeason20242025!$B$3:$B$1315, "&lt;=" &amp; EW$1, DataRegularSeason20242025!$E$3:$E$1315, $A14)</f>
        <v>30</v>
      </c>
      <c r="EX14">
        <f>SUMIFS(DataRegularSeason20242025!$AA$3:$AA$1315,DataRegularSeason20242025!$B$3:$B$1315, "&lt;=" &amp; EX$1, DataRegularSeason20242025!$D$3:$D$1315, $A14)+SUMIFS(DataRegularSeason20242025!$AB$3:$AB$1315,DataRegularSeason20242025!$B$3:$B$1315, "&lt;=" &amp; EX$1, DataRegularSeason20242025!$E$3:$E$1315, $A14)</f>
        <v>30</v>
      </c>
      <c r="EY14">
        <f>SUMIFS(DataRegularSeason20242025!$AA$3:$AA$1315,DataRegularSeason20242025!$B$3:$B$1315, "&lt;=" &amp; EY$1, DataRegularSeason20242025!$D$3:$D$1315, $A14)+SUMIFS(DataRegularSeason20242025!$AB$3:$AB$1315,DataRegularSeason20242025!$B$3:$B$1315, "&lt;=" &amp; EY$1, DataRegularSeason20242025!$E$3:$E$1315, $A14)</f>
        <v>30</v>
      </c>
      <c r="EZ14">
        <f>SUMIFS(DataRegularSeason20242025!$AA$3:$AA$1315,DataRegularSeason20242025!$B$3:$B$1315, "&lt;=" &amp; EZ$1, DataRegularSeason20242025!$D$3:$D$1315, $A14)+SUMIFS(DataRegularSeason20242025!$AB$3:$AB$1315,DataRegularSeason20242025!$B$3:$B$1315, "&lt;=" &amp; EZ$1, DataRegularSeason20242025!$E$3:$E$1315, $A14)</f>
        <v>30</v>
      </c>
      <c r="FA14">
        <f>SUMIFS(DataRegularSeason20242025!$AA$3:$AA$1315,DataRegularSeason20242025!$B$3:$B$1315, "&lt;=" &amp; FA$1, DataRegularSeason20242025!$D$3:$D$1315, $A14)+SUMIFS(DataRegularSeason20242025!$AB$3:$AB$1315,DataRegularSeason20242025!$B$3:$B$1315, "&lt;=" &amp; FA$1, DataRegularSeason20242025!$E$3:$E$1315, $A14)</f>
        <v>30</v>
      </c>
      <c r="FB14">
        <f>SUMIFS(DataRegularSeason20242025!$AA$3:$AA$1315,DataRegularSeason20242025!$B$3:$B$1315, "&lt;=" &amp; FB$1, DataRegularSeason20242025!$D$3:$D$1315, $A14)+SUMIFS(DataRegularSeason20242025!$AB$3:$AB$1315,DataRegularSeason20242025!$B$3:$B$1315, "&lt;=" &amp; FB$1, DataRegularSeason20242025!$E$3:$E$1315, $A14)</f>
        <v>30</v>
      </c>
      <c r="FC14">
        <f>SUMIFS(DataRegularSeason20242025!$AA$3:$AA$1315,DataRegularSeason20242025!$B$3:$B$1315, "&lt;=" &amp; FC$1, DataRegularSeason20242025!$D$3:$D$1315, $A14)+SUMIFS(DataRegularSeason20242025!$AB$3:$AB$1315,DataRegularSeason20242025!$B$3:$B$1315, "&lt;=" &amp; FC$1, DataRegularSeason20242025!$E$3:$E$1315, $A14)</f>
        <v>30</v>
      </c>
      <c r="FD14">
        <f>SUMIFS(DataRegularSeason20242025!$AA$3:$AA$1315,DataRegularSeason20242025!$B$3:$B$1315, "&lt;=" &amp; FD$1, DataRegularSeason20242025!$D$3:$D$1315, $A14)+SUMIFS(DataRegularSeason20242025!$AB$3:$AB$1315,DataRegularSeason20242025!$B$3:$B$1315, "&lt;=" &amp; FD$1, DataRegularSeason20242025!$E$3:$E$1315, $A14)</f>
        <v>30</v>
      </c>
      <c r="FE14">
        <f>SUMIFS(DataRegularSeason20242025!$AA$3:$AA$1315,DataRegularSeason20242025!$B$3:$B$1315, "&lt;=" &amp; FE$1, DataRegularSeason20242025!$D$3:$D$1315, $A14)+SUMIFS(DataRegularSeason20242025!$AB$3:$AB$1315,DataRegularSeason20242025!$B$3:$B$1315, "&lt;=" &amp; FE$1, DataRegularSeason20242025!$E$3:$E$1315, $A14)</f>
        <v>30</v>
      </c>
      <c r="FF14">
        <f>SUMIFS(DataRegularSeason20242025!$AA$3:$AA$1315,DataRegularSeason20242025!$B$3:$B$1315, "&lt;=" &amp; FF$1, DataRegularSeason20242025!$D$3:$D$1315, $A14)+SUMIFS(DataRegularSeason20242025!$AB$3:$AB$1315,DataRegularSeason20242025!$B$3:$B$1315, "&lt;=" &amp; FF$1, DataRegularSeason20242025!$E$3:$E$1315, $A14)</f>
        <v>30</v>
      </c>
      <c r="FG14">
        <f>SUMIFS(DataRegularSeason20242025!$AA$3:$AA$1315,DataRegularSeason20242025!$B$3:$B$1315, "&lt;=" &amp; FG$1, DataRegularSeason20242025!$D$3:$D$1315, $A14)+SUMIFS(DataRegularSeason20242025!$AB$3:$AB$1315,DataRegularSeason20242025!$B$3:$B$1315, "&lt;=" &amp; FG$1, DataRegularSeason20242025!$E$3:$E$1315, $A14)</f>
        <v>30</v>
      </c>
      <c r="FH14">
        <f>SUMIFS(DataRegularSeason20242025!$AA$3:$AA$1315,DataRegularSeason20242025!$B$3:$B$1315, "&lt;=" &amp; FH$1, DataRegularSeason20242025!$D$3:$D$1315, $A14)+SUMIFS(DataRegularSeason20242025!$AB$3:$AB$1315,DataRegularSeason20242025!$B$3:$B$1315, "&lt;=" &amp; FH$1, DataRegularSeason20242025!$E$3:$E$1315, $A14)</f>
        <v>30</v>
      </c>
      <c r="FI14">
        <f>SUMIFS(DataRegularSeason20242025!$AA$3:$AA$1315,DataRegularSeason20242025!$B$3:$B$1315, "&lt;=" &amp; FI$1, DataRegularSeason20242025!$D$3:$D$1315, $A14)+SUMIFS(DataRegularSeason20242025!$AB$3:$AB$1315,DataRegularSeason20242025!$B$3:$B$1315, "&lt;=" &amp; FI$1, DataRegularSeason20242025!$E$3:$E$1315, $A14)</f>
        <v>30</v>
      </c>
      <c r="FJ14">
        <f>SUMIFS(DataRegularSeason20242025!$AA$3:$AA$1315,DataRegularSeason20242025!$B$3:$B$1315, "&lt;=" &amp; FJ$1, DataRegularSeason20242025!$D$3:$D$1315, $A14)+SUMIFS(DataRegularSeason20242025!$AB$3:$AB$1315,DataRegularSeason20242025!$B$3:$B$1315, "&lt;=" &amp; FJ$1, DataRegularSeason20242025!$E$3:$E$1315, $A14)</f>
        <v>30</v>
      </c>
      <c r="FK14">
        <f>SUMIFS(DataRegularSeason20242025!$AA$3:$AA$1315,DataRegularSeason20242025!$B$3:$B$1315, "&lt;=" &amp; FK$1, DataRegularSeason20242025!$D$3:$D$1315, $A14)+SUMIFS(DataRegularSeason20242025!$AB$3:$AB$1315,DataRegularSeason20242025!$B$3:$B$1315, "&lt;=" &amp; FK$1, DataRegularSeason20242025!$E$3:$E$1315, $A14)</f>
        <v>30</v>
      </c>
      <c r="FL14">
        <f>SUMIFS(DataRegularSeason20242025!$AA$3:$AA$1315,DataRegularSeason20242025!$B$3:$B$1315, "&lt;=" &amp; FL$1, DataRegularSeason20242025!$D$3:$D$1315, $A14)+SUMIFS(DataRegularSeason20242025!$AB$3:$AB$1315,DataRegularSeason20242025!$B$3:$B$1315, "&lt;=" &amp; FL$1, DataRegularSeason20242025!$E$3:$E$1315, $A14)</f>
        <v>30</v>
      </c>
      <c r="FM14">
        <f>SUMIFS(DataRegularSeason20242025!$AA$3:$AA$1315,DataRegularSeason20242025!$B$3:$B$1315, "&lt;=" &amp; FM$1, DataRegularSeason20242025!$D$3:$D$1315, $A14)+SUMIFS(DataRegularSeason20242025!$AB$3:$AB$1315,DataRegularSeason20242025!$B$3:$B$1315, "&lt;=" &amp; FM$1, DataRegularSeason20242025!$E$3:$E$1315, $A14)</f>
        <v>30</v>
      </c>
      <c r="FN14">
        <f>SUMIFS(DataRegularSeason20242025!$AA$3:$AA$1315,DataRegularSeason20242025!$B$3:$B$1315, "&lt;=" &amp; FN$1, DataRegularSeason20242025!$D$3:$D$1315, $A14)+SUMIFS(DataRegularSeason20242025!$AB$3:$AB$1315,DataRegularSeason20242025!$B$3:$B$1315, "&lt;=" &amp; FN$1, DataRegularSeason20242025!$E$3:$E$1315, $A14)</f>
        <v>30</v>
      </c>
      <c r="FO14">
        <f>SUMIFS(DataRegularSeason20242025!$AA$3:$AA$1315,DataRegularSeason20242025!$B$3:$B$1315, "&lt;=" &amp; FO$1, DataRegularSeason20242025!$D$3:$D$1315, $A14)+SUMIFS(DataRegularSeason20242025!$AB$3:$AB$1315,DataRegularSeason20242025!$B$3:$B$1315, "&lt;=" &amp; FO$1, DataRegularSeason20242025!$E$3:$E$1315, $A14)</f>
        <v>30</v>
      </c>
      <c r="FP14">
        <f>SUMIFS(DataRegularSeason20242025!$AA$3:$AA$1315,DataRegularSeason20242025!$B$3:$B$1315, "&lt;=" &amp; FP$1, DataRegularSeason20242025!$D$3:$D$1315, $A14)+SUMIFS(DataRegularSeason20242025!$AB$3:$AB$1315,DataRegularSeason20242025!$B$3:$B$1315, "&lt;=" &amp; FP$1, DataRegularSeason20242025!$E$3:$E$1315, $A14)</f>
        <v>30</v>
      </c>
      <c r="FQ14">
        <f>SUMIFS(DataRegularSeason20242025!$AA$3:$AA$1315,DataRegularSeason20242025!$B$3:$B$1315, "&lt;=" &amp; FQ$1, DataRegularSeason20242025!$D$3:$D$1315, $A14)+SUMIFS(DataRegularSeason20242025!$AB$3:$AB$1315,DataRegularSeason20242025!$B$3:$B$1315, "&lt;=" &amp; FQ$1, DataRegularSeason20242025!$E$3:$E$1315, $A14)</f>
        <v>30</v>
      </c>
      <c r="FR14">
        <f>SUMIFS(DataRegularSeason20242025!$AA$3:$AA$1315,DataRegularSeason20242025!$B$3:$B$1315, "&lt;=" &amp; FR$1, DataRegularSeason20242025!$D$3:$D$1315, $A14)+SUMIFS(DataRegularSeason20242025!$AB$3:$AB$1315,DataRegularSeason20242025!$B$3:$B$1315, "&lt;=" &amp; FR$1, DataRegularSeason20242025!$E$3:$E$1315, $A14)</f>
        <v>30</v>
      </c>
      <c r="FS14">
        <f>SUMIFS(DataRegularSeason20242025!$AA$3:$AA$1315,DataRegularSeason20242025!$B$3:$B$1315, "&lt;=" &amp; FS$1, DataRegularSeason20242025!$D$3:$D$1315, $A14)+SUMIFS(DataRegularSeason20242025!$AB$3:$AB$1315,DataRegularSeason20242025!$B$3:$B$1315, "&lt;=" &amp; FS$1, DataRegularSeason20242025!$E$3:$E$1315, $A14)</f>
        <v>30</v>
      </c>
      <c r="FT14">
        <f>SUMIFS(DataRegularSeason20242025!$AA$3:$AA$1315,DataRegularSeason20242025!$B$3:$B$1315, "&lt;=" &amp; FT$1, DataRegularSeason20242025!$D$3:$D$1315, $A14)+SUMIFS(DataRegularSeason20242025!$AB$3:$AB$1315,DataRegularSeason20242025!$B$3:$B$1315, "&lt;=" &amp; FT$1, DataRegularSeason20242025!$E$3:$E$1315, $A14)</f>
        <v>30</v>
      </c>
      <c r="FU14">
        <f>SUMIFS(DataRegularSeason20242025!$AA$3:$AA$1315,DataRegularSeason20242025!$B$3:$B$1315, "&lt;=" &amp; FU$1, DataRegularSeason20242025!$D$3:$D$1315, $A14)+SUMIFS(DataRegularSeason20242025!$AB$3:$AB$1315,DataRegularSeason20242025!$B$3:$B$1315, "&lt;=" &amp; FU$1, DataRegularSeason20242025!$E$3:$E$1315, $A14)</f>
        <v>30</v>
      </c>
      <c r="FV14">
        <f>SUMIFS(DataRegularSeason20242025!$AA$3:$AA$1315,DataRegularSeason20242025!$B$3:$B$1315, "&lt;=" &amp; FV$1, DataRegularSeason20242025!$D$3:$D$1315, $A14)+SUMIFS(DataRegularSeason20242025!$AB$3:$AB$1315,DataRegularSeason20242025!$B$3:$B$1315, "&lt;=" &amp; FV$1, DataRegularSeason20242025!$E$3:$E$1315, $A14)</f>
        <v>30</v>
      </c>
      <c r="FW14">
        <f>SUMIFS(DataRegularSeason20242025!$AA$3:$AA$1315,DataRegularSeason20242025!$B$3:$B$1315, "&lt;=" &amp; FW$1, DataRegularSeason20242025!$D$3:$D$1315, $A14)+SUMIFS(DataRegularSeason20242025!$AB$3:$AB$1315,DataRegularSeason20242025!$B$3:$B$1315, "&lt;=" &amp; FW$1, DataRegularSeason20242025!$E$3:$E$1315, $A14)</f>
        <v>30</v>
      </c>
      <c r="FX14">
        <f>SUMIFS(DataRegularSeason20242025!$AA$3:$AA$1315,DataRegularSeason20242025!$B$3:$B$1315, "&lt;=" &amp; FX$1, DataRegularSeason20242025!$D$3:$D$1315, $A14)+SUMIFS(DataRegularSeason20242025!$AB$3:$AB$1315,DataRegularSeason20242025!$B$3:$B$1315, "&lt;=" &amp; FX$1, DataRegularSeason20242025!$E$3:$E$1315, $A14)</f>
        <v>30</v>
      </c>
      <c r="FY14">
        <f>SUMIFS(DataRegularSeason20242025!$AA$3:$AA$1315,DataRegularSeason20242025!$B$3:$B$1315, "&lt;=" &amp; FY$1, DataRegularSeason20242025!$D$3:$D$1315, $A14)+SUMIFS(DataRegularSeason20242025!$AB$3:$AB$1315,DataRegularSeason20242025!$B$3:$B$1315, "&lt;=" &amp; FY$1, DataRegularSeason20242025!$E$3:$E$1315, $A14)</f>
        <v>30</v>
      </c>
      <c r="FZ14">
        <f>SUMIFS(DataRegularSeason20242025!$AA$3:$AA$1315,DataRegularSeason20242025!$B$3:$B$1315, "&lt;=" &amp; FZ$1, DataRegularSeason20242025!$D$3:$D$1315, $A14)+SUMIFS(DataRegularSeason20242025!$AB$3:$AB$1315,DataRegularSeason20242025!$B$3:$B$1315, "&lt;=" &amp; FZ$1, DataRegularSeason20242025!$E$3:$E$1315, $A14)</f>
        <v>30</v>
      </c>
      <c r="GA14">
        <f>SUMIFS(DataRegularSeason20242025!$AA$3:$AA$1315,DataRegularSeason20242025!$B$3:$B$1315, "&lt;=" &amp; GA$1, DataRegularSeason20242025!$D$3:$D$1315, $A14)+SUMIFS(DataRegularSeason20242025!$AB$3:$AB$1315,DataRegularSeason20242025!$B$3:$B$1315, "&lt;=" &amp; GA$1, DataRegularSeason20242025!$E$3:$E$1315, $A14)</f>
        <v>30</v>
      </c>
      <c r="GB14">
        <f>SUMIFS(DataRegularSeason20242025!$AA$3:$AA$1315,DataRegularSeason20242025!$B$3:$B$1315, "&lt;=" &amp; GB$1, DataRegularSeason20242025!$D$3:$D$1315, $A14)+SUMIFS(DataRegularSeason20242025!$AB$3:$AB$1315,DataRegularSeason20242025!$B$3:$B$1315, "&lt;=" &amp; GB$1, DataRegularSeason20242025!$E$3:$E$1315, $A14)</f>
        <v>30</v>
      </c>
      <c r="GC14">
        <f>SUMIFS(DataRegularSeason20242025!$AA$3:$AA$1315,DataRegularSeason20242025!$B$3:$B$1315, "&lt;=" &amp; GC$1, DataRegularSeason20242025!$D$3:$D$1315, $A14)+SUMIFS(DataRegularSeason20242025!$AB$3:$AB$1315,DataRegularSeason20242025!$B$3:$B$1315, "&lt;=" &amp; GC$1, DataRegularSeason20242025!$E$3:$E$1315, $A14)</f>
        <v>30</v>
      </c>
      <c r="GD14">
        <f>SUMIFS(DataRegularSeason20242025!$AA$3:$AA$1315,DataRegularSeason20242025!$B$3:$B$1315, "&lt;=" &amp; GD$1, DataRegularSeason20242025!$D$3:$D$1315, $A14)+SUMIFS(DataRegularSeason20242025!$AB$3:$AB$1315,DataRegularSeason20242025!$B$3:$B$1315, "&lt;=" &amp; GD$1, DataRegularSeason20242025!$E$3:$E$1315, $A14)</f>
        <v>30</v>
      </c>
      <c r="GE14">
        <f>SUMIFS(DataRegularSeason20242025!$AA$3:$AA$1315,DataRegularSeason20242025!$B$3:$B$1315, "&lt;=" &amp; GE$1, DataRegularSeason20242025!$D$3:$D$1315, $A14)+SUMIFS(DataRegularSeason20242025!$AB$3:$AB$1315,DataRegularSeason20242025!$B$3:$B$1315, "&lt;=" &amp; GE$1, DataRegularSeason20242025!$E$3:$E$1315, $A14)</f>
        <v>30</v>
      </c>
      <c r="GF14">
        <f>SUMIFS(DataRegularSeason20242025!$AA$3:$AA$1315,DataRegularSeason20242025!$B$3:$B$1315, "&lt;=" &amp; GF$1, DataRegularSeason20242025!$D$3:$D$1315, $A14)+SUMIFS(DataRegularSeason20242025!$AB$3:$AB$1315,DataRegularSeason20242025!$B$3:$B$1315, "&lt;=" &amp; GF$1, DataRegularSeason20242025!$E$3:$E$1315, $A14)</f>
        <v>30</v>
      </c>
      <c r="GG14">
        <f>SUMIFS(DataRegularSeason20242025!$AA$3:$AA$1315,DataRegularSeason20242025!$B$3:$B$1315, "&lt;=" &amp; GG$1, DataRegularSeason20242025!$D$3:$D$1315, $A14)+SUMIFS(DataRegularSeason20242025!$AB$3:$AB$1315,DataRegularSeason20242025!$B$3:$B$1315, "&lt;=" &amp; GG$1, DataRegularSeason20242025!$E$3:$E$1315, $A14)</f>
        <v>30</v>
      </c>
      <c r="GH14">
        <f>SUMIFS(DataRegularSeason20242025!$AA$3:$AA$1315,DataRegularSeason20242025!$B$3:$B$1315, "&lt;=" &amp; GH$1, DataRegularSeason20242025!$D$3:$D$1315, $A14)+SUMIFS(DataRegularSeason20242025!$AB$3:$AB$1315,DataRegularSeason20242025!$B$3:$B$1315, "&lt;=" &amp; GH$1, DataRegularSeason20242025!$E$3:$E$1315, $A14)</f>
        <v>30</v>
      </c>
      <c r="GI14">
        <f>SUMIFS(DataRegularSeason20242025!$AA$3:$AA$1315,DataRegularSeason20242025!$B$3:$B$1315, "&lt;=" &amp; GI$1, DataRegularSeason20242025!$D$3:$D$1315, $A14)+SUMIFS(DataRegularSeason20242025!$AB$3:$AB$1315,DataRegularSeason20242025!$B$3:$B$1315, "&lt;=" &amp; GI$1, DataRegularSeason20242025!$E$3:$E$1315, $A14)</f>
        <v>30</v>
      </c>
      <c r="GJ14">
        <f>SUMIFS(DataRegularSeason20242025!$AA$3:$AA$1315,DataRegularSeason20242025!$B$3:$B$1315, "&lt;=" &amp; GJ$1, DataRegularSeason20242025!$D$3:$D$1315, $A14)+SUMIFS(DataRegularSeason20242025!$AB$3:$AB$1315,DataRegularSeason20242025!$B$3:$B$1315, "&lt;=" &amp; GJ$1, DataRegularSeason20242025!$E$3:$E$1315, $A14)</f>
        <v>30</v>
      </c>
      <c r="GK14">
        <f>SUMIFS(DataRegularSeason20242025!$AA$3:$AA$1315,DataRegularSeason20242025!$B$3:$B$1315, "&lt;=" &amp; GK$1, DataRegularSeason20242025!$D$3:$D$1315, $A14)+SUMIFS(DataRegularSeason20242025!$AB$3:$AB$1315,DataRegularSeason20242025!$B$3:$B$1315, "&lt;=" &amp; GK$1, DataRegularSeason20242025!$E$3:$E$1315, $A14)</f>
        <v>30</v>
      </c>
      <c r="GL14">
        <f>SUMIFS(DataRegularSeason20242025!$AA$3:$AA$1315,DataRegularSeason20242025!$B$3:$B$1315, "&lt;=" &amp; GL$1, DataRegularSeason20242025!$D$3:$D$1315, $A14)+SUMIFS(DataRegularSeason20242025!$AB$3:$AB$1315,DataRegularSeason20242025!$B$3:$B$1315, "&lt;=" &amp; GL$1, DataRegularSeason20242025!$E$3:$E$1315, $A14)</f>
        <v>30</v>
      </c>
      <c r="GM14">
        <f>SUMIFS(DataRegularSeason20242025!$AA$3:$AA$1315,DataRegularSeason20242025!$B$3:$B$1315, "&lt;=" &amp; GM$1, DataRegularSeason20242025!$D$3:$D$1315, $A14)+SUMIFS(DataRegularSeason20242025!$AB$3:$AB$1315,DataRegularSeason20242025!$B$3:$B$1315, "&lt;=" &amp; GM$1, DataRegularSeason20242025!$E$3:$E$1315, $A14)</f>
        <v>30</v>
      </c>
      <c r="GN14">
        <f>SUMIFS(DataRegularSeason20242025!$AA$3:$AA$1315,DataRegularSeason20242025!$B$3:$B$1315, "&lt;=" &amp; GN$1, DataRegularSeason20242025!$D$3:$D$1315, $A14)+SUMIFS(DataRegularSeason20242025!$AB$3:$AB$1315,DataRegularSeason20242025!$B$3:$B$1315, "&lt;=" &amp; GN$1, DataRegularSeason20242025!$E$3:$E$1315, $A14)</f>
        <v>30</v>
      </c>
      <c r="GO14">
        <f>SUMIFS(DataRegularSeason20242025!$AA$3:$AA$1315,DataRegularSeason20242025!$B$3:$B$1315, "&lt;=" &amp; GO$1, DataRegularSeason20242025!$D$3:$D$1315, $A14)+SUMIFS(DataRegularSeason20242025!$AB$3:$AB$1315,DataRegularSeason20242025!$B$3:$B$1315, "&lt;=" &amp; GO$1, DataRegularSeason20242025!$E$3:$E$1315, $A14)</f>
        <v>30</v>
      </c>
      <c r="GP14">
        <f>SUMIFS(DataRegularSeason20242025!$AA$3:$AA$1315,DataRegularSeason20242025!$B$3:$B$1315, "&lt;=" &amp; GP$1, DataRegularSeason20242025!$D$3:$D$1315, $A14)+SUMIFS(DataRegularSeason20242025!$AB$3:$AB$1315,DataRegularSeason20242025!$B$3:$B$1315, "&lt;=" &amp; GP$1, DataRegularSeason20242025!$E$3:$E$1315, $A14)</f>
        <v>30</v>
      </c>
      <c r="GQ14">
        <f>SUMIFS(DataRegularSeason20242025!$AA$3:$AA$1315,DataRegularSeason20242025!$B$3:$B$1315, "&lt;=" &amp; GQ$1, DataRegularSeason20242025!$D$3:$D$1315, $A14)+SUMIFS(DataRegularSeason20242025!$AB$3:$AB$1315,DataRegularSeason20242025!$B$3:$B$1315, "&lt;=" &amp; GQ$1, DataRegularSeason20242025!$E$3:$E$1315, $A14)</f>
        <v>30</v>
      </c>
      <c r="GR14">
        <f>SUMIFS(DataRegularSeason20242025!$AA$3:$AA$1315,DataRegularSeason20242025!$B$3:$B$1315, "&lt;=" &amp; GR$1, DataRegularSeason20242025!$D$3:$D$1315, $A14)+SUMIFS(DataRegularSeason20242025!$AB$3:$AB$1315,DataRegularSeason20242025!$B$3:$B$1315, "&lt;=" &amp; GR$1, DataRegularSeason20242025!$E$3:$E$1315, $A14)</f>
        <v>30</v>
      </c>
      <c r="GS14">
        <f>SUMIFS(DataRegularSeason20242025!$AA$3:$AA$1315,DataRegularSeason20242025!$B$3:$B$1315, "&lt;=" &amp; GS$1, DataRegularSeason20242025!$D$3:$D$1315, $A14)+SUMIFS(DataRegularSeason20242025!$AB$3:$AB$1315,DataRegularSeason20242025!$B$3:$B$1315, "&lt;=" &amp; GS$1, DataRegularSeason20242025!$E$3:$E$1315, $A14)</f>
        <v>30</v>
      </c>
      <c r="GT14">
        <f>SUMIFS(DataRegularSeason20242025!$AA$3:$AA$1315,DataRegularSeason20242025!$B$3:$B$1315, "&lt;=" &amp; GT$1, DataRegularSeason20242025!$D$3:$D$1315, $A14)+SUMIFS(DataRegularSeason20242025!$AB$3:$AB$1315,DataRegularSeason20242025!$B$3:$B$1315, "&lt;=" &amp; GT$1, DataRegularSeason20242025!$E$3:$E$1315, $A14)</f>
        <v>30</v>
      </c>
      <c r="GU14">
        <f>SUMIFS(DataRegularSeason20242025!$AA$3:$AA$1315,DataRegularSeason20242025!$B$3:$B$1315, "&lt;=" &amp; GU$1, DataRegularSeason20242025!$D$3:$D$1315, $A14)+SUMIFS(DataRegularSeason20242025!$AB$3:$AB$1315,DataRegularSeason20242025!$B$3:$B$1315, "&lt;=" &amp; GU$1, DataRegularSeason20242025!$E$3:$E$1315, $A14)</f>
        <v>30</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26</v>
      </c>
      <c r="BN15">
        <f>SUMIFS(DataRegularSeason20242025!$AA$3:$AA$1315,DataRegularSeason20242025!$B$3:$B$1315, "&lt;=" &amp; BN$1, DataRegularSeason20242025!$D$3:$D$1315, $A15)+SUMIFS(DataRegularSeason20242025!$AB$3:$AB$1315,DataRegularSeason20242025!$B$3:$B$1315, "&lt;=" &amp; BN$1, DataRegularSeason20242025!$E$3:$E$1315, $A15)</f>
        <v>26</v>
      </c>
      <c r="BO15">
        <f>SUMIFS(DataRegularSeason20242025!$AA$3:$AA$1315,DataRegularSeason20242025!$B$3:$B$1315, "&lt;=" &amp; BO$1, DataRegularSeason20242025!$D$3:$D$1315, $A15)+SUMIFS(DataRegularSeason20242025!$AB$3:$AB$1315,DataRegularSeason20242025!$B$3:$B$1315, "&lt;=" &amp; BO$1, DataRegularSeason20242025!$E$3:$E$1315, $A15)</f>
        <v>26</v>
      </c>
      <c r="BP15">
        <f>SUMIFS(DataRegularSeason20242025!$AA$3:$AA$1315,DataRegularSeason20242025!$B$3:$B$1315, "&lt;=" &amp; BP$1, DataRegularSeason20242025!$D$3:$D$1315, $A15)+SUMIFS(DataRegularSeason20242025!$AB$3:$AB$1315,DataRegularSeason20242025!$B$3:$B$1315, "&lt;=" &amp; BP$1, DataRegularSeason20242025!$E$3:$E$1315, $A15)</f>
        <v>26</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30</v>
      </c>
      <c r="BW15">
        <f>SUMIFS(DataRegularSeason20242025!$AA$3:$AA$1315,DataRegularSeason20242025!$B$3:$B$1315, "&lt;=" &amp; BW$1, DataRegularSeason20242025!$D$3:$D$1315, $A15)+SUMIFS(DataRegularSeason20242025!$AB$3:$AB$1315,DataRegularSeason20242025!$B$3:$B$1315, "&lt;=" &amp; BW$1, DataRegularSeason20242025!$E$3:$E$1315, $A15)</f>
        <v>30</v>
      </c>
      <c r="BX15">
        <f>SUMIFS(DataRegularSeason20242025!$AA$3:$AA$1315,DataRegularSeason20242025!$B$3:$B$1315, "&lt;=" &amp; BX$1, DataRegularSeason20242025!$D$3:$D$1315, $A15)+SUMIFS(DataRegularSeason20242025!$AB$3:$AB$1315,DataRegularSeason20242025!$B$3:$B$1315, "&lt;=" &amp; BX$1, DataRegularSeason20242025!$E$3:$E$1315, $A15)</f>
        <v>30</v>
      </c>
      <c r="BY15">
        <f>SUMIFS(DataRegularSeason20242025!$AA$3:$AA$1315,DataRegularSeason20242025!$B$3:$B$1315, "&lt;=" &amp; BY$1, DataRegularSeason20242025!$D$3:$D$1315, $A15)+SUMIFS(DataRegularSeason20242025!$AB$3:$AB$1315,DataRegularSeason20242025!$B$3:$B$1315, "&lt;=" &amp; BY$1, DataRegularSeason20242025!$E$3:$E$1315, $A15)</f>
        <v>30</v>
      </c>
      <c r="BZ15">
        <f>SUMIFS(DataRegularSeason20242025!$AA$3:$AA$1315,DataRegularSeason20242025!$B$3:$B$1315, "&lt;=" &amp; BZ$1, DataRegularSeason20242025!$D$3:$D$1315, $A15)+SUMIFS(DataRegularSeason20242025!$AB$3:$AB$1315,DataRegularSeason20242025!$B$3:$B$1315, "&lt;=" &amp; BZ$1, DataRegularSeason20242025!$E$3:$E$1315, $A15)</f>
        <v>30</v>
      </c>
      <c r="CA15">
        <f>SUMIFS(DataRegularSeason20242025!$AA$3:$AA$1315,DataRegularSeason20242025!$B$3:$B$1315, "&lt;=" &amp; CA$1, DataRegularSeason20242025!$D$3:$D$1315, $A15)+SUMIFS(DataRegularSeason20242025!$AB$3:$AB$1315,DataRegularSeason20242025!$B$3:$B$1315, "&lt;=" &amp; CA$1, DataRegularSeason20242025!$E$3:$E$1315, $A15)</f>
        <v>30</v>
      </c>
      <c r="CB15">
        <f>SUMIFS(DataRegularSeason20242025!$AA$3:$AA$1315,DataRegularSeason20242025!$B$3:$B$1315, "&lt;=" &amp; CB$1, DataRegularSeason20242025!$D$3:$D$1315, $A15)+SUMIFS(DataRegularSeason20242025!$AB$3:$AB$1315,DataRegularSeason20242025!$B$3:$B$1315, "&lt;=" &amp; CB$1, DataRegularSeason20242025!$E$3:$E$1315, $A15)</f>
        <v>30</v>
      </c>
      <c r="CC15">
        <f>SUMIFS(DataRegularSeason20242025!$AA$3:$AA$1315,DataRegularSeason20242025!$B$3:$B$1315, "&lt;=" &amp; CC$1, DataRegularSeason20242025!$D$3:$D$1315, $A15)+SUMIFS(DataRegularSeason20242025!$AB$3:$AB$1315,DataRegularSeason20242025!$B$3:$B$1315, "&lt;=" &amp; CC$1, DataRegularSeason20242025!$E$3:$E$1315, $A15)</f>
        <v>30</v>
      </c>
      <c r="CD15">
        <f>SUMIFS(DataRegularSeason20242025!$AA$3:$AA$1315,DataRegularSeason20242025!$B$3:$B$1315, "&lt;=" &amp; CD$1, DataRegularSeason20242025!$D$3:$D$1315, $A15)+SUMIFS(DataRegularSeason20242025!$AB$3:$AB$1315,DataRegularSeason20242025!$B$3:$B$1315, "&lt;=" &amp; CD$1, DataRegularSeason20242025!$E$3:$E$1315, $A15)</f>
        <v>30</v>
      </c>
      <c r="CE15">
        <f>SUMIFS(DataRegularSeason20242025!$AA$3:$AA$1315,DataRegularSeason20242025!$B$3:$B$1315, "&lt;=" &amp; CE$1, DataRegularSeason20242025!$D$3:$D$1315, $A15)+SUMIFS(DataRegularSeason20242025!$AB$3:$AB$1315,DataRegularSeason20242025!$B$3:$B$1315, "&lt;=" &amp; CE$1, DataRegularSeason20242025!$E$3:$E$1315, $A15)</f>
        <v>30</v>
      </c>
      <c r="CF15">
        <f>SUMIFS(DataRegularSeason20242025!$AA$3:$AA$1315,DataRegularSeason20242025!$B$3:$B$1315, "&lt;=" &amp; CF$1, DataRegularSeason20242025!$D$3:$D$1315, $A15)+SUMIFS(DataRegularSeason20242025!$AB$3:$AB$1315,DataRegularSeason20242025!$B$3:$B$1315, "&lt;=" &amp; CF$1, DataRegularSeason20242025!$E$3:$E$1315, $A15)</f>
        <v>30</v>
      </c>
      <c r="CG15">
        <f>SUMIFS(DataRegularSeason20242025!$AA$3:$AA$1315,DataRegularSeason20242025!$B$3:$B$1315, "&lt;=" &amp; CG$1, DataRegularSeason20242025!$D$3:$D$1315, $A15)+SUMIFS(DataRegularSeason20242025!$AB$3:$AB$1315,DataRegularSeason20242025!$B$3:$B$1315, "&lt;=" &amp; CG$1, DataRegularSeason20242025!$E$3:$E$1315, $A15)</f>
        <v>30</v>
      </c>
      <c r="CH15">
        <f>SUMIFS(DataRegularSeason20242025!$AA$3:$AA$1315,DataRegularSeason20242025!$B$3:$B$1315, "&lt;=" &amp; CH$1, DataRegularSeason20242025!$D$3:$D$1315, $A15)+SUMIFS(DataRegularSeason20242025!$AB$3:$AB$1315,DataRegularSeason20242025!$B$3:$B$1315, "&lt;=" &amp; CH$1, DataRegularSeason20242025!$E$3:$E$1315, $A15)</f>
        <v>30</v>
      </c>
      <c r="CI15">
        <f>SUMIFS(DataRegularSeason20242025!$AA$3:$AA$1315,DataRegularSeason20242025!$B$3:$B$1315, "&lt;=" &amp; CI$1, DataRegularSeason20242025!$D$3:$D$1315, $A15)+SUMIFS(DataRegularSeason20242025!$AB$3:$AB$1315,DataRegularSeason20242025!$B$3:$B$1315, "&lt;=" &amp; CI$1, DataRegularSeason20242025!$E$3:$E$1315, $A15)</f>
        <v>30</v>
      </c>
      <c r="CJ15">
        <f>SUMIFS(DataRegularSeason20242025!$AA$3:$AA$1315,DataRegularSeason20242025!$B$3:$B$1315, "&lt;=" &amp; CJ$1, DataRegularSeason20242025!$D$3:$D$1315, $A15)+SUMIFS(DataRegularSeason20242025!$AB$3:$AB$1315,DataRegularSeason20242025!$B$3:$B$1315, "&lt;=" &amp; CJ$1, DataRegularSeason20242025!$E$3:$E$1315, $A15)</f>
        <v>30</v>
      </c>
      <c r="CK15">
        <f>SUMIFS(DataRegularSeason20242025!$AA$3:$AA$1315,DataRegularSeason20242025!$B$3:$B$1315, "&lt;=" &amp; CK$1, DataRegularSeason20242025!$D$3:$D$1315, $A15)+SUMIFS(DataRegularSeason20242025!$AB$3:$AB$1315,DataRegularSeason20242025!$B$3:$B$1315, "&lt;=" &amp; CK$1, DataRegularSeason20242025!$E$3:$E$1315, $A15)</f>
        <v>30</v>
      </c>
      <c r="CL15">
        <f>SUMIFS(DataRegularSeason20242025!$AA$3:$AA$1315,DataRegularSeason20242025!$B$3:$B$1315, "&lt;=" &amp; CL$1, DataRegularSeason20242025!$D$3:$D$1315, $A15)+SUMIFS(DataRegularSeason20242025!$AB$3:$AB$1315,DataRegularSeason20242025!$B$3:$B$1315, "&lt;=" &amp; CL$1, DataRegularSeason20242025!$E$3:$E$1315, $A15)</f>
        <v>30</v>
      </c>
      <c r="CM15">
        <f>SUMIFS(DataRegularSeason20242025!$AA$3:$AA$1315,DataRegularSeason20242025!$B$3:$B$1315, "&lt;=" &amp; CM$1, DataRegularSeason20242025!$D$3:$D$1315, $A15)+SUMIFS(DataRegularSeason20242025!$AB$3:$AB$1315,DataRegularSeason20242025!$B$3:$B$1315, "&lt;=" &amp; CM$1, DataRegularSeason20242025!$E$3:$E$1315, $A15)</f>
        <v>30</v>
      </c>
      <c r="CN15">
        <f>SUMIFS(DataRegularSeason20242025!$AA$3:$AA$1315,DataRegularSeason20242025!$B$3:$B$1315, "&lt;=" &amp; CN$1, DataRegularSeason20242025!$D$3:$D$1315, $A15)+SUMIFS(DataRegularSeason20242025!$AB$3:$AB$1315,DataRegularSeason20242025!$B$3:$B$1315, "&lt;=" &amp; CN$1, DataRegularSeason20242025!$E$3:$E$1315, $A15)</f>
        <v>30</v>
      </c>
      <c r="CO15">
        <f>SUMIFS(DataRegularSeason20242025!$AA$3:$AA$1315,DataRegularSeason20242025!$B$3:$B$1315, "&lt;=" &amp; CO$1, DataRegularSeason20242025!$D$3:$D$1315, $A15)+SUMIFS(DataRegularSeason20242025!$AB$3:$AB$1315,DataRegularSeason20242025!$B$3:$B$1315, "&lt;=" &amp; CO$1, DataRegularSeason20242025!$E$3:$E$1315, $A15)</f>
        <v>30</v>
      </c>
      <c r="CP15">
        <f>SUMIFS(DataRegularSeason20242025!$AA$3:$AA$1315,DataRegularSeason20242025!$B$3:$B$1315, "&lt;=" &amp; CP$1, DataRegularSeason20242025!$D$3:$D$1315, $A15)+SUMIFS(DataRegularSeason20242025!$AB$3:$AB$1315,DataRegularSeason20242025!$B$3:$B$1315, "&lt;=" &amp; CP$1, DataRegularSeason20242025!$E$3:$E$1315, $A15)</f>
        <v>30</v>
      </c>
      <c r="CQ15">
        <f>SUMIFS(DataRegularSeason20242025!$AA$3:$AA$1315,DataRegularSeason20242025!$B$3:$B$1315, "&lt;=" &amp; CQ$1, DataRegularSeason20242025!$D$3:$D$1315, $A15)+SUMIFS(DataRegularSeason20242025!$AB$3:$AB$1315,DataRegularSeason20242025!$B$3:$B$1315, "&lt;=" &amp; CQ$1, DataRegularSeason20242025!$E$3:$E$1315, $A15)</f>
        <v>30</v>
      </c>
      <c r="CR15">
        <f>SUMIFS(DataRegularSeason20242025!$AA$3:$AA$1315,DataRegularSeason20242025!$B$3:$B$1315, "&lt;=" &amp; CR$1, DataRegularSeason20242025!$D$3:$D$1315, $A15)+SUMIFS(DataRegularSeason20242025!$AB$3:$AB$1315,DataRegularSeason20242025!$B$3:$B$1315, "&lt;=" &amp; CR$1, DataRegularSeason20242025!$E$3:$E$1315, $A15)</f>
        <v>30</v>
      </c>
      <c r="CS15">
        <f>SUMIFS(DataRegularSeason20242025!$AA$3:$AA$1315,DataRegularSeason20242025!$B$3:$B$1315, "&lt;=" &amp; CS$1, DataRegularSeason20242025!$D$3:$D$1315, $A15)+SUMIFS(DataRegularSeason20242025!$AB$3:$AB$1315,DataRegularSeason20242025!$B$3:$B$1315, "&lt;=" &amp; CS$1, DataRegularSeason20242025!$E$3:$E$1315, $A15)</f>
        <v>30</v>
      </c>
      <c r="CT15">
        <f>SUMIFS(DataRegularSeason20242025!$AA$3:$AA$1315,DataRegularSeason20242025!$B$3:$B$1315, "&lt;=" &amp; CT$1, DataRegularSeason20242025!$D$3:$D$1315, $A15)+SUMIFS(DataRegularSeason20242025!$AB$3:$AB$1315,DataRegularSeason20242025!$B$3:$B$1315, "&lt;=" &amp; CT$1, DataRegularSeason20242025!$E$3:$E$1315, $A15)</f>
        <v>30</v>
      </c>
      <c r="CU15">
        <f>SUMIFS(DataRegularSeason20242025!$AA$3:$AA$1315,DataRegularSeason20242025!$B$3:$B$1315, "&lt;=" &amp; CU$1, DataRegularSeason20242025!$D$3:$D$1315, $A15)+SUMIFS(DataRegularSeason20242025!$AB$3:$AB$1315,DataRegularSeason20242025!$B$3:$B$1315, "&lt;=" &amp; CU$1, DataRegularSeason20242025!$E$3:$E$1315, $A15)</f>
        <v>30</v>
      </c>
      <c r="CV15">
        <f>SUMIFS(DataRegularSeason20242025!$AA$3:$AA$1315,DataRegularSeason20242025!$B$3:$B$1315, "&lt;=" &amp; CV$1, DataRegularSeason20242025!$D$3:$D$1315, $A15)+SUMIFS(DataRegularSeason20242025!$AB$3:$AB$1315,DataRegularSeason20242025!$B$3:$B$1315, "&lt;=" &amp; CV$1, DataRegularSeason20242025!$E$3:$E$1315, $A15)</f>
        <v>30</v>
      </c>
      <c r="CW15">
        <f>SUMIFS(DataRegularSeason20242025!$AA$3:$AA$1315,DataRegularSeason20242025!$B$3:$B$1315, "&lt;=" &amp; CW$1, DataRegularSeason20242025!$D$3:$D$1315, $A15)+SUMIFS(DataRegularSeason20242025!$AB$3:$AB$1315,DataRegularSeason20242025!$B$3:$B$1315, "&lt;=" &amp; CW$1, DataRegularSeason20242025!$E$3:$E$1315, $A15)</f>
        <v>30</v>
      </c>
      <c r="CX15">
        <f>SUMIFS(DataRegularSeason20242025!$AA$3:$AA$1315,DataRegularSeason20242025!$B$3:$B$1315, "&lt;=" &amp; CX$1, DataRegularSeason20242025!$D$3:$D$1315, $A15)+SUMIFS(DataRegularSeason20242025!$AB$3:$AB$1315,DataRegularSeason20242025!$B$3:$B$1315, "&lt;=" &amp; CX$1, DataRegularSeason20242025!$E$3:$E$1315, $A15)</f>
        <v>30</v>
      </c>
      <c r="CY15">
        <f>SUMIFS(DataRegularSeason20242025!$AA$3:$AA$1315,DataRegularSeason20242025!$B$3:$B$1315, "&lt;=" &amp; CY$1, DataRegularSeason20242025!$D$3:$D$1315, $A15)+SUMIFS(DataRegularSeason20242025!$AB$3:$AB$1315,DataRegularSeason20242025!$B$3:$B$1315, "&lt;=" &amp; CY$1, DataRegularSeason20242025!$E$3:$E$1315, $A15)</f>
        <v>30</v>
      </c>
      <c r="CZ15">
        <f>SUMIFS(DataRegularSeason20242025!$AA$3:$AA$1315,DataRegularSeason20242025!$B$3:$B$1315, "&lt;=" &amp; CZ$1, DataRegularSeason20242025!$D$3:$D$1315, $A15)+SUMIFS(DataRegularSeason20242025!$AB$3:$AB$1315,DataRegularSeason20242025!$B$3:$B$1315, "&lt;=" &amp; CZ$1, DataRegularSeason20242025!$E$3:$E$1315, $A15)</f>
        <v>30</v>
      </c>
      <c r="DA15">
        <f>SUMIFS(DataRegularSeason20242025!$AA$3:$AA$1315,DataRegularSeason20242025!$B$3:$B$1315, "&lt;=" &amp; DA$1, DataRegularSeason20242025!$D$3:$D$1315, $A15)+SUMIFS(DataRegularSeason20242025!$AB$3:$AB$1315,DataRegularSeason20242025!$B$3:$B$1315, "&lt;=" &amp; DA$1, DataRegularSeason20242025!$E$3:$E$1315, $A15)</f>
        <v>30</v>
      </c>
      <c r="DB15">
        <f>SUMIFS(DataRegularSeason20242025!$AA$3:$AA$1315,DataRegularSeason20242025!$B$3:$B$1315, "&lt;=" &amp; DB$1, DataRegularSeason20242025!$D$3:$D$1315, $A15)+SUMIFS(DataRegularSeason20242025!$AB$3:$AB$1315,DataRegularSeason20242025!$B$3:$B$1315, "&lt;=" &amp; DB$1, DataRegularSeason20242025!$E$3:$E$1315, $A15)</f>
        <v>30</v>
      </c>
      <c r="DC15">
        <f>SUMIFS(DataRegularSeason20242025!$AA$3:$AA$1315,DataRegularSeason20242025!$B$3:$B$1315, "&lt;=" &amp; DC$1, DataRegularSeason20242025!$D$3:$D$1315, $A15)+SUMIFS(DataRegularSeason20242025!$AB$3:$AB$1315,DataRegularSeason20242025!$B$3:$B$1315, "&lt;=" &amp; DC$1, DataRegularSeason20242025!$E$3:$E$1315, $A15)</f>
        <v>30</v>
      </c>
      <c r="DD15">
        <f>SUMIFS(DataRegularSeason20242025!$AA$3:$AA$1315,DataRegularSeason20242025!$B$3:$B$1315, "&lt;=" &amp; DD$1, DataRegularSeason20242025!$D$3:$D$1315, $A15)+SUMIFS(DataRegularSeason20242025!$AB$3:$AB$1315,DataRegularSeason20242025!$B$3:$B$1315, "&lt;=" &amp; DD$1, DataRegularSeason20242025!$E$3:$E$1315, $A15)</f>
        <v>30</v>
      </c>
      <c r="DE15">
        <f>SUMIFS(DataRegularSeason20242025!$AA$3:$AA$1315,DataRegularSeason20242025!$B$3:$B$1315, "&lt;=" &amp; DE$1, DataRegularSeason20242025!$D$3:$D$1315, $A15)+SUMIFS(DataRegularSeason20242025!$AB$3:$AB$1315,DataRegularSeason20242025!$B$3:$B$1315, "&lt;=" &amp; DE$1, DataRegularSeason20242025!$E$3:$E$1315, $A15)</f>
        <v>30</v>
      </c>
      <c r="DF15">
        <f>SUMIFS(DataRegularSeason20242025!$AA$3:$AA$1315,DataRegularSeason20242025!$B$3:$B$1315, "&lt;=" &amp; DF$1, DataRegularSeason20242025!$D$3:$D$1315, $A15)+SUMIFS(DataRegularSeason20242025!$AB$3:$AB$1315,DataRegularSeason20242025!$B$3:$B$1315, "&lt;=" &amp; DF$1, DataRegularSeason20242025!$E$3:$E$1315, $A15)</f>
        <v>30</v>
      </c>
      <c r="DG15">
        <f>SUMIFS(DataRegularSeason20242025!$AA$3:$AA$1315,DataRegularSeason20242025!$B$3:$B$1315, "&lt;=" &amp; DG$1, DataRegularSeason20242025!$D$3:$D$1315, $A15)+SUMIFS(DataRegularSeason20242025!$AB$3:$AB$1315,DataRegularSeason20242025!$B$3:$B$1315, "&lt;=" &amp; DG$1, DataRegularSeason20242025!$E$3:$E$1315, $A15)</f>
        <v>30</v>
      </c>
      <c r="DH15">
        <f>SUMIFS(DataRegularSeason20242025!$AA$3:$AA$1315,DataRegularSeason20242025!$B$3:$B$1315, "&lt;=" &amp; DH$1, DataRegularSeason20242025!$D$3:$D$1315, $A15)+SUMIFS(DataRegularSeason20242025!$AB$3:$AB$1315,DataRegularSeason20242025!$B$3:$B$1315, "&lt;=" &amp; DH$1, DataRegularSeason20242025!$E$3:$E$1315, $A15)</f>
        <v>30</v>
      </c>
      <c r="DI15">
        <f>SUMIFS(DataRegularSeason20242025!$AA$3:$AA$1315,DataRegularSeason20242025!$B$3:$B$1315, "&lt;=" &amp; DI$1, DataRegularSeason20242025!$D$3:$D$1315, $A15)+SUMIFS(DataRegularSeason20242025!$AB$3:$AB$1315,DataRegularSeason20242025!$B$3:$B$1315, "&lt;=" &amp; DI$1, DataRegularSeason20242025!$E$3:$E$1315, $A15)</f>
        <v>30</v>
      </c>
      <c r="DJ15">
        <f>SUMIFS(DataRegularSeason20242025!$AA$3:$AA$1315,DataRegularSeason20242025!$B$3:$B$1315, "&lt;=" &amp; DJ$1, DataRegularSeason20242025!$D$3:$D$1315, $A15)+SUMIFS(DataRegularSeason20242025!$AB$3:$AB$1315,DataRegularSeason20242025!$B$3:$B$1315, "&lt;=" &amp; DJ$1, DataRegularSeason20242025!$E$3:$E$1315, $A15)</f>
        <v>30</v>
      </c>
      <c r="DK15">
        <f>SUMIFS(DataRegularSeason20242025!$AA$3:$AA$1315,DataRegularSeason20242025!$B$3:$B$1315, "&lt;=" &amp; DK$1, DataRegularSeason20242025!$D$3:$D$1315, $A15)+SUMIFS(DataRegularSeason20242025!$AB$3:$AB$1315,DataRegularSeason20242025!$B$3:$B$1315, "&lt;=" &amp; DK$1, DataRegularSeason20242025!$E$3:$E$1315, $A15)</f>
        <v>30</v>
      </c>
      <c r="DL15">
        <f>SUMIFS(DataRegularSeason20242025!$AA$3:$AA$1315,DataRegularSeason20242025!$B$3:$B$1315, "&lt;=" &amp; DL$1, DataRegularSeason20242025!$D$3:$D$1315, $A15)+SUMIFS(DataRegularSeason20242025!$AB$3:$AB$1315,DataRegularSeason20242025!$B$3:$B$1315, "&lt;=" &amp; DL$1, DataRegularSeason20242025!$E$3:$E$1315, $A15)</f>
        <v>30</v>
      </c>
      <c r="DM15">
        <f>SUMIFS(DataRegularSeason20242025!$AA$3:$AA$1315,DataRegularSeason20242025!$B$3:$B$1315, "&lt;=" &amp; DM$1, DataRegularSeason20242025!$D$3:$D$1315, $A15)+SUMIFS(DataRegularSeason20242025!$AB$3:$AB$1315,DataRegularSeason20242025!$B$3:$B$1315, "&lt;=" &amp; DM$1, DataRegularSeason20242025!$E$3:$E$1315, $A15)</f>
        <v>30</v>
      </c>
      <c r="DN15">
        <f>SUMIFS(DataRegularSeason20242025!$AA$3:$AA$1315,DataRegularSeason20242025!$B$3:$B$1315, "&lt;=" &amp; DN$1, DataRegularSeason20242025!$D$3:$D$1315, $A15)+SUMIFS(DataRegularSeason20242025!$AB$3:$AB$1315,DataRegularSeason20242025!$B$3:$B$1315, "&lt;=" &amp; DN$1, DataRegularSeason20242025!$E$3:$E$1315, $A15)</f>
        <v>30</v>
      </c>
      <c r="DO15">
        <f>SUMIFS(DataRegularSeason20242025!$AA$3:$AA$1315,DataRegularSeason20242025!$B$3:$B$1315, "&lt;=" &amp; DO$1, DataRegularSeason20242025!$D$3:$D$1315, $A15)+SUMIFS(DataRegularSeason20242025!$AB$3:$AB$1315,DataRegularSeason20242025!$B$3:$B$1315, "&lt;=" &amp; DO$1, DataRegularSeason20242025!$E$3:$E$1315, $A15)</f>
        <v>30</v>
      </c>
      <c r="DP15">
        <f>SUMIFS(DataRegularSeason20242025!$AA$3:$AA$1315,DataRegularSeason20242025!$B$3:$B$1315, "&lt;=" &amp; DP$1, DataRegularSeason20242025!$D$3:$D$1315, $A15)+SUMIFS(DataRegularSeason20242025!$AB$3:$AB$1315,DataRegularSeason20242025!$B$3:$B$1315, "&lt;=" &amp; DP$1, DataRegularSeason20242025!$E$3:$E$1315, $A15)</f>
        <v>30</v>
      </c>
      <c r="DQ15">
        <f>SUMIFS(DataRegularSeason20242025!$AA$3:$AA$1315,DataRegularSeason20242025!$B$3:$B$1315, "&lt;=" &amp; DQ$1, DataRegularSeason20242025!$D$3:$D$1315, $A15)+SUMIFS(DataRegularSeason20242025!$AB$3:$AB$1315,DataRegularSeason20242025!$B$3:$B$1315, "&lt;=" &amp; DQ$1, DataRegularSeason20242025!$E$3:$E$1315, $A15)</f>
        <v>30</v>
      </c>
      <c r="DR15">
        <f>SUMIFS(DataRegularSeason20242025!$AA$3:$AA$1315,DataRegularSeason20242025!$B$3:$B$1315, "&lt;=" &amp; DR$1, DataRegularSeason20242025!$D$3:$D$1315, $A15)+SUMIFS(DataRegularSeason20242025!$AB$3:$AB$1315,DataRegularSeason20242025!$B$3:$B$1315, "&lt;=" &amp; DR$1, DataRegularSeason20242025!$E$3:$E$1315, $A15)</f>
        <v>30</v>
      </c>
      <c r="DS15">
        <f>SUMIFS(DataRegularSeason20242025!$AA$3:$AA$1315,DataRegularSeason20242025!$B$3:$B$1315, "&lt;=" &amp; DS$1, DataRegularSeason20242025!$D$3:$D$1315, $A15)+SUMIFS(DataRegularSeason20242025!$AB$3:$AB$1315,DataRegularSeason20242025!$B$3:$B$1315, "&lt;=" &amp; DS$1, DataRegularSeason20242025!$E$3:$E$1315, $A15)</f>
        <v>30</v>
      </c>
      <c r="DT15">
        <f>SUMIFS(DataRegularSeason20242025!$AA$3:$AA$1315,DataRegularSeason20242025!$B$3:$B$1315, "&lt;=" &amp; DT$1, DataRegularSeason20242025!$D$3:$D$1315, $A15)+SUMIFS(DataRegularSeason20242025!$AB$3:$AB$1315,DataRegularSeason20242025!$B$3:$B$1315, "&lt;=" &amp; DT$1, DataRegularSeason20242025!$E$3:$E$1315, $A15)</f>
        <v>30</v>
      </c>
      <c r="DU15">
        <f>SUMIFS(DataRegularSeason20242025!$AA$3:$AA$1315,DataRegularSeason20242025!$B$3:$B$1315, "&lt;=" &amp; DU$1, DataRegularSeason20242025!$D$3:$D$1315, $A15)+SUMIFS(DataRegularSeason20242025!$AB$3:$AB$1315,DataRegularSeason20242025!$B$3:$B$1315, "&lt;=" &amp; DU$1, DataRegularSeason20242025!$E$3:$E$1315, $A15)</f>
        <v>30</v>
      </c>
      <c r="DV15">
        <f>SUMIFS(DataRegularSeason20242025!$AA$3:$AA$1315,DataRegularSeason20242025!$B$3:$B$1315, "&lt;=" &amp; DV$1, DataRegularSeason20242025!$D$3:$D$1315, $A15)+SUMIFS(DataRegularSeason20242025!$AB$3:$AB$1315,DataRegularSeason20242025!$B$3:$B$1315, "&lt;=" &amp; DV$1, DataRegularSeason20242025!$E$3:$E$1315, $A15)</f>
        <v>30</v>
      </c>
      <c r="DW15">
        <f>SUMIFS(DataRegularSeason20242025!$AA$3:$AA$1315,DataRegularSeason20242025!$B$3:$B$1315, "&lt;=" &amp; DW$1, DataRegularSeason20242025!$D$3:$D$1315, $A15)+SUMIFS(DataRegularSeason20242025!$AB$3:$AB$1315,DataRegularSeason20242025!$B$3:$B$1315, "&lt;=" &amp; DW$1, DataRegularSeason20242025!$E$3:$E$1315, $A15)</f>
        <v>30</v>
      </c>
      <c r="DX15">
        <f>SUMIFS(DataRegularSeason20242025!$AA$3:$AA$1315,DataRegularSeason20242025!$B$3:$B$1315, "&lt;=" &amp; DX$1, DataRegularSeason20242025!$D$3:$D$1315, $A15)+SUMIFS(DataRegularSeason20242025!$AB$3:$AB$1315,DataRegularSeason20242025!$B$3:$B$1315, "&lt;=" &amp; DX$1, DataRegularSeason20242025!$E$3:$E$1315, $A15)</f>
        <v>30</v>
      </c>
      <c r="DY15">
        <f>SUMIFS(DataRegularSeason20242025!$AA$3:$AA$1315,DataRegularSeason20242025!$B$3:$B$1315, "&lt;=" &amp; DY$1, DataRegularSeason20242025!$D$3:$D$1315, $A15)+SUMIFS(DataRegularSeason20242025!$AB$3:$AB$1315,DataRegularSeason20242025!$B$3:$B$1315, "&lt;=" &amp; DY$1, DataRegularSeason20242025!$E$3:$E$1315, $A15)</f>
        <v>30</v>
      </c>
      <c r="DZ15">
        <f>SUMIFS(DataRegularSeason20242025!$AA$3:$AA$1315,DataRegularSeason20242025!$B$3:$B$1315, "&lt;=" &amp; DZ$1, DataRegularSeason20242025!$D$3:$D$1315, $A15)+SUMIFS(DataRegularSeason20242025!$AB$3:$AB$1315,DataRegularSeason20242025!$B$3:$B$1315, "&lt;=" &amp; DZ$1, DataRegularSeason20242025!$E$3:$E$1315, $A15)</f>
        <v>30</v>
      </c>
      <c r="EA15">
        <f>SUMIFS(DataRegularSeason20242025!$AA$3:$AA$1315,DataRegularSeason20242025!$B$3:$B$1315, "&lt;=" &amp; EA$1, DataRegularSeason20242025!$D$3:$D$1315, $A15)+SUMIFS(DataRegularSeason20242025!$AB$3:$AB$1315,DataRegularSeason20242025!$B$3:$B$1315, "&lt;=" &amp; EA$1, DataRegularSeason20242025!$E$3:$E$1315, $A15)</f>
        <v>30</v>
      </c>
      <c r="EB15">
        <f>SUMIFS(DataRegularSeason20242025!$AA$3:$AA$1315,DataRegularSeason20242025!$B$3:$B$1315, "&lt;=" &amp; EB$1, DataRegularSeason20242025!$D$3:$D$1315, $A15)+SUMIFS(DataRegularSeason20242025!$AB$3:$AB$1315,DataRegularSeason20242025!$B$3:$B$1315, "&lt;=" &amp; EB$1, DataRegularSeason20242025!$E$3:$E$1315, $A15)</f>
        <v>30</v>
      </c>
      <c r="EC15">
        <f>SUMIFS(DataRegularSeason20242025!$AA$3:$AA$1315,DataRegularSeason20242025!$B$3:$B$1315, "&lt;=" &amp; EC$1, DataRegularSeason20242025!$D$3:$D$1315, $A15)+SUMIFS(DataRegularSeason20242025!$AB$3:$AB$1315,DataRegularSeason20242025!$B$3:$B$1315, "&lt;=" &amp; EC$1, DataRegularSeason20242025!$E$3:$E$1315, $A15)</f>
        <v>30</v>
      </c>
      <c r="ED15">
        <f>SUMIFS(DataRegularSeason20242025!$AA$3:$AA$1315,DataRegularSeason20242025!$B$3:$B$1315, "&lt;=" &amp; ED$1, DataRegularSeason20242025!$D$3:$D$1315, $A15)+SUMIFS(DataRegularSeason20242025!$AB$3:$AB$1315,DataRegularSeason20242025!$B$3:$B$1315, "&lt;=" &amp; ED$1, DataRegularSeason20242025!$E$3:$E$1315, $A15)</f>
        <v>30</v>
      </c>
      <c r="EE15">
        <f>SUMIFS(DataRegularSeason20242025!$AA$3:$AA$1315,DataRegularSeason20242025!$B$3:$B$1315, "&lt;=" &amp; EE$1, DataRegularSeason20242025!$D$3:$D$1315, $A15)+SUMIFS(DataRegularSeason20242025!$AB$3:$AB$1315,DataRegularSeason20242025!$B$3:$B$1315, "&lt;=" &amp; EE$1, DataRegularSeason20242025!$E$3:$E$1315, $A15)</f>
        <v>30</v>
      </c>
      <c r="EF15">
        <f>SUMIFS(DataRegularSeason20242025!$AA$3:$AA$1315,DataRegularSeason20242025!$B$3:$B$1315, "&lt;=" &amp; EF$1, DataRegularSeason20242025!$D$3:$D$1315, $A15)+SUMIFS(DataRegularSeason20242025!$AB$3:$AB$1315,DataRegularSeason20242025!$B$3:$B$1315, "&lt;=" &amp; EF$1, DataRegularSeason20242025!$E$3:$E$1315, $A15)</f>
        <v>30</v>
      </c>
      <c r="EG15">
        <f>SUMIFS(DataRegularSeason20242025!$AA$3:$AA$1315,DataRegularSeason20242025!$B$3:$B$1315, "&lt;=" &amp; EG$1, DataRegularSeason20242025!$D$3:$D$1315, $A15)+SUMIFS(DataRegularSeason20242025!$AB$3:$AB$1315,DataRegularSeason20242025!$B$3:$B$1315, "&lt;=" &amp; EG$1, DataRegularSeason20242025!$E$3:$E$1315, $A15)</f>
        <v>30</v>
      </c>
      <c r="EH15">
        <f>SUMIFS(DataRegularSeason20242025!$AA$3:$AA$1315,DataRegularSeason20242025!$B$3:$B$1315, "&lt;=" &amp; EH$1, DataRegularSeason20242025!$D$3:$D$1315, $A15)+SUMIFS(DataRegularSeason20242025!$AB$3:$AB$1315,DataRegularSeason20242025!$B$3:$B$1315, "&lt;=" &amp; EH$1, DataRegularSeason20242025!$E$3:$E$1315, $A15)</f>
        <v>30</v>
      </c>
      <c r="EI15">
        <f>SUMIFS(DataRegularSeason20242025!$AA$3:$AA$1315,DataRegularSeason20242025!$B$3:$B$1315, "&lt;=" &amp; EI$1, DataRegularSeason20242025!$D$3:$D$1315, $A15)+SUMIFS(DataRegularSeason20242025!$AB$3:$AB$1315,DataRegularSeason20242025!$B$3:$B$1315, "&lt;=" &amp; EI$1, DataRegularSeason20242025!$E$3:$E$1315, $A15)</f>
        <v>30</v>
      </c>
      <c r="EJ15">
        <f>SUMIFS(DataRegularSeason20242025!$AA$3:$AA$1315,DataRegularSeason20242025!$B$3:$B$1315, "&lt;=" &amp; EJ$1, DataRegularSeason20242025!$D$3:$D$1315, $A15)+SUMIFS(DataRegularSeason20242025!$AB$3:$AB$1315,DataRegularSeason20242025!$B$3:$B$1315, "&lt;=" &amp; EJ$1, DataRegularSeason20242025!$E$3:$E$1315, $A15)</f>
        <v>30</v>
      </c>
      <c r="EK15">
        <f>SUMIFS(DataRegularSeason20242025!$AA$3:$AA$1315,DataRegularSeason20242025!$B$3:$B$1315, "&lt;=" &amp; EK$1, DataRegularSeason20242025!$D$3:$D$1315, $A15)+SUMIFS(DataRegularSeason20242025!$AB$3:$AB$1315,DataRegularSeason20242025!$B$3:$B$1315, "&lt;=" &amp; EK$1, DataRegularSeason20242025!$E$3:$E$1315, $A15)</f>
        <v>30</v>
      </c>
      <c r="EL15">
        <f>SUMIFS(DataRegularSeason20242025!$AA$3:$AA$1315,DataRegularSeason20242025!$B$3:$B$1315, "&lt;=" &amp; EL$1, DataRegularSeason20242025!$D$3:$D$1315, $A15)+SUMIFS(DataRegularSeason20242025!$AB$3:$AB$1315,DataRegularSeason20242025!$B$3:$B$1315, "&lt;=" &amp; EL$1, DataRegularSeason20242025!$E$3:$E$1315, $A15)</f>
        <v>30</v>
      </c>
      <c r="EM15">
        <f>SUMIFS(DataRegularSeason20242025!$AA$3:$AA$1315,DataRegularSeason20242025!$B$3:$B$1315, "&lt;=" &amp; EM$1, DataRegularSeason20242025!$D$3:$D$1315, $A15)+SUMIFS(DataRegularSeason20242025!$AB$3:$AB$1315,DataRegularSeason20242025!$B$3:$B$1315, "&lt;=" &amp; EM$1, DataRegularSeason20242025!$E$3:$E$1315, $A15)</f>
        <v>30</v>
      </c>
      <c r="EN15">
        <f>SUMIFS(DataRegularSeason20242025!$AA$3:$AA$1315,DataRegularSeason20242025!$B$3:$B$1315, "&lt;=" &amp; EN$1, DataRegularSeason20242025!$D$3:$D$1315, $A15)+SUMIFS(DataRegularSeason20242025!$AB$3:$AB$1315,DataRegularSeason20242025!$B$3:$B$1315, "&lt;=" &amp; EN$1, DataRegularSeason20242025!$E$3:$E$1315, $A15)</f>
        <v>30</v>
      </c>
      <c r="EO15">
        <f>SUMIFS(DataRegularSeason20242025!$AA$3:$AA$1315,DataRegularSeason20242025!$B$3:$B$1315, "&lt;=" &amp; EO$1, DataRegularSeason20242025!$D$3:$D$1315, $A15)+SUMIFS(DataRegularSeason20242025!$AB$3:$AB$1315,DataRegularSeason20242025!$B$3:$B$1315, "&lt;=" &amp; EO$1, DataRegularSeason20242025!$E$3:$E$1315, $A15)</f>
        <v>30</v>
      </c>
      <c r="EP15">
        <f>SUMIFS(DataRegularSeason20242025!$AA$3:$AA$1315,DataRegularSeason20242025!$B$3:$B$1315, "&lt;=" &amp; EP$1, DataRegularSeason20242025!$D$3:$D$1315, $A15)+SUMIFS(DataRegularSeason20242025!$AB$3:$AB$1315,DataRegularSeason20242025!$B$3:$B$1315, "&lt;=" &amp; EP$1, DataRegularSeason20242025!$E$3:$E$1315, $A15)</f>
        <v>30</v>
      </c>
      <c r="EQ15">
        <f>SUMIFS(DataRegularSeason20242025!$AA$3:$AA$1315,DataRegularSeason20242025!$B$3:$B$1315, "&lt;=" &amp; EQ$1, DataRegularSeason20242025!$D$3:$D$1315, $A15)+SUMIFS(DataRegularSeason20242025!$AB$3:$AB$1315,DataRegularSeason20242025!$B$3:$B$1315, "&lt;=" &amp; EQ$1, DataRegularSeason20242025!$E$3:$E$1315, $A15)</f>
        <v>30</v>
      </c>
      <c r="ER15">
        <f>SUMIFS(DataRegularSeason20242025!$AA$3:$AA$1315,DataRegularSeason20242025!$B$3:$B$1315, "&lt;=" &amp; ER$1, DataRegularSeason20242025!$D$3:$D$1315, $A15)+SUMIFS(DataRegularSeason20242025!$AB$3:$AB$1315,DataRegularSeason20242025!$B$3:$B$1315, "&lt;=" &amp; ER$1, DataRegularSeason20242025!$E$3:$E$1315, $A15)</f>
        <v>30</v>
      </c>
      <c r="ES15">
        <f>SUMIFS(DataRegularSeason20242025!$AA$3:$AA$1315,DataRegularSeason20242025!$B$3:$B$1315, "&lt;=" &amp; ES$1, DataRegularSeason20242025!$D$3:$D$1315, $A15)+SUMIFS(DataRegularSeason20242025!$AB$3:$AB$1315,DataRegularSeason20242025!$B$3:$B$1315, "&lt;=" &amp; ES$1, DataRegularSeason20242025!$E$3:$E$1315, $A15)</f>
        <v>30</v>
      </c>
      <c r="ET15">
        <f>SUMIFS(DataRegularSeason20242025!$AA$3:$AA$1315,DataRegularSeason20242025!$B$3:$B$1315, "&lt;=" &amp; ET$1, DataRegularSeason20242025!$D$3:$D$1315, $A15)+SUMIFS(DataRegularSeason20242025!$AB$3:$AB$1315,DataRegularSeason20242025!$B$3:$B$1315, "&lt;=" &amp; ET$1, DataRegularSeason20242025!$E$3:$E$1315, $A15)</f>
        <v>30</v>
      </c>
      <c r="EU15">
        <f>SUMIFS(DataRegularSeason20242025!$AA$3:$AA$1315,DataRegularSeason20242025!$B$3:$B$1315, "&lt;=" &amp; EU$1, DataRegularSeason20242025!$D$3:$D$1315, $A15)+SUMIFS(DataRegularSeason20242025!$AB$3:$AB$1315,DataRegularSeason20242025!$B$3:$B$1315, "&lt;=" &amp; EU$1, DataRegularSeason20242025!$E$3:$E$1315, $A15)</f>
        <v>30</v>
      </c>
      <c r="EV15">
        <f>SUMIFS(DataRegularSeason20242025!$AA$3:$AA$1315,DataRegularSeason20242025!$B$3:$B$1315, "&lt;=" &amp; EV$1, DataRegularSeason20242025!$D$3:$D$1315, $A15)+SUMIFS(DataRegularSeason20242025!$AB$3:$AB$1315,DataRegularSeason20242025!$B$3:$B$1315, "&lt;=" &amp; EV$1, DataRegularSeason20242025!$E$3:$E$1315, $A15)</f>
        <v>30</v>
      </c>
      <c r="EW15">
        <f>SUMIFS(DataRegularSeason20242025!$AA$3:$AA$1315,DataRegularSeason20242025!$B$3:$B$1315, "&lt;=" &amp; EW$1, DataRegularSeason20242025!$D$3:$D$1315, $A15)+SUMIFS(DataRegularSeason20242025!$AB$3:$AB$1315,DataRegularSeason20242025!$B$3:$B$1315, "&lt;=" &amp; EW$1, DataRegularSeason20242025!$E$3:$E$1315, $A15)</f>
        <v>30</v>
      </c>
      <c r="EX15">
        <f>SUMIFS(DataRegularSeason20242025!$AA$3:$AA$1315,DataRegularSeason20242025!$B$3:$B$1315, "&lt;=" &amp; EX$1, DataRegularSeason20242025!$D$3:$D$1315, $A15)+SUMIFS(DataRegularSeason20242025!$AB$3:$AB$1315,DataRegularSeason20242025!$B$3:$B$1315, "&lt;=" &amp; EX$1, DataRegularSeason20242025!$E$3:$E$1315, $A15)</f>
        <v>30</v>
      </c>
      <c r="EY15">
        <f>SUMIFS(DataRegularSeason20242025!$AA$3:$AA$1315,DataRegularSeason20242025!$B$3:$B$1315, "&lt;=" &amp; EY$1, DataRegularSeason20242025!$D$3:$D$1315, $A15)+SUMIFS(DataRegularSeason20242025!$AB$3:$AB$1315,DataRegularSeason20242025!$B$3:$B$1315, "&lt;=" &amp; EY$1, DataRegularSeason20242025!$E$3:$E$1315, $A15)</f>
        <v>30</v>
      </c>
      <c r="EZ15">
        <f>SUMIFS(DataRegularSeason20242025!$AA$3:$AA$1315,DataRegularSeason20242025!$B$3:$B$1315, "&lt;=" &amp; EZ$1, DataRegularSeason20242025!$D$3:$D$1315, $A15)+SUMIFS(DataRegularSeason20242025!$AB$3:$AB$1315,DataRegularSeason20242025!$B$3:$B$1315, "&lt;=" &amp; EZ$1, DataRegularSeason20242025!$E$3:$E$1315, $A15)</f>
        <v>30</v>
      </c>
      <c r="FA15">
        <f>SUMIFS(DataRegularSeason20242025!$AA$3:$AA$1315,DataRegularSeason20242025!$B$3:$B$1315, "&lt;=" &amp; FA$1, DataRegularSeason20242025!$D$3:$D$1315, $A15)+SUMIFS(DataRegularSeason20242025!$AB$3:$AB$1315,DataRegularSeason20242025!$B$3:$B$1315, "&lt;=" &amp; FA$1, DataRegularSeason20242025!$E$3:$E$1315, $A15)</f>
        <v>30</v>
      </c>
      <c r="FB15">
        <f>SUMIFS(DataRegularSeason20242025!$AA$3:$AA$1315,DataRegularSeason20242025!$B$3:$B$1315, "&lt;=" &amp; FB$1, DataRegularSeason20242025!$D$3:$D$1315, $A15)+SUMIFS(DataRegularSeason20242025!$AB$3:$AB$1315,DataRegularSeason20242025!$B$3:$B$1315, "&lt;=" &amp; FB$1, DataRegularSeason20242025!$E$3:$E$1315, $A15)</f>
        <v>30</v>
      </c>
      <c r="FC15">
        <f>SUMIFS(DataRegularSeason20242025!$AA$3:$AA$1315,DataRegularSeason20242025!$B$3:$B$1315, "&lt;=" &amp; FC$1, DataRegularSeason20242025!$D$3:$D$1315, $A15)+SUMIFS(DataRegularSeason20242025!$AB$3:$AB$1315,DataRegularSeason20242025!$B$3:$B$1315, "&lt;=" &amp; FC$1, DataRegularSeason20242025!$E$3:$E$1315, $A15)</f>
        <v>30</v>
      </c>
      <c r="FD15">
        <f>SUMIFS(DataRegularSeason20242025!$AA$3:$AA$1315,DataRegularSeason20242025!$B$3:$B$1315, "&lt;=" &amp; FD$1, DataRegularSeason20242025!$D$3:$D$1315, $A15)+SUMIFS(DataRegularSeason20242025!$AB$3:$AB$1315,DataRegularSeason20242025!$B$3:$B$1315, "&lt;=" &amp; FD$1, DataRegularSeason20242025!$E$3:$E$1315, $A15)</f>
        <v>30</v>
      </c>
      <c r="FE15">
        <f>SUMIFS(DataRegularSeason20242025!$AA$3:$AA$1315,DataRegularSeason20242025!$B$3:$B$1315, "&lt;=" &amp; FE$1, DataRegularSeason20242025!$D$3:$D$1315, $A15)+SUMIFS(DataRegularSeason20242025!$AB$3:$AB$1315,DataRegularSeason20242025!$B$3:$B$1315, "&lt;=" &amp; FE$1, DataRegularSeason20242025!$E$3:$E$1315, $A15)</f>
        <v>30</v>
      </c>
      <c r="FF15">
        <f>SUMIFS(DataRegularSeason20242025!$AA$3:$AA$1315,DataRegularSeason20242025!$B$3:$B$1315, "&lt;=" &amp; FF$1, DataRegularSeason20242025!$D$3:$D$1315, $A15)+SUMIFS(DataRegularSeason20242025!$AB$3:$AB$1315,DataRegularSeason20242025!$B$3:$B$1315, "&lt;=" &amp; FF$1, DataRegularSeason20242025!$E$3:$E$1315, $A15)</f>
        <v>30</v>
      </c>
      <c r="FG15">
        <f>SUMIFS(DataRegularSeason20242025!$AA$3:$AA$1315,DataRegularSeason20242025!$B$3:$B$1315, "&lt;=" &amp; FG$1, DataRegularSeason20242025!$D$3:$D$1315, $A15)+SUMIFS(DataRegularSeason20242025!$AB$3:$AB$1315,DataRegularSeason20242025!$B$3:$B$1315, "&lt;=" &amp; FG$1, DataRegularSeason20242025!$E$3:$E$1315, $A15)</f>
        <v>30</v>
      </c>
      <c r="FH15">
        <f>SUMIFS(DataRegularSeason20242025!$AA$3:$AA$1315,DataRegularSeason20242025!$B$3:$B$1315, "&lt;=" &amp; FH$1, DataRegularSeason20242025!$D$3:$D$1315, $A15)+SUMIFS(DataRegularSeason20242025!$AB$3:$AB$1315,DataRegularSeason20242025!$B$3:$B$1315, "&lt;=" &amp; FH$1, DataRegularSeason20242025!$E$3:$E$1315, $A15)</f>
        <v>30</v>
      </c>
      <c r="FI15">
        <f>SUMIFS(DataRegularSeason20242025!$AA$3:$AA$1315,DataRegularSeason20242025!$B$3:$B$1315, "&lt;=" &amp; FI$1, DataRegularSeason20242025!$D$3:$D$1315, $A15)+SUMIFS(DataRegularSeason20242025!$AB$3:$AB$1315,DataRegularSeason20242025!$B$3:$B$1315, "&lt;=" &amp; FI$1, DataRegularSeason20242025!$E$3:$E$1315, $A15)</f>
        <v>30</v>
      </c>
      <c r="FJ15">
        <f>SUMIFS(DataRegularSeason20242025!$AA$3:$AA$1315,DataRegularSeason20242025!$B$3:$B$1315, "&lt;=" &amp; FJ$1, DataRegularSeason20242025!$D$3:$D$1315, $A15)+SUMIFS(DataRegularSeason20242025!$AB$3:$AB$1315,DataRegularSeason20242025!$B$3:$B$1315, "&lt;=" &amp; FJ$1, DataRegularSeason20242025!$E$3:$E$1315, $A15)</f>
        <v>30</v>
      </c>
      <c r="FK15">
        <f>SUMIFS(DataRegularSeason20242025!$AA$3:$AA$1315,DataRegularSeason20242025!$B$3:$B$1315, "&lt;=" &amp; FK$1, DataRegularSeason20242025!$D$3:$D$1315, $A15)+SUMIFS(DataRegularSeason20242025!$AB$3:$AB$1315,DataRegularSeason20242025!$B$3:$B$1315, "&lt;=" &amp; FK$1, DataRegularSeason20242025!$E$3:$E$1315, $A15)</f>
        <v>30</v>
      </c>
      <c r="FL15">
        <f>SUMIFS(DataRegularSeason20242025!$AA$3:$AA$1315,DataRegularSeason20242025!$B$3:$B$1315, "&lt;=" &amp; FL$1, DataRegularSeason20242025!$D$3:$D$1315, $A15)+SUMIFS(DataRegularSeason20242025!$AB$3:$AB$1315,DataRegularSeason20242025!$B$3:$B$1315, "&lt;=" &amp; FL$1, DataRegularSeason20242025!$E$3:$E$1315, $A15)</f>
        <v>30</v>
      </c>
      <c r="FM15">
        <f>SUMIFS(DataRegularSeason20242025!$AA$3:$AA$1315,DataRegularSeason20242025!$B$3:$B$1315, "&lt;=" &amp; FM$1, DataRegularSeason20242025!$D$3:$D$1315, $A15)+SUMIFS(DataRegularSeason20242025!$AB$3:$AB$1315,DataRegularSeason20242025!$B$3:$B$1315, "&lt;=" &amp; FM$1, DataRegularSeason20242025!$E$3:$E$1315, $A15)</f>
        <v>30</v>
      </c>
      <c r="FN15">
        <f>SUMIFS(DataRegularSeason20242025!$AA$3:$AA$1315,DataRegularSeason20242025!$B$3:$B$1315, "&lt;=" &amp; FN$1, DataRegularSeason20242025!$D$3:$D$1315, $A15)+SUMIFS(DataRegularSeason20242025!$AB$3:$AB$1315,DataRegularSeason20242025!$B$3:$B$1315, "&lt;=" &amp; FN$1, DataRegularSeason20242025!$E$3:$E$1315, $A15)</f>
        <v>30</v>
      </c>
      <c r="FO15">
        <f>SUMIFS(DataRegularSeason20242025!$AA$3:$AA$1315,DataRegularSeason20242025!$B$3:$B$1315, "&lt;=" &amp; FO$1, DataRegularSeason20242025!$D$3:$D$1315, $A15)+SUMIFS(DataRegularSeason20242025!$AB$3:$AB$1315,DataRegularSeason20242025!$B$3:$B$1315, "&lt;=" &amp; FO$1, DataRegularSeason20242025!$E$3:$E$1315, $A15)</f>
        <v>30</v>
      </c>
      <c r="FP15">
        <f>SUMIFS(DataRegularSeason20242025!$AA$3:$AA$1315,DataRegularSeason20242025!$B$3:$B$1315, "&lt;=" &amp; FP$1, DataRegularSeason20242025!$D$3:$D$1315, $A15)+SUMIFS(DataRegularSeason20242025!$AB$3:$AB$1315,DataRegularSeason20242025!$B$3:$B$1315, "&lt;=" &amp; FP$1, DataRegularSeason20242025!$E$3:$E$1315, $A15)</f>
        <v>30</v>
      </c>
      <c r="FQ15">
        <f>SUMIFS(DataRegularSeason20242025!$AA$3:$AA$1315,DataRegularSeason20242025!$B$3:$B$1315, "&lt;=" &amp; FQ$1, DataRegularSeason20242025!$D$3:$D$1315, $A15)+SUMIFS(DataRegularSeason20242025!$AB$3:$AB$1315,DataRegularSeason20242025!$B$3:$B$1315, "&lt;=" &amp; FQ$1, DataRegularSeason20242025!$E$3:$E$1315, $A15)</f>
        <v>30</v>
      </c>
      <c r="FR15">
        <f>SUMIFS(DataRegularSeason20242025!$AA$3:$AA$1315,DataRegularSeason20242025!$B$3:$B$1315, "&lt;=" &amp; FR$1, DataRegularSeason20242025!$D$3:$D$1315, $A15)+SUMIFS(DataRegularSeason20242025!$AB$3:$AB$1315,DataRegularSeason20242025!$B$3:$B$1315, "&lt;=" &amp; FR$1, DataRegularSeason20242025!$E$3:$E$1315, $A15)</f>
        <v>30</v>
      </c>
      <c r="FS15">
        <f>SUMIFS(DataRegularSeason20242025!$AA$3:$AA$1315,DataRegularSeason20242025!$B$3:$B$1315, "&lt;=" &amp; FS$1, DataRegularSeason20242025!$D$3:$D$1315, $A15)+SUMIFS(DataRegularSeason20242025!$AB$3:$AB$1315,DataRegularSeason20242025!$B$3:$B$1315, "&lt;=" &amp; FS$1, DataRegularSeason20242025!$E$3:$E$1315, $A15)</f>
        <v>30</v>
      </c>
      <c r="FT15">
        <f>SUMIFS(DataRegularSeason20242025!$AA$3:$AA$1315,DataRegularSeason20242025!$B$3:$B$1315, "&lt;=" &amp; FT$1, DataRegularSeason20242025!$D$3:$D$1315, $A15)+SUMIFS(DataRegularSeason20242025!$AB$3:$AB$1315,DataRegularSeason20242025!$B$3:$B$1315, "&lt;=" &amp; FT$1, DataRegularSeason20242025!$E$3:$E$1315, $A15)</f>
        <v>30</v>
      </c>
      <c r="FU15">
        <f>SUMIFS(DataRegularSeason20242025!$AA$3:$AA$1315,DataRegularSeason20242025!$B$3:$B$1315, "&lt;=" &amp; FU$1, DataRegularSeason20242025!$D$3:$D$1315, $A15)+SUMIFS(DataRegularSeason20242025!$AB$3:$AB$1315,DataRegularSeason20242025!$B$3:$B$1315, "&lt;=" &amp; FU$1, DataRegularSeason20242025!$E$3:$E$1315, $A15)</f>
        <v>30</v>
      </c>
      <c r="FV15">
        <f>SUMIFS(DataRegularSeason20242025!$AA$3:$AA$1315,DataRegularSeason20242025!$B$3:$B$1315, "&lt;=" &amp; FV$1, DataRegularSeason20242025!$D$3:$D$1315, $A15)+SUMIFS(DataRegularSeason20242025!$AB$3:$AB$1315,DataRegularSeason20242025!$B$3:$B$1315, "&lt;=" &amp; FV$1, DataRegularSeason20242025!$E$3:$E$1315, $A15)</f>
        <v>30</v>
      </c>
      <c r="FW15">
        <f>SUMIFS(DataRegularSeason20242025!$AA$3:$AA$1315,DataRegularSeason20242025!$B$3:$B$1315, "&lt;=" &amp; FW$1, DataRegularSeason20242025!$D$3:$D$1315, $A15)+SUMIFS(DataRegularSeason20242025!$AB$3:$AB$1315,DataRegularSeason20242025!$B$3:$B$1315, "&lt;=" &amp; FW$1, DataRegularSeason20242025!$E$3:$E$1315, $A15)</f>
        <v>30</v>
      </c>
      <c r="FX15">
        <f>SUMIFS(DataRegularSeason20242025!$AA$3:$AA$1315,DataRegularSeason20242025!$B$3:$B$1315, "&lt;=" &amp; FX$1, DataRegularSeason20242025!$D$3:$D$1315, $A15)+SUMIFS(DataRegularSeason20242025!$AB$3:$AB$1315,DataRegularSeason20242025!$B$3:$B$1315, "&lt;=" &amp; FX$1, DataRegularSeason20242025!$E$3:$E$1315, $A15)</f>
        <v>30</v>
      </c>
      <c r="FY15">
        <f>SUMIFS(DataRegularSeason20242025!$AA$3:$AA$1315,DataRegularSeason20242025!$B$3:$B$1315, "&lt;=" &amp; FY$1, DataRegularSeason20242025!$D$3:$D$1315, $A15)+SUMIFS(DataRegularSeason20242025!$AB$3:$AB$1315,DataRegularSeason20242025!$B$3:$B$1315, "&lt;=" &amp; FY$1, DataRegularSeason20242025!$E$3:$E$1315, $A15)</f>
        <v>30</v>
      </c>
      <c r="FZ15">
        <f>SUMIFS(DataRegularSeason20242025!$AA$3:$AA$1315,DataRegularSeason20242025!$B$3:$B$1315, "&lt;=" &amp; FZ$1, DataRegularSeason20242025!$D$3:$D$1315, $A15)+SUMIFS(DataRegularSeason20242025!$AB$3:$AB$1315,DataRegularSeason20242025!$B$3:$B$1315, "&lt;=" &amp; FZ$1, DataRegularSeason20242025!$E$3:$E$1315, $A15)</f>
        <v>30</v>
      </c>
      <c r="GA15">
        <f>SUMIFS(DataRegularSeason20242025!$AA$3:$AA$1315,DataRegularSeason20242025!$B$3:$B$1315, "&lt;=" &amp; GA$1, DataRegularSeason20242025!$D$3:$D$1315, $A15)+SUMIFS(DataRegularSeason20242025!$AB$3:$AB$1315,DataRegularSeason20242025!$B$3:$B$1315, "&lt;=" &amp; GA$1, DataRegularSeason20242025!$E$3:$E$1315, $A15)</f>
        <v>30</v>
      </c>
      <c r="GB15">
        <f>SUMIFS(DataRegularSeason20242025!$AA$3:$AA$1315,DataRegularSeason20242025!$B$3:$B$1315, "&lt;=" &amp; GB$1, DataRegularSeason20242025!$D$3:$D$1315, $A15)+SUMIFS(DataRegularSeason20242025!$AB$3:$AB$1315,DataRegularSeason20242025!$B$3:$B$1315, "&lt;=" &amp; GB$1, DataRegularSeason20242025!$E$3:$E$1315, $A15)</f>
        <v>30</v>
      </c>
      <c r="GC15">
        <f>SUMIFS(DataRegularSeason20242025!$AA$3:$AA$1315,DataRegularSeason20242025!$B$3:$B$1315, "&lt;=" &amp; GC$1, DataRegularSeason20242025!$D$3:$D$1315, $A15)+SUMIFS(DataRegularSeason20242025!$AB$3:$AB$1315,DataRegularSeason20242025!$B$3:$B$1315, "&lt;=" &amp; GC$1, DataRegularSeason20242025!$E$3:$E$1315, $A15)</f>
        <v>30</v>
      </c>
      <c r="GD15">
        <f>SUMIFS(DataRegularSeason20242025!$AA$3:$AA$1315,DataRegularSeason20242025!$B$3:$B$1315, "&lt;=" &amp; GD$1, DataRegularSeason20242025!$D$3:$D$1315, $A15)+SUMIFS(DataRegularSeason20242025!$AB$3:$AB$1315,DataRegularSeason20242025!$B$3:$B$1315, "&lt;=" &amp; GD$1, DataRegularSeason20242025!$E$3:$E$1315, $A15)</f>
        <v>30</v>
      </c>
      <c r="GE15">
        <f>SUMIFS(DataRegularSeason20242025!$AA$3:$AA$1315,DataRegularSeason20242025!$B$3:$B$1315, "&lt;=" &amp; GE$1, DataRegularSeason20242025!$D$3:$D$1315, $A15)+SUMIFS(DataRegularSeason20242025!$AB$3:$AB$1315,DataRegularSeason20242025!$B$3:$B$1315, "&lt;=" &amp; GE$1, DataRegularSeason20242025!$E$3:$E$1315, $A15)</f>
        <v>30</v>
      </c>
      <c r="GF15">
        <f>SUMIFS(DataRegularSeason20242025!$AA$3:$AA$1315,DataRegularSeason20242025!$B$3:$B$1315, "&lt;=" &amp; GF$1, DataRegularSeason20242025!$D$3:$D$1315, $A15)+SUMIFS(DataRegularSeason20242025!$AB$3:$AB$1315,DataRegularSeason20242025!$B$3:$B$1315, "&lt;=" &amp; GF$1, DataRegularSeason20242025!$E$3:$E$1315, $A15)</f>
        <v>30</v>
      </c>
      <c r="GG15">
        <f>SUMIFS(DataRegularSeason20242025!$AA$3:$AA$1315,DataRegularSeason20242025!$B$3:$B$1315, "&lt;=" &amp; GG$1, DataRegularSeason20242025!$D$3:$D$1315, $A15)+SUMIFS(DataRegularSeason20242025!$AB$3:$AB$1315,DataRegularSeason20242025!$B$3:$B$1315, "&lt;=" &amp; GG$1, DataRegularSeason20242025!$E$3:$E$1315, $A15)</f>
        <v>30</v>
      </c>
      <c r="GH15">
        <f>SUMIFS(DataRegularSeason20242025!$AA$3:$AA$1315,DataRegularSeason20242025!$B$3:$B$1315, "&lt;=" &amp; GH$1, DataRegularSeason20242025!$D$3:$D$1315, $A15)+SUMIFS(DataRegularSeason20242025!$AB$3:$AB$1315,DataRegularSeason20242025!$B$3:$B$1315, "&lt;=" &amp; GH$1, DataRegularSeason20242025!$E$3:$E$1315, $A15)</f>
        <v>30</v>
      </c>
      <c r="GI15">
        <f>SUMIFS(DataRegularSeason20242025!$AA$3:$AA$1315,DataRegularSeason20242025!$B$3:$B$1315, "&lt;=" &amp; GI$1, DataRegularSeason20242025!$D$3:$D$1315, $A15)+SUMIFS(DataRegularSeason20242025!$AB$3:$AB$1315,DataRegularSeason20242025!$B$3:$B$1315, "&lt;=" &amp; GI$1, DataRegularSeason20242025!$E$3:$E$1315, $A15)</f>
        <v>30</v>
      </c>
      <c r="GJ15">
        <f>SUMIFS(DataRegularSeason20242025!$AA$3:$AA$1315,DataRegularSeason20242025!$B$3:$B$1315, "&lt;=" &amp; GJ$1, DataRegularSeason20242025!$D$3:$D$1315, $A15)+SUMIFS(DataRegularSeason20242025!$AB$3:$AB$1315,DataRegularSeason20242025!$B$3:$B$1315, "&lt;=" &amp; GJ$1, DataRegularSeason20242025!$E$3:$E$1315, $A15)</f>
        <v>30</v>
      </c>
      <c r="GK15">
        <f>SUMIFS(DataRegularSeason20242025!$AA$3:$AA$1315,DataRegularSeason20242025!$B$3:$B$1315, "&lt;=" &amp; GK$1, DataRegularSeason20242025!$D$3:$D$1315, $A15)+SUMIFS(DataRegularSeason20242025!$AB$3:$AB$1315,DataRegularSeason20242025!$B$3:$B$1315, "&lt;=" &amp; GK$1, DataRegularSeason20242025!$E$3:$E$1315, $A15)</f>
        <v>30</v>
      </c>
      <c r="GL15">
        <f>SUMIFS(DataRegularSeason20242025!$AA$3:$AA$1315,DataRegularSeason20242025!$B$3:$B$1315, "&lt;=" &amp; GL$1, DataRegularSeason20242025!$D$3:$D$1315, $A15)+SUMIFS(DataRegularSeason20242025!$AB$3:$AB$1315,DataRegularSeason20242025!$B$3:$B$1315, "&lt;=" &amp; GL$1, DataRegularSeason20242025!$E$3:$E$1315, $A15)</f>
        <v>30</v>
      </c>
      <c r="GM15">
        <f>SUMIFS(DataRegularSeason20242025!$AA$3:$AA$1315,DataRegularSeason20242025!$B$3:$B$1315, "&lt;=" &amp; GM$1, DataRegularSeason20242025!$D$3:$D$1315, $A15)+SUMIFS(DataRegularSeason20242025!$AB$3:$AB$1315,DataRegularSeason20242025!$B$3:$B$1315, "&lt;=" &amp; GM$1, DataRegularSeason20242025!$E$3:$E$1315, $A15)</f>
        <v>30</v>
      </c>
      <c r="GN15">
        <f>SUMIFS(DataRegularSeason20242025!$AA$3:$AA$1315,DataRegularSeason20242025!$B$3:$B$1315, "&lt;=" &amp; GN$1, DataRegularSeason20242025!$D$3:$D$1315, $A15)+SUMIFS(DataRegularSeason20242025!$AB$3:$AB$1315,DataRegularSeason20242025!$B$3:$B$1315, "&lt;=" &amp; GN$1, DataRegularSeason20242025!$E$3:$E$1315, $A15)</f>
        <v>30</v>
      </c>
      <c r="GO15">
        <f>SUMIFS(DataRegularSeason20242025!$AA$3:$AA$1315,DataRegularSeason20242025!$B$3:$B$1315, "&lt;=" &amp; GO$1, DataRegularSeason20242025!$D$3:$D$1315, $A15)+SUMIFS(DataRegularSeason20242025!$AB$3:$AB$1315,DataRegularSeason20242025!$B$3:$B$1315, "&lt;=" &amp; GO$1, DataRegularSeason20242025!$E$3:$E$1315, $A15)</f>
        <v>30</v>
      </c>
      <c r="GP15">
        <f>SUMIFS(DataRegularSeason20242025!$AA$3:$AA$1315,DataRegularSeason20242025!$B$3:$B$1315, "&lt;=" &amp; GP$1, DataRegularSeason20242025!$D$3:$D$1315, $A15)+SUMIFS(DataRegularSeason20242025!$AB$3:$AB$1315,DataRegularSeason20242025!$B$3:$B$1315, "&lt;=" &amp; GP$1, DataRegularSeason20242025!$E$3:$E$1315, $A15)</f>
        <v>30</v>
      </c>
      <c r="GQ15">
        <f>SUMIFS(DataRegularSeason20242025!$AA$3:$AA$1315,DataRegularSeason20242025!$B$3:$B$1315, "&lt;=" &amp; GQ$1, DataRegularSeason20242025!$D$3:$D$1315, $A15)+SUMIFS(DataRegularSeason20242025!$AB$3:$AB$1315,DataRegularSeason20242025!$B$3:$B$1315, "&lt;=" &amp; GQ$1, DataRegularSeason20242025!$E$3:$E$1315, $A15)</f>
        <v>30</v>
      </c>
      <c r="GR15">
        <f>SUMIFS(DataRegularSeason20242025!$AA$3:$AA$1315,DataRegularSeason20242025!$B$3:$B$1315, "&lt;=" &amp; GR$1, DataRegularSeason20242025!$D$3:$D$1315, $A15)+SUMIFS(DataRegularSeason20242025!$AB$3:$AB$1315,DataRegularSeason20242025!$B$3:$B$1315, "&lt;=" &amp; GR$1, DataRegularSeason20242025!$E$3:$E$1315, $A15)</f>
        <v>30</v>
      </c>
      <c r="GS15">
        <f>SUMIFS(DataRegularSeason20242025!$AA$3:$AA$1315,DataRegularSeason20242025!$B$3:$B$1315, "&lt;=" &amp; GS$1, DataRegularSeason20242025!$D$3:$D$1315, $A15)+SUMIFS(DataRegularSeason20242025!$AB$3:$AB$1315,DataRegularSeason20242025!$B$3:$B$1315, "&lt;=" &amp; GS$1, DataRegularSeason20242025!$E$3:$E$1315, $A15)</f>
        <v>30</v>
      </c>
      <c r="GT15">
        <f>SUMIFS(DataRegularSeason20242025!$AA$3:$AA$1315,DataRegularSeason20242025!$B$3:$B$1315, "&lt;=" &amp; GT$1, DataRegularSeason20242025!$D$3:$D$1315, $A15)+SUMIFS(DataRegularSeason20242025!$AB$3:$AB$1315,DataRegularSeason20242025!$B$3:$B$1315, "&lt;=" &amp; GT$1, DataRegularSeason20242025!$E$3:$E$1315, $A15)</f>
        <v>30</v>
      </c>
      <c r="GU15">
        <f>SUMIFS(DataRegularSeason20242025!$AA$3:$AA$1315,DataRegularSeason20242025!$B$3:$B$1315, "&lt;=" &amp; GU$1, DataRegularSeason20242025!$D$3:$D$1315, $A15)+SUMIFS(DataRegularSeason20242025!$AB$3:$AB$1315,DataRegularSeason20242025!$B$3:$B$1315, "&lt;=" &amp; GU$1, DataRegularSeason20242025!$E$3:$E$1315, $A15)</f>
        <v>30</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29</v>
      </c>
      <c r="BW16">
        <f>SUMIFS(DataRegularSeason20242025!$AA$3:$AA$1315,DataRegularSeason20242025!$B$3:$B$1315, "&lt;=" &amp; BW$1, DataRegularSeason20242025!$D$3:$D$1315, $A16)+SUMIFS(DataRegularSeason20242025!$AB$3:$AB$1315,DataRegularSeason20242025!$B$3:$B$1315, "&lt;=" &amp; BW$1, DataRegularSeason20242025!$E$3:$E$1315, $A16)</f>
        <v>29</v>
      </c>
      <c r="BX16">
        <f>SUMIFS(DataRegularSeason20242025!$AA$3:$AA$1315,DataRegularSeason20242025!$B$3:$B$1315, "&lt;=" &amp; BX$1, DataRegularSeason20242025!$D$3:$D$1315, $A16)+SUMIFS(DataRegularSeason20242025!$AB$3:$AB$1315,DataRegularSeason20242025!$B$3:$B$1315, "&lt;=" &amp; BX$1, DataRegularSeason20242025!$E$3:$E$1315, $A16)</f>
        <v>29</v>
      </c>
      <c r="BY16">
        <f>SUMIFS(DataRegularSeason20242025!$AA$3:$AA$1315,DataRegularSeason20242025!$B$3:$B$1315, "&lt;=" &amp; BY$1, DataRegularSeason20242025!$D$3:$D$1315, $A16)+SUMIFS(DataRegularSeason20242025!$AB$3:$AB$1315,DataRegularSeason20242025!$B$3:$B$1315, "&lt;=" &amp; BY$1, DataRegularSeason20242025!$E$3:$E$1315, $A16)</f>
        <v>29</v>
      </c>
      <c r="BZ16">
        <f>SUMIFS(DataRegularSeason20242025!$AA$3:$AA$1315,DataRegularSeason20242025!$B$3:$B$1315, "&lt;=" &amp; BZ$1, DataRegularSeason20242025!$D$3:$D$1315, $A16)+SUMIFS(DataRegularSeason20242025!$AB$3:$AB$1315,DataRegularSeason20242025!$B$3:$B$1315, "&lt;=" &amp; BZ$1, DataRegularSeason20242025!$E$3:$E$1315, $A16)</f>
        <v>29</v>
      </c>
      <c r="CA16">
        <f>SUMIFS(DataRegularSeason20242025!$AA$3:$AA$1315,DataRegularSeason20242025!$B$3:$B$1315, "&lt;=" &amp; CA$1, DataRegularSeason20242025!$D$3:$D$1315, $A16)+SUMIFS(DataRegularSeason20242025!$AB$3:$AB$1315,DataRegularSeason20242025!$B$3:$B$1315, "&lt;=" &amp; CA$1, DataRegularSeason20242025!$E$3:$E$1315, $A16)</f>
        <v>29</v>
      </c>
      <c r="CB16">
        <f>SUMIFS(DataRegularSeason20242025!$AA$3:$AA$1315,DataRegularSeason20242025!$B$3:$B$1315, "&lt;=" &amp; CB$1, DataRegularSeason20242025!$D$3:$D$1315, $A16)+SUMIFS(DataRegularSeason20242025!$AB$3:$AB$1315,DataRegularSeason20242025!$B$3:$B$1315, "&lt;=" &amp; CB$1, DataRegularSeason20242025!$E$3:$E$1315, $A16)</f>
        <v>29</v>
      </c>
      <c r="CC16">
        <f>SUMIFS(DataRegularSeason20242025!$AA$3:$AA$1315,DataRegularSeason20242025!$B$3:$B$1315, "&lt;=" &amp; CC$1, DataRegularSeason20242025!$D$3:$D$1315, $A16)+SUMIFS(DataRegularSeason20242025!$AB$3:$AB$1315,DataRegularSeason20242025!$B$3:$B$1315, "&lt;=" &amp; CC$1, DataRegularSeason20242025!$E$3:$E$1315, $A16)</f>
        <v>29</v>
      </c>
      <c r="CD16">
        <f>SUMIFS(DataRegularSeason20242025!$AA$3:$AA$1315,DataRegularSeason20242025!$B$3:$B$1315, "&lt;=" &amp; CD$1, DataRegularSeason20242025!$D$3:$D$1315, $A16)+SUMIFS(DataRegularSeason20242025!$AB$3:$AB$1315,DataRegularSeason20242025!$B$3:$B$1315, "&lt;=" &amp; CD$1, DataRegularSeason20242025!$E$3:$E$1315, $A16)</f>
        <v>29</v>
      </c>
      <c r="CE16">
        <f>SUMIFS(DataRegularSeason20242025!$AA$3:$AA$1315,DataRegularSeason20242025!$B$3:$B$1315, "&lt;=" &amp; CE$1, DataRegularSeason20242025!$D$3:$D$1315, $A16)+SUMIFS(DataRegularSeason20242025!$AB$3:$AB$1315,DataRegularSeason20242025!$B$3:$B$1315, "&lt;=" &amp; CE$1, DataRegularSeason20242025!$E$3:$E$1315, $A16)</f>
        <v>29</v>
      </c>
      <c r="CF16">
        <f>SUMIFS(DataRegularSeason20242025!$AA$3:$AA$1315,DataRegularSeason20242025!$B$3:$B$1315, "&lt;=" &amp; CF$1, DataRegularSeason20242025!$D$3:$D$1315, $A16)+SUMIFS(DataRegularSeason20242025!$AB$3:$AB$1315,DataRegularSeason20242025!$B$3:$B$1315, "&lt;=" &amp; CF$1, DataRegularSeason20242025!$E$3:$E$1315, $A16)</f>
        <v>29</v>
      </c>
      <c r="CG16">
        <f>SUMIFS(DataRegularSeason20242025!$AA$3:$AA$1315,DataRegularSeason20242025!$B$3:$B$1315, "&lt;=" &amp; CG$1, DataRegularSeason20242025!$D$3:$D$1315, $A16)+SUMIFS(DataRegularSeason20242025!$AB$3:$AB$1315,DataRegularSeason20242025!$B$3:$B$1315, "&lt;=" &amp; CG$1, DataRegularSeason20242025!$E$3:$E$1315, $A16)</f>
        <v>29</v>
      </c>
      <c r="CH16">
        <f>SUMIFS(DataRegularSeason20242025!$AA$3:$AA$1315,DataRegularSeason20242025!$B$3:$B$1315, "&lt;=" &amp; CH$1, DataRegularSeason20242025!$D$3:$D$1315, $A16)+SUMIFS(DataRegularSeason20242025!$AB$3:$AB$1315,DataRegularSeason20242025!$B$3:$B$1315, "&lt;=" &amp; CH$1, DataRegularSeason20242025!$E$3:$E$1315, $A16)</f>
        <v>29</v>
      </c>
      <c r="CI16">
        <f>SUMIFS(DataRegularSeason20242025!$AA$3:$AA$1315,DataRegularSeason20242025!$B$3:$B$1315, "&lt;=" &amp; CI$1, DataRegularSeason20242025!$D$3:$D$1315, $A16)+SUMIFS(DataRegularSeason20242025!$AB$3:$AB$1315,DataRegularSeason20242025!$B$3:$B$1315, "&lt;=" &amp; CI$1, DataRegularSeason20242025!$E$3:$E$1315, $A16)</f>
        <v>29</v>
      </c>
      <c r="CJ16">
        <f>SUMIFS(DataRegularSeason20242025!$AA$3:$AA$1315,DataRegularSeason20242025!$B$3:$B$1315, "&lt;=" &amp; CJ$1, DataRegularSeason20242025!$D$3:$D$1315, $A16)+SUMIFS(DataRegularSeason20242025!$AB$3:$AB$1315,DataRegularSeason20242025!$B$3:$B$1315, "&lt;=" &amp; CJ$1, DataRegularSeason20242025!$E$3:$E$1315, $A16)</f>
        <v>29</v>
      </c>
      <c r="CK16">
        <f>SUMIFS(DataRegularSeason20242025!$AA$3:$AA$1315,DataRegularSeason20242025!$B$3:$B$1315, "&lt;=" &amp; CK$1, DataRegularSeason20242025!$D$3:$D$1315, $A16)+SUMIFS(DataRegularSeason20242025!$AB$3:$AB$1315,DataRegularSeason20242025!$B$3:$B$1315, "&lt;=" &amp; CK$1, DataRegularSeason20242025!$E$3:$E$1315, $A16)</f>
        <v>29</v>
      </c>
      <c r="CL16">
        <f>SUMIFS(DataRegularSeason20242025!$AA$3:$AA$1315,DataRegularSeason20242025!$B$3:$B$1315, "&lt;=" &amp; CL$1, DataRegularSeason20242025!$D$3:$D$1315, $A16)+SUMIFS(DataRegularSeason20242025!$AB$3:$AB$1315,DataRegularSeason20242025!$B$3:$B$1315, "&lt;=" &amp; CL$1, DataRegularSeason20242025!$E$3:$E$1315, $A16)</f>
        <v>29</v>
      </c>
      <c r="CM16">
        <f>SUMIFS(DataRegularSeason20242025!$AA$3:$AA$1315,DataRegularSeason20242025!$B$3:$B$1315, "&lt;=" &amp; CM$1, DataRegularSeason20242025!$D$3:$D$1315, $A16)+SUMIFS(DataRegularSeason20242025!$AB$3:$AB$1315,DataRegularSeason20242025!$B$3:$B$1315, "&lt;=" &amp; CM$1, DataRegularSeason20242025!$E$3:$E$1315, $A16)</f>
        <v>29</v>
      </c>
      <c r="CN16">
        <f>SUMIFS(DataRegularSeason20242025!$AA$3:$AA$1315,DataRegularSeason20242025!$B$3:$B$1315, "&lt;=" &amp; CN$1, DataRegularSeason20242025!$D$3:$D$1315, $A16)+SUMIFS(DataRegularSeason20242025!$AB$3:$AB$1315,DataRegularSeason20242025!$B$3:$B$1315, "&lt;=" &amp; CN$1, DataRegularSeason20242025!$E$3:$E$1315, $A16)</f>
        <v>29</v>
      </c>
      <c r="CO16">
        <f>SUMIFS(DataRegularSeason20242025!$AA$3:$AA$1315,DataRegularSeason20242025!$B$3:$B$1315, "&lt;=" &amp; CO$1, DataRegularSeason20242025!$D$3:$D$1315, $A16)+SUMIFS(DataRegularSeason20242025!$AB$3:$AB$1315,DataRegularSeason20242025!$B$3:$B$1315, "&lt;=" &amp; CO$1, DataRegularSeason20242025!$E$3:$E$1315, $A16)</f>
        <v>29</v>
      </c>
      <c r="CP16">
        <f>SUMIFS(DataRegularSeason20242025!$AA$3:$AA$1315,DataRegularSeason20242025!$B$3:$B$1315, "&lt;=" &amp; CP$1, DataRegularSeason20242025!$D$3:$D$1315, $A16)+SUMIFS(DataRegularSeason20242025!$AB$3:$AB$1315,DataRegularSeason20242025!$B$3:$B$1315, "&lt;=" &amp; CP$1, DataRegularSeason20242025!$E$3:$E$1315, $A16)</f>
        <v>29</v>
      </c>
      <c r="CQ16">
        <f>SUMIFS(DataRegularSeason20242025!$AA$3:$AA$1315,DataRegularSeason20242025!$B$3:$B$1315, "&lt;=" &amp; CQ$1, DataRegularSeason20242025!$D$3:$D$1315, $A16)+SUMIFS(DataRegularSeason20242025!$AB$3:$AB$1315,DataRegularSeason20242025!$B$3:$B$1315, "&lt;=" &amp; CQ$1, DataRegularSeason20242025!$E$3:$E$1315, $A16)</f>
        <v>29</v>
      </c>
      <c r="CR16">
        <f>SUMIFS(DataRegularSeason20242025!$AA$3:$AA$1315,DataRegularSeason20242025!$B$3:$B$1315, "&lt;=" &amp; CR$1, DataRegularSeason20242025!$D$3:$D$1315, $A16)+SUMIFS(DataRegularSeason20242025!$AB$3:$AB$1315,DataRegularSeason20242025!$B$3:$B$1315, "&lt;=" &amp; CR$1, DataRegularSeason20242025!$E$3:$E$1315, $A16)</f>
        <v>29</v>
      </c>
      <c r="CS16">
        <f>SUMIFS(DataRegularSeason20242025!$AA$3:$AA$1315,DataRegularSeason20242025!$B$3:$B$1315, "&lt;=" &amp; CS$1, DataRegularSeason20242025!$D$3:$D$1315, $A16)+SUMIFS(DataRegularSeason20242025!$AB$3:$AB$1315,DataRegularSeason20242025!$B$3:$B$1315, "&lt;=" &amp; CS$1, DataRegularSeason20242025!$E$3:$E$1315, $A16)</f>
        <v>29</v>
      </c>
      <c r="CT16">
        <f>SUMIFS(DataRegularSeason20242025!$AA$3:$AA$1315,DataRegularSeason20242025!$B$3:$B$1315, "&lt;=" &amp; CT$1, DataRegularSeason20242025!$D$3:$D$1315, $A16)+SUMIFS(DataRegularSeason20242025!$AB$3:$AB$1315,DataRegularSeason20242025!$B$3:$B$1315, "&lt;=" &amp; CT$1, DataRegularSeason20242025!$E$3:$E$1315, $A16)</f>
        <v>29</v>
      </c>
      <c r="CU16">
        <f>SUMIFS(DataRegularSeason20242025!$AA$3:$AA$1315,DataRegularSeason20242025!$B$3:$B$1315, "&lt;=" &amp; CU$1, DataRegularSeason20242025!$D$3:$D$1315, $A16)+SUMIFS(DataRegularSeason20242025!$AB$3:$AB$1315,DataRegularSeason20242025!$B$3:$B$1315, "&lt;=" &amp; CU$1, DataRegularSeason20242025!$E$3:$E$1315, $A16)</f>
        <v>29</v>
      </c>
      <c r="CV16">
        <f>SUMIFS(DataRegularSeason20242025!$AA$3:$AA$1315,DataRegularSeason20242025!$B$3:$B$1315, "&lt;=" &amp; CV$1, DataRegularSeason20242025!$D$3:$D$1315, $A16)+SUMIFS(DataRegularSeason20242025!$AB$3:$AB$1315,DataRegularSeason20242025!$B$3:$B$1315, "&lt;=" &amp; CV$1, DataRegularSeason20242025!$E$3:$E$1315, $A16)</f>
        <v>29</v>
      </c>
      <c r="CW16">
        <f>SUMIFS(DataRegularSeason20242025!$AA$3:$AA$1315,DataRegularSeason20242025!$B$3:$B$1315, "&lt;=" &amp; CW$1, DataRegularSeason20242025!$D$3:$D$1315, $A16)+SUMIFS(DataRegularSeason20242025!$AB$3:$AB$1315,DataRegularSeason20242025!$B$3:$B$1315, "&lt;=" &amp; CW$1, DataRegularSeason20242025!$E$3:$E$1315, $A16)</f>
        <v>29</v>
      </c>
      <c r="CX16">
        <f>SUMIFS(DataRegularSeason20242025!$AA$3:$AA$1315,DataRegularSeason20242025!$B$3:$B$1315, "&lt;=" &amp; CX$1, DataRegularSeason20242025!$D$3:$D$1315, $A16)+SUMIFS(DataRegularSeason20242025!$AB$3:$AB$1315,DataRegularSeason20242025!$B$3:$B$1315, "&lt;=" &amp; CX$1, DataRegularSeason20242025!$E$3:$E$1315, $A16)</f>
        <v>29</v>
      </c>
      <c r="CY16">
        <f>SUMIFS(DataRegularSeason20242025!$AA$3:$AA$1315,DataRegularSeason20242025!$B$3:$B$1315, "&lt;=" &amp; CY$1, DataRegularSeason20242025!$D$3:$D$1315, $A16)+SUMIFS(DataRegularSeason20242025!$AB$3:$AB$1315,DataRegularSeason20242025!$B$3:$B$1315, "&lt;=" &amp; CY$1, DataRegularSeason20242025!$E$3:$E$1315, $A16)</f>
        <v>29</v>
      </c>
      <c r="CZ16">
        <f>SUMIFS(DataRegularSeason20242025!$AA$3:$AA$1315,DataRegularSeason20242025!$B$3:$B$1315, "&lt;=" &amp; CZ$1, DataRegularSeason20242025!$D$3:$D$1315, $A16)+SUMIFS(DataRegularSeason20242025!$AB$3:$AB$1315,DataRegularSeason20242025!$B$3:$B$1315, "&lt;=" &amp; CZ$1, DataRegularSeason20242025!$E$3:$E$1315, $A16)</f>
        <v>29</v>
      </c>
      <c r="DA16">
        <f>SUMIFS(DataRegularSeason20242025!$AA$3:$AA$1315,DataRegularSeason20242025!$B$3:$B$1315, "&lt;=" &amp; DA$1, DataRegularSeason20242025!$D$3:$D$1315, $A16)+SUMIFS(DataRegularSeason20242025!$AB$3:$AB$1315,DataRegularSeason20242025!$B$3:$B$1315, "&lt;=" &amp; DA$1, DataRegularSeason20242025!$E$3:$E$1315, $A16)</f>
        <v>29</v>
      </c>
      <c r="DB16">
        <f>SUMIFS(DataRegularSeason20242025!$AA$3:$AA$1315,DataRegularSeason20242025!$B$3:$B$1315, "&lt;=" &amp; DB$1, DataRegularSeason20242025!$D$3:$D$1315, $A16)+SUMIFS(DataRegularSeason20242025!$AB$3:$AB$1315,DataRegularSeason20242025!$B$3:$B$1315, "&lt;=" &amp; DB$1, DataRegularSeason20242025!$E$3:$E$1315, $A16)</f>
        <v>29</v>
      </c>
      <c r="DC16">
        <f>SUMIFS(DataRegularSeason20242025!$AA$3:$AA$1315,DataRegularSeason20242025!$B$3:$B$1315, "&lt;=" &amp; DC$1, DataRegularSeason20242025!$D$3:$D$1315, $A16)+SUMIFS(DataRegularSeason20242025!$AB$3:$AB$1315,DataRegularSeason20242025!$B$3:$B$1315, "&lt;=" &amp; DC$1, DataRegularSeason20242025!$E$3:$E$1315, $A16)</f>
        <v>29</v>
      </c>
      <c r="DD16">
        <f>SUMIFS(DataRegularSeason20242025!$AA$3:$AA$1315,DataRegularSeason20242025!$B$3:$B$1315, "&lt;=" &amp; DD$1, DataRegularSeason20242025!$D$3:$D$1315, $A16)+SUMIFS(DataRegularSeason20242025!$AB$3:$AB$1315,DataRegularSeason20242025!$B$3:$B$1315, "&lt;=" &amp; DD$1, DataRegularSeason20242025!$E$3:$E$1315, $A16)</f>
        <v>29</v>
      </c>
      <c r="DE16">
        <f>SUMIFS(DataRegularSeason20242025!$AA$3:$AA$1315,DataRegularSeason20242025!$B$3:$B$1315, "&lt;=" &amp; DE$1, DataRegularSeason20242025!$D$3:$D$1315, $A16)+SUMIFS(DataRegularSeason20242025!$AB$3:$AB$1315,DataRegularSeason20242025!$B$3:$B$1315, "&lt;=" &amp; DE$1, DataRegularSeason20242025!$E$3:$E$1315, $A16)</f>
        <v>29</v>
      </c>
      <c r="DF16">
        <f>SUMIFS(DataRegularSeason20242025!$AA$3:$AA$1315,DataRegularSeason20242025!$B$3:$B$1315, "&lt;=" &amp; DF$1, DataRegularSeason20242025!$D$3:$D$1315, $A16)+SUMIFS(DataRegularSeason20242025!$AB$3:$AB$1315,DataRegularSeason20242025!$B$3:$B$1315, "&lt;=" &amp; DF$1, DataRegularSeason20242025!$E$3:$E$1315, $A16)</f>
        <v>29</v>
      </c>
      <c r="DG16">
        <f>SUMIFS(DataRegularSeason20242025!$AA$3:$AA$1315,DataRegularSeason20242025!$B$3:$B$1315, "&lt;=" &amp; DG$1, DataRegularSeason20242025!$D$3:$D$1315, $A16)+SUMIFS(DataRegularSeason20242025!$AB$3:$AB$1315,DataRegularSeason20242025!$B$3:$B$1315, "&lt;=" &amp; DG$1, DataRegularSeason20242025!$E$3:$E$1315, $A16)</f>
        <v>29</v>
      </c>
      <c r="DH16">
        <f>SUMIFS(DataRegularSeason20242025!$AA$3:$AA$1315,DataRegularSeason20242025!$B$3:$B$1315, "&lt;=" &amp; DH$1, DataRegularSeason20242025!$D$3:$D$1315, $A16)+SUMIFS(DataRegularSeason20242025!$AB$3:$AB$1315,DataRegularSeason20242025!$B$3:$B$1315, "&lt;=" &amp; DH$1, DataRegularSeason20242025!$E$3:$E$1315, $A16)</f>
        <v>29</v>
      </c>
      <c r="DI16">
        <f>SUMIFS(DataRegularSeason20242025!$AA$3:$AA$1315,DataRegularSeason20242025!$B$3:$B$1315, "&lt;=" &amp; DI$1, DataRegularSeason20242025!$D$3:$D$1315, $A16)+SUMIFS(DataRegularSeason20242025!$AB$3:$AB$1315,DataRegularSeason20242025!$B$3:$B$1315, "&lt;=" &amp; DI$1, DataRegularSeason20242025!$E$3:$E$1315, $A16)</f>
        <v>29</v>
      </c>
      <c r="DJ16">
        <f>SUMIFS(DataRegularSeason20242025!$AA$3:$AA$1315,DataRegularSeason20242025!$B$3:$B$1315, "&lt;=" &amp; DJ$1, DataRegularSeason20242025!$D$3:$D$1315, $A16)+SUMIFS(DataRegularSeason20242025!$AB$3:$AB$1315,DataRegularSeason20242025!$B$3:$B$1315, "&lt;=" &amp; DJ$1, DataRegularSeason20242025!$E$3:$E$1315, $A16)</f>
        <v>29</v>
      </c>
      <c r="DK16">
        <f>SUMIFS(DataRegularSeason20242025!$AA$3:$AA$1315,DataRegularSeason20242025!$B$3:$B$1315, "&lt;=" &amp; DK$1, DataRegularSeason20242025!$D$3:$D$1315, $A16)+SUMIFS(DataRegularSeason20242025!$AB$3:$AB$1315,DataRegularSeason20242025!$B$3:$B$1315, "&lt;=" &amp; DK$1, DataRegularSeason20242025!$E$3:$E$1315, $A16)</f>
        <v>29</v>
      </c>
      <c r="DL16">
        <f>SUMIFS(DataRegularSeason20242025!$AA$3:$AA$1315,DataRegularSeason20242025!$B$3:$B$1315, "&lt;=" &amp; DL$1, DataRegularSeason20242025!$D$3:$D$1315, $A16)+SUMIFS(DataRegularSeason20242025!$AB$3:$AB$1315,DataRegularSeason20242025!$B$3:$B$1315, "&lt;=" &amp; DL$1, DataRegularSeason20242025!$E$3:$E$1315, $A16)</f>
        <v>29</v>
      </c>
      <c r="DM16">
        <f>SUMIFS(DataRegularSeason20242025!$AA$3:$AA$1315,DataRegularSeason20242025!$B$3:$B$1315, "&lt;=" &amp; DM$1, DataRegularSeason20242025!$D$3:$D$1315, $A16)+SUMIFS(DataRegularSeason20242025!$AB$3:$AB$1315,DataRegularSeason20242025!$B$3:$B$1315, "&lt;=" &amp; DM$1, DataRegularSeason20242025!$E$3:$E$1315, $A16)</f>
        <v>29</v>
      </c>
      <c r="DN16">
        <f>SUMIFS(DataRegularSeason20242025!$AA$3:$AA$1315,DataRegularSeason20242025!$B$3:$B$1315, "&lt;=" &amp; DN$1, DataRegularSeason20242025!$D$3:$D$1315, $A16)+SUMIFS(DataRegularSeason20242025!$AB$3:$AB$1315,DataRegularSeason20242025!$B$3:$B$1315, "&lt;=" &amp; DN$1, DataRegularSeason20242025!$E$3:$E$1315, $A16)</f>
        <v>29</v>
      </c>
      <c r="DO16">
        <f>SUMIFS(DataRegularSeason20242025!$AA$3:$AA$1315,DataRegularSeason20242025!$B$3:$B$1315, "&lt;=" &amp; DO$1, DataRegularSeason20242025!$D$3:$D$1315, $A16)+SUMIFS(DataRegularSeason20242025!$AB$3:$AB$1315,DataRegularSeason20242025!$B$3:$B$1315, "&lt;=" &amp; DO$1, DataRegularSeason20242025!$E$3:$E$1315, $A16)</f>
        <v>29</v>
      </c>
      <c r="DP16">
        <f>SUMIFS(DataRegularSeason20242025!$AA$3:$AA$1315,DataRegularSeason20242025!$B$3:$B$1315, "&lt;=" &amp; DP$1, DataRegularSeason20242025!$D$3:$D$1315, $A16)+SUMIFS(DataRegularSeason20242025!$AB$3:$AB$1315,DataRegularSeason20242025!$B$3:$B$1315, "&lt;=" &amp; DP$1, DataRegularSeason20242025!$E$3:$E$1315, $A16)</f>
        <v>29</v>
      </c>
      <c r="DQ16">
        <f>SUMIFS(DataRegularSeason20242025!$AA$3:$AA$1315,DataRegularSeason20242025!$B$3:$B$1315, "&lt;=" &amp; DQ$1, DataRegularSeason20242025!$D$3:$D$1315, $A16)+SUMIFS(DataRegularSeason20242025!$AB$3:$AB$1315,DataRegularSeason20242025!$B$3:$B$1315, "&lt;=" &amp; DQ$1, DataRegularSeason20242025!$E$3:$E$1315, $A16)</f>
        <v>29</v>
      </c>
      <c r="DR16">
        <f>SUMIFS(DataRegularSeason20242025!$AA$3:$AA$1315,DataRegularSeason20242025!$B$3:$B$1315, "&lt;=" &amp; DR$1, DataRegularSeason20242025!$D$3:$D$1315, $A16)+SUMIFS(DataRegularSeason20242025!$AB$3:$AB$1315,DataRegularSeason20242025!$B$3:$B$1315, "&lt;=" &amp; DR$1, DataRegularSeason20242025!$E$3:$E$1315, $A16)</f>
        <v>29</v>
      </c>
      <c r="DS16">
        <f>SUMIFS(DataRegularSeason20242025!$AA$3:$AA$1315,DataRegularSeason20242025!$B$3:$B$1315, "&lt;=" &amp; DS$1, DataRegularSeason20242025!$D$3:$D$1315, $A16)+SUMIFS(DataRegularSeason20242025!$AB$3:$AB$1315,DataRegularSeason20242025!$B$3:$B$1315, "&lt;=" &amp; DS$1, DataRegularSeason20242025!$E$3:$E$1315, $A16)</f>
        <v>29</v>
      </c>
      <c r="DT16">
        <f>SUMIFS(DataRegularSeason20242025!$AA$3:$AA$1315,DataRegularSeason20242025!$B$3:$B$1315, "&lt;=" &amp; DT$1, DataRegularSeason20242025!$D$3:$D$1315, $A16)+SUMIFS(DataRegularSeason20242025!$AB$3:$AB$1315,DataRegularSeason20242025!$B$3:$B$1315, "&lt;=" &amp; DT$1, DataRegularSeason20242025!$E$3:$E$1315, $A16)</f>
        <v>29</v>
      </c>
      <c r="DU16">
        <f>SUMIFS(DataRegularSeason20242025!$AA$3:$AA$1315,DataRegularSeason20242025!$B$3:$B$1315, "&lt;=" &amp; DU$1, DataRegularSeason20242025!$D$3:$D$1315, $A16)+SUMIFS(DataRegularSeason20242025!$AB$3:$AB$1315,DataRegularSeason20242025!$B$3:$B$1315, "&lt;=" &amp; DU$1, DataRegularSeason20242025!$E$3:$E$1315, $A16)</f>
        <v>29</v>
      </c>
      <c r="DV16">
        <f>SUMIFS(DataRegularSeason20242025!$AA$3:$AA$1315,DataRegularSeason20242025!$B$3:$B$1315, "&lt;=" &amp; DV$1, DataRegularSeason20242025!$D$3:$D$1315, $A16)+SUMIFS(DataRegularSeason20242025!$AB$3:$AB$1315,DataRegularSeason20242025!$B$3:$B$1315, "&lt;=" &amp; DV$1, DataRegularSeason20242025!$E$3:$E$1315, $A16)</f>
        <v>29</v>
      </c>
      <c r="DW16">
        <f>SUMIFS(DataRegularSeason20242025!$AA$3:$AA$1315,DataRegularSeason20242025!$B$3:$B$1315, "&lt;=" &amp; DW$1, DataRegularSeason20242025!$D$3:$D$1315, $A16)+SUMIFS(DataRegularSeason20242025!$AB$3:$AB$1315,DataRegularSeason20242025!$B$3:$B$1315, "&lt;=" &amp; DW$1, DataRegularSeason20242025!$E$3:$E$1315, $A16)</f>
        <v>29</v>
      </c>
      <c r="DX16">
        <f>SUMIFS(DataRegularSeason20242025!$AA$3:$AA$1315,DataRegularSeason20242025!$B$3:$B$1315, "&lt;=" &amp; DX$1, DataRegularSeason20242025!$D$3:$D$1315, $A16)+SUMIFS(DataRegularSeason20242025!$AB$3:$AB$1315,DataRegularSeason20242025!$B$3:$B$1315, "&lt;=" &amp; DX$1, DataRegularSeason20242025!$E$3:$E$1315, $A16)</f>
        <v>29</v>
      </c>
      <c r="DY16">
        <f>SUMIFS(DataRegularSeason20242025!$AA$3:$AA$1315,DataRegularSeason20242025!$B$3:$B$1315, "&lt;=" &amp; DY$1, DataRegularSeason20242025!$D$3:$D$1315, $A16)+SUMIFS(DataRegularSeason20242025!$AB$3:$AB$1315,DataRegularSeason20242025!$B$3:$B$1315, "&lt;=" &amp; DY$1, DataRegularSeason20242025!$E$3:$E$1315, $A16)</f>
        <v>29</v>
      </c>
      <c r="DZ16">
        <f>SUMIFS(DataRegularSeason20242025!$AA$3:$AA$1315,DataRegularSeason20242025!$B$3:$B$1315, "&lt;=" &amp; DZ$1, DataRegularSeason20242025!$D$3:$D$1315, $A16)+SUMIFS(DataRegularSeason20242025!$AB$3:$AB$1315,DataRegularSeason20242025!$B$3:$B$1315, "&lt;=" &amp; DZ$1, DataRegularSeason20242025!$E$3:$E$1315, $A16)</f>
        <v>29</v>
      </c>
      <c r="EA16">
        <f>SUMIFS(DataRegularSeason20242025!$AA$3:$AA$1315,DataRegularSeason20242025!$B$3:$B$1315, "&lt;=" &amp; EA$1, DataRegularSeason20242025!$D$3:$D$1315, $A16)+SUMIFS(DataRegularSeason20242025!$AB$3:$AB$1315,DataRegularSeason20242025!$B$3:$B$1315, "&lt;=" &amp; EA$1, DataRegularSeason20242025!$E$3:$E$1315, $A16)</f>
        <v>29</v>
      </c>
      <c r="EB16">
        <f>SUMIFS(DataRegularSeason20242025!$AA$3:$AA$1315,DataRegularSeason20242025!$B$3:$B$1315, "&lt;=" &amp; EB$1, DataRegularSeason20242025!$D$3:$D$1315, $A16)+SUMIFS(DataRegularSeason20242025!$AB$3:$AB$1315,DataRegularSeason20242025!$B$3:$B$1315, "&lt;=" &amp; EB$1, DataRegularSeason20242025!$E$3:$E$1315, $A16)</f>
        <v>29</v>
      </c>
      <c r="EC16">
        <f>SUMIFS(DataRegularSeason20242025!$AA$3:$AA$1315,DataRegularSeason20242025!$B$3:$B$1315, "&lt;=" &amp; EC$1, DataRegularSeason20242025!$D$3:$D$1315, $A16)+SUMIFS(DataRegularSeason20242025!$AB$3:$AB$1315,DataRegularSeason20242025!$B$3:$B$1315, "&lt;=" &amp; EC$1, DataRegularSeason20242025!$E$3:$E$1315, $A16)</f>
        <v>29</v>
      </c>
      <c r="ED16">
        <f>SUMIFS(DataRegularSeason20242025!$AA$3:$AA$1315,DataRegularSeason20242025!$B$3:$B$1315, "&lt;=" &amp; ED$1, DataRegularSeason20242025!$D$3:$D$1315, $A16)+SUMIFS(DataRegularSeason20242025!$AB$3:$AB$1315,DataRegularSeason20242025!$B$3:$B$1315, "&lt;=" &amp; ED$1, DataRegularSeason20242025!$E$3:$E$1315, $A16)</f>
        <v>29</v>
      </c>
      <c r="EE16">
        <f>SUMIFS(DataRegularSeason20242025!$AA$3:$AA$1315,DataRegularSeason20242025!$B$3:$B$1315, "&lt;=" &amp; EE$1, DataRegularSeason20242025!$D$3:$D$1315, $A16)+SUMIFS(DataRegularSeason20242025!$AB$3:$AB$1315,DataRegularSeason20242025!$B$3:$B$1315, "&lt;=" &amp; EE$1, DataRegularSeason20242025!$E$3:$E$1315, $A16)</f>
        <v>29</v>
      </c>
      <c r="EF16">
        <f>SUMIFS(DataRegularSeason20242025!$AA$3:$AA$1315,DataRegularSeason20242025!$B$3:$B$1315, "&lt;=" &amp; EF$1, DataRegularSeason20242025!$D$3:$D$1315, $A16)+SUMIFS(DataRegularSeason20242025!$AB$3:$AB$1315,DataRegularSeason20242025!$B$3:$B$1315, "&lt;=" &amp; EF$1, DataRegularSeason20242025!$E$3:$E$1315, $A16)</f>
        <v>29</v>
      </c>
      <c r="EG16">
        <f>SUMIFS(DataRegularSeason20242025!$AA$3:$AA$1315,DataRegularSeason20242025!$B$3:$B$1315, "&lt;=" &amp; EG$1, DataRegularSeason20242025!$D$3:$D$1315, $A16)+SUMIFS(DataRegularSeason20242025!$AB$3:$AB$1315,DataRegularSeason20242025!$B$3:$B$1315, "&lt;=" &amp; EG$1, DataRegularSeason20242025!$E$3:$E$1315, $A16)</f>
        <v>29</v>
      </c>
      <c r="EH16">
        <f>SUMIFS(DataRegularSeason20242025!$AA$3:$AA$1315,DataRegularSeason20242025!$B$3:$B$1315, "&lt;=" &amp; EH$1, DataRegularSeason20242025!$D$3:$D$1315, $A16)+SUMIFS(DataRegularSeason20242025!$AB$3:$AB$1315,DataRegularSeason20242025!$B$3:$B$1315, "&lt;=" &amp; EH$1, DataRegularSeason20242025!$E$3:$E$1315, $A16)</f>
        <v>29</v>
      </c>
      <c r="EI16">
        <f>SUMIFS(DataRegularSeason20242025!$AA$3:$AA$1315,DataRegularSeason20242025!$B$3:$B$1315, "&lt;=" &amp; EI$1, DataRegularSeason20242025!$D$3:$D$1315, $A16)+SUMIFS(DataRegularSeason20242025!$AB$3:$AB$1315,DataRegularSeason20242025!$B$3:$B$1315, "&lt;=" &amp; EI$1, DataRegularSeason20242025!$E$3:$E$1315, $A16)</f>
        <v>29</v>
      </c>
      <c r="EJ16">
        <f>SUMIFS(DataRegularSeason20242025!$AA$3:$AA$1315,DataRegularSeason20242025!$B$3:$B$1315, "&lt;=" &amp; EJ$1, DataRegularSeason20242025!$D$3:$D$1315, $A16)+SUMIFS(DataRegularSeason20242025!$AB$3:$AB$1315,DataRegularSeason20242025!$B$3:$B$1315, "&lt;=" &amp; EJ$1, DataRegularSeason20242025!$E$3:$E$1315, $A16)</f>
        <v>29</v>
      </c>
      <c r="EK16">
        <f>SUMIFS(DataRegularSeason20242025!$AA$3:$AA$1315,DataRegularSeason20242025!$B$3:$B$1315, "&lt;=" &amp; EK$1, DataRegularSeason20242025!$D$3:$D$1315, $A16)+SUMIFS(DataRegularSeason20242025!$AB$3:$AB$1315,DataRegularSeason20242025!$B$3:$B$1315, "&lt;=" &amp; EK$1, DataRegularSeason20242025!$E$3:$E$1315, $A16)</f>
        <v>29</v>
      </c>
      <c r="EL16">
        <f>SUMIFS(DataRegularSeason20242025!$AA$3:$AA$1315,DataRegularSeason20242025!$B$3:$B$1315, "&lt;=" &amp; EL$1, DataRegularSeason20242025!$D$3:$D$1315, $A16)+SUMIFS(DataRegularSeason20242025!$AB$3:$AB$1315,DataRegularSeason20242025!$B$3:$B$1315, "&lt;=" &amp; EL$1, DataRegularSeason20242025!$E$3:$E$1315, $A16)</f>
        <v>29</v>
      </c>
      <c r="EM16">
        <f>SUMIFS(DataRegularSeason20242025!$AA$3:$AA$1315,DataRegularSeason20242025!$B$3:$B$1315, "&lt;=" &amp; EM$1, DataRegularSeason20242025!$D$3:$D$1315, $A16)+SUMIFS(DataRegularSeason20242025!$AB$3:$AB$1315,DataRegularSeason20242025!$B$3:$B$1315, "&lt;=" &amp; EM$1, DataRegularSeason20242025!$E$3:$E$1315, $A16)</f>
        <v>29</v>
      </c>
      <c r="EN16">
        <f>SUMIFS(DataRegularSeason20242025!$AA$3:$AA$1315,DataRegularSeason20242025!$B$3:$B$1315, "&lt;=" &amp; EN$1, DataRegularSeason20242025!$D$3:$D$1315, $A16)+SUMIFS(DataRegularSeason20242025!$AB$3:$AB$1315,DataRegularSeason20242025!$B$3:$B$1315, "&lt;=" &amp; EN$1, DataRegularSeason20242025!$E$3:$E$1315, $A16)</f>
        <v>29</v>
      </c>
      <c r="EO16">
        <f>SUMIFS(DataRegularSeason20242025!$AA$3:$AA$1315,DataRegularSeason20242025!$B$3:$B$1315, "&lt;=" &amp; EO$1, DataRegularSeason20242025!$D$3:$D$1315, $A16)+SUMIFS(DataRegularSeason20242025!$AB$3:$AB$1315,DataRegularSeason20242025!$B$3:$B$1315, "&lt;=" &amp; EO$1, DataRegularSeason20242025!$E$3:$E$1315, $A16)</f>
        <v>29</v>
      </c>
      <c r="EP16">
        <f>SUMIFS(DataRegularSeason20242025!$AA$3:$AA$1315,DataRegularSeason20242025!$B$3:$B$1315, "&lt;=" &amp; EP$1, DataRegularSeason20242025!$D$3:$D$1315, $A16)+SUMIFS(DataRegularSeason20242025!$AB$3:$AB$1315,DataRegularSeason20242025!$B$3:$B$1315, "&lt;=" &amp; EP$1, DataRegularSeason20242025!$E$3:$E$1315, $A16)</f>
        <v>29</v>
      </c>
      <c r="EQ16">
        <f>SUMIFS(DataRegularSeason20242025!$AA$3:$AA$1315,DataRegularSeason20242025!$B$3:$B$1315, "&lt;=" &amp; EQ$1, DataRegularSeason20242025!$D$3:$D$1315, $A16)+SUMIFS(DataRegularSeason20242025!$AB$3:$AB$1315,DataRegularSeason20242025!$B$3:$B$1315, "&lt;=" &amp; EQ$1, DataRegularSeason20242025!$E$3:$E$1315, $A16)</f>
        <v>29</v>
      </c>
      <c r="ER16">
        <f>SUMIFS(DataRegularSeason20242025!$AA$3:$AA$1315,DataRegularSeason20242025!$B$3:$B$1315, "&lt;=" &amp; ER$1, DataRegularSeason20242025!$D$3:$D$1315, $A16)+SUMIFS(DataRegularSeason20242025!$AB$3:$AB$1315,DataRegularSeason20242025!$B$3:$B$1315, "&lt;=" &amp; ER$1, DataRegularSeason20242025!$E$3:$E$1315, $A16)</f>
        <v>29</v>
      </c>
      <c r="ES16">
        <f>SUMIFS(DataRegularSeason20242025!$AA$3:$AA$1315,DataRegularSeason20242025!$B$3:$B$1315, "&lt;=" &amp; ES$1, DataRegularSeason20242025!$D$3:$D$1315, $A16)+SUMIFS(DataRegularSeason20242025!$AB$3:$AB$1315,DataRegularSeason20242025!$B$3:$B$1315, "&lt;=" &amp; ES$1, DataRegularSeason20242025!$E$3:$E$1315, $A16)</f>
        <v>29</v>
      </c>
      <c r="ET16">
        <f>SUMIFS(DataRegularSeason20242025!$AA$3:$AA$1315,DataRegularSeason20242025!$B$3:$B$1315, "&lt;=" &amp; ET$1, DataRegularSeason20242025!$D$3:$D$1315, $A16)+SUMIFS(DataRegularSeason20242025!$AB$3:$AB$1315,DataRegularSeason20242025!$B$3:$B$1315, "&lt;=" &amp; ET$1, DataRegularSeason20242025!$E$3:$E$1315, $A16)</f>
        <v>29</v>
      </c>
      <c r="EU16">
        <f>SUMIFS(DataRegularSeason20242025!$AA$3:$AA$1315,DataRegularSeason20242025!$B$3:$B$1315, "&lt;=" &amp; EU$1, DataRegularSeason20242025!$D$3:$D$1315, $A16)+SUMIFS(DataRegularSeason20242025!$AB$3:$AB$1315,DataRegularSeason20242025!$B$3:$B$1315, "&lt;=" &amp; EU$1, DataRegularSeason20242025!$E$3:$E$1315, $A16)</f>
        <v>29</v>
      </c>
      <c r="EV16">
        <f>SUMIFS(DataRegularSeason20242025!$AA$3:$AA$1315,DataRegularSeason20242025!$B$3:$B$1315, "&lt;=" &amp; EV$1, DataRegularSeason20242025!$D$3:$D$1315, $A16)+SUMIFS(DataRegularSeason20242025!$AB$3:$AB$1315,DataRegularSeason20242025!$B$3:$B$1315, "&lt;=" &amp; EV$1, DataRegularSeason20242025!$E$3:$E$1315, $A16)</f>
        <v>29</v>
      </c>
      <c r="EW16">
        <f>SUMIFS(DataRegularSeason20242025!$AA$3:$AA$1315,DataRegularSeason20242025!$B$3:$B$1315, "&lt;=" &amp; EW$1, DataRegularSeason20242025!$D$3:$D$1315, $A16)+SUMIFS(DataRegularSeason20242025!$AB$3:$AB$1315,DataRegularSeason20242025!$B$3:$B$1315, "&lt;=" &amp; EW$1, DataRegularSeason20242025!$E$3:$E$1315, $A16)</f>
        <v>29</v>
      </c>
      <c r="EX16">
        <f>SUMIFS(DataRegularSeason20242025!$AA$3:$AA$1315,DataRegularSeason20242025!$B$3:$B$1315, "&lt;=" &amp; EX$1, DataRegularSeason20242025!$D$3:$D$1315, $A16)+SUMIFS(DataRegularSeason20242025!$AB$3:$AB$1315,DataRegularSeason20242025!$B$3:$B$1315, "&lt;=" &amp; EX$1, DataRegularSeason20242025!$E$3:$E$1315, $A16)</f>
        <v>29</v>
      </c>
      <c r="EY16">
        <f>SUMIFS(DataRegularSeason20242025!$AA$3:$AA$1315,DataRegularSeason20242025!$B$3:$B$1315, "&lt;=" &amp; EY$1, DataRegularSeason20242025!$D$3:$D$1315, $A16)+SUMIFS(DataRegularSeason20242025!$AB$3:$AB$1315,DataRegularSeason20242025!$B$3:$B$1315, "&lt;=" &amp; EY$1, DataRegularSeason20242025!$E$3:$E$1315, $A16)</f>
        <v>29</v>
      </c>
      <c r="EZ16">
        <f>SUMIFS(DataRegularSeason20242025!$AA$3:$AA$1315,DataRegularSeason20242025!$B$3:$B$1315, "&lt;=" &amp; EZ$1, DataRegularSeason20242025!$D$3:$D$1315, $A16)+SUMIFS(DataRegularSeason20242025!$AB$3:$AB$1315,DataRegularSeason20242025!$B$3:$B$1315, "&lt;=" &amp; EZ$1, DataRegularSeason20242025!$E$3:$E$1315, $A16)</f>
        <v>29</v>
      </c>
      <c r="FA16">
        <f>SUMIFS(DataRegularSeason20242025!$AA$3:$AA$1315,DataRegularSeason20242025!$B$3:$B$1315, "&lt;=" &amp; FA$1, DataRegularSeason20242025!$D$3:$D$1315, $A16)+SUMIFS(DataRegularSeason20242025!$AB$3:$AB$1315,DataRegularSeason20242025!$B$3:$B$1315, "&lt;=" &amp; FA$1, DataRegularSeason20242025!$E$3:$E$1315, $A16)</f>
        <v>29</v>
      </c>
      <c r="FB16">
        <f>SUMIFS(DataRegularSeason20242025!$AA$3:$AA$1315,DataRegularSeason20242025!$B$3:$B$1315, "&lt;=" &amp; FB$1, DataRegularSeason20242025!$D$3:$D$1315, $A16)+SUMIFS(DataRegularSeason20242025!$AB$3:$AB$1315,DataRegularSeason20242025!$B$3:$B$1315, "&lt;=" &amp; FB$1, DataRegularSeason20242025!$E$3:$E$1315, $A16)</f>
        <v>29</v>
      </c>
      <c r="FC16">
        <f>SUMIFS(DataRegularSeason20242025!$AA$3:$AA$1315,DataRegularSeason20242025!$B$3:$B$1315, "&lt;=" &amp; FC$1, DataRegularSeason20242025!$D$3:$D$1315, $A16)+SUMIFS(DataRegularSeason20242025!$AB$3:$AB$1315,DataRegularSeason20242025!$B$3:$B$1315, "&lt;=" &amp; FC$1, DataRegularSeason20242025!$E$3:$E$1315, $A16)</f>
        <v>29</v>
      </c>
      <c r="FD16">
        <f>SUMIFS(DataRegularSeason20242025!$AA$3:$AA$1315,DataRegularSeason20242025!$B$3:$B$1315, "&lt;=" &amp; FD$1, DataRegularSeason20242025!$D$3:$D$1315, $A16)+SUMIFS(DataRegularSeason20242025!$AB$3:$AB$1315,DataRegularSeason20242025!$B$3:$B$1315, "&lt;=" &amp; FD$1, DataRegularSeason20242025!$E$3:$E$1315, $A16)</f>
        <v>29</v>
      </c>
      <c r="FE16">
        <f>SUMIFS(DataRegularSeason20242025!$AA$3:$AA$1315,DataRegularSeason20242025!$B$3:$B$1315, "&lt;=" &amp; FE$1, DataRegularSeason20242025!$D$3:$D$1315, $A16)+SUMIFS(DataRegularSeason20242025!$AB$3:$AB$1315,DataRegularSeason20242025!$B$3:$B$1315, "&lt;=" &amp; FE$1, DataRegularSeason20242025!$E$3:$E$1315, $A16)</f>
        <v>29</v>
      </c>
      <c r="FF16">
        <f>SUMIFS(DataRegularSeason20242025!$AA$3:$AA$1315,DataRegularSeason20242025!$B$3:$B$1315, "&lt;=" &amp; FF$1, DataRegularSeason20242025!$D$3:$D$1315, $A16)+SUMIFS(DataRegularSeason20242025!$AB$3:$AB$1315,DataRegularSeason20242025!$B$3:$B$1315, "&lt;=" &amp; FF$1, DataRegularSeason20242025!$E$3:$E$1315, $A16)</f>
        <v>29</v>
      </c>
      <c r="FG16">
        <f>SUMIFS(DataRegularSeason20242025!$AA$3:$AA$1315,DataRegularSeason20242025!$B$3:$B$1315, "&lt;=" &amp; FG$1, DataRegularSeason20242025!$D$3:$D$1315, $A16)+SUMIFS(DataRegularSeason20242025!$AB$3:$AB$1315,DataRegularSeason20242025!$B$3:$B$1315, "&lt;=" &amp; FG$1, DataRegularSeason20242025!$E$3:$E$1315, $A16)</f>
        <v>29</v>
      </c>
      <c r="FH16">
        <f>SUMIFS(DataRegularSeason20242025!$AA$3:$AA$1315,DataRegularSeason20242025!$B$3:$B$1315, "&lt;=" &amp; FH$1, DataRegularSeason20242025!$D$3:$D$1315, $A16)+SUMIFS(DataRegularSeason20242025!$AB$3:$AB$1315,DataRegularSeason20242025!$B$3:$B$1315, "&lt;=" &amp; FH$1, DataRegularSeason20242025!$E$3:$E$1315, $A16)</f>
        <v>29</v>
      </c>
      <c r="FI16">
        <f>SUMIFS(DataRegularSeason20242025!$AA$3:$AA$1315,DataRegularSeason20242025!$B$3:$B$1315, "&lt;=" &amp; FI$1, DataRegularSeason20242025!$D$3:$D$1315, $A16)+SUMIFS(DataRegularSeason20242025!$AB$3:$AB$1315,DataRegularSeason20242025!$B$3:$B$1315, "&lt;=" &amp; FI$1, DataRegularSeason20242025!$E$3:$E$1315, $A16)</f>
        <v>29</v>
      </c>
      <c r="FJ16">
        <f>SUMIFS(DataRegularSeason20242025!$AA$3:$AA$1315,DataRegularSeason20242025!$B$3:$B$1315, "&lt;=" &amp; FJ$1, DataRegularSeason20242025!$D$3:$D$1315, $A16)+SUMIFS(DataRegularSeason20242025!$AB$3:$AB$1315,DataRegularSeason20242025!$B$3:$B$1315, "&lt;=" &amp; FJ$1, DataRegularSeason20242025!$E$3:$E$1315, $A16)</f>
        <v>29</v>
      </c>
      <c r="FK16">
        <f>SUMIFS(DataRegularSeason20242025!$AA$3:$AA$1315,DataRegularSeason20242025!$B$3:$B$1315, "&lt;=" &amp; FK$1, DataRegularSeason20242025!$D$3:$D$1315, $A16)+SUMIFS(DataRegularSeason20242025!$AB$3:$AB$1315,DataRegularSeason20242025!$B$3:$B$1315, "&lt;=" &amp; FK$1, DataRegularSeason20242025!$E$3:$E$1315, $A16)</f>
        <v>29</v>
      </c>
      <c r="FL16">
        <f>SUMIFS(DataRegularSeason20242025!$AA$3:$AA$1315,DataRegularSeason20242025!$B$3:$B$1315, "&lt;=" &amp; FL$1, DataRegularSeason20242025!$D$3:$D$1315, $A16)+SUMIFS(DataRegularSeason20242025!$AB$3:$AB$1315,DataRegularSeason20242025!$B$3:$B$1315, "&lt;=" &amp; FL$1, DataRegularSeason20242025!$E$3:$E$1315, $A16)</f>
        <v>29</v>
      </c>
      <c r="FM16">
        <f>SUMIFS(DataRegularSeason20242025!$AA$3:$AA$1315,DataRegularSeason20242025!$B$3:$B$1315, "&lt;=" &amp; FM$1, DataRegularSeason20242025!$D$3:$D$1315, $A16)+SUMIFS(DataRegularSeason20242025!$AB$3:$AB$1315,DataRegularSeason20242025!$B$3:$B$1315, "&lt;=" &amp; FM$1, DataRegularSeason20242025!$E$3:$E$1315, $A16)</f>
        <v>29</v>
      </c>
      <c r="FN16">
        <f>SUMIFS(DataRegularSeason20242025!$AA$3:$AA$1315,DataRegularSeason20242025!$B$3:$B$1315, "&lt;=" &amp; FN$1, DataRegularSeason20242025!$D$3:$D$1315, $A16)+SUMIFS(DataRegularSeason20242025!$AB$3:$AB$1315,DataRegularSeason20242025!$B$3:$B$1315, "&lt;=" &amp; FN$1, DataRegularSeason20242025!$E$3:$E$1315, $A16)</f>
        <v>29</v>
      </c>
      <c r="FO16">
        <f>SUMIFS(DataRegularSeason20242025!$AA$3:$AA$1315,DataRegularSeason20242025!$B$3:$B$1315, "&lt;=" &amp; FO$1, DataRegularSeason20242025!$D$3:$D$1315, $A16)+SUMIFS(DataRegularSeason20242025!$AB$3:$AB$1315,DataRegularSeason20242025!$B$3:$B$1315, "&lt;=" &amp; FO$1, DataRegularSeason20242025!$E$3:$E$1315, $A16)</f>
        <v>29</v>
      </c>
      <c r="FP16">
        <f>SUMIFS(DataRegularSeason20242025!$AA$3:$AA$1315,DataRegularSeason20242025!$B$3:$B$1315, "&lt;=" &amp; FP$1, DataRegularSeason20242025!$D$3:$D$1315, $A16)+SUMIFS(DataRegularSeason20242025!$AB$3:$AB$1315,DataRegularSeason20242025!$B$3:$B$1315, "&lt;=" &amp; FP$1, DataRegularSeason20242025!$E$3:$E$1315, $A16)</f>
        <v>29</v>
      </c>
      <c r="FQ16">
        <f>SUMIFS(DataRegularSeason20242025!$AA$3:$AA$1315,DataRegularSeason20242025!$B$3:$B$1315, "&lt;=" &amp; FQ$1, DataRegularSeason20242025!$D$3:$D$1315, $A16)+SUMIFS(DataRegularSeason20242025!$AB$3:$AB$1315,DataRegularSeason20242025!$B$3:$B$1315, "&lt;=" &amp; FQ$1, DataRegularSeason20242025!$E$3:$E$1315, $A16)</f>
        <v>29</v>
      </c>
      <c r="FR16">
        <f>SUMIFS(DataRegularSeason20242025!$AA$3:$AA$1315,DataRegularSeason20242025!$B$3:$B$1315, "&lt;=" &amp; FR$1, DataRegularSeason20242025!$D$3:$D$1315, $A16)+SUMIFS(DataRegularSeason20242025!$AB$3:$AB$1315,DataRegularSeason20242025!$B$3:$B$1315, "&lt;=" &amp; FR$1, DataRegularSeason20242025!$E$3:$E$1315, $A16)</f>
        <v>29</v>
      </c>
      <c r="FS16">
        <f>SUMIFS(DataRegularSeason20242025!$AA$3:$AA$1315,DataRegularSeason20242025!$B$3:$B$1315, "&lt;=" &amp; FS$1, DataRegularSeason20242025!$D$3:$D$1315, $A16)+SUMIFS(DataRegularSeason20242025!$AB$3:$AB$1315,DataRegularSeason20242025!$B$3:$B$1315, "&lt;=" &amp; FS$1, DataRegularSeason20242025!$E$3:$E$1315, $A16)</f>
        <v>29</v>
      </c>
      <c r="FT16">
        <f>SUMIFS(DataRegularSeason20242025!$AA$3:$AA$1315,DataRegularSeason20242025!$B$3:$B$1315, "&lt;=" &amp; FT$1, DataRegularSeason20242025!$D$3:$D$1315, $A16)+SUMIFS(DataRegularSeason20242025!$AB$3:$AB$1315,DataRegularSeason20242025!$B$3:$B$1315, "&lt;=" &amp; FT$1, DataRegularSeason20242025!$E$3:$E$1315, $A16)</f>
        <v>29</v>
      </c>
      <c r="FU16">
        <f>SUMIFS(DataRegularSeason20242025!$AA$3:$AA$1315,DataRegularSeason20242025!$B$3:$B$1315, "&lt;=" &amp; FU$1, DataRegularSeason20242025!$D$3:$D$1315, $A16)+SUMIFS(DataRegularSeason20242025!$AB$3:$AB$1315,DataRegularSeason20242025!$B$3:$B$1315, "&lt;=" &amp; FU$1, DataRegularSeason20242025!$E$3:$E$1315, $A16)</f>
        <v>29</v>
      </c>
      <c r="FV16">
        <f>SUMIFS(DataRegularSeason20242025!$AA$3:$AA$1315,DataRegularSeason20242025!$B$3:$B$1315, "&lt;=" &amp; FV$1, DataRegularSeason20242025!$D$3:$D$1315, $A16)+SUMIFS(DataRegularSeason20242025!$AB$3:$AB$1315,DataRegularSeason20242025!$B$3:$B$1315, "&lt;=" &amp; FV$1, DataRegularSeason20242025!$E$3:$E$1315, $A16)</f>
        <v>29</v>
      </c>
      <c r="FW16">
        <f>SUMIFS(DataRegularSeason20242025!$AA$3:$AA$1315,DataRegularSeason20242025!$B$3:$B$1315, "&lt;=" &amp; FW$1, DataRegularSeason20242025!$D$3:$D$1315, $A16)+SUMIFS(DataRegularSeason20242025!$AB$3:$AB$1315,DataRegularSeason20242025!$B$3:$B$1315, "&lt;=" &amp; FW$1, DataRegularSeason20242025!$E$3:$E$1315, $A16)</f>
        <v>29</v>
      </c>
      <c r="FX16">
        <f>SUMIFS(DataRegularSeason20242025!$AA$3:$AA$1315,DataRegularSeason20242025!$B$3:$B$1315, "&lt;=" &amp; FX$1, DataRegularSeason20242025!$D$3:$D$1315, $A16)+SUMIFS(DataRegularSeason20242025!$AB$3:$AB$1315,DataRegularSeason20242025!$B$3:$B$1315, "&lt;=" &amp; FX$1, DataRegularSeason20242025!$E$3:$E$1315, $A16)</f>
        <v>29</v>
      </c>
      <c r="FY16">
        <f>SUMIFS(DataRegularSeason20242025!$AA$3:$AA$1315,DataRegularSeason20242025!$B$3:$B$1315, "&lt;=" &amp; FY$1, DataRegularSeason20242025!$D$3:$D$1315, $A16)+SUMIFS(DataRegularSeason20242025!$AB$3:$AB$1315,DataRegularSeason20242025!$B$3:$B$1315, "&lt;=" &amp; FY$1, DataRegularSeason20242025!$E$3:$E$1315, $A16)</f>
        <v>29</v>
      </c>
      <c r="FZ16">
        <f>SUMIFS(DataRegularSeason20242025!$AA$3:$AA$1315,DataRegularSeason20242025!$B$3:$B$1315, "&lt;=" &amp; FZ$1, DataRegularSeason20242025!$D$3:$D$1315, $A16)+SUMIFS(DataRegularSeason20242025!$AB$3:$AB$1315,DataRegularSeason20242025!$B$3:$B$1315, "&lt;=" &amp; FZ$1, DataRegularSeason20242025!$E$3:$E$1315, $A16)</f>
        <v>29</v>
      </c>
      <c r="GA16">
        <f>SUMIFS(DataRegularSeason20242025!$AA$3:$AA$1315,DataRegularSeason20242025!$B$3:$B$1315, "&lt;=" &amp; GA$1, DataRegularSeason20242025!$D$3:$D$1315, $A16)+SUMIFS(DataRegularSeason20242025!$AB$3:$AB$1315,DataRegularSeason20242025!$B$3:$B$1315, "&lt;=" &amp; GA$1, DataRegularSeason20242025!$E$3:$E$1315, $A16)</f>
        <v>29</v>
      </c>
      <c r="GB16">
        <f>SUMIFS(DataRegularSeason20242025!$AA$3:$AA$1315,DataRegularSeason20242025!$B$3:$B$1315, "&lt;=" &amp; GB$1, DataRegularSeason20242025!$D$3:$D$1315, $A16)+SUMIFS(DataRegularSeason20242025!$AB$3:$AB$1315,DataRegularSeason20242025!$B$3:$B$1315, "&lt;=" &amp; GB$1, DataRegularSeason20242025!$E$3:$E$1315, $A16)</f>
        <v>29</v>
      </c>
      <c r="GC16">
        <f>SUMIFS(DataRegularSeason20242025!$AA$3:$AA$1315,DataRegularSeason20242025!$B$3:$B$1315, "&lt;=" &amp; GC$1, DataRegularSeason20242025!$D$3:$D$1315, $A16)+SUMIFS(DataRegularSeason20242025!$AB$3:$AB$1315,DataRegularSeason20242025!$B$3:$B$1315, "&lt;=" &amp; GC$1, DataRegularSeason20242025!$E$3:$E$1315, $A16)</f>
        <v>29</v>
      </c>
      <c r="GD16">
        <f>SUMIFS(DataRegularSeason20242025!$AA$3:$AA$1315,DataRegularSeason20242025!$B$3:$B$1315, "&lt;=" &amp; GD$1, DataRegularSeason20242025!$D$3:$D$1315, $A16)+SUMIFS(DataRegularSeason20242025!$AB$3:$AB$1315,DataRegularSeason20242025!$B$3:$B$1315, "&lt;=" &amp; GD$1, DataRegularSeason20242025!$E$3:$E$1315, $A16)</f>
        <v>29</v>
      </c>
      <c r="GE16">
        <f>SUMIFS(DataRegularSeason20242025!$AA$3:$AA$1315,DataRegularSeason20242025!$B$3:$B$1315, "&lt;=" &amp; GE$1, DataRegularSeason20242025!$D$3:$D$1315, $A16)+SUMIFS(DataRegularSeason20242025!$AB$3:$AB$1315,DataRegularSeason20242025!$B$3:$B$1315, "&lt;=" &amp; GE$1, DataRegularSeason20242025!$E$3:$E$1315, $A16)</f>
        <v>29</v>
      </c>
      <c r="GF16">
        <f>SUMIFS(DataRegularSeason20242025!$AA$3:$AA$1315,DataRegularSeason20242025!$B$3:$B$1315, "&lt;=" &amp; GF$1, DataRegularSeason20242025!$D$3:$D$1315, $A16)+SUMIFS(DataRegularSeason20242025!$AB$3:$AB$1315,DataRegularSeason20242025!$B$3:$B$1315, "&lt;=" &amp; GF$1, DataRegularSeason20242025!$E$3:$E$1315, $A16)</f>
        <v>29</v>
      </c>
      <c r="GG16">
        <f>SUMIFS(DataRegularSeason20242025!$AA$3:$AA$1315,DataRegularSeason20242025!$B$3:$B$1315, "&lt;=" &amp; GG$1, DataRegularSeason20242025!$D$3:$D$1315, $A16)+SUMIFS(DataRegularSeason20242025!$AB$3:$AB$1315,DataRegularSeason20242025!$B$3:$B$1315, "&lt;=" &amp; GG$1, DataRegularSeason20242025!$E$3:$E$1315, $A16)</f>
        <v>29</v>
      </c>
      <c r="GH16">
        <f>SUMIFS(DataRegularSeason20242025!$AA$3:$AA$1315,DataRegularSeason20242025!$B$3:$B$1315, "&lt;=" &amp; GH$1, DataRegularSeason20242025!$D$3:$D$1315, $A16)+SUMIFS(DataRegularSeason20242025!$AB$3:$AB$1315,DataRegularSeason20242025!$B$3:$B$1315, "&lt;=" &amp; GH$1, DataRegularSeason20242025!$E$3:$E$1315, $A16)</f>
        <v>29</v>
      </c>
      <c r="GI16">
        <f>SUMIFS(DataRegularSeason20242025!$AA$3:$AA$1315,DataRegularSeason20242025!$B$3:$B$1315, "&lt;=" &amp; GI$1, DataRegularSeason20242025!$D$3:$D$1315, $A16)+SUMIFS(DataRegularSeason20242025!$AB$3:$AB$1315,DataRegularSeason20242025!$B$3:$B$1315, "&lt;=" &amp; GI$1, DataRegularSeason20242025!$E$3:$E$1315, $A16)</f>
        <v>29</v>
      </c>
      <c r="GJ16">
        <f>SUMIFS(DataRegularSeason20242025!$AA$3:$AA$1315,DataRegularSeason20242025!$B$3:$B$1315, "&lt;=" &amp; GJ$1, DataRegularSeason20242025!$D$3:$D$1315, $A16)+SUMIFS(DataRegularSeason20242025!$AB$3:$AB$1315,DataRegularSeason20242025!$B$3:$B$1315, "&lt;=" &amp; GJ$1, DataRegularSeason20242025!$E$3:$E$1315, $A16)</f>
        <v>29</v>
      </c>
      <c r="GK16">
        <f>SUMIFS(DataRegularSeason20242025!$AA$3:$AA$1315,DataRegularSeason20242025!$B$3:$B$1315, "&lt;=" &amp; GK$1, DataRegularSeason20242025!$D$3:$D$1315, $A16)+SUMIFS(DataRegularSeason20242025!$AB$3:$AB$1315,DataRegularSeason20242025!$B$3:$B$1315, "&lt;=" &amp; GK$1, DataRegularSeason20242025!$E$3:$E$1315, $A16)</f>
        <v>29</v>
      </c>
      <c r="GL16">
        <f>SUMIFS(DataRegularSeason20242025!$AA$3:$AA$1315,DataRegularSeason20242025!$B$3:$B$1315, "&lt;=" &amp; GL$1, DataRegularSeason20242025!$D$3:$D$1315, $A16)+SUMIFS(DataRegularSeason20242025!$AB$3:$AB$1315,DataRegularSeason20242025!$B$3:$B$1315, "&lt;=" &amp; GL$1, DataRegularSeason20242025!$E$3:$E$1315, $A16)</f>
        <v>29</v>
      </c>
      <c r="GM16">
        <f>SUMIFS(DataRegularSeason20242025!$AA$3:$AA$1315,DataRegularSeason20242025!$B$3:$B$1315, "&lt;=" &amp; GM$1, DataRegularSeason20242025!$D$3:$D$1315, $A16)+SUMIFS(DataRegularSeason20242025!$AB$3:$AB$1315,DataRegularSeason20242025!$B$3:$B$1315, "&lt;=" &amp; GM$1, DataRegularSeason20242025!$E$3:$E$1315, $A16)</f>
        <v>29</v>
      </c>
      <c r="GN16">
        <f>SUMIFS(DataRegularSeason20242025!$AA$3:$AA$1315,DataRegularSeason20242025!$B$3:$B$1315, "&lt;=" &amp; GN$1, DataRegularSeason20242025!$D$3:$D$1315, $A16)+SUMIFS(DataRegularSeason20242025!$AB$3:$AB$1315,DataRegularSeason20242025!$B$3:$B$1315, "&lt;=" &amp; GN$1, DataRegularSeason20242025!$E$3:$E$1315, $A16)</f>
        <v>29</v>
      </c>
      <c r="GO16">
        <f>SUMIFS(DataRegularSeason20242025!$AA$3:$AA$1315,DataRegularSeason20242025!$B$3:$B$1315, "&lt;=" &amp; GO$1, DataRegularSeason20242025!$D$3:$D$1315, $A16)+SUMIFS(DataRegularSeason20242025!$AB$3:$AB$1315,DataRegularSeason20242025!$B$3:$B$1315, "&lt;=" &amp; GO$1, DataRegularSeason20242025!$E$3:$E$1315, $A16)</f>
        <v>29</v>
      </c>
      <c r="GP16">
        <f>SUMIFS(DataRegularSeason20242025!$AA$3:$AA$1315,DataRegularSeason20242025!$B$3:$B$1315, "&lt;=" &amp; GP$1, DataRegularSeason20242025!$D$3:$D$1315, $A16)+SUMIFS(DataRegularSeason20242025!$AB$3:$AB$1315,DataRegularSeason20242025!$B$3:$B$1315, "&lt;=" &amp; GP$1, DataRegularSeason20242025!$E$3:$E$1315, $A16)</f>
        <v>29</v>
      </c>
      <c r="GQ16">
        <f>SUMIFS(DataRegularSeason20242025!$AA$3:$AA$1315,DataRegularSeason20242025!$B$3:$B$1315, "&lt;=" &amp; GQ$1, DataRegularSeason20242025!$D$3:$D$1315, $A16)+SUMIFS(DataRegularSeason20242025!$AB$3:$AB$1315,DataRegularSeason20242025!$B$3:$B$1315, "&lt;=" &amp; GQ$1, DataRegularSeason20242025!$E$3:$E$1315, $A16)</f>
        <v>29</v>
      </c>
      <c r="GR16">
        <f>SUMIFS(DataRegularSeason20242025!$AA$3:$AA$1315,DataRegularSeason20242025!$B$3:$B$1315, "&lt;=" &amp; GR$1, DataRegularSeason20242025!$D$3:$D$1315, $A16)+SUMIFS(DataRegularSeason20242025!$AB$3:$AB$1315,DataRegularSeason20242025!$B$3:$B$1315, "&lt;=" &amp; GR$1, DataRegularSeason20242025!$E$3:$E$1315, $A16)</f>
        <v>29</v>
      </c>
      <c r="GS16">
        <f>SUMIFS(DataRegularSeason20242025!$AA$3:$AA$1315,DataRegularSeason20242025!$B$3:$B$1315, "&lt;=" &amp; GS$1, DataRegularSeason20242025!$D$3:$D$1315, $A16)+SUMIFS(DataRegularSeason20242025!$AB$3:$AB$1315,DataRegularSeason20242025!$B$3:$B$1315, "&lt;=" &amp; GS$1, DataRegularSeason20242025!$E$3:$E$1315, $A16)</f>
        <v>29</v>
      </c>
      <c r="GT16">
        <f>SUMIFS(DataRegularSeason20242025!$AA$3:$AA$1315,DataRegularSeason20242025!$B$3:$B$1315, "&lt;=" &amp; GT$1, DataRegularSeason20242025!$D$3:$D$1315, $A16)+SUMIFS(DataRegularSeason20242025!$AB$3:$AB$1315,DataRegularSeason20242025!$B$3:$B$1315, "&lt;=" &amp; GT$1, DataRegularSeason20242025!$E$3:$E$1315, $A16)</f>
        <v>29</v>
      </c>
      <c r="GU16">
        <f>SUMIFS(DataRegularSeason20242025!$AA$3:$AA$1315,DataRegularSeason20242025!$B$3:$B$1315, "&lt;=" &amp; GU$1, DataRegularSeason20242025!$D$3:$D$1315, $A16)+SUMIFS(DataRegularSeason20242025!$AB$3:$AB$1315,DataRegularSeason20242025!$B$3:$B$1315, "&lt;=" &amp; GU$1, DataRegularSeason20242025!$E$3:$E$1315, $A16)</f>
        <v>29</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27</v>
      </c>
      <c r="BW17">
        <f>SUMIFS(DataRegularSeason20242025!$AA$3:$AA$1315,DataRegularSeason20242025!$B$3:$B$1315, "&lt;=" &amp; BW$1, DataRegularSeason20242025!$D$3:$D$1315, $A17)+SUMIFS(DataRegularSeason20242025!$AB$3:$AB$1315,DataRegularSeason20242025!$B$3:$B$1315, "&lt;=" &amp; BW$1, DataRegularSeason20242025!$E$3:$E$1315, $A17)</f>
        <v>27</v>
      </c>
      <c r="BX17">
        <f>SUMIFS(DataRegularSeason20242025!$AA$3:$AA$1315,DataRegularSeason20242025!$B$3:$B$1315, "&lt;=" &amp; BX$1, DataRegularSeason20242025!$D$3:$D$1315, $A17)+SUMIFS(DataRegularSeason20242025!$AB$3:$AB$1315,DataRegularSeason20242025!$B$3:$B$1315, "&lt;=" &amp; BX$1, DataRegularSeason20242025!$E$3:$E$1315, $A17)</f>
        <v>27</v>
      </c>
      <c r="BY17">
        <f>SUMIFS(DataRegularSeason20242025!$AA$3:$AA$1315,DataRegularSeason20242025!$B$3:$B$1315, "&lt;=" &amp; BY$1, DataRegularSeason20242025!$D$3:$D$1315, $A17)+SUMIFS(DataRegularSeason20242025!$AB$3:$AB$1315,DataRegularSeason20242025!$B$3:$B$1315, "&lt;=" &amp; BY$1, DataRegularSeason20242025!$E$3:$E$1315, $A17)</f>
        <v>27</v>
      </c>
      <c r="BZ17">
        <f>SUMIFS(DataRegularSeason20242025!$AA$3:$AA$1315,DataRegularSeason20242025!$B$3:$B$1315, "&lt;=" &amp; BZ$1, DataRegularSeason20242025!$D$3:$D$1315, $A17)+SUMIFS(DataRegularSeason20242025!$AB$3:$AB$1315,DataRegularSeason20242025!$B$3:$B$1315, "&lt;=" &amp; BZ$1, DataRegularSeason20242025!$E$3:$E$1315, $A17)</f>
        <v>27</v>
      </c>
      <c r="CA17">
        <f>SUMIFS(DataRegularSeason20242025!$AA$3:$AA$1315,DataRegularSeason20242025!$B$3:$B$1315, "&lt;=" &amp; CA$1, DataRegularSeason20242025!$D$3:$D$1315, $A17)+SUMIFS(DataRegularSeason20242025!$AB$3:$AB$1315,DataRegularSeason20242025!$B$3:$B$1315, "&lt;=" &amp; CA$1, DataRegularSeason20242025!$E$3:$E$1315, $A17)</f>
        <v>27</v>
      </c>
      <c r="CB17">
        <f>SUMIFS(DataRegularSeason20242025!$AA$3:$AA$1315,DataRegularSeason20242025!$B$3:$B$1315, "&lt;=" &amp; CB$1, DataRegularSeason20242025!$D$3:$D$1315, $A17)+SUMIFS(DataRegularSeason20242025!$AB$3:$AB$1315,DataRegularSeason20242025!$B$3:$B$1315, "&lt;=" &amp; CB$1, DataRegularSeason20242025!$E$3:$E$1315, $A17)</f>
        <v>27</v>
      </c>
      <c r="CC17">
        <f>SUMIFS(DataRegularSeason20242025!$AA$3:$AA$1315,DataRegularSeason20242025!$B$3:$B$1315, "&lt;=" &amp; CC$1, DataRegularSeason20242025!$D$3:$D$1315, $A17)+SUMIFS(DataRegularSeason20242025!$AB$3:$AB$1315,DataRegularSeason20242025!$B$3:$B$1315, "&lt;=" &amp; CC$1, DataRegularSeason20242025!$E$3:$E$1315, $A17)</f>
        <v>27</v>
      </c>
      <c r="CD17">
        <f>SUMIFS(DataRegularSeason20242025!$AA$3:$AA$1315,DataRegularSeason20242025!$B$3:$B$1315, "&lt;=" &amp; CD$1, DataRegularSeason20242025!$D$3:$D$1315, $A17)+SUMIFS(DataRegularSeason20242025!$AB$3:$AB$1315,DataRegularSeason20242025!$B$3:$B$1315, "&lt;=" &amp; CD$1, DataRegularSeason20242025!$E$3:$E$1315, $A17)</f>
        <v>27</v>
      </c>
      <c r="CE17">
        <f>SUMIFS(DataRegularSeason20242025!$AA$3:$AA$1315,DataRegularSeason20242025!$B$3:$B$1315, "&lt;=" &amp; CE$1, DataRegularSeason20242025!$D$3:$D$1315, $A17)+SUMIFS(DataRegularSeason20242025!$AB$3:$AB$1315,DataRegularSeason20242025!$B$3:$B$1315, "&lt;=" &amp; CE$1, DataRegularSeason20242025!$E$3:$E$1315, $A17)</f>
        <v>27</v>
      </c>
      <c r="CF17">
        <f>SUMIFS(DataRegularSeason20242025!$AA$3:$AA$1315,DataRegularSeason20242025!$B$3:$B$1315, "&lt;=" &amp; CF$1, DataRegularSeason20242025!$D$3:$D$1315, $A17)+SUMIFS(DataRegularSeason20242025!$AB$3:$AB$1315,DataRegularSeason20242025!$B$3:$B$1315, "&lt;=" &amp; CF$1, DataRegularSeason20242025!$E$3:$E$1315, $A17)</f>
        <v>27</v>
      </c>
      <c r="CG17">
        <f>SUMIFS(DataRegularSeason20242025!$AA$3:$AA$1315,DataRegularSeason20242025!$B$3:$B$1315, "&lt;=" &amp; CG$1, DataRegularSeason20242025!$D$3:$D$1315, $A17)+SUMIFS(DataRegularSeason20242025!$AB$3:$AB$1315,DataRegularSeason20242025!$B$3:$B$1315, "&lt;=" &amp; CG$1, DataRegularSeason20242025!$E$3:$E$1315, $A17)</f>
        <v>27</v>
      </c>
      <c r="CH17">
        <f>SUMIFS(DataRegularSeason20242025!$AA$3:$AA$1315,DataRegularSeason20242025!$B$3:$B$1315, "&lt;=" &amp; CH$1, DataRegularSeason20242025!$D$3:$D$1315, $A17)+SUMIFS(DataRegularSeason20242025!$AB$3:$AB$1315,DataRegularSeason20242025!$B$3:$B$1315, "&lt;=" &amp; CH$1, DataRegularSeason20242025!$E$3:$E$1315, $A17)</f>
        <v>27</v>
      </c>
      <c r="CI17">
        <f>SUMIFS(DataRegularSeason20242025!$AA$3:$AA$1315,DataRegularSeason20242025!$B$3:$B$1315, "&lt;=" &amp; CI$1, DataRegularSeason20242025!$D$3:$D$1315, $A17)+SUMIFS(DataRegularSeason20242025!$AB$3:$AB$1315,DataRegularSeason20242025!$B$3:$B$1315, "&lt;=" &amp; CI$1, DataRegularSeason20242025!$E$3:$E$1315, $A17)</f>
        <v>27</v>
      </c>
      <c r="CJ17">
        <f>SUMIFS(DataRegularSeason20242025!$AA$3:$AA$1315,DataRegularSeason20242025!$B$3:$B$1315, "&lt;=" &amp; CJ$1, DataRegularSeason20242025!$D$3:$D$1315, $A17)+SUMIFS(DataRegularSeason20242025!$AB$3:$AB$1315,DataRegularSeason20242025!$B$3:$B$1315, "&lt;=" &amp; CJ$1, DataRegularSeason20242025!$E$3:$E$1315, $A17)</f>
        <v>27</v>
      </c>
      <c r="CK17">
        <f>SUMIFS(DataRegularSeason20242025!$AA$3:$AA$1315,DataRegularSeason20242025!$B$3:$B$1315, "&lt;=" &amp; CK$1, DataRegularSeason20242025!$D$3:$D$1315, $A17)+SUMIFS(DataRegularSeason20242025!$AB$3:$AB$1315,DataRegularSeason20242025!$B$3:$B$1315, "&lt;=" &amp; CK$1, DataRegularSeason20242025!$E$3:$E$1315, $A17)</f>
        <v>27</v>
      </c>
      <c r="CL17">
        <f>SUMIFS(DataRegularSeason20242025!$AA$3:$AA$1315,DataRegularSeason20242025!$B$3:$B$1315, "&lt;=" &amp; CL$1, DataRegularSeason20242025!$D$3:$D$1315, $A17)+SUMIFS(DataRegularSeason20242025!$AB$3:$AB$1315,DataRegularSeason20242025!$B$3:$B$1315, "&lt;=" &amp; CL$1, DataRegularSeason20242025!$E$3:$E$1315, $A17)</f>
        <v>27</v>
      </c>
      <c r="CM17">
        <f>SUMIFS(DataRegularSeason20242025!$AA$3:$AA$1315,DataRegularSeason20242025!$B$3:$B$1315, "&lt;=" &amp; CM$1, DataRegularSeason20242025!$D$3:$D$1315, $A17)+SUMIFS(DataRegularSeason20242025!$AB$3:$AB$1315,DataRegularSeason20242025!$B$3:$B$1315, "&lt;=" &amp; CM$1, DataRegularSeason20242025!$E$3:$E$1315, $A17)</f>
        <v>27</v>
      </c>
      <c r="CN17">
        <f>SUMIFS(DataRegularSeason20242025!$AA$3:$AA$1315,DataRegularSeason20242025!$B$3:$B$1315, "&lt;=" &amp; CN$1, DataRegularSeason20242025!$D$3:$D$1315, $A17)+SUMIFS(DataRegularSeason20242025!$AB$3:$AB$1315,DataRegularSeason20242025!$B$3:$B$1315, "&lt;=" &amp; CN$1, DataRegularSeason20242025!$E$3:$E$1315, $A17)</f>
        <v>27</v>
      </c>
      <c r="CO17">
        <f>SUMIFS(DataRegularSeason20242025!$AA$3:$AA$1315,DataRegularSeason20242025!$B$3:$B$1315, "&lt;=" &amp; CO$1, DataRegularSeason20242025!$D$3:$D$1315, $A17)+SUMIFS(DataRegularSeason20242025!$AB$3:$AB$1315,DataRegularSeason20242025!$B$3:$B$1315, "&lt;=" &amp; CO$1, DataRegularSeason20242025!$E$3:$E$1315, $A17)</f>
        <v>27</v>
      </c>
      <c r="CP17">
        <f>SUMIFS(DataRegularSeason20242025!$AA$3:$AA$1315,DataRegularSeason20242025!$B$3:$B$1315, "&lt;=" &amp; CP$1, DataRegularSeason20242025!$D$3:$D$1315, $A17)+SUMIFS(DataRegularSeason20242025!$AB$3:$AB$1315,DataRegularSeason20242025!$B$3:$B$1315, "&lt;=" &amp; CP$1, DataRegularSeason20242025!$E$3:$E$1315, $A17)</f>
        <v>27</v>
      </c>
      <c r="CQ17">
        <f>SUMIFS(DataRegularSeason20242025!$AA$3:$AA$1315,DataRegularSeason20242025!$B$3:$B$1315, "&lt;=" &amp; CQ$1, DataRegularSeason20242025!$D$3:$D$1315, $A17)+SUMIFS(DataRegularSeason20242025!$AB$3:$AB$1315,DataRegularSeason20242025!$B$3:$B$1315, "&lt;=" &amp; CQ$1, DataRegularSeason20242025!$E$3:$E$1315, $A17)</f>
        <v>27</v>
      </c>
      <c r="CR17">
        <f>SUMIFS(DataRegularSeason20242025!$AA$3:$AA$1315,DataRegularSeason20242025!$B$3:$B$1315, "&lt;=" &amp; CR$1, DataRegularSeason20242025!$D$3:$D$1315, $A17)+SUMIFS(DataRegularSeason20242025!$AB$3:$AB$1315,DataRegularSeason20242025!$B$3:$B$1315, "&lt;=" &amp; CR$1, DataRegularSeason20242025!$E$3:$E$1315, $A17)</f>
        <v>27</v>
      </c>
      <c r="CS17">
        <f>SUMIFS(DataRegularSeason20242025!$AA$3:$AA$1315,DataRegularSeason20242025!$B$3:$B$1315, "&lt;=" &amp; CS$1, DataRegularSeason20242025!$D$3:$D$1315, $A17)+SUMIFS(DataRegularSeason20242025!$AB$3:$AB$1315,DataRegularSeason20242025!$B$3:$B$1315, "&lt;=" &amp; CS$1, DataRegularSeason20242025!$E$3:$E$1315, $A17)</f>
        <v>27</v>
      </c>
      <c r="CT17">
        <f>SUMIFS(DataRegularSeason20242025!$AA$3:$AA$1315,DataRegularSeason20242025!$B$3:$B$1315, "&lt;=" &amp; CT$1, DataRegularSeason20242025!$D$3:$D$1315, $A17)+SUMIFS(DataRegularSeason20242025!$AB$3:$AB$1315,DataRegularSeason20242025!$B$3:$B$1315, "&lt;=" &amp; CT$1, DataRegularSeason20242025!$E$3:$E$1315, $A17)</f>
        <v>27</v>
      </c>
      <c r="CU17">
        <f>SUMIFS(DataRegularSeason20242025!$AA$3:$AA$1315,DataRegularSeason20242025!$B$3:$B$1315, "&lt;=" &amp; CU$1, DataRegularSeason20242025!$D$3:$D$1315, $A17)+SUMIFS(DataRegularSeason20242025!$AB$3:$AB$1315,DataRegularSeason20242025!$B$3:$B$1315, "&lt;=" &amp; CU$1, DataRegularSeason20242025!$E$3:$E$1315, $A17)</f>
        <v>27</v>
      </c>
      <c r="CV17">
        <f>SUMIFS(DataRegularSeason20242025!$AA$3:$AA$1315,DataRegularSeason20242025!$B$3:$B$1315, "&lt;=" &amp; CV$1, DataRegularSeason20242025!$D$3:$D$1315, $A17)+SUMIFS(DataRegularSeason20242025!$AB$3:$AB$1315,DataRegularSeason20242025!$B$3:$B$1315, "&lt;=" &amp; CV$1, DataRegularSeason20242025!$E$3:$E$1315, $A17)</f>
        <v>27</v>
      </c>
      <c r="CW17">
        <f>SUMIFS(DataRegularSeason20242025!$AA$3:$AA$1315,DataRegularSeason20242025!$B$3:$B$1315, "&lt;=" &amp; CW$1, DataRegularSeason20242025!$D$3:$D$1315, $A17)+SUMIFS(DataRegularSeason20242025!$AB$3:$AB$1315,DataRegularSeason20242025!$B$3:$B$1315, "&lt;=" &amp; CW$1, DataRegularSeason20242025!$E$3:$E$1315, $A17)</f>
        <v>27</v>
      </c>
      <c r="CX17">
        <f>SUMIFS(DataRegularSeason20242025!$AA$3:$AA$1315,DataRegularSeason20242025!$B$3:$B$1315, "&lt;=" &amp; CX$1, DataRegularSeason20242025!$D$3:$D$1315, $A17)+SUMIFS(DataRegularSeason20242025!$AB$3:$AB$1315,DataRegularSeason20242025!$B$3:$B$1315, "&lt;=" &amp; CX$1, DataRegularSeason20242025!$E$3:$E$1315, $A17)</f>
        <v>27</v>
      </c>
      <c r="CY17">
        <f>SUMIFS(DataRegularSeason20242025!$AA$3:$AA$1315,DataRegularSeason20242025!$B$3:$B$1315, "&lt;=" &amp; CY$1, DataRegularSeason20242025!$D$3:$D$1315, $A17)+SUMIFS(DataRegularSeason20242025!$AB$3:$AB$1315,DataRegularSeason20242025!$B$3:$B$1315, "&lt;=" &amp; CY$1, DataRegularSeason20242025!$E$3:$E$1315, $A17)</f>
        <v>27</v>
      </c>
      <c r="CZ17">
        <f>SUMIFS(DataRegularSeason20242025!$AA$3:$AA$1315,DataRegularSeason20242025!$B$3:$B$1315, "&lt;=" &amp; CZ$1, DataRegularSeason20242025!$D$3:$D$1315, $A17)+SUMIFS(DataRegularSeason20242025!$AB$3:$AB$1315,DataRegularSeason20242025!$B$3:$B$1315, "&lt;=" &amp; CZ$1, DataRegularSeason20242025!$E$3:$E$1315, $A17)</f>
        <v>27</v>
      </c>
      <c r="DA17">
        <f>SUMIFS(DataRegularSeason20242025!$AA$3:$AA$1315,DataRegularSeason20242025!$B$3:$B$1315, "&lt;=" &amp; DA$1, DataRegularSeason20242025!$D$3:$D$1315, $A17)+SUMIFS(DataRegularSeason20242025!$AB$3:$AB$1315,DataRegularSeason20242025!$B$3:$B$1315, "&lt;=" &amp; DA$1, DataRegularSeason20242025!$E$3:$E$1315, $A17)</f>
        <v>27</v>
      </c>
      <c r="DB17">
        <f>SUMIFS(DataRegularSeason20242025!$AA$3:$AA$1315,DataRegularSeason20242025!$B$3:$B$1315, "&lt;=" &amp; DB$1, DataRegularSeason20242025!$D$3:$D$1315, $A17)+SUMIFS(DataRegularSeason20242025!$AB$3:$AB$1315,DataRegularSeason20242025!$B$3:$B$1315, "&lt;=" &amp; DB$1, DataRegularSeason20242025!$E$3:$E$1315, $A17)</f>
        <v>27</v>
      </c>
      <c r="DC17">
        <f>SUMIFS(DataRegularSeason20242025!$AA$3:$AA$1315,DataRegularSeason20242025!$B$3:$B$1315, "&lt;=" &amp; DC$1, DataRegularSeason20242025!$D$3:$D$1315, $A17)+SUMIFS(DataRegularSeason20242025!$AB$3:$AB$1315,DataRegularSeason20242025!$B$3:$B$1315, "&lt;=" &amp; DC$1, DataRegularSeason20242025!$E$3:$E$1315, $A17)</f>
        <v>27</v>
      </c>
      <c r="DD17">
        <f>SUMIFS(DataRegularSeason20242025!$AA$3:$AA$1315,DataRegularSeason20242025!$B$3:$B$1315, "&lt;=" &amp; DD$1, DataRegularSeason20242025!$D$3:$D$1315, $A17)+SUMIFS(DataRegularSeason20242025!$AB$3:$AB$1315,DataRegularSeason20242025!$B$3:$B$1315, "&lt;=" &amp; DD$1, DataRegularSeason20242025!$E$3:$E$1315, $A17)</f>
        <v>27</v>
      </c>
      <c r="DE17">
        <f>SUMIFS(DataRegularSeason20242025!$AA$3:$AA$1315,DataRegularSeason20242025!$B$3:$B$1315, "&lt;=" &amp; DE$1, DataRegularSeason20242025!$D$3:$D$1315, $A17)+SUMIFS(DataRegularSeason20242025!$AB$3:$AB$1315,DataRegularSeason20242025!$B$3:$B$1315, "&lt;=" &amp; DE$1, DataRegularSeason20242025!$E$3:$E$1315, $A17)</f>
        <v>27</v>
      </c>
      <c r="DF17">
        <f>SUMIFS(DataRegularSeason20242025!$AA$3:$AA$1315,DataRegularSeason20242025!$B$3:$B$1315, "&lt;=" &amp; DF$1, DataRegularSeason20242025!$D$3:$D$1315, $A17)+SUMIFS(DataRegularSeason20242025!$AB$3:$AB$1315,DataRegularSeason20242025!$B$3:$B$1315, "&lt;=" &amp; DF$1, DataRegularSeason20242025!$E$3:$E$1315, $A17)</f>
        <v>27</v>
      </c>
      <c r="DG17">
        <f>SUMIFS(DataRegularSeason20242025!$AA$3:$AA$1315,DataRegularSeason20242025!$B$3:$B$1315, "&lt;=" &amp; DG$1, DataRegularSeason20242025!$D$3:$D$1315, $A17)+SUMIFS(DataRegularSeason20242025!$AB$3:$AB$1315,DataRegularSeason20242025!$B$3:$B$1315, "&lt;=" &amp; DG$1, DataRegularSeason20242025!$E$3:$E$1315, $A17)</f>
        <v>27</v>
      </c>
      <c r="DH17">
        <f>SUMIFS(DataRegularSeason20242025!$AA$3:$AA$1315,DataRegularSeason20242025!$B$3:$B$1315, "&lt;=" &amp; DH$1, DataRegularSeason20242025!$D$3:$D$1315, $A17)+SUMIFS(DataRegularSeason20242025!$AB$3:$AB$1315,DataRegularSeason20242025!$B$3:$B$1315, "&lt;=" &amp; DH$1, DataRegularSeason20242025!$E$3:$E$1315, $A17)</f>
        <v>27</v>
      </c>
      <c r="DI17">
        <f>SUMIFS(DataRegularSeason20242025!$AA$3:$AA$1315,DataRegularSeason20242025!$B$3:$B$1315, "&lt;=" &amp; DI$1, DataRegularSeason20242025!$D$3:$D$1315, $A17)+SUMIFS(DataRegularSeason20242025!$AB$3:$AB$1315,DataRegularSeason20242025!$B$3:$B$1315, "&lt;=" &amp; DI$1, DataRegularSeason20242025!$E$3:$E$1315, $A17)</f>
        <v>27</v>
      </c>
      <c r="DJ17">
        <f>SUMIFS(DataRegularSeason20242025!$AA$3:$AA$1315,DataRegularSeason20242025!$B$3:$B$1315, "&lt;=" &amp; DJ$1, DataRegularSeason20242025!$D$3:$D$1315, $A17)+SUMIFS(DataRegularSeason20242025!$AB$3:$AB$1315,DataRegularSeason20242025!$B$3:$B$1315, "&lt;=" &amp; DJ$1, DataRegularSeason20242025!$E$3:$E$1315, $A17)</f>
        <v>27</v>
      </c>
      <c r="DK17">
        <f>SUMIFS(DataRegularSeason20242025!$AA$3:$AA$1315,DataRegularSeason20242025!$B$3:$B$1315, "&lt;=" &amp; DK$1, DataRegularSeason20242025!$D$3:$D$1315, $A17)+SUMIFS(DataRegularSeason20242025!$AB$3:$AB$1315,DataRegularSeason20242025!$B$3:$B$1315, "&lt;=" &amp; DK$1, DataRegularSeason20242025!$E$3:$E$1315, $A17)</f>
        <v>27</v>
      </c>
      <c r="DL17">
        <f>SUMIFS(DataRegularSeason20242025!$AA$3:$AA$1315,DataRegularSeason20242025!$B$3:$B$1315, "&lt;=" &amp; DL$1, DataRegularSeason20242025!$D$3:$D$1315, $A17)+SUMIFS(DataRegularSeason20242025!$AB$3:$AB$1315,DataRegularSeason20242025!$B$3:$B$1315, "&lt;=" &amp; DL$1, DataRegularSeason20242025!$E$3:$E$1315, $A17)</f>
        <v>27</v>
      </c>
      <c r="DM17">
        <f>SUMIFS(DataRegularSeason20242025!$AA$3:$AA$1315,DataRegularSeason20242025!$B$3:$B$1315, "&lt;=" &amp; DM$1, DataRegularSeason20242025!$D$3:$D$1315, $A17)+SUMIFS(DataRegularSeason20242025!$AB$3:$AB$1315,DataRegularSeason20242025!$B$3:$B$1315, "&lt;=" &amp; DM$1, DataRegularSeason20242025!$E$3:$E$1315, $A17)</f>
        <v>27</v>
      </c>
      <c r="DN17">
        <f>SUMIFS(DataRegularSeason20242025!$AA$3:$AA$1315,DataRegularSeason20242025!$B$3:$B$1315, "&lt;=" &amp; DN$1, DataRegularSeason20242025!$D$3:$D$1315, $A17)+SUMIFS(DataRegularSeason20242025!$AB$3:$AB$1315,DataRegularSeason20242025!$B$3:$B$1315, "&lt;=" &amp; DN$1, DataRegularSeason20242025!$E$3:$E$1315, $A17)</f>
        <v>27</v>
      </c>
      <c r="DO17">
        <f>SUMIFS(DataRegularSeason20242025!$AA$3:$AA$1315,DataRegularSeason20242025!$B$3:$B$1315, "&lt;=" &amp; DO$1, DataRegularSeason20242025!$D$3:$D$1315, $A17)+SUMIFS(DataRegularSeason20242025!$AB$3:$AB$1315,DataRegularSeason20242025!$B$3:$B$1315, "&lt;=" &amp; DO$1, DataRegularSeason20242025!$E$3:$E$1315, $A17)</f>
        <v>27</v>
      </c>
      <c r="DP17">
        <f>SUMIFS(DataRegularSeason20242025!$AA$3:$AA$1315,DataRegularSeason20242025!$B$3:$B$1315, "&lt;=" &amp; DP$1, DataRegularSeason20242025!$D$3:$D$1315, $A17)+SUMIFS(DataRegularSeason20242025!$AB$3:$AB$1315,DataRegularSeason20242025!$B$3:$B$1315, "&lt;=" &amp; DP$1, DataRegularSeason20242025!$E$3:$E$1315, $A17)</f>
        <v>27</v>
      </c>
      <c r="DQ17">
        <f>SUMIFS(DataRegularSeason20242025!$AA$3:$AA$1315,DataRegularSeason20242025!$B$3:$B$1315, "&lt;=" &amp; DQ$1, DataRegularSeason20242025!$D$3:$D$1315, $A17)+SUMIFS(DataRegularSeason20242025!$AB$3:$AB$1315,DataRegularSeason20242025!$B$3:$B$1315, "&lt;=" &amp; DQ$1, DataRegularSeason20242025!$E$3:$E$1315, $A17)</f>
        <v>27</v>
      </c>
      <c r="DR17">
        <f>SUMIFS(DataRegularSeason20242025!$AA$3:$AA$1315,DataRegularSeason20242025!$B$3:$B$1315, "&lt;=" &amp; DR$1, DataRegularSeason20242025!$D$3:$D$1315, $A17)+SUMIFS(DataRegularSeason20242025!$AB$3:$AB$1315,DataRegularSeason20242025!$B$3:$B$1315, "&lt;=" &amp; DR$1, DataRegularSeason20242025!$E$3:$E$1315, $A17)</f>
        <v>27</v>
      </c>
      <c r="DS17">
        <f>SUMIFS(DataRegularSeason20242025!$AA$3:$AA$1315,DataRegularSeason20242025!$B$3:$B$1315, "&lt;=" &amp; DS$1, DataRegularSeason20242025!$D$3:$D$1315, $A17)+SUMIFS(DataRegularSeason20242025!$AB$3:$AB$1315,DataRegularSeason20242025!$B$3:$B$1315, "&lt;=" &amp; DS$1, DataRegularSeason20242025!$E$3:$E$1315, $A17)</f>
        <v>27</v>
      </c>
      <c r="DT17">
        <f>SUMIFS(DataRegularSeason20242025!$AA$3:$AA$1315,DataRegularSeason20242025!$B$3:$B$1315, "&lt;=" &amp; DT$1, DataRegularSeason20242025!$D$3:$D$1315, $A17)+SUMIFS(DataRegularSeason20242025!$AB$3:$AB$1315,DataRegularSeason20242025!$B$3:$B$1315, "&lt;=" &amp; DT$1, DataRegularSeason20242025!$E$3:$E$1315, $A17)</f>
        <v>27</v>
      </c>
      <c r="DU17">
        <f>SUMIFS(DataRegularSeason20242025!$AA$3:$AA$1315,DataRegularSeason20242025!$B$3:$B$1315, "&lt;=" &amp; DU$1, DataRegularSeason20242025!$D$3:$D$1315, $A17)+SUMIFS(DataRegularSeason20242025!$AB$3:$AB$1315,DataRegularSeason20242025!$B$3:$B$1315, "&lt;=" &amp; DU$1, DataRegularSeason20242025!$E$3:$E$1315, $A17)</f>
        <v>27</v>
      </c>
      <c r="DV17">
        <f>SUMIFS(DataRegularSeason20242025!$AA$3:$AA$1315,DataRegularSeason20242025!$B$3:$B$1315, "&lt;=" &amp; DV$1, DataRegularSeason20242025!$D$3:$D$1315, $A17)+SUMIFS(DataRegularSeason20242025!$AB$3:$AB$1315,DataRegularSeason20242025!$B$3:$B$1315, "&lt;=" &amp; DV$1, DataRegularSeason20242025!$E$3:$E$1315, $A17)</f>
        <v>27</v>
      </c>
      <c r="DW17">
        <f>SUMIFS(DataRegularSeason20242025!$AA$3:$AA$1315,DataRegularSeason20242025!$B$3:$B$1315, "&lt;=" &amp; DW$1, DataRegularSeason20242025!$D$3:$D$1315, $A17)+SUMIFS(DataRegularSeason20242025!$AB$3:$AB$1315,DataRegularSeason20242025!$B$3:$B$1315, "&lt;=" &amp; DW$1, DataRegularSeason20242025!$E$3:$E$1315, $A17)</f>
        <v>27</v>
      </c>
      <c r="DX17">
        <f>SUMIFS(DataRegularSeason20242025!$AA$3:$AA$1315,DataRegularSeason20242025!$B$3:$B$1315, "&lt;=" &amp; DX$1, DataRegularSeason20242025!$D$3:$D$1315, $A17)+SUMIFS(DataRegularSeason20242025!$AB$3:$AB$1315,DataRegularSeason20242025!$B$3:$B$1315, "&lt;=" &amp; DX$1, DataRegularSeason20242025!$E$3:$E$1315, $A17)</f>
        <v>27</v>
      </c>
      <c r="DY17">
        <f>SUMIFS(DataRegularSeason20242025!$AA$3:$AA$1315,DataRegularSeason20242025!$B$3:$B$1315, "&lt;=" &amp; DY$1, DataRegularSeason20242025!$D$3:$D$1315, $A17)+SUMIFS(DataRegularSeason20242025!$AB$3:$AB$1315,DataRegularSeason20242025!$B$3:$B$1315, "&lt;=" &amp; DY$1, DataRegularSeason20242025!$E$3:$E$1315, $A17)</f>
        <v>27</v>
      </c>
      <c r="DZ17">
        <f>SUMIFS(DataRegularSeason20242025!$AA$3:$AA$1315,DataRegularSeason20242025!$B$3:$B$1315, "&lt;=" &amp; DZ$1, DataRegularSeason20242025!$D$3:$D$1315, $A17)+SUMIFS(DataRegularSeason20242025!$AB$3:$AB$1315,DataRegularSeason20242025!$B$3:$B$1315, "&lt;=" &amp; DZ$1, DataRegularSeason20242025!$E$3:$E$1315, $A17)</f>
        <v>27</v>
      </c>
      <c r="EA17">
        <f>SUMIFS(DataRegularSeason20242025!$AA$3:$AA$1315,DataRegularSeason20242025!$B$3:$B$1315, "&lt;=" &amp; EA$1, DataRegularSeason20242025!$D$3:$D$1315, $A17)+SUMIFS(DataRegularSeason20242025!$AB$3:$AB$1315,DataRegularSeason20242025!$B$3:$B$1315, "&lt;=" &amp; EA$1, DataRegularSeason20242025!$E$3:$E$1315, $A17)</f>
        <v>27</v>
      </c>
      <c r="EB17">
        <f>SUMIFS(DataRegularSeason20242025!$AA$3:$AA$1315,DataRegularSeason20242025!$B$3:$B$1315, "&lt;=" &amp; EB$1, DataRegularSeason20242025!$D$3:$D$1315, $A17)+SUMIFS(DataRegularSeason20242025!$AB$3:$AB$1315,DataRegularSeason20242025!$B$3:$B$1315, "&lt;=" &amp; EB$1, DataRegularSeason20242025!$E$3:$E$1315, $A17)</f>
        <v>27</v>
      </c>
      <c r="EC17">
        <f>SUMIFS(DataRegularSeason20242025!$AA$3:$AA$1315,DataRegularSeason20242025!$B$3:$B$1315, "&lt;=" &amp; EC$1, DataRegularSeason20242025!$D$3:$D$1315, $A17)+SUMIFS(DataRegularSeason20242025!$AB$3:$AB$1315,DataRegularSeason20242025!$B$3:$B$1315, "&lt;=" &amp; EC$1, DataRegularSeason20242025!$E$3:$E$1315, $A17)</f>
        <v>27</v>
      </c>
      <c r="ED17">
        <f>SUMIFS(DataRegularSeason20242025!$AA$3:$AA$1315,DataRegularSeason20242025!$B$3:$B$1315, "&lt;=" &amp; ED$1, DataRegularSeason20242025!$D$3:$D$1315, $A17)+SUMIFS(DataRegularSeason20242025!$AB$3:$AB$1315,DataRegularSeason20242025!$B$3:$B$1315, "&lt;=" &amp; ED$1, DataRegularSeason20242025!$E$3:$E$1315, $A17)</f>
        <v>27</v>
      </c>
      <c r="EE17">
        <f>SUMIFS(DataRegularSeason20242025!$AA$3:$AA$1315,DataRegularSeason20242025!$B$3:$B$1315, "&lt;=" &amp; EE$1, DataRegularSeason20242025!$D$3:$D$1315, $A17)+SUMIFS(DataRegularSeason20242025!$AB$3:$AB$1315,DataRegularSeason20242025!$B$3:$B$1315, "&lt;=" &amp; EE$1, DataRegularSeason20242025!$E$3:$E$1315, $A17)</f>
        <v>27</v>
      </c>
      <c r="EF17">
        <f>SUMIFS(DataRegularSeason20242025!$AA$3:$AA$1315,DataRegularSeason20242025!$B$3:$B$1315, "&lt;=" &amp; EF$1, DataRegularSeason20242025!$D$3:$D$1315, $A17)+SUMIFS(DataRegularSeason20242025!$AB$3:$AB$1315,DataRegularSeason20242025!$B$3:$B$1315, "&lt;=" &amp; EF$1, DataRegularSeason20242025!$E$3:$E$1315, $A17)</f>
        <v>27</v>
      </c>
      <c r="EG17">
        <f>SUMIFS(DataRegularSeason20242025!$AA$3:$AA$1315,DataRegularSeason20242025!$B$3:$B$1315, "&lt;=" &amp; EG$1, DataRegularSeason20242025!$D$3:$D$1315, $A17)+SUMIFS(DataRegularSeason20242025!$AB$3:$AB$1315,DataRegularSeason20242025!$B$3:$B$1315, "&lt;=" &amp; EG$1, DataRegularSeason20242025!$E$3:$E$1315, $A17)</f>
        <v>27</v>
      </c>
      <c r="EH17">
        <f>SUMIFS(DataRegularSeason20242025!$AA$3:$AA$1315,DataRegularSeason20242025!$B$3:$B$1315, "&lt;=" &amp; EH$1, DataRegularSeason20242025!$D$3:$D$1315, $A17)+SUMIFS(DataRegularSeason20242025!$AB$3:$AB$1315,DataRegularSeason20242025!$B$3:$B$1315, "&lt;=" &amp; EH$1, DataRegularSeason20242025!$E$3:$E$1315, $A17)</f>
        <v>27</v>
      </c>
      <c r="EI17">
        <f>SUMIFS(DataRegularSeason20242025!$AA$3:$AA$1315,DataRegularSeason20242025!$B$3:$B$1315, "&lt;=" &amp; EI$1, DataRegularSeason20242025!$D$3:$D$1315, $A17)+SUMIFS(DataRegularSeason20242025!$AB$3:$AB$1315,DataRegularSeason20242025!$B$3:$B$1315, "&lt;=" &amp; EI$1, DataRegularSeason20242025!$E$3:$E$1315, $A17)</f>
        <v>27</v>
      </c>
      <c r="EJ17">
        <f>SUMIFS(DataRegularSeason20242025!$AA$3:$AA$1315,DataRegularSeason20242025!$B$3:$B$1315, "&lt;=" &amp; EJ$1, DataRegularSeason20242025!$D$3:$D$1315, $A17)+SUMIFS(DataRegularSeason20242025!$AB$3:$AB$1315,DataRegularSeason20242025!$B$3:$B$1315, "&lt;=" &amp; EJ$1, DataRegularSeason20242025!$E$3:$E$1315, $A17)</f>
        <v>27</v>
      </c>
      <c r="EK17">
        <f>SUMIFS(DataRegularSeason20242025!$AA$3:$AA$1315,DataRegularSeason20242025!$B$3:$B$1315, "&lt;=" &amp; EK$1, DataRegularSeason20242025!$D$3:$D$1315, $A17)+SUMIFS(DataRegularSeason20242025!$AB$3:$AB$1315,DataRegularSeason20242025!$B$3:$B$1315, "&lt;=" &amp; EK$1, DataRegularSeason20242025!$E$3:$E$1315, $A17)</f>
        <v>27</v>
      </c>
      <c r="EL17">
        <f>SUMIFS(DataRegularSeason20242025!$AA$3:$AA$1315,DataRegularSeason20242025!$B$3:$B$1315, "&lt;=" &amp; EL$1, DataRegularSeason20242025!$D$3:$D$1315, $A17)+SUMIFS(DataRegularSeason20242025!$AB$3:$AB$1315,DataRegularSeason20242025!$B$3:$B$1315, "&lt;=" &amp; EL$1, DataRegularSeason20242025!$E$3:$E$1315, $A17)</f>
        <v>27</v>
      </c>
      <c r="EM17">
        <f>SUMIFS(DataRegularSeason20242025!$AA$3:$AA$1315,DataRegularSeason20242025!$B$3:$B$1315, "&lt;=" &amp; EM$1, DataRegularSeason20242025!$D$3:$D$1315, $A17)+SUMIFS(DataRegularSeason20242025!$AB$3:$AB$1315,DataRegularSeason20242025!$B$3:$B$1315, "&lt;=" &amp; EM$1, DataRegularSeason20242025!$E$3:$E$1315, $A17)</f>
        <v>27</v>
      </c>
      <c r="EN17">
        <f>SUMIFS(DataRegularSeason20242025!$AA$3:$AA$1315,DataRegularSeason20242025!$B$3:$B$1315, "&lt;=" &amp; EN$1, DataRegularSeason20242025!$D$3:$D$1315, $A17)+SUMIFS(DataRegularSeason20242025!$AB$3:$AB$1315,DataRegularSeason20242025!$B$3:$B$1315, "&lt;=" &amp; EN$1, DataRegularSeason20242025!$E$3:$E$1315, $A17)</f>
        <v>27</v>
      </c>
      <c r="EO17">
        <f>SUMIFS(DataRegularSeason20242025!$AA$3:$AA$1315,DataRegularSeason20242025!$B$3:$B$1315, "&lt;=" &amp; EO$1, DataRegularSeason20242025!$D$3:$D$1315, $A17)+SUMIFS(DataRegularSeason20242025!$AB$3:$AB$1315,DataRegularSeason20242025!$B$3:$B$1315, "&lt;=" &amp; EO$1, DataRegularSeason20242025!$E$3:$E$1315, $A17)</f>
        <v>27</v>
      </c>
      <c r="EP17">
        <f>SUMIFS(DataRegularSeason20242025!$AA$3:$AA$1315,DataRegularSeason20242025!$B$3:$B$1315, "&lt;=" &amp; EP$1, DataRegularSeason20242025!$D$3:$D$1315, $A17)+SUMIFS(DataRegularSeason20242025!$AB$3:$AB$1315,DataRegularSeason20242025!$B$3:$B$1315, "&lt;=" &amp; EP$1, DataRegularSeason20242025!$E$3:$E$1315, $A17)</f>
        <v>27</v>
      </c>
      <c r="EQ17">
        <f>SUMIFS(DataRegularSeason20242025!$AA$3:$AA$1315,DataRegularSeason20242025!$B$3:$B$1315, "&lt;=" &amp; EQ$1, DataRegularSeason20242025!$D$3:$D$1315, $A17)+SUMIFS(DataRegularSeason20242025!$AB$3:$AB$1315,DataRegularSeason20242025!$B$3:$B$1315, "&lt;=" &amp; EQ$1, DataRegularSeason20242025!$E$3:$E$1315, $A17)</f>
        <v>27</v>
      </c>
      <c r="ER17">
        <f>SUMIFS(DataRegularSeason20242025!$AA$3:$AA$1315,DataRegularSeason20242025!$B$3:$B$1315, "&lt;=" &amp; ER$1, DataRegularSeason20242025!$D$3:$D$1315, $A17)+SUMIFS(DataRegularSeason20242025!$AB$3:$AB$1315,DataRegularSeason20242025!$B$3:$B$1315, "&lt;=" &amp; ER$1, DataRegularSeason20242025!$E$3:$E$1315, $A17)</f>
        <v>27</v>
      </c>
      <c r="ES17">
        <f>SUMIFS(DataRegularSeason20242025!$AA$3:$AA$1315,DataRegularSeason20242025!$B$3:$B$1315, "&lt;=" &amp; ES$1, DataRegularSeason20242025!$D$3:$D$1315, $A17)+SUMIFS(DataRegularSeason20242025!$AB$3:$AB$1315,DataRegularSeason20242025!$B$3:$B$1315, "&lt;=" &amp; ES$1, DataRegularSeason20242025!$E$3:$E$1315, $A17)</f>
        <v>27</v>
      </c>
      <c r="ET17">
        <f>SUMIFS(DataRegularSeason20242025!$AA$3:$AA$1315,DataRegularSeason20242025!$B$3:$B$1315, "&lt;=" &amp; ET$1, DataRegularSeason20242025!$D$3:$D$1315, $A17)+SUMIFS(DataRegularSeason20242025!$AB$3:$AB$1315,DataRegularSeason20242025!$B$3:$B$1315, "&lt;=" &amp; ET$1, DataRegularSeason20242025!$E$3:$E$1315, $A17)</f>
        <v>27</v>
      </c>
      <c r="EU17">
        <f>SUMIFS(DataRegularSeason20242025!$AA$3:$AA$1315,DataRegularSeason20242025!$B$3:$B$1315, "&lt;=" &amp; EU$1, DataRegularSeason20242025!$D$3:$D$1315, $A17)+SUMIFS(DataRegularSeason20242025!$AB$3:$AB$1315,DataRegularSeason20242025!$B$3:$B$1315, "&lt;=" &amp; EU$1, DataRegularSeason20242025!$E$3:$E$1315, $A17)</f>
        <v>27</v>
      </c>
      <c r="EV17">
        <f>SUMIFS(DataRegularSeason20242025!$AA$3:$AA$1315,DataRegularSeason20242025!$B$3:$B$1315, "&lt;=" &amp; EV$1, DataRegularSeason20242025!$D$3:$D$1315, $A17)+SUMIFS(DataRegularSeason20242025!$AB$3:$AB$1315,DataRegularSeason20242025!$B$3:$B$1315, "&lt;=" &amp; EV$1, DataRegularSeason20242025!$E$3:$E$1315, $A17)</f>
        <v>27</v>
      </c>
      <c r="EW17">
        <f>SUMIFS(DataRegularSeason20242025!$AA$3:$AA$1315,DataRegularSeason20242025!$B$3:$B$1315, "&lt;=" &amp; EW$1, DataRegularSeason20242025!$D$3:$D$1315, $A17)+SUMIFS(DataRegularSeason20242025!$AB$3:$AB$1315,DataRegularSeason20242025!$B$3:$B$1315, "&lt;=" &amp; EW$1, DataRegularSeason20242025!$E$3:$E$1315, $A17)</f>
        <v>27</v>
      </c>
      <c r="EX17">
        <f>SUMIFS(DataRegularSeason20242025!$AA$3:$AA$1315,DataRegularSeason20242025!$B$3:$B$1315, "&lt;=" &amp; EX$1, DataRegularSeason20242025!$D$3:$D$1315, $A17)+SUMIFS(DataRegularSeason20242025!$AB$3:$AB$1315,DataRegularSeason20242025!$B$3:$B$1315, "&lt;=" &amp; EX$1, DataRegularSeason20242025!$E$3:$E$1315, $A17)</f>
        <v>27</v>
      </c>
      <c r="EY17">
        <f>SUMIFS(DataRegularSeason20242025!$AA$3:$AA$1315,DataRegularSeason20242025!$B$3:$B$1315, "&lt;=" &amp; EY$1, DataRegularSeason20242025!$D$3:$D$1315, $A17)+SUMIFS(DataRegularSeason20242025!$AB$3:$AB$1315,DataRegularSeason20242025!$B$3:$B$1315, "&lt;=" &amp; EY$1, DataRegularSeason20242025!$E$3:$E$1315, $A17)</f>
        <v>27</v>
      </c>
      <c r="EZ17">
        <f>SUMIFS(DataRegularSeason20242025!$AA$3:$AA$1315,DataRegularSeason20242025!$B$3:$B$1315, "&lt;=" &amp; EZ$1, DataRegularSeason20242025!$D$3:$D$1315, $A17)+SUMIFS(DataRegularSeason20242025!$AB$3:$AB$1315,DataRegularSeason20242025!$B$3:$B$1315, "&lt;=" &amp; EZ$1, DataRegularSeason20242025!$E$3:$E$1315, $A17)</f>
        <v>27</v>
      </c>
      <c r="FA17">
        <f>SUMIFS(DataRegularSeason20242025!$AA$3:$AA$1315,DataRegularSeason20242025!$B$3:$B$1315, "&lt;=" &amp; FA$1, DataRegularSeason20242025!$D$3:$D$1315, $A17)+SUMIFS(DataRegularSeason20242025!$AB$3:$AB$1315,DataRegularSeason20242025!$B$3:$B$1315, "&lt;=" &amp; FA$1, DataRegularSeason20242025!$E$3:$E$1315, $A17)</f>
        <v>27</v>
      </c>
      <c r="FB17">
        <f>SUMIFS(DataRegularSeason20242025!$AA$3:$AA$1315,DataRegularSeason20242025!$B$3:$B$1315, "&lt;=" &amp; FB$1, DataRegularSeason20242025!$D$3:$D$1315, $A17)+SUMIFS(DataRegularSeason20242025!$AB$3:$AB$1315,DataRegularSeason20242025!$B$3:$B$1315, "&lt;=" &amp; FB$1, DataRegularSeason20242025!$E$3:$E$1315, $A17)</f>
        <v>27</v>
      </c>
      <c r="FC17">
        <f>SUMIFS(DataRegularSeason20242025!$AA$3:$AA$1315,DataRegularSeason20242025!$B$3:$B$1315, "&lt;=" &amp; FC$1, DataRegularSeason20242025!$D$3:$D$1315, $A17)+SUMIFS(DataRegularSeason20242025!$AB$3:$AB$1315,DataRegularSeason20242025!$B$3:$B$1315, "&lt;=" &amp; FC$1, DataRegularSeason20242025!$E$3:$E$1315, $A17)</f>
        <v>27</v>
      </c>
      <c r="FD17">
        <f>SUMIFS(DataRegularSeason20242025!$AA$3:$AA$1315,DataRegularSeason20242025!$B$3:$B$1315, "&lt;=" &amp; FD$1, DataRegularSeason20242025!$D$3:$D$1315, $A17)+SUMIFS(DataRegularSeason20242025!$AB$3:$AB$1315,DataRegularSeason20242025!$B$3:$B$1315, "&lt;=" &amp; FD$1, DataRegularSeason20242025!$E$3:$E$1315, $A17)</f>
        <v>27</v>
      </c>
      <c r="FE17">
        <f>SUMIFS(DataRegularSeason20242025!$AA$3:$AA$1315,DataRegularSeason20242025!$B$3:$B$1315, "&lt;=" &amp; FE$1, DataRegularSeason20242025!$D$3:$D$1315, $A17)+SUMIFS(DataRegularSeason20242025!$AB$3:$AB$1315,DataRegularSeason20242025!$B$3:$B$1315, "&lt;=" &amp; FE$1, DataRegularSeason20242025!$E$3:$E$1315, $A17)</f>
        <v>27</v>
      </c>
      <c r="FF17">
        <f>SUMIFS(DataRegularSeason20242025!$AA$3:$AA$1315,DataRegularSeason20242025!$B$3:$B$1315, "&lt;=" &amp; FF$1, DataRegularSeason20242025!$D$3:$D$1315, $A17)+SUMIFS(DataRegularSeason20242025!$AB$3:$AB$1315,DataRegularSeason20242025!$B$3:$B$1315, "&lt;=" &amp; FF$1, DataRegularSeason20242025!$E$3:$E$1315, $A17)</f>
        <v>27</v>
      </c>
      <c r="FG17">
        <f>SUMIFS(DataRegularSeason20242025!$AA$3:$AA$1315,DataRegularSeason20242025!$B$3:$B$1315, "&lt;=" &amp; FG$1, DataRegularSeason20242025!$D$3:$D$1315, $A17)+SUMIFS(DataRegularSeason20242025!$AB$3:$AB$1315,DataRegularSeason20242025!$B$3:$B$1315, "&lt;=" &amp; FG$1, DataRegularSeason20242025!$E$3:$E$1315, $A17)</f>
        <v>27</v>
      </c>
      <c r="FH17">
        <f>SUMIFS(DataRegularSeason20242025!$AA$3:$AA$1315,DataRegularSeason20242025!$B$3:$B$1315, "&lt;=" &amp; FH$1, DataRegularSeason20242025!$D$3:$D$1315, $A17)+SUMIFS(DataRegularSeason20242025!$AB$3:$AB$1315,DataRegularSeason20242025!$B$3:$B$1315, "&lt;=" &amp; FH$1, DataRegularSeason20242025!$E$3:$E$1315, $A17)</f>
        <v>27</v>
      </c>
      <c r="FI17">
        <f>SUMIFS(DataRegularSeason20242025!$AA$3:$AA$1315,DataRegularSeason20242025!$B$3:$B$1315, "&lt;=" &amp; FI$1, DataRegularSeason20242025!$D$3:$D$1315, $A17)+SUMIFS(DataRegularSeason20242025!$AB$3:$AB$1315,DataRegularSeason20242025!$B$3:$B$1315, "&lt;=" &amp; FI$1, DataRegularSeason20242025!$E$3:$E$1315, $A17)</f>
        <v>27</v>
      </c>
      <c r="FJ17">
        <f>SUMIFS(DataRegularSeason20242025!$AA$3:$AA$1315,DataRegularSeason20242025!$B$3:$B$1315, "&lt;=" &amp; FJ$1, DataRegularSeason20242025!$D$3:$D$1315, $A17)+SUMIFS(DataRegularSeason20242025!$AB$3:$AB$1315,DataRegularSeason20242025!$B$3:$B$1315, "&lt;=" &amp; FJ$1, DataRegularSeason20242025!$E$3:$E$1315, $A17)</f>
        <v>27</v>
      </c>
      <c r="FK17">
        <f>SUMIFS(DataRegularSeason20242025!$AA$3:$AA$1315,DataRegularSeason20242025!$B$3:$B$1315, "&lt;=" &amp; FK$1, DataRegularSeason20242025!$D$3:$D$1315, $A17)+SUMIFS(DataRegularSeason20242025!$AB$3:$AB$1315,DataRegularSeason20242025!$B$3:$B$1315, "&lt;=" &amp; FK$1, DataRegularSeason20242025!$E$3:$E$1315, $A17)</f>
        <v>27</v>
      </c>
      <c r="FL17">
        <f>SUMIFS(DataRegularSeason20242025!$AA$3:$AA$1315,DataRegularSeason20242025!$B$3:$B$1315, "&lt;=" &amp; FL$1, DataRegularSeason20242025!$D$3:$D$1315, $A17)+SUMIFS(DataRegularSeason20242025!$AB$3:$AB$1315,DataRegularSeason20242025!$B$3:$B$1315, "&lt;=" &amp; FL$1, DataRegularSeason20242025!$E$3:$E$1315, $A17)</f>
        <v>27</v>
      </c>
      <c r="FM17">
        <f>SUMIFS(DataRegularSeason20242025!$AA$3:$AA$1315,DataRegularSeason20242025!$B$3:$B$1315, "&lt;=" &amp; FM$1, DataRegularSeason20242025!$D$3:$D$1315, $A17)+SUMIFS(DataRegularSeason20242025!$AB$3:$AB$1315,DataRegularSeason20242025!$B$3:$B$1315, "&lt;=" &amp; FM$1, DataRegularSeason20242025!$E$3:$E$1315, $A17)</f>
        <v>27</v>
      </c>
      <c r="FN17">
        <f>SUMIFS(DataRegularSeason20242025!$AA$3:$AA$1315,DataRegularSeason20242025!$B$3:$B$1315, "&lt;=" &amp; FN$1, DataRegularSeason20242025!$D$3:$D$1315, $A17)+SUMIFS(DataRegularSeason20242025!$AB$3:$AB$1315,DataRegularSeason20242025!$B$3:$B$1315, "&lt;=" &amp; FN$1, DataRegularSeason20242025!$E$3:$E$1315, $A17)</f>
        <v>27</v>
      </c>
      <c r="FO17">
        <f>SUMIFS(DataRegularSeason20242025!$AA$3:$AA$1315,DataRegularSeason20242025!$B$3:$B$1315, "&lt;=" &amp; FO$1, DataRegularSeason20242025!$D$3:$D$1315, $A17)+SUMIFS(DataRegularSeason20242025!$AB$3:$AB$1315,DataRegularSeason20242025!$B$3:$B$1315, "&lt;=" &amp; FO$1, DataRegularSeason20242025!$E$3:$E$1315, $A17)</f>
        <v>27</v>
      </c>
      <c r="FP17">
        <f>SUMIFS(DataRegularSeason20242025!$AA$3:$AA$1315,DataRegularSeason20242025!$B$3:$B$1315, "&lt;=" &amp; FP$1, DataRegularSeason20242025!$D$3:$D$1315, $A17)+SUMIFS(DataRegularSeason20242025!$AB$3:$AB$1315,DataRegularSeason20242025!$B$3:$B$1315, "&lt;=" &amp; FP$1, DataRegularSeason20242025!$E$3:$E$1315, $A17)</f>
        <v>27</v>
      </c>
      <c r="FQ17">
        <f>SUMIFS(DataRegularSeason20242025!$AA$3:$AA$1315,DataRegularSeason20242025!$B$3:$B$1315, "&lt;=" &amp; FQ$1, DataRegularSeason20242025!$D$3:$D$1315, $A17)+SUMIFS(DataRegularSeason20242025!$AB$3:$AB$1315,DataRegularSeason20242025!$B$3:$B$1315, "&lt;=" &amp; FQ$1, DataRegularSeason20242025!$E$3:$E$1315, $A17)</f>
        <v>27</v>
      </c>
      <c r="FR17">
        <f>SUMIFS(DataRegularSeason20242025!$AA$3:$AA$1315,DataRegularSeason20242025!$B$3:$B$1315, "&lt;=" &amp; FR$1, DataRegularSeason20242025!$D$3:$D$1315, $A17)+SUMIFS(DataRegularSeason20242025!$AB$3:$AB$1315,DataRegularSeason20242025!$B$3:$B$1315, "&lt;=" &amp; FR$1, DataRegularSeason20242025!$E$3:$E$1315, $A17)</f>
        <v>27</v>
      </c>
      <c r="FS17">
        <f>SUMIFS(DataRegularSeason20242025!$AA$3:$AA$1315,DataRegularSeason20242025!$B$3:$B$1315, "&lt;=" &amp; FS$1, DataRegularSeason20242025!$D$3:$D$1315, $A17)+SUMIFS(DataRegularSeason20242025!$AB$3:$AB$1315,DataRegularSeason20242025!$B$3:$B$1315, "&lt;=" &amp; FS$1, DataRegularSeason20242025!$E$3:$E$1315, $A17)</f>
        <v>27</v>
      </c>
      <c r="FT17">
        <f>SUMIFS(DataRegularSeason20242025!$AA$3:$AA$1315,DataRegularSeason20242025!$B$3:$B$1315, "&lt;=" &amp; FT$1, DataRegularSeason20242025!$D$3:$D$1315, $A17)+SUMIFS(DataRegularSeason20242025!$AB$3:$AB$1315,DataRegularSeason20242025!$B$3:$B$1315, "&lt;=" &amp; FT$1, DataRegularSeason20242025!$E$3:$E$1315, $A17)</f>
        <v>27</v>
      </c>
      <c r="FU17">
        <f>SUMIFS(DataRegularSeason20242025!$AA$3:$AA$1315,DataRegularSeason20242025!$B$3:$B$1315, "&lt;=" &amp; FU$1, DataRegularSeason20242025!$D$3:$D$1315, $A17)+SUMIFS(DataRegularSeason20242025!$AB$3:$AB$1315,DataRegularSeason20242025!$B$3:$B$1315, "&lt;=" &amp; FU$1, DataRegularSeason20242025!$E$3:$E$1315, $A17)</f>
        <v>27</v>
      </c>
      <c r="FV17">
        <f>SUMIFS(DataRegularSeason20242025!$AA$3:$AA$1315,DataRegularSeason20242025!$B$3:$B$1315, "&lt;=" &amp; FV$1, DataRegularSeason20242025!$D$3:$D$1315, $A17)+SUMIFS(DataRegularSeason20242025!$AB$3:$AB$1315,DataRegularSeason20242025!$B$3:$B$1315, "&lt;=" &amp; FV$1, DataRegularSeason20242025!$E$3:$E$1315, $A17)</f>
        <v>27</v>
      </c>
      <c r="FW17">
        <f>SUMIFS(DataRegularSeason20242025!$AA$3:$AA$1315,DataRegularSeason20242025!$B$3:$B$1315, "&lt;=" &amp; FW$1, DataRegularSeason20242025!$D$3:$D$1315, $A17)+SUMIFS(DataRegularSeason20242025!$AB$3:$AB$1315,DataRegularSeason20242025!$B$3:$B$1315, "&lt;=" &amp; FW$1, DataRegularSeason20242025!$E$3:$E$1315, $A17)</f>
        <v>27</v>
      </c>
      <c r="FX17">
        <f>SUMIFS(DataRegularSeason20242025!$AA$3:$AA$1315,DataRegularSeason20242025!$B$3:$B$1315, "&lt;=" &amp; FX$1, DataRegularSeason20242025!$D$3:$D$1315, $A17)+SUMIFS(DataRegularSeason20242025!$AB$3:$AB$1315,DataRegularSeason20242025!$B$3:$B$1315, "&lt;=" &amp; FX$1, DataRegularSeason20242025!$E$3:$E$1315, $A17)</f>
        <v>27</v>
      </c>
      <c r="FY17">
        <f>SUMIFS(DataRegularSeason20242025!$AA$3:$AA$1315,DataRegularSeason20242025!$B$3:$B$1315, "&lt;=" &amp; FY$1, DataRegularSeason20242025!$D$3:$D$1315, $A17)+SUMIFS(DataRegularSeason20242025!$AB$3:$AB$1315,DataRegularSeason20242025!$B$3:$B$1315, "&lt;=" &amp; FY$1, DataRegularSeason20242025!$E$3:$E$1315, $A17)</f>
        <v>27</v>
      </c>
      <c r="FZ17">
        <f>SUMIFS(DataRegularSeason20242025!$AA$3:$AA$1315,DataRegularSeason20242025!$B$3:$B$1315, "&lt;=" &amp; FZ$1, DataRegularSeason20242025!$D$3:$D$1315, $A17)+SUMIFS(DataRegularSeason20242025!$AB$3:$AB$1315,DataRegularSeason20242025!$B$3:$B$1315, "&lt;=" &amp; FZ$1, DataRegularSeason20242025!$E$3:$E$1315, $A17)</f>
        <v>27</v>
      </c>
      <c r="GA17">
        <f>SUMIFS(DataRegularSeason20242025!$AA$3:$AA$1315,DataRegularSeason20242025!$B$3:$B$1315, "&lt;=" &amp; GA$1, DataRegularSeason20242025!$D$3:$D$1315, $A17)+SUMIFS(DataRegularSeason20242025!$AB$3:$AB$1315,DataRegularSeason20242025!$B$3:$B$1315, "&lt;=" &amp; GA$1, DataRegularSeason20242025!$E$3:$E$1315, $A17)</f>
        <v>27</v>
      </c>
      <c r="GB17">
        <f>SUMIFS(DataRegularSeason20242025!$AA$3:$AA$1315,DataRegularSeason20242025!$B$3:$B$1315, "&lt;=" &amp; GB$1, DataRegularSeason20242025!$D$3:$D$1315, $A17)+SUMIFS(DataRegularSeason20242025!$AB$3:$AB$1315,DataRegularSeason20242025!$B$3:$B$1315, "&lt;=" &amp; GB$1, DataRegularSeason20242025!$E$3:$E$1315, $A17)</f>
        <v>27</v>
      </c>
      <c r="GC17">
        <f>SUMIFS(DataRegularSeason20242025!$AA$3:$AA$1315,DataRegularSeason20242025!$B$3:$B$1315, "&lt;=" &amp; GC$1, DataRegularSeason20242025!$D$3:$D$1315, $A17)+SUMIFS(DataRegularSeason20242025!$AB$3:$AB$1315,DataRegularSeason20242025!$B$3:$B$1315, "&lt;=" &amp; GC$1, DataRegularSeason20242025!$E$3:$E$1315, $A17)</f>
        <v>27</v>
      </c>
      <c r="GD17">
        <f>SUMIFS(DataRegularSeason20242025!$AA$3:$AA$1315,DataRegularSeason20242025!$B$3:$B$1315, "&lt;=" &amp; GD$1, DataRegularSeason20242025!$D$3:$D$1315, $A17)+SUMIFS(DataRegularSeason20242025!$AB$3:$AB$1315,DataRegularSeason20242025!$B$3:$B$1315, "&lt;=" &amp; GD$1, DataRegularSeason20242025!$E$3:$E$1315, $A17)</f>
        <v>27</v>
      </c>
      <c r="GE17">
        <f>SUMIFS(DataRegularSeason20242025!$AA$3:$AA$1315,DataRegularSeason20242025!$B$3:$B$1315, "&lt;=" &amp; GE$1, DataRegularSeason20242025!$D$3:$D$1315, $A17)+SUMIFS(DataRegularSeason20242025!$AB$3:$AB$1315,DataRegularSeason20242025!$B$3:$B$1315, "&lt;=" &amp; GE$1, DataRegularSeason20242025!$E$3:$E$1315, $A17)</f>
        <v>27</v>
      </c>
      <c r="GF17">
        <f>SUMIFS(DataRegularSeason20242025!$AA$3:$AA$1315,DataRegularSeason20242025!$B$3:$B$1315, "&lt;=" &amp; GF$1, DataRegularSeason20242025!$D$3:$D$1315, $A17)+SUMIFS(DataRegularSeason20242025!$AB$3:$AB$1315,DataRegularSeason20242025!$B$3:$B$1315, "&lt;=" &amp; GF$1, DataRegularSeason20242025!$E$3:$E$1315, $A17)</f>
        <v>27</v>
      </c>
      <c r="GG17">
        <f>SUMIFS(DataRegularSeason20242025!$AA$3:$AA$1315,DataRegularSeason20242025!$B$3:$B$1315, "&lt;=" &amp; GG$1, DataRegularSeason20242025!$D$3:$D$1315, $A17)+SUMIFS(DataRegularSeason20242025!$AB$3:$AB$1315,DataRegularSeason20242025!$B$3:$B$1315, "&lt;=" &amp; GG$1, DataRegularSeason20242025!$E$3:$E$1315, $A17)</f>
        <v>27</v>
      </c>
      <c r="GH17">
        <f>SUMIFS(DataRegularSeason20242025!$AA$3:$AA$1315,DataRegularSeason20242025!$B$3:$B$1315, "&lt;=" &amp; GH$1, DataRegularSeason20242025!$D$3:$D$1315, $A17)+SUMIFS(DataRegularSeason20242025!$AB$3:$AB$1315,DataRegularSeason20242025!$B$3:$B$1315, "&lt;=" &amp; GH$1, DataRegularSeason20242025!$E$3:$E$1315, $A17)</f>
        <v>27</v>
      </c>
      <c r="GI17">
        <f>SUMIFS(DataRegularSeason20242025!$AA$3:$AA$1315,DataRegularSeason20242025!$B$3:$B$1315, "&lt;=" &amp; GI$1, DataRegularSeason20242025!$D$3:$D$1315, $A17)+SUMIFS(DataRegularSeason20242025!$AB$3:$AB$1315,DataRegularSeason20242025!$B$3:$B$1315, "&lt;=" &amp; GI$1, DataRegularSeason20242025!$E$3:$E$1315, $A17)</f>
        <v>27</v>
      </c>
      <c r="GJ17">
        <f>SUMIFS(DataRegularSeason20242025!$AA$3:$AA$1315,DataRegularSeason20242025!$B$3:$B$1315, "&lt;=" &amp; GJ$1, DataRegularSeason20242025!$D$3:$D$1315, $A17)+SUMIFS(DataRegularSeason20242025!$AB$3:$AB$1315,DataRegularSeason20242025!$B$3:$B$1315, "&lt;=" &amp; GJ$1, DataRegularSeason20242025!$E$3:$E$1315, $A17)</f>
        <v>27</v>
      </c>
      <c r="GK17">
        <f>SUMIFS(DataRegularSeason20242025!$AA$3:$AA$1315,DataRegularSeason20242025!$B$3:$B$1315, "&lt;=" &amp; GK$1, DataRegularSeason20242025!$D$3:$D$1315, $A17)+SUMIFS(DataRegularSeason20242025!$AB$3:$AB$1315,DataRegularSeason20242025!$B$3:$B$1315, "&lt;=" &amp; GK$1, DataRegularSeason20242025!$E$3:$E$1315, $A17)</f>
        <v>27</v>
      </c>
      <c r="GL17">
        <f>SUMIFS(DataRegularSeason20242025!$AA$3:$AA$1315,DataRegularSeason20242025!$B$3:$B$1315, "&lt;=" &amp; GL$1, DataRegularSeason20242025!$D$3:$D$1315, $A17)+SUMIFS(DataRegularSeason20242025!$AB$3:$AB$1315,DataRegularSeason20242025!$B$3:$B$1315, "&lt;=" &amp; GL$1, DataRegularSeason20242025!$E$3:$E$1315, $A17)</f>
        <v>27</v>
      </c>
      <c r="GM17">
        <f>SUMIFS(DataRegularSeason20242025!$AA$3:$AA$1315,DataRegularSeason20242025!$B$3:$B$1315, "&lt;=" &amp; GM$1, DataRegularSeason20242025!$D$3:$D$1315, $A17)+SUMIFS(DataRegularSeason20242025!$AB$3:$AB$1315,DataRegularSeason20242025!$B$3:$B$1315, "&lt;=" &amp; GM$1, DataRegularSeason20242025!$E$3:$E$1315, $A17)</f>
        <v>27</v>
      </c>
      <c r="GN17">
        <f>SUMIFS(DataRegularSeason20242025!$AA$3:$AA$1315,DataRegularSeason20242025!$B$3:$B$1315, "&lt;=" &amp; GN$1, DataRegularSeason20242025!$D$3:$D$1315, $A17)+SUMIFS(DataRegularSeason20242025!$AB$3:$AB$1315,DataRegularSeason20242025!$B$3:$B$1315, "&lt;=" &amp; GN$1, DataRegularSeason20242025!$E$3:$E$1315, $A17)</f>
        <v>27</v>
      </c>
      <c r="GO17">
        <f>SUMIFS(DataRegularSeason20242025!$AA$3:$AA$1315,DataRegularSeason20242025!$B$3:$B$1315, "&lt;=" &amp; GO$1, DataRegularSeason20242025!$D$3:$D$1315, $A17)+SUMIFS(DataRegularSeason20242025!$AB$3:$AB$1315,DataRegularSeason20242025!$B$3:$B$1315, "&lt;=" &amp; GO$1, DataRegularSeason20242025!$E$3:$E$1315, $A17)</f>
        <v>27</v>
      </c>
      <c r="GP17">
        <f>SUMIFS(DataRegularSeason20242025!$AA$3:$AA$1315,DataRegularSeason20242025!$B$3:$B$1315, "&lt;=" &amp; GP$1, DataRegularSeason20242025!$D$3:$D$1315, $A17)+SUMIFS(DataRegularSeason20242025!$AB$3:$AB$1315,DataRegularSeason20242025!$B$3:$B$1315, "&lt;=" &amp; GP$1, DataRegularSeason20242025!$E$3:$E$1315, $A17)</f>
        <v>27</v>
      </c>
      <c r="GQ17">
        <f>SUMIFS(DataRegularSeason20242025!$AA$3:$AA$1315,DataRegularSeason20242025!$B$3:$B$1315, "&lt;=" &amp; GQ$1, DataRegularSeason20242025!$D$3:$D$1315, $A17)+SUMIFS(DataRegularSeason20242025!$AB$3:$AB$1315,DataRegularSeason20242025!$B$3:$B$1315, "&lt;=" &amp; GQ$1, DataRegularSeason20242025!$E$3:$E$1315, $A17)</f>
        <v>27</v>
      </c>
      <c r="GR17">
        <f>SUMIFS(DataRegularSeason20242025!$AA$3:$AA$1315,DataRegularSeason20242025!$B$3:$B$1315, "&lt;=" &amp; GR$1, DataRegularSeason20242025!$D$3:$D$1315, $A17)+SUMIFS(DataRegularSeason20242025!$AB$3:$AB$1315,DataRegularSeason20242025!$B$3:$B$1315, "&lt;=" &amp; GR$1, DataRegularSeason20242025!$E$3:$E$1315, $A17)</f>
        <v>27</v>
      </c>
      <c r="GS17">
        <f>SUMIFS(DataRegularSeason20242025!$AA$3:$AA$1315,DataRegularSeason20242025!$B$3:$B$1315, "&lt;=" &amp; GS$1, DataRegularSeason20242025!$D$3:$D$1315, $A17)+SUMIFS(DataRegularSeason20242025!$AB$3:$AB$1315,DataRegularSeason20242025!$B$3:$B$1315, "&lt;=" &amp; GS$1, DataRegularSeason20242025!$E$3:$E$1315, $A17)</f>
        <v>27</v>
      </c>
      <c r="GT17">
        <f>SUMIFS(DataRegularSeason20242025!$AA$3:$AA$1315,DataRegularSeason20242025!$B$3:$B$1315, "&lt;=" &amp; GT$1, DataRegularSeason20242025!$D$3:$D$1315, $A17)+SUMIFS(DataRegularSeason20242025!$AB$3:$AB$1315,DataRegularSeason20242025!$B$3:$B$1315, "&lt;=" &amp; GT$1, DataRegularSeason20242025!$E$3:$E$1315, $A17)</f>
        <v>27</v>
      </c>
      <c r="GU17">
        <f>SUMIFS(DataRegularSeason20242025!$AA$3:$AA$1315,DataRegularSeason20242025!$B$3:$B$1315, "&lt;=" &amp; GU$1, DataRegularSeason20242025!$D$3:$D$1315, $A17)+SUMIFS(DataRegularSeason20242025!$AB$3:$AB$1315,DataRegularSeason20242025!$B$3:$B$1315, "&lt;=" &amp; GU$1, DataRegularSeason20242025!$E$3:$E$1315, $A17)</f>
        <v>27</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42</v>
      </c>
      <c r="BW18">
        <f>SUMIFS(DataRegularSeason20242025!$AA$3:$AA$1315,DataRegularSeason20242025!$B$3:$B$1315, "&lt;=" &amp; BW$1, DataRegularSeason20242025!$D$3:$D$1315, $A18)+SUMIFS(DataRegularSeason20242025!$AB$3:$AB$1315,DataRegularSeason20242025!$B$3:$B$1315, "&lt;=" &amp; BW$1, DataRegularSeason20242025!$E$3:$E$1315, $A18)</f>
        <v>42</v>
      </c>
      <c r="BX18">
        <f>SUMIFS(DataRegularSeason20242025!$AA$3:$AA$1315,DataRegularSeason20242025!$B$3:$B$1315, "&lt;=" &amp; BX$1, DataRegularSeason20242025!$D$3:$D$1315, $A18)+SUMIFS(DataRegularSeason20242025!$AB$3:$AB$1315,DataRegularSeason20242025!$B$3:$B$1315, "&lt;=" &amp; BX$1, DataRegularSeason20242025!$E$3:$E$1315, $A18)</f>
        <v>42</v>
      </c>
      <c r="BY18">
        <f>SUMIFS(DataRegularSeason20242025!$AA$3:$AA$1315,DataRegularSeason20242025!$B$3:$B$1315, "&lt;=" &amp; BY$1, DataRegularSeason20242025!$D$3:$D$1315, $A18)+SUMIFS(DataRegularSeason20242025!$AB$3:$AB$1315,DataRegularSeason20242025!$B$3:$B$1315, "&lt;=" &amp; BY$1, DataRegularSeason20242025!$E$3:$E$1315, $A18)</f>
        <v>42</v>
      </c>
      <c r="BZ18">
        <f>SUMIFS(DataRegularSeason20242025!$AA$3:$AA$1315,DataRegularSeason20242025!$B$3:$B$1315, "&lt;=" &amp; BZ$1, DataRegularSeason20242025!$D$3:$D$1315, $A18)+SUMIFS(DataRegularSeason20242025!$AB$3:$AB$1315,DataRegularSeason20242025!$B$3:$B$1315, "&lt;=" &amp; BZ$1, DataRegularSeason20242025!$E$3:$E$1315, $A18)</f>
        <v>42</v>
      </c>
      <c r="CA18">
        <f>SUMIFS(DataRegularSeason20242025!$AA$3:$AA$1315,DataRegularSeason20242025!$B$3:$B$1315, "&lt;=" &amp; CA$1, DataRegularSeason20242025!$D$3:$D$1315, $A18)+SUMIFS(DataRegularSeason20242025!$AB$3:$AB$1315,DataRegularSeason20242025!$B$3:$B$1315, "&lt;=" &amp; CA$1, DataRegularSeason20242025!$E$3:$E$1315, $A18)</f>
        <v>42</v>
      </c>
      <c r="CB18">
        <f>SUMIFS(DataRegularSeason20242025!$AA$3:$AA$1315,DataRegularSeason20242025!$B$3:$B$1315, "&lt;=" &amp; CB$1, DataRegularSeason20242025!$D$3:$D$1315, $A18)+SUMIFS(DataRegularSeason20242025!$AB$3:$AB$1315,DataRegularSeason20242025!$B$3:$B$1315, "&lt;=" &amp; CB$1, DataRegularSeason20242025!$E$3:$E$1315, $A18)</f>
        <v>42</v>
      </c>
      <c r="CC18">
        <f>SUMIFS(DataRegularSeason20242025!$AA$3:$AA$1315,DataRegularSeason20242025!$B$3:$B$1315, "&lt;=" &amp; CC$1, DataRegularSeason20242025!$D$3:$D$1315, $A18)+SUMIFS(DataRegularSeason20242025!$AB$3:$AB$1315,DataRegularSeason20242025!$B$3:$B$1315, "&lt;=" &amp; CC$1, DataRegularSeason20242025!$E$3:$E$1315, $A18)</f>
        <v>42</v>
      </c>
      <c r="CD18">
        <f>SUMIFS(DataRegularSeason20242025!$AA$3:$AA$1315,DataRegularSeason20242025!$B$3:$B$1315, "&lt;=" &amp; CD$1, DataRegularSeason20242025!$D$3:$D$1315, $A18)+SUMIFS(DataRegularSeason20242025!$AB$3:$AB$1315,DataRegularSeason20242025!$B$3:$B$1315, "&lt;=" &amp; CD$1, DataRegularSeason20242025!$E$3:$E$1315, $A18)</f>
        <v>42</v>
      </c>
      <c r="CE18">
        <f>SUMIFS(DataRegularSeason20242025!$AA$3:$AA$1315,DataRegularSeason20242025!$B$3:$B$1315, "&lt;=" &amp; CE$1, DataRegularSeason20242025!$D$3:$D$1315, $A18)+SUMIFS(DataRegularSeason20242025!$AB$3:$AB$1315,DataRegularSeason20242025!$B$3:$B$1315, "&lt;=" &amp; CE$1, DataRegularSeason20242025!$E$3:$E$1315, $A18)</f>
        <v>42</v>
      </c>
      <c r="CF18">
        <f>SUMIFS(DataRegularSeason20242025!$AA$3:$AA$1315,DataRegularSeason20242025!$B$3:$B$1315, "&lt;=" &amp; CF$1, DataRegularSeason20242025!$D$3:$D$1315, $A18)+SUMIFS(DataRegularSeason20242025!$AB$3:$AB$1315,DataRegularSeason20242025!$B$3:$B$1315, "&lt;=" &amp; CF$1, DataRegularSeason20242025!$E$3:$E$1315, $A18)</f>
        <v>42</v>
      </c>
      <c r="CG18">
        <f>SUMIFS(DataRegularSeason20242025!$AA$3:$AA$1315,DataRegularSeason20242025!$B$3:$B$1315, "&lt;=" &amp; CG$1, DataRegularSeason20242025!$D$3:$D$1315, $A18)+SUMIFS(DataRegularSeason20242025!$AB$3:$AB$1315,DataRegularSeason20242025!$B$3:$B$1315, "&lt;=" &amp; CG$1, DataRegularSeason20242025!$E$3:$E$1315, $A18)</f>
        <v>42</v>
      </c>
      <c r="CH18">
        <f>SUMIFS(DataRegularSeason20242025!$AA$3:$AA$1315,DataRegularSeason20242025!$B$3:$B$1315, "&lt;=" &amp; CH$1, DataRegularSeason20242025!$D$3:$D$1315, $A18)+SUMIFS(DataRegularSeason20242025!$AB$3:$AB$1315,DataRegularSeason20242025!$B$3:$B$1315, "&lt;=" &amp; CH$1, DataRegularSeason20242025!$E$3:$E$1315, $A18)</f>
        <v>42</v>
      </c>
      <c r="CI18">
        <f>SUMIFS(DataRegularSeason20242025!$AA$3:$AA$1315,DataRegularSeason20242025!$B$3:$B$1315, "&lt;=" &amp; CI$1, DataRegularSeason20242025!$D$3:$D$1315, $A18)+SUMIFS(DataRegularSeason20242025!$AB$3:$AB$1315,DataRegularSeason20242025!$B$3:$B$1315, "&lt;=" &amp; CI$1, DataRegularSeason20242025!$E$3:$E$1315, $A18)</f>
        <v>42</v>
      </c>
      <c r="CJ18">
        <f>SUMIFS(DataRegularSeason20242025!$AA$3:$AA$1315,DataRegularSeason20242025!$B$3:$B$1315, "&lt;=" &amp; CJ$1, DataRegularSeason20242025!$D$3:$D$1315, $A18)+SUMIFS(DataRegularSeason20242025!$AB$3:$AB$1315,DataRegularSeason20242025!$B$3:$B$1315, "&lt;=" &amp; CJ$1, DataRegularSeason20242025!$E$3:$E$1315, $A18)</f>
        <v>42</v>
      </c>
      <c r="CK18">
        <f>SUMIFS(DataRegularSeason20242025!$AA$3:$AA$1315,DataRegularSeason20242025!$B$3:$B$1315, "&lt;=" &amp; CK$1, DataRegularSeason20242025!$D$3:$D$1315, $A18)+SUMIFS(DataRegularSeason20242025!$AB$3:$AB$1315,DataRegularSeason20242025!$B$3:$B$1315, "&lt;=" &amp; CK$1, DataRegularSeason20242025!$E$3:$E$1315, $A18)</f>
        <v>42</v>
      </c>
      <c r="CL18">
        <f>SUMIFS(DataRegularSeason20242025!$AA$3:$AA$1315,DataRegularSeason20242025!$B$3:$B$1315, "&lt;=" &amp; CL$1, DataRegularSeason20242025!$D$3:$D$1315, $A18)+SUMIFS(DataRegularSeason20242025!$AB$3:$AB$1315,DataRegularSeason20242025!$B$3:$B$1315, "&lt;=" &amp; CL$1, DataRegularSeason20242025!$E$3:$E$1315, $A18)</f>
        <v>42</v>
      </c>
      <c r="CM18">
        <f>SUMIFS(DataRegularSeason20242025!$AA$3:$AA$1315,DataRegularSeason20242025!$B$3:$B$1315, "&lt;=" &amp; CM$1, DataRegularSeason20242025!$D$3:$D$1315, $A18)+SUMIFS(DataRegularSeason20242025!$AB$3:$AB$1315,DataRegularSeason20242025!$B$3:$B$1315, "&lt;=" &amp; CM$1, DataRegularSeason20242025!$E$3:$E$1315, $A18)</f>
        <v>42</v>
      </c>
      <c r="CN18">
        <f>SUMIFS(DataRegularSeason20242025!$AA$3:$AA$1315,DataRegularSeason20242025!$B$3:$B$1315, "&lt;=" &amp; CN$1, DataRegularSeason20242025!$D$3:$D$1315, $A18)+SUMIFS(DataRegularSeason20242025!$AB$3:$AB$1315,DataRegularSeason20242025!$B$3:$B$1315, "&lt;=" &amp; CN$1, DataRegularSeason20242025!$E$3:$E$1315, $A18)</f>
        <v>42</v>
      </c>
      <c r="CO18">
        <f>SUMIFS(DataRegularSeason20242025!$AA$3:$AA$1315,DataRegularSeason20242025!$B$3:$B$1315, "&lt;=" &amp; CO$1, DataRegularSeason20242025!$D$3:$D$1315, $A18)+SUMIFS(DataRegularSeason20242025!$AB$3:$AB$1315,DataRegularSeason20242025!$B$3:$B$1315, "&lt;=" &amp; CO$1, DataRegularSeason20242025!$E$3:$E$1315, $A18)</f>
        <v>42</v>
      </c>
      <c r="CP18">
        <f>SUMIFS(DataRegularSeason20242025!$AA$3:$AA$1315,DataRegularSeason20242025!$B$3:$B$1315, "&lt;=" &amp; CP$1, DataRegularSeason20242025!$D$3:$D$1315, $A18)+SUMIFS(DataRegularSeason20242025!$AB$3:$AB$1315,DataRegularSeason20242025!$B$3:$B$1315, "&lt;=" &amp; CP$1, DataRegularSeason20242025!$E$3:$E$1315, $A18)</f>
        <v>42</v>
      </c>
      <c r="CQ18">
        <f>SUMIFS(DataRegularSeason20242025!$AA$3:$AA$1315,DataRegularSeason20242025!$B$3:$B$1315, "&lt;=" &amp; CQ$1, DataRegularSeason20242025!$D$3:$D$1315, $A18)+SUMIFS(DataRegularSeason20242025!$AB$3:$AB$1315,DataRegularSeason20242025!$B$3:$B$1315, "&lt;=" &amp; CQ$1, DataRegularSeason20242025!$E$3:$E$1315, $A18)</f>
        <v>42</v>
      </c>
      <c r="CR18">
        <f>SUMIFS(DataRegularSeason20242025!$AA$3:$AA$1315,DataRegularSeason20242025!$B$3:$B$1315, "&lt;=" &amp; CR$1, DataRegularSeason20242025!$D$3:$D$1315, $A18)+SUMIFS(DataRegularSeason20242025!$AB$3:$AB$1315,DataRegularSeason20242025!$B$3:$B$1315, "&lt;=" &amp; CR$1, DataRegularSeason20242025!$E$3:$E$1315, $A18)</f>
        <v>42</v>
      </c>
      <c r="CS18">
        <f>SUMIFS(DataRegularSeason20242025!$AA$3:$AA$1315,DataRegularSeason20242025!$B$3:$B$1315, "&lt;=" &amp; CS$1, DataRegularSeason20242025!$D$3:$D$1315, $A18)+SUMIFS(DataRegularSeason20242025!$AB$3:$AB$1315,DataRegularSeason20242025!$B$3:$B$1315, "&lt;=" &amp; CS$1, DataRegularSeason20242025!$E$3:$E$1315, $A18)</f>
        <v>42</v>
      </c>
      <c r="CT18">
        <f>SUMIFS(DataRegularSeason20242025!$AA$3:$AA$1315,DataRegularSeason20242025!$B$3:$B$1315, "&lt;=" &amp; CT$1, DataRegularSeason20242025!$D$3:$D$1315, $A18)+SUMIFS(DataRegularSeason20242025!$AB$3:$AB$1315,DataRegularSeason20242025!$B$3:$B$1315, "&lt;=" &amp; CT$1, DataRegularSeason20242025!$E$3:$E$1315, $A18)</f>
        <v>42</v>
      </c>
      <c r="CU18">
        <f>SUMIFS(DataRegularSeason20242025!$AA$3:$AA$1315,DataRegularSeason20242025!$B$3:$B$1315, "&lt;=" &amp; CU$1, DataRegularSeason20242025!$D$3:$D$1315, $A18)+SUMIFS(DataRegularSeason20242025!$AB$3:$AB$1315,DataRegularSeason20242025!$B$3:$B$1315, "&lt;=" &amp; CU$1, DataRegularSeason20242025!$E$3:$E$1315, $A18)</f>
        <v>42</v>
      </c>
      <c r="CV18">
        <f>SUMIFS(DataRegularSeason20242025!$AA$3:$AA$1315,DataRegularSeason20242025!$B$3:$B$1315, "&lt;=" &amp; CV$1, DataRegularSeason20242025!$D$3:$D$1315, $A18)+SUMIFS(DataRegularSeason20242025!$AB$3:$AB$1315,DataRegularSeason20242025!$B$3:$B$1315, "&lt;=" &amp; CV$1, DataRegularSeason20242025!$E$3:$E$1315, $A18)</f>
        <v>42</v>
      </c>
      <c r="CW18">
        <f>SUMIFS(DataRegularSeason20242025!$AA$3:$AA$1315,DataRegularSeason20242025!$B$3:$B$1315, "&lt;=" &amp; CW$1, DataRegularSeason20242025!$D$3:$D$1315, $A18)+SUMIFS(DataRegularSeason20242025!$AB$3:$AB$1315,DataRegularSeason20242025!$B$3:$B$1315, "&lt;=" &amp; CW$1, DataRegularSeason20242025!$E$3:$E$1315, $A18)</f>
        <v>42</v>
      </c>
      <c r="CX18">
        <f>SUMIFS(DataRegularSeason20242025!$AA$3:$AA$1315,DataRegularSeason20242025!$B$3:$B$1315, "&lt;=" &amp; CX$1, DataRegularSeason20242025!$D$3:$D$1315, $A18)+SUMIFS(DataRegularSeason20242025!$AB$3:$AB$1315,DataRegularSeason20242025!$B$3:$B$1315, "&lt;=" &amp; CX$1, DataRegularSeason20242025!$E$3:$E$1315, $A18)</f>
        <v>42</v>
      </c>
      <c r="CY18">
        <f>SUMIFS(DataRegularSeason20242025!$AA$3:$AA$1315,DataRegularSeason20242025!$B$3:$B$1315, "&lt;=" &amp; CY$1, DataRegularSeason20242025!$D$3:$D$1315, $A18)+SUMIFS(DataRegularSeason20242025!$AB$3:$AB$1315,DataRegularSeason20242025!$B$3:$B$1315, "&lt;=" &amp; CY$1, DataRegularSeason20242025!$E$3:$E$1315, $A18)</f>
        <v>42</v>
      </c>
      <c r="CZ18">
        <f>SUMIFS(DataRegularSeason20242025!$AA$3:$AA$1315,DataRegularSeason20242025!$B$3:$B$1315, "&lt;=" &amp; CZ$1, DataRegularSeason20242025!$D$3:$D$1315, $A18)+SUMIFS(DataRegularSeason20242025!$AB$3:$AB$1315,DataRegularSeason20242025!$B$3:$B$1315, "&lt;=" &amp; CZ$1, DataRegularSeason20242025!$E$3:$E$1315, $A18)</f>
        <v>42</v>
      </c>
      <c r="DA18">
        <f>SUMIFS(DataRegularSeason20242025!$AA$3:$AA$1315,DataRegularSeason20242025!$B$3:$B$1315, "&lt;=" &amp; DA$1, DataRegularSeason20242025!$D$3:$D$1315, $A18)+SUMIFS(DataRegularSeason20242025!$AB$3:$AB$1315,DataRegularSeason20242025!$B$3:$B$1315, "&lt;=" &amp; DA$1, DataRegularSeason20242025!$E$3:$E$1315, $A18)</f>
        <v>42</v>
      </c>
      <c r="DB18">
        <f>SUMIFS(DataRegularSeason20242025!$AA$3:$AA$1315,DataRegularSeason20242025!$B$3:$B$1315, "&lt;=" &amp; DB$1, DataRegularSeason20242025!$D$3:$D$1315, $A18)+SUMIFS(DataRegularSeason20242025!$AB$3:$AB$1315,DataRegularSeason20242025!$B$3:$B$1315, "&lt;=" &amp; DB$1, DataRegularSeason20242025!$E$3:$E$1315, $A18)</f>
        <v>42</v>
      </c>
      <c r="DC18">
        <f>SUMIFS(DataRegularSeason20242025!$AA$3:$AA$1315,DataRegularSeason20242025!$B$3:$B$1315, "&lt;=" &amp; DC$1, DataRegularSeason20242025!$D$3:$D$1315, $A18)+SUMIFS(DataRegularSeason20242025!$AB$3:$AB$1315,DataRegularSeason20242025!$B$3:$B$1315, "&lt;=" &amp; DC$1, DataRegularSeason20242025!$E$3:$E$1315, $A18)</f>
        <v>42</v>
      </c>
      <c r="DD18">
        <f>SUMIFS(DataRegularSeason20242025!$AA$3:$AA$1315,DataRegularSeason20242025!$B$3:$B$1315, "&lt;=" &amp; DD$1, DataRegularSeason20242025!$D$3:$D$1315, $A18)+SUMIFS(DataRegularSeason20242025!$AB$3:$AB$1315,DataRegularSeason20242025!$B$3:$B$1315, "&lt;=" &amp; DD$1, DataRegularSeason20242025!$E$3:$E$1315, $A18)</f>
        <v>42</v>
      </c>
      <c r="DE18">
        <f>SUMIFS(DataRegularSeason20242025!$AA$3:$AA$1315,DataRegularSeason20242025!$B$3:$B$1315, "&lt;=" &amp; DE$1, DataRegularSeason20242025!$D$3:$D$1315, $A18)+SUMIFS(DataRegularSeason20242025!$AB$3:$AB$1315,DataRegularSeason20242025!$B$3:$B$1315, "&lt;=" &amp; DE$1, DataRegularSeason20242025!$E$3:$E$1315, $A18)</f>
        <v>42</v>
      </c>
      <c r="DF18">
        <f>SUMIFS(DataRegularSeason20242025!$AA$3:$AA$1315,DataRegularSeason20242025!$B$3:$B$1315, "&lt;=" &amp; DF$1, DataRegularSeason20242025!$D$3:$D$1315, $A18)+SUMIFS(DataRegularSeason20242025!$AB$3:$AB$1315,DataRegularSeason20242025!$B$3:$B$1315, "&lt;=" &amp; DF$1, DataRegularSeason20242025!$E$3:$E$1315, $A18)</f>
        <v>42</v>
      </c>
      <c r="DG18">
        <f>SUMIFS(DataRegularSeason20242025!$AA$3:$AA$1315,DataRegularSeason20242025!$B$3:$B$1315, "&lt;=" &amp; DG$1, DataRegularSeason20242025!$D$3:$D$1315, $A18)+SUMIFS(DataRegularSeason20242025!$AB$3:$AB$1315,DataRegularSeason20242025!$B$3:$B$1315, "&lt;=" &amp; DG$1, DataRegularSeason20242025!$E$3:$E$1315, $A18)</f>
        <v>42</v>
      </c>
      <c r="DH18">
        <f>SUMIFS(DataRegularSeason20242025!$AA$3:$AA$1315,DataRegularSeason20242025!$B$3:$B$1315, "&lt;=" &amp; DH$1, DataRegularSeason20242025!$D$3:$D$1315, $A18)+SUMIFS(DataRegularSeason20242025!$AB$3:$AB$1315,DataRegularSeason20242025!$B$3:$B$1315, "&lt;=" &amp; DH$1, DataRegularSeason20242025!$E$3:$E$1315, $A18)</f>
        <v>42</v>
      </c>
      <c r="DI18">
        <f>SUMIFS(DataRegularSeason20242025!$AA$3:$AA$1315,DataRegularSeason20242025!$B$3:$B$1315, "&lt;=" &amp; DI$1, DataRegularSeason20242025!$D$3:$D$1315, $A18)+SUMIFS(DataRegularSeason20242025!$AB$3:$AB$1315,DataRegularSeason20242025!$B$3:$B$1315, "&lt;=" &amp; DI$1, DataRegularSeason20242025!$E$3:$E$1315, $A18)</f>
        <v>42</v>
      </c>
      <c r="DJ18">
        <f>SUMIFS(DataRegularSeason20242025!$AA$3:$AA$1315,DataRegularSeason20242025!$B$3:$B$1315, "&lt;=" &amp; DJ$1, DataRegularSeason20242025!$D$3:$D$1315, $A18)+SUMIFS(DataRegularSeason20242025!$AB$3:$AB$1315,DataRegularSeason20242025!$B$3:$B$1315, "&lt;=" &amp; DJ$1, DataRegularSeason20242025!$E$3:$E$1315, $A18)</f>
        <v>42</v>
      </c>
      <c r="DK18">
        <f>SUMIFS(DataRegularSeason20242025!$AA$3:$AA$1315,DataRegularSeason20242025!$B$3:$B$1315, "&lt;=" &amp; DK$1, DataRegularSeason20242025!$D$3:$D$1315, $A18)+SUMIFS(DataRegularSeason20242025!$AB$3:$AB$1315,DataRegularSeason20242025!$B$3:$B$1315, "&lt;=" &amp; DK$1, DataRegularSeason20242025!$E$3:$E$1315, $A18)</f>
        <v>42</v>
      </c>
      <c r="DL18">
        <f>SUMIFS(DataRegularSeason20242025!$AA$3:$AA$1315,DataRegularSeason20242025!$B$3:$B$1315, "&lt;=" &amp; DL$1, DataRegularSeason20242025!$D$3:$D$1315, $A18)+SUMIFS(DataRegularSeason20242025!$AB$3:$AB$1315,DataRegularSeason20242025!$B$3:$B$1315, "&lt;=" &amp; DL$1, DataRegularSeason20242025!$E$3:$E$1315, $A18)</f>
        <v>42</v>
      </c>
      <c r="DM18">
        <f>SUMIFS(DataRegularSeason20242025!$AA$3:$AA$1315,DataRegularSeason20242025!$B$3:$B$1315, "&lt;=" &amp; DM$1, DataRegularSeason20242025!$D$3:$D$1315, $A18)+SUMIFS(DataRegularSeason20242025!$AB$3:$AB$1315,DataRegularSeason20242025!$B$3:$B$1315, "&lt;=" &amp; DM$1, DataRegularSeason20242025!$E$3:$E$1315, $A18)</f>
        <v>42</v>
      </c>
      <c r="DN18">
        <f>SUMIFS(DataRegularSeason20242025!$AA$3:$AA$1315,DataRegularSeason20242025!$B$3:$B$1315, "&lt;=" &amp; DN$1, DataRegularSeason20242025!$D$3:$D$1315, $A18)+SUMIFS(DataRegularSeason20242025!$AB$3:$AB$1315,DataRegularSeason20242025!$B$3:$B$1315, "&lt;=" &amp; DN$1, DataRegularSeason20242025!$E$3:$E$1315, $A18)</f>
        <v>42</v>
      </c>
      <c r="DO18">
        <f>SUMIFS(DataRegularSeason20242025!$AA$3:$AA$1315,DataRegularSeason20242025!$B$3:$B$1315, "&lt;=" &amp; DO$1, DataRegularSeason20242025!$D$3:$D$1315, $A18)+SUMIFS(DataRegularSeason20242025!$AB$3:$AB$1315,DataRegularSeason20242025!$B$3:$B$1315, "&lt;=" &amp; DO$1, DataRegularSeason20242025!$E$3:$E$1315, $A18)</f>
        <v>42</v>
      </c>
      <c r="DP18">
        <f>SUMIFS(DataRegularSeason20242025!$AA$3:$AA$1315,DataRegularSeason20242025!$B$3:$B$1315, "&lt;=" &amp; DP$1, DataRegularSeason20242025!$D$3:$D$1315, $A18)+SUMIFS(DataRegularSeason20242025!$AB$3:$AB$1315,DataRegularSeason20242025!$B$3:$B$1315, "&lt;=" &amp; DP$1, DataRegularSeason20242025!$E$3:$E$1315, $A18)</f>
        <v>42</v>
      </c>
      <c r="DQ18">
        <f>SUMIFS(DataRegularSeason20242025!$AA$3:$AA$1315,DataRegularSeason20242025!$B$3:$B$1315, "&lt;=" &amp; DQ$1, DataRegularSeason20242025!$D$3:$D$1315, $A18)+SUMIFS(DataRegularSeason20242025!$AB$3:$AB$1315,DataRegularSeason20242025!$B$3:$B$1315, "&lt;=" &amp; DQ$1, DataRegularSeason20242025!$E$3:$E$1315, $A18)</f>
        <v>42</v>
      </c>
      <c r="DR18">
        <f>SUMIFS(DataRegularSeason20242025!$AA$3:$AA$1315,DataRegularSeason20242025!$B$3:$B$1315, "&lt;=" &amp; DR$1, DataRegularSeason20242025!$D$3:$D$1315, $A18)+SUMIFS(DataRegularSeason20242025!$AB$3:$AB$1315,DataRegularSeason20242025!$B$3:$B$1315, "&lt;=" &amp; DR$1, DataRegularSeason20242025!$E$3:$E$1315, $A18)</f>
        <v>42</v>
      </c>
      <c r="DS18">
        <f>SUMIFS(DataRegularSeason20242025!$AA$3:$AA$1315,DataRegularSeason20242025!$B$3:$B$1315, "&lt;=" &amp; DS$1, DataRegularSeason20242025!$D$3:$D$1315, $A18)+SUMIFS(DataRegularSeason20242025!$AB$3:$AB$1315,DataRegularSeason20242025!$B$3:$B$1315, "&lt;=" &amp; DS$1, DataRegularSeason20242025!$E$3:$E$1315, $A18)</f>
        <v>42</v>
      </c>
      <c r="DT18">
        <f>SUMIFS(DataRegularSeason20242025!$AA$3:$AA$1315,DataRegularSeason20242025!$B$3:$B$1315, "&lt;=" &amp; DT$1, DataRegularSeason20242025!$D$3:$D$1315, $A18)+SUMIFS(DataRegularSeason20242025!$AB$3:$AB$1315,DataRegularSeason20242025!$B$3:$B$1315, "&lt;=" &amp; DT$1, DataRegularSeason20242025!$E$3:$E$1315, $A18)</f>
        <v>42</v>
      </c>
      <c r="DU18">
        <f>SUMIFS(DataRegularSeason20242025!$AA$3:$AA$1315,DataRegularSeason20242025!$B$3:$B$1315, "&lt;=" &amp; DU$1, DataRegularSeason20242025!$D$3:$D$1315, $A18)+SUMIFS(DataRegularSeason20242025!$AB$3:$AB$1315,DataRegularSeason20242025!$B$3:$B$1315, "&lt;=" &amp; DU$1, DataRegularSeason20242025!$E$3:$E$1315, $A18)</f>
        <v>42</v>
      </c>
      <c r="DV18">
        <f>SUMIFS(DataRegularSeason20242025!$AA$3:$AA$1315,DataRegularSeason20242025!$B$3:$B$1315, "&lt;=" &amp; DV$1, DataRegularSeason20242025!$D$3:$D$1315, $A18)+SUMIFS(DataRegularSeason20242025!$AB$3:$AB$1315,DataRegularSeason20242025!$B$3:$B$1315, "&lt;=" &amp; DV$1, DataRegularSeason20242025!$E$3:$E$1315, $A18)</f>
        <v>42</v>
      </c>
      <c r="DW18">
        <f>SUMIFS(DataRegularSeason20242025!$AA$3:$AA$1315,DataRegularSeason20242025!$B$3:$B$1315, "&lt;=" &amp; DW$1, DataRegularSeason20242025!$D$3:$D$1315, $A18)+SUMIFS(DataRegularSeason20242025!$AB$3:$AB$1315,DataRegularSeason20242025!$B$3:$B$1315, "&lt;=" &amp; DW$1, DataRegularSeason20242025!$E$3:$E$1315, $A18)</f>
        <v>42</v>
      </c>
      <c r="DX18">
        <f>SUMIFS(DataRegularSeason20242025!$AA$3:$AA$1315,DataRegularSeason20242025!$B$3:$B$1315, "&lt;=" &amp; DX$1, DataRegularSeason20242025!$D$3:$D$1315, $A18)+SUMIFS(DataRegularSeason20242025!$AB$3:$AB$1315,DataRegularSeason20242025!$B$3:$B$1315, "&lt;=" &amp; DX$1, DataRegularSeason20242025!$E$3:$E$1315, $A18)</f>
        <v>42</v>
      </c>
      <c r="DY18">
        <f>SUMIFS(DataRegularSeason20242025!$AA$3:$AA$1315,DataRegularSeason20242025!$B$3:$B$1315, "&lt;=" &amp; DY$1, DataRegularSeason20242025!$D$3:$D$1315, $A18)+SUMIFS(DataRegularSeason20242025!$AB$3:$AB$1315,DataRegularSeason20242025!$B$3:$B$1315, "&lt;=" &amp; DY$1, DataRegularSeason20242025!$E$3:$E$1315, $A18)</f>
        <v>42</v>
      </c>
      <c r="DZ18">
        <f>SUMIFS(DataRegularSeason20242025!$AA$3:$AA$1315,DataRegularSeason20242025!$B$3:$B$1315, "&lt;=" &amp; DZ$1, DataRegularSeason20242025!$D$3:$D$1315, $A18)+SUMIFS(DataRegularSeason20242025!$AB$3:$AB$1315,DataRegularSeason20242025!$B$3:$B$1315, "&lt;=" &amp; DZ$1, DataRegularSeason20242025!$E$3:$E$1315, $A18)</f>
        <v>42</v>
      </c>
      <c r="EA18">
        <f>SUMIFS(DataRegularSeason20242025!$AA$3:$AA$1315,DataRegularSeason20242025!$B$3:$B$1315, "&lt;=" &amp; EA$1, DataRegularSeason20242025!$D$3:$D$1315, $A18)+SUMIFS(DataRegularSeason20242025!$AB$3:$AB$1315,DataRegularSeason20242025!$B$3:$B$1315, "&lt;=" &amp; EA$1, DataRegularSeason20242025!$E$3:$E$1315, $A18)</f>
        <v>42</v>
      </c>
      <c r="EB18">
        <f>SUMIFS(DataRegularSeason20242025!$AA$3:$AA$1315,DataRegularSeason20242025!$B$3:$B$1315, "&lt;=" &amp; EB$1, DataRegularSeason20242025!$D$3:$D$1315, $A18)+SUMIFS(DataRegularSeason20242025!$AB$3:$AB$1315,DataRegularSeason20242025!$B$3:$B$1315, "&lt;=" &amp; EB$1, DataRegularSeason20242025!$E$3:$E$1315, $A18)</f>
        <v>42</v>
      </c>
      <c r="EC18">
        <f>SUMIFS(DataRegularSeason20242025!$AA$3:$AA$1315,DataRegularSeason20242025!$B$3:$B$1315, "&lt;=" &amp; EC$1, DataRegularSeason20242025!$D$3:$D$1315, $A18)+SUMIFS(DataRegularSeason20242025!$AB$3:$AB$1315,DataRegularSeason20242025!$B$3:$B$1315, "&lt;=" &amp; EC$1, DataRegularSeason20242025!$E$3:$E$1315, $A18)</f>
        <v>42</v>
      </c>
      <c r="ED18">
        <f>SUMIFS(DataRegularSeason20242025!$AA$3:$AA$1315,DataRegularSeason20242025!$B$3:$B$1315, "&lt;=" &amp; ED$1, DataRegularSeason20242025!$D$3:$D$1315, $A18)+SUMIFS(DataRegularSeason20242025!$AB$3:$AB$1315,DataRegularSeason20242025!$B$3:$B$1315, "&lt;=" &amp; ED$1, DataRegularSeason20242025!$E$3:$E$1315, $A18)</f>
        <v>42</v>
      </c>
      <c r="EE18">
        <f>SUMIFS(DataRegularSeason20242025!$AA$3:$AA$1315,DataRegularSeason20242025!$B$3:$B$1315, "&lt;=" &amp; EE$1, DataRegularSeason20242025!$D$3:$D$1315, $A18)+SUMIFS(DataRegularSeason20242025!$AB$3:$AB$1315,DataRegularSeason20242025!$B$3:$B$1315, "&lt;=" &amp; EE$1, DataRegularSeason20242025!$E$3:$E$1315, $A18)</f>
        <v>42</v>
      </c>
      <c r="EF18">
        <f>SUMIFS(DataRegularSeason20242025!$AA$3:$AA$1315,DataRegularSeason20242025!$B$3:$B$1315, "&lt;=" &amp; EF$1, DataRegularSeason20242025!$D$3:$D$1315, $A18)+SUMIFS(DataRegularSeason20242025!$AB$3:$AB$1315,DataRegularSeason20242025!$B$3:$B$1315, "&lt;=" &amp; EF$1, DataRegularSeason20242025!$E$3:$E$1315, $A18)</f>
        <v>42</v>
      </c>
      <c r="EG18">
        <f>SUMIFS(DataRegularSeason20242025!$AA$3:$AA$1315,DataRegularSeason20242025!$B$3:$B$1315, "&lt;=" &amp; EG$1, DataRegularSeason20242025!$D$3:$D$1315, $A18)+SUMIFS(DataRegularSeason20242025!$AB$3:$AB$1315,DataRegularSeason20242025!$B$3:$B$1315, "&lt;=" &amp; EG$1, DataRegularSeason20242025!$E$3:$E$1315, $A18)</f>
        <v>42</v>
      </c>
      <c r="EH18">
        <f>SUMIFS(DataRegularSeason20242025!$AA$3:$AA$1315,DataRegularSeason20242025!$B$3:$B$1315, "&lt;=" &amp; EH$1, DataRegularSeason20242025!$D$3:$D$1315, $A18)+SUMIFS(DataRegularSeason20242025!$AB$3:$AB$1315,DataRegularSeason20242025!$B$3:$B$1315, "&lt;=" &amp; EH$1, DataRegularSeason20242025!$E$3:$E$1315, $A18)</f>
        <v>42</v>
      </c>
      <c r="EI18">
        <f>SUMIFS(DataRegularSeason20242025!$AA$3:$AA$1315,DataRegularSeason20242025!$B$3:$B$1315, "&lt;=" &amp; EI$1, DataRegularSeason20242025!$D$3:$D$1315, $A18)+SUMIFS(DataRegularSeason20242025!$AB$3:$AB$1315,DataRegularSeason20242025!$B$3:$B$1315, "&lt;=" &amp; EI$1, DataRegularSeason20242025!$E$3:$E$1315, $A18)</f>
        <v>42</v>
      </c>
      <c r="EJ18">
        <f>SUMIFS(DataRegularSeason20242025!$AA$3:$AA$1315,DataRegularSeason20242025!$B$3:$B$1315, "&lt;=" &amp; EJ$1, DataRegularSeason20242025!$D$3:$D$1315, $A18)+SUMIFS(DataRegularSeason20242025!$AB$3:$AB$1315,DataRegularSeason20242025!$B$3:$B$1315, "&lt;=" &amp; EJ$1, DataRegularSeason20242025!$E$3:$E$1315, $A18)</f>
        <v>42</v>
      </c>
      <c r="EK18">
        <f>SUMIFS(DataRegularSeason20242025!$AA$3:$AA$1315,DataRegularSeason20242025!$B$3:$B$1315, "&lt;=" &amp; EK$1, DataRegularSeason20242025!$D$3:$D$1315, $A18)+SUMIFS(DataRegularSeason20242025!$AB$3:$AB$1315,DataRegularSeason20242025!$B$3:$B$1315, "&lt;=" &amp; EK$1, DataRegularSeason20242025!$E$3:$E$1315, $A18)</f>
        <v>42</v>
      </c>
      <c r="EL18">
        <f>SUMIFS(DataRegularSeason20242025!$AA$3:$AA$1315,DataRegularSeason20242025!$B$3:$B$1315, "&lt;=" &amp; EL$1, DataRegularSeason20242025!$D$3:$D$1315, $A18)+SUMIFS(DataRegularSeason20242025!$AB$3:$AB$1315,DataRegularSeason20242025!$B$3:$B$1315, "&lt;=" &amp; EL$1, DataRegularSeason20242025!$E$3:$E$1315, $A18)</f>
        <v>42</v>
      </c>
      <c r="EM18">
        <f>SUMIFS(DataRegularSeason20242025!$AA$3:$AA$1315,DataRegularSeason20242025!$B$3:$B$1315, "&lt;=" &amp; EM$1, DataRegularSeason20242025!$D$3:$D$1315, $A18)+SUMIFS(DataRegularSeason20242025!$AB$3:$AB$1315,DataRegularSeason20242025!$B$3:$B$1315, "&lt;=" &amp; EM$1, DataRegularSeason20242025!$E$3:$E$1315, $A18)</f>
        <v>42</v>
      </c>
      <c r="EN18">
        <f>SUMIFS(DataRegularSeason20242025!$AA$3:$AA$1315,DataRegularSeason20242025!$B$3:$B$1315, "&lt;=" &amp; EN$1, DataRegularSeason20242025!$D$3:$D$1315, $A18)+SUMIFS(DataRegularSeason20242025!$AB$3:$AB$1315,DataRegularSeason20242025!$B$3:$B$1315, "&lt;=" &amp; EN$1, DataRegularSeason20242025!$E$3:$E$1315, $A18)</f>
        <v>42</v>
      </c>
      <c r="EO18">
        <f>SUMIFS(DataRegularSeason20242025!$AA$3:$AA$1315,DataRegularSeason20242025!$B$3:$B$1315, "&lt;=" &amp; EO$1, DataRegularSeason20242025!$D$3:$D$1315, $A18)+SUMIFS(DataRegularSeason20242025!$AB$3:$AB$1315,DataRegularSeason20242025!$B$3:$B$1315, "&lt;=" &amp; EO$1, DataRegularSeason20242025!$E$3:$E$1315, $A18)</f>
        <v>42</v>
      </c>
      <c r="EP18">
        <f>SUMIFS(DataRegularSeason20242025!$AA$3:$AA$1315,DataRegularSeason20242025!$B$3:$B$1315, "&lt;=" &amp; EP$1, DataRegularSeason20242025!$D$3:$D$1315, $A18)+SUMIFS(DataRegularSeason20242025!$AB$3:$AB$1315,DataRegularSeason20242025!$B$3:$B$1315, "&lt;=" &amp; EP$1, DataRegularSeason20242025!$E$3:$E$1315, $A18)</f>
        <v>42</v>
      </c>
      <c r="EQ18">
        <f>SUMIFS(DataRegularSeason20242025!$AA$3:$AA$1315,DataRegularSeason20242025!$B$3:$B$1315, "&lt;=" &amp; EQ$1, DataRegularSeason20242025!$D$3:$D$1315, $A18)+SUMIFS(DataRegularSeason20242025!$AB$3:$AB$1315,DataRegularSeason20242025!$B$3:$B$1315, "&lt;=" &amp; EQ$1, DataRegularSeason20242025!$E$3:$E$1315, $A18)</f>
        <v>42</v>
      </c>
      <c r="ER18">
        <f>SUMIFS(DataRegularSeason20242025!$AA$3:$AA$1315,DataRegularSeason20242025!$B$3:$B$1315, "&lt;=" &amp; ER$1, DataRegularSeason20242025!$D$3:$D$1315, $A18)+SUMIFS(DataRegularSeason20242025!$AB$3:$AB$1315,DataRegularSeason20242025!$B$3:$B$1315, "&lt;=" &amp; ER$1, DataRegularSeason20242025!$E$3:$E$1315, $A18)</f>
        <v>42</v>
      </c>
      <c r="ES18">
        <f>SUMIFS(DataRegularSeason20242025!$AA$3:$AA$1315,DataRegularSeason20242025!$B$3:$B$1315, "&lt;=" &amp; ES$1, DataRegularSeason20242025!$D$3:$D$1315, $A18)+SUMIFS(DataRegularSeason20242025!$AB$3:$AB$1315,DataRegularSeason20242025!$B$3:$B$1315, "&lt;=" &amp; ES$1, DataRegularSeason20242025!$E$3:$E$1315, $A18)</f>
        <v>42</v>
      </c>
      <c r="ET18">
        <f>SUMIFS(DataRegularSeason20242025!$AA$3:$AA$1315,DataRegularSeason20242025!$B$3:$B$1315, "&lt;=" &amp; ET$1, DataRegularSeason20242025!$D$3:$D$1315, $A18)+SUMIFS(DataRegularSeason20242025!$AB$3:$AB$1315,DataRegularSeason20242025!$B$3:$B$1315, "&lt;=" &amp; ET$1, DataRegularSeason20242025!$E$3:$E$1315, $A18)</f>
        <v>42</v>
      </c>
      <c r="EU18">
        <f>SUMIFS(DataRegularSeason20242025!$AA$3:$AA$1315,DataRegularSeason20242025!$B$3:$B$1315, "&lt;=" &amp; EU$1, DataRegularSeason20242025!$D$3:$D$1315, $A18)+SUMIFS(DataRegularSeason20242025!$AB$3:$AB$1315,DataRegularSeason20242025!$B$3:$B$1315, "&lt;=" &amp; EU$1, DataRegularSeason20242025!$E$3:$E$1315, $A18)</f>
        <v>42</v>
      </c>
      <c r="EV18">
        <f>SUMIFS(DataRegularSeason20242025!$AA$3:$AA$1315,DataRegularSeason20242025!$B$3:$B$1315, "&lt;=" &amp; EV$1, DataRegularSeason20242025!$D$3:$D$1315, $A18)+SUMIFS(DataRegularSeason20242025!$AB$3:$AB$1315,DataRegularSeason20242025!$B$3:$B$1315, "&lt;=" &amp; EV$1, DataRegularSeason20242025!$E$3:$E$1315, $A18)</f>
        <v>42</v>
      </c>
      <c r="EW18">
        <f>SUMIFS(DataRegularSeason20242025!$AA$3:$AA$1315,DataRegularSeason20242025!$B$3:$B$1315, "&lt;=" &amp; EW$1, DataRegularSeason20242025!$D$3:$D$1315, $A18)+SUMIFS(DataRegularSeason20242025!$AB$3:$AB$1315,DataRegularSeason20242025!$B$3:$B$1315, "&lt;=" &amp; EW$1, DataRegularSeason20242025!$E$3:$E$1315, $A18)</f>
        <v>42</v>
      </c>
      <c r="EX18">
        <f>SUMIFS(DataRegularSeason20242025!$AA$3:$AA$1315,DataRegularSeason20242025!$B$3:$B$1315, "&lt;=" &amp; EX$1, DataRegularSeason20242025!$D$3:$D$1315, $A18)+SUMIFS(DataRegularSeason20242025!$AB$3:$AB$1315,DataRegularSeason20242025!$B$3:$B$1315, "&lt;=" &amp; EX$1, DataRegularSeason20242025!$E$3:$E$1315, $A18)</f>
        <v>42</v>
      </c>
      <c r="EY18">
        <f>SUMIFS(DataRegularSeason20242025!$AA$3:$AA$1315,DataRegularSeason20242025!$B$3:$B$1315, "&lt;=" &amp; EY$1, DataRegularSeason20242025!$D$3:$D$1315, $A18)+SUMIFS(DataRegularSeason20242025!$AB$3:$AB$1315,DataRegularSeason20242025!$B$3:$B$1315, "&lt;=" &amp; EY$1, DataRegularSeason20242025!$E$3:$E$1315, $A18)</f>
        <v>42</v>
      </c>
      <c r="EZ18">
        <f>SUMIFS(DataRegularSeason20242025!$AA$3:$AA$1315,DataRegularSeason20242025!$B$3:$B$1315, "&lt;=" &amp; EZ$1, DataRegularSeason20242025!$D$3:$D$1315, $A18)+SUMIFS(DataRegularSeason20242025!$AB$3:$AB$1315,DataRegularSeason20242025!$B$3:$B$1315, "&lt;=" &amp; EZ$1, DataRegularSeason20242025!$E$3:$E$1315, $A18)</f>
        <v>42</v>
      </c>
      <c r="FA18">
        <f>SUMIFS(DataRegularSeason20242025!$AA$3:$AA$1315,DataRegularSeason20242025!$B$3:$B$1315, "&lt;=" &amp; FA$1, DataRegularSeason20242025!$D$3:$D$1315, $A18)+SUMIFS(DataRegularSeason20242025!$AB$3:$AB$1315,DataRegularSeason20242025!$B$3:$B$1315, "&lt;=" &amp; FA$1, DataRegularSeason20242025!$E$3:$E$1315, $A18)</f>
        <v>42</v>
      </c>
      <c r="FB18">
        <f>SUMIFS(DataRegularSeason20242025!$AA$3:$AA$1315,DataRegularSeason20242025!$B$3:$B$1315, "&lt;=" &amp; FB$1, DataRegularSeason20242025!$D$3:$D$1315, $A18)+SUMIFS(DataRegularSeason20242025!$AB$3:$AB$1315,DataRegularSeason20242025!$B$3:$B$1315, "&lt;=" &amp; FB$1, DataRegularSeason20242025!$E$3:$E$1315, $A18)</f>
        <v>42</v>
      </c>
      <c r="FC18">
        <f>SUMIFS(DataRegularSeason20242025!$AA$3:$AA$1315,DataRegularSeason20242025!$B$3:$B$1315, "&lt;=" &amp; FC$1, DataRegularSeason20242025!$D$3:$D$1315, $A18)+SUMIFS(DataRegularSeason20242025!$AB$3:$AB$1315,DataRegularSeason20242025!$B$3:$B$1315, "&lt;=" &amp; FC$1, DataRegularSeason20242025!$E$3:$E$1315, $A18)</f>
        <v>42</v>
      </c>
      <c r="FD18">
        <f>SUMIFS(DataRegularSeason20242025!$AA$3:$AA$1315,DataRegularSeason20242025!$B$3:$B$1315, "&lt;=" &amp; FD$1, DataRegularSeason20242025!$D$3:$D$1315, $A18)+SUMIFS(DataRegularSeason20242025!$AB$3:$AB$1315,DataRegularSeason20242025!$B$3:$B$1315, "&lt;=" &amp; FD$1, DataRegularSeason20242025!$E$3:$E$1315, $A18)</f>
        <v>42</v>
      </c>
      <c r="FE18">
        <f>SUMIFS(DataRegularSeason20242025!$AA$3:$AA$1315,DataRegularSeason20242025!$B$3:$B$1315, "&lt;=" &amp; FE$1, DataRegularSeason20242025!$D$3:$D$1315, $A18)+SUMIFS(DataRegularSeason20242025!$AB$3:$AB$1315,DataRegularSeason20242025!$B$3:$B$1315, "&lt;=" &amp; FE$1, DataRegularSeason20242025!$E$3:$E$1315, $A18)</f>
        <v>42</v>
      </c>
      <c r="FF18">
        <f>SUMIFS(DataRegularSeason20242025!$AA$3:$AA$1315,DataRegularSeason20242025!$B$3:$B$1315, "&lt;=" &amp; FF$1, DataRegularSeason20242025!$D$3:$D$1315, $A18)+SUMIFS(DataRegularSeason20242025!$AB$3:$AB$1315,DataRegularSeason20242025!$B$3:$B$1315, "&lt;=" &amp; FF$1, DataRegularSeason20242025!$E$3:$E$1315, $A18)</f>
        <v>42</v>
      </c>
      <c r="FG18">
        <f>SUMIFS(DataRegularSeason20242025!$AA$3:$AA$1315,DataRegularSeason20242025!$B$3:$B$1315, "&lt;=" &amp; FG$1, DataRegularSeason20242025!$D$3:$D$1315, $A18)+SUMIFS(DataRegularSeason20242025!$AB$3:$AB$1315,DataRegularSeason20242025!$B$3:$B$1315, "&lt;=" &amp; FG$1, DataRegularSeason20242025!$E$3:$E$1315, $A18)</f>
        <v>42</v>
      </c>
      <c r="FH18">
        <f>SUMIFS(DataRegularSeason20242025!$AA$3:$AA$1315,DataRegularSeason20242025!$B$3:$B$1315, "&lt;=" &amp; FH$1, DataRegularSeason20242025!$D$3:$D$1315, $A18)+SUMIFS(DataRegularSeason20242025!$AB$3:$AB$1315,DataRegularSeason20242025!$B$3:$B$1315, "&lt;=" &amp; FH$1, DataRegularSeason20242025!$E$3:$E$1315, $A18)</f>
        <v>42</v>
      </c>
      <c r="FI18">
        <f>SUMIFS(DataRegularSeason20242025!$AA$3:$AA$1315,DataRegularSeason20242025!$B$3:$B$1315, "&lt;=" &amp; FI$1, DataRegularSeason20242025!$D$3:$D$1315, $A18)+SUMIFS(DataRegularSeason20242025!$AB$3:$AB$1315,DataRegularSeason20242025!$B$3:$B$1315, "&lt;=" &amp; FI$1, DataRegularSeason20242025!$E$3:$E$1315, $A18)</f>
        <v>42</v>
      </c>
      <c r="FJ18">
        <f>SUMIFS(DataRegularSeason20242025!$AA$3:$AA$1315,DataRegularSeason20242025!$B$3:$B$1315, "&lt;=" &amp; FJ$1, DataRegularSeason20242025!$D$3:$D$1315, $A18)+SUMIFS(DataRegularSeason20242025!$AB$3:$AB$1315,DataRegularSeason20242025!$B$3:$B$1315, "&lt;=" &amp; FJ$1, DataRegularSeason20242025!$E$3:$E$1315, $A18)</f>
        <v>42</v>
      </c>
      <c r="FK18">
        <f>SUMIFS(DataRegularSeason20242025!$AA$3:$AA$1315,DataRegularSeason20242025!$B$3:$B$1315, "&lt;=" &amp; FK$1, DataRegularSeason20242025!$D$3:$D$1315, $A18)+SUMIFS(DataRegularSeason20242025!$AB$3:$AB$1315,DataRegularSeason20242025!$B$3:$B$1315, "&lt;=" &amp; FK$1, DataRegularSeason20242025!$E$3:$E$1315, $A18)</f>
        <v>42</v>
      </c>
      <c r="FL18">
        <f>SUMIFS(DataRegularSeason20242025!$AA$3:$AA$1315,DataRegularSeason20242025!$B$3:$B$1315, "&lt;=" &amp; FL$1, DataRegularSeason20242025!$D$3:$D$1315, $A18)+SUMIFS(DataRegularSeason20242025!$AB$3:$AB$1315,DataRegularSeason20242025!$B$3:$B$1315, "&lt;=" &amp; FL$1, DataRegularSeason20242025!$E$3:$E$1315, $A18)</f>
        <v>42</v>
      </c>
      <c r="FM18">
        <f>SUMIFS(DataRegularSeason20242025!$AA$3:$AA$1315,DataRegularSeason20242025!$B$3:$B$1315, "&lt;=" &amp; FM$1, DataRegularSeason20242025!$D$3:$D$1315, $A18)+SUMIFS(DataRegularSeason20242025!$AB$3:$AB$1315,DataRegularSeason20242025!$B$3:$B$1315, "&lt;=" &amp; FM$1, DataRegularSeason20242025!$E$3:$E$1315, $A18)</f>
        <v>42</v>
      </c>
      <c r="FN18">
        <f>SUMIFS(DataRegularSeason20242025!$AA$3:$AA$1315,DataRegularSeason20242025!$B$3:$B$1315, "&lt;=" &amp; FN$1, DataRegularSeason20242025!$D$3:$D$1315, $A18)+SUMIFS(DataRegularSeason20242025!$AB$3:$AB$1315,DataRegularSeason20242025!$B$3:$B$1315, "&lt;=" &amp; FN$1, DataRegularSeason20242025!$E$3:$E$1315, $A18)</f>
        <v>42</v>
      </c>
      <c r="FO18">
        <f>SUMIFS(DataRegularSeason20242025!$AA$3:$AA$1315,DataRegularSeason20242025!$B$3:$B$1315, "&lt;=" &amp; FO$1, DataRegularSeason20242025!$D$3:$D$1315, $A18)+SUMIFS(DataRegularSeason20242025!$AB$3:$AB$1315,DataRegularSeason20242025!$B$3:$B$1315, "&lt;=" &amp; FO$1, DataRegularSeason20242025!$E$3:$E$1315, $A18)</f>
        <v>42</v>
      </c>
      <c r="FP18">
        <f>SUMIFS(DataRegularSeason20242025!$AA$3:$AA$1315,DataRegularSeason20242025!$B$3:$B$1315, "&lt;=" &amp; FP$1, DataRegularSeason20242025!$D$3:$D$1315, $A18)+SUMIFS(DataRegularSeason20242025!$AB$3:$AB$1315,DataRegularSeason20242025!$B$3:$B$1315, "&lt;=" &amp; FP$1, DataRegularSeason20242025!$E$3:$E$1315, $A18)</f>
        <v>42</v>
      </c>
      <c r="FQ18">
        <f>SUMIFS(DataRegularSeason20242025!$AA$3:$AA$1315,DataRegularSeason20242025!$B$3:$B$1315, "&lt;=" &amp; FQ$1, DataRegularSeason20242025!$D$3:$D$1315, $A18)+SUMIFS(DataRegularSeason20242025!$AB$3:$AB$1315,DataRegularSeason20242025!$B$3:$B$1315, "&lt;=" &amp; FQ$1, DataRegularSeason20242025!$E$3:$E$1315, $A18)</f>
        <v>42</v>
      </c>
      <c r="FR18">
        <f>SUMIFS(DataRegularSeason20242025!$AA$3:$AA$1315,DataRegularSeason20242025!$B$3:$B$1315, "&lt;=" &amp; FR$1, DataRegularSeason20242025!$D$3:$D$1315, $A18)+SUMIFS(DataRegularSeason20242025!$AB$3:$AB$1315,DataRegularSeason20242025!$B$3:$B$1315, "&lt;=" &amp; FR$1, DataRegularSeason20242025!$E$3:$E$1315, $A18)</f>
        <v>42</v>
      </c>
      <c r="FS18">
        <f>SUMIFS(DataRegularSeason20242025!$AA$3:$AA$1315,DataRegularSeason20242025!$B$3:$B$1315, "&lt;=" &amp; FS$1, DataRegularSeason20242025!$D$3:$D$1315, $A18)+SUMIFS(DataRegularSeason20242025!$AB$3:$AB$1315,DataRegularSeason20242025!$B$3:$B$1315, "&lt;=" &amp; FS$1, DataRegularSeason20242025!$E$3:$E$1315, $A18)</f>
        <v>42</v>
      </c>
      <c r="FT18">
        <f>SUMIFS(DataRegularSeason20242025!$AA$3:$AA$1315,DataRegularSeason20242025!$B$3:$B$1315, "&lt;=" &amp; FT$1, DataRegularSeason20242025!$D$3:$D$1315, $A18)+SUMIFS(DataRegularSeason20242025!$AB$3:$AB$1315,DataRegularSeason20242025!$B$3:$B$1315, "&lt;=" &amp; FT$1, DataRegularSeason20242025!$E$3:$E$1315, $A18)</f>
        <v>42</v>
      </c>
      <c r="FU18">
        <f>SUMIFS(DataRegularSeason20242025!$AA$3:$AA$1315,DataRegularSeason20242025!$B$3:$B$1315, "&lt;=" &amp; FU$1, DataRegularSeason20242025!$D$3:$D$1315, $A18)+SUMIFS(DataRegularSeason20242025!$AB$3:$AB$1315,DataRegularSeason20242025!$B$3:$B$1315, "&lt;=" &amp; FU$1, DataRegularSeason20242025!$E$3:$E$1315, $A18)</f>
        <v>42</v>
      </c>
      <c r="FV18">
        <f>SUMIFS(DataRegularSeason20242025!$AA$3:$AA$1315,DataRegularSeason20242025!$B$3:$B$1315, "&lt;=" &amp; FV$1, DataRegularSeason20242025!$D$3:$D$1315, $A18)+SUMIFS(DataRegularSeason20242025!$AB$3:$AB$1315,DataRegularSeason20242025!$B$3:$B$1315, "&lt;=" &amp; FV$1, DataRegularSeason20242025!$E$3:$E$1315, $A18)</f>
        <v>42</v>
      </c>
      <c r="FW18">
        <f>SUMIFS(DataRegularSeason20242025!$AA$3:$AA$1315,DataRegularSeason20242025!$B$3:$B$1315, "&lt;=" &amp; FW$1, DataRegularSeason20242025!$D$3:$D$1315, $A18)+SUMIFS(DataRegularSeason20242025!$AB$3:$AB$1315,DataRegularSeason20242025!$B$3:$B$1315, "&lt;=" &amp; FW$1, DataRegularSeason20242025!$E$3:$E$1315, $A18)</f>
        <v>42</v>
      </c>
      <c r="FX18">
        <f>SUMIFS(DataRegularSeason20242025!$AA$3:$AA$1315,DataRegularSeason20242025!$B$3:$B$1315, "&lt;=" &amp; FX$1, DataRegularSeason20242025!$D$3:$D$1315, $A18)+SUMIFS(DataRegularSeason20242025!$AB$3:$AB$1315,DataRegularSeason20242025!$B$3:$B$1315, "&lt;=" &amp; FX$1, DataRegularSeason20242025!$E$3:$E$1315, $A18)</f>
        <v>42</v>
      </c>
      <c r="FY18">
        <f>SUMIFS(DataRegularSeason20242025!$AA$3:$AA$1315,DataRegularSeason20242025!$B$3:$B$1315, "&lt;=" &amp; FY$1, DataRegularSeason20242025!$D$3:$D$1315, $A18)+SUMIFS(DataRegularSeason20242025!$AB$3:$AB$1315,DataRegularSeason20242025!$B$3:$B$1315, "&lt;=" &amp; FY$1, DataRegularSeason20242025!$E$3:$E$1315, $A18)</f>
        <v>42</v>
      </c>
      <c r="FZ18">
        <f>SUMIFS(DataRegularSeason20242025!$AA$3:$AA$1315,DataRegularSeason20242025!$B$3:$B$1315, "&lt;=" &amp; FZ$1, DataRegularSeason20242025!$D$3:$D$1315, $A18)+SUMIFS(DataRegularSeason20242025!$AB$3:$AB$1315,DataRegularSeason20242025!$B$3:$B$1315, "&lt;=" &amp; FZ$1, DataRegularSeason20242025!$E$3:$E$1315, $A18)</f>
        <v>42</v>
      </c>
      <c r="GA18">
        <f>SUMIFS(DataRegularSeason20242025!$AA$3:$AA$1315,DataRegularSeason20242025!$B$3:$B$1315, "&lt;=" &amp; GA$1, DataRegularSeason20242025!$D$3:$D$1315, $A18)+SUMIFS(DataRegularSeason20242025!$AB$3:$AB$1315,DataRegularSeason20242025!$B$3:$B$1315, "&lt;=" &amp; GA$1, DataRegularSeason20242025!$E$3:$E$1315, $A18)</f>
        <v>42</v>
      </c>
      <c r="GB18">
        <f>SUMIFS(DataRegularSeason20242025!$AA$3:$AA$1315,DataRegularSeason20242025!$B$3:$B$1315, "&lt;=" &amp; GB$1, DataRegularSeason20242025!$D$3:$D$1315, $A18)+SUMIFS(DataRegularSeason20242025!$AB$3:$AB$1315,DataRegularSeason20242025!$B$3:$B$1315, "&lt;=" &amp; GB$1, DataRegularSeason20242025!$E$3:$E$1315, $A18)</f>
        <v>42</v>
      </c>
      <c r="GC18">
        <f>SUMIFS(DataRegularSeason20242025!$AA$3:$AA$1315,DataRegularSeason20242025!$B$3:$B$1315, "&lt;=" &amp; GC$1, DataRegularSeason20242025!$D$3:$D$1315, $A18)+SUMIFS(DataRegularSeason20242025!$AB$3:$AB$1315,DataRegularSeason20242025!$B$3:$B$1315, "&lt;=" &amp; GC$1, DataRegularSeason20242025!$E$3:$E$1315, $A18)</f>
        <v>42</v>
      </c>
      <c r="GD18">
        <f>SUMIFS(DataRegularSeason20242025!$AA$3:$AA$1315,DataRegularSeason20242025!$B$3:$B$1315, "&lt;=" &amp; GD$1, DataRegularSeason20242025!$D$3:$D$1315, $A18)+SUMIFS(DataRegularSeason20242025!$AB$3:$AB$1315,DataRegularSeason20242025!$B$3:$B$1315, "&lt;=" &amp; GD$1, DataRegularSeason20242025!$E$3:$E$1315, $A18)</f>
        <v>42</v>
      </c>
      <c r="GE18">
        <f>SUMIFS(DataRegularSeason20242025!$AA$3:$AA$1315,DataRegularSeason20242025!$B$3:$B$1315, "&lt;=" &amp; GE$1, DataRegularSeason20242025!$D$3:$D$1315, $A18)+SUMIFS(DataRegularSeason20242025!$AB$3:$AB$1315,DataRegularSeason20242025!$B$3:$B$1315, "&lt;=" &amp; GE$1, DataRegularSeason20242025!$E$3:$E$1315, $A18)</f>
        <v>42</v>
      </c>
      <c r="GF18">
        <f>SUMIFS(DataRegularSeason20242025!$AA$3:$AA$1315,DataRegularSeason20242025!$B$3:$B$1315, "&lt;=" &amp; GF$1, DataRegularSeason20242025!$D$3:$D$1315, $A18)+SUMIFS(DataRegularSeason20242025!$AB$3:$AB$1315,DataRegularSeason20242025!$B$3:$B$1315, "&lt;=" &amp; GF$1, DataRegularSeason20242025!$E$3:$E$1315, $A18)</f>
        <v>42</v>
      </c>
      <c r="GG18">
        <f>SUMIFS(DataRegularSeason20242025!$AA$3:$AA$1315,DataRegularSeason20242025!$B$3:$B$1315, "&lt;=" &amp; GG$1, DataRegularSeason20242025!$D$3:$D$1315, $A18)+SUMIFS(DataRegularSeason20242025!$AB$3:$AB$1315,DataRegularSeason20242025!$B$3:$B$1315, "&lt;=" &amp; GG$1, DataRegularSeason20242025!$E$3:$E$1315, $A18)</f>
        <v>42</v>
      </c>
      <c r="GH18">
        <f>SUMIFS(DataRegularSeason20242025!$AA$3:$AA$1315,DataRegularSeason20242025!$B$3:$B$1315, "&lt;=" &amp; GH$1, DataRegularSeason20242025!$D$3:$D$1315, $A18)+SUMIFS(DataRegularSeason20242025!$AB$3:$AB$1315,DataRegularSeason20242025!$B$3:$B$1315, "&lt;=" &amp; GH$1, DataRegularSeason20242025!$E$3:$E$1315, $A18)</f>
        <v>42</v>
      </c>
      <c r="GI18">
        <f>SUMIFS(DataRegularSeason20242025!$AA$3:$AA$1315,DataRegularSeason20242025!$B$3:$B$1315, "&lt;=" &amp; GI$1, DataRegularSeason20242025!$D$3:$D$1315, $A18)+SUMIFS(DataRegularSeason20242025!$AB$3:$AB$1315,DataRegularSeason20242025!$B$3:$B$1315, "&lt;=" &amp; GI$1, DataRegularSeason20242025!$E$3:$E$1315, $A18)</f>
        <v>42</v>
      </c>
      <c r="GJ18">
        <f>SUMIFS(DataRegularSeason20242025!$AA$3:$AA$1315,DataRegularSeason20242025!$B$3:$B$1315, "&lt;=" &amp; GJ$1, DataRegularSeason20242025!$D$3:$D$1315, $A18)+SUMIFS(DataRegularSeason20242025!$AB$3:$AB$1315,DataRegularSeason20242025!$B$3:$B$1315, "&lt;=" &amp; GJ$1, DataRegularSeason20242025!$E$3:$E$1315, $A18)</f>
        <v>42</v>
      </c>
      <c r="GK18">
        <f>SUMIFS(DataRegularSeason20242025!$AA$3:$AA$1315,DataRegularSeason20242025!$B$3:$B$1315, "&lt;=" &amp; GK$1, DataRegularSeason20242025!$D$3:$D$1315, $A18)+SUMIFS(DataRegularSeason20242025!$AB$3:$AB$1315,DataRegularSeason20242025!$B$3:$B$1315, "&lt;=" &amp; GK$1, DataRegularSeason20242025!$E$3:$E$1315, $A18)</f>
        <v>42</v>
      </c>
      <c r="GL18">
        <f>SUMIFS(DataRegularSeason20242025!$AA$3:$AA$1315,DataRegularSeason20242025!$B$3:$B$1315, "&lt;=" &amp; GL$1, DataRegularSeason20242025!$D$3:$D$1315, $A18)+SUMIFS(DataRegularSeason20242025!$AB$3:$AB$1315,DataRegularSeason20242025!$B$3:$B$1315, "&lt;=" &amp; GL$1, DataRegularSeason20242025!$E$3:$E$1315, $A18)</f>
        <v>42</v>
      </c>
      <c r="GM18">
        <f>SUMIFS(DataRegularSeason20242025!$AA$3:$AA$1315,DataRegularSeason20242025!$B$3:$B$1315, "&lt;=" &amp; GM$1, DataRegularSeason20242025!$D$3:$D$1315, $A18)+SUMIFS(DataRegularSeason20242025!$AB$3:$AB$1315,DataRegularSeason20242025!$B$3:$B$1315, "&lt;=" &amp; GM$1, DataRegularSeason20242025!$E$3:$E$1315, $A18)</f>
        <v>42</v>
      </c>
      <c r="GN18">
        <f>SUMIFS(DataRegularSeason20242025!$AA$3:$AA$1315,DataRegularSeason20242025!$B$3:$B$1315, "&lt;=" &amp; GN$1, DataRegularSeason20242025!$D$3:$D$1315, $A18)+SUMIFS(DataRegularSeason20242025!$AB$3:$AB$1315,DataRegularSeason20242025!$B$3:$B$1315, "&lt;=" &amp; GN$1, DataRegularSeason20242025!$E$3:$E$1315, $A18)</f>
        <v>42</v>
      </c>
      <c r="GO18">
        <f>SUMIFS(DataRegularSeason20242025!$AA$3:$AA$1315,DataRegularSeason20242025!$B$3:$B$1315, "&lt;=" &amp; GO$1, DataRegularSeason20242025!$D$3:$D$1315, $A18)+SUMIFS(DataRegularSeason20242025!$AB$3:$AB$1315,DataRegularSeason20242025!$B$3:$B$1315, "&lt;=" &amp; GO$1, DataRegularSeason20242025!$E$3:$E$1315, $A18)</f>
        <v>42</v>
      </c>
      <c r="GP18">
        <f>SUMIFS(DataRegularSeason20242025!$AA$3:$AA$1315,DataRegularSeason20242025!$B$3:$B$1315, "&lt;=" &amp; GP$1, DataRegularSeason20242025!$D$3:$D$1315, $A18)+SUMIFS(DataRegularSeason20242025!$AB$3:$AB$1315,DataRegularSeason20242025!$B$3:$B$1315, "&lt;=" &amp; GP$1, DataRegularSeason20242025!$E$3:$E$1315, $A18)</f>
        <v>42</v>
      </c>
      <c r="GQ18">
        <f>SUMIFS(DataRegularSeason20242025!$AA$3:$AA$1315,DataRegularSeason20242025!$B$3:$B$1315, "&lt;=" &amp; GQ$1, DataRegularSeason20242025!$D$3:$D$1315, $A18)+SUMIFS(DataRegularSeason20242025!$AB$3:$AB$1315,DataRegularSeason20242025!$B$3:$B$1315, "&lt;=" &amp; GQ$1, DataRegularSeason20242025!$E$3:$E$1315, $A18)</f>
        <v>42</v>
      </c>
      <c r="GR18">
        <f>SUMIFS(DataRegularSeason20242025!$AA$3:$AA$1315,DataRegularSeason20242025!$B$3:$B$1315, "&lt;=" &amp; GR$1, DataRegularSeason20242025!$D$3:$D$1315, $A18)+SUMIFS(DataRegularSeason20242025!$AB$3:$AB$1315,DataRegularSeason20242025!$B$3:$B$1315, "&lt;=" &amp; GR$1, DataRegularSeason20242025!$E$3:$E$1315, $A18)</f>
        <v>42</v>
      </c>
      <c r="GS18">
        <f>SUMIFS(DataRegularSeason20242025!$AA$3:$AA$1315,DataRegularSeason20242025!$B$3:$B$1315, "&lt;=" &amp; GS$1, DataRegularSeason20242025!$D$3:$D$1315, $A18)+SUMIFS(DataRegularSeason20242025!$AB$3:$AB$1315,DataRegularSeason20242025!$B$3:$B$1315, "&lt;=" &amp; GS$1, DataRegularSeason20242025!$E$3:$E$1315, $A18)</f>
        <v>42</v>
      </c>
      <c r="GT18">
        <f>SUMIFS(DataRegularSeason20242025!$AA$3:$AA$1315,DataRegularSeason20242025!$B$3:$B$1315, "&lt;=" &amp; GT$1, DataRegularSeason20242025!$D$3:$D$1315, $A18)+SUMIFS(DataRegularSeason20242025!$AB$3:$AB$1315,DataRegularSeason20242025!$B$3:$B$1315, "&lt;=" &amp; GT$1, DataRegularSeason20242025!$E$3:$E$1315, $A18)</f>
        <v>42</v>
      </c>
      <c r="GU18">
        <f>SUMIFS(DataRegularSeason20242025!$AA$3:$AA$1315,DataRegularSeason20242025!$B$3:$B$1315, "&lt;=" &amp; GU$1, DataRegularSeason20242025!$D$3:$D$1315, $A18)+SUMIFS(DataRegularSeason20242025!$AB$3:$AB$1315,DataRegularSeason20242025!$B$3:$B$1315, "&lt;=" &amp; GU$1, DataRegularSeason20242025!$E$3:$E$1315, $A18)</f>
        <v>42</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42</v>
      </c>
      <c r="BY19">
        <f>SUMIFS(DataRegularSeason20242025!$AA$3:$AA$1315,DataRegularSeason20242025!$B$3:$B$1315, "&lt;=" &amp; BY$1, DataRegularSeason20242025!$D$3:$D$1315, $A19)+SUMIFS(DataRegularSeason20242025!$AB$3:$AB$1315,DataRegularSeason20242025!$B$3:$B$1315, "&lt;=" &amp; BY$1, DataRegularSeason20242025!$E$3:$E$1315, $A19)</f>
        <v>42</v>
      </c>
      <c r="BZ19">
        <f>SUMIFS(DataRegularSeason20242025!$AA$3:$AA$1315,DataRegularSeason20242025!$B$3:$B$1315, "&lt;=" &amp; BZ$1, DataRegularSeason20242025!$D$3:$D$1315, $A19)+SUMIFS(DataRegularSeason20242025!$AB$3:$AB$1315,DataRegularSeason20242025!$B$3:$B$1315, "&lt;=" &amp; BZ$1, DataRegularSeason20242025!$E$3:$E$1315, $A19)</f>
        <v>42</v>
      </c>
      <c r="CA19">
        <f>SUMIFS(DataRegularSeason20242025!$AA$3:$AA$1315,DataRegularSeason20242025!$B$3:$B$1315, "&lt;=" &amp; CA$1, DataRegularSeason20242025!$D$3:$D$1315, $A19)+SUMIFS(DataRegularSeason20242025!$AB$3:$AB$1315,DataRegularSeason20242025!$B$3:$B$1315, "&lt;=" &amp; CA$1, DataRegularSeason20242025!$E$3:$E$1315, $A19)</f>
        <v>42</v>
      </c>
      <c r="CB19">
        <f>SUMIFS(DataRegularSeason20242025!$AA$3:$AA$1315,DataRegularSeason20242025!$B$3:$B$1315, "&lt;=" &amp; CB$1, DataRegularSeason20242025!$D$3:$D$1315, $A19)+SUMIFS(DataRegularSeason20242025!$AB$3:$AB$1315,DataRegularSeason20242025!$B$3:$B$1315, "&lt;=" &amp; CB$1, DataRegularSeason20242025!$E$3:$E$1315, $A19)</f>
        <v>42</v>
      </c>
      <c r="CC19">
        <f>SUMIFS(DataRegularSeason20242025!$AA$3:$AA$1315,DataRegularSeason20242025!$B$3:$B$1315, "&lt;=" &amp; CC$1, DataRegularSeason20242025!$D$3:$D$1315, $A19)+SUMIFS(DataRegularSeason20242025!$AB$3:$AB$1315,DataRegularSeason20242025!$B$3:$B$1315, "&lt;=" &amp; CC$1, DataRegularSeason20242025!$E$3:$E$1315, $A19)</f>
        <v>42</v>
      </c>
      <c r="CD19">
        <f>SUMIFS(DataRegularSeason20242025!$AA$3:$AA$1315,DataRegularSeason20242025!$B$3:$B$1315, "&lt;=" &amp; CD$1, DataRegularSeason20242025!$D$3:$D$1315, $A19)+SUMIFS(DataRegularSeason20242025!$AB$3:$AB$1315,DataRegularSeason20242025!$B$3:$B$1315, "&lt;=" &amp; CD$1, DataRegularSeason20242025!$E$3:$E$1315, $A19)</f>
        <v>42</v>
      </c>
      <c r="CE19">
        <f>SUMIFS(DataRegularSeason20242025!$AA$3:$AA$1315,DataRegularSeason20242025!$B$3:$B$1315, "&lt;=" &amp; CE$1, DataRegularSeason20242025!$D$3:$D$1315, $A19)+SUMIFS(DataRegularSeason20242025!$AB$3:$AB$1315,DataRegularSeason20242025!$B$3:$B$1315, "&lt;=" &amp; CE$1, DataRegularSeason20242025!$E$3:$E$1315, $A19)</f>
        <v>42</v>
      </c>
      <c r="CF19">
        <f>SUMIFS(DataRegularSeason20242025!$AA$3:$AA$1315,DataRegularSeason20242025!$B$3:$B$1315, "&lt;=" &amp; CF$1, DataRegularSeason20242025!$D$3:$D$1315, $A19)+SUMIFS(DataRegularSeason20242025!$AB$3:$AB$1315,DataRegularSeason20242025!$B$3:$B$1315, "&lt;=" &amp; CF$1, DataRegularSeason20242025!$E$3:$E$1315, $A19)</f>
        <v>42</v>
      </c>
      <c r="CG19">
        <f>SUMIFS(DataRegularSeason20242025!$AA$3:$AA$1315,DataRegularSeason20242025!$B$3:$B$1315, "&lt;=" &amp; CG$1, DataRegularSeason20242025!$D$3:$D$1315, $A19)+SUMIFS(DataRegularSeason20242025!$AB$3:$AB$1315,DataRegularSeason20242025!$B$3:$B$1315, "&lt;=" &amp; CG$1, DataRegularSeason20242025!$E$3:$E$1315, $A19)</f>
        <v>42</v>
      </c>
      <c r="CH19">
        <f>SUMIFS(DataRegularSeason20242025!$AA$3:$AA$1315,DataRegularSeason20242025!$B$3:$B$1315, "&lt;=" &amp; CH$1, DataRegularSeason20242025!$D$3:$D$1315, $A19)+SUMIFS(DataRegularSeason20242025!$AB$3:$AB$1315,DataRegularSeason20242025!$B$3:$B$1315, "&lt;=" &amp; CH$1, DataRegularSeason20242025!$E$3:$E$1315, $A19)</f>
        <v>42</v>
      </c>
      <c r="CI19">
        <f>SUMIFS(DataRegularSeason20242025!$AA$3:$AA$1315,DataRegularSeason20242025!$B$3:$B$1315, "&lt;=" &amp; CI$1, DataRegularSeason20242025!$D$3:$D$1315, $A19)+SUMIFS(DataRegularSeason20242025!$AB$3:$AB$1315,DataRegularSeason20242025!$B$3:$B$1315, "&lt;=" &amp; CI$1, DataRegularSeason20242025!$E$3:$E$1315, $A19)</f>
        <v>42</v>
      </c>
      <c r="CJ19">
        <f>SUMIFS(DataRegularSeason20242025!$AA$3:$AA$1315,DataRegularSeason20242025!$B$3:$B$1315, "&lt;=" &amp; CJ$1, DataRegularSeason20242025!$D$3:$D$1315, $A19)+SUMIFS(DataRegularSeason20242025!$AB$3:$AB$1315,DataRegularSeason20242025!$B$3:$B$1315, "&lt;=" &amp; CJ$1, DataRegularSeason20242025!$E$3:$E$1315, $A19)</f>
        <v>42</v>
      </c>
      <c r="CK19">
        <f>SUMIFS(DataRegularSeason20242025!$AA$3:$AA$1315,DataRegularSeason20242025!$B$3:$B$1315, "&lt;=" &amp; CK$1, DataRegularSeason20242025!$D$3:$D$1315, $A19)+SUMIFS(DataRegularSeason20242025!$AB$3:$AB$1315,DataRegularSeason20242025!$B$3:$B$1315, "&lt;=" &amp; CK$1, DataRegularSeason20242025!$E$3:$E$1315, $A19)</f>
        <v>42</v>
      </c>
      <c r="CL19">
        <f>SUMIFS(DataRegularSeason20242025!$AA$3:$AA$1315,DataRegularSeason20242025!$B$3:$B$1315, "&lt;=" &amp; CL$1, DataRegularSeason20242025!$D$3:$D$1315, $A19)+SUMIFS(DataRegularSeason20242025!$AB$3:$AB$1315,DataRegularSeason20242025!$B$3:$B$1315, "&lt;=" &amp; CL$1, DataRegularSeason20242025!$E$3:$E$1315, $A19)</f>
        <v>42</v>
      </c>
      <c r="CM19">
        <f>SUMIFS(DataRegularSeason20242025!$AA$3:$AA$1315,DataRegularSeason20242025!$B$3:$B$1315, "&lt;=" &amp; CM$1, DataRegularSeason20242025!$D$3:$D$1315, $A19)+SUMIFS(DataRegularSeason20242025!$AB$3:$AB$1315,DataRegularSeason20242025!$B$3:$B$1315, "&lt;=" &amp; CM$1, DataRegularSeason20242025!$E$3:$E$1315, $A19)</f>
        <v>42</v>
      </c>
      <c r="CN19">
        <f>SUMIFS(DataRegularSeason20242025!$AA$3:$AA$1315,DataRegularSeason20242025!$B$3:$B$1315, "&lt;=" &amp; CN$1, DataRegularSeason20242025!$D$3:$D$1315, $A19)+SUMIFS(DataRegularSeason20242025!$AB$3:$AB$1315,DataRegularSeason20242025!$B$3:$B$1315, "&lt;=" &amp; CN$1, DataRegularSeason20242025!$E$3:$E$1315, $A19)</f>
        <v>42</v>
      </c>
      <c r="CO19">
        <f>SUMIFS(DataRegularSeason20242025!$AA$3:$AA$1315,DataRegularSeason20242025!$B$3:$B$1315, "&lt;=" &amp; CO$1, DataRegularSeason20242025!$D$3:$D$1315, $A19)+SUMIFS(DataRegularSeason20242025!$AB$3:$AB$1315,DataRegularSeason20242025!$B$3:$B$1315, "&lt;=" &amp; CO$1, DataRegularSeason20242025!$E$3:$E$1315, $A19)</f>
        <v>42</v>
      </c>
      <c r="CP19">
        <f>SUMIFS(DataRegularSeason20242025!$AA$3:$AA$1315,DataRegularSeason20242025!$B$3:$B$1315, "&lt;=" &amp; CP$1, DataRegularSeason20242025!$D$3:$D$1315, $A19)+SUMIFS(DataRegularSeason20242025!$AB$3:$AB$1315,DataRegularSeason20242025!$B$3:$B$1315, "&lt;=" &amp; CP$1, DataRegularSeason20242025!$E$3:$E$1315, $A19)</f>
        <v>42</v>
      </c>
      <c r="CQ19">
        <f>SUMIFS(DataRegularSeason20242025!$AA$3:$AA$1315,DataRegularSeason20242025!$B$3:$B$1315, "&lt;=" &amp; CQ$1, DataRegularSeason20242025!$D$3:$D$1315, $A19)+SUMIFS(DataRegularSeason20242025!$AB$3:$AB$1315,DataRegularSeason20242025!$B$3:$B$1315, "&lt;=" &amp; CQ$1, DataRegularSeason20242025!$E$3:$E$1315, $A19)</f>
        <v>42</v>
      </c>
      <c r="CR19">
        <f>SUMIFS(DataRegularSeason20242025!$AA$3:$AA$1315,DataRegularSeason20242025!$B$3:$B$1315, "&lt;=" &amp; CR$1, DataRegularSeason20242025!$D$3:$D$1315, $A19)+SUMIFS(DataRegularSeason20242025!$AB$3:$AB$1315,DataRegularSeason20242025!$B$3:$B$1315, "&lt;=" &amp; CR$1, DataRegularSeason20242025!$E$3:$E$1315, $A19)</f>
        <v>42</v>
      </c>
      <c r="CS19">
        <f>SUMIFS(DataRegularSeason20242025!$AA$3:$AA$1315,DataRegularSeason20242025!$B$3:$B$1315, "&lt;=" &amp; CS$1, DataRegularSeason20242025!$D$3:$D$1315, $A19)+SUMIFS(DataRegularSeason20242025!$AB$3:$AB$1315,DataRegularSeason20242025!$B$3:$B$1315, "&lt;=" &amp; CS$1, DataRegularSeason20242025!$E$3:$E$1315, $A19)</f>
        <v>42</v>
      </c>
      <c r="CT19">
        <f>SUMIFS(DataRegularSeason20242025!$AA$3:$AA$1315,DataRegularSeason20242025!$B$3:$B$1315, "&lt;=" &amp; CT$1, DataRegularSeason20242025!$D$3:$D$1315, $A19)+SUMIFS(DataRegularSeason20242025!$AB$3:$AB$1315,DataRegularSeason20242025!$B$3:$B$1315, "&lt;=" &amp; CT$1, DataRegularSeason20242025!$E$3:$E$1315, $A19)</f>
        <v>42</v>
      </c>
      <c r="CU19">
        <f>SUMIFS(DataRegularSeason20242025!$AA$3:$AA$1315,DataRegularSeason20242025!$B$3:$B$1315, "&lt;=" &amp; CU$1, DataRegularSeason20242025!$D$3:$D$1315, $A19)+SUMIFS(DataRegularSeason20242025!$AB$3:$AB$1315,DataRegularSeason20242025!$B$3:$B$1315, "&lt;=" &amp; CU$1, DataRegularSeason20242025!$E$3:$E$1315, $A19)</f>
        <v>42</v>
      </c>
      <c r="CV19">
        <f>SUMIFS(DataRegularSeason20242025!$AA$3:$AA$1315,DataRegularSeason20242025!$B$3:$B$1315, "&lt;=" &amp; CV$1, DataRegularSeason20242025!$D$3:$D$1315, $A19)+SUMIFS(DataRegularSeason20242025!$AB$3:$AB$1315,DataRegularSeason20242025!$B$3:$B$1315, "&lt;=" &amp; CV$1, DataRegularSeason20242025!$E$3:$E$1315, $A19)</f>
        <v>42</v>
      </c>
      <c r="CW19">
        <f>SUMIFS(DataRegularSeason20242025!$AA$3:$AA$1315,DataRegularSeason20242025!$B$3:$B$1315, "&lt;=" &amp; CW$1, DataRegularSeason20242025!$D$3:$D$1315, $A19)+SUMIFS(DataRegularSeason20242025!$AB$3:$AB$1315,DataRegularSeason20242025!$B$3:$B$1315, "&lt;=" &amp; CW$1, DataRegularSeason20242025!$E$3:$E$1315, $A19)</f>
        <v>42</v>
      </c>
      <c r="CX19">
        <f>SUMIFS(DataRegularSeason20242025!$AA$3:$AA$1315,DataRegularSeason20242025!$B$3:$B$1315, "&lt;=" &amp; CX$1, DataRegularSeason20242025!$D$3:$D$1315, $A19)+SUMIFS(DataRegularSeason20242025!$AB$3:$AB$1315,DataRegularSeason20242025!$B$3:$B$1315, "&lt;=" &amp; CX$1, DataRegularSeason20242025!$E$3:$E$1315, $A19)</f>
        <v>42</v>
      </c>
      <c r="CY19">
        <f>SUMIFS(DataRegularSeason20242025!$AA$3:$AA$1315,DataRegularSeason20242025!$B$3:$B$1315, "&lt;=" &amp; CY$1, DataRegularSeason20242025!$D$3:$D$1315, $A19)+SUMIFS(DataRegularSeason20242025!$AB$3:$AB$1315,DataRegularSeason20242025!$B$3:$B$1315, "&lt;=" &amp; CY$1, DataRegularSeason20242025!$E$3:$E$1315, $A19)</f>
        <v>42</v>
      </c>
      <c r="CZ19">
        <f>SUMIFS(DataRegularSeason20242025!$AA$3:$AA$1315,DataRegularSeason20242025!$B$3:$B$1315, "&lt;=" &amp; CZ$1, DataRegularSeason20242025!$D$3:$D$1315, $A19)+SUMIFS(DataRegularSeason20242025!$AB$3:$AB$1315,DataRegularSeason20242025!$B$3:$B$1315, "&lt;=" &amp; CZ$1, DataRegularSeason20242025!$E$3:$E$1315, $A19)</f>
        <v>42</v>
      </c>
      <c r="DA19">
        <f>SUMIFS(DataRegularSeason20242025!$AA$3:$AA$1315,DataRegularSeason20242025!$B$3:$B$1315, "&lt;=" &amp; DA$1, DataRegularSeason20242025!$D$3:$D$1315, $A19)+SUMIFS(DataRegularSeason20242025!$AB$3:$AB$1315,DataRegularSeason20242025!$B$3:$B$1315, "&lt;=" &amp; DA$1, DataRegularSeason20242025!$E$3:$E$1315, $A19)</f>
        <v>42</v>
      </c>
      <c r="DB19">
        <f>SUMIFS(DataRegularSeason20242025!$AA$3:$AA$1315,DataRegularSeason20242025!$B$3:$B$1315, "&lt;=" &amp; DB$1, DataRegularSeason20242025!$D$3:$D$1315, $A19)+SUMIFS(DataRegularSeason20242025!$AB$3:$AB$1315,DataRegularSeason20242025!$B$3:$B$1315, "&lt;=" &amp; DB$1, DataRegularSeason20242025!$E$3:$E$1315, $A19)</f>
        <v>42</v>
      </c>
      <c r="DC19">
        <f>SUMIFS(DataRegularSeason20242025!$AA$3:$AA$1315,DataRegularSeason20242025!$B$3:$B$1315, "&lt;=" &amp; DC$1, DataRegularSeason20242025!$D$3:$D$1315, $A19)+SUMIFS(DataRegularSeason20242025!$AB$3:$AB$1315,DataRegularSeason20242025!$B$3:$B$1315, "&lt;=" &amp; DC$1, DataRegularSeason20242025!$E$3:$E$1315, $A19)</f>
        <v>42</v>
      </c>
      <c r="DD19">
        <f>SUMIFS(DataRegularSeason20242025!$AA$3:$AA$1315,DataRegularSeason20242025!$B$3:$B$1315, "&lt;=" &amp; DD$1, DataRegularSeason20242025!$D$3:$D$1315, $A19)+SUMIFS(DataRegularSeason20242025!$AB$3:$AB$1315,DataRegularSeason20242025!$B$3:$B$1315, "&lt;=" &amp; DD$1, DataRegularSeason20242025!$E$3:$E$1315, $A19)</f>
        <v>42</v>
      </c>
      <c r="DE19">
        <f>SUMIFS(DataRegularSeason20242025!$AA$3:$AA$1315,DataRegularSeason20242025!$B$3:$B$1315, "&lt;=" &amp; DE$1, DataRegularSeason20242025!$D$3:$D$1315, $A19)+SUMIFS(DataRegularSeason20242025!$AB$3:$AB$1315,DataRegularSeason20242025!$B$3:$B$1315, "&lt;=" &amp; DE$1, DataRegularSeason20242025!$E$3:$E$1315, $A19)</f>
        <v>42</v>
      </c>
      <c r="DF19">
        <f>SUMIFS(DataRegularSeason20242025!$AA$3:$AA$1315,DataRegularSeason20242025!$B$3:$B$1315, "&lt;=" &amp; DF$1, DataRegularSeason20242025!$D$3:$D$1315, $A19)+SUMIFS(DataRegularSeason20242025!$AB$3:$AB$1315,DataRegularSeason20242025!$B$3:$B$1315, "&lt;=" &amp; DF$1, DataRegularSeason20242025!$E$3:$E$1315, $A19)</f>
        <v>42</v>
      </c>
      <c r="DG19">
        <f>SUMIFS(DataRegularSeason20242025!$AA$3:$AA$1315,DataRegularSeason20242025!$B$3:$B$1315, "&lt;=" &amp; DG$1, DataRegularSeason20242025!$D$3:$D$1315, $A19)+SUMIFS(DataRegularSeason20242025!$AB$3:$AB$1315,DataRegularSeason20242025!$B$3:$B$1315, "&lt;=" &amp; DG$1, DataRegularSeason20242025!$E$3:$E$1315, $A19)</f>
        <v>42</v>
      </c>
      <c r="DH19">
        <f>SUMIFS(DataRegularSeason20242025!$AA$3:$AA$1315,DataRegularSeason20242025!$B$3:$B$1315, "&lt;=" &amp; DH$1, DataRegularSeason20242025!$D$3:$D$1315, $A19)+SUMIFS(DataRegularSeason20242025!$AB$3:$AB$1315,DataRegularSeason20242025!$B$3:$B$1315, "&lt;=" &amp; DH$1, DataRegularSeason20242025!$E$3:$E$1315, $A19)</f>
        <v>42</v>
      </c>
      <c r="DI19">
        <f>SUMIFS(DataRegularSeason20242025!$AA$3:$AA$1315,DataRegularSeason20242025!$B$3:$B$1315, "&lt;=" &amp; DI$1, DataRegularSeason20242025!$D$3:$D$1315, $A19)+SUMIFS(DataRegularSeason20242025!$AB$3:$AB$1315,DataRegularSeason20242025!$B$3:$B$1315, "&lt;=" &amp; DI$1, DataRegularSeason20242025!$E$3:$E$1315, $A19)</f>
        <v>42</v>
      </c>
      <c r="DJ19">
        <f>SUMIFS(DataRegularSeason20242025!$AA$3:$AA$1315,DataRegularSeason20242025!$B$3:$B$1315, "&lt;=" &amp; DJ$1, DataRegularSeason20242025!$D$3:$D$1315, $A19)+SUMIFS(DataRegularSeason20242025!$AB$3:$AB$1315,DataRegularSeason20242025!$B$3:$B$1315, "&lt;=" &amp; DJ$1, DataRegularSeason20242025!$E$3:$E$1315, $A19)</f>
        <v>42</v>
      </c>
      <c r="DK19">
        <f>SUMIFS(DataRegularSeason20242025!$AA$3:$AA$1315,DataRegularSeason20242025!$B$3:$B$1315, "&lt;=" &amp; DK$1, DataRegularSeason20242025!$D$3:$D$1315, $A19)+SUMIFS(DataRegularSeason20242025!$AB$3:$AB$1315,DataRegularSeason20242025!$B$3:$B$1315, "&lt;=" &amp; DK$1, DataRegularSeason20242025!$E$3:$E$1315, $A19)</f>
        <v>42</v>
      </c>
      <c r="DL19">
        <f>SUMIFS(DataRegularSeason20242025!$AA$3:$AA$1315,DataRegularSeason20242025!$B$3:$B$1315, "&lt;=" &amp; DL$1, DataRegularSeason20242025!$D$3:$D$1315, $A19)+SUMIFS(DataRegularSeason20242025!$AB$3:$AB$1315,DataRegularSeason20242025!$B$3:$B$1315, "&lt;=" &amp; DL$1, DataRegularSeason20242025!$E$3:$E$1315, $A19)</f>
        <v>42</v>
      </c>
      <c r="DM19">
        <f>SUMIFS(DataRegularSeason20242025!$AA$3:$AA$1315,DataRegularSeason20242025!$B$3:$B$1315, "&lt;=" &amp; DM$1, DataRegularSeason20242025!$D$3:$D$1315, $A19)+SUMIFS(DataRegularSeason20242025!$AB$3:$AB$1315,DataRegularSeason20242025!$B$3:$B$1315, "&lt;=" &amp; DM$1, DataRegularSeason20242025!$E$3:$E$1315, $A19)</f>
        <v>42</v>
      </c>
      <c r="DN19">
        <f>SUMIFS(DataRegularSeason20242025!$AA$3:$AA$1315,DataRegularSeason20242025!$B$3:$B$1315, "&lt;=" &amp; DN$1, DataRegularSeason20242025!$D$3:$D$1315, $A19)+SUMIFS(DataRegularSeason20242025!$AB$3:$AB$1315,DataRegularSeason20242025!$B$3:$B$1315, "&lt;=" &amp; DN$1, DataRegularSeason20242025!$E$3:$E$1315, $A19)</f>
        <v>42</v>
      </c>
      <c r="DO19">
        <f>SUMIFS(DataRegularSeason20242025!$AA$3:$AA$1315,DataRegularSeason20242025!$B$3:$B$1315, "&lt;=" &amp; DO$1, DataRegularSeason20242025!$D$3:$D$1315, $A19)+SUMIFS(DataRegularSeason20242025!$AB$3:$AB$1315,DataRegularSeason20242025!$B$3:$B$1315, "&lt;=" &amp; DO$1, DataRegularSeason20242025!$E$3:$E$1315, $A19)</f>
        <v>42</v>
      </c>
      <c r="DP19">
        <f>SUMIFS(DataRegularSeason20242025!$AA$3:$AA$1315,DataRegularSeason20242025!$B$3:$B$1315, "&lt;=" &amp; DP$1, DataRegularSeason20242025!$D$3:$D$1315, $A19)+SUMIFS(DataRegularSeason20242025!$AB$3:$AB$1315,DataRegularSeason20242025!$B$3:$B$1315, "&lt;=" &amp; DP$1, DataRegularSeason20242025!$E$3:$E$1315, $A19)</f>
        <v>42</v>
      </c>
      <c r="DQ19">
        <f>SUMIFS(DataRegularSeason20242025!$AA$3:$AA$1315,DataRegularSeason20242025!$B$3:$B$1315, "&lt;=" &amp; DQ$1, DataRegularSeason20242025!$D$3:$D$1315, $A19)+SUMIFS(DataRegularSeason20242025!$AB$3:$AB$1315,DataRegularSeason20242025!$B$3:$B$1315, "&lt;=" &amp; DQ$1, DataRegularSeason20242025!$E$3:$E$1315, $A19)</f>
        <v>42</v>
      </c>
      <c r="DR19">
        <f>SUMIFS(DataRegularSeason20242025!$AA$3:$AA$1315,DataRegularSeason20242025!$B$3:$B$1315, "&lt;=" &amp; DR$1, DataRegularSeason20242025!$D$3:$D$1315, $A19)+SUMIFS(DataRegularSeason20242025!$AB$3:$AB$1315,DataRegularSeason20242025!$B$3:$B$1315, "&lt;=" &amp; DR$1, DataRegularSeason20242025!$E$3:$E$1315, $A19)</f>
        <v>42</v>
      </c>
      <c r="DS19">
        <f>SUMIFS(DataRegularSeason20242025!$AA$3:$AA$1315,DataRegularSeason20242025!$B$3:$B$1315, "&lt;=" &amp; DS$1, DataRegularSeason20242025!$D$3:$D$1315, $A19)+SUMIFS(DataRegularSeason20242025!$AB$3:$AB$1315,DataRegularSeason20242025!$B$3:$B$1315, "&lt;=" &amp; DS$1, DataRegularSeason20242025!$E$3:$E$1315, $A19)</f>
        <v>42</v>
      </c>
      <c r="DT19">
        <f>SUMIFS(DataRegularSeason20242025!$AA$3:$AA$1315,DataRegularSeason20242025!$B$3:$B$1315, "&lt;=" &amp; DT$1, DataRegularSeason20242025!$D$3:$D$1315, $A19)+SUMIFS(DataRegularSeason20242025!$AB$3:$AB$1315,DataRegularSeason20242025!$B$3:$B$1315, "&lt;=" &amp; DT$1, DataRegularSeason20242025!$E$3:$E$1315, $A19)</f>
        <v>42</v>
      </c>
      <c r="DU19">
        <f>SUMIFS(DataRegularSeason20242025!$AA$3:$AA$1315,DataRegularSeason20242025!$B$3:$B$1315, "&lt;=" &amp; DU$1, DataRegularSeason20242025!$D$3:$D$1315, $A19)+SUMIFS(DataRegularSeason20242025!$AB$3:$AB$1315,DataRegularSeason20242025!$B$3:$B$1315, "&lt;=" &amp; DU$1, DataRegularSeason20242025!$E$3:$E$1315, $A19)</f>
        <v>42</v>
      </c>
      <c r="DV19">
        <f>SUMIFS(DataRegularSeason20242025!$AA$3:$AA$1315,DataRegularSeason20242025!$B$3:$B$1315, "&lt;=" &amp; DV$1, DataRegularSeason20242025!$D$3:$D$1315, $A19)+SUMIFS(DataRegularSeason20242025!$AB$3:$AB$1315,DataRegularSeason20242025!$B$3:$B$1315, "&lt;=" &amp; DV$1, DataRegularSeason20242025!$E$3:$E$1315, $A19)</f>
        <v>42</v>
      </c>
      <c r="DW19">
        <f>SUMIFS(DataRegularSeason20242025!$AA$3:$AA$1315,DataRegularSeason20242025!$B$3:$B$1315, "&lt;=" &amp; DW$1, DataRegularSeason20242025!$D$3:$D$1315, $A19)+SUMIFS(DataRegularSeason20242025!$AB$3:$AB$1315,DataRegularSeason20242025!$B$3:$B$1315, "&lt;=" &amp; DW$1, DataRegularSeason20242025!$E$3:$E$1315, $A19)</f>
        <v>42</v>
      </c>
      <c r="DX19">
        <f>SUMIFS(DataRegularSeason20242025!$AA$3:$AA$1315,DataRegularSeason20242025!$B$3:$B$1315, "&lt;=" &amp; DX$1, DataRegularSeason20242025!$D$3:$D$1315, $A19)+SUMIFS(DataRegularSeason20242025!$AB$3:$AB$1315,DataRegularSeason20242025!$B$3:$B$1315, "&lt;=" &amp; DX$1, DataRegularSeason20242025!$E$3:$E$1315, $A19)</f>
        <v>42</v>
      </c>
      <c r="DY19">
        <f>SUMIFS(DataRegularSeason20242025!$AA$3:$AA$1315,DataRegularSeason20242025!$B$3:$B$1315, "&lt;=" &amp; DY$1, DataRegularSeason20242025!$D$3:$D$1315, $A19)+SUMIFS(DataRegularSeason20242025!$AB$3:$AB$1315,DataRegularSeason20242025!$B$3:$B$1315, "&lt;=" &amp; DY$1, DataRegularSeason20242025!$E$3:$E$1315, $A19)</f>
        <v>42</v>
      </c>
      <c r="DZ19">
        <f>SUMIFS(DataRegularSeason20242025!$AA$3:$AA$1315,DataRegularSeason20242025!$B$3:$B$1315, "&lt;=" &amp; DZ$1, DataRegularSeason20242025!$D$3:$D$1315, $A19)+SUMIFS(DataRegularSeason20242025!$AB$3:$AB$1315,DataRegularSeason20242025!$B$3:$B$1315, "&lt;=" &amp; DZ$1, DataRegularSeason20242025!$E$3:$E$1315, $A19)</f>
        <v>42</v>
      </c>
      <c r="EA19">
        <f>SUMIFS(DataRegularSeason20242025!$AA$3:$AA$1315,DataRegularSeason20242025!$B$3:$B$1315, "&lt;=" &amp; EA$1, DataRegularSeason20242025!$D$3:$D$1315, $A19)+SUMIFS(DataRegularSeason20242025!$AB$3:$AB$1315,DataRegularSeason20242025!$B$3:$B$1315, "&lt;=" &amp; EA$1, DataRegularSeason20242025!$E$3:$E$1315, $A19)</f>
        <v>42</v>
      </c>
      <c r="EB19">
        <f>SUMIFS(DataRegularSeason20242025!$AA$3:$AA$1315,DataRegularSeason20242025!$B$3:$B$1315, "&lt;=" &amp; EB$1, DataRegularSeason20242025!$D$3:$D$1315, $A19)+SUMIFS(DataRegularSeason20242025!$AB$3:$AB$1315,DataRegularSeason20242025!$B$3:$B$1315, "&lt;=" &amp; EB$1, DataRegularSeason20242025!$E$3:$E$1315, $A19)</f>
        <v>42</v>
      </c>
      <c r="EC19">
        <f>SUMIFS(DataRegularSeason20242025!$AA$3:$AA$1315,DataRegularSeason20242025!$B$3:$B$1315, "&lt;=" &amp; EC$1, DataRegularSeason20242025!$D$3:$D$1315, $A19)+SUMIFS(DataRegularSeason20242025!$AB$3:$AB$1315,DataRegularSeason20242025!$B$3:$B$1315, "&lt;=" &amp; EC$1, DataRegularSeason20242025!$E$3:$E$1315, $A19)</f>
        <v>42</v>
      </c>
      <c r="ED19">
        <f>SUMIFS(DataRegularSeason20242025!$AA$3:$AA$1315,DataRegularSeason20242025!$B$3:$B$1315, "&lt;=" &amp; ED$1, DataRegularSeason20242025!$D$3:$D$1315, $A19)+SUMIFS(DataRegularSeason20242025!$AB$3:$AB$1315,DataRegularSeason20242025!$B$3:$B$1315, "&lt;=" &amp; ED$1, DataRegularSeason20242025!$E$3:$E$1315, $A19)</f>
        <v>42</v>
      </c>
      <c r="EE19">
        <f>SUMIFS(DataRegularSeason20242025!$AA$3:$AA$1315,DataRegularSeason20242025!$B$3:$B$1315, "&lt;=" &amp; EE$1, DataRegularSeason20242025!$D$3:$D$1315, $A19)+SUMIFS(DataRegularSeason20242025!$AB$3:$AB$1315,DataRegularSeason20242025!$B$3:$B$1315, "&lt;=" &amp; EE$1, DataRegularSeason20242025!$E$3:$E$1315, $A19)</f>
        <v>42</v>
      </c>
      <c r="EF19">
        <f>SUMIFS(DataRegularSeason20242025!$AA$3:$AA$1315,DataRegularSeason20242025!$B$3:$B$1315, "&lt;=" &amp; EF$1, DataRegularSeason20242025!$D$3:$D$1315, $A19)+SUMIFS(DataRegularSeason20242025!$AB$3:$AB$1315,DataRegularSeason20242025!$B$3:$B$1315, "&lt;=" &amp; EF$1, DataRegularSeason20242025!$E$3:$E$1315, $A19)</f>
        <v>42</v>
      </c>
      <c r="EG19">
        <f>SUMIFS(DataRegularSeason20242025!$AA$3:$AA$1315,DataRegularSeason20242025!$B$3:$B$1315, "&lt;=" &amp; EG$1, DataRegularSeason20242025!$D$3:$D$1315, $A19)+SUMIFS(DataRegularSeason20242025!$AB$3:$AB$1315,DataRegularSeason20242025!$B$3:$B$1315, "&lt;=" &amp; EG$1, DataRegularSeason20242025!$E$3:$E$1315, $A19)</f>
        <v>42</v>
      </c>
      <c r="EH19">
        <f>SUMIFS(DataRegularSeason20242025!$AA$3:$AA$1315,DataRegularSeason20242025!$B$3:$B$1315, "&lt;=" &amp; EH$1, DataRegularSeason20242025!$D$3:$D$1315, $A19)+SUMIFS(DataRegularSeason20242025!$AB$3:$AB$1315,DataRegularSeason20242025!$B$3:$B$1315, "&lt;=" &amp; EH$1, DataRegularSeason20242025!$E$3:$E$1315, $A19)</f>
        <v>42</v>
      </c>
      <c r="EI19">
        <f>SUMIFS(DataRegularSeason20242025!$AA$3:$AA$1315,DataRegularSeason20242025!$B$3:$B$1315, "&lt;=" &amp; EI$1, DataRegularSeason20242025!$D$3:$D$1315, $A19)+SUMIFS(DataRegularSeason20242025!$AB$3:$AB$1315,DataRegularSeason20242025!$B$3:$B$1315, "&lt;=" &amp; EI$1, DataRegularSeason20242025!$E$3:$E$1315, $A19)</f>
        <v>42</v>
      </c>
      <c r="EJ19">
        <f>SUMIFS(DataRegularSeason20242025!$AA$3:$AA$1315,DataRegularSeason20242025!$B$3:$B$1315, "&lt;=" &amp; EJ$1, DataRegularSeason20242025!$D$3:$D$1315, $A19)+SUMIFS(DataRegularSeason20242025!$AB$3:$AB$1315,DataRegularSeason20242025!$B$3:$B$1315, "&lt;=" &amp; EJ$1, DataRegularSeason20242025!$E$3:$E$1315, $A19)</f>
        <v>42</v>
      </c>
      <c r="EK19">
        <f>SUMIFS(DataRegularSeason20242025!$AA$3:$AA$1315,DataRegularSeason20242025!$B$3:$B$1315, "&lt;=" &amp; EK$1, DataRegularSeason20242025!$D$3:$D$1315, $A19)+SUMIFS(DataRegularSeason20242025!$AB$3:$AB$1315,DataRegularSeason20242025!$B$3:$B$1315, "&lt;=" &amp; EK$1, DataRegularSeason20242025!$E$3:$E$1315, $A19)</f>
        <v>42</v>
      </c>
      <c r="EL19">
        <f>SUMIFS(DataRegularSeason20242025!$AA$3:$AA$1315,DataRegularSeason20242025!$B$3:$B$1315, "&lt;=" &amp; EL$1, DataRegularSeason20242025!$D$3:$D$1315, $A19)+SUMIFS(DataRegularSeason20242025!$AB$3:$AB$1315,DataRegularSeason20242025!$B$3:$B$1315, "&lt;=" &amp; EL$1, DataRegularSeason20242025!$E$3:$E$1315, $A19)</f>
        <v>42</v>
      </c>
      <c r="EM19">
        <f>SUMIFS(DataRegularSeason20242025!$AA$3:$AA$1315,DataRegularSeason20242025!$B$3:$B$1315, "&lt;=" &amp; EM$1, DataRegularSeason20242025!$D$3:$D$1315, $A19)+SUMIFS(DataRegularSeason20242025!$AB$3:$AB$1315,DataRegularSeason20242025!$B$3:$B$1315, "&lt;=" &amp; EM$1, DataRegularSeason20242025!$E$3:$E$1315, $A19)</f>
        <v>42</v>
      </c>
      <c r="EN19">
        <f>SUMIFS(DataRegularSeason20242025!$AA$3:$AA$1315,DataRegularSeason20242025!$B$3:$B$1315, "&lt;=" &amp; EN$1, DataRegularSeason20242025!$D$3:$D$1315, $A19)+SUMIFS(DataRegularSeason20242025!$AB$3:$AB$1315,DataRegularSeason20242025!$B$3:$B$1315, "&lt;=" &amp; EN$1, DataRegularSeason20242025!$E$3:$E$1315, $A19)</f>
        <v>42</v>
      </c>
      <c r="EO19">
        <f>SUMIFS(DataRegularSeason20242025!$AA$3:$AA$1315,DataRegularSeason20242025!$B$3:$B$1315, "&lt;=" &amp; EO$1, DataRegularSeason20242025!$D$3:$D$1315, $A19)+SUMIFS(DataRegularSeason20242025!$AB$3:$AB$1315,DataRegularSeason20242025!$B$3:$B$1315, "&lt;=" &amp; EO$1, DataRegularSeason20242025!$E$3:$E$1315, $A19)</f>
        <v>42</v>
      </c>
      <c r="EP19">
        <f>SUMIFS(DataRegularSeason20242025!$AA$3:$AA$1315,DataRegularSeason20242025!$B$3:$B$1315, "&lt;=" &amp; EP$1, DataRegularSeason20242025!$D$3:$D$1315, $A19)+SUMIFS(DataRegularSeason20242025!$AB$3:$AB$1315,DataRegularSeason20242025!$B$3:$B$1315, "&lt;=" &amp; EP$1, DataRegularSeason20242025!$E$3:$E$1315, $A19)</f>
        <v>42</v>
      </c>
      <c r="EQ19">
        <f>SUMIFS(DataRegularSeason20242025!$AA$3:$AA$1315,DataRegularSeason20242025!$B$3:$B$1315, "&lt;=" &amp; EQ$1, DataRegularSeason20242025!$D$3:$D$1315, $A19)+SUMIFS(DataRegularSeason20242025!$AB$3:$AB$1315,DataRegularSeason20242025!$B$3:$B$1315, "&lt;=" &amp; EQ$1, DataRegularSeason20242025!$E$3:$E$1315, $A19)</f>
        <v>42</v>
      </c>
      <c r="ER19">
        <f>SUMIFS(DataRegularSeason20242025!$AA$3:$AA$1315,DataRegularSeason20242025!$B$3:$B$1315, "&lt;=" &amp; ER$1, DataRegularSeason20242025!$D$3:$D$1315, $A19)+SUMIFS(DataRegularSeason20242025!$AB$3:$AB$1315,DataRegularSeason20242025!$B$3:$B$1315, "&lt;=" &amp; ER$1, DataRegularSeason20242025!$E$3:$E$1315, $A19)</f>
        <v>42</v>
      </c>
      <c r="ES19">
        <f>SUMIFS(DataRegularSeason20242025!$AA$3:$AA$1315,DataRegularSeason20242025!$B$3:$B$1315, "&lt;=" &amp; ES$1, DataRegularSeason20242025!$D$3:$D$1315, $A19)+SUMIFS(DataRegularSeason20242025!$AB$3:$AB$1315,DataRegularSeason20242025!$B$3:$B$1315, "&lt;=" &amp; ES$1, DataRegularSeason20242025!$E$3:$E$1315, $A19)</f>
        <v>42</v>
      </c>
      <c r="ET19">
        <f>SUMIFS(DataRegularSeason20242025!$AA$3:$AA$1315,DataRegularSeason20242025!$B$3:$B$1315, "&lt;=" &amp; ET$1, DataRegularSeason20242025!$D$3:$D$1315, $A19)+SUMIFS(DataRegularSeason20242025!$AB$3:$AB$1315,DataRegularSeason20242025!$B$3:$B$1315, "&lt;=" &amp; ET$1, DataRegularSeason20242025!$E$3:$E$1315, $A19)</f>
        <v>42</v>
      </c>
      <c r="EU19">
        <f>SUMIFS(DataRegularSeason20242025!$AA$3:$AA$1315,DataRegularSeason20242025!$B$3:$B$1315, "&lt;=" &amp; EU$1, DataRegularSeason20242025!$D$3:$D$1315, $A19)+SUMIFS(DataRegularSeason20242025!$AB$3:$AB$1315,DataRegularSeason20242025!$B$3:$B$1315, "&lt;=" &amp; EU$1, DataRegularSeason20242025!$E$3:$E$1315, $A19)</f>
        <v>42</v>
      </c>
      <c r="EV19">
        <f>SUMIFS(DataRegularSeason20242025!$AA$3:$AA$1315,DataRegularSeason20242025!$B$3:$B$1315, "&lt;=" &amp; EV$1, DataRegularSeason20242025!$D$3:$D$1315, $A19)+SUMIFS(DataRegularSeason20242025!$AB$3:$AB$1315,DataRegularSeason20242025!$B$3:$B$1315, "&lt;=" &amp; EV$1, DataRegularSeason20242025!$E$3:$E$1315, $A19)</f>
        <v>42</v>
      </c>
      <c r="EW19">
        <f>SUMIFS(DataRegularSeason20242025!$AA$3:$AA$1315,DataRegularSeason20242025!$B$3:$B$1315, "&lt;=" &amp; EW$1, DataRegularSeason20242025!$D$3:$D$1315, $A19)+SUMIFS(DataRegularSeason20242025!$AB$3:$AB$1315,DataRegularSeason20242025!$B$3:$B$1315, "&lt;=" &amp; EW$1, DataRegularSeason20242025!$E$3:$E$1315, $A19)</f>
        <v>42</v>
      </c>
      <c r="EX19">
        <f>SUMIFS(DataRegularSeason20242025!$AA$3:$AA$1315,DataRegularSeason20242025!$B$3:$B$1315, "&lt;=" &amp; EX$1, DataRegularSeason20242025!$D$3:$D$1315, $A19)+SUMIFS(DataRegularSeason20242025!$AB$3:$AB$1315,DataRegularSeason20242025!$B$3:$B$1315, "&lt;=" &amp; EX$1, DataRegularSeason20242025!$E$3:$E$1315, $A19)</f>
        <v>42</v>
      </c>
      <c r="EY19">
        <f>SUMIFS(DataRegularSeason20242025!$AA$3:$AA$1315,DataRegularSeason20242025!$B$3:$B$1315, "&lt;=" &amp; EY$1, DataRegularSeason20242025!$D$3:$D$1315, $A19)+SUMIFS(DataRegularSeason20242025!$AB$3:$AB$1315,DataRegularSeason20242025!$B$3:$B$1315, "&lt;=" &amp; EY$1, DataRegularSeason20242025!$E$3:$E$1315, $A19)</f>
        <v>42</v>
      </c>
      <c r="EZ19">
        <f>SUMIFS(DataRegularSeason20242025!$AA$3:$AA$1315,DataRegularSeason20242025!$B$3:$B$1315, "&lt;=" &amp; EZ$1, DataRegularSeason20242025!$D$3:$D$1315, $A19)+SUMIFS(DataRegularSeason20242025!$AB$3:$AB$1315,DataRegularSeason20242025!$B$3:$B$1315, "&lt;=" &amp; EZ$1, DataRegularSeason20242025!$E$3:$E$1315, $A19)</f>
        <v>42</v>
      </c>
      <c r="FA19">
        <f>SUMIFS(DataRegularSeason20242025!$AA$3:$AA$1315,DataRegularSeason20242025!$B$3:$B$1315, "&lt;=" &amp; FA$1, DataRegularSeason20242025!$D$3:$D$1315, $A19)+SUMIFS(DataRegularSeason20242025!$AB$3:$AB$1315,DataRegularSeason20242025!$B$3:$B$1315, "&lt;=" &amp; FA$1, DataRegularSeason20242025!$E$3:$E$1315, $A19)</f>
        <v>42</v>
      </c>
      <c r="FB19">
        <f>SUMIFS(DataRegularSeason20242025!$AA$3:$AA$1315,DataRegularSeason20242025!$B$3:$B$1315, "&lt;=" &amp; FB$1, DataRegularSeason20242025!$D$3:$D$1315, $A19)+SUMIFS(DataRegularSeason20242025!$AB$3:$AB$1315,DataRegularSeason20242025!$B$3:$B$1315, "&lt;=" &amp; FB$1, DataRegularSeason20242025!$E$3:$E$1315, $A19)</f>
        <v>42</v>
      </c>
      <c r="FC19">
        <f>SUMIFS(DataRegularSeason20242025!$AA$3:$AA$1315,DataRegularSeason20242025!$B$3:$B$1315, "&lt;=" &amp; FC$1, DataRegularSeason20242025!$D$3:$D$1315, $A19)+SUMIFS(DataRegularSeason20242025!$AB$3:$AB$1315,DataRegularSeason20242025!$B$3:$B$1315, "&lt;=" &amp; FC$1, DataRegularSeason20242025!$E$3:$E$1315, $A19)</f>
        <v>42</v>
      </c>
      <c r="FD19">
        <f>SUMIFS(DataRegularSeason20242025!$AA$3:$AA$1315,DataRegularSeason20242025!$B$3:$B$1315, "&lt;=" &amp; FD$1, DataRegularSeason20242025!$D$3:$D$1315, $A19)+SUMIFS(DataRegularSeason20242025!$AB$3:$AB$1315,DataRegularSeason20242025!$B$3:$B$1315, "&lt;=" &amp; FD$1, DataRegularSeason20242025!$E$3:$E$1315, $A19)</f>
        <v>42</v>
      </c>
      <c r="FE19">
        <f>SUMIFS(DataRegularSeason20242025!$AA$3:$AA$1315,DataRegularSeason20242025!$B$3:$B$1315, "&lt;=" &amp; FE$1, DataRegularSeason20242025!$D$3:$D$1315, $A19)+SUMIFS(DataRegularSeason20242025!$AB$3:$AB$1315,DataRegularSeason20242025!$B$3:$B$1315, "&lt;=" &amp; FE$1, DataRegularSeason20242025!$E$3:$E$1315, $A19)</f>
        <v>42</v>
      </c>
      <c r="FF19">
        <f>SUMIFS(DataRegularSeason20242025!$AA$3:$AA$1315,DataRegularSeason20242025!$B$3:$B$1315, "&lt;=" &amp; FF$1, DataRegularSeason20242025!$D$3:$D$1315, $A19)+SUMIFS(DataRegularSeason20242025!$AB$3:$AB$1315,DataRegularSeason20242025!$B$3:$B$1315, "&lt;=" &amp; FF$1, DataRegularSeason20242025!$E$3:$E$1315, $A19)</f>
        <v>42</v>
      </c>
      <c r="FG19">
        <f>SUMIFS(DataRegularSeason20242025!$AA$3:$AA$1315,DataRegularSeason20242025!$B$3:$B$1315, "&lt;=" &amp; FG$1, DataRegularSeason20242025!$D$3:$D$1315, $A19)+SUMIFS(DataRegularSeason20242025!$AB$3:$AB$1315,DataRegularSeason20242025!$B$3:$B$1315, "&lt;=" &amp; FG$1, DataRegularSeason20242025!$E$3:$E$1315, $A19)</f>
        <v>42</v>
      </c>
      <c r="FH19">
        <f>SUMIFS(DataRegularSeason20242025!$AA$3:$AA$1315,DataRegularSeason20242025!$B$3:$B$1315, "&lt;=" &amp; FH$1, DataRegularSeason20242025!$D$3:$D$1315, $A19)+SUMIFS(DataRegularSeason20242025!$AB$3:$AB$1315,DataRegularSeason20242025!$B$3:$B$1315, "&lt;=" &amp; FH$1, DataRegularSeason20242025!$E$3:$E$1315, $A19)</f>
        <v>42</v>
      </c>
      <c r="FI19">
        <f>SUMIFS(DataRegularSeason20242025!$AA$3:$AA$1315,DataRegularSeason20242025!$B$3:$B$1315, "&lt;=" &amp; FI$1, DataRegularSeason20242025!$D$3:$D$1315, $A19)+SUMIFS(DataRegularSeason20242025!$AB$3:$AB$1315,DataRegularSeason20242025!$B$3:$B$1315, "&lt;=" &amp; FI$1, DataRegularSeason20242025!$E$3:$E$1315, $A19)</f>
        <v>42</v>
      </c>
      <c r="FJ19">
        <f>SUMIFS(DataRegularSeason20242025!$AA$3:$AA$1315,DataRegularSeason20242025!$B$3:$B$1315, "&lt;=" &amp; FJ$1, DataRegularSeason20242025!$D$3:$D$1315, $A19)+SUMIFS(DataRegularSeason20242025!$AB$3:$AB$1315,DataRegularSeason20242025!$B$3:$B$1315, "&lt;=" &amp; FJ$1, DataRegularSeason20242025!$E$3:$E$1315, $A19)</f>
        <v>42</v>
      </c>
      <c r="FK19">
        <f>SUMIFS(DataRegularSeason20242025!$AA$3:$AA$1315,DataRegularSeason20242025!$B$3:$B$1315, "&lt;=" &amp; FK$1, DataRegularSeason20242025!$D$3:$D$1315, $A19)+SUMIFS(DataRegularSeason20242025!$AB$3:$AB$1315,DataRegularSeason20242025!$B$3:$B$1315, "&lt;=" &amp; FK$1, DataRegularSeason20242025!$E$3:$E$1315, $A19)</f>
        <v>42</v>
      </c>
      <c r="FL19">
        <f>SUMIFS(DataRegularSeason20242025!$AA$3:$AA$1315,DataRegularSeason20242025!$B$3:$B$1315, "&lt;=" &amp; FL$1, DataRegularSeason20242025!$D$3:$D$1315, $A19)+SUMIFS(DataRegularSeason20242025!$AB$3:$AB$1315,DataRegularSeason20242025!$B$3:$B$1315, "&lt;=" &amp; FL$1, DataRegularSeason20242025!$E$3:$E$1315, $A19)</f>
        <v>42</v>
      </c>
      <c r="FM19">
        <f>SUMIFS(DataRegularSeason20242025!$AA$3:$AA$1315,DataRegularSeason20242025!$B$3:$B$1315, "&lt;=" &amp; FM$1, DataRegularSeason20242025!$D$3:$D$1315, $A19)+SUMIFS(DataRegularSeason20242025!$AB$3:$AB$1315,DataRegularSeason20242025!$B$3:$B$1315, "&lt;=" &amp; FM$1, DataRegularSeason20242025!$E$3:$E$1315, $A19)</f>
        <v>42</v>
      </c>
      <c r="FN19">
        <f>SUMIFS(DataRegularSeason20242025!$AA$3:$AA$1315,DataRegularSeason20242025!$B$3:$B$1315, "&lt;=" &amp; FN$1, DataRegularSeason20242025!$D$3:$D$1315, $A19)+SUMIFS(DataRegularSeason20242025!$AB$3:$AB$1315,DataRegularSeason20242025!$B$3:$B$1315, "&lt;=" &amp; FN$1, DataRegularSeason20242025!$E$3:$E$1315, $A19)</f>
        <v>42</v>
      </c>
      <c r="FO19">
        <f>SUMIFS(DataRegularSeason20242025!$AA$3:$AA$1315,DataRegularSeason20242025!$B$3:$B$1315, "&lt;=" &amp; FO$1, DataRegularSeason20242025!$D$3:$D$1315, $A19)+SUMIFS(DataRegularSeason20242025!$AB$3:$AB$1315,DataRegularSeason20242025!$B$3:$B$1315, "&lt;=" &amp; FO$1, DataRegularSeason20242025!$E$3:$E$1315, $A19)</f>
        <v>42</v>
      </c>
      <c r="FP19">
        <f>SUMIFS(DataRegularSeason20242025!$AA$3:$AA$1315,DataRegularSeason20242025!$B$3:$B$1315, "&lt;=" &amp; FP$1, DataRegularSeason20242025!$D$3:$D$1315, $A19)+SUMIFS(DataRegularSeason20242025!$AB$3:$AB$1315,DataRegularSeason20242025!$B$3:$B$1315, "&lt;=" &amp; FP$1, DataRegularSeason20242025!$E$3:$E$1315, $A19)</f>
        <v>42</v>
      </c>
      <c r="FQ19">
        <f>SUMIFS(DataRegularSeason20242025!$AA$3:$AA$1315,DataRegularSeason20242025!$B$3:$B$1315, "&lt;=" &amp; FQ$1, DataRegularSeason20242025!$D$3:$D$1315, $A19)+SUMIFS(DataRegularSeason20242025!$AB$3:$AB$1315,DataRegularSeason20242025!$B$3:$B$1315, "&lt;=" &amp; FQ$1, DataRegularSeason20242025!$E$3:$E$1315, $A19)</f>
        <v>42</v>
      </c>
      <c r="FR19">
        <f>SUMIFS(DataRegularSeason20242025!$AA$3:$AA$1315,DataRegularSeason20242025!$B$3:$B$1315, "&lt;=" &amp; FR$1, DataRegularSeason20242025!$D$3:$D$1315, $A19)+SUMIFS(DataRegularSeason20242025!$AB$3:$AB$1315,DataRegularSeason20242025!$B$3:$B$1315, "&lt;=" &amp; FR$1, DataRegularSeason20242025!$E$3:$E$1315, $A19)</f>
        <v>42</v>
      </c>
      <c r="FS19">
        <f>SUMIFS(DataRegularSeason20242025!$AA$3:$AA$1315,DataRegularSeason20242025!$B$3:$B$1315, "&lt;=" &amp; FS$1, DataRegularSeason20242025!$D$3:$D$1315, $A19)+SUMIFS(DataRegularSeason20242025!$AB$3:$AB$1315,DataRegularSeason20242025!$B$3:$B$1315, "&lt;=" &amp; FS$1, DataRegularSeason20242025!$E$3:$E$1315, $A19)</f>
        <v>42</v>
      </c>
      <c r="FT19">
        <f>SUMIFS(DataRegularSeason20242025!$AA$3:$AA$1315,DataRegularSeason20242025!$B$3:$B$1315, "&lt;=" &amp; FT$1, DataRegularSeason20242025!$D$3:$D$1315, $A19)+SUMIFS(DataRegularSeason20242025!$AB$3:$AB$1315,DataRegularSeason20242025!$B$3:$B$1315, "&lt;=" &amp; FT$1, DataRegularSeason20242025!$E$3:$E$1315, $A19)</f>
        <v>42</v>
      </c>
      <c r="FU19">
        <f>SUMIFS(DataRegularSeason20242025!$AA$3:$AA$1315,DataRegularSeason20242025!$B$3:$B$1315, "&lt;=" &amp; FU$1, DataRegularSeason20242025!$D$3:$D$1315, $A19)+SUMIFS(DataRegularSeason20242025!$AB$3:$AB$1315,DataRegularSeason20242025!$B$3:$B$1315, "&lt;=" &amp; FU$1, DataRegularSeason20242025!$E$3:$E$1315, $A19)</f>
        <v>42</v>
      </c>
      <c r="FV19">
        <f>SUMIFS(DataRegularSeason20242025!$AA$3:$AA$1315,DataRegularSeason20242025!$B$3:$B$1315, "&lt;=" &amp; FV$1, DataRegularSeason20242025!$D$3:$D$1315, $A19)+SUMIFS(DataRegularSeason20242025!$AB$3:$AB$1315,DataRegularSeason20242025!$B$3:$B$1315, "&lt;=" &amp; FV$1, DataRegularSeason20242025!$E$3:$E$1315, $A19)</f>
        <v>42</v>
      </c>
      <c r="FW19">
        <f>SUMIFS(DataRegularSeason20242025!$AA$3:$AA$1315,DataRegularSeason20242025!$B$3:$B$1315, "&lt;=" &amp; FW$1, DataRegularSeason20242025!$D$3:$D$1315, $A19)+SUMIFS(DataRegularSeason20242025!$AB$3:$AB$1315,DataRegularSeason20242025!$B$3:$B$1315, "&lt;=" &amp; FW$1, DataRegularSeason20242025!$E$3:$E$1315, $A19)</f>
        <v>42</v>
      </c>
      <c r="FX19">
        <f>SUMIFS(DataRegularSeason20242025!$AA$3:$AA$1315,DataRegularSeason20242025!$B$3:$B$1315, "&lt;=" &amp; FX$1, DataRegularSeason20242025!$D$3:$D$1315, $A19)+SUMIFS(DataRegularSeason20242025!$AB$3:$AB$1315,DataRegularSeason20242025!$B$3:$B$1315, "&lt;=" &amp; FX$1, DataRegularSeason20242025!$E$3:$E$1315, $A19)</f>
        <v>42</v>
      </c>
      <c r="FY19">
        <f>SUMIFS(DataRegularSeason20242025!$AA$3:$AA$1315,DataRegularSeason20242025!$B$3:$B$1315, "&lt;=" &amp; FY$1, DataRegularSeason20242025!$D$3:$D$1315, $A19)+SUMIFS(DataRegularSeason20242025!$AB$3:$AB$1315,DataRegularSeason20242025!$B$3:$B$1315, "&lt;=" &amp; FY$1, DataRegularSeason20242025!$E$3:$E$1315, $A19)</f>
        <v>42</v>
      </c>
      <c r="FZ19">
        <f>SUMIFS(DataRegularSeason20242025!$AA$3:$AA$1315,DataRegularSeason20242025!$B$3:$B$1315, "&lt;=" &amp; FZ$1, DataRegularSeason20242025!$D$3:$D$1315, $A19)+SUMIFS(DataRegularSeason20242025!$AB$3:$AB$1315,DataRegularSeason20242025!$B$3:$B$1315, "&lt;=" &amp; FZ$1, DataRegularSeason20242025!$E$3:$E$1315, $A19)</f>
        <v>42</v>
      </c>
      <c r="GA19">
        <f>SUMIFS(DataRegularSeason20242025!$AA$3:$AA$1315,DataRegularSeason20242025!$B$3:$B$1315, "&lt;=" &amp; GA$1, DataRegularSeason20242025!$D$3:$D$1315, $A19)+SUMIFS(DataRegularSeason20242025!$AB$3:$AB$1315,DataRegularSeason20242025!$B$3:$B$1315, "&lt;=" &amp; GA$1, DataRegularSeason20242025!$E$3:$E$1315, $A19)</f>
        <v>42</v>
      </c>
      <c r="GB19">
        <f>SUMIFS(DataRegularSeason20242025!$AA$3:$AA$1315,DataRegularSeason20242025!$B$3:$B$1315, "&lt;=" &amp; GB$1, DataRegularSeason20242025!$D$3:$D$1315, $A19)+SUMIFS(DataRegularSeason20242025!$AB$3:$AB$1315,DataRegularSeason20242025!$B$3:$B$1315, "&lt;=" &amp; GB$1, DataRegularSeason20242025!$E$3:$E$1315, $A19)</f>
        <v>42</v>
      </c>
      <c r="GC19">
        <f>SUMIFS(DataRegularSeason20242025!$AA$3:$AA$1315,DataRegularSeason20242025!$B$3:$B$1315, "&lt;=" &amp; GC$1, DataRegularSeason20242025!$D$3:$D$1315, $A19)+SUMIFS(DataRegularSeason20242025!$AB$3:$AB$1315,DataRegularSeason20242025!$B$3:$B$1315, "&lt;=" &amp; GC$1, DataRegularSeason20242025!$E$3:$E$1315, $A19)</f>
        <v>42</v>
      </c>
      <c r="GD19">
        <f>SUMIFS(DataRegularSeason20242025!$AA$3:$AA$1315,DataRegularSeason20242025!$B$3:$B$1315, "&lt;=" &amp; GD$1, DataRegularSeason20242025!$D$3:$D$1315, $A19)+SUMIFS(DataRegularSeason20242025!$AB$3:$AB$1315,DataRegularSeason20242025!$B$3:$B$1315, "&lt;=" &amp; GD$1, DataRegularSeason20242025!$E$3:$E$1315, $A19)</f>
        <v>42</v>
      </c>
      <c r="GE19">
        <f>SUMIFS(DataRegularSeason20242025!$AA$3:$AA$1315,DataRegularSeason20242025!$B$3:$B$1315, "&lt;=" &amp; GE$1, DataRegularSeason20242025!$D$3:$D$1315, $A19)+SUMIFS(DataRegularSeason20242025!$AB$3:$AB$1315,DataRegularSeason20242025!$B$3:$B$1315, "&lt;=" &amp; GE$1, DataRegularSeason20242025!$E$3:$E$1315, $A19)</f>
        <v>42</v>
      </c>
      <c r="GF19">
        <f>SUMIFS(DataRegularSeason20242025!$AA$3:$AA$1315,DataRegularSeason20242025!$B$3:$B$1315, "&lt;=" &amp; GF$1, DataRegularSeason20242025!$D$3:$D$1315, $A19)+SUMIFS(DataRegularSeason20242025!$AB$3:$AB$1315,DataRegularSeason20242025!$B$3:$B$1315, "&lt;=" &amp; GF$1, DataRegularSeason20242025!$E$3:$E$1315, $A19)</f>
        <v>42</v>
      </c>
      <c r="GG19">
        <f>SUMIFS(DataRegularSeason20242025!$AA$3:$AA$1315,DataRegularSeason20242025!$B$3:$B$1315, "&lt;=" &amp; GG$1, DataRegularSeason20242025!$D$3:$D$1315, $A19)+SUMIFS(DataRegularSeason20242025!$AB$3:$AB$1315,DataRegularSeason20242025!$B$3:$B$1315, "&lt;=" &amp; GG$1, DataRegularSeason20242025!$E$3:$E$1315, $A19)</f>
        <v>42</v>
      </c>
      <c r="GH19">
        <f>SUMIFS(DataRegularSeason20242025!$AA$3:$AA$1315,DataRegularSeason20242025!$B$3:$B$1315, "&lt;=" &amp; GH$1, DataRegularSeason20242025!$D$3:$D$1315, $A19)+SUMIFS(DataRegularSeason20242025!$AB$3:$AB$1315,DataRegularSeason20242025!$B$3:$B$1315, "&lt;=" &amp; GH$1, DataRegularSeason20242025!$E$3:$E$1315, $A19)</f>
        <v>42</v>
      </c>
      <c r="GI19">
        <f>SUMIFS(DataRegularSeason20242025!$AA$3:$AA$1315,DataRegularSeason20242025!$B$3:$B$1315, "&lt;=" &amp; GI$1, DataRegularSeason20242025!$D$3:$D$1315, $A19)+SUMIFS(DataRegularSeason20242025!$AB$3:$AB$1315,DataRegularSeason20242025!$B$3:$B$1315, "&lt;=" &amp; GI$1, DataRegularSeason20242025!$E$3:$E$1315, $A19)</f>
        <v>42</v>
      </c>
      <c r="GJ19">
        <f>SUMIFS(DataRegularSeason20242025!$AA$3:$AA$1315,DataRegularSeason20242025!$B$3:$B$1315, "&lt;=" &amp; GJ$1, DataRegularSeason20242025!$D$3:$D$1315, $A19)+SUMIFS(DataRegularSeason20242025!$AB$3:$AB$1315,DataRegularSeason20242025!$B$3:$B$1315, "&lt;=" &amp; GJ$1, DataRegularSeason20242025!$E$3:$E$1315, $A19)</f>
        <v>42</v>
      </c>
      <c r="GK19">
        <f>SUMIFS(DataRegularSeason20242025!$AA$3:$AA$1315,DataRegularSeason20242025!$B$3:$B$1315, "&lt;=" &amp; GK$1, DataRegularSeason20242025!$D$3:$D$1315, $A19)+SUMIFS(DataRegularSeason20242025!$AB$3:$AB$1315,DataRegularSeason20242025!$B$3:$B$1315, "&lt;=" &amp; GK$1, DataRegularSeason20242025!$E$3:$E$1315, $A19)</f>
        <v>42</v>
      </c>
      <c r="GL19">
        <f>SUMIFS(DataRegularSeason20242025!$AA$3:$AA$1315,DataRegularSeason20242025!$B$3:$B$1315, "&lt;=" &amp; GL$1, DataRegularSeason20242025!$D$3:$D$1315, $A19)+SUMIFS(DataRegularSeason20242025!$AB$3:$AB$1315,DataRegularSeason20242025!$B$3:$B$1315, "&lt;=" &amp; GL$1, DataRegularSeason20242025!$E$3:$E$1315, $A19)</f>
        <v>42</v>
      </c>
      <c r="GM19">
        <f>SUMIFS(DataRegularSeason20242025!$AA$3:$AA$1315,DataRegularSeason20242025!$B$3:$B$1315, "&lt;=" &amp; GM$1, DataRegularSeason20242025!$D$3:$D$1315, $A19)+SUMIFS(DataRegularSeason20242025!$AB$3:$AB$1315,DataRegularSeason20242025!$B$3:$B$1315, "&lt;=" &amp; GM$1, DataRegularSeason20242025!$E$3:$E$1315, $A19)</f>
        <v>42</v>
      </c>
      <c r="GN19">
        <f>SUMIFS(DataRegularSeason20242025!$AA$3:$AA$1315,DataRegularSeason20242025!$B$3:$B$1315, "&lt;=" &amp; GN$1, DataRegularSeason20242025!$D$3:$D$1315, $A19)+SUMIFS(DataRegularSeason20242025!$AB$3:$AB$1315,DataRegularSeason20242025!$B$3:$B$1315, "&lt;=" &amp; GN$1, DataRegularSeason20242025!$E$3:$E$1315, $A19)</f>
        <v>42</v>
      </c>
      <c r="GO19">
        <f>SUMIFS(DataRegularSeason20242025!$AA$3:$AA$1315,DataRegularSeason20242025!$B$3:$B$1315, "&lt;=" &amp; GO$1, DataRegularSeason20242025!$D$3:$D$1315, $A19)+SUMIFS(DataRegularSeason20242025!$AB$3:$AB$1315,DataRegularSeason20242025!$B$3:$B$1315, "&lt;=" &amp; GO$1, DataRegularSeason20242025!$E$3:$E$1315, $A19)</f>
        <v>42</v>
      </c>
      <c r="GP19">
        <f>SUMIFS(DataRegularSeason20242025!$AA$3:$AA$1315,DataRegularSeason20242025!$B$3:$B$1315, "&lt;=" &amp; GP$1, DataRegularSeason20242025!$D$3:$D$1315, $A19)+SUMIFS(DataRegularSeason20242025!$AB$3:$AB$1315,DataRegularSeason20242025!$B$3:$B$1315, "&lt;=" &amp; GP$1, DataRegularSeason20242025!$E$3:$E$1315, $A19)</f>
        <v>42</v>
      </c>
      <c r="GQ19">
        <f>SUMIFS(DataRegularSeason20242025!$AA$3:$AA$1315,DataRegularSeason20242025!$B$3:$B$1315, "&lt;=" &amp; GQ$1, DataRegularSeason20242025!$D$3:$D$1315, $A19)+SUMIFS(DataRegularSeason20242025!$AB$3:$AB$1315,DataRegularSeason20242025!$B$3:$B$1315, "&lt;=" &amp; GQ$1, DataRegularSeason20242025!$E$3:$E$1315, $A19)</f>
        <v>42</v>
      </c>
      <c r="GR19">
        <f>SUMIFS(DataRegularSeason20242025!$AA$3:$AA$1315,DataRegularSeason20242025!$B$3:$B$1315, "&lt;=" &amp; GR$1, DataRegularSeason20242025!$D$3:$D$1315, $A19)+SUMIFS(DataRegularSeason20242025!$AB$3:$AB$1315,DataRegularSeason20242025!$B$3:$B$1315, "&lt;=" &amp; GR$1, DataRegularSeason20242025!$E$3:$E$1315, $A19)</f>
        <v>42</v>
      </c>
      <c r="GS19">
        <f>SUMIFS(DataRegularSeason20242025!$AA$3:$AA$1315,DataRegularSeason20242025!$B$3:$B$1315, "&lt;=" &amp; GS$1, DataRegularSeason20242025!$D$3:$D$1315, $A19)+SUMIFS(DataRegularSeason20242025!$AB$3:$AB$1315,DataRegularSeason20242025!$B$3:$B$1315, "&lt;=" &amp; GS$1, DataRegularSeason20242025!$E$3:$E$1315, $A19)</f>
        <v>42</v>
      </c>
      <c r="GT19">
        <f>SUMIFS(DataRegularSeason20242025!$AA$3:$AA$1315,DataRegularSeason20242025!$B$3:$B$1315, "&lt;=" &amp; GT$1, DataRegularSeason20242025!$D$3:$D$1315, $A19)+SUMIFS(DataRegularSeason20242025!$AB$3:$AB$1315,DataRegularSeason20242025!$B$3:$B$1315, "&lt;=" &amp; GT$1, DataRegularSeason20242025!$E$3:$E$1315, $A19)</f>
        <v>42</v>
      </c>
      <c r="GU19">
        <f>SUMIFS(DataRegularSeason20242025!$AA$3:$AA$1315,DataRegularSeason20242025!$B$3:$B$1315, "&lt;=" &amp; GU$1, DataRegularSeason20242025!$D$3:$D$1315, $A19)+SUMIFS(DataRegularSeason20242025!$AB$3:$AB$1315,DataRegularSeason20242025!$B$3:$B$1315, "&lt;=" &amp; GU$1, DataRegularSeason20242025!$E$3:$E$1315, $A19)</f>
        <v>42</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30</v>
      </c>
      <c r="BY22">
        <f>SUMIFS(DataRegularSeason20242025!$AA$3:$AA$1315,DataRegularSeason20242025!$B$3:$B$1315, "&lt;=" &amp; BY$1, DataRegularSeason20242025!$D$3:$D$1315, $A22)+SUMIFS(DataRegularSeason20242025!$AB$3:$AB$1315,DataRegularSeason20242025!$B$3:$B$1315, "&lt;=" &amp; BY$1, DataRegularSeason20242025!$E$3:$E$1315, $A22)</f>
        <v>30</v>
      </c>
      <c r="BZ22">
        <f>SUMIFS(DataRegularSeason20242025!$AA$3:$AA$1315,DataRegularSeason20242025!$B$3:$B$1315, "&lt;=" &amp; BZ$1, DataRegularSeason20242025!$D$3:$D$1315, $A22)+SUMIFS(DataRegularSeason20242025!$AB$3:$AB$1315,DataRegularSeason20242025!$B$3:$B$1315, "&lt;=" &amp; BZ$1, DataRegularSeason20242025!$E$3:$E$1315, $A22)</f>
        <v>30</v>
      </c>
      <c r="CA22">
        <f>SUMIFS(DataRegularSeason20242025!$AA$3:$AA$1315,DataRegularSeason20242025!$B$3:$B$1315, "&lt;=" &amp; CA$1, DataRegularSeason20242025!$D$3:$D$1315, $A22)+SUMIFS(DataRegularSeason20242025!$AB$3:$AB$1315,DataRegularSeason20242025!$B$3:$B$1315, "&lt;=" &amp; CA$1, DataRegularSeason20242025!$E$3:$E$1315, $A22)</f>
        <v>30</v>
      </c>
      <c r="CB22">
        <f>SUMIFS(DataRegularSeason20242025!$AA$3:$AA$1315,DataRegularSeason20242025!$B$3:$B$1315, "&lt;=" &amp; CB$1, DataRegularSeason20242025!$D$3:$D$1315, $A22)+SUMIFS(DataRegularSeason20242025!$AB$3:$AB$1315,DataRegularSeason20242025!$B$3:$B$1315, "&lt;=" &amp; CB$1, DataRegularSeason20242025!$E$3:$E$1315, $A22)</f>
        <v>30</v>
      </c>
      <c r="CC22">
        <f>SUMIFS(DataRegularSeason20242025!$AA$3:$AA$1315,DataRegularSeason20242025!$B$3:$B$1315, "&lt;=" &amp; CC$1, DataRegularSeason20242025!$D$3:$D$1315, $A22)+SUMIFS(DataRegularSeason20242025!$AB$3:$AB$1315,DataRegularSeason20242025!$B$3:$B$1315, "&lt;=" &amp; CC$1, DataRegularSeason20242025!$E$3:$E$1315, $A22)</f>
        <v>30</v>
      </c>
      <c r="CD22">
        <f>SUMIFS(DataRegularSeason20242025!$AA$3:$AA$1315,DataRegularSeason20242025!$B$3:$B$1315, "&lt;=" &amp; CD$1, DataRegularSeason20242025!$D$3:$D$1315, $A22)+SUMIFS(DataRegularSeason20242025!$AB$3:$AB$1315,DataRegularSeason20242025!$B$3:$B$1315, "&lt;=" &amp; CD$1, DataRegularSeason20242025!$E$3:$E$1315, $A22)</f>
        <v>30</v>
      </c>
      <c r="CE22">
        <f>SUMIFS(DataRegularSeason20242025!$AA$3:$AA$1315,DataRegularSeason20242025!$B$3:$B$1315, "&lt;=" &amp; CE$1, DataRegularSeason20242025!$D$3:$D$1315, $A22)+SUMIFS(DataRegularSeason20242025!$AB$3:$AB$1315,DataRegularSeason20242025!$B$3:$B$1315, "&lt;=" &amp; CE$1, DataRegularSeason20242025!$E$3:$E$1315, $A22)</f>
        <v>30</v>
      </c>
      <c r="CF22">
        <f>SUMIFS(DataRegularSeason20242025!$AA$3:$AA$1315,DataRegularSeason20242025!$B$3:$B$1315, "&lt;=" &amp; CF$1, DataRegularSeason20242025!$D$3:$D$1315, $A22)+SUMIFS(DataRegularSeason20242025!$AB$3:$AB$1315,DataRegularSeason20242025!$B$3:$B$1315, "&lt;=" &amp; CF$1, DataRegularSeason20242025!$E$3:$E$1315, $A22)</f>
        <v>30</v>
      </c>
      <c r="CG22">
        <f>SUMIFS(DataRegularSeason20242025!$AA$3:$AA$1315,DataRegularSeason20242025!$B$3:$B$1315, "&lt;=" &amp; CG$1, DataRegularSeason20242025!$D$3:$D$1315, $A22)+SUMIFS(DataRegularSeason20242025!$AB$3:$AB$1315,DataRegularSeason20242025!$B$3:$B$1315, "&lt;=" &amp; CG$1, DataRegularSeason20242025!$E$3:$E$1315, $A22)</f>
        <v>30</v>
      </c>
      <c r="CH22">
        <f>SUMIFS(DataRegularSeason20242025!$AA$3:$AA$1315,DataRegularSeason20242025!$B$3:$B$1315, "&lt;=" &amp; CH$1, DataRegularSeason20242025!$D$3:$D$1315, $A22)+SUMIFS(DataRegularSeason20242025!$AB$3:$AB$1315,DataRegularSeason20242025!$B$3:$B$1315, "&lt;=" &amp; CH$1, DataRegularSeason20242025!$E$3:$E$1315, $A22)</f>
        <v>30</v>
      </c>
      <c r="CI22">
        <f>SUMIFS(DataRegularSeason20242025!$AA$3:$AA$1315,DataRegularSeason20242025!$B$3:$B$1315, "&lt;=" &amp; CI$1, DataRegularSeason20242025!$D$3:$D$1315, $A22)+SUMIFS(DataRegularSeason20242025!$AB$3:$AB$1315,DataRegularSeason20242025!$B$3:$B$1315, "&lt;=" &amp; CI$1, DataRegularSeason20242025!$E$3:$E$1315, $A22)</f>
        <v>30</v>
      </c>
      <c r="CJ22">
        <f>SUMIFS(DataRegularSeason20242025!$AA$3:$AA$1315,DataRegularSeason20242025!$B$3:$B$1315, "&lt;=" &amp; CJ$1, DataRegularSeason20242025!$D$3:$D$1315, $A22)+SUMIFS(DataRegularSeason20242025!$AB$3:$AB$1315,DataRegularSeason20242025!$B$3:$B$1315, "&lt;=" &amp; CJ$1, DataRegularSeason20242025!$E$3:$E$1315, $A22)</f>
        <v>30</v>
      </c>
      <c r="CK22">
        <f>SUMIFS(DataRegularSeason20242025!$AA$3:$AA$1315,DataRegularSeason20242025!$B$3:$B$1315, "&lt;=" &amp; CK$1, DataRegularSeason20242025!$D$3:$D$1315, $A22)+SUMIFS(DataRegularSeason20242025!$AB$3:$AB$1315,DataRegularSeason20242025!$B$3:$B$1315, "&lt;=" &amp; CK$1, DataRegularSeason20242025!$E$3:$E$1315, $A22)</f>
        <v>30</v>
      </c>
      <c r="CL22">
        <f>SUMIFS(DataRegularSeason20242025!$AA$3:$AA$1315,DataRegularSeason20242025!$B$3:$B$1315, "&lt;=" &amp; CL$1, DataRegularSeason20242025!$D$3:$D$1315, $A22)+SUMIFS(DataRegularSeason20242025!$AB$3:$AB$1315,DataRegularSeason20242025!$B$3:$B$1315, "&lt;=" &amp; CL$1, DataRegularSeason20242025!$E$3:$E$1315, $A22)</f>
        <v>30</v>
      </c>
      <c r="CM22">
        <f>SUMIFS(DataRegularSeason20242025!$AA$3:$AA$1315,DataRegularSeason20242025!$B$3:$B$1315, "&lt;=" &amp; CM$1, DataRegularSeason20242025!$D$3:$D$1315, $A22)+SUMIFS(DataRegularSeason20242025!$AB$3:$AB$1315,DataRegularSeason20242025!$B$3:$B$1315, "&lt;=" &amp; CM$1, DataRegularSeason20242025!$E$3:$E$1315, $A22)</f>
        <v>30</v>
      </c>
      <c r="CN22">
        <f>SUMIFS(DataRegularSeason20242025!$AA$3:$AA$1315,DataRegularSeason20242025!$B$3:$B$1315, "&lt;=" &amp; CN$1, DataRegularSeason20242025!$D$3:$D$1315, $A22)+SUMIFS(DataRegularSeason20242025!$AB$3:$AB$1315,DataRegularSeason20242025!$B$3:$B$1315, "&lt;=" &amp; CN$1, DataRegularSeason20242025!$E$3:$E$1315, $A22)</f>
        <v>30</v>
      </c>
      <c r="CO22">
        <f>SUMIFS(DataRegularSeason20242025!$AA$3:$AA$1315,DataRegularSeason20242025!$B$3:$B$1315, "&lt;=" &amp; CO$1, DataRegularSeason20242025!$D$3:$D$1315, $A22)+SUMIFS(DataRegularSeason20242025!$AB$3:$AB$1315,DataRegularSeason20242025!$B$3:$B$1315, "&lt;=" &amp; CO$1, DataRegularSeason20242025!$E$3:$E$1315, $A22)</f>
        <v>30</v>
      </c>
      <c r="CP22">
        <f>SUMIFS(DataRegularSeason20242025!$AA$3:$AA$1315,DataRegularSeason20242025!$B$3:$B$1315, "&lt;=" &amp; CP$1, DataRegularSeason20242025!$D$3:$D$1315, $A22)+SUMIFS(DataRegularSeason20242025!$AB$3:$AB$1315,DataRegularSeason20242025!$B$3:$B$1315, "&lt;=" &amp; CP$1, DataRegularSeason20242025!$E$3:$E$1315, $A22)</f>
        <v>30</v>
      </c>
      <c r="CQ22">
        <f>SUMIFS(DataRegularSeason20242025!$AA$3:$AA$1315,DataRegularSeason20242025!$B$3:$B$1315, "&lt;=" &amp; CQ$1, DataRegularSeason20242025!$D$3:$D$1315, $A22)+SUMIFS(DataRegularSeason20242025!$AB$3:$AB$1315,DataRegularSeason20242025!$B$3:$B$1315, "&lt;=" &amp; CQ$1, DataRegularSeason20242025!$E$3:$E$1315, $A22)</f>
        <v>30</v>
      </c>
      <c r="CR22">
        <f>SUMIFS(DataRegularSeason20242025!$AA$3:$AA$1315,DataRegularSeason20242025!$B$3:$B$1315, "&lt;=" &amp; CR$1, DataRegularSeason20242025!$D$3:$D$1315, $A22)+SUMIFS(DataRegularSeason20242025!$AB$3:$AB$1315,DataRegularSeason20242025!$B$3:$B$1315, "&lt;=" &amp; CR$1, DataRegularSeason20242025!$E$3:$E$1315, $A22)</f>
        <v>30</v>
      </c>
      <c r="CS22">
        <f>SUMIFS(DataRegularSeason20242025!$AA$3:$AA$1315,DataRegularSeason20242025!$B$3:$B$1315, "&lt;=" &amp; CS$1, DataRegularSeason20242025!$D$3:$D$1315, $A22)+SUMIFS(DataRegularSeason20242025!$AB$3:$AB$1315,DataRegularSeason20242025!$B$3:$B$1315, "&lt;=" &amp; CS$1, DataRegularSeason20242025!$E$3:$E$1315, $A22)</f>
        <v>30</v>
      </c>
      <c r="CT22">
        <f>SUMIFS(DataRegularSeason20242025!$AA$3:$AA$1315,DataRegularSeason20242025!$B$3:$B$1315, "&lt;=" &amp; CT$1, DataRegularSeason20242025!$D$3:$D$1315, $A22)+SUMIFS(DataRegularSeason20242025!$AB$3:$AB$1315,DataRegularSeason20242025!$B$3:$B$1315, "&lt;=" &amp; CT$1, DataRegularSeason20242025!$E$3:$E$1315, $A22)</f>
        <v>30</v>
      </c>
      <c r="CU22">
        <f>SUMIFS(DataRegularSeason20242025!$AA$3:$AA$1315,DataRegularSeason20242025!$B$3:$B$1315, "&lt;=" &amp; CU$1, DataRegularSeason20242025!$D$3:$D$1315, $A22)+SUMIFS(DataRegularSeason20242025!$AB$3:$AB$1315,DataRegularSeason20242025!$B$3:$B$1315, "&lt;=" &amp; CU$1, DataRegularSeason20242025!$E$3:$E$1315, $A22)</f>
        <v>30</v>
      </c>
      <c r="CV22">
        <f>SUMIFS(DataRegularSeason20242025!$AA$3:$AA$1315,DataRegularSeason20242025!$B$3:$B$1315, "&lt;=" &amp; CV$1, DataRegularSeason20242025!$D$3:$D$1315, $A22)+SUMIFS(DataRegularSeason20242025!$AB$3:$AB$1315,DataRegularSeason20242025!$B$3:$B$1315, "&lt;=" &amp; CV$1, DataRegularSeason20242025!$E$3:$E$1315, $A22)</f>
        <v>30</v>
      </c>
      <c r="CW22">
        <f>SUMIFS(DataRegularSeason20242025!$AA$3:$AA$1315,DataRegularSeason20242025!$B$3:$B$1315, "&lt;=" &amp; CW$1, DataRegularSeason20242025!$D$3:$D$1315, $A22)+SUMIFS(DataRegularSeason20242025!$AB$3:$AB$1315,DataRegularSeason20242025!$B$3:$B$1315, "&lt;=" &amp; CW$1, DataRegularSeason20242025!$E$3:$E$1315, $A22)</f>
        <v>30</v>
      </c>
      <c r="CX22">
        <f>SUMIFS(DataRegularSeason20242025!$AA$3:$AA$1315,DataRegularSeason20242025!$B$3:$B$1315, "&lt;=" &amp; CX$1, DataRegularSeason20242025!$D$3:$D$1315, $A22)+SUMIFS(DataRegularSeason20242025!$AB$3:$AB$1315,DataRegularSeason20242025!$B$3:$B$1315, "&lt;=" &amp; CX$1, DataRegularSeason20242025!$E$3:$E$1315, $A22)</f>
        <v>30</v>
      </c>
      <c r="CY22">
        <f>SUMIFS(DataRegularSeason20242025!$AA$3:$AA$1315,DataRegularSeason20242025!$B$3:$B$1315, "&lt;=" &amp; CY$1, DataRegularSeason20242025!$D$3:$D$1315, $A22)+SUMIFS(DataRegularSeason20242025!$AB$3:$AB$1315,DataRegularSeason20242025!$B$3:$B$1315, "&lt;=" &amp; CY$1, DataRegularSeason20242025!$E$3:$E$1315, $A22)</f>
        <v>30</v>
      </c>
      <c r="CZ22">
        <f>SUMIFS(DataRegularSeason20242025!$AA$3:$AA$1315,DataRegularSeason20242025!$B$3:$B$1315, "&lt;=" &amp; CZ$1, DataRegularSeason20242025!$D$3:$D$1315, $A22)+SUMIFS(DataRegularSeason20242025!$AB$3:$AB$1315,DataRegularSeason20242025!$B$3:$B$1315, "&lt;=" &amp; CZ$1, DataRegularSeason20242025!$E$3:$E$1315, $A22)</f>
        <v>30</v>
      </c>
      <c r="DA22">
        <f>SUMIFS(DataRegularSeason20242025!$AA$3:$AA$1315,DataRegularSeason20242025!$B$3:$B$1315, "&lt;=" &amp; DA$1, DataRegularSeason20242025!$D$3:$D$1315, $A22)+SUMIFS(DataRegularSeason20242025!$AB$3:$AB$1315,DataRegularSeason20242025!$B$3:$B$1315, "&lt;=" &amp; DA$1, DataRegularSeason20242025!$E$3:$E$1315, $A22)</f>
        <v>30</v>
      </c>
      <c r="DB22">
        <f>SUMIFS(DataRegularSeason20242025!$AA$3:$AA$1315,DataRegularSeason20242025!$B$3:$B$1315, "&lt;=" &amp; DB$1, DataRegularSeason20242025!$D$3:$D$1315, $A22)+SUMIFS(DataRegularSeason20242025!$AB$3:$AB$1315,DataRegularSeason20242025!$B$3:$B$1315, "&lt;=" &amp; DB$1, DataRegularSeason20242025!$E$3:$E$1315, $A22)</f>
        <v>30</v>
      </c>
      <c r="DC22">
        <f>SUMIFS(DataRegularSeason20242025!$AA$3:$AA$1315,DataRegularSeason20242025!$B$3:$B$1315, "&lt;=" &amp; DC$1, DataRegularSeason20242025!$D$3:$D$1315, $A22)+SUMIFS(DataRegularSeason20242025!$AB$3:$AB$1315,DataRegularSeason20242025!$B$3:$B$1315, "&lt;=" &amp; DC$1, DataRegularSeason20242025!$E$3:$E$1315, $A22)</f>
        <v>30</v>
      </c>
      <c r="DD22">
        <f>SUMIFS(DataRegularSeason20242025!$AA$3:$AA$1315,DataRegularSeason20242025!$B$3:$B$1315, "&lt;=" &amp; DD$1, DataRegularSeason20242025!$D$3:$D$1315, $A22)+SUMIFS(DataRegularSeason20242025!$AB$3:$AB$1315,DataRegularSeason20242025!$B$3:$B$1315, "&lt;=" &amp; DD$1, DataRegularSeason20242025!$E$3:$E$1315, $A22)</f>
        <v>30</v>
      </c>
      <c r="DE22">
        <f>SUMIFS(DataRegularSeason20242025!$AA$3:$AA$1315,DataRegularSeason20242025!$B$3:$B$1315, "&lt;=" &amp; DE$1, DataRegularSeason20242025!$D$3:$D$1315, $A22)+SUMIFS(DataRegularSeason20242025!$AB$3:$AB$1315,DataRegularSeason20242025!$B$3:$B$1315, "&lt;=" &amp; DE$1, DataRegularSeason20242025!$E$3:$E$1315, $A22)</f>
        <v>30</v>
      </c>
      <c r="DF22">
        <f>SUMIFS(DataRegularSeason20242025!$AA$3:$AA$1315,DataRegularSeason20242025!$B$3:$B$1315, "&lt;=" &amp; DF$1, DataRegularSeason20242025!$D$3:$D$1315, $A22)+SUMIFS(DataRegularSeason20242025!$AB$3:$AB$1315,DataRegularSeason20242025!$B$3:$B$1315, "&lt;=" &amp; DF$1, DataRegularSeason20242025!$E$3:$E$1315, $A22)</f>
        <v>30</v>
      </c>
      <c r="DG22">
        <f>SUMIFS(DataRegularSeason20242025!$AA$3:$AA$1315,DataRegularSeason20242025!$B$3:$B$1315, "&lt;=" &amp; DG$1, DataRegularSeason20242025!$D$3:$D$1315, $A22)+SUMIFS(DataRegularSeason20242025!$AB$3:$AB$1315,DataRegularSeason20242025!$B$3:$B$1315, "&lt;=" &amp; DG$1, DataRegularSeason20242025!$E$3:$E$1315, $A22)</f>
        <v>30</v>
      </c>
      <c r="DH22">
        <f>SUMIFS(DataRegularSeason20242025!$AA$3:$AA$1315,DataRegularSeason20242025!$B$3:$B$1315, "&lt;=" &amp; DH$1, DataRegularSeason20242025!$D$3:$D$1315, $A22)+SUMIFS(DataRegularSeason20242025!$AB$3:$AB$1315,DataRegularSeason20242025!$B$3:$B$1315, "&lt;=" &amp; DH$1, DataRegularSeason20242025!$E$3:$E$1315, $A22)</f>
        <v>30</v>
      </c>
      <c r="DI22">
        <f>SUMIFS(DataRegularSeason20242025!$AA$3:$AA$1315,DataRegularSeason20242025!$B$3:$B$1315, "&lt;=" &amp; DI$1, DataRegularSeason20242025!$D$3:$D$1315, $A22)+SUMIFS(DataRegularSeason20242025!$AB$3:$AB$1315,DataRegularSeason20242025!$B$3:$B$1315, "&lt;=" &amp; DI$1, DataRegularSeason20242025!$E$3:$E$1315, $A22)</f>
        <v>30</v>
      </c>
      <c r="DJ22">
        <f>SUMIFS(DataRegularSeason20242025!$AA$3:$AA$1315,DataRegularSeason20242025!$B$3:$B$1315, "&lt;=" &amp; DJ$1, DataRegularSeason20242025!$D$3:$D$1315, $A22)+SUMIFS(DataRegularSeason20242025!$AB$3:$AB$1315,DataRegularSeason20242025!$B$3:$B$1315, "&lt;=" &amp; DJ$1, DataRegularSeason20242025!$E$3:$E$1315, $A22)</f>
        <v>30</v>
      </c>
      <c r="DK22">
        <f>SUMIFS(DataRegularSeason20242025!$AA$3:$AA$1315,DataRegularSeason20242025!$B$3:$B$1315, "&lt;=" &amp; DK$1, DataRegularSeason20242025!$D$3:$D$1315, $A22)+SUMIFS(DataRegularSeason20242025!$AB$3:$AB$1315,DataRegularSeason20242025!$B$3:$B$1315, "&lt;=" &amp; DK$1, DataRegularSeason20242025!$E$3:$E$1315, $A22)</f>
        <v>30</v>
      </c>
      <c r="DL22">
        <f>SUMIFS(DataRegularSeason20242025!$AA$3:$AA$1315,DataRegularSeason20242025!$B$3:$B$1315, "&lt;=" &amp; DL$1, DataRegularSeason20242025!$D$3:$D$1315, $A22)+SUMIFS(DataRegularSeason20242025!$AB$3:$AB$1315,DataRegularSeason20242025!$B$3:$B$1315, "&lt;=" &amp; DL$1, DataRegularSeason20242025!$E$3:$E$1315, $A22)</f>
        <v>30</v>
      </c>
      <c r="DM22">
        <f>SUMIFS(DataRegularSeason20242025!$AA$3:$AA$1315,DataRegularSeason20242025!$B$3:$B$1315, "&lt;=" &amp; DM$1, DataRegularSeason20242025!$D$3:$D$1315, $A22)+SUMIFS(DataRegularSeason20242025!$AB$3:$AB$1315,DataRegularSeason20242025!$B$3:$B$1315, "&lt;=" &amp; DM$1, DataRegularSeason20242025!$E$3:$E$1315, $A22)</f>
        <v>30</v>
      </c>
      <c r="DN22">
        <f>SUMIFS(DataRegularSeason20242025!$AA$3:$AA$1315,DataRegularSeason20242025!$B$3:$B$1315, "&lt;=" &amp; DN$1, DataRegularSeason20242025!$D$3:$D$1315, $A22)+SUMIFS(DataRegularSeason20242025!$AB$3:$AB$1315,DataRegularSeason20242025!$B$3:$B$1315, "&lt;=" &amp; DN$1, DataRegularSeason20242025!$E$3:$E$1315, $A22)</f>
        <v>30</v>
      </c>
      <c r="DO22">
        <f>SUMIFS(DataRegularSeason20242025!$AA$3:$AA$1315,DataRegularSeason20242025!$B$3:$B$1315, "&lt;=" &amp; DO$1, DataRegularSeason20242025!$D$3:$D$1315, $A22)+SUMIFS(DataRegularSeason20242025!$AB$3:$AB$1315,DataRegularSeason20242025!$B$3:$B$1315, "&lt;=" &amp; DO$1, DataRegularSeason20242025!$E$3:$E$1315, $A22)</f>
        <v>30</v>
      </c>
      <c r="DP22">
        <f>SUMIFS(DataRegularSeason20242025!$AA$3:$AA$1315,DataRegularSeason20242025!$B$3:$B$1315, "&lt;=" &amp; DP$1, DataRegularSeason20242025!$D$3:$D$1315, $A22)+SUMIFS(DataRegularSeason20242025!$AB$3:$AB$1315,DataRegularSeason20242025!$B$3:$B$1315, "&lt;=" &amp; DP$1, DataRegularSeason20242025!$E$3:$E$1315, $A22)</f>
        <v>30</v>
      </c>
      <c r="DQ22">
        <f>SUMIFS(DataRegularSeason20242025!$AA$3:$AA$1315,DataRegularSeason20242025!$B$3:$B$1315, "&lt;=" &amp; DQ$1, DataRegularSeason20242025!$D$3:$D$1315, $A22)+SUMIFS(DataRegularSeason20242025!$AB$3:$AB$1315,DataRegularSeason20242025!$B$3:$B$1315, "&lt;=" &amp; DQ$1, DataRegularSeason20242025!$E$3:$E$1315, $A22)</f>
        <v>30</v>
      </c>
      <c r="DR22">
        <f>SUMIFS(DataRegularSeason20242025!$AA$3:$AA$1315,DataRegularSeason20242025!$B$3:$B$1315, "&lt;=" &amp; DR$1, DataRegularSeason20242025!$D$3:$D$1315, $A22)+SUMIFS(DataRegularSeason20242025!$AB$3:$AB$1315,DataRegularSeason20242025!$B$3:$B$1315, "&lt;=" &amp; DR$1, DataRegularSeason20242025!$E$3:$E$1315, $A22)</f>
        <v>30</v>
      </c>
      <c r="DS22">
        <f>SUMIFS(DataRegularSeason20242025!$AA$3:$AA$1315,DataRegularSeason20242025!$B$3:$B$1315, "&lt;=" &amp; DS$1, DataRegularSeason20242025!$D$3:$D$1315, $A22)+SUMIFS(DataRegularSeason20242025!$AB$3:$AB$1315,DataRegularSeason20242025!$B$3:$B$1315, "&lt;=" &amp; DS$1, DataRegularSeason20242025!$E$3:$E$1315, $A22)</f>
        <v>30</v>
      </c>
      <c r="DT22">
        <f>SUMIFS(DataRegularSeason20242025!$AA$3:$AA$1315,DataRegularSeason20242025!$B$3:$B$1315, "&lt;=" &amp; DT$1, DataRegularSeason20242025!$D$3:$D$1315, $A22)+SUMIFS(DataRegularSeason20242025!$AB$3:$AB$1315,DataRegularSeason20242025!$B$3:$B$1315, "&lt;=" &amp; DT$1, DataRegularSeason20242025!$E$3:$E$1315, $A22)</f>
        <v>30</v>
      </c>
      <c r="DU22">
        <f>SUMIFS(DataRegularSeason20242025!$AA$3:$AA$1315,DataRegularSeason20242025!$B$3:$B$1315, "&lt;=" &amp; DU$1, DataRegularSeason20242025!$D$3:$D$1315, $A22)+SUMIFS(DataRegularSeason20242025!$AB$3:$AB$1315,DataRegularSeason20242025!$B$3:$B$1315, "&lt;=" &amp; DU$1, DataRegularSeason20242025!$E$3:$E$1315, $A22)</f>
        <v>30</v>
      </c>
      <c r="DV22">
        <f>SUMIFS(DataRegularSeason20242025!$AA$3:$AA$1315,DataRegularSeason20242025!$B$3:$B$1315, "&lt;=" &amp; DV$1, DataRegularSeason20242025!$D$3:$D$1315, $A22)+SUMIFS(DataRegularSeason20242025!$AB$3:$AB$1315,DataRegularSeason20242025!$B$3:$B$1315, "&lt;=" &amp; DV$1, DataRegularSeason20242025!$E$3:$E$1315, $A22)</f>
        <v>30</v>
      </c>
      <c r="DW22">
        <f>SUMIFS(DataRegularSeason20242025!$AA$3:$AA$1315,DataRegularSeason20242025!$B$3:$B$1315, "&lt;=" &amp; DW$1, DataRegularSeason20242025!$D$3:$D$1315, $A22)+SUMIFS(DataRegularSeason20242025!$AB$3:$AB$1315,DataRegularSeason20242025!$B$3:$B$1315, "&lt;=" &amp; DW$1, DataRegularSeason20242025!$E$3:$E$1315, $A22)</f>
        <v>30</v>
      </c>
      <c r="DX22">
        <f>SUMIFS(DataRegularSeason20242025!$AA$3:$AA$1315,DataRegularSeason20242025!$B$3:$B$1315, "&lt;=" &amp; DX$1, DataRegularSeason20242025!$D$3:$D$1315, $A22)+SUMIFS(DataRegularSeason20242025!$AB$3:$AB$1315,DataRegularSeason20242025!$B$3:$B$1315, "&lt;=" &amp; DX$1, DataRegularSeason20242025!$E$3:$E$1315, $A22)</f>
        <v>30</v>
      </c>
      <c r="DY22">
        <f>SUMIFS(DataRegularSeason20242025!$AA$3:$AA$1315,DataRegularSeason20242025!$B$3:$B$1315, "&lt;=" &amp; DY$1, DataRegularSeason20242025!$D$3:$D$1315, $A22)+SUMIFS(DataRegularSeason20242025!$AB$3:$AB$1315,DataRegularSeason20242025!$B$3:$B$1315, "&lt;=" &amp; DY$1, DataRegularSeason20242025!$E$3:$E$1315, $A22)</f>
        <v>30</v>
      </c>
      <c r="DZ22">
        <f>SUMIFS(DataRegularSeason20242025!$AA$3:$AA$1315,DataRegularSeason20242025!$B$3:$B$1315, "&lt;=" &amp; DZ$1, DataRegularSeason20242025!$D$3:$D$1315, $A22)+SUMIFS(DataRegularSeason20242025!$AB$3:$AB$1315,DataRegularSeason20242025!$B$3:$B$1315, "&lt;=" &amp; DZ$1, DataRegularSeason20242025!$E$3:$E$1315, $A22)</f>
        <v>30</v>
      </c>
      <c r="EA22">
        <f>SUMIFS(DataRegularSeason20242025!$AA$3:$AA$1315,DataRegularSeason20242025!$B$3:$B$1315, "&lt;=" &amp; EA$1, DataRegularSeason20242025!$D$3:$D$1315, $A22)+SUMIFS(DataRegularSeason20242025!$AB$3:$AB$1315,DataRegularSeason20242025!$B$3:$B$1315, "&lt;=" &amp; EA$1, DataRegularSeason20242025!$E$3:$E$1315, $A22)</f>
        <v>30</v>
      </c>
      <c r="EB22">
        <f>SUMIFS(DataRegularSeason20242025!$AA$3:$AA$1315,DataRegularSeason20242025!$B$3:$B$1315, "&lt;=" &amp; EB$1, DataRegularSeason20242025!$D$3:$D$1315, $A22)+SUMIFS(DataRegularSeason20242025!$AB$3:$AB$1315,DataRegularSeason20242025!$B$3:$B$1315, "&lt;=" &amp; EB$1, DataRegularSeason20242025!$E$3:$E$1315, $A22)</f>
        <v>30</v>
      </c>
      <c r="EC22">
        <f>SUMIFS(DataRegularSeason20242025!$AA$3:$AA$1315,DataRegularSeason20242025!$B$3:$B$1315, "&lt;=" &amp; EC$1, DataRegularSeason20242025!$D$3:$D$1315, $A22)+SUMIFS(DataRegularSeason20242025!$AB$3:$AB$1315,DataRegularSeason20242025!$B$3:$B$1315, "&lt;=" &amp; EC$1, DataRegularSeason20242025!$E$3:$E$1315, $A22)</f>
        <v>30</v>
      </c>
      <c r="ED22">
        <f>SUMIFS(DataRegularSeason20242025!$AA$3:$AA$1315,DataRegularSeason20242025!$B$3:$B$1315, "&lt;=" &amp; ED$1, DataRegularSeason20242025!$D$3:$D$1315, $A22)+SUMIFS(DataRegularSeason20242025!$AB$3:$AB$1315,DataRegularSeason20242025!$B$3:$B$1315, "&lt;=" &amp; ED$1, DataRegularSeason20242025!$E$3:$E$1315, $A22)</f>
        <v>30</v>
      </c>
      <c r="EE22">
        <f>SUMIFS(DataRegularSeason20242025!$AA$3:$AA$1315,DataRegularSeason20242025!$B$3:$B$1315, "&lt;=" &amp; EE$1, DataRegularSeason20242025!$D$3:$D$1315, $A22)+SUMIFS(DataRegularSeason20242025!$AB$3:$AB$1315,DataRegularSeason20242025!$B$3:$B$1315, "&lt;=" &amp; EE$1, DataRegularSeason20242025!$E$3:$E$1315, $A22)</f>
        <v>30</v>
      </c>
      <c r="EF22">
        <f>SUMIFS(DataRegularSeason20242025!$AA$3:$AA$1315,DataRegularSeason20242025!$B$3:$B$1315, "&lt;=" &amp; EF$1, DataRegularSeason20242025!$D$3:$D$1315, $A22)+SUMIFS(DataRegularSeason20242025!$AB$3:$AB$1315,DataRegularSeason20242025!$B$3:$B$1315, "&lt;=" &amp; EF$1, DataRegularSeason20242025!$E$3:$E$1315, $A22)</f>
        <v>30</v>
      </c>
      <c r="EG22">
        <f>SUMIFS(DataRegularSeason20242025!$AA$3:$AA$1315,DataRegularSeason20242025!$B$3:$B$1315, "&lt;=" &amp; EG$1, DataRegularSeason20242025!$D$3:$D$1315, $A22)+SUMIFS(DataRegularSeason20242025!$AB$3:$AB$1315,DataRegularSeason20242025!$B$3:$B$1315, "&lt;=" &amp; EG$1, DataRegularSeason20242025!$E$3:$E$1315, $A22)</f>
        <v>30</v>
      </c>
      <c r="EH22">
        <f>SUMIFS(DataRegularSeason20242025!$AA$3:$AA$1315,DataRegularSeason20242025!$B$3:$B$1315, "&lt;=" &amp; EH$1, DataRegularSeason20242025!$D$3:$D$1315, $A22)+SUMIFS(DataRegularSeason20242025!$AB$3:$AB$1315,DataRegularSeason20242025!$B$3:$B$1315, "&lt;=" &amp; EH$1, DataRegularSeason20242025!$E$3:$E$1315, $A22)</f>
        <v>30</v>
      </c>
      <c r="EI22">
        <f>SUMIFS(DataRegularSeason20242025!$AA$3:$AA$1315,DataRegularSeason20242025!$B$3:$B$1315, "&lt;=" &amp; EI$1, DataRegularSeason20242025!$D$3:$D$1315, $A22)+SUMIFS(DataRegularSeason20242025!$AB$3:$AB$1315,DataRegularSeason20242025!$B$3:$B$1315, "&lt;=" &amp; EI$1, DataRegularSeason20242025!$E$3:$E$1315, $A22)</f>
        <v>30</v>
      </c>
      <c r="EJ22">
        <f>SUMIFS(DataRegularSeason20242025!$AA$3:$AA$1315,DataRegularSeason20242025!$B$3:$B$1315, "&lt;=" &amp; EJ$1, DataRegularSeason20242025!$D$3:$D$1315, $A22)+SUMIFS(DataRegularSeason20242025!$AB$3:$AB$1315,DataRegularSeason20242025!$B$3:$B$1315, "&lt;=" &amp; EJ$1, DataRegularSeason20242025!$E$3:$E$1315, $A22)</f>
        <v>30</v>
      </c>
      <c r="EK22">
        <f>SUMIFS(DataRegularSeason20242025!$AA$3:$AA$1315,DataRegularSeason20242025!$B$3:$B$1315, "&lt;=" &amp; EK$1, DataRegularSeason20242025!$D$3:$D$1315, $A22)+SUMIFS(DataRegularSeason20242025!$AB$3:$AB$1315,DataRegularSeason20242025!$B$3:$B$1315, "&lt;=" &amp; EK$1, DataRegularSeason20242025!$E$3:$E$1315, $A22)</f>
        <v>30</v>
      </c>
      <c r="EL22">
        <f>SUMIFS(DataRegularSeason20242025!$AA$3:$AA$1315,DataRegularSeason20242025!$B$3:$B$1315, "&lt;=" &amp; EL$1, DataRegularSeason20242025!$D$3:$D$1315, $A22)+SUMIFS(DataRegularSeason20242025!$AB$3:$AB$1315,DataRegularSeason20242025!$B$3:$B$1315, "&lt;=" &amp; EL$1, DataRegularSeason20242025!$E$3:$E$1315, $A22)</f>
        <v>30</v>
      </c>
      <c r="EM22">
        <f>SUMIFS(DataRegularSeason20242025!$AA$3:$AA$1315,DataRegularSeason20242025!$B$3:$B$1315, "&lt;=" &amp; EM$1, DataRegularSeason20242025!$D$3:$D$1315, $A22)+SUMIFS(DataRegularSeason20242025!$AB$3:$AB$1315,DataRegularSeason20242025!$B$3:$B$1315, "&lt;=" &amp; EM$1, DataRegularSeason20242025!$E$3:$E$1315, $A22)</f>
        <v>30</v>
      </c>
      <c r="EN22">
        <f>SUMIFS(DataRegularSeason20242025!$AA$3:$AA$1315,DataRegularSeason20242025!$B$3:$B$1315, "&lt;=" &amp; EN$1, DataRegularSeason20242025!$D$3:$D$1315, $A22)+SUMIFS(DataRegularSeason20242025!$AB$3:$AB$1315,DataRegularSeason20242025!$B$3:$B$1315, "&lt;=" &amp; EN$1, DataRegularSeason20242025!$E$3:$E$1315, $A22)</f>
        <v>30</v>
      </c>
      <c r="EO22">
        <f>SUMIFS(DataRegularSeason20242025!$AA$3:$AA$1315,DataRegularSeason20242025!$B$3:$B$1315, "&lt;=" &amp; EO$1, DataRegularSeason20242025!$D$3:$D$1315, $A22)+SUMIFS(DataRegularSeason20242025!$AB$3:$AB$1315,DataRegularSeason20242025!$B$3:$B$1315, "&lt;=" &amp; EO$1, DataRegularSeason20242025!$E$3:$E$1315, $A22)</f>
        <v>30</v>
      </c>
      <c r="EP22">
        <f>SUMIFS(DataRegularSeason20242025!$AA$3:$AA$1315,DataRegularSeason20242025!$B$3:$B$1315, "&lt;=" &amp; EP$1, DataRegularSeason20242025!$D$3:$D$1315, $A22)+SUMIFS(DataRegularSeason20242025!$AB$3:$AB$1315,DataRegularSeason20242025!$B$3:$B$1315, "&lt;=" &amp; EP$1, DataRegularSeason20242025!$E$3:$E$1315, $A22)</f>
        <v>30</v>
      </c>
      <c r="EQ22">
        <f>SUMIFS(DataRegularSeason20242025!$AA$3:$AA$1315,DataRegularSeason20242025!$B$3:$B$1315, "&lt;=" &amp; EQ$1, DataRegularSeason20242025!$D$3:$D$1315, $A22)+SUMIFS(DataRegularSeason20242025!$AB$3:$AB$1315,DataRegularSeason20242025!$B$3:$B$1315, "&lt;=" &amp; EQ$1, DataRegularSeason20242025!$E$3:$E$1315, $A22)</f>
        <v>30</v>
      </c>
      <c r="ER22">
        <f>SUMIFS(DataRegularSeason20242025!$AA$3:$AA$1315,DataRegularSeason20242025!$B$3:$B$1315, "&lt;=" &amp; ER$1, DataRegularSeason20242025!$D$3:$D$1315, $A22)+SUMIFS(DataRegularSeason20242025!$AB$3:$AB$1315,DataRegularSeason20242025!$B$3:$B$1315, "&lt;=" &amp; ER$1, DataRegularSeason20242025!$E$3:$E$1315, $A22)</f>
        <v>30</v>
      </c>
      <c r="ES22">
        <f>SUMIFS(DataRegularSeason20242025!$AA$3:$AA$1315,DataRegularSeason20242025!$B$3:$B$1315, "&lt;=" &amp; ES$1, DataRegularSeason20242025!$D$3:$D$1315, $A22)+SUMIFS(DataRegularSeason20242025!$AB$3:$AB$1315,DataRegularSeason20242025!$B$3:$B$1315, "&lt;=" &amp; ES$1, DataRegularSeason20242025!$E$3:$E$1315, $A22)</f>
        <v>30</v>
      </c>
      <c r="ET22">
        <f>SUMIFS(DataRegularSeason20242025!$AA$3:$AA$1315,DataRegularSeason20242025!$B$3:$B$1315, "&lt;=" &amp; ET$1, DataRegularSeason20242025!$D$3:$D$1315, $A22)+SUMIFS(DataRegularSeason20242025!$AB$3:$AB$1315,DataRegularSeason20242025!$B$3:$B$1315, "&lt;=" &amp; ET$1, DataRegularSeason20242025!$E$3:$E$1315, $A22)</f>
        <v>30</v>
      </c>
      <c r="EU22">
        <f>SUMIFS(DataRegularSeason20242025!$AA$3:$AA$1315,DataRegularSeason20242025!$B$3:$B$1315, "&lt;=" &amp; EU$1, DataRegularSeason20242025!$D$3:$D$1315, $A22)+SUMIFS(DataRegularSeason20242025!$AB$3:$AB$1315,DataRegularSeason20242025!$B$3:$B$1315, "&lt;=" &amp; EU$1, DataRegularSeason20242025!$E$3:$E$1315, $A22)</f>
        <v>30</v>
      </c>
      <c r="EV22">
        <f>SUMIFS(DataRegularSeason20242025!$AA$3:$AA$1315,DataRegularSeason20242025!$B$3:$B$1315, "&lt;=" &amp; EV$1, DataRegularSeason20242025!$D$3:$D$1315, $A22)+SUMIFS(DataRegularSeason20242025!$AB$3:$AB$1315,DataRegularSeason20242025!$B$3:$B$1315, "&lt;=" &amp; EV$1, DataRegularSeason20242025!$E$3:$E$1315, $A22)</f>
        <v>30</v>
      </c>
      <c r="EW22">
        <f>SUMIFS(DataRegularSeason20242025!$AA$3:$AA$1315,DataRegularSeason20242025!$B$3:$B$1315, "&lt;=" &amp; EW$1, DataRegularSeason20242025!$D$3:$D$1315, $A22)+SUMIFS(DataRegularSeason20242025!$AB$3:$AB$1315,DataRegularSeason20242025!$B$3:$B$1315, "&lt;=" &amp; EW$1, DataRegularSeason20242025!$E$3:$E$1315, $A22)</f>
        <v>30</v>
      </c>
      <c r="EX22">
        <f>SUMIFS(DataRegularSeason20242025!$AA$3:$AA$1315,DataRegularSeason20242025!$B$3:$B$1315, "&lt;=" &amp; EX$1, DataRegularSeason20242025!$D$3:$D$1315, $A22)+SUMIFS(DataRegularSeason20242025!$AB$3:$AB$1315,DataRegularSeason20242025!$B$3:$B$1315, "&lt;=" &amp; EX$1, DataRegularSeason20242025!$E$3:$E$1315, $A22)</f>
        <v>30</v>
      </c>
      <c r="EY22">
        <f>SUMIFS(DataRegularSeason20242025!$AA$3:$AA$1315,DataRegularSeason20242025!$B$3:$B$1315, "&lt;=" &amp; EY$1, DataRegularSeason20242025!$D$3:$D$1315, $A22)+SUMIFS(DataRegularSeason20242025!$AB$3:$AB$1315,DataRegularSeason20242025!$B$3:$B$1315, "&lt;=" &amp; EY$1, DataRegularSeason20242025!$E$3:$E$1315, $A22)</f>
        <v>30</v>
      </c>
      <c r="EZ22">
        <f>SUMIFS(DataRegularSeason20242025!$AA$3:$AA$1315,DataRegularSeason20242025!$B$3:$B$1315, "&lt;=" &amp; EZ$1, DataRegularSeason20242025!$D$3:$D$1315, $A22)+SUMIFS(DataRegularSeason20242025!$AB$3:$AB$1315,DataRegularSeason20242025!$B$3:$B$1315, "&lt;=" &amp; EZ$1, DataRegularSeason20242025!$E$3:$E$1315, $A22)</f>
        <v>30</v>
      </c>
      <c r="FA22">
        <f>SUMIFS(DataRegularSeason20242025!$AA$3:$AA$1315,DataRegularSeason20242025!$B$3:$B$1315, "&lt;=" &amp; FA$1, DataRegularSeason20242025!$D$3:$D$1315, $A22)+SUMIFS(DataRegularSeason20242025!$AB$3:$AB$1315,DataRegularSeason20242025!$B$3:$B$1315, "&lt;=" &amp; FA$1, DataRegularSeason20242025!$E$3:$E$1315, $A22)</f>
        <v>30</v>
      </c>
      <c r="FB22">
        <f>SUMIFS(DataRegularSeason20242025!$AA$3:$AA$1315,DataRegularSeason20242025!$B$3:$B$1315, "&lt;=" &amp; FB$1, DataRegularSeason20242025!$D$3:$D$1315, $A22)+SUMIFS(DataRegularSeason20242025!$AB$3:$AB$1315,DataRegularSeason20242025!$B$3:$B$1315, "&lt;=" &amp; FB$1, DataRegularSeason20242025!$E$3:$E$1315, $A22)</f>
        <v>30</v>
      </c>
      <c r="FC22">
        <f>SUMIFS(DataRegularSeason20242025!$AA$3:$AA$1315,DataRegularSeason20242025!$B$3:$B$1315, "&lt;=" &amp; FC$1, DataRegularSeason20242025!$D$3:$D$1315, $A22)+SUMIFS(DataRegularSeason20242025!$AB$3:$AB$1315,DataRegularSeason20242025!$B$3:$B$1315, "&lt;=" &amp; FC$1, DataRegularSeason20242025!$E$3:$E$1315, $A22)</f>
        <v>30</v>
      </c>
      <c r="FD22">
        <f>SUMIFS(DataRegularSeason20242025!$AA$3:$AA$1315,DataRegularSeason20242025!$B$3:$B$1315, "&lt;=" &amp; FD$1, DataRegularSeason20242025!$D$3:$D$1315, $A22)+SUMIFS(DataRegularSeason20242025!$AB$3:$AB$1315,DataRegularSeason20242025!$B$3:$B$1315, "&lt;=" &amp; FD$1, DataRegularSeason20242025!$E$3:$E$1315, $A22)</f>
        <v>30</v>
      </c>
      <c r="FE22">
        <f>SUMIFS(DataRegularSeason20242025!$AA$3:$AA$1315,DataRegularSeason20242025!$B$3:$B$1315, "&lt;=" &amp; FE$1, DataRegularSeason20242025!$D$3:$D$1315, $A22)+SUMIFS(DataRegularSeason20242025!$AB$3:$AB$1315,DataRegularSeason20242025!$B$3:$B$1315, "&lt;=" &amp; FE$1, DataRegularSeason20242025!$E$3:$E$1315, $A22)</f>
        <v>30</v>
      </c>
      <c r="FF22">
        <f>SUMIFS(DataRegularSeason20242025!$AA$3:$AA$1315,DataRegularSeason20242025!$B$3:$B$1315, "&lt;=" &amp; FF$1, DataRegularSeason20242025!$D$3:$D$1315, $A22)+SUMIFS(DataRegularSeason20242025!$AB$3:$AB$1315,DataRegularSeason20242025!$B$3:$B$1315, "&lt;=" &amp; FF$1, DataRegularSeason20242025!$E$3:$E$1315, $A22)</f>
        <v>30</v>
      </c>
      <c r="FG22">
        <f>SUMIFS(DataRegularSeason20242025!$AA$3:$AA$1315,DataRegularSeason20242025!$B$3:$B$1315, "&lt;=" &amp; FG$1, DataRegularSeason20242025!$D$3:$D$1315, $A22)+SUMIFS(DataRegularSeason20242025!$AB$3:$AB$1315,DataRegularSeason20242025!$B$3:$B$1315, "&lt;=" &amp; FG$1, DataRegularSeason20242025!$E$3:$E$1315, $A22)</f>
        <v>30</v>
      </c>
      <c r="FH22">
        <f>SUMIFS(DataRegularSeason20242025!$AA$3:$AA$1315,DataRegularSeason20242025!$B$3:$B$1315, "&lt;=" &amp; FH$1, DataRegularSeason20242025!$D$3:$D$1315, $A22)+SUMIFS(DataRegularSeason20242025!$AB$3:$AB$1315,DataRegularSeason20242025!$B$3:$B$1315, "&lt;=" &amp; FH$1, DataRegularSeason20242025!$E$3:$E$1315, $A22)</f>
        <v>30</v>
      </c>
      <c r="FI22">
        <f>SUMIFS(DataRegularSeason20242025!$AA$3:$AA$1315,DataRegularSeason20242025!$B$3:$B$1315, "&lt;=" &amp; FI$1, DataRegularSeason20242025!$D$3:$D$1315, $A22)+SUMIFS(DataRegularSeason20242025!$AB$3:$AB$1315,DataRegularSeason20242025!$B$3:$B$1315, "&lt;=" &amp; FI$1, DataRegularSeason20242025!$E$3:$E$1315, $A22)</f>
        <v>30</v>
      </c>
      <c r="FJ22">
        <f>SUMIFS(DataRegularSeason20242025!$AA$3:$AA$1315,DataRegularSeason20242025!$B$3:$B$1315, "&lt;=" &amp; FJ$1, DataRegularSeason20242025!$D$3:$D$1315, $A22)+SUMIFS(DataRegularSeason20242025!$AB$3:$AB$1315,DataRegularSeason20242025!$B$3:$B$1315, "&lt;=" &amp; FJ$1, DataRegularSeason20242025!$E$3:$E$1315, $A22)</f>
        <v>30</v>
      </c>
      <c r="FK22">
        <f>SUMIFS(DataRegularSeason20242025!$AA$3:$AA$1315,DataRegularSeason20242025!$B$3:$B$1315, "&lt;=" &amp; FK$1, DataRegularSeason20242025!$D$3:$D$1315, $A22)+SUMIFS(DataRegularSeason20242025!$AB$3:$AB$1315,DataRegularSeason20242025!$B$3:$B$1315, "&lt;=" &amp; FK$1, DataRegularSeason20242025!$E$3:$E$1315, $A22)</f>
        <v>30</v>
      </c>
      <c r="FL22">
        <f>SUMIFS(DataRegularSeason20242025!$AA$3:$AA$1315,DataRegularSeason20242025!$B$3:$B$1315, "&lt;=" &amp; FL$1, DataRegularSeason20242025!$D$3:$D$1315, $A22)+SUMIFS(DataRegularSeason20242025!$AB$3:$AB$1315,DataRegularSeason20242025!$B$3:$B$1315, "&lt;=" &amp; FL$1, DataRegularSeason20242025!$E$3:$E$1315, $A22)</f>
        <v>30</v>
      </c>
      <c r="FM22">
        <f>SUMIFS(DataRegularSeason20242025!$AA$3:$AA$1315,DataRegularSeason20242025!$B$3:$B$1315, "&lt;=" &amp; FM$1, DataRegularSeason20242025!$D$3:$D$1315, $A22)+SUMIFS(DataRegularSeason20242025!$AB$3:$AB$1315,DataRegularSeason20242025!$B$3:$B$1315, "&lt;=" &amp; FM$1, DataRegularSeason20242025!$E$3:$E$1315, $A22)</f>
        <v>30</v>
      </c>
      <c r="FN22">
        <f>SUMIFS(DataRegularSeason20242025!$AA$3:$AA$1315,DataRegularSeason20242025!$B$3:$B$1315, "&lt;=" &amp; FN$1, DataRegularSeason20242025!$D$3:$D$1315, $A22)+SUMIFS(DataRegularSeason20242025!$AB$3:$AB$1315,DataRegularSeason20242025!$B$3:$B$1315, "&lt;=" &amp; FN$1, DataRegularSeason20242025!$E$3:$E$1315, $A22)</f>
        <v>30</v>
      </c>
      <c r="FO22">
        <f>SUMIFS(DataRegularSeason20242025!$AA$3:$AA$1315,DataRegularSeason20242025!$B$3:$B$1315, "&lt;=" &amp; FO$1, DataRegularSeason20242025!$D$3:$D$1315, $A22)+SUMIFS(DataRegularSeason20242025!$AB$3:$AB$1315,DataRegularSeason20242025!$B$3:$B$1315, "&lt;=" &amp; FO$1, DataRegularSeason20242025!$E$3:$E$1315, $A22)</f>
        <v>30</v>
      </c>
      <c r="FP22">
        <f>SUMIFS(DataRegularSeason20242025!$AA$3:$AA$1315,DataRegularSeason20242025!$B$3:$B$1315, "&lt;=" &amp; FP$1, DataRegularSeason20242025!$D$3:$D$1315, $A22)+SUMIFS(DataRegularSeason20242025!$AB$3:$AB$1315,DataRegularSeason20242025!$B$3:$B$1315, "&lt;=" &amp; FP$1, DataRegularSeason20242025!$E$3:$E$1315, $A22)</f>
        <v>30</v>
      </c>
      <c r="FQ22">
        <f>SUMIFS(DataRegularSeason20242025!$AA$3:$AA$1315,DataRegularSeason20242025!$B$3:$B$1315, "&lt;=" &amp; FQ$1, DataRegularSeason20242025!$D$3:$D$1315, $A22)+SUMIFS(DataRegularSeason20242025!$AB$3:$AB$1315,DataRegularSeason20242025!$B$3:$B$1315, "&lt;=" &amp; FQ$1, DataRegularSeason20242025!$E$3:$E$1315, $A22)</f>
        <v>30</v>
      </c>
      <c r="FR22">
        <f>SUMIFS(DataRegularSeason20242025!$AA$3:$AA$1315,DataRegularSeason20242025!$B$3:$B$1315, "&lt;=" &amp; FR$1, DataRegularSeason20242025!$D$3:$D$1315, $A22)+SUMIFS(DataRegularSeason20242025!$AB$3:$AB$1315,DataRegularSeason20242025!$B$3:$B$1315, "&lt;=" &amp; FR$1, DataRegularSeason20242025!$E$3:$E$1315, $A22)</f>
        <v>30</v>
      </c>
      <c r="FS22">
        <f>SUMIFS(DataRegularSeason20242025!$AA$3:$AA$1315,DataRegularSeason20242025!$B$3:$B$1315, "&lt;=" &amp; FS$1, DataRegularSeason20242025!$D$3:$D$1315, $A22)+SUMIFS(DataRegularSeason20242025!$AB$3:$AB$1315,DataRegularSeason20242025!$B$3:$B$1315, "&lt;=" &amp; FS$1, DataRegularSeason20242025!$E$3:$E$1315, $A22)</f>
        <v>30</v>
      </c>
      <c r="FT22">
        <f>SUMIFS(DataRegularSeason20242025!$AA$3:$AA$1315,DataRegularSeason20242025!$B$3:$B$1315, "&lt;=" &amp; FT$1, DataRegularSeason20242025!$D$3:$D$1315, $A22)+SUMIFS(DataRegularSeason20242025!$AB$3:$AB$1315,DataRegularSeason20242025!$B$3:$B$1315, "&lt;=" &amp; FT$1, DataRegularSeason20242025!$E$3:$E$1315, $A22)</f>
        <v>30</v>
      </c>
      <c r="FU22">
        <f>SUMIFS(DataRegularSeason20242025!$AA$3:$AA$1315,DataRegularSeason20242025!$B$3:$B$1315, "&lt;=" &amp; FU$1, DataRegularSeason20242025!$D$3:$D$1315, $A22)+SUMIFS(DataRegularSeason20242025!$AB$3:$AB$1315,DataRegularSeason20242025!$B$3:$B$1315, "&lt;=" &amp; FU$1, DataRegularSeason20242025!$E$3:$E$1315, $A22)</f>
        <v>30</v>
      </c>
      <c r="FV22">
        <f>SUMIFS(DataRegularSeason20242025!$AA$3:$AA$1315,DataRegularSeason20242025!$B$3:$B$1315, "&lt;=" &amp; FV$1, DataRegularSeason20242025!$D$3:$D$1315, $A22)+SUMIFS(DataRegularSeason20242025!$AB$3:$AB$1315,DataRegularSeason20242025!$B$3:$B$1315, "&lt;=" &amp; FV$1, DataRegularSeason20242025!$E$3:$E$1315, $A22)</f>
        <v>30</v>
      </c>
      <c r="FW22">
        <f>SUMIFS(DataRegularSeason20242025!$AA$3:$AA$1315,DataRegularSeason20242025!$B$3:$B$1315, "&lt;=" &amp; FW$1, DataRegularSeason20242025!$D$3:$D$1315, $A22)+SUMIFS(DataRegularSeason20242025!$AB$3:$AB$1315,DataRegularSeason20242025!$B$3:$B$1315, "&lt;=" &amp; FW$1, DataRegularSeason20242025!$E$3:$E$1315, $A22)</f>
        <v>30</v>
      </c>
      <c r="FX22">
        <f>SUMIFS(DataRegularSeason20242025!$AA$3:$AA$1315,DataRegularSeason20242025!$B$3:$B$1315, "&lt;=" &amp; FX$1, DataRegularSeason20242025!$D$3:$D$1315, $A22)+SUMIFS(DataRegularSeason20242025!$AB$3:$AB$1315,DataRegularSeason20242025!$B$3:$B$1315, "&lt;=" &amp; FX$1, DataRegularSeason20242025!$E$3:$E$1315, $A22)</f>
        <v>30</v>
      </c>
      <c r="FY22">
        <f>SUMIFS(DataRegularSeason20242025!$AA$3:$AA$1315,DataRegularSeason20242025!$B$3:$B$1315, "&lt;=" &amp; FY$1, DataRegularSeason20242025!$D$3:$D$1315, $A22)+SUMIFS(DataRegularSeason20242025!$AB$3:$AB$1315,DataRegularSeason20242025!$B$3:$B$1315, "&lt;=" &amp; FY$1, DataRegularSeason20242025!$E$3:$E$1315, $A22)</f>
        <v>30</v>
      </c>
      <c r="FZ22">
        <f>SUMIFS(DataRegularSeason20242025!$AA$3:$AA$1315,DataRegularSeason20242025!$B$3:$B$1315, "&lt;=" &amp; FZ$1, DataRegularSeason20242025!$D$3:$D$1315, $A22)+SUMIFS(DataRegularSeason20242025!$AB$3:$AB$1315,DataRegularSeason20242025!$B$3:$B$1315, "&lt;=" &amp; FZ$1, DataRegularSeason20242025!$E$3:$E$1315, $A22)</f>
        <v>30</v>
      </c>
      <c r="GA22">
        <f>SUMIFS(DataRegularSeason20242025!$AA$3:$AA$1315,DataRegularSeason20242025!$B$3:$B$1315, "&lt;=" &amp; GA$1, DataRegularSeason20242025!$D$3:$D$1315, $A22)+SUMIFS(DataRegularSeason20242025!$AB$3:$AB$1315,DataRegularSeason20242025!$B$3:$B$1315, "&lt;=" &amp; GA$1, DataRegularSeason20242025!$E$3:$E$1315, $A22)</f>
        <v>30</v>
      </c>
      <c r="GB22">
        <f>SUMIFS(DataRegularSeason20242025!$AA$3:$AA$1315,DataRegularSeason20242025!$B$3:$B$1315, "&lt;=" &amp; GB$1, DataRegularSeason20242025!$D$3:$D$1315, $A22)+SUMIFS(DataRegularSeason20242025!$AB$3:$AB$1315,DataRegularSeason20242025!$B$3:$B$1315, "&lt;=" &amp; GB$1, DataRegularSeason20242025!$E$3:$E$1315, $A22)</f>
        <v>30</v>
      </c>
      <c r="GC22">
        <f>SUMIFS(DataRegularSeason20242025!$AA$3:$AA$1315,DataRegularSeason20242025!$B$3:$B$1315, "&lt;=" &amp; GC$1, DataRegularSeason20242025!$D$3:$D$1315, $A22)+SUMIFS(DataRegularSeason20242025!$AB$3:$AB$1315,DataRegularSeason20242025!$B$3:$B$1315, "&lt;=" &amp; GC$1, DataRegularSeason20242025!$E$3:$E$1315, $A22)</f>
        <v>30</v>
      </c>
      <c r="GD22">
        <f>SUMIFS(DataRegularSeason20242025!$AA$3:$AA$1315,DataRegularSeason20242025!$B$3:$B$1315, "&lt;=" &amp; GD$1, DataRegularSeason20242025!$D$3:$D$1315, $A22)+SUMIFS(DataRegularSeason20242025!$AB$3:$AB$1315,DataRegularSeason20242025!$B$3:$B$1315, "&lt;=" &amp; GD$1, DataRegularSeason20242025!$E$3:$E$1315, $A22)</f>
        <v>30</v>
      </c>
      <c r="GE22">
        <f>SUMIFS(DataRegularSeason20242025!$AA$3:$AA$1315,DataRegularSeason20242025!$B$3:$B$1315, "&lt;=" &amp; GE$1, DataRegularSeason20242025!$D$3:$D$1315, $A22)+SUMIFS(DataRegularSeason20242025!$AB$3:$AB$1315,DataRegularSeason20242025!$B$3:$B$1315, "&lt;=" &amp; GE$1, DataRegularSeason20242025!$E$3:$E$1315, $A22)</f>
        <v>30</v>
      </c>
      <c r="GF22">
        <f>SUMIFS(DataRegularSeason20242025!$AA$3:$AA$1315,DataRegularSeason20242025!$B$3:$B$1315, "&lt;=" &amp; GF$1, DataRegularSeason20242025!$D$3:$D$1315, $A22)+SUMIFS(DataRegularSeason20242025!$AB$3:$AB$1315,DataRegularSeason20242025!$B$3:$B$1315, "&lt;=" &amp; GF$1, DataRegularSeason20242025!$E$3:$E$1315, $A22)</f>
        <v>30</v>
      </c>
      <c r="GG22">
        <f>SUMIFS(DataRegularSeason20242025!$AA$3:$AA$1315,DataRegularSeason20242025!$B$3:$B$1315, "&lt;=" &amp; GG$1, DataRegularSeason20242025!$D$3:$D$1315, $A22)+SUMIFS(DataRegularSeason20242025!$AB$3:$AB$1315,DataRegularSeason20242025!$B$3:$B$1315, "&lt;=" &amp; GG$1, DataRegularSeason20242025!$E$3:$E$1315, $A22)</f>
        <v>30</v>
      </c>
      <c r="GH22">
        <f>SUMIFS(DataRegularSeason20242025!$AA$3:$AA$1315,DataRegularSeason20242025!$B$3:$B$1315, "&lt;=" &amp; GH$1, DataRegularSeason20242025!$D$3:$D$1315, $A22)+SUMIFS(DataRegularSeason20242025!$AB$3:$AB$1315,DataRegularSeason20242025!$B$3:$B$1315, "&lt;=" &amp; GH$1, DataRegularSeason20242025!$E$3:$E$1315, $A22)</f>
        <v>30</v>
      </c>
      <c r="GI22">
        <f>SUMIFS(DataRegularSeason20242025!$AA$3:$AA$1315,DataRegularSeason20242025!$B$3:$B$1315, "&lt;=" &amp; GI$1, DataRegularSeason20242025!$D$3:$D$1315, $A22)+SUMIFS(DataRegularSeason20242025!$AB$3:$AB$1315,DataRegularSeason20242025!$B$3:$B$1315, "&lt;=" &amp; GI$1, DataRegularSeason20242025!$E$3:$E$1315, $A22)</f>
        <v>30</v>
      </c>
      <c r="GJ22">
        <f>SUMIFS(DataRegularSeason20242025!$AA$3:$AA$1315,DataRegularSeason20242025!$B$3:$B$1315, "&lt;=" &amp; GJ$1, DataRegularSeason20242025!$D$3:$D$1315, $A22)+SUMIFS(DataRegularSeason20242025!$AB$3:$AB$1315,DataRegularSeason20242025!$B$3:$B$1315, "&lt;=" &amp; GJ$1, DataRegularSeason20242025!$E$3:$E$1315, $A22)</f>
        <v>30</v>
      </c>
      <c r="GK22">
        <f>SUMIFS(DataRegularSeason20242025!$AA$3:$AA$1315,DataRegularSeason20242025!$B$3:$B$1315, "&lt;=" &amp; GK$1, DataRegularSeason20242025!$D$3:$D$1315, $A22)+SUMIFS(DataRegularSeason20242025!$AB$3:$AB$1315,DataRegularSeason20242025!$B$3:$B$1315, "&lt;=" &amp; GK$1, DataRegularSeason20242025!$E$3:$E$1315, $A22)</f>
        <v>30</v>
      </c>
      <c r="GL22">
        <f>SUMIFS(DataRegularSeason20242025!$AA$3:$AA$1315,DataRegularSeason20242025!$B$3:$B$1315, "&lt;=" &amp; GL$1, DataRegularSeason20242025!$D$3:$D$1315, $A22)+SUMIFS(DataRegularSeason20242025!$AB$3:$AB$1315,DataRegularSeason20242025!$B$3:$B$1315, "&lt;=" &amp; GL$1, DataRegularSeason20242025!$E$3:$E$1315, $A22)</f>
        <v>30</v>
      </c>
      <c r="GM22">
        <f>SUMIFS(DataRegularSeason20242025!$AA$3:$AA$1315,DataRegularSeason20242025!$B$3:$B$1315, "&lt;=" &amp; GM$1, DataRegularSeason20242025!$D$3:$D$1315, $A22)+SUMIFS(DataRegularSeason20242025!$AB$3:$AB$1315,DataRegularSeason20242025!$B$3:$B$1315, "&lt;=" &amp; GM$1, DataRegularSeason20242025!$E$3:$E$1315, $A22)</f>
        <v>30</v>
      </c>
      <c r="GN22">
        <f>SUMIFS(DataRegularSeason20242025!$AA$3:$AA$1315,DataRegularSeason20242025!$B$3:$B$1315, "&lt;=" &amp; GN$1, DataRegularSeason20242025!$D$3:$D$1315, $A22)+SUMIFS(DataRegularSeason20242025!$AB$3:$AB$1315,DataRegularSeason20242025!$B$3:$B$1315, "&lt;=" &amp; GN$1, DataRegularSeason20242025!$E$3:$E$1315, $A22)</f>
        <v>30</v>
      </c>
      <c r="GO22">
        <f>SUMIFS(DataRegularSeason20242025!$AA$3:$AA$1315,DataRegularSeason20242025!$B$3:$B$1315, "&lt;=" &amp; GO$1, DataRegularSeason20242025!$D$3:$D$1315, $A22)+SUMIFS(DataRegularSeason20242025!$AB$3:$AB$1315,DataRegularSeason20242025!$B$3:$B$1315, "&lt;=" &amp; GO$1, DataRegularSeason20242025!$E$3:$E$1315, $A22)</f>
        <v>30</v>
      </c>
      <c r="GP22">
        <f>SUMIFS(DataRegularSeason20242025!$AA$3:$AA$1315,DataRegularSeason20242025!$B$3:$B$1315, "&lt;=" &amp; GP$1, DataRegularSeason20242025!$D$3:$D$1315, $A22)+SUMIFS(DataRegularSeason20242025!$AB$3:$AB$1315,DataRegularSeason20242025!$B$3:$B$1315, "&lt;=" &amp; GP$1, DataRegularSeason20242025!$E$3:$E$1315, $A22)</f>
        <v>30</v>
      </c>
      <c r="GQ22">
        <f>SUMIFS(DataRegularSeason20242025!$AA$3:$AA$1315,DataRegularSeason20242025!$B$3:$B$1315, "&lt;=" &amp; GQ$1, DataRegularSeason20242025!$D$3:$D$1315, $A22)+SUMIFS(DataRegularSeason20242025!$AB$3:$AB$1315,DataRegularSeason20242025!$B$3:$B$1315, "&lt;=" &amp; GQ$1, DataRegularSeason20242025!$E$3:$E$1315, $A22)</f>
        <v>30</v>
      </c>
      <c r="GR22">
        <f>SUMIFS(DataRegularSeason20242025!$AA$3:$AA$1315,DataRegularSeason20242025!$B$3:$B$1315, "&lt;=" &amp; GR$1, DataRegularSeason20242025!$D$3:$D$1315, $A22)+SUMIFS(DataRegularSeason20242025!$AB$3:$AB$1315,DataRegularSeason20242025!$B$3:$B$1315, "&lt;=" &amp; GR$1, DataRegularSeason20242025!$E$3:$E$1315, $A22)</f>
        <v>30</v>
      </c>
      <c r="GS22">
        <f>SUMIFS(DataRegularSeason20242025!$AA$3:$AA$1315,DataRegularSeason20242025!$B$3:$B$1315, "&lt;=" &amp; GS$1, DataRegularSeason20242025!$D$3:$D$1315, $A22)+SUMIFS(DataRegularSeason20242025!$AB$3:$AB$1315,DataRegularSeason20242025!$B$3:$B$1315, "&lt;=" &amp; GS$1, DataRegularSeason20242025!$E$3:$E$1315, $A22)</f>
        <v>30</v>
      </c>
      <c r="GT22">
        <f>SUMIFS(DataRegularSeason20242025!$AA$3:$AA$1315,DataRegularSeason20242025!$B$3:$B$1315, "&lt;=" &amp; GT$1, DataRegularSeason20242025!$D$3:$D$1315, $A22)+SUMIFS(DataRegularSeason20242025!$AB$3:$AB$1315,DataRegularSeason20242025!$B$3:$B$1315, "&lt;=" &amp; GT$1, DataRegularSeason20242025!$E$3:$E$1315, $A22)</f>
        <v>30</v>
      </c>
      <c r="GU22">
        <f>SUMIFS(DataRegularSeason20242025!$AA$3:$AA$1315,DataRegularSeason20242025!$B$3:$B$1315, "&lt;=" &amp; GU$1, DataRegularSeason20242025!$D$3:$D$1315, $A22)+SUMIFS(DataRegularSeason20242025!$AB$3:$AB$1315,DataRegularSeason20242025!$B$3:$B$1315, "&lt;=" &amp; GU$1, DataRegularSeason20242025!$E$3:$E$1315, $A22)</f>
        <v>30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29</v>
      </c>
      <c r="BW23">
        <f>SUMIFS(DataRegularSeason20242025!$AA$3:$AA$1315,DataRegularSeason20242025!$B$3:$B$1315, "&lt;=" &amp; BW$1, DataRegularSeason20242025!$D$3:$D$1315, $A23)+SUMIFS(DataRegularSeason20242025!$AB$3:$AB$1315,DataRegularSeason20242025!$B$3:$B$1315, "&lt;=" &amp; BW$1, DataRegularSeason20242025!$E$3:$E$1315, $A23)</f>
        <v>29</v>
      </c>
      <c r="BX23">
        <f>SUMIFS(DataRegularSeason20242025!$AA$3:$AA$1315,DataRegularSeason20242025!$B$3:$B$1315, "&lt;=" &amp; BX$1, DataRegularSeason20242025!$D$3:$D$1315, $A23)+SUMIFS(DataRegularSeason20242025!$AB$3:$AB$1315,DataRegularSeason20242025!$B$3:$B$1315, "&lt;=" &amp; BX$1, DataRegularSeason20242025!$E$3:$E$1315, $A23)</f>
        <v>29</v>
      </c>
      <c r="BY23">
        <f>SUMIFS(DataRegularSeason20242025!$AA$3:$AA$1315,DataRegularSeason20242025!$B$3:$B$1315, "&lt;=" &amp; BY$1, DataRegularSeason20242025!$D$3:$D$1315, $A23)+SUMIFS(DataRegularSeason20242025!$AB$3:$AB$1315,DataRegularSeason20242025!$B$3:$B$1315, "&lt;=" &amp; BY$1, DataRegularSeason20242025!$E$3:$E$1315, $A23)</f>
        <v>29</v>
      </c>
      <c r="BZ23">
        <f>SUMIFS(DataRegularSeason20242025!$AA$3:$AA$1315,DataRegularSeason20242025!$B$3:$B$1315, "&lt;=" &amp; BZ$1, DataRegularSeason20242025!$D$3:$D$1315, $A23)+SUMIFS(DataRegularSeason20242025!$AB$3:$AB$1315,DataRegularSeason20242025!$B$3:$B$1315, "&lt;=" &amp; BZ$1, DataRegularSeason20242025!$E$3:$E$1315, $A23)</f>
        <v>29</v>
      </c>
      <c r="CA23">
        <f>SUMIFS(DataRegularSeason20242025!$AA$3:$AA$1315,DataRegularSeason20242025!$B$3:$B$1315, "&lt;=" &amp; CA$1, DataRegularSeason20242025!$D$3:$D$1315, $A23)+SUMIFS(DataRegularSeason20242025!$AB$3:$AB$1315,DataRegularSeason20242025!$B$3:$B$1315, "&lt;=" &amp; CA$1, DataRegularSeason20242025!$E$3:$E$1315, $A23)</f>
        <v>29</v>
      </c>
      <c r="CB23">
        <f>SUMIFS(DataRegularSeason20242025!$AA$3:$AA$1315,DataRegularSeason20242025!$B$3:$B$1315, "&lt;=" &amp; CB$1, DataRegularSeason20242025!$D$3:$D$1315, $A23)+SUMIFS(DataRegularSeason20242025!$AB$3:$AB$1315,DataRegularSeason20242025!$B$3:$B$1315, "&lt;=" &amp; CB$1, DataRegularSeason20242025!$E$3:$E$1315, $A23)</f>
        <v>29</v>
      </c>
      <c r="CC23">
        <f>SUMIFS(DataRegularSeason20242025!$AA$3:$AA$1315,DataRegularSeason20242025!$B$3:$B$1315, "&lt;=" &amp; CC$1, DataRegularSeason20242025!$D$3:$D$1315, $A23)+SUMIFS(DataRegularSeason20242025!$AB$3:$AB$1315,DataRegularSeason20242025!$B$3:$B$1315, "&lt;=" &amp; CC$1, DataRegularSeason20242025!$E$3:$E$1315, $A23)</f>
        <v>29</v>
      </c>
      <c r="CD23">
        <f>SUMIFS(DataRegularSeason20242025!$AA$3:$AA$1315,DataRegularSeason20242025!$B$3:$B$1315, "&lt;=" &amp; CD$1, DataRegularSeason20242025!$D$3:$D$1315, $A23)+SUMIFS(DataRegularSeason20242025!$AB$3:$AB$1315,DataRegularSeason20242025!$B$3:$B$1315, "&lt;=" &amp; CD$1, DataRegularSeason20242025!$E$3:$E$1315, $A23)</f>
        <v>29</v>
      </c>
      <c r="CE23">
        <f>SUMIFS(DataRegularSeason20242025!$AA$3:$AA$1315,DataRegularSeason20242025!$B$3:$B$1315, "&lt;=" &amp; CE$1, DataRegularSeason20242025!$D$3:$D$1315, $A23)+SUMIFS(DataRegularSeason20242025!$AB$3:$AB$1315,DataRegularSeason20242025!$B$3:$B$1315, "&lt;=" &amp; CE$1, DataRegularSeason20242025!$E$3:$E$1315, $A23)</f>
        <v>29</v>
      </c>
      <c r="CF23">
        <f>SUMIFS(DataRegularSeason20242025!$AA$3:$AA$1315,DataRegularSeason20242025!$B$3:$B$1315, "&lt;=" &amp; CF$1, DataRegularSeason20242025!$D$3:$D$1315, $A23)+SUMIFS(DataRegularSeason20242025!$AB$3:$AB$1315,DataRegularSeason20242025!$B$3:$B$1315, "&lt;=" &amp; CF$1, DataRegularSeason20242025!$E$3:$E$1315, $A23)</f>
        <v>29</v>
      </c>
      <c r="CG23">
        <f>SUMIFS(DataRegularSeason20242025!$AA$3:$AA$1315,DataRegularSeason20242025!$B$3:$B$1315, "&lt;=" &amp; CG$1, DataRegularSeason20242025!$D$3:$D$1315, $A23)+SUMIFS(DataRegularSeason20242025!$AB$3:$AB$1315,DataRegularSeason20242025!$B$3:$B$1315, "&lt;=" &amp; CG$1, DataRegularSeason20242025!$E$3:$E$1315, $A23)</f>
        <v>29</v>
      </c>
      <c r="CH23">
        <f>SUMIFS(DataRegularSeason20242025!$AA$3:$AA$1315,DataRegularSeason20242025!$B$3:$B$1315, "&lt;=" &amp; CH$1, DataRegularSeason20242025!$D$3:$D$1315, $A23)+SUMIFS(DataRegularSeason20242025!$AB$3:$AB$1315,DataRegularSeason20242025!$B$3:$B$1315, "&lt;=" &amp; CH$1, DataRegularSeason20242025!$E$3:$E$1315, $A23)</f>
        <v>29</v>
      </c>
      <c r="CI23">
        <f>SUMIFS(DataRegularSeason20242025!$AA$3:$AA$1315,DataRegularSeason20242025!$B$3:$B$1315, "&lt;=" &amp; CI$1, DataRegularSeason20242025!$D$3:$D$1315, $A23)+SUMIFS(DataRegularSeason20242025!$AB$3:$AB$1315,DataRegularSeason20242025!$B$3:$B$1315, "&lt;=" &amp; CI$1, DataRegularSeason20242025!$E$3:$E$1315, $A23)</f>
        <v>29</v>
      </c>
      <c r="CJ23">
        <f>SUMIFS(DataRegularSeason20242025!$AA$3:$AA$1315,DataRegularSeason20242025!$B$3:$B$1315, "&lt;=" &amp; CJ$1, DataRegularSeason20242025!$D$3:$D$1315, $A23)+SUMIFS(DataRegularSeason20242025!$AB$3:$AB$1315,DataRegularSeason20242025!$B$3:$B$1315, "&lt;=" &amp; CJ$1, DataRegularSeason20242025!$E$3:$E$1315, $A23)</f>
        <v>29</v>
      </c>
      <c r="CK23">
        <f>SUMIFS(DataRegularSeason20242025!$AA$3:$AA$1315,DataRegularSeason20242025!$B$3:$B$1315, "&lt;=" &amp; CK$1, DataRegularSeason20242025!$D$3:$D$1315, $A23)+SUMIFS(DataRegularSeason20242025!$AB$3:$AB$1315,DataRegularSeason20242025!$B$3:$B$1315, "&lt;=" &amp; CK$1, DataRegularSeason20242025!$E$3:$E$1315, $A23)</f>
        <v>29</v>
      </c>
      <c r="CL23">
        <f>SUMIFS(DataRegularSeason20242025!$AA$3:$AA$1315,DataRegularSeason20242025!$B$3:$B$1315, "&lt;=" &amp; CL$1, DataRegularSeason20242025!$D$3:$D$1315, $A23)+SUMIFS(DataRegularSeason20242025!$AB$3:$AB$1315,DataRegularSeason20242025!$B$3:$B$1315, "&lt;=" &amp; CL$1, DataRegularSeason20242025!$E$3:$E$1315, $A23)</f>
        <v>29</v>
      </c>
      <c r="CM23">
        <f>SUMIFS(DataRegularSeason20242025!$AA$3:$AA$1315,DataRegularSeason20242025!$B$3:$B$1315, "&lt;=" &amp; CM$1, DataRegularSeason20242025!$D$3:$D$1315, $A23)+SUMIFS(DataRegularSeason20242025!$AB$3:$AB$1315,DataRegularSeason20242025!$B$3:$B$1315, "&lt;=" &amp; CM$1, DataRegularSeason20242025!$E$3:$E$1315, $A23)</f>
        <v>29</v>
      </c>
      <c r="CN23">
        <f>SUMIFS(DataRegularSeason20242025!$AA$3:$AA$1315,DataRegularSeason20242025!$B$3:$B$1315, "&lt;=" &amp; CN$1, DataRegularSeason20242025!$D$3:$D$1315, $A23)+SUMIFS(DataRegularSeason20242025!$AB$3:$AB$1315,DataRegularSeason20242025!$B$3:$B$1315, "&lt;=" &amp; CN$1, DataRegularSeason20242025!$E$3:$E$1315, $A23)</f>
        <v>29</v>
      </c>
      <c r="CO23">
        <f>SUMIFS(DataRegularSeason20242025!$AA$3:$AA$1315,DataRegularSeason20242025!$B$3:$B$1315, "&lt;=" &amp; CO$1, DataRegularSeason20242025!$D$3:$D$1315, $A23)+SUMIFS(DataRegularSeason20242025!$AB$3:$AB$1315,DataRegularSeason20242025!$B$3:$B$1315, "&lt;=" &amp; CO$1, DataRegularSeason20242025!$E$3:$E$1315, $A23)</f>
        <v>29</v>
      </c>
      <c r="CP23">
        <f>SUMIFS(DataRegularSeason20242025!$AA$3:$AA$1315,DataRegularSeason20242025!$B$3:$B$1315, "&lt;=" &amp; CP$1, DataRegularSeason20242025!$D$3:$D$1315, $A23)+SUMIFS(DataRegularSeason20242025!$AB$3:$AB$1315,DataRegularSeason20242025!$B$3:$B$1315, "&lt;=" &amp; CP$1, DataRegularSeason20242025!$E$3:$E$1315, $A23)</f>
        <v>29</v>
      </c>
      <c r="CQ23">
        <f>SUMIFS(DataRegularSeason20242025!$AA$3:$AA$1315,DataRegularSeason20242025!$B$3:$B$1315, "&lt;=" &amp; CQ$1, DataRegularSeason20242025!$D$3:$D$1315, $A23)+SUMIFS(DataRegularSeason20242025!$AB$3:$AB$1315,DataRegularSeason20242025!$B$3:$B$1315, "&lt;=" &amp; CQ$1, DataRegularSeason20242025!$E$3:$E$1315, $A23)</f>
        <v>29</v>
      </c>
      <c r="CR23">
        <f>SUMIFS(DataRegularSeason20242025!$AA$3:$AA$1315,DataRegularSeason20242025!$B$3:$B$1315, "&lt;=" &amp; CR$1, DataRegularSeason20242025!$D$3:$D$1315, $A23)+SUMIFS(DataRegularSeason20242025!$AB$3:$AB$1315,DataRegularSeason20242025!$B$3:$B$1315, "&lt;=" &amp; CR$1, DataRegularSeason20242025!$E$3:$E$1315, $A23)</f>
        <v>29</v>
      </c>
      <c r="CS23">
        <f>SUMIFS(DataRegularSeason20242025!$AA$3:$AA$1315,DataRegularSeason20242025!$B$3:$B$1315, "&lt;=" &amp; CS$1, DataRegularSeason20242025!$D$3:$D$1315, $A23)+SUMIFS(DataRegularSeason20242025!$AB$3:$AB$1315,DataRegularSeason20242025!$B$3:$B$1315, "&lt;=" &amp; CS$1, DataRegularSeason20242025!$E$3:$E$1315, $A23)</f>
        <v>29</v>
      </c>
      <c r="CT23">
        <f>SUMIFS(DataRegularSeason20242025!$AA$3:$AA$1315,DataRegularSeason20242025!$B$3:$B$1315, "&lt;=" &amp; CT$1, DataRegularSeason20242025!$D$3:$D$1315, $A23)+SUMIFS(DataRegularSeason20242025!$AB$3:$AB$1315,DataRegularSeason20242025!$B$3:$B$1315, "&lt;=" &amp; CT$1, DataRegularSeason20242025!$E$3:$E$1315, $A23)</f>
        <v>29</v>
      </c>
      <c r="CU23">
        <f>SUMIFS(DataRegularSeason20242025!$AA$3:$AA$1315,DataRegularSeason20242025!$B$3:$B$1315, "&lt;=" &amp; CU$1, DataRegularSeason20242025!$D$3:$D$1315, $A23)+SUMIFS(DataRegularSeason20242025!$AB$3:$AB$1315,DataRegularSeason20242025!$B$3:$B$1315, "&lt;=" &amp; CU$1, DataRegularSeason20242025!$E$3:$E$1315, $A23)</f>
        <v>29</v>
      </c>
      <c r="CV23">
        <f>SUMIFS(DataRegularSeason20242025!$AA$3:$AA$1315,DataRegularSeason20242025!$B$3:$B$1315, "&lt;=" &amp; CV$1, DataRegularSeason20242025!$D$3:$D$1315, $A23)+SUMIFS(DataRegularSeason20242025!$AB$3:$AB$1315,DataRegularSeason20242025!$B$3:$B$1315, "&lt;=" &amp; CV$1, DataRegularSeason20242025!$E$3:$E$1315, $A23)</f>
        <v>29</v>
      </c>
      <c r="CW23">
        <f>SUMIFS(DataRegularSeason20242025!$AA$3:$AA$1315,DataRegularSeason20242025!$B$3:$B$1315, "&lt;=" &amp; CW$1, DataRegularSeason20242025!$D$3:$D$1315, $A23)+SUMIFS(DataRegularSeason20242025!$AB$3:$AB$1315,DataRegularSeason20242025!$B$3:$B$1315, "&lt;=" &amp; CW$1, DataRegularSeason20242025!$E$3:$E$1315, $A23)</f>
        <v>29</v>
      </c>
      <c r="CX23">
        <f>SUMIFS(DataRegularSeason20242025!$AA$3:$AA$1315,DataRegularSeason20242025!$B$3:$B$1315, "&lt;=" &amp; CX$1, DataRegularSeason20242025!$D$3:$D$1315, $A23)+SUMIFS(DataRegularSeason20242025!$AB$3:$AB$1315,DataRegularSeason20242025!$B$3:$B$1315, "&lt;=" &amp; CX$1, DataRegularSeason20242025!$E$3:$E$1315, $A23)</f>
        <v>29</v>
      </c>
      <c r="CY23">
        <f>SUMIFS(DataRegularSeason20242025!$AA$3:$AA$1315,DataRegularSeason20242025!$B$3:$B$1315, "&lt;=" &amp; CY$1, DataRegularSeason20242025!$D$3:$D$1315, $A23)+SUMIFS(DataRegularSeason20242025!$AB$3:$AB$1315,DataRegularSeason20242025!$B$3:$B$1315, "&lt;=" &amp; CY$1, DataRegularSeason20242025!$E$3:$E$1315, $A23)</f>
        <v>29</v>
      </c>
      <c r="CZ23">
        <f>SUMIFS(DataRegularSeason20242025!$AA$3:$AA$1315,DataRegularSeason20242025!$B$3:$B$1315, "&lt;=" &amp; CZ$1, DataRegularSeason20242025!$D$3:$D$1315, $A23)+SUMIFS(DataRegularSeason20242025!$AB$3:$AB$1315,DataRegularSeason20242025!$B$3:$B$1315, "&lt;=" &amp; CZ$1, DataRegularSeason20242025!$E$3:$E$1315, $A23)</f>
        <v>29</v>
      </c>
      <c r="DA23">
        <f>SUMIFS(DataRegularSeason20242025!$AA$3:$AA$1315,DataRegularSeason20242025!$B$3:$B$1315, "&lt;=" &amp; DA$1, DataRegularSeason20242025!$D$3:$D$1315, $A23)+SUMIFS(DataRegularSeason20242025!$AB$3:$AB$1315,DataRegularSeason20242025!$B$3:$B$1315, "&lt;=" &amp; DA$1, DataRegularSeason20242025!$E$3:$E$1315, $A23)</f>
        <v>29</v>
      </c>
      <c r="DB23">
        <f>SUMIFS(DataRegularSeason20242025!$AA$3:$AA$1315,DataRegularSeason20242025!$B$3:$B$1315, "&lt;=" &amp; DB$1, DataRegularSeason20242025!$D$3:$D$1315, $A23)+SUMIFS(DataRegularSeason20242025!$AB$3:$AB$1315,DataRegularSeason20242025!$B$3:$B$1315, "&lt;=" &amp; DB$1, DataRegularSeason20242025!$E$3:$E$1315, $A23)</f>
        <v>29</v>
      </c>
      <c r="DC23">
        <f>SUMIFS(DataRegularSeason20242025!$AA$3:$AA$1315,DataRegularSeason20242025!$B$3:$B$1315, "&lt;=" &amp; DC$1, DataRegularSeason20242025!$D$3:$D$1315, $A23)+SUMIFS(DataRegularSeason20242025!$AB$3:$AB$1315,DataRegularSeason20242025!$B$3:$B$1315, "&lt;=" &amp; DC$1, DataRegularSeason20242025!$E$3:$E$1315, $A23)</f>
        <v>29</v>
      </c>
      <c r="DD23">
        <f>SUMIFS(DataRegularSeason20242025!$AA$3:$AA$1315,DataRegularSeason20242025!$B$3:$B$1315, "&lt;=" &amp; DD$1, DataRegularSeason20242025!$D$3:$D$1315, $A23)+SUMIFS(DataRegularSeason20242025!$AB$3:$AB$1315,DataRegularSeason20242025!$B$3:$B$1315, "&lt;=" &amp; DD$1, DataRegularSeason20242025!$E$3:$E$1315, $A23)</f>
        <v>29</v>
      </c>
      <c r="DE23">
        <f>SUMIFS(DataRegularSeason20242025!$AA$3:$AA$1315,DataRegularSeason20242025!$B$3:$B$1315, "&lt;=" &amp; DE$1, DataRegularSeason20242025!$D$3:$D$1315, $A23)+SUMIFS(DataRegularSeason20242025!$AB$3:$AB$1315,DataRegularSeason20242025!$B$3:$B$1315, "&lt;=" &amp; DE$1, DataRegularSeason20242025!$E$3:$E$1315, $A23)</f>
        <v>29</v>
      </c>
      <c r="DF23">
        <f>SUMIFS(DataRegularSeason20242025!$AA$3:$AA$1315,DataRegularSeason20242025!$B$3:$B$1315, "&lt;=" &amp; DF$1, DataRegularSeason20242025!$D$3:$D$1315, $A23)+SUMIFS(DataRegularSeason20242025!$AB$3:$AB$1315,DataRegularSeason20242025!$B$3:$B$1315, "&lt;=" &amp; DF$1, DataRegularSeason20242025!$E$3:$E$1315, $A23)</f>
        <v>29</v>
      </c>
      <c r="DG23">
        <f>SUMIFS(DataRegularSeason20242025!$AA$3:$AA$1315,DataRegularSeason20242025!$B$3:$B$1315, "&lt;=" &amp; DG$1, DataRegularSeason20242025!$D$3:$D$1315, $A23)+SUMIFS(DataRegularSeason20242025!$AB$3:$AB$1315,DataRegularSeason20242025!$B$3:$B$1315, "&lt;=" &amp; DG$1, DataRegularSeason20242025!$E$3:$E$1315, $A23)</f>
        <v>29</v>
      </c>
      <c r="DH23">
        <f>SUMIFS(DataRegularSeason20242025!$AA$3:$AA$1315,DataRegularSeason20242025!$B$3:$B$1315, "&lt;=" &amp; DH$1, DataRegularSeason20242025!$D$3:$D$1315, $A23)+SUMIFS(DataRegularSeason20242025!$AB$3:$AB$1315,DataRegularSeason20242025!$B$3:$B$1315, "&lt;=" &amp; DH$1, DataRegularSeason20242025!$E$3:$E$1315, $A23)</f>
        <v>29</v>
      </c>
      <c r="DI23">
        <f>SUMIFS(DataRegularSeason20242025!$AA$3:$AA$1315,DataRegularSeason20242025!$B$3:$B$1315, "&lt;=" &amp; DI$1, DataRegularSeason20242025!$D$3:$D$1315, $A23)+SUMIFS(DataRegularSeason20242025!$AB$3:$AB$1315,DataRegularSeason20242025!$B$3:$B$1315, "&lt;=" &amp; DI$1, DataRegularSeason20242025!$E$3:$E$1315, $A23)</f>
        <v>29</v>
      </c>
      <c r="DJ23">
        <f>SUMIFS(DataRegularSeason20242025!$AA$3:$AA$1315,DataRegularSeason20242025!$B$3:$B$1315, "&lt;=" &amp; DJ$1, DataRegularSeason20242025!$D$3:$D$1315, $A23)+SUMIFS(DataRegularSeason20242025!$AB$3:$AB$1315,DataRegularSeason20242025!$B$3:$B$1315, "&lt;=" &amp; DJ$1, DataRegularSeason20242025!$E$3:$E$1315, $A23)</f>
        <v>29</v>
      </c>
      <c r="DK23">
        <f>SUMIFS(DataRegularSeason20242025!$AA$3:$AA$1315,DataRegularSeason20242025!$B$3:$B$1315, "&lt;=" &amp; DK$1, DataRegularSeason20242025!$D$3:$D$1315, $A23)+SUMIFS(DataRegularSeason20242025!$AB$3:$AB$1315,DataRegularSeason20242025!$B$3:$B$1315, "&lt;=" &amp; DK$1, DataRegularSeason20242025!$E$3:$E$1315, $A23)</f>
        <v>29</v>
      </c>
      <c r="DL23">
        <f>SUMIFS(DataRegularSeason20242025!$AA$3:$AA$1315,DataRegularSeason20242025!$B$3:$B$1315, "&lt;=" &amp; DL$1, DataRegularSeason20242025!$D$3:$D$1315, $A23)+SUMIFS(DataRegularSeason20242025!$AB$3:$AB$1315,DataRegularSeason20242025!$B$3:$B$1315, "&lt;=" &amp; DL$1, DataRegularSeason20242025!$E$3:$E$1315, $A23)</f>
        <v>29</v>
      </c>
      <c r="DM23">
        <f>SUMIFS(DataRegularSeason20242025!$AA$3:$AA$1315,DataRegularSeason20242025!$B$3:$B$1315, "&lt;=" &amp; DM$1, DataRegularSeason20242025!$D$3:$D$1315, $A23)+SUMIFS(DataRegularSeason20242025!$AB$3:$AB$1315,DataRegularSeason20242025!$B$3:$B$1315, "&lt;=" &amp; DM$1, DataRegularSeason20242025!$E$3:$E$1315, $A23)</f>
        <v>29</v>
      </c>
      <c r="DN23">
        <f>SUMIFS(DataRegularSeason20242025!$AA$3:$AA$1315,DataRegularSeason20242025!$B$3:$B$1315, "&lt;=" &amp; DN$1, DataRegularSeason20242025!$D$3:$D$1315, $A23)+SUMIFS(DataRegularSeason20242025!$AB$3:$AB$1315,DataRegularSeason20242025!$B$3:$B$1315, "&lt;=" &amp; DN$1, DataRegularSeason20242025!$E$3:$E$1315, $A23)</f>
        <v>29</v>
      </c>
      <c r="DO23">
        <f>SUMIFS(DataRegularSeason20242025!$AA$3:$AA$1315,DataRegularSeason20242025!$B$3:$B$1315, "&lt;=" &amp; DO$1, DataRegularSeason20242025!$D$3:$D$1315, $A23)+SUMIFS(DataRegularSeason20242025!$AB$3:$AB$1315,DataRegularSeason20242025!$B$3:$B$1315, "&lt;=" &amp; DO$1, DataRegularSeason20242025!$E$3:$E$1315, $A23)</f>
        <v>29</v>
      </c>
      <c r="DP23">
        <f>SUMIFS(DataRegularSeason20242025!$AA$3:$AA$1315,DataRegularSeason20242025!$B$3:$B$1315, "&lt;=" &amp; DP$1, DataRegularSeason20242025!$D$3:$D$1315, $A23)+SUMIFS(DataRegularSeason20242025!$AB$3:$AB$1315,DataRegularSeason20242025!$B$3:$B$1315, "&lt;=" &amp; DP$1, DataRegularSeason20242025!$E$3:$E$1315, $A23)</f>
        <v>29</v>
      </c>
      <c r="DQ23">
        <f>SUMIFS(DataRegularSeason20242025!$AA$3:$AA$1315,DataRegularSeason20242025!$B$3:$B$1315, "&lt;=" &amp; DQ$1, DataRegularSeason20242025!$D$3:$D$1315, $A23)+SUMIFS(DataRegularSeason20242025!$AB$3:$AB$1315,DataRegularSeason20242025!$B$3:$B$1315, "&lt;=" &amp; DQ$1, DataRegularSeason20242025!$E$3:$E$1315, $A23)</f>
        <v>29</v>
      </c>
      <c r="DR23">
        <f>SUMIFS(DataRegularSeason20242025!$AA$3:$AA$1315,DataRegularSeason20242025!$B$3:$B$1315, "&lt;=" &amp; DR$1, DataRegularSeason20242025!$D$3:$D$1315, $A23)+SUMIFS(DataRegularSeason20242025!$AB$3:$AB$1315,DataRegularSeason20242025!$B$3:$B$1315, "&lt;=" &amp; DR$1, DataRegularSeason20242025!$E$3:$E$1315, $A23)</f>
        <v>29</v>
      </c>
      <c r="DS23">
        <f>SUMIFS(DataRegularSeason20242025!$AA$3:$AA$1315,DataRegularSeason20242025!$B$3:$B$1315, "&lt;=" &amp; DS$1, DataRegularSeason20242025!$D$3:$D$1315, $A23)+SUMIFS(DataRegularSeason20242025!$AB$3:$AB$1315,DataRegularSeason20242025!$B$3:$B$1315, "&lt;=" &amp; DS$1, DataRegularSeason20242025!$E$3:$E$1315, $A23)</f>
        <v>29</v>
      </c>
      <c r="DT23">
        <f>SUMIFS(DataRegularSeason20242025!$AA$3:$AA$1315,DataRegularSeason20242025!$B$3:$B$1315, "&lt;=" &amp; DT$1, DataRegularSeason20242025!$D$3:$D$1315, $A23)+SUMIFS(DataRegularSeason20242025!$AB$3:$AB$1315,DataRegularSeason20242025!$B$3:$B$1315, "&lt;=" &amp; DT$1, DataRegularSeason20242025!$E$3:$E$1315, $A23)</f>
        <v>29</v>
      </c>
      <c r="DU23">
        <f>SUMIFS(DataRegularSeason20242025!$AA$3:$AA$1315,DataRegularSeason20242025!$B$3:$B$1315, "&lt;=" &amp; DU$1, DataRegularSeason20242025!$D$3:$D$1315, $A23)+SUMIFS(DataRegularSeason20242025!$AB$3:$AB$1315,DataRegularSeason20242025!$B$3:$B$1315, "&lt;=" &amp; DU$1, DataRegularSeason20242025!$E$3:$E$1315, $A23)</f>
        <v>29</v>
      </c>
      <c r="DV23">
        <f>SUMIFS(DataRegularSeason20242025!$AA$3:$AA$1315,DataRegularSeason20242025!$B$3:$B$1315, "&lt;=" &amp; DV$1, DataRegularSeason20242025!$D$3:$D$1315, $A23)+SUMIFS(DataRegularSeason20242025!$AB$3:$AB$1315,DataRegularSeason20242025!$B$3:$B$1315, "&lt;=" &amp; DV$1, DataRegularSeason20242025!$E$3:$E$1315, $A23)</f>
        <v>29</v>
      </c>
      <c r="DW23">
        <f>SUMIFS(DataRegularSeason20242025!$AA$3:$AA$1315,DataRegularSeason20242025!$B$3:$B$1315, "&lt;=" &amp; DW$1, DataRegularSeason20242025!$D$3:$D$1315, $A23)+SUMIFS(DataRegularSeason20242025!$AB$3:$AB$1315,DataRegularSeason20242025!$B$3:$B$1315, "&lt;=" &amp; DW$1, DataRegularSeason20242025!$E$3:$E$1315, $A23)</f>
        <v>29</v>
      </c>
      <c r="DX23">
        <f>SUMIFS(DataRegularSeason20242025!$AA$3:$AA$1315,DataRegularSeason20242025!$B$3:$B$1315, "&lt;=" &amp; DX$1, DataRegularSeason20242025!$D$3:$D$1315, $A23)+SUMIFS(DataRegularSeason20242025!$AB$3:$AB$1315,DataRegularSeason20242025!$B$3:$B$1315, "&lt;=" &amp; DX$1, DataRegularSeason20242025!$E$3:$E$1315, $A23)</f>
        <v>29</v>
      </c>
      <c r="DY23">
        <f>SUMIFS(DataRegularSeason20242025!$AA$3:$AA$1315,DataRegularSeason20242025!$B$3:$B$1315, "&lt;=" &amp; DY$1, DataRegularSeason20242025!$D$3:$D$1315, $A23)+SUMIFS(DataRegularSeason20242025!$AB$3:$AB$1315,DataRegularSeason20242025!$B$3:$B$1315, "&lt;=" &amp; DY$1, DataRegularSeason20242025!$E$3:$E$1315, $A23)</f>
        <v>29</v>
      </c>
      <c r="DZ23">
        <f>SUMIFS(DataRegularSeason20242025!$AA$3:$AA$1315,DataRegularSeason20242025!$B$3:$B$1315, "&lt;=" &amp; DZ$1, DataRegularSeason20242025!$D$3:$D$1315, $A23)+SUMIFS(DataRegularSeason20242025!$AB$3:$AB$1315,DataRegularSeason20242025!$B$3:$B$1315, "&lt;=" &amp; DZ$1, DataRegularSeason20242025!$E$3:$E$1315, $A23)</f>
        <v>29</v>
      </c>
      <c r="EA23">
        <f>SUMIFS(DataRegularSeason20242025!$AA$3:$AA$1315,DataRegularSeason20242025!$B$3:$B$1315, "&lt;=" &amp; EA$1, DataRegularSeason20242025!$D$3:$D$1315, $A23)+SUMIFS(DataRegularSeason20242025!$AB$3:$AB$1315,DataRegularSeason20242025!$B$3:$B$1315, "&lt;=" &amp; EA$1, DataRegularSeason20242025!$E$3:$E$1315, $A23)</f>
        <v>29</v>
      </c>
      <c r="EB23">
        <f>SUMIFS(DataRegularSeason20242025!$AA$3:$AA$1315,DataRegularSeason20242025!$B$3:$B$1315, "&lt;=" &amp; EB$1, DataRegularSeason20242025!$D$3:$D$1315, $A23)+SUMIFS(DataRegularSeason20242025!$AB$3:$AB$1315,DataRegularSeason20242025!$B$3:$B$1315, "&lt;=" &amp; EB$1, DataRegularSeason20242025!$E$3:$E$1315, $A23)</f>
        <v>29</v>
      </c>
      <c r="EC23">
        <f>SUMIFS(DataRegularSeason20242025!$AA$3:$AA$1315,DataRegularSeason20242025!$B$3:$B$1315, "&lt;=" &amp; EC$1, DataRegularSeason20242025!$D$3:$D$1315, $A23)+SUMIFS(DataRegularSeason20242025!$AB$3:$AB$1315,DataRegularSeason20242025!$B$3:$B$1315, "&lt;=" &amp; EC$1, DataRegularSeason20242025!$E$3:$E$1315, $A23)</f>
        <v>29</v>
      </c>
      <c r="ED23">
        <f>SUMIFS(DataRegularSeason20242025!$AA$3:$AA$1315,DataRegularSeason20242025!$B$3:$B$1315, "&lt;=" &amp; ED$1, DataRegularSeason20242025!$D$3:$D$1315, $A23)+SUMIFS(DataRegularSeason20242025!$AB$3:$AB$1315,DataRegularSeason20242025!$B$3:$B$1315, "&lt;=" &amp; ED$1, DataRegularSeason20242025!$E$3:$E$1315, $A23)</f>
        <v>29</v>
      </c>
      <c r="EE23">
        <f>SUMIFS(DataRegularSeason20242025!$AA$3:$AA$1315,DataRegularSeason20242025!$B$3:$B$1315, "&lt;=" &amp; EE$1, DataRegularSeason20242025!$D$3:$D$1315, $A23)+SUMIFS(DataRegularSeason20242025!$AB$3:$AB$1315,DataRegularSeason20242025!$B$3:$B$1315, "&lt;=" &amp; EE$1, DataRegularSeason20242025!$E$3:$E$1315, $A23)</f>
        <v>29</v>
      </c>
      <c r="EF23">
        <f>SUMIFS(DataRegularSeason20242025!$AA$3:$AA$1315,DataRegularSeason20242025!$B$3:$B$1315, "&lt;=" &amp; EF$1, DataRegularSeason20242025!$D$3:$D$1315, $A23)+SUMIFS(DataRegularSeason20242025!$AB$3:$AB$1315,DataRegularSeason20242025!$B$3:$B$1315, "&lt;=" &amp; EF$1, DataRegularSeason20242025!$E$3:$E$1315, $A23)</f>
        <v>29</v>
      </c>
      <c r="EG23">
        <f>SUMIFS(DataRegularSeason20242025!$AA$3:$AA$1315,DataRegularSeason20242025!$B$3:$B$1315, "&lt;=" &amp; EG$1, DataRegularSeason20242025!$D$3:$D$1315, $A23)+SUMIFS(DataRegularSeason20242025!$AB$3:$AB$1315,DataRegularSeason20242025!$B$3:$B$1315, "&lt;=" &amp; EG$1, DataRegularSeason20242025!$E$3:$E$1315, $A23)</f>
        <v>29</v>
      </c>
      <c r="EH23">
        <f>SUMIFS(DataRegularSeason20242025!$AA$3:$AA$1315,DataRegularSeason20242025!$B$3:$B$1315, "&lt;=" &amp; EH$1, DataRegularSeason20242025!$D$3:$D$1315, $A23)+SUMIFS(DataRegularSeason20242025!$AB$3:$AB$1315,DataRegularSeason20242025!$B$3:$B$1315, "&lt;=" &amp; EH$1, DataRegularSeason20242025!$E$3:$E$1315, $A23)</f>
        <v>29</v>
      </c>
      <c r="EI23">
        <f>SUMIFS(DataRegularSeason20242025!$AA$3:$AA$1315,DataRegularSeason20242025!$B$3:$B$1315, "&lt;=" &amp; EI$1, DataRegularSeason20242025!$D$3:$D$1315, $A23)+SUMIFS(DataRegularSeason20242025!$AB$3:$AB$1315,DataRegularSeason20242025!$B$3:$B$1315, "&lt;=" &amp; EI$1, DataRegularSeason20242025!$E$3:$E$1315, $A23)</f>
        <v>29</v>
      </c>
      <c r="EJ23">
        <f>SUMIFS(DataRegularSeason20242025!$AA$3:$AA$1315,DataRegularSeason20242025!$B$3:$B$1315, "&lt;=" &amp; EJ$1, DataRegularSeason20242025!$D$3:$D$1315, $A23)+SUMIFS(DataRegularSeason20242025!$AB$3:$AB$1315,DataRegularSeason20242025!$B$3:$B$1315, "&lt;=" &amp; EJ$1, DataRegularSeason20242025!$E$3:$E$1315, $A23)</f>
        <v>29</v>
      </c>
      <c r="EK23">
        <f>SUMIFS(DataRegularSeason20242025!$AA$3:$AA$1315,DataRegularSeason20242025!$B$3:$B$1315, "&lt;=" &amp; EK$1, DataRegularSeason20242025!$D$3:$D$1315, $A23)+SUMIFS(DataRegularSeason20242025!$AB$3:$AB$1315,DataRegularSeason20242025!$B$3:$B$1315, "&lt;=" &amp; EK$1, DataRegularSeason20242025!$E$3:$E$1315, $A23)</f>
        <v>29</v>
      </c>
      <c r="EL23">
        <f>SUMIFS(DataRegularSeason20242025!$AA$3:$AA$1315,DataRegularSeason20242025!$B$3:$B$1315, "&lt;=" &amp; EL$1, DataRegularSeason20242025!$D$3:$D$1315, $A23)+SUMIFS(DataRegularSeason20242025!$AB$3:$AB$1315,DataRegularSeason20242025!$B$3:$B$1315, "&lt;=" &amp; EL$1, DataRegularSeason20242025!$E$3:$E$1315, $A23)</f>
        <v>29</v>
      </c>
      <c r="EM23">
        <f>SUMIFS(DataRegularSeason20242025!$AA$3:$AA$1315,DataRegularSeason20242025!$B$3:$B$1315, "&lt;=" &amp; EM$1, DataRegularSeason20242025!$D$3:$D$1315, $A23)+SUMIFS(DataRegularSeason20242025!$AB$3:$AB$1315,DataRegularSeason20242025!$B$3:$B$1315, "&lt;=" &amp; EM$1, DataRegularSeason20242025!$E$3:$E$1315, $A23)</f>
        <v>29</v>
      </c>
      <c r="EN23">
        <f>SUMIFS(DataRegularSeason20242025!$AA$3:$AA$1315,DataRegularSeason20242025!$B$3:$B$1315, "&lt;=" &amp; EN$1, DataRegularSeason20242025!$D$3:$D$1315, $A23)+SUMIFS(DataRegularSeason20242025!$AB$3:$AB$1315,DataRegularSeason20242025!$B$3:$B$1315, "&lt;=" &amp; EN$1, DataRegularSeason20242025!$E$3:$E$1315, $A23)</f>
        <v>29</v>
      </c>
      <c r="EO23">
        <f>SUMIFS(DataRegularSeason20242025!$AA$3:$AA$1315,DataRegularSeason20242025!$B$3:$B$1315, "&lt;=" &amp; EO$1, DataRegularSeason20242025!$D$3:$D$1315, $A23)+SUMIFS(DataRegularSeason20242025!$AB$3:$AB$1315,DataRegularSeason20242025!$B$3:$B$1315, "&lt;=" &amp; EO$1, DataRegularSeason20242025!$E$3:$E$1315, $A23)</f>
        <v>29</v>
      </c>
      <c r="EP23">
        <f>SUMIFS(DataRegularSeason20242025!$AA$3:$AA$1315,DataRegularSeason20242025!$B$3:$B$1315, "&lt;=" &amp; EP$1, DataRegularSeason20242025!$D$3:$D$1315, $A23)+SUMIFS(DataRegularSeason20242025!$AB$3:$AB$1315,DataRegularSeason20242025!$B$3:$B$1315, "&lt;=" &amp; EP$1, DataRegularSeason20242025!$E$3:$E$1315, $A23)</f>
        <v>29</v>
      </c>
      <c r="EQ23">
        <f>SUMIFS(DataRegularSeason20242025!$AA$3:$AA$1315,DataRegularSeason20242025!$B$3:$B$1315, "&lt;=" &amp; EQ$1, DataRegularSeason20242025!$D$3:$D$1315, $A23)+SUMIFS(DataRegularSeason20242025!$AB$3:$AB$1315,DataRegularSeason20242025!$B$3:$B$1315, "&lt;=" &amp; EQ$1, DataRegularSeason20242025!$E$3:$E$1315, $A23)</f>
        <v>29</v>
      </c>
      <c r="ER23">
        <f>SUMIFS(DataRegularSeason20242025!$AA$3:$AA$1315,DataRegularSeason20242025!$B$3:$B$1315, "&lt;=" &amp; ER$1, DataRegularSeason20242025!$D$3:$D$1315, $A23)+SUMIFS(DataRegularSeason20242025!$AB$3:$AB$1315,DataRegularSeason20242025!$B$3:$B$1315, "&lt;=" &amp; ER$1, DataRegularSeason20242025!$E$3:$E$1315, $A23)</f>
        <v>29</v>
      </c>
      <c r="ES23">
        <f>SUMIFS(DataRegularSeason20242025!$AA$3:$AA$1315,DataRegularSeason20242025!$B$3:$B$1315, "&lt;=" &amp; ES$1, DataRegularSeason20242025!$D$3:$D$1315, $A23)+SUMIFS(DataRegularSeason20242025!$AB$3:$AB$1315,DataRegularSeason20242025!$B$3:$B$1315, "&lt;=" &amp; ES$1, DataRegularSeason20242025!$E$3:$E$1315, $A23)</f>
        <v>29</v>
      </c>
      <c r="ET23">
        <f>SUMIFS(DataRegularSeason20242025!$AA$3:$AA$1315,DataRegularSeason20242025!$B$3:$B$1315, "&lt;=" &amp; ET$1, DataRegularSeason20242025!$D$3:$D$1315, $A23)+SUMIFS(DataRegularSeason20242025!$AB$3:$AB$1315,DataRegularSeason20242025!$B$3:$B$1315, "&lt;=" &amp; ET$1, DataRegularSeason20242025!$E$3:$E$1315, $A23)</f>
        <v>29</v>
      </c>
      <c r="EU23">
        <f>SUMIFS(DataRegularSeason20242025!$AA$3:$AA$1315,DataRegularSeason20242025!$B$3:$B$1315, "&lt;=" &amp; EU$1, DataRegularSeason20242025!$D$3:$D$1315, $A23)+SUMIFS(DataRegularSeason20242025!$AB$3:$AB$1315,DataRegularSeason20242025!$B$3:$B$1315, "&lt;=" &amp; EU$1, DataRegularSeason20242025!$E$3:$E$1315, $A23)</f>
        <v>29</v>
      </c>
      <c r="EV23">
        <f>SUMIFS(DataRegularSeason20242025!$AA$3:$AA$1315,DataRegularSeason20242025!$B$3:$B$1315, "&lt;=" &amp; EV$1, DataRegularSeason20242025!$D$3:$D$1315, $A23)+SUMIFS(DataRegularSeason20242025!$AB$3:$AB$1315,DataRegularSeason20242025!$B$3:$B$1315, "&lt;=" &amp; EV$1, DataRegularSeason20242025!$E$3:$E$1315, $A23)</f>
        <v>29</v>
      </c>
      <c r="EW23">
        <f>SUMIFS(DataRegularSeason20242025!$AA$3:$AA$1315,DataRegularSeason20242025!$B$3:$B$1315, "&lt;=" &amp; EW$1, DataRegularSeason20242025!$D$3:$D$1315, $A23)+SUMIFS(DataRegularSeason20242025!$AB$3:$AB$1315,DataRegularSeason20242025!$B$3:$B$1315, "&lt;=" &amp; EW$1, DataRegularSeason20242025!$E$3:$E$1315, $A23)</f>
        <v>29</v>
      </c>
      <c r="EX23">
        <f>SUMIFS(DataRegularSeason20242025!$AA$3:$AA$1315,DataRegularSeason20242025!$B$3:$B$1315, "&lt;=" &amp; EX$1, DataRegularSeason20242025!$D$3:$D$1315, $A23)+SUMIFS(DataRegularSeason20242025!$AB$3:$AB$1315,DataRegularSeason20242025!$B$3:$B$1315, "&lt;=" &amp; EX$1, DataRegularSeason20242025!$E$3:$E$1315, $A23)</f>
        <v>29</v>
      </c>
      <c r="EY23">
        <f>SUMIFS(DataRegularSeason20242025!$AA$3:$AA$1315,DataRegularSeason20242025!$B$3:$B$1315, "&lt;=" &amp; EY$1, DataRegularSeason20242025!$D$3:$D$1315, $A23)+SUMIFS(DataRegularSeason20242025!$AB$3:$AB$1315,DataRegularSeason20242025!$B$3:$B$1315, "&lt;=" &amp; EY$1, DataRegularSeason20242025!$E$3:$E$1315, $A23)</f>
        <v>29</v>
      </c>
      <c r="EZ23">
        <f>SUMIFS(DataRegularSeason20242025!$AA$3:$AA$1315,DataRegularSeason20242025!$B$3:$B$1315, "&lt;=" &amp; EZ$1, DataRegularSeason20242025!$D$3:$D$1315, $A23)+SUMIFS(DataRegularSeason20242025!$AB$3:$AB$1315,DataRegularSeason20242025!$B$3:$B$1315, "&lt;=" &amp; EZ$1, DataRegularSeason20242025!$E$3:$E$1315, $A23)</f>
        <v>29</v>
      </c>
      <c r="FA23">
        <f>SUMIFS(DataRegularSeason20242025!$AA$3:$AA$1315,DataRegularSeason20242025!$B$3:$B$1315, "&lt;=" &amp; FA$1, DataRegularSeason20242025!$D$3:$D$1315, $A23)+SUMIFS(DataRegularSeason20242025!$AB$3:$AB$1315,DataRegularSeason20242025!$B$3:$B$1315, "&lt;=" &amp; FA$1, DataRegularSeason20242025!$E$3:$E$1315, $A23)</f>
        <v>29</v>
      </c>
      <c r="FB23">
        <f>SUMIFS(DataRegularSeason20242025!$AA$3:$AA$1315,DataRegularSeason20242025!$B$3:$B$1315, "&lt;=" &amp; FB$1, DataRegularSeason20242025!$D$3:$D$1315, $A23)+SUMIFS(DataRegularSeason20242025!$AB$3:$AB$1315,DataRegularSeason20242025!$B$3:$B$1315, "&lt;=" &amp; FB$1, DataRegularSeason20242025!$E$3:$E$1315, $A23)</f>
        <v>29</v>
      </c>
      <c r="FC23">
        <f>SUMIFS(DataRegularSeason20242025!$AA$3:$AA$1315,DataRegularSeason20242025!$B$3:$B$1315, "&lt;=" &amp; FC$1, DataRegularSeason20242025!$D$3:$D$1315, $A23)+SUMIFS(DataRegularSeason20242025!$AB$3:$AB$1315,DataRegularSeason20242025!$B$3:$B$1315, "&lt;=" &amp; FC$1, DataRegularSeason20242025!$E$3:$E$1315, $A23)</f>
        <v>29</v>
      </c>
      <c r="FD23">
        <f>SUMIFS(DataRegularSeason20242025!$AA$3:$AA$1315,DataRegularSeason20242025!$B$3:$B$1315, "&lt;=" &amp; FD$1, DataRegularSeason20242025!$D$3:$D$1315, $A23)+SUMIFS(DataRegularSeason20242025!$AB$3:$AB$1315,DataRegularSeason20242025!$B$3:$B$1315, "&lt;=" &amp; FD$1, DataRegularSeason20242025!$E$3:$E$1315, $A23)</f>
        <v>29</v>
      </c>
      <c r="FE23">
        <f>SUMIFS(DataRegularSeason20242025!$AA$3:$AA$1315,DataRegularSeason20242025!$B$3:$B$1315, "&lt;=" &amp; FE$1, DataRegularSeason20242025!$D$3:$D$1315, $A23)+SUMIFS(DataRegularSeason20242025!$AB$3:$AB$1315,DataRegularSeason20242025!$B$3:$B$1315, "&lt;=" &amp; FE$1, DataRegularSeason20242025!$E$3:$E$1315, $A23)</f>
        <v>29</v>
      </c>
      <c r="FF23">
        <f>SUMIFS(DataRegularSeason20242025!$AA$3:$AA$1315,DataRegularSeason20242025!$B$3:$B$1315, "&lt;=" &amp; FF$1, DataRegularSeason20242025!$D$3:$D$1315, $A23)+SUMIFS(DataRegularSeason20242025!$AB$3:$AB$1315,DataRegularSeason20242025!$B$3:$B$1315, "&lt;=" &amp; FF$1, DataRegularSeason20242025!$E$3:$E$1315, $A23)</f>
        <v>29</v>
      </c>
      <c r="FG23">
        <f>SUMIFS(DataRegularSeason20242025!$AA$3:$AA$1315,DataRegularSeason20242025!$B$3:$B$1315, "&lt;=" &amp; FG$1, DataRegularSeason20242025!$D$3:$D$1315, $A23)+SUMIFS(DataRegularSeason20242025!$AB$3:$AB$1315,DataRegularSeason20242025!$B$3:$B$1315, "&lt;=" &amp; FG$1, DataRegularSeason20242025!$E$3:$E$1315, $A23)</f>
        <v>29</v>
      </c>
      <c r="FH23">
        <f>SUMIFS(DataRegularSeason20242025!$AA$3:$AA$1315,DataRegularSeason20242025!$B$3:$B$1315, "&lt;=" &amp; FH$1, DataRegularSeason20242025!$D$3:$D$1315, $A23)+SUMIFS(DataRegularSeason20242025!$AB$3:$AB$1315,DataRegularSeason20242025!$B$3:$B$1315, "&lt;=" &amp; FH$1, DataRegularSeason20242025!$E$3:$E$1315, $A23)</f>
        <v>29</v>
      </c>
      <c r="FI23">
        <f>SUMIFS(DataRegularSeason20242025!$AA$3:$AA$1315,DataRegularSeason20242025!$B$3:$B$1315, "&lt;=" &amp; FI$1, DataRegularSeason20242025!$D$3:$D$1315, $A23)+SUMIFS(DataRegularSeason20242025!$AB$3:$AB$1315,DataRegularSeason20242025!$B$3:$B$1315, "&lt;=" &amp; FI$1, DataRegularSeason20242025!$E$3:$E$1315, $A23)</f>
        <v>29</v>
      </c>
      <c r="FJ23">
        <f>SUMIFS(DataRegularSeason20242025!$AA$3:$AA$1315,DataRegularSeason20242025!$B$3:$B$1315, "&lt;=" &amp; FJ$1, DataRegularSeason20242025!$D$3:$D$1315, $A23)+SUMIFS(DataRegularSeason20242025!$AB$3:$AB$1315,DataRegularSeason20242025!$B$3:$B$1315, "&lt;=" &amp; FJ$1, DataRegularSeason20242025!$E$3:$E$1315, $A23)</f>
        <v>29</v>
      </c>
      <c r="FK23">
        <f>SUMIFS(DataRegularSeason20242025!$AA$3:$AA$1315,DataRegularSeason20242025!$B$3:$B$1315, "&lt;=" &amp; FK$1, DataRegularSeason20242025!$D$3:$D$1315, $A23)+SUMIFS(DataRegularSeason20242025!$AB$3:$AB$1315,DataRegularSeason20242025!$B$3:$B$1315, "&lt;=" &amp; FK$1, DataRegularSeason20242025!$E$3:$E$1315, $A23)</f>
        <v>29</v>
      </c>
      <c r="FL23">
        <f>SUMIFS(DataRegularSeason20242025!$AA$3:$AA$1315,DataRegularSeason20242025!$B$3:$B$1315, "&lt;=" &amp; FL$1, DataRegularSeason20242025!$D$3:$D$1315, $A23)+SUMIFS(DataRegularSeason20242025!$AB$3:$AB$1315,DataRegularSeason20242025!$B$3:$B$1315, "&lt;=" &amp; FL$1, DataRegularSeason20242025!$E$3:$E$1315, $A23)</f>
        <v>29</v>
      </c>
      <c r="FM23">
        <f>SUMIFS(DataRegularSeason20242025!$AA$3:$AA$1315,DataRegularSeason20242025!$B$3:$B$1315, "&lt;=" &amp; FM$1, DataRegularSeason20242025!$D$3:$D$1315, $A23)+SUMIFS(DataRegularSeason20242025!$AB$3:$AB$1315,DataRegularSeason20242025!$B$3:$B$1315, "&lt;=" &amp; FM$1, DataRegularSeason20242025!$E$3:$E$1315, $A23)</f>
        <v>29</v>
      </c>
      <c r="FN23">
        <f>SUMIFS(DataRegularSeason20242025!$AA$3:$AA$1315,DataRegularSeason20242025!$B$3:$B$1315, "&lt;=" &amp; FN$1, DataRegularSeason20242025!$D$3:$D$1315, $A23)+SUMIFS(DataRegularSeason20242025!$AB$3:$AB$1315,DataRegularSeason20242025!$B$3:$B$1315, "&lt;=" &amp; FN$1, DataRegularSeason20242025!$E$3:$E$1315, $A23)</f>
        <v>29</v>
      </c>
      <c r="FO23">
        <f>SUMIFS(DataRegularSeason20242025!$AA$3:$AA$1315,DataRegularSeason20242025!$B$3:$B$1315, "&lt;=" &amp; FO$1, DataRegularSeason20242025!$D$3:$D$1315, $A23)+SUMIFS(DataRegularSeason20242025!$AB$3:$AB$1315,DataRegularSeason20242025!$B$3:$B$1315, "&lt;=" &amp; FO$1, DataRegularSeason20242025!$E$3:$E$1315, $A23)</f>
        <v>29</v>
      </c>
      <c r="FP23">
        <f>SUMIFS(DataRegularSeason20242025!$AA$3:$AA$1315,DataRegularSeason20242025!$B$3:$B$1315, "&lt;=" &amp; FP$1, DataRegularSeason20242025!$D$3:$D$1315, $A23)+SUMIFS(DataRegularSeason20242025!$AB$3:$AB$1315,DataRegularSeason20242025!$B$3:$B$1315, "&lt;=" &amp; FP$1, DataRegularSeason20242025!$E$3:$E$1315, $A23)</f>
        <v>29</v>
      </c>
      <c r="FQ23">
        <f>SUMIFS(DataRegularSeason20242025!$AA$3:$AA$1315,DataRegularSeason20242025!$B$3:$B$1315, "&lt;=" &amp; FQ$1, DataRegularSeason20242025!$D$3:$D$1315, $A23)+SUMIFS(DataRegularSeason20242025!$AB$3:$AB$1315,DataRegularSeason20242025!$B$3:$B$1315, "&lt;=" &amp; FQ$1, DataRegularSeason20242025!$E$3:$E$1315, $A23)</f>
        <v>29</v>
      </c>
      <c r="FR23">
        <f>SUMIFS(DataRegularSeason20242025!$AA$3:$AA$1315,DataRegularSeason20242025!$B$3:$B$1315, "&lt;=" &amp; FR$1, DataRegularSeason20242025!$D$3:$D$1315, $A23)+SUMIFS(DataRegularSeason20242025!$AB$3:$AB$1315,DataRegularSeason20242025!$B$3:$B$1315, "&lt;=" &amp; FR$1, DataRegularSeason20242025!$E$3:$E$1315, $A23)</f>
        <v>29</v>
      </c>
      <c r="FS23">
        <f>SUMIFS(DataRegularSeason20242025!$AA$3:$AA$1315,DataRegularSeason20242025!$B$3:$B$1315, "&lt;=" &amp; FS$1, DataRegularSeason20242025!$D$3:$D$1315, $A23)+SUMIFS(DataRegularSeason20242025!$AB$3:$AB$1315,DataRegularSeason20242025!$B$3:$B$1315, "&lt;=" &amp; FS$1, DataRegularSeason20242025!$E$3:$E$1315, $A23)</f>
        <v>29</v>
      </c>
      <c r="FT23">
        <f>SUMIFS(DataRegularSeason20242025!$AA$3:$AA$1315,DataRegularSeason20242025!$B$3:$B$1315, "&lt;=" &amp; FT$1, DataRegularSeason20242025!$D$3:$D$1315, $A23)+SUMIFS(DataRegularSeason20242025!$AB$3:$AB$1315,DataRegularSeason20242025!$B$3:$B$1315, "&lt;=" &amp; FT$1, DataRegularSeason20242025!$E$3:$E$1315, $A23)</f>
        <v>29</v>
      </c>
      <c r="FU23">
        <f>SUMIFS(DataRegularSeason20242025!$AA$3:$AA$1315,DataRegularSeason20242025!$B$3:$B$1315, "&lt;=" &amp; FU$1, DataRegularSeason20242025!$D$3:$D$1315, $A23)+SUMIFS(DataRegularSeason20242025!$AB$3:$AB$1315,DataRegularSeason20242025!$B$3:$B$1315, "&lt;=" &amp; FU$1, DataRegularSeason20242025!$E$3:$E$1315, $A23)</f>
        <v>29</v>
      </c>
      <c r="FV23">
        <f>SUMIFS(DataRegularSeason20242025!$AA$3:$AA$1315,DataRegularSeason20242025!$B$3:$B$1315, "&lt;=" &amp; FV$1, DataRegularSeason20242025!$D$3:$D$1315, $A23)+SUMIFS(DataRegularSeason20242025!$AB$3:$AB$1315,DataRegularSeason20242025!$B$3:$B$1315, "&lt;=" &amp; FV$1, DataRegularSeason20242025!$E$3:$E$1315, $A23)</f>
        <v>29</v>
      </c>
      <c r="FW23">
        <f>SUMIFS(DataRegularSeason20242025!$AA$3:$AA$1315,DataRegularSeason20242025!$B$3:$B$1315, "&lt;=" &amp; FW$1, DataRegularSeason20242025!$D$3:$D$1315, $A23)+SUMIFS(DataRegularSeason20242025!$AB$3:$AB$1315,DataRegularSeason20242025!$B$3:$B$1315, "&lt;=" &amp; FW$1, DataRegularSeason20242025!$E$3:$E$1315, $A23)</f>
        <v>29</v>
      </c>
      <c r="FX23">
        <f>SUMIFS(DataRegularSeason20242025!$AA$3:$AA$1315,DataRegularSeason20242025!$B$3:$B$1315, "&lt;=" &amp; FX$1, DataRegularSeason20242025!$D$3:$D$1315, $A23)+SUMIFS(DataRegularSeason20242025!$AB$3:$AB$1315,DataRegularSeason20242025!$B$3:$B$1315, "&lt;=" &amp; FX$1, DataRegularSeason20242025!$E$3:$E$1315, $A23)</f>
        <v>29</v>
      </c>
      <c r="FY23">
        <f>SUMIFS(DataRegularSeason20242025!$AA$3:$AA$1315,DataRegularSeason20242025!$B$3:$B$1315, "&lt;=" &amp; FY$1, DataRegularSeason20242025!$D$3:$D$1315, $A23)+SUMIFS(DataRegularSeason20242025!$AB$3:$AB$1315,DataRegularSeason20242025!$B$3:$B$1315, "&lt;=" &amp; FY$1, DataRegularSeason20242025!$E$3:$E$1315, $A23)</f>
        <v>29</v>
      </c>
      <c r="FZ23">
        <f>SUMIFS(DataRegularSeason20242025!$AA$3:$AA$1315,DataRegularSeason20242025!$B$3:$B$1315, "&lt;=" &amp; FZ$1, DataRegularSeason20242025!$D$3:$D$1315, $A23)+SUMIFS(DataRegularSeason20242025!$AB$3:$AB$1315,DataRegularSeason20242025!$B$3:$B$1315, "&lt;=" &amp; FZ$1, DataRegularSeason20242025!$E$3:$E$1315, $A23)</f>
        <v>29</v>
      </c>
      <c r="GA23">
        <f>SUMIFS(DataRegularSeason20242025!$AA$3:$AA$1315,DataRegularSeason20242025!$B$3:$B$1315, "&lt;=" &amp; GA$1, DataRegularSeason20242025!$D$3:$D$1315, $A23)+SUMIFS(DataRegularSeason20242025!$AB$3:$AB$1315,DataRegularSeason20242025!$B$3:$B$1315, "&lt;=" &amp; GA$1, DataRegularSeason20242025!$E$3:$E$1315, $A23)</f>
        <v>29</v>
      </c>
      <c r="GB23">
        <f>SUMIFS(DataRegularSeason20242025!$AA$3:$AA$1315,DataRegularSeason20242025!$B$3:$B$1315, "&lt;=" &amp; GB$1, DataRegularSeason20242025!$D$3:$D$1315, $A23)+SUMIFS(DataRegularSeason20242025!$AB$3:$AB$1315,DataRegularSeason20242025!$B$3:$B$1315, "&lt;=" &amp; GB$1, DataRegularSeason20242025!$E$3:$E$1315, $A23)</f>
        <v>29</v>
      </c>
      <c r="GC23">
        <f>SUMIFS(DataRegularSeason20242025!$AA$3:$AA$1315,DataRegularSeason20242025!$B$3:$B$1315, "&lt;=" &amp; GC$1, DataRegularSeason20242025!$D$3:$D$1315, $A23)+SUMIFS(DataRegularSeason20242025!$AB$3:$AB$1315,DataRegularSeason20242025!$B$3:$B$1315, "&lt;=" &amp; GC$1, DataRegularSeason20242025!$E$3:$E$1315, $A23)</f>
        <v>29</v>
      </c>
      <c r="GD23">
        <f>SUMIFS(DataRegularSeason20242025!$AA$3:$AA$1315,DataRegularSeason20242025!$B$3:$B$1315, "&lt;=" &amp; GD$1, DataRegularSeason20242025!$D$3:$D$1315, $A23)+SUMIFS(DataRegularSeason20242025!$AB$3:$AB$1315,DataRegularSeason20242025!$B$3:$B$1315, "&lt;=" &amp; GD$1, DataRegularSeason20242025!$E$3:$E$1315, $A23)</f>
        <v>29</v>
      </c>
      <c r="GE23">
        <f>SUMIFS(DataRegularSeason20242025!$AA$3:$AA$1315,DataRegularSeason20242025!$B$3:$B$1315, "&lt;=" &amp; GE$1, DataRegularSeason20242025!$D$3:$D$1315, $A23)+SUMIFS(DataRegularSeason20242025!$AB$3:$AB$1315,DataRegularSeason20242025!$B$3:$B$1315, "&lt;=" &amp; GE$1, DataRegularSeason20242025!$E$3:$E$1315, $A23)</f>
        <v>29</v>
      </c>
      <c r="GF23">
        <f>SUMIFS(DataRegularSeason20242025!$AA$3:$AA$1315,DataRegularSeason20242025!$B$3:$B$1315, "&lt;=" &amp; GF$1, DataRegularSeason20242025!$D$3:$D$1315, $A23)+SUMIFS(DataRegularSeason20242025!$AB$3:$AB$1315,DataRegularSeason20242025!$B$3:$B$1315, "&lt;=" &amp; GF$1, DataRegularSeason20242025!$E$3:$E$1315, $A23)</f>
        <v>29</v>
      </c>
      <c r="GG23">
        <f>SUMIFS(DataRegularSeason20242025!$AA$3:$AA$1315,DataRegularSeason20242025!$B$3:$B$1315, "&lt;=" &amp; GG$1, DataRegularSeason20242025!$D$3:$D$1315, $A23)+SUMIFS(DataRegularSeason20242025!$AB$3:$AB$1315,DataRegularSeason20242025!$B$3:$B$1315, "&lt;=" &amp; GG$1, DataRegularSeason20242025!$E$3:$E$1315, $A23)</f>
        <v>29</v>
      </c>
      <c r="GH23">
        <f>SUMIFS(DataRegularSeason20242025!$AA$3:$AA$1315,DataRegularSeason20242025!$B$3:$B$1315, "&lt;=" &amp; GH$1, DataRegularSeason20242025!$D$3:$D$1315, $A23)+SUMIFS(DataRegularSeason20242025!$AB$3:$AB$1315,DataRegularSeason20242025!$B$3:$B$1315, "&lt;=" &amp; GH$1, DataRegularSeason20242025!$E$3:$E$1315, $A23)</f>
        <v>29</v>
      </c>
      <c r="GI23">
        <f>SUMIFS(DataRegularSeason20242025!$AA$3:$AA$1315,DataRegularSeason20242025!$B$3:$B$1315, "&lt;=" &amp; GI$1, DataRegularSeason20242025!$D$3:$D$1315, $A23)+SUMIFS(DataRegularSeason20242025!$AB$3:$AB$1315,DataRegularSeason20242025!$B$3:$B$1315, "&lt;=" &amp; GI$1, DataRegularSeason20242025!$E$3:$E$1315, $A23)</f>
        <v>29</v>
      </c>
      <c r="GJ23">
        <f>SUMIFS(DataRegularSeason20242025!$AA$3:$AA$1315,DataRegularSeason20242025!$B$3:$B$1315, "&lt;=" &amp; GJ$1, DataRegularSeason20242025!$D$3:$D$1315, $A23)+SUMIFS(DataRegularSeason20242025!$AB$3:$AB$1315,DataRegularSeason20242025!$B$3:$B$1315, "&lt;=" &amp; GJ$1, DataRegularSeason20242025!$E$3:$E$1315, $A23)</f>
        <v>29</v>
      </c>
      <c r="GK23">
        <f>SUMIFS(DataRegularSeason20242025!$AA$3:$AA$1315,DataRegularSeason20242025!$B$3:$B$1315, "&lt;=" &amp; GK$1, DataRegularSeason20242025!$D$3:$D$1315, $A23)+SUMIFS(DataRegularSeason20242025!$AB$3:$AB$1315,DataRegularSeason20242025!$B$3:$B$1315, "&lt;=" &amp; GK$1, DataRegularSeason20242025!$E$3:$E$1315, $A23)</f>
        <v>29</v>
      </c>
      <c r="GL23">
        <f>SUMIFS(DataRegularSeason20242025!$AA$3:$AA$1315,DataRegularSeason20242025!$B$3:$B$1315, "&lt;=" &amp; GL$1, DataRegularSeason20242025!$D$3:$D$1315, $A23)+SUMIFS(DataRegularSeason20242025!$AB$3:$AB$1315,DataRegularSeason20242025!$B$3:$B$1315, "&lt;=" &amp; GL$1, DataRegularSeason20242025!$E$3:$E$1315, $A23)</f>
        <v>29</v>
      </c>
      <c r="GM23">
        <f>SUMIFS(DataRegularSeason20242025!$AA$3:$AA$1315,DataRegularSeason20242025!$B$3:$B$1315, "&lt;=" &amp; GM$1, DataRegularSeason20242025!$D$3:$D$1315, $A23)+SUMIFS(DataRegularSeason20242025!$AB$3:$AB$1315,DataRegularSeason20242025!$B$3:$B$1315, "&lt;=" &amp; GM$1, DataRegularSeason20242025!$E$3:$E$1315, $A23)</f>
        <v>29</v>
      </c>
      <c r="GN23">
        <f>SUMIFS(DataRegularSeason20242025!$AA$3:$AA$1315,DataRegularSeason20242025!$B$3:$B$1315, "&lt;=" &amp; GN$1, DataRegularSeason20242025!$D$3:$D$1315, $A23)+SUMIFS(DataRegularSeason20242025!$AB$3:$AB$1315,DataRegularSeason20242025!$B$3:$B$1315, "&lt;=" &amp; GN$1, DataRegularSeason20242025!$E$3:$E$1315, $A23)</f>
        <v>29</v>
      </c>
      <c r="GO23">
        <f>SUMIFS(DataRegularSeason20242025!$AA$3:$AA$1315,DataRegularSeason20242025!$B$3:$B$1315, "&lt;=" &amp; GO$1, DataRegularSeason20242025!$D$3:$D$1315, $A23)+SUMIFS(DataRegularSeason20242025!$AB$3:$AB$1315,DataRegularSeason20242025!$B$3:$B$1315, "&lt;=" &amp; GO$1, DataRegularSeason20242025!$E$3:$E$1315, $A23)</f>
        <v>29</v>
      </c>
      <c r="GP23">
        <f>SUMIFS(DataRegularSeason20242025!$AA$3:$AA$1315,DataRegularSeason20242025!$B$3:$B$1315, "&lt;=" &amp; GP$1, DataRegularSeason20242025!$D$3:$D$1315, $A23)+SUMIFS(DataRegularSeason20242025!$AB$3:$AB$1315,DataRegularSeason20242025!$B$3:$B$1315, "&lt;=" &amp; GP$1, DataRegularSeason20242025!$E$3:$E$1315, $A23)</f>
        <v>29</v>
      </c>
      <c r="GQ23">
        <f>SUMIFS(DataRegularSeason20242025!$AA$3:$AA$1315,DataRegularSeason20242025!$B$3:$B$1315, "&lt;=" &amp; GQ$1, DataRegularSeason20242025!$D$3:$D$1315, $A23)+SUMIFS(DataRegularSeason20242025!$AB$3:$AB$1315,DataRegularSeason20242025!$B$3:$B$1315, "&lt;=" &amp; GQ$1, DataRegularSeason20242025!$E$3:$E$1315, $A23)</f>
        <v>29</v>
      </c>
      <c r="GR23">
        <f>SUMIFS(DataRegularSeason20242025!$AA$3:$AA$1315,DataRegularSeason20242025!$B$3:$B$1315, "&lt;=" &amp; GR$1, DataRegularSeason20242025!$D$3:$D$1315, $A23)+SUMIFS(DataRegularSeason20242025!$AB$3:$AB$1315,DataRegularSeason20242025!$B$3:$B$1315, "&lt;=" &amp; GR$1, DataRegularSeason20242025!$E$3:$E$1315, $A23)</f>
        <v>29</v>
      </c>
      <c r="GS23">
        <f>SUMIFS(DataRegularSeason20242025!$AA$3:$AA$1315,DataRegularSeason20242025!$B$3:$B$1315, "&lt;=" &amp; GS$1, DataRegularSeason20242025!$D$3:$D$1315, $A23)+SUMIFS(DataRegularSeason20242025!$AB$3:$AB$1315,DataRegularSeason20242025!$B$3:$B$1315, "&lt;=" &amp; GS$1, DataRegularSeason20242025!$E$3:$E$1315, $A23)</f>
        <v>29</v>
      </c>
      <c r="GT23">
        <f>SUMIFS(DataRegularSeason20242025!$AA$3:$AA$1315,DataRegularSeason20242025!$B$3:$B$1315, "&lt;=" &amp; GT$1, DataRegularSeason20242025!$D$3:$D$1315, $A23)+SUMIFS(DataRegularSeason20242025!$AB$3:$AB$1315,DataRegularSeason20242025!$B$3:$B$1315, "&lt;=" &amp; GT$1, DataRegularSeason20242025!$E$3:$E$1315, $A23)</f>
        <v>29</v>
      </c>
      <c r="GU23">
        <f>SUMIFS(DataRegularSeason20242025!$AA$3:$AA$1315,DataRegularSeason20242025!$B$3:$B$1315, "&lt;=" &amp; GU$1, DataRegularSeason20242025!$D$3:$D$1315, $A23)+SUMIFS(DataRegularSeason20242025!$AB$3:$AB$1315,DataRegularSeason20242025!$B$3:$B$1315, "&lt;=" &amp; GU$1, DataRegularSeason20242025!$E$3:$E$1315, $A23)</f>
        <v>29</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37</v>
      </c>
      <c r="BY27">
        <f>SUMIFS(DataRegularSeason20242025!$AA$3:$AA$1315,DataRegularSeason20242025!$B$3:$B$1315, "&lt;=" &amp; BY$1, DataRegularSeason20242025!$D$3:$D$1315, $A27)+SUMIFS(DataRegularSeason20242025!$AB$3:$AB$1315,DataRegularSeason20242025!$B$3:$B$1315, "&lt;=" &amp; BY$1, DataRegularSeason20242025!$E$3:$E$1315, $A27)</f>
        <v>37</v>
      </c>
      <c r="BZ27">
        <f>SUMIFS(DataRegularSeason20242025!$AA$3:$AA$1315,DataRegularSeason20242025!$B$3:$B$1315, "&lt;=" &amp; BZ$1, DataRegularSeason20242025!$D$3:$D$1315, $A27)+SUMIFS(DataRegularSeason20242025!$AB$3:$AB$1315,DataRegularSeason20242025!$B$3:$B$1315, "&lt;=" &amp; BZ$1, DataRegularSeason20242025!$E$3:$E$1315, $A27)</f>
        <v>37</v>
      </c>
      <c r="CA27">
        <f>SUMIFS(DataRegularSeason20242025!$AA$3:$AA$1315,DataRegularSeason20242025!$B$3:$B$1315, "&lt;=" &amp; CA$1, DataRegularSeason20242025!$D$3:$D$1315, $A27)+SUMIFS(DataRegularSeason20242025!$AB$3:$AB$1315,DataRegularSeason20242025!$B$3:$B$1315, "&lt;=" &amp; CA$1, DataRegularSeason20242025!$E$3:$E$1315, $A27)</f>
        <v>37</v>
      </c>
      <c r="CB27">
        <f>SUMIFS(DataRegularSeason20242025!$AA$3:$AA$1315,DataRegularSeason20242025!$B$3:$B$1315, "&lt;=" &amp; CB$1, DataRegularSeason20242025!$D$3:$D$1315, $A27)+SUMIFS(DataRegularSeason20242025!$AB$3:$AB$1315,DataRegularSeason20242025!$B$3:$B$1315, "&lt;=" &amp; CB$1, DataRegularSeason20242025!$E$3:$E$1315, $A27)</f>
        <v>37</v>
      </c>
      <c r="CC27">
        <f>SUMIFS(DataRegularSeason20242025!$AA$3:$AA$1315,DataRegularSeason20242025!$B$3:$B$1315, "&lt;=" &amp; CC$1, DataRegularSeason20242025!$D$3:$D$1315, $A27)+SUMIFS(DataRegularSeason20242025!$AB$3:$AB$1315,DataRegularSeason20242025!$B$3:$B$1315, "&lt;=" &amp; CC$1, DataRegularSeason20242025!$E$3:$E$1315, $A27)</f>
        <v>37</v>
      </c>
      <c r="CD27">
        <f>SUMIFS(DataRegularSeason20242025!$AA$3:$AA$1315,DataRegularSeason20242025!$B$3:$B$1315, "&lt;=" &amp; CD$1, DataRegularSeason20242025!$D$3:$D$1315, $A27)+SUMIFS(DataRegularSeason20242025!$AB$3:$AB$1315,DataRegularSeason20242025!$B$3:$B$1315, "&lt;=" &amp; CD$1, DataRegularSeason20242025!$E$3:$E$1315, $A27)</f>
        <v>37</v>
      </c>
      <c r="CE27">
        <f>SUMIFS(DataRegularSeason20242025!$AA$3:$AA$1315,DataRegularSeason20242025!$B$3:$B$1315, "&lt;=" &amp; CE$1, DataRegularSeason20242025!$D$3:$D$1315, $A27)+SUMIFS(DataRegularSeason20242025!$AB$3:$AB$1315,DataRegularSeason20242025!$B$3:$B$1315, "&lt;=" &amp; CE$1, DataRegularSeason20242025!$E$3:$E$1315, $A27)</f>
        <v>37</v>
      </c>
      <c r="CF27">
        <f>SUMIFS(DataRegularSeason20242025!$AA$3:$AA$1315,DataRegularSeason20242025!$B$3:$B$1315, "&lt;=" &amp; CF$1, DataRegularSeason20242025!$D$3:$D$1315, $A27)+SUMIFS(DataRegularSeason20242025!$AB$3:$AB$1315,DataRegularSeason20242025!$B$3:$B$1315, "&lt;=" &amp; CF$1, DataRegularSeason20242025!$E$3:$E$1315, $A27)</f>
        <v>37</v>
      </c>
      <c r="CG27">
        <f>SUMIFS(DataRegularSeason20242025!$AA$3:$AA$1315,DataRegularSeason20242025!$B$3:$B$1315, "&lt;=" &amp; CG$1, DataRegularSeason20242025!$D$3:$D$1315, $A27)+SUMIFS(DataRegularSeason20242025!$AB$3:$AB$1315,DataRegularSeason20242025!$B$3:$B$1315, "&lt;=" &amp; CG$1, DataRegularSeason20242025!$E$3:$E$1315, $A27)</f>
        <v>37</v>
      </c>
      <c r="CH27">
        <f>SUMIFS(DataRegularSeason20242025!$AA$3:$AA$1315,DataRegularSeason20242025!$B$3:$B$1315, "&lt;=" &amp; CH$1, DataRegularSeason20242025!$D$3:$D$1315, $A27)+SUMIFS(DataRegularSeason20242025!$AB$3:$AB$1315,DataRegularSeason20242025!$B$3:$B$1315, "&lt;=" &amp; CH$1, DataRegularSeason20242025!$E$3:$E$1315, $A27)</f>
        <v>37</v>
      </c>
      <c r="CI27">
        <f>SUMIFS(DataRegularSeason20242025!$AA$3:$AA$1315,DataRegularSeason20242025!$B$3:$B$1315, "&lt;=" &amp; CI$1, DataRegularSeason20242025!$D$3:$D$1315, $A27)+SUMIFS(DataRegularSeason20242025!$AB$3:$AB$1315,DataRegularSeason20242025!$B$3:$B$1315, "&lt;=" &amp; CI$1, DataRegularSeason20242025!$E$3:$E$1315, $A27)</f>
        <v>37</v>
      </c>
      <c r="CJ27">
        <f>SUMIFS(DataRegularSeason20242025!$AA$3:$AA$1315,DataRegularSeason20242025!$B$3:$B$1315, "&lt;=" &amp; CJ$1, DataRegularSeason20242025!$D$3:$D$1315, $A27)+SUMIFS(DataRegularSeason20242025!$AB$3:$AB$1315,DataRegularSeason20242025!$B$3:$B$1315, "&lt;=" &amp; CJ$1, DataRegularSeason20242025!$E$3:$E$1315, $A27)</f>
        <v>37</v>
      </c>
      <c r="CK27">
        <f>SUMIFS(DataRegularSeason20242025!$AA$3:$AA$1315,DataRegularSeason20242025!$B$3:$B$1315, "&lt;=" &amp; CK$1, DataRegularSeason20242025!$D$3:$D$1315, $A27)+SUMIFS(DataRegularSeason20242025!$AB$3:$AB$1315,DataRegularSeason20242025!$B$3:$B$1315, "&lt;=" &amp; CK$1, DataRegularSeason20242025!$E$3:$E$1315, $A27)</f>
        <v>37</v>
      </c>
      <c r="CL27">
        <f>SUMIFS(DataRegularSeason20242025!$AA$3:$AA$1315,DataRegularSeason20242025!$B$3:$B$1315, "&lt;=" &amp; CL$1, DataRegularSeason20242025!$D$3:$D$1315, $A27)+SUMIFS(DataRegularSeason20242025!$AB$3:$AB$1315,DataRegularSeason20242025!$B$3:$B$1315, "&lt;=" &amp; CL$1, DataRegularSeason20242025!$E$3:$E$1315, $A27)</f>
        <v>37</v>
      </c>
      <c r="CM27">
        <f>SUMIFS(DataRegularSeason20242025!$AA$3:$AA$1315,DataRegularSeason20242025!$B$3:$B$1315, "&lt;=" &amp; CM$1, DataRegularSeason20242025!$D$3:$D$1315, $A27)+SUMIFS(DataRegularSeason20242025!$AB$3:$AB$1315,DataRegularSeason20242025!$B$3:$B$1315, "&lt;=" &amp; CM$1, DataRegularSeason20242025!$E$3:$E$1315, $A27)</f>
        <v>37</v>
      </c>
      <c r="CN27">
        <f>SUMIFS(DataRegularSeason20242025!$AA$3:$AA$1315,DataRegularSeason20242025!$B$3:$B$1315, "&lt;=" &amp; CN$1, DataRegularSeason20242025!$D$3:$D$1315, $A27)+SUMIFS(DataRegularSeason20242025!$AB$3:$AB$1315,DataRegularSeason20242025!$B$3:$B$1315, "&lt;=" &amp; CN$1, DataRegularSeason20242025!$E$3:$E$1315, $A27)</f>
        <v>37</v>
      </c>
      <c r="CO27">
        <f>SUMIFS(DataRegularSeason20242025!$AA$3:$AA$1315,DataRegularSeason20242025!$B$3:$B$1315, "&lt;=" &amp; CO$1, DataRegularSeason20242025!$D$3:$D$1315, $A27)+SUMIFS(DataRegularSeason20242025!$AB$3:$AB$1315,DataRegularSeason20242025!$B$3:$B$1315, "&lt;=" &amp; CO$1, DataRegularSeason20242025!$E$3:$E$1315, $A27)</f>
        <v>37</v>
      </c>
      <c r="CP27">
        <f>SUMIFS(DataRegularSeason20242025!$AA$3:$AA$1315,DataRegularSeason20242025!$B$3:$B$1315, "&lt;=" &amp; CP$1, DataRegularSeason20242025!$D$3:$D$1315, $A27)+SUMIFS(DataRegularSeason20242025!$AB$3:$AB$1315,DataRegularSeason20242025!$B$3:$B$1315, "&lt;=" &amp; CP$1, DataRegularSeason20242025!$E$3:$E$1315, $A27)</f>
        <v>37</v>
      </c>
      <c r="CQ27">
        <f>SUMIFS(DataRegularSeason20242025!$AA$3:$AA$1315,DataRegularSeason20242025!$B$3:$B$1315, "&lt;=" &amp; CQ$1, DataRegularSeason20242025!$D$3:$D$1315, $A27)+SUMIFS(DataRegularSeason20242025!$AB$3:$AB$1315,DataRegularSeason20242025!$B$3:$B$1315, "&lt;=" &amp; CQ$1, DataRegularSeason20242025!$E$3:$E$1315, $A27)</f>
        <v>37</v>
      </c>
      <c r="CR27">
        <f>SUMIFS(DataRegularSeason20242025!$AA$3:$AA$1315,DataRegularSeason20242025!$B$3:$B$1315, "&lt;=" &amp; CR$1, DataRegularSeason20242025!$D$3:$D$1315, $A27)+SUMIFS(DataRegularSeason20242025!$AB$3:$AB$1315,DataRegularSeason20242025!$B$3:$B$1315, "&lt;=" &amp; CR$1, DataRegularSeason20242025!$E$3:$E$1315, $A27)</f>
        <v>37</v>
      </c>
      <c r="CS27">
        <f>SUMIFS(DataRegularSeason20242025!$AA$3:$AA$1315,DataRegularSeason20242025!$B$3:$B$1315, "&lt;=" &amp; CS$1, DataRegularSeason20242025!$D$3:$D$1315, $A27)+SUMIFS(DataRegularSeason20242025!$AB$3:$AB$1315,DataRegularSeason20242025!$B$3:$B$1315, "&lt;=" &amp; CS$1, DataRegularSeason20242025!$E$3:$E$1315, $A27)</f>
        <v>37</v>
      </c>
      <c r="CT27">
        <f>SUMIFS(DataRegularSeason20242025!$AA$3:$AA$1315,DataRegularSeason20242025!$B$3:$B$1315, "&lt;=" &amp; CT$1, DataRegularSeason20242025!$D$3:$D$1315, $A27)+SUMIFS(DataRegularSeason20242025!$AB$3:$AB$1315,DataRegularSeason20242025!$B$3:$B$1315, "&lt;=" &amp; CT$1, DataRegularSeason20242025!$E$3:$E$1315, $A27)</f>
        <v>37</v>
      </c>
      <c r="CU27">
        <f>SUMIFS(DataRegularSeason20242025!$AA$3:$AA$1315,DataRegularSeason20242025!$B$3:$B$1315, "&lt;=" &amp; CU$1, DataRegularSeason20242025!$D$3:$D$1315, $A27)+SUMIFS(DataRegularSeason20242025!$AB$3:$AB$1315,DataRegularSeason20242025!$B$3:$B$1315, "&lt;=" &amp; CU$1, DataRegularSeason20242025!$E$3:$E$1315, $A27)</f>
        <v>37</v>
      </c>
      <c r="CV27">
        <f>SUMIFS(DataRegularSeason20242025!$AA$3:$AA$1315,DataRegularSeason20242025!$B$3:$B$1315, "&lt;=" &amp; CV$1, DataRegularSeason20242025!$D$3:$D$1315, $A27)+SUMIFS(DataRegularSeason20242025!$AB$3:$AB$1315,DataRegularSeason20242025!$B$3:$B$1315, "&lt;=" &amp; CV$1, DataRegularSeason20242025!$E$3:$E$1315, $A27)</f>
        <v>37</v>
      </c>
      <c r="CW27">
        <f>SUMIFS(DataRegularSeason20242025!$AA$3:$AA$1315,DataRegularSeason20242025!$B$3:$B$1315, "&lt;=" &amp; CW$1, DataRegularSeason20242025!$D$3:$D$1315, $A27)+SUMIFS(DataRegularSeason20242025!$AB$3:$AB$1315,DataRegularSeason20242025!$B$3:$B$1315, "&lt;=" &amp; CW$1, DataRegularSeason20242025!$E$3:$E$1315, $A27)</f>
        <v>37</v>
      </c>
      <c r="CX27">
        <f>SUMIFS(DataRegularSeason20242025!$AA$3:$AA$1315,DataRegularSeason20242025!$B$3:$B$1315, "&lt;=" &amp; CX$1, DataRegularSeason20242025!$D$3:$D$1315, $A27)+SUMIFS(DataRegularSeason20242025!$AB$3:$AB$1315,DataRegularSeason20242025!$B$3:$B$1315, "&lt;=" &amp; CX$1, DataRegularSeason20242025!$E$3:$E$1315, $A27)</f>
        <v>37</v>
      </c>
      <c r="CY27">
        <f>SUMIFS(DataRegularSeason20242025!$AA$3:$AA$1315,DataRegularSeason20242025!$B$3:$B$1315, "&lt;=" &amp; CY$1, DataRegularSeason20242025!$D$3:$D$1315, $A27)+SUMIFS(DataRegularSeason20242025!$AB$3:$AB$1315,DataRegularSeason20242025!$B$3:$B$1315, "&lt;=" &amp; CY$1, DataRegularSeason20242025!$E$3:$E$1315, $A27)</f>
        <v>37</v>
      </c>
      <c r="CZ27">
        <f>SUMIFS(DataRegularSeason20242025!$AA$3:$AA$1315,DataRegularSeason20242025!$B$3:$B$1315, "&lt;=" &amp; CZ$1, DataRegularSeason20242025!$D$3:$D$1315, $A27)+SUMIFS(DataRegularSeason20242025!$AB$3:$AB$1315,DataRegularSeason20242025!$B$3:$B$1315, "&lt;=" &amp; CZ$1, DataRegularSeason20242025!$E$3:$E$1315, $A27)</f>
        <v>37</v>
      </c>
      <c r="DA27">
        <f>SUMIFS(DataRegularSeason20242025!$AA$3:$AA$1315,DataRegularSeason20242025!$B$3:$B$1315, "&lt;=" &amp; DA$1, DataRegularSeason20242025!$D$3:$D$1315, $A27)+SUMIFS(DataRegularSeason20242025!$AB$3:$AB$1315,DataRegularSeason20242025!$B$3:$B$1315, "&lt;=" &amp; DA$1, DataRegularSeason20242025!$E$3:$E$1315, $A27)</f>
        <v>37</v>
      </c>
      <c r="DB27">
        <f>SUMIFS(DataRegularSeason20242025!$AA$3:$AA$1315,DataRegularSeason20242025!$B$3:$B$1315, "&lt;=" &amp; DB$1, DataRegularSeason20242025!$D$3:$D$1315, $A27)+SUMIFS(DataRegularSeason20242025!$AB$3:$AB$1315,DataRegularSeason20242025!$B$3:$B$1315, "&lt;=" &amp; DB$1, DataRegularSeason20242025!$E$3:$E$1315, $A27)</f>
        <v>37</v>
      </c>
      <c r="DC27">
        <f>SUMIFS(DataRegularSeason20242025!$AA$3:$AA$1315,DataRegularSeason20242025!$B$3:$B$1315, "&lt;=" &amp; DC$1, DataRegularSeason20242025!$D$3:$D$1315, $A27)+SUMIFS(DataRegularSeason20242025!$AB$3:$AB$1315,DataRegularSeason20242025!$B$3:$B$1315, "&lt;=" &amp; DC$1, DataRegularSeason20242025!$E$3:$E$1315, $A27)</f>
        <v>37</v>
      </c>
      <c r="DD27">
        <f>SUMIFS(DataRegularSeason20242025!$AA$3:$AA$1315,DataRegularSeason20242025!$B$3:$B$1315, "&lt;=" &amp; DD$1, DataRegularSeason20242025!$D$3:$D$1315, $A27)+SUMIFS(DataRegularSeason20242025!$AB$3:$AB$1315,DataRegularSeason20242025!$B$3:$B$1315, "&lt;=" &amp; DD$1, DataRegularSeason20242025!$E$3:$E$1315, $A27)</f>
        <v>37</v>
      </c>
      <c r="DE27">
        <f>SUMIFS(DataRegularSeason20242025!$AA$3:$AA$1315,DataRegularSeason20242025!$B$3:$B$1315, "&lt;=" &amp; DE$1, DataRegularSeason20242025!$D$3:$D$1315, $A27)+SUMIFS(DataRegularSeason20242025!$AB$3:$AB$1315,DataRegularSeason20242025!$B$3:$B$1315, "&lt;=" &amp; DE$1, DataRegularSeason20242025!$E$3:$E$1315, $A27)</f>
        <v>37</v>
      </c>
      <c r="DF27">
        <f>SUMIFS(DataRegularSeason20242025!$AA$3:$AA$1315,DataRegularSeason20242025!$B$3:$B$1315, "&lt;=" &amp; DF$1, DataRegularSeason20242025!$D$3:$D$1315, $A27)+SUMIFS(DataRegularSeason20242025!$AB$3:$AB$1315,DataRegularSeason20242025!$B$3:$B$1315, "&lt;=" &amp; DF$1, DataRegularSeason20242025!$E$3:$E$1315, $A27)</f>
        <v>37</v>
      </c>
      <c r="DG27">
        <f>SUMIFS(DataRegularSeason20242025!$AA$3:$AA$1315,DataRegularSeason20242025!$B$3:$B$1315, "&lt;=" &amp; DG$1, DataRegularSeason20242025!$D$3:$D$1315, $A27)+SUMIFS(DataRegularSeason20242025!$AB$3:$AB$1315,DataRegularSeason20242025!$B$3:$B$1315, "&lt;=" &amp; DG$1, DataRegularSeason20242025!$E$3:$E$1315, $A27)</f>
        <v>37</v>
      </c>
      <c r="DH27">
        <f>SUMIFS(DataRegularSeason20242025!$AA$3:$AA$1315,DataRegularSeason20242025!$B$3:$B$1315, "&lt;=" &amp; DH$1, DataRegularSeason20242025!$D$3:$D$1315, $A27)+SUMIFS(DataRegularSeason20242025!$AB$3:$AB$1315,DataRegularSeason20242025!$B$3:$B$1315, "&lt;=" &amp; DH$1, DataRegularSeason20242025!$E$3:$E$1315, $A27)</f>
        <v>37</v>
      </c>
      <c r="DI27">
        <f>SUMIFS(DataRegularSeason20242025!$AA$3:$AA$1315,DataRegularSeason20242025!$B$3:$B$1315, "&lt;=" &amp; DI$1, DataRegularSeason20242025!$D$3:$D$1315, $A27)+SUMIFS(DataRegularSeason20242025!$AB$3:$AB$1315,DataRegularSeason20242025!$B$3:$B$1315, "&lt;=" &amp; DI$1, DataRegularSeason20242025!$E$3:$E$1315, $A27)</f>
        <v>37</v>
      </c>
      <c r="DJ27">
        <f>SUMIFS(DataRegularSeason20242025!$AA$3:$AA$1315,DataRegularSeason20242025!$B$3:$B$1315, "&lt;=" &amp; DJ$1, DataRegularSeason20242025!$D$3:$D$1315, $A27)+SUMIFS(DataRegularSeason20242025!$AB$3:$AB$1315,DataRegularSeason20242025!$B$3:$B$1315, "&lt;=" &amp; DJ$1, DataRegularSeason20242025!$E$3:$E$1315, $A27)</f>
        <v>37</v>
      </c>
      <c r="DK27">
        <f>SUMIFS(DataRegularSeason20242025!$AA$3:$AA$1315,DataRegularSeason20242025!$B$3:$B$1315, "&lt;=" &amp; DK$1, DataRegularSeason20242025!$D$3:$D$1315, $A27)+SUMIFS(DataRegularSeason20242025!$AB$3:$AB$1315,DataRegularSeason20242025!$B$3:$B$1315, "&lt;=" &amp; DK$1, DataRegularSeason20242025!$E$3:$E$1315, $A27)</f>
        <v>37</v>
      </c>
      <c r="DL27">
        <f>SUMIFS(DataRegularSeason20242025!$AA$3:$AA$1315,DataRegularSeason20242025!$B$3:$B$1315, "&lt;=" &amp; DL$1, DataRegularSeason20242025!$D$3:$D$1315, $A27)+SUMIFS(DataRegularSeason20242025!$AB$3:$AB$1315,DataRegularSeason20242025!$B$3:$B$1315, "&lt;=" &amp; DL$1, DataRegularSeason20242025!$E$3:$E$1315, $A27)</f>
        <v>37</v>
      </c>
      <c r="DM27">
        <f>SUMIFS(DataRegularSeason20242025!$AA$3:$AA$1315,DataRegularSeason20242025!$B$3:$B$1315, "&lt;=" &amp; DM$1, DataRegularSeason20242025!$D$3:$D$1315, $A27)+SUMIFS(DataRegularSeason20242025!$AB$3:$AB$1315,DataRegularSeason20242025!$B$3:$B$1315, "&lt;=" &amp; DM$1, DataRegularSeason20242025!$E$3:$E$1315, $A27)</f>
        <v>37</v>
      </c>
      <c r="DN27">
        <f>SUMIFS(DataRegularSeason20242025!$AA$3:$AA$1315,DataRegularSeason20242025!$B$3:$B$1315, "&lt;=" &amp; DN$1, DataRegularSeason20242025!$D$3:$D$1315, $A27)+SUMIFS(DataRegularSeason20242025!$AB$3:$AB$1315,DataRegularSeason20242025!$B$3:$B$1315, "&lt;=" &amp; DN$1, DataRegularSeason20242025!$E$3:$E$1315, $A27)</f>
        <v>37</v>
      </c>
      <c r="DO27">
        <f>SUMIFS(DataRegularSeason20242025!$AA$3:$AA$1315,DataRegularSeason20242025!$B$3:$B$1315, "&lt;=" &amp; DO$1, DataRegularSeason20242025!$D$3:$D$1315, $A27)+SUMIFS(DataRegularSeason20242025!$AB$3:$AB$1315,DataRegularSeason20242025!$B$3:$B$1315, "&lt;=" &amp; DO$1, DataRegularSeason20242025!$E$3:$E$1315, $A27)</f>
        <v>37</v>
      </c>
      <c r="DP27">
        <f>SUMIFS(DataRegularSeason20242025!$AA$3:$AA$1315,DataRegularSeason20242025!$B$3:$B$1315, "&lt;=" &amp; DP$1, DataRegularSeason20242025!$D$3:$D$1315, $A27)+SUMIFS(DataRegularSeason20242025!$AB$3:$AB$1315,DataRegularSeason20242025!$B$3:$B$1315, "&lt;=" &amp; DP$1, DataRegularSeason20242025!$E$3:$E$1315, $A27)</f>
        <v>37</v>
      </c>
      <c r="DQ27">
        <f>SUMIFS(DataRegularSeason20242025!$AA$3:$AA$1315,DataRegularSeason20242025!$B$3:$B$1315, "&lt;=" &amp; DQ$1, DataRegularSeason20242025!$D$3:$D$1315, $A27)+SUMIFS(DataRegularSeason20242025!$AB$3:$AB$1315,DataRegularSeason20242025!$B$3:$B$1315, "&lt;=" &amp; DQ$1, DataRegularSeason20242025!$E$3:$E$1315, $A27)</f>
        <v>37</v>
      </c>
      <c r="DR27">
        <f>SUMIFS(DataRegularSeason20242025!$AA$3:$AA$1315,DataRegularSeason20242025!$B$3:$B$1315, "&lt;=" &amp; DR$1, DataRegularSeason20242025!$D$3:$D$1315, $A27)+SUMIFS(DataRegularSeason20242025!$AB$3:$AB$1315,DataRegularSeason20242025!$B$3:$B$1315, "&lt;=" &amp; DR$1, DataRegularSeason20242025!$E$3:$E$1315, $A27)</f>
        <v>37</v>
      </c>
      <c r="DS27">
        <f>SUMIFS(DataRegularSeason20242025!$AA$3:$AA$1315,DataRegularSeason20242025!$B$3:$B$1315, "&lt;=" &amp; DS$1, DataRegularSeason20242025!$D$3:$D$1315, $A27)+SUMIFS(DataRegularSeason20242025!$AB$3:$AB$1315,DataRegularSeason20242025!$B$3:$B$1315, "&lt;=" &amp; DS$1, DataRegularSeason20242025!$E$3:$E$1315, $A27)</f>
        <v>37</v>
      </c>
      <c r="DT27">
        <f>SUMIFS(DataRegularSeason20242025!$AA$3:$AA$1315,DataRegularSeason20242025!$B$3:$B$1315, "&lt;=" &amp; DT$1, DataRegularSeason20242025!$D$3:$D$1315, $A27)+SUMIFS(DataRegularSeason20242025!$AB$3:$AB$1315,DataRegularSeason20242025!$B$3:$B$1315, "&lt;=" &amp; DT$1, DataRegularSeason20242025!$E$3:$E$1315, $A27)</f>
        <v>37</v>
      </c>
      <c r="DU27">
        <f>SUMIFS(DataRegularSeason20242025!$AA$3:$AA$1315,DataRegularSeason20242025!$B$3:$B$1315, "&lt;=" &amp; DU$1, DataRegularSeason20242025!$D$3:$D$1315, $A27)+SUMIFS(DataRegularSeason20242025!$AB$3:$AB$1315,DataRegularSeason20242025!$B$3:$B$1315, "&lt;=" &amp; DU$1, DataRegularSeason20242025!$E$3:$E$1315, $A27)</f>
        <v>37</v>
      </c>
      <c r="DV27">
        <f>SUMIFS(DataRegularSeason20242025!$AA$3:$AA$1315,DataRegularSeason20242025!$B$3:$B$1315, "&lt;=" &amp; DV$1, DataRegularSeason20242025!$D$3:$D$1315, $A27)+SUMIFS(DataRegularSeason20242025!$AB$3:$AB$1315,DataRegularSeason20242025!$B$3:$B$1315, "&lt;=" &amp; DV$1, DataRegularSeason20242025!$E$3:$E$1315, $A27)</f>
        <v>37</v>
      </c>
      <c r="DW27">
        <f>SUMIFS(DataRegularSeason20242025!$AA$3:$AA$1315,DataRegularSeason20242025!$B$3:$B$1315, "&lt;=" &amp; DW$1, DataRegularSeason20242025!$D$3:$D$1315, $A27)+SUMIFS(DataRegularSeason20242025!$AB$3:$AB$1315,DataRegularSeason20242025!$B$3:$B$1315, "&lt;=" &amp; DW$1, DataRegularSeason20242025!$E$3:$E$1315, $A27)</f>
        <v>37</v>
      </c>
      <c r="DX27">
        <f>SUMIFS(DataRegularSeason20242025!$AA$3:$AA$1315,DataRegularSeason20242025!$B$3:$B$1315, "&lt;=" &amp; DX$1, DataRegularSeason20242025!$D$3:$D$1315, $A27)+SUMIFS(DataRegularSeason20242025!$AB$3:$AB$1315,DataRegularSeason20242025!$B$3:$B$1315, "&lt;=" &amp; DX$1, DataRegularSeason20242025!$E$3:$E$1315, $A27)</f>
        <v>37</v>
      </c>
      <c r="DY27">
        <f>SUMIFS(DataRegularSeason20242025!$AA$3:$AA$1315,DataRegularSeason20242025!$B$3:$B$1315, "&lt;=" &amp; DY$1, DataRegularSeason20242025!$D$3:$D$1315, $A27)+SUMIFS(DataRegularSeason20242025!$AB$3:$AB$1315,DataRegularSeason20242025!$B$3:$B$1315, "&lt;=" &amp; DY$1, DataRegularSeason20242025!$E$3:$E$1315, $A27)</f>
        <v>37</v>
      </c>
      <c r="DZ27">
        <f>SUMIFS(DataRegularSeason20242025!$AA$3:$AA$1315,DataRegularSeason20242025!$B$3:$B$1315, "&lt;=" &amp; DZ$1, DataRegularSeason20242025!$D$3:$D$1315, $A27)+SUMIFS(DataRegularSeason20242025!$AB$3:$AB$1315,DataRegularSeason20242025!$B$3:$B$1315, "&lt;=" &amp; DZ$1, DataRegularSeason20242025!$E$3:$E$1315, $A27)</f>
        <v>37</v>
      </c>
      <c r="EA27">
        <f>SUMIFS(DataRegularSeason20242025!$AA$3:$AA$1315,DataRegularSeason20242025!$B$3:$B$1315, "&lt;=" &amp; EA$1, DataRegularSeason20242025!$D$3:$D$1315, $A27)+SUMIFS(DataRegularSeason20242025!$AB$3:$AB$1315,DataRegularSeason20242025!$B$3:$B$1315, "&lt;=" &amp; EA$1, DataRegularSeason20242025!$E$3:$E$1315, $A27)</f>
        <v>37</v>
      </c>
      <c r="EB27">
        <f>SUMIFS(DataRegularSeason20242025!$AA$3:$AA$1315,DataRegularSeason20242025!$B$3:$B$1315, "&lt;=" &amp; EB$1, DataRegularSeason20242025!$D$3:$D$1315, $A27)+SUMIFS(DataRegularSeason20242025!$AB$3:$AB$1315,DataRegularSeason20242025!$B$3:$B$1315, "&lt;=" &amp; EB$1, DataRegularSeason20242025!$E$3:$E$1315, $A27)</f>
        <v>37</v>
      </c>
      <c r="EC27">
        <f>SUMIFS(DataRegularSeason20242025!$AA$3:$AA$1315,DataRegularSeason20242025!$B$3:$B$1315, "&lt;=" &amp; EC$1, DataRegularSeason20242025!$D$3:$D$1315, $A27)+SUMIFS(DataRegularSeason20242025!$AB$3:$AB$1315,DataRegularSeason20242025!$B$3:$B$1315, "&lt;=" &amp; EC$1, DataRegularSeason20242025!$E$3:$E$1315, $A27)</f>
        <v>37</v>
      </c>
      <c r="ED27">
        <f>SUMIFS(DataRegularSeason20242025!$AA$3:$AA$1315,DataRegularSeason20242025!$B$3:$B$1315, "&lt;=" &amp; ED$1, DataRegularSeason20242025!$D$3:$D$1315, $A27)+SUMIFS(DataRegularSeason20242025!$AB$3:$AB$1315,DataRegularSeason20242025!$B$3:$B$1315, "&lt;=" &amp; ED$1, DataRegularSeason20242025!$E$3:$E$1315, $A27)</f>
        <v>37</v>
      </c>
      <c r="EE27">
        <f>SUMIFS(DataRegularSeason20242025!$AA$3:$AA$1315,DataRegularSeason20242025!$B$3:$B$1315, "&lt;=" &amp; EE$1, DataRegularSeason20242025!$D$3:$D$1315, $A27)+SUMIFS(DataRegularSeason20242025!$AB$3:$AB$1315,DataRegularSeason20242025!$B$3:$B$1315, "&lt;=" &amp; EE$1, DataRegularSeason20242025!$E$3:$E$1315, $A27)</f>
        <v>37</v>
      </c>
      <c r="EF27">
        <f>SUMIFS(DataRegularSeason20242025!$AA$3:$AA$1315,DataRegularSeason20242025!$B$3:$B$1315, "&lt;=" &amp; EF$1, DataRegularSeason20242025!$D$3:$D$1315, $A27)+SUMIFS(DataRegularSeason20242025!$AB$3:$AB$1315,DataRegularSeason20242025!$B$3:$B$1315, "&lt;=" &amp; EF$1, DataRegularSeason20242025!$E$3:$E$1315, $A27)</f>
        <v>37</v>
      </c>
      <c r="EG27">
        <f>SUMIFS(DataRegularSeason20242025!$AA$3:$AA$1315,DataRegularSeason20242025!$B$3:$B$1315, "&lt;=" &amp; EG$1, DataRegularSeason20242025!$D$3:$D$1315, $A27)+SUMIFS(DataRegularSeason20242025!$AB$3:$AB$1315,DataRegularSeason20242025!$B$3:$B$1315, "&lt;=" &amp; EG$1, DataRegularSeason20242025!$E$3:$E$1315, $A27)</f>
        <v>37</v>
      </c>
      <c r="EH27">
        <f>SUMIFS(DataRegularSeason20242025!$AA$3:$AA$1315,DataRegularSeason20242025!$B$3:$B$1315, "&lt;=" &amp; EH$1, DataRegularSeason20242025!$D$3:$D$1315, $A27)+SUMIFS(DataRegularSeason20242025!$AB$3:$AB$1315,DataRegularSeason20242025!$B$3:$B$1315, "&lt;=" &amp; EH$1, DataRegularSeason20242025!$E$3:$E$1315, $A27)</f>
        <v>37</v>
      </c>
      <c r="EI27">
        <f>SUMIFS(DataRegularSeason20242025!$AA$3:$AA$1315,DataRegularSeason20242025!$B$3:$B$1315, "&lt;=" &amp; EI$1, DataRegularSeason20242025!$D$3:$D$1315, $A27)+SUMIFS(DataRegularSeason20242025!$AB$3:$AB$1315,DataRegularSeason20242025!$B$3:$B$1315, "&lt;=" &amp; EI$1, DataRegularSeason20242025!$E$3:$E$1315, $A27)</f>
        <v>37</v>
      </c>
      <c r="EJ27">
        <f>SUMIFS(DataRegularSeason20242025!$AA$3:$AA$1315,DataRegularSeason20242025!$B$3:$B$1315, "&lt;=" &amp; EJ$1, DataRegularSeason20242025!$D$3:$D$1315, $A27)+SUMIFS(DataRegularSeason20242025!$AB$3:$AB$1315,DataRegularSeason20242025!$B$3:$B$1315, "&lt;=" &amp; EJ$1, DataRegularSeason20242025!$E$3:$E$1315, $A27)</f>
        <v>37</v>
      </c>
      <c r="EK27">
        <f>SUMIFS(DataRegularSeason20242025!$AA$3:$AA$1315,DataRegularSeason20242025!$B$3:$B$1315, "&lt;=" &amp; EK$1, DataRegularSeason20242025!$D$3:$D$1315, $A27)+SUMIFS(DataRegularSeason20242025!$AB$3:$AB$1315,DataRegularSeason20242025!$B$3:$B$1315, "&lt;=" &amp; EK$1, DataRegularSeason20242025!$E$3:$E$1315, $A27)</f>
        <v>37</v>
      </c>
      <c r="EL27">
        <f>SUMIFS(DataRegularSeason20242025!$AA$3:$AA$1315,DataRegularSeason20242025!$B$3:$B$1315, "&lt;=" &amp; EL$1, DataRegularSeason20242025!$D$3:$D$1315, $A27)+SUMIFS(DataRegularSeason20242025!$AB$3:$AB$1315,DataRegularSeason20242025!$B$3:$B$1315, "&lt;=" &amp; EL$1, DataRegularSeason20242025!$E$3:$E$1315, $A27)</f>
        <v>37</v>
      </c>
      <c r="EM27">
        <f>SUMIFS(DataRegularSeason20242025!$AA$3:$AA$1315,DataRegularSeason20242025!$B$3:$B$1315, "&lt;=" &amp; EM$1, DataRegularSeason20242025!$D$3:$D$1315, $A27)+SUMIFS(DataRegularSeason20242025!$AB$3:$AB$1315,DataRegularSeason20242025!$B$3:$B$1315, "&lt;=" &amp; EM$1, DataRegularSeason20242025!$E$3:$E$1315, $A27)</f>
        <v>37</v>
      </c>
      <c r="EN27">
        <f>SUMIFS(DataRegularSeason20242025!$AA$3:$AA$1315,DataRegularSeason20242025!$B$3:$B$1315, "&lt;=" &amp; EN$1, DataRegularSeason20242025!$D$3:$D$1315, $A27)+SUMIFS(DataRegularSeason20242025!$AB$3:$AB$1315,DataRegularSeason20242025!$B$3:$B$1315, "&lt;=" &amp; EN$1, DataRegularSeason20242025!$E$3:$E$1315, $A27)</f>
        <v>37</v>
      </c>
      <c r="EO27">
        <f>SUMIFS(DataRegularSeason20242025!$AA$3:$AA$1315,DataRegularSeason20242025!$B$3:$B$1315, "&lt;=" &amp; EO$1, DataRegularSeason20242025!$D$3:$D$1315, $A27)+SUMIFS(DataRegularSeason20242025!$AB$3:$AB$1315,DataRegularSeason20242025!$B$3:$B$1315, "&lt;=" &amp; EO$1, DataRegularSeason20242025!$E$3:$E$1315, $A27)</f>
        <v>37</v>
      </c>
      <c r="EP27">
        <f>SUMIFS(DataRegularSeason20242025!$AA$3:$AA$1315,DataRegularSeason20242025!$B$3:$B$1315, "&lt;=" &amp; EP$1, DataRegularSeason20242025!$D$3:$D$1315, $A27)+SUMIFS(DataRegularSeason20242025!$AB$3:$AB$1315,DataRegularSeason20242025!$B$3:$B$1315, "&lt;=" &amp; EP$1, DataRegularSeason20242025!$E$3:$E$1315, $A27)</f>
        <v>37</v>
      </c>
      <c r="EQ27">
        <f>SUMIFS(DataRegularSeason20242025!$AA$3:$AA$1315,DataRegularSeason20242025!$B$3:$B$1315, "&lt;=" &amp; EQ$1, DataRegularSeason20242025!$D$3:$D$1315, $A27)+SUMIFS(DataRegularSeason20242025!$AB$3:$AB$1315,DataRegularSeason20242025!$B$3:$B$1315, "&lt;=" &amp; EQ$1, DataRegularSeason20242025!$E$3:$E$1315, $A27)</f>
        <v>37</v>
      </c>
      <c r="ER27">
        <f>SUMIFS(DataRegularSeason20242025!$AA$3:$AA$1315,DataRegularSeason20242025!$B$3:$B$1315, "&lt;=" &amp; ER$1, DataRegularSeason20242025!$D$3:$D$1315, $A27)+SUMIFS(DataRegularSeason20242025!$AB$3:$AB$1315,DataRegularSeason20242025!$B$3:$B$1315, "&lt;=" &amp; ER$1, DataRegularSeason20242025!$E$3:$E$1315, $A27)</f>
        <v>37</v>
      </c>
      <c r="ES27">
        <f>SUMIFS(DataRegularSeason20242025!$AA$3:$AA$1315,DataRegularSeason20242025!$B$3:$B$1315, "&lt;=" &amp; ES$1, DataRegularSeason20242025!$D$3:$D$1315, $A27)+SUMIFS(DataRegularSeason20242025!$AB$3:$AB$1315,DataRegularSeason20242025!$B$3:$B$1315, "&lt;=" &amp; ES$1, DataRegularSeason20242025!$E$3:$E$1315, $A27)</f>
        <v>37</v>
      </c>
      <c r="ET27">
        <f>SUMIFS(DataRegularSeason20242025!$AA$3:$AA$1315,DataRegularSeason20242025!$B$3:$B$1315, "&lt;=" &amp; ET$1, DataRegularSeason20242025!$D$3:$D$1315, $A27)+SUMIFS(DataRegularSeason20242025!$AB$3:$AB$1315,DataRegularSeason20242025!$B$3:$B$1315, "&lt;=" &amp; ET$1, DataRegularSeason20242025!$E$3:$E$1315, $A27)</f>
        <v>37</v>
      </c>
      <c r="EU27">
        <f>SUMIFS(DataRegularSeason20242025!$AA$3:$AA$1315,DataRegularSeason20242025!$B$3:$B$1315, "&lt;=" &amp; EU$1, DataRegularSeason20242025!$D$3:$D$1315, $A27)+SUMIFS(DataRegularSeason20242025!$AB$3:$AB$1315,DataRegularSeason20242025!$B$3:$B$1315, "&lt;=" &amp; EU$1, DataRegularSeason20242025!$E$3:$E$1315, $A27)</f>
        <v>37</v>
      </c>
      <c r="EV27">
        <f>SUMIFS(DataRegularSeason20242025!$AA$3:$AA$1315,DataRegularSeason20242025!$B$3:$B$1315, "&lt;=" &amp; EV$1, DataRegularSeason20242025!$D$3:$D$1315, $A27)+SUMIFS(DataRegularSeason20242025!$AB$3:$AB$1315,DataRegularSeason20242025!$B$3:$B$1315, "&lt;=" &amp; EV$1, DataRegularSeason20242025!$E$3:$E$1315, $A27)</f>
        <v>37</v>
      </c>
      <c r="EW27">
        <f>SUMIFS(DataRegularSeason20242025!$AA$3:$AA$1315,DataRegularSeason20242025!$B$3:$B$1315, "&lt;=" &amp; EW$1, DataRegularSeason20242025!$D$3:$D$1315, $A27)+SUMIFS(DataRegularSeason20242025!$AB$3:$AB$1315,DataRegularSeason20242025!$B$3:$B$1315, "&lt;=" &amp; EW$1, DataRegularSeason20242025!$E$3:$E$1315, $A27)</f>
        <v>37</v>
      </c>
      <c r="EX27">
        <f>SUMIFS(DataRegularSeason20242025!$AA$3:$AA$1315,DataRegularSeason20242025!$B$3:$B$1315, "&lt;=" &amp; EX$1, DataRegularSeason20242025!$D$3:$D$1315, $A27)+SUMIFS(DataRegularSeason20242025!$AB$3:$AB$1315,DataRegularSeason20242025!$B$3:$B$1315, "&lt;=" &amp; EX$1, DataRegularSeason20242025!$E$3:$E$1315, $A27)</f>
        <v>37</v>
      </c>
      <c r="EY27">
        <f>SUMIFS(DataRegularSeason20242025!$AA$3:$AA$1315,DataRegularSeason20242025!$B$3:$B$1315, "&lt;=" &amp; EY$1, DataRegularSeason20242025!$D$3:$D$1315, $A27)+SUMIFS(DataRegularSeason20242025!$AB$3:$AB$1315,DataRegularSeason20242025!$B$3:$B$1315, "&lt;=" &amp; EY$1, DataRegularSeason20242025!$E$3:$E$1315, $A27)</f>
        <v>37</v>
      </c>
      <c r="EZ27">
        <f>SUMIFS(DataRegularSeason20242025!$AA$3:$AA$1315,DataRegularSeason20242025!$B$3:$B$1315, "&lt;=" &amp; EZ$1, DataRegularSeason20242025!$D$3:$D$1315, $A27)+SUMIFS(DataRegularSeason20242025!$AB$3:$AB$1315,DataRegularSeason20242025!$B$3:$B$1315, "&lt;=" &amp; EZ$1, DataRegularSeason20242025!$E$3:$E$1315, $A27)</f>
        <v>37</v>
      </c>
      <c r="FA27">
        <f>SUMIFS(DataRegularSeason20242025!$AA$3:$AA$1315,DataRegularSeason20242025!$B$3:$B$1315, "&lt;=" &amp; FA$1, DataRegularSeason20242025!$D$3:$D$1315, $A27)+SUMIFS(DataRegularSeason20242025!$AB$3:$AB$1315,DataRegularSeason20242025!$B$3:$B$1315, "&lt;=" &amp; FA$1, DataRegularSeason20242025!$E$3:$E$1315, $A27)</f>
        <v>37</v>
      </c>
      <c r="FB27">
        <f>SUMIFS(DataRegularSeason20242025!$AA$3:$AA$1315,DataRegularSeason20242025!$B$3:$B$1315, "&lt;=" &amp; FB$1, DataRegularSeason20242025!$D$3:$D$1315, $A27)+SUMIFS(DataRegularSeason20242025!$AB$3:$AB$1315,DataRegularSeason20242025!$B$3:$B$1315, "&lt;=" &amp; FB$1, DataRegularSeason20242025!$E$3:$E$1315, $A27)</f>
        <v>37</v>
      </c>
      <c r="FC27">
        <f>SUMIFS(DataRegularSeason20242025!$AA$3:$AA$1315,DataRegularSeason20242025!$B$3:$B$1315, "&lt;=" &amp; FC$1, DataRegularSeason20242025!$D$3:$D$1315, $A27)+SUMIFS(DataRegularSeason20242025!$AB$3:$AB$1315,DataRegularSeason20242025!$B$3:$B$1315, "&lt;=" &amp; FC$1, DataRegularSeason20242025!$E$3:$E$1315, $A27)</f>
        <v>37</v>
      </c>
      <c r="FD27">
        <f>SUMIFS(DataRegularSeason20242025!$AA$3:$AA$1315,DataRegularSeason20242025!$B$3:$B$1315, "&lt;=" &amp; FD$1, DataRegularSeason20242025!$D$3:$D$1315, $A27)+SUMIFS(DataRegularSeason20242025!$AB$3:$AB$1315,DataRegularSeason20242025!$B$3:$B$1315, "&lt;=" &amp; FD$1, DataRegularSeason20242025!$E$3:$E$1315, $A27)</f>
        <v>37</v>
      </c>
      <c r="FE27">
        <f>SUMIFS(DataRegularSeason20242025!$AA$3:$AA$1315,DataRegularSeason20242025!$B$3:$B$1315, "&lt;=" &amp; FE$1, DataRegularSeason20242025!$D$3:$D$1315, $A27)+SUMIFS(DataRegularSeason20242025!$AB$3:$AB$1315,DataRegularSeason20242025!$B$3:$B$1315, "&lt;=" &amp; FE$1, DataRegularSeason20242025!$E$3:$E$1315, $A27)</f>
        <v>37</v>
      </c>
      <c r="FF27">
        <f>SUMIFS(DataRegularSeason20242025!$AA$3:$AA$1315,DataRegularSeason20242025!$B$3:$B$1315, "&lt;=" &amp; FF$1, DataRegularSeason20242025!$D$3:$D$1315, $A27)+SUMIFS(DataRegularSeason20242025!$AB$3:$AB$1315,DataRegularSeason20242025!$B$3:$B$1315, "&lt;=" &amp; FF$1, DataRegularSeason20242025!$E$3:$E$1315, $A27)</f>
        <v>37</v>
      </c>
      <c r="FG27">
        <f>SUMIFS(DataRegularSeason20242025!$AA$3:$AA$1315,DataRegularSeason20242025!$B$3:$B$1315, "&lt;=" &amp; FG$1, DataRegularSeason20242025!$D$3:$D$1315, $A27)+SUMIFS(DataRegularSeason20242025!$AB$3:$AB$1315,DataRegularSeason20242025!$B$3:$B$1315, "&lt;=" &amp; FG$1, DataRegularSeason20242025!$E$3:$E$1315, $A27)</f>
        <v>37</v>
      </c>
      <c r="FH27">
        <f>SUMIFS(DataRegularSeason20242025!$AA$3:$AA$1315,DataRegularSeason20242025!$B$3:$B$1315, "&lt;=" &amp; FH$1, DataRegularSeason20242025!$D$3:$D$1315, $A27)+SUMIFS(DataRegularSeason20242025!$AB$3:$AB$1315,DataRegularSeason20242025!$B$3:$B$1315, "&lt;=" &amp; FH$1, DataRegularSeason20242025!$E$3:$E$1315, $A27)</f>
        <v>37</v>
      </c>
      <c r="FI27">
        <f>SUMIFS(DataRegularSeason20242025!$AA$3:$AA$1315,DataRegularSeason20242025!$B$3:$B$1315, "&lt;=" &amp; FI$1, DataRegularSeason20242025!$D$3:$D$1315, $A27)+SUMIFS(DataRegularSeason20242025!$AB$3:$AB$1315,DataRegularSeason20242025!$B$3:$B$1315, "&lt;=" &amp; FI$1, DataRegularSeason20242025!$E$3:$E$1315, $A27)</f>
        <v>37</v>
      </c>
      <c r="FJ27">
        <f>SUMIFS(DataRegularSeason20242025!$AA$3:$AA$1315,DataRegularSeason20242025!$B$3:$B$1315, "&lt;=" &amp; FJ$1, DataRegularSeason20242025!$D$3:$D$1315, $A27)+SUMIFS(DataRegularSeason20242025!$AB$3:$AB$1315,DataRegularSeason20242025!$B$3:$B$1315, "&lt;=" &amp; FJ$1, DataRegularSeason20242025!$E$3:$E$1315, $A27)</f>
        <v>37</v>
      </c>
      <c r="FK27">
        <f>SUMIFS(DataRegularSeason20242025!$AA$3:$AA$1315,DataRegularSeason20242025!$B$3:$B$1315, "&lt;=" &amp; FK$1, DataRegularSeason20242025!$D$3:$D$1315, $A27)+SUMIFS(DataRegularSeason20242025!$AB$3:$AB$1315,DataRegularSeason20242025!$B$3:$B$1315, "&lt;=" &amp; FK$1, DataRegularSeason20242025!$E$3:$E$1315, $A27)</f>
        <v>37</v>
      </c>
      <c r="FL27">
        <f>SUMIFS(DataRegularSeason20242025!$AA$3:$AA$1315,DataRegularSeason20242025!$B$3:$B$1315, "&lt;=" &amp; FL$1, DataRegularSeason20242025!$D$3:$D$1315, $A27)+SUMIFS(DataRegularSeason20242025!$AB$3:$AB$1315,DataRegularSeason20242025!$B$3:$B$1315, "&lt;=" &amp; FL$1, DataRegularSeason20242025!$E$3:$E$1315, $A27)</f>
        <v>37</v>
      </c>
      <c r="FM27">
        <f>SUMIFS(DataRegularSeason20242025!$AA$3:$AA$1315,DataRegularSeason20242025!$B$3:$B$1315, "&lt;=" &amp; FM$1, DataRegularSeason20242025!$D$3:$D$1315, $A27)+SUMIFS(DataRegularSeason20242025!$AB$3:$AB$1315,DataRegularSeason20242025!$B$3:$B$1315, "&lt;=" &amp; FM$1, DataRegularSeason20242025!$E$3:$E$1315, $A27)</f>
        <v>37</v>
      </c>
      <c r="FN27">
        <f>SUMIFS(DataRegularSeason20242025!$AA$3:$AA$1315,DataRegularSeason20242025!$B$3:$B$1315, "&lt;=" &amp; FN$1, DataRegularSeason20242025!$D$3:$D$1315, $A27)+SUMIFS(DataRegularSeason20242025!$AB$3:$AB$1315,DataRegularSeason20242025!$B$3:$B$1315, "&lt;=" &amp; FN$1, DataRegularSeason20242025!$E$3:$E$1315, $A27)</f>
        <v>37</v>
      </c>
      <c r="FO27">
        <f>SUMIFS(DataRegularSeason20242025!$AA$3:$AA$1315,DataRegularSeason20242025!$B$3:$B$1315, "&lt;=" &amp; FO$1, DataRegularSeason20242025!$D$3:$D$1315, $A27)+SUMIFS(DataRegularSeason20242025!$AB$3:$AB$1315,DataRegularSeason20242025!$B$3:$B$1315, "&lt;=" &amp; FO$1, DataRegularSeason20242025!$E$3:$E$1315, $A27)</f>
        <v>37</v>
      </c>
      <c r="FP27">
        <f>SUMIFS(DataRegularSeason20242025!$AA$3:$AA$1315,DataRegularSeason20242025!$B$3:$B$1315, "&lt;=" &amp; FP$1, DataRegularSeason20242025!$D$3:$D$1315, $A27)+SUMIFS(DataRegularSeason20242025!$AB$3:$AB$1315,DataRegularSeason20242025!$B$3:$B$1315, "&lt;=" &amp; FP$1, DataRegularSeason20242025!$E$3:$E$1315, $A27)</f>
        <v>37</v>
      </c>
      <c r="FQ27">
        <f>SUMIFS(DataRegularSeason20242025!$AA$3:$AA$1315,DataRegularSeason20242025!$B$3:$B$1315, "&lt;=" &amp; FQ$1, DataRegularSeason20242025!$D$3:$D$1315, $A27)+SUMIFS(DataRegularSeason20242025!$AB$3:$AB$1315,DataRegularSeason20242025!$B$3:$B$1315, "&lt;=" &amp; FQ$1, DataRegularSeason20242025!$E$3:$E$1315, $A27)</f>
        <v>37</v>
      </c>
      <c r="FR27">
        <f>SUMIFS(DataRegularSeason20242025!$AA$3:$AA$1315,DataRegularSeason20242025!$B$3:$B$1315, "&lt;=" &amp; FR$1, DataRegularSeason20242025!$D$3:$D$1315, $A27)+SUMIFS(DataRegularSeason20242025!$AB$3:$AB$1315,DataRegularSeason20242025!$B$3:$B$1315, "&lt;=" &amp; FR$1, DataRegularSeason20242025!$E$3:$E$1315, $A27)</f>
        <v>37</v>
      </c>
      <c r="FS27">
        <f>SUMIFS(DataRegularSeason20242025!$AA$3:$AA$1315,DataRegularSeason20242025!$B$3:$B$1315, "&lt;=" &amp; FS$1, DataRegularSeason20242025!$D$3:$D$1315, $A27)+SUMIFS(DataRegularSeason20242025!$AB$3:$AB$1315,DataRegularSeason20242025!$B$3:$B$1315, "&lt;=" &amp; FS$1, DataRegularSeason20242025!$E$3:$E$1315, $A27)</f>
        <v>37</v>
      </c>
      <c r="FT27">
        <f>SUMIFS(DataRegularSeason20242025!$AA$3:$AA$1315,DataRegularSeason20242025!$B$3:$B$1315, "&lt;=" &amp; FT$1, DataRegularSeason20242025!$D$3:$D$1315, $A27)+SUMIFS(DataRegularSeason20242025!$AB$3:$AB$1315,DataRegularSeason20242025!$B$3:$B$1315, "&lt;=" &amp; FT$1, DataRegularSeason20242025!$E$3:$E$1315, $A27)</f>
        <v>37</v>
      </c>
      <c r="FU27">
        <f>SUMIFS(DataRegularSeason20242025!$AA$3:$AA$1315,DataRegularSeason20242025!$B$3:$B$1315, "&lt;=" &amp; FU$1, DataRegularSeason20242025!$D$3:$D$1315, $A27)+SUMIFS(DataRegularSeason20242025!$AB$3:$AB$1315,DataRegularSeason20242025!$B$3:$B$1315, "&lt;=" &amp; FU$1, DataRegularSeason20242025!$E$3:$E$1315, $A27)</f>
        <v>37</v>
      </c>
      <c r="FV27">
        <f>SUMIFS(DataRegularSeason20242025!$AA$3:$AA$1315,DataRegularSeason20242025!$B$3:$B$1315, "&lt;=" &amp; FV$1, DataRegularSeason20242025!$D$3:$D$1315, $A27)+SUMIFS(DataRegularSeason20242025!$AB$3:$AB$1315,DataRegularSeason20242025!$B$3:$B$1315, "&lt;=" &amp; FV$1, DataRegularSeason20242025!$E$3:$E$1315, $A27)</f>
        <v>37</v>
      </c>
      <c r="FW27">
        <f>SUMIFS(DataRegularSeason20242025!$AA$3:$AA$1315,DataRegularSeason20242025!$B$3:$B$1315, "&lt;=" &amp; FW$1, DataRegularSeason20242025!$D$3:$D$1315, $A27)+SUMIFS(DataRegularSeason20242025!$AB$3:$AB$1315,DataRegularSeason20242025!$B$3:$B$1315, "&lt;=" &amp; FW$1, DataRegularSeason20242025!$E$3:$E$1315, $A27)</f>
        <v>37</v>
      </c>
      <c r="FX27">
        <f>SUMIFS(DataRegularSeason20242025!$AA$3:$AA$1315,DataRegularSeason20242025!$B$3:$B$1315, "&lt;=" &amp; FX$1, DataRegularSeason20242025!$D$3:$D$1315, $A27)+SUMIFS(DataRegularSeason20242025!$AB$3:$AB$1315,DataRegularSeason20242025!$B$3:$B$1315, "&lt;=" &amp; FX$1, DataRegularSeason20242025!$E$3:$E$1315, $A27)</f>
        <v>37</v>
      </c>
      <c r="FY27">
        <f>SUMIFS(DataRegularSeason20242025!$AA$3:$AA$1315,DataRegularSeason20242025!$B$3:$B$1315, "&lt;=" &amp; FY$1, DataRegularSeason20242025!$D$3:$D$1315, $A27)+SUMIFS(DataRegularSeason20242025!$AB$3:$AB$1315,DataRegularSeason20242025!$B$3:$B$1315, "&lt;=" &amp; FY$1, DataRegularSeason20242025!$E$3:$E$1315, $A27)</f>
        <v>37</v>
      </c>
      <c r="FZ27">
        <f>SUMIFS(DataRegularSeason20242025!$AA$3:$AA$1315,DataRegularSeason20242025!$B$3:$B$1315, "&lt;=" &amp; FZ$1, DataRegularSeason20242025!$D$3:$D$1315, $A27)+SUMIFS(DataRegularSeason20242025!$AB$3:$AB$1315,DataRegularSeason20242025!$B$3:$B$1315, "&lt;=" &amp; FZ$1, DataRegularSeason20242025!$E$3:$E$1315, $A27)</f>
        <v>37</v>
      </c>
      <c r="GA27">
        <f>SUMIFS(DataRegularSeason20242025!$AA$3:$AA$1315,DataRegularSeason20242025!$B$3:$B$1315, "&lt;=" &amp; GA$1, DataRegularSeason20242025!$D$3:$D$1315, $A27)+SUMIFS(DataRegularSeason20242025!$AB$3:$AB$1315,DataRegularSeason20242025!$B$3:$B$1315, "&lt;=" &amp; GA$1, DataRegularSeason20242025!$E$3:$E$1315, $A27)</f>
        <v>37</v>
      </c>
      <c r="GB27">
        <f>SUMIFS(DataRegularSeason20242025!$AA$3:$AA$1315,DataRegularSeason20242025!$B$3:$B$1315, "&lt;=" &amp; GB$1, DataRegularSeason20242025!$D$3:$D$1315, $A27)+SUMIFS(DataRegularSeason20242025!$AB$3:$AB$1315,DataRegularSeason20242025!$B$3:$B$1315, "&lt;=" &amp; GB$1, DataRegularSeason20242025!$E$3:$E$1315, $A27)</f>
        <v>37</v>
      </c>
      <c r="GC27">
        <f>SUMIFS(DataRegularSeason20242025!$AA$3:$AA$1315,DataRegularSeason20242025!$B$3:$B$1315, "&lt;=" &amp; GC$1, DataRegularSeason20242025!$D$3:$D$1315, $A27)+SUMIFS(DataRegularSeason20242025!$AB$3:$AB$1315,DataRegularSeason20242025!$B$3:$B$1315, "&lt;=" &amp; GC$1, DataRegularSeason20242025!$E$3:$E$1315, $A27)</f>
        <v>37</v>
      </c>
      <c r="GD27">
        <f>SUMIFS(DataRegularSeason20242025!$AA$3:$AA$1315,DataRegularSeason20242025!$B$3:$B$1315, "&lt;=" &amp; GD$1, DataRegularSeason20242025!$D$3:$D$1315, $A27)+SUMIFS(DataRegularSeason20242025!$AB$3:$AB$1315,DataRegularSeason20242025!$B$3:$B$1315, "&lt;=" &amp; GD$1, DataRegularSeason20242025!$E$3:$E$1315, $A27)</f>
        <v>37</v>
      </c>
      <c r="GE27">
        <f>SUMIFS(DataRegularSeason20242025!$AA$3:$AA$1315,DataRegularSeason20242025!$B$3:$B$1315, "&lt;=" &amp; GE$1, DataRegularSeason20242025!$D$3:$D$1315, $A27)+SUMIFS(DataRegularSeason20242025!$AB$3:$AB$1315,DataRegularSeason20242025!$B$3:$B$1315, "&lt;=" &amp; GE$1, DataRegularSeason20242025!$E$3:$E$1315, $A27)</f>
        <v>37</v>
      </c>
      <c r="GF27">
        <f>SUMIFS(DataRegularSeason20242025!$AA$3:$AA$1315,DataRegularSeason20242025!$B$3:$B$1315, "&lt;=" &amp; GF$1, DataRegularSeason20242025!$D$3:$D$1315, $A27)+SUMIFS(DataRegularSeason20242025!$AB$3:$AB$1315,DataRegularSeason20242025!$B$3:$B$1315, "&lt;=" &amp; GF$1, DataRegularSeason20242025!$E$3:$E$1315, $A27)</f>
        <v>37</v>
      </c>
      <c r="GG27">
        <f>SUMIFS(DataRegularSeason20242025!$AA$3:$AA$1315,DataRegularSeason20242025!$B$3:$B$1315, "&lt;=" &amp; GG$1, DataRegularSeason20242025!$D$3:$D$1315, $A27)+SUMIFS(DataRegularSeason20242025!$AB$3:$AB$1315,DataRegularSeason20242025!$B$3:$B$1315, "&lt;=" &amp; GG$1, DataRegularSeason20242025!$E$3:$E$1315, $A27)</f>
        <v>37</v>
      </c>
      <c r="GH27">
        <f>SUMIFS(DataRegularSeason20242025!$AA$3:$AA$1315,DataRegularSeason20242025!$B$3:$B$1315, "&lt;=" &amp; GH$1, DataRegularSeason20242025!$D$3:$D$1315, $A27)+SUMIFS(DataRegularSeason20242025!$AB$3:$AB$1315,DataRegularSeason20242025!$B$3:$B$1315, "&lt;=" &amp; GH$1, DataRegularSeason20242025!$E$3:$E$1315, $A27)</f>
        <v>37</v>
      </c>
      <c r="GI27">
        <f>SUMIFS(DataRegularSeason20242025!$AA$3:$AA$1315,DataRegularSeason20242025!$B$3:$B$1315, "&lt;=" &amp; GI$1, DataRegularSeason20242025!$D$3:$D$1315, $A27)+SUMIFS(DataRegularSeason20242025!$AB$3:$AB$1315,DataRegularSeason20242025!$B$3:$B$1315, "&lt;=" &amp; GI$1, DataRegularSeason20242025!$E$3:$E$1315, $A27)</f>
        <v>37</v>
      </c>
      <c r="GJ27">
        <f>SUMIFS(DataRegularSeason20242025!$AA$3:$AA$1315,DataRegularSeason20242025!$B$3:$B$1315, "&lt;=" &amp; GJ$1, DataRegularSeason20242025!$D$3:$D$1315, $A27)+SUMIFS(DataRegularSeason20242025!$AB$3:$AB$1315,DataRegularSeason20242025!$B$3:$B$1315, "&lt;=" &amp; GJ$1, DataRegularSeason20242025!$E$3:$E$1315, $A27)</f>
        <v>37</v>
      </c>
      <c r="GK27">
        <f>SUMIFS(DataRegularSeason20242025!$AA$3:$AA$1315,DataRegularSeason20242025!$B$3:$B$1315, "&lt;=" &amp; GK$1, DataRegularSeason20242025!$D$3:$D$1315, $A27)+SUMIFS(DataRegularSeason20242025!$AB$3:$AB$1315,DataRegularSeason20242025!$B$3:$B$1315, "&lt;=" &amp; GK$1, DataRegularSeason20242025!$E$3:$E$1315, $A27)</f>
        <v>37</v>
      </c>
      <c r="GL27">
        <f>SUMIFS(DataRegularSeason20242025!$AA$3:$AA$1315,DataRegularSeason20242025!$B$3:$B$1315, "&lt;=" &amp; GL$1, DataRegularSeason20242025!$D$3:$D$1315, $A27)+SUMIFS(DataRegularSeason20242025!$AB$3:$AB$1315,DataRegularSeason20242025!$B$3:$B$1315, "&lt;=" &amp; GL$1, DataRegularSeason20242025!$E$3:$E$1315, $A27)</f>
        <v>37</v>
      </c>
      <c r="GM27">
        <f>SUMIFS(DataRegularSeason20242025!$AA$3:$AA$1315,DataRegularSeason20242025!$B$3:$B$1315, "&lt;=" &amp; GM$1, DataRegularSeason20242025!$D$3:$D$1315, $A27)+SUMIFS(DataRegularSeason20242025!$AB$3:$AB$1315,DataRegularSeason20242025!$B$3:$B$1315, "&lt;=" &amp; GM$1, DataRegularSeason20242025!$E$3:$E$1315, $A27)</f>
        <v>37</v>
      </c>
      <c r="GN27">
        <f>SUMIFS(DataRegularSeason20242025!$AA$3:$AA$1315,DataRegularSeason20242025!$B$3:$B$1315, "&lt;=" &amp; GN$1, DataRegularSeason20242025!$D$3:$D$1315, $A27)+SUMIFS(DataRegularSeason20242025!$AB$3:$AB$1315,DataRegularSeason20242025!$B$3:$B$1315, "&lt;=" &amp; GN$1, DataRegularSeason20242025!$E$3:$E$1315, $A27)</f>
        <v>37</v>
      </c>
      <c r="GO27">
        <f>SUMIFS(DataRegularSeason20242025!$AA$3:$AA$1315,DataRegularSeason20242025!$B$3:$B$1315, "&lt;=" &amp; GO$1, DataRegularSeason20242025!$D$3:$D$1315, $A27)+SUMIFS(DataRegularSeason20242025!$AB$3:$AB$1315,DataRegularSeason20242025!$B$3:$B$1315, "&lt;=" &amp; GO$1, DataRegularSeason20242025!$E$3:$E$1315, $A27)</f>
        <v>37</v>
      </c>
      <c r="GP27">
        <f>SUMIFS(DataRegularSeason20242025!$AA$3:$AA$1315,DataRegularSeason20242025!$B$3:$B$1315, "&lt;=" &amp; GP$1, DataRegularSeason20242025!$D$3:$D$1315, $A27)+SUMIFS(DataRegularSeason20242025!$AB$3:$AB$1315,DataRegularSeason20242025!$B$3:$B$1315, "&lt;=" &amp; GP$1, DataRegularSeason20242025!$E$3:$E$1315, $A27)</f>
        <v>37</v>
      </c>
      <c r="GQ27">
        <f>SUMIFS(DataRegularSeason20242025!$AA$3:$AA$1315,DataRegularSeason20242025!$B$3:$B$1315, "&lt;=" &amp; GQ$1, DataRegularSeason20242025!$D$3:$D$1315, $A27)+SUMIFS(DataRegularSeason20242025!$AB$3:$AB$1315,DataRegularSeason20242025!$B$3:$B$1315, "&lt;=" &amp; GQ$1, DataRegularSeason20242025!$E$3:$E$1315, $A27)</f>
        <v>37</v>
      </c>
      <c r="GR27">
        <f>SUMIFS(DataRegularSeason20242025!$AA$3:$AA$1315,DataRegularSeason20242025!$B$3:$B$1315, "&lt;=" &amp; GR$1, DataRegularSeason20242025!$D$3:$D$1315, $A27)+SUMIFS(DataRegularSeason20242025!$AB$3:$AB$1315,DataRegularSeason20242025!$B$3:$B$1315, "&lt;=" &amp; GR$1, DataRegularSeason20242025!$E$3:$E$1315, $A27)</f>
        <v>37</v>
      </c>
      <c r="GS27">
        <f>SUMIFS(DataRegularSeason20242025!$AA$3:$AA$1315,DataRegularSeason20242025!$B$3:$B$1315, "&lt;=" &amp; GS$1, DataRegularSeason20242025!$D$3:$D$1315, $A27)+SUMIFS(DataRegularSeason20242025!$AB$3:$AB$1315,DataRegularSeason20242025!$B$3:$B$1315, "&lt;=" &amp; GS$1, DataRegularSeason20242025!$E$3:$E$1315, $A27)</f>
        <v>37</v>
      </c>
      <c r="GT27">
        <f>SUMIFS(DataRegularSeason20242025!$AA$3:$AA$1315,DataRegularSeason20242025!$B$3:$B$1315, "&lt;=" &amp; GT$1, DataRegularSeason20242025!$D$3:$D$1315, $A27)+SUMIFS(DataRegularSeason20242025!$AB$3:$AB$1315,DataRegularSeason20242025!$B$3:$B$1315, "&lt;=" &amp; GT$1, DataRegularSeason20242025!$E$3:$E$1315, $A27)</f>
        <v>37</v>
      </c>
      <c r="GU27">
        <f>SUMIFS(DataRegularSeason20242025!$AA$3:$AA$1315,DataRegularSeason20242025!$B$3:$B$1315, "&lt;=" &amp; GU$1, DataRegularSeason20242025!$D$3:$D$1315, $A27)+SUMIFS(DataRegularSeason20242025!$AB$3:$AB$1315,DataRegularSeason20242025!$B$3:$B$1315, "&lt;=" &amp; GU$1, DataRegularSeason20242025!$E$3:$E$1315, $A27)</f>
        <v>37</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34</v>
      </c>
      <c r="BW28">
        <f>SUMIFS(DataRegularSeason20242025!$AA$3:$AA$1315,DataRegularSeason20242025!$B$3:$B$1315, "&lt;=" &amp; BW$1, DataRegularSeason20242025!$D$3:$D$1315, $A28)+SUMIFS(DataRegularSeason20242025!$AB$3:$AB$1315,DataRegularSeason20242025!$B$3:$B$1315, "&lt;=" &amp; BW$1, DataRegularSeason20242025!$E$3:$E$1315, $A28)</f>
        <v>34</v>
      </c>
      <c r="BX28">
        <f>SUMIFS(DataRegularSeason20242025!$AA$3:$AA$1315,DataRegularSeason20242025!$B$3:$B$1315, "&lt;=" &amp; BX$1, DataRegularSeason20242025!$D$3:$D$1315, $A28)+SUMIFS(DataRegularSeason20242025!$AB$3:$AB$1315,DataRegularSeason20242025!$B$3:$B$1315, "&lt;=" &amp; BX$1, DataRegularSeason20242025!$E$3:$E$1315, $A28)</f>
        <v>34</v>
      </c>
      <c r="BY28">
        <f>SUMIFS(DataRegularSeason20242025!$AA$3:$AA$1315,DataRegularSeason20242025!$B$3:$B$1315, "&lt;=" &amp; BY$1, DataRegularSeason20242025!$D$3:$D$1315, $A28)+SUMIFS(DataRegularSeason20242025!$AB$3:$AB$1315,DataRegularSeason20242025!$B$3:$B$1315, "&lt;=" &amp; BY$1, DataRegularSeason20242025!$E$3:$E$1315, $A28)</f>
        <v>34</v>
      </c>
      <c r="BZ28">
        <f>SUMIFS(DataRegularSeason20242025!$AA$3:$AA$1315,DataRegularSeason20242025!$B$3:$B$1315, "&lt;=" &amp; BZ$1, DataRegularSeason20242025!$D$3:$D$1315, $A28)+SUMIFS(DataRegularSeason20242025!$AB$3:$AB$1315,DataRegularSeason20242025!$B$3:$B$1315, "&lt;=" &amp; BZ$1, DataRegularSeason20242025!$E$3:$E$1315, $A28)</f>
        <v>34</v>
      </c>
      <c r="CA28">
        <f>SUMIFS(DataRegularSeason20242025!$AA$3:$AA$1315,DataRegularSeason20242025!$B$3:$B$1315, "&lt;=" &amp; CA$1, DataRegularSeason20242025!$D$3:$D$1315, $A28)+SUMIFS(DataRegularSeason20242025!$AB$3:$AB$1315,DataRegularSeason20242025!$B$3:$B$1315, "&lt;=" &amp; CA$1, DataRegularSeason20242025!$E$3:$E$1315, $A28)</f>
        <v>34</v>
      </c>
      <c r="CB28">
        <f>SUMIFS(DataRegularSeason20242025!$AA$3:$AA$1315,DataRegularSeason20242025!$B$3:$B$1315, "&lt;=" &amp; CB$1, DataRegularSeason20242025!$D$3:$D$1315, $A28)+SUMIFS(DataRegularSeason20242025!$AB$3:$AB$1315,DataRegularSeason20242025!$B$3:$B$1315, "&lt;=" &amp; CB$1, DataRegularSeason20242025!$E$3:$E$1315, $A28)</f>
        <v>34</v>
      </c>
      <c r="CC28">
        <f>SUMIFS(DataRegularSeason20242025!$AA$3:$AA$1315,DataRegularSeason20242025!$B$3:$B$1315, "&lt;=" &amp; CC$1, DataRegularSeason20242025!$D$3:$D$1315, $A28)+SUMIFS(DataRegularSeason20242025!$AB$3:$AB$1315,DataRegularSeason20242025!$B$3:$B$1315, "&lt;=" &amp; CC$1, DataRegularSeason20242025!$E$3:$E$1315, $A28)</f>
        <v>34</v>
      </c>
      <c r="CD28">
        <f>SUMIFS(DataRegularSeason20242025!$AA$3:$AA$1315,DataRegularSeason20242025!$B$3:$B$1315, "&lt;=" &amp; CD$1, DataRegularSeason20242025!$D$3:$D$1315, $A28)+SUMIFS(DataRegularSeason20242025!$AB$3:$AB$1315,DataRegularSeason20242025!$B$3:$B$1315, "&lt;=" &amp; CD$1, DataRegularSeason20242025!$E$3:$E$1315, $A28)</f>
        <v>34</v>
      </c>
      <c r="CE28">
        <f>SUMIFS(DataRegularSeason20242025!$AA$3:$AA$1315,DataRegularSeason20242025!$B$3:$B$1315, "&lt;=" &amp; CE$1, DataRegularSeason20242025!$D$3:$D$1315, $A28)+SUMIFS(DataRegularSeason20242025!$AB$3:$AB$1315,DataRegularSeason20242025!$B$3:$B$1315, "&lt;=" &amp; CE$1, DataRegularSeason20242025!$E$3:$E$1315, $A28)</f>
        <v>34</v>
      </c>
      <c r="CF28">
        <f>SUMIFS(DataRegularSeason20242025!$AA$3:$AA$1315,DataRegularSeason20242025!$B$3:$B$1315, "&lt;=" &amp; CF$1, DataRegularSeason20242025!$D$3:$D$1315, $A28)+SUMIFS(DataRegularSeason20242025!$AB$3:$AB$1315,DataRegularSeason20242025!$B$3:$B$1315, "&lt;=" &amp; CF$1, DataRegularSeason20242025!$E$3:$E$1315, $A28)</f>
        <v>34</v>
      </c>
      <c r="CG28">
        <f>SUMIFS(DataRegularSeason20242025!$AA$3:$AA$1315,DataRegularSeason20242025!$B$3:$B$1315, "&lt;=" &amp; CG$1, DataRegularSeason20242025!$D$3:$D$1315, $A28)+SUMIFS(DataRegularSeason20242025!$AB$3:$AB$1315,DataRegularSeason20242025!$B$3:$B$1315, "&lt;=" &amp; CG$1, DataRegularSeason20242025!$E$3:$E$1315, $A28)</f>
        <v>34</v>
      </c>
      <c r="CH28">
        <f>SUMIFS(DataRegularSeason20242025!$AA$3:$AA$1315,DataRegularSeason20242025!$B$3:$B$1315, "&lt;=" &amp; CH$1, DataRegularSeason20242025!$D$3:$D$1315, $A28)+SUMIFS(DataRegularSeason20242025!$AB$3:$AB$1315,DataRegularSeason20242025!$B$3:$B$1315, "&lt;=" &amp; CH$1, DataRegularSeason20242025!$E$3:$E$1315, $A28)</f>
        <v>34</v>
      </c>
      <c r="CI28">
        <f>SUMIFS(DataRegularSeason20242025!$AA$3:$AA$1315,DataRegularSeason20242025!$B$3:$B$1315, "&lt;=" &amp; CI$1, DataRegularSeason20242025!$D$3:$D$1315, $A28)+SUMIFS(DataRegularSeason20242025!$AB$3:$AB$1315,DataRegularSeason20242025!$B$3:$B$1315, "&lt;=" &amp; CI$1, DataRegularSeason20242025!$E$3:$E$1315, $A28)</f>
        <v>34</v>
      </c>
      <c r="CJ28">
        <f>SUMIFS(DataRegularSeason20242025!$AA$3:$AA$1315,DataRegularSeason20242025!$B$3:$B$1315, "&lt;=" &amp; CJ$1, DataRegularSeason20242025!$D$3:$D$1315, $A28)+SUMIFS(DataRegularSeason20242025!$AB$3:$AB$1315,DataRegularSeason20242025!$B$3:$B$1315, "&lt;=" &amp; CJ$1, DataRegularSeason20242025!$E$3:$E$1315, $A28)</f>
        <v>34</v>
      </c>
      <c r="CK28">
        <f>SUMIFS(DataRegularSeason20242025!$AA$3:$AA$1315,DataRegularSeason20242025!$B$3:$B$1315, "&lt;=" &amp; CK$1, DataRegularSeason20242025!$D$3:$D$1315, $A28)+SUMIFS(DataRegularSeason20242025!$AB$3:$AB$1315,DataRegularSeason20242025!$B$3:$B$1315, "&lt;=" &amp; CK$1, DataRegularSeason20242025!$E$3:$E$1315, $A28)</f>
        <v>34</v>
      </c>
      <c r="CL28">
        <f>SUMIFS(DataRegularSeason20242025!$AA$3:$AA$1315,DataRegularSeason20242025!$B$3:$B$1315, "&lt;=" &amp; CL$1, DataRegularSeason20242025!$D$3:$D$1315, $A28)+SUMIFS(DataRegularSeason20242025!$AB$3:$AB$1315,DataRegularSeason20242025!$B$3:$B$1315, "&lt;=" &amp; CL$1, DataRegularSeason20242025!$E$3:$E$1315, $A28)</f>
        <v>34</v>
      </c>
      <c r="CM28">
        <f>SUMIFS(DataRegularSeason20242025!$AA$3:$AA$1315,DataRegularSeason20242025!$B$3:$B$1315, "&lt;=" &amp; CM$1, DataRegularSeason20242025!$D$3:$D$1315, $A28)+SUMIFS(DataRegularSeason20242025!$AB$3:$AB$1315,DataRegularSeason20242025!$B$3:$B$1315, "&lt;=" &amp; CM$1, DataRegularSeason20242025!$E$3:$E$1315, $A28)</f>
        <v>34</v>
      </c>
      <c r="CN28">
        <f>SUMIFS(DataRegularSeason20242025!$AA$3:$AA$1315,DataRegularSeason20242025!$B$3:$B$1315, "&lt;=" &amp; CN$1, DataRegularSeason20242025!$D$3:$D$1315, $A28)+SUMIFS(DataRegularSeason20242025!$AB$3:$AB$1315,DataRegularSeason20242025!$B$3:$B$1315, "&lt;=" &amp; CN$1, DataRegularSeason20242025!$E$3:$E$1315, $A28)</f>
        <v>34</v>
      </c>
      <c r="CO28">
        <f>SUMIFS(DataRegularSeason20242025!$AA$3:$AA$1315,DataRegularSeason20242025!$B$3:$B$1315, "&lt;=" &amp; CO$1, DataRegularSeason20242025!$D$3:$D$1315, $A28)+SUMIFS(DataRegularSeason20242025!$AB$3:$AB$1315,DataRegularSeason20242025!$B$3:$B$1315, "&lt;=" &amp; CO$1, DataRegularSeason20242025!$E$3:$E$1315, $A28)</f>
        <v>34</v>
      </c>
      <c r="CP28">
        <f>SUMIFS(DataRegularSeason20242025!$AA$3:$AA$1315,DataRegularSeason20242025!$B$3:$B$1315, "&lt;=" &amp; CP$1, DataRegularSeason20242025!$D$3:$D$1315, $A28)+SUMIFS(DataRegularSeason20242025!$AB$3:$AB$1315,DataRegularSeason20242025!$B$3:$B$1315, "&lt;=" &amp; CP$1, DataRegularSeason20242025!$E$3:$E$1315, $A28)</f>
        <v>34</v>
      </c>
      <c r="CQ28">
        <f>SUMIFS(DataRegularSeason20242025!$AA$3:$AA$1315,DataRegularSeason20242025!$B$3:$B$1315, "&lt;=" &amp; CQ$1, DataRegularSeason20242025!$D$3:$D$1315, $A28)+SUMIFS(DataRegularSeason20242025!$AB$3:$AB$1315,DataRegularSeason20242025!$B$3:$B$1315, "&lt;=" &amp; CQ$1, DataRegularSeason20242025!$E$3:$E$1315, $A28)</f>
        <v>34</v>
      </c>
      <c r="CR28">
        <f>SUMIFS(DataRegularSeason20242025!$AA$3:$AA$1315,DataRegularSeason20242025!$B$3:$B$1315, "&lt;=" &amp; CR$1, DataRegularSeason20242025!$D$3:$D$1315, $A28)+SUMIFS(DataRegularSeason20242025!$AB$3:$AB$1315,DataRegularSeason20242025!$B$3:$B$1315, "&lt;=" &amp; CR$1, DataRegularSeason20242025!$E$3:$E$1315, $A28)</f>
        <v>34</v>
      </c>
      <c r="CS28">
        <f>SUMIFS(DataRegularSeason20242025!$AA$3:$AA$1315,DataRegularSeason20242025!$B$3:$B$1315, "&lt;=" &amp; CS$1, DataRegularSeason20242025!$D$3:$D$1315, $A28)+SUMIFS(DataRegularSeason20242025!$AB$3:$AB$1315,DataRegularSeason20242025!$B$3:$B$1315, "&lt;=" &amp; CS$1, DataRegularSeason20242025!$E$3:$E$1315, $A28)</f>
        <v>34</v>
      </c>
      <c r="CT28">
        <f>SUMIFS(DataRegularSeason20242025!$AA$3:$AA$1315,DataRegularSeason20242025!$B$3:$B$1315, "&lt;=" &amp; CT$1, DataRegularSeason20242025!$D$3:$D$1315, $A28)+SUMIFS(DataRegularSeason20242025!$AB$3:$AB$1315,DataRegularSeason20242025!$B$3:$B$1315, "&lt;=" &amp; CT$1, DataRegularSeason20242025!$E$3:$E$1315, $A28)</f>
        <v>34</v>
      </c>
      <c r="CU28">
        <f>SUMIFS(DataRegularSeason20242025!$AA$3:$AA$1315,DataRegularSeason20242025!$B$3:$B$1315, "&lt;=" &amp; CU$1, DataRegularSeason20242025!$D$3:$D$1315, $A28)+SUMIFS(DataRegularSeason20242025!$AB$3:$AB$1315,DataRegularSeason20242025!$B$3:$B$1315, "&lt;=" &amp; CU$1, DataRegularSeason20242025!$E$3:$E$1315, $A28)</f>
        <v>34</v>
      </c>
      <c r="CV28">
        <f>SUMIFS(DataRegularSeason20242025!$AA$3:$AA$1315,DataRegularSeason20242025!$B$3:$B$1315, "&lt;=" &amp; CV$1, DataRegularSeason20242025!$D$3:$D$1315, $A28)+SUMIFS(DataRegularSeason20242025!$AB$3:$AB$1315,DataRegularSeason20242025!$B$3:$B$1315, "&lt;=" &amp; CV$1, DataRegularSeason20242025!$E$3:$E$1315, $A28)</f>
        <v>34</v>
      </c>
      <c r="CW28">
        <f>SUMIFS(DataRegularSeason20242025!$AA$3:$AA$1315,DataRegularSeason20242025!$B$3:$B$1315, "&lt;=" &amp; CW$1, DataRegularSeason20242025!$D$3:$D$1315, $A28)+SUMIFS(DataRegularSeason20242025!$AB$3:$AB$1315,DataRegularSeason20242025!$B$3:$B$1315, "&lt;=" &amp; CW$1, DataRegularSeason20242025!$E$3:$E$1315, $A28)</f>
        <v>34</v>
      </c>
      <c r="CX28">
        <f>SUMIFS(DataRegularSeason20242025!$AA$3:$AA$1315,DataRegularSeason20242025!$B$3:$B$1315, "&lt;=" &amp; CX$1, DataRegularSeason20242025!$D$3:$D$1315, $A28)+SUMIFS(DataRegularSeason20242025!$AB$3:$AB$1315,DataRegularSeason20242025!$B$3:$B$1315, "&lt;=" &amp; CX$1, DataRegularSeason20242025!$E$3:$E$1315, $A28)</f>
        <v>34</v>
      </c>
      <c r="CY28">
        <f>SUMIFS(DataRegularSeason20242025!$AA$3:$AA$1315,DataRegularSeason20242025!$B$3:$B$1315, "&lt;=" &amp; CY$1, DataRegularSeason20242025!$D$3:$D$1315, $A28)+SUMIFS(DataRegularSeason20242025!$AB$3:$AB$1315,DataRegularSeason20242025!$B$3:$B$1315, "&lt;=" &amp; CY$1, DataRegularSeason20242025!$E$3:$E$1315, $A28)</f>
        <v>34</v>
      </c>
      <c r="CZ28">
        <f>SUMIFS(DataRegularSeason20242025!$AA$3:$AA$1315,DataRegularSeason20242025!$B$3:$B$1315, "&lt;=" &amp; CZ$1, DataRegularSeason20242025!$D$3:$D$1315, $A28)+SUMIFS(DataRegularSeason20242025!$AB$3:$AB$1315,DataRegularSeason20242025!$B$3:$B$1315, "&lt;=" &amp; CZ$1, DataRegularSeason20242025!$E$3:$E$1315, $A28)</f>
        <v>34</v>
      </c>
      <c r="DA28">
        <f>SUMIFS(DataRegularSeason20242025!$AA$3:$AA$1315,DataRegularSeason20242025!$B$3:$B$1315, "&lt;=" &amp; DA$1, DataRegularSeason20242025!$D$3:$D$1315, $A28)+SUMIFS(DataRegularSeason20242025!$AB$3:$AB$1315,DataRegularSeason20242025!$B$3:$B$1315, "&lt;=" &amp; DA$1, DataRegularSeason20242025!$E$3:$E$1315, $A28)</f>
        <v>34</v>
      </c>
      <c r="DB28">
        <f>SUMIFS(DataRegularSeason20242025!$AA$3:$AA$1315,DataRegularSeason20242025!$B$3:$B$1315, "&lt;=" &amp; DB$1, DataRegularSeason20242025!$D$3:$D$1315, $A28)+SUMIFS(DataRegularSeason20242025!$AB$3:$AB$1315,DataRegularSeason20242025!$B$3:$B$1315, "&lt;=" &amp; DB$1, DataRegularSeason20242025!$E$3:$E$1315, $A28)</f>
        <v>34</v>
      </c>
      <c r="DC28">
        <f>SUMIFS(DataRegularSeason20242025!$AA$3:$AA$1315,DataRegularSeason20242025!$B$3:$B$1315, "&lt;=" &amp; DC$1, DataRegularSeason20242025!$D$3:$D$1315, $A28)+SUMIFS(DataRegularSeason20242025!$AB$3:$AB$1315,DataRegularSeason20242025!$B$3:$B$1315, "&lt;=" &amp; DC$1, DataRegularSeason20242025!$E$3:$E$1315, $A28)</f>
        <v>34</v>
      </c>
      <c r="DD28">
        <f>SUMIFS(DataRegularSeason20242025!$AA$3:$AA$1315,DataRegularSeason20242025!$B$3:$B$1315, "&lt;=" &amp; DD$1, DataRegularSeason20242025!$D$3:$D$1315, $A28)+SUMIFS(DataRegularSeason20242025!$AB$3:$AB$1315,DataRegularSeason20242025!$B$3:$B$1315, "&lt;=" &amp; DD$1, DataRegularSeason20242025!$E$3:$E$1315, $A28)</f>
        <v>34</v>
      </c>
      <c r="DE28">
        <f>SUMIFS(DataRegularSeason20242025!$AA$3:$AA$1315,DataRegularSeason20242025!$B$3:$B$1315, "&lt;=" &amp; DE$1, DataRegularSeason20242025!$D$3:$D$1315, $A28)+SUMIFS(DataRegularSeason20242025!$AB$3:$AB$1315,DataRegularSeason20242025!$B$3:$B$1315, "&lt;=" &amp; DE$1, DataRegularSeason20242025!$E$3:$E$1315, $A28)</f>
        <v>34</v>
      </c>
      <c r="DF28">
        <f>SUMIFS(DataRegularSeason20242025!$AA$3:$AA$1315,DataRegularSeason20242025!$B$3:$B$1315, "&lt;=" &amp; DF$1, DataRegularSeason20242025!$D$3:$D$1315, $A28)+SUMIFS(DataRegularSeason20242025!$AB$3:$AB$1315,DataRegularSeason20242025!$B$3:$B$1315, "&lt;=" &amp; DF$1, DataRegularSeason20242025!$E$3:$E$1315, $A28)</f>
        <v>34</v>
      </c>
      <c r="DG28">
        <f>SUMIFS(DataRegularSeason20242025!$AA$3:$AA$1315,DataRegularSeason20242025!$B$3:$B$1315, "&lt;=" &amp; DG$1, DataRegularSeason20242025!$D$3:$D$1315, $A28)+SUMIFS(DataRegularSeason20242025!$AB$3:$AB$1315,DataRegularSeason20242025!$B$3:$B$1315, "&lt;=" &amp; DG$1, DataRegularSeason20242025!$E$3:$E$1315, $A28)</f>
        <v>34</v>
      </c>
      <c r="DH28">
        <f>SUMIFS(DataRegularSeason20242025!$AA$3:$AA$1315,DataRegularSeason20242025!$B$3:$B$1315, "&lt;=" &amp; DH$1, DataRegularSeason20242025!$D$3:$D$1315, $A28)+SUMIFS(DataRegularSeason20242025!$AB$3:$AB$1315,DataRegularSeason20242025!$B$3:$B$1315, "&lt;=" &amp; DH$1, DataRegularSeason20242025!$E$3:$E$1315, $A28)</f>
        <v>34</v>
      </c>
      <c r="DI28">
        <f>SUMIFS(DataRegularSeason20242025!$AA$3:$AA$1315,DataRegularSeason20242025!$B$3:$B$1315, "&lt;=" &amp; DI$1, DataRegularSeason20242025!$D$3:$D$1315, $A28)+SUMIFS(DataRegularSeason20242025!$AB$3:$AB$1315,DataRegularSeason20242025!$B$3:$B$1315, "&lt;=" &amp; DI$1, DataRegularSeason20242025!$E$3:$E$1315, $A28)</f>
        <v>34</v>
      </c>
      <c r="DJ28">
        <f>SUMIFS(DataRegularSeason20242025!$AA$3:$AA$1315,DataRegularSeason20242025!$B$3:$B$1315, "&lt;=" &amp; DJ$1, DataRegularSeason20242025!$D$3:$D$1315, $A28)+SUMIFS(DataRegularSeason20242025!$AB$3:$AB$1315,DataRegularSeason20242025!$B$3:$B$1315, "&lt;=" &amp; DJ$1, DataRegularSeason20242025!$E$3:$E$1315, $A28)</f>
        <v>34</v>
      </c>
      <c r="DK28">
        <f>SUMIFS(DataRegularSeason20242025!$AA$3:$AA$1315,DataRegularSeason20242025!$B$3:$B$1315, "&lt;=" &amp; DK$1, DataRegularSeason20242025!$D$3:$D$1315, $A28)+SUMIFS(DataRegularSeason20242025!$AB$3:$AB$1315,DataRegularSeason20242025!$B$3:$B$1315, "&lt;=" &amp; DK$1, DataRegularSeason20242025!$E$3:$E$1315, $A28)</f>
        <v>34</v>
      </c>
      <c r="DL28">
        <f>SUMIFS(DataRegularSeason20242025!$AA$3:$AA$1315,DataRegularSeason20242025!$B$3:$B$1315, "&lt;=" &amp; DL$1, DataRegularSeason20242025!$D$3:$D$1315, $A28)+SUMIFS(DataRegularSeason20242025!$AB$3:$AB$1315,DataRegularSeason20242025!$B$3:$B$1315, "&lt;=" &amp; DL$1, DataRegularSeason20242025!$E$3:$E$1315, $A28)</f>
        <v>34</v>
      </c>
      <c r="DM28">
        <f>SUMIFS(DataRegularSeason20242025!$AA$3:$AA$1315,DataRegularSeason20242025!$B$3:$B$1315, "&lt;=" &amp; DM$1, DataRegularSeason20242025!$D$3:$D$1315, $A28)+SUMIFS(DataRegularSeason20242025!$AB$3:$AB$1315,DataRegularSeason20242025!$B$3:$B$1315, "&lt;=" &amp; DM$1, DataRegularSeason20242025!$E$3:$E$1315, $A28)</f>
        <v>34</v>
      </c>
      <c r="DN28">
        <f>SUMIFS(DataRegularSeason20242025!$AA$3:$AA$1315,DataRegularSeason20242025!$B$3:$B$1315, "&lt;=" &amp; DN$1, DataRegularSeason20242025!$D$3:$D$1315, $A28)+SUMIFS(DataRegularSeason20242025!$AB$3:$AB$1315,DataRegularSeason20242025!$B$3:$B$1315, "&lt;=" &amp; DN$1, DataRegularSeason20242025!$E$3:$E$1315, $A28)</f>
        <v>34</v>
      </c>
      <c r="DO28">
        <f>SUMIFS(DataRegularSeason20242025!$AA$3:$AA$1315,DataRegularSeason20242025!$B$3:$B$1315, "&lt;=" &amp; DO$1, DataRegularSeason20242025!$D$3:$D$1315, $A28)+SUMIFS(DataRegularSeason20242025!$AB$3:$AB$1315,DataRegularSeason20242025!$B$3:$B$1315, "&lt;=" &amp; DO$1, DataRegularSeason20242025!$E$3:$E$1315, $A28)</f>
        <v>34</v>
      </c>
      <c r="DP28">
        <f>SUMIFS(DataRegularSeason20242025!$AA$3:$AA$1315,DataRegularSeason20242025!$B$3:$B$1315, "&lt;=" &amp; DP$1, DataRegularSeason20242025!$D$3:$D$1315, $A28)+SUMIFS(DataRegularSeason20242025!$AB$3:$AB$1315,DataRegularSeason20242025!$B$3:$B$1315, "&lt;=" &amp; DP$1, DataRegularSeason20242025!$E$3:$E$1315, $A28)</f>
        <v>34</v>
      </c>
      <c r="DQ28">
        <f>SUMIFS(DataRegularSeason20242025!$AA$3:$AA$1315,DataRegularSeason20242025!$B$3:$B$1315, "&lt;=" &amp; DQ$1, DataRegularSeason20242025!$D$3:$D$1315, $A28)+SUMIFS(DataRegularSeason20242025!$AB$3:$AB$1315,DataRegularSeason20242025!$B$3:$B$1315, "&lt;=" &amp; DQ$1, DataRegularSeason20242025!$E$3:$E$1315, $A28)</f>
        <v>34</v>
      </c>
      <c r="DR28">
        <f>SUMIFS(DataRegularSeason20242025!$AA$3:$AA$1315,DataRegularSeason20242025!$B$3:$B$1315, "&lt;=" &amp; DR$1, DataRegularSeason20242025!$D$3:$D$1315, $A28)+SUMIFS(DataRegularSeason20242025!$AB$3:$AB$1315,DataRegularSeason20242025!$B$3:$B$1315, "&lt;=" &amp; DR$1, DataRegularSeason20242025!$E$3:$E$1315, $A28)</f>
        <v>34</v>
      </c>
      <c r="DS28">
        <f>SUMIFS(DataRegularSeason20242025!$AA$3:$AA$1315,DataRegularSeason20242025!$B$3:$B$1315, "&lt;=" &amp; DS$1, DataRegularSeason20242025!$D$3:$D$1315, $A28)+SUMIFS(DataRegularSeason20242025!$AB$3:$AB$1315,DataRegularSeason20242025!$B$3:$B$1315, "&lt;=" &amp; DS$1, DataRegularSeason20242025!$E$3:$E$1315, $A28)</f>
        <v>34</v>
      </c>
      <c r="DT28">
        <f>SUMIFS(DataRegularSeason20242025!$AA$3:$AA$1315,DataRegularSeason20242025!$B$3:$B$1315, "&lt;=" &amp; DT$1, DataRegularSeason20242025!$D$3:$D$1315, $A28)+SUMIFS(DataRegularSeason20242025!$AB$3:$AB$1315,DataRegularSeason20242025!$B$3:$B$1315, "&lt;=" &amp; DT$1, DataRegularSeason20242025!$E$3:$E$1315, $A28)</f>
        <v>34</v>
      </c>
      <c r="DU28">
        <f>SUMIFS(DataRegularSeason20242025!$AA$3:$AA$1315,DataRegularSeason20242025!$B$3:$B$1315, "&lt;=" &amp; DU$1, DataRegularSeason20242025!$D$3:$D$1315, $A28)+SUMIFS(DataRegularSeason20242025!$AB$3:$AB$1315,DataRegularSeason20242025!$B$3:$B$1315, "&lt;=" &amp; DU$1, DataRegularSeason20242025!$E$3:$E$1315, $A28)</f>
        <v>34</v>
      </c>
      <c r="DV28">
        <f>SUMIFS(DataRegularSeason20242025!$AA$3:$AA$1315,DataRegularSeason20242025!$B$3:$B$1315, "&lt;=" &amp; DV$1, DataRegularSeason20242025!$D$3:$D$1315, $A28)+SUMIFS(DataRegularSeason20242025!$AB$3:$AB$1315,DataRegularSeason20242025!$B$3:$B$1315, "&lt;=" &amp; DV$1, DataRegularSeason20242025!$E$3:$E$1315, $A28)</f>
        <v>34</v>
      </c>
      <c r="DW28">
        <f>SUMIFS(DataRegularSeason20242025!$AA$3:$AA$1315,DataRegularSeason20242025!$B$3:$B$1315, "&lt;=" &amp; DW$1, DataRegularSeason20242025!$D$3:$D$1315, $A28)+SUMIFS(DataRegularSeason20242025!$AB$3:$AB$1315,DataRegularSeason20242025!$B$3:$B$1315, "&lt;=" &amp; DW$1, DataRegularSeason20242025!$E$3:$E$1315, $A28)</f>
        <v>34</v>
      </c>
      <c r="DX28">
        <f>SUMIFS(DataRegularSeason20242025!$AA$3:$AA$1315,DataRegularSeason20242025!$B$3:$B$1315, "&lt;=" &amp; DX$1, DataRegularSeason20242025!$D$3:$D$1315, $A28)+SUMIFS(DataRegularSeason20242025!$AB$3:$AB$1315,DataRegularSeason20242025!$B$3:$B$1315, "&lt;=" &amp; DX$1, DataRegularSeason20242025!$E$3:$E$1315, $A28)</f>
        <v>34</v>
      </c>
      <c r="DY28">
        <f>SUMIFS(DataRegularSeason20242025!$AA$3:$AA$1315,DataRegularSeason20242025!$B$3:$B$1315, "&lt;=" &amp; DY$1, DataRegularSeason20242025!$D$3:$D$1315, $A28)+SUMIFS(DataRegularSeason20242025!$AB$3:$AB$1315,DataRegularSeason20242025!$B$3:$B$1315, "&lt;=" &amp; DY$1, DataRegularSeason20242025!$E$3:$E$1315, $A28)</f>
        <v>34</v>
      </c>
      <c r="DZ28">
        <f>SUMIFS(DataRegularSeason20242025!$AA$3:$AA$1315,DataRegularSeason20242025!$B$3:$B$1315, "&lt;=" &amp; DZ$1, DataRegularSeason20242025!$D$3:$D$1315, $A28)+SUMIFS(DataRegularSeason20242025!$AB$3:$AB$1315,DataRegularSeason20242025!$B$3:$B$1315, "&lt;=" &amp; DZ$1, DataRegularSeason20242025!$E$3:$E$1315, $A28)</f>
        <v>34</v>
      </c>
      <c r="EA28">
        <f>SUMIFS(DataRegularSeason20242025!$AA$3:$AA$1315,DataRegularSeason20242025!$B$3:$B$1315, "&lt;=" &amp; EA$1, DataRegularSeason20242025!$D$3:$D$1315, $A28)+SUMIFS(DataRegularSeason20242025!$AB$3:$AB$1315,DataRegularSeason20242025!$B$3:$B$1315, "&lt;=" &amp; EA$1, DataRegularSeason20242025!$E$3:$E$1315, $A28)</f>
        <v>34</v>
      </c>
      <c r="EB28">
        <f>SUMIFS(DataRegularSeason20242025!$AA$3:$AA$1315,DataRegularSeason20242025!$B$3:$B$1315, "&lt;=" &amp; EB$1, DataRegularSeason20242025!$D$3:$D$1315, $A28)+SUMIFS(DataRegularSeason20242025!$AB$3:$AB$1315,DataRegularSeason20242025!$B$3:$B$1315, "&lt;=" &amp; EB$1, DataRegularSeason20242025!$E$3:$E$1315, $A28)</f>
        <v>34</v>
      </c>
      <c r="EC28">
        <f>SUMIFS(DataRegularSeason20242025!$AA$3:$AA$1315,DataRegularSeason20242025!$B$3:$B$1315, "&lt;=" &amp; EC$1, DataRegularSeason20242025!$D$3:$D$1315, $A28)+SUMIFS(DataRegularSeason20242025!$AB$3:$AB$1315,DataRegularSeason20242025!$B$3:$B$1315, "&lt;=" &amp; EC$1, DataRegularSeason20242025!$E$3:$E$1315, $A28)</f>
        <v>34</v>
      </c>
      <c r="ED28">
        <f>SUMIFS(DataRegularSeason20242025!$AA$3:$AA$1315,DataRegularSeason20242025!$B$3:$B$1315, "&lt;=" &amp; ED$1, DataRegularSeason20242025!$D$3:$D$1315, $A28)+SUMIFS(DataRegularSeason20242025!$AB$3:$AB$1315,DataRegularSeason20242025!$B$3:$B$1315, "&lt;=" &amp; ED$1, DataRegularSeason20242025!$E$3:$E$1315, $A28)</f>
        <v>34</v>
      </c>
      <c r="EE28">
        <f>SUMIFS(DataRegularSeason20242025!$AA$3:$AA$1315,DataRegularSeason20242025!$B$3:$B$1315, "&lt;=" &amp; EE$1, DataRegularSeason20242025!$D$3:$D$1315, $A28)+SUMIFS(DataRegularSeason20242025!$AB$3:$AB$1315,DataRegularSeason20242025!$B$3:$B$1315, "&lt;=" &amp; EE$1, DataRegularSeason20242025!$E$3:$E$1315, $A28)</f>
        <v>34</v>
      </c>
      <c r="EF28">
        <f>SUMIFS(DataRegularSeason20242025!$AA$3:$AA$1315,DataRegularSeason20242025!$B$3:$B$1315, "&lt;=" &amp; EF$1, DataRegularSeason20242025!$D$3:$D$1315, $A28)+SUMIFS(DataRegularSeason20242025!$AB$3:$AB$1315,DataRegularSeason20242025!$B$3:$B$1315, "&lt;=" &amp; EF$1, DataRegularSeason20242025!$E$3:$E$1315, $A28)</f>
        <v>34</v>
      </c>
      <c r="EG28">
        <f>SUMIFS(DataRegularSeason20242025!$AA$3:$AA$1315,DataRegularSeason20242025!$B$3:$B$1315, "&lt;=" &amp; EG$1, DataRegularSeason20242025!$D$3:$D$1315, $A28)+SUMIFS(DataRegularSeason20242025!$AB$3:$AB$1315,DataRegularSeason20242025!$B$3:$B$1315, "&lt;=" &amp; EG$1, DataRegularSeason20242025!$E$3:$E$1315, $A28)</f>
        <v>34</v>
      </c>
      <c r="EH28">
        <f>SUMIFS(DataRegularSeason20242025!$AA$3:$AA$1315,DataRegularSeason20242025!$B$3:$B$1315, "&lt;=" &amp; EH$1, DataRegularSeason20242025!$D$3:$D$1315, $A28)+SUMIFS(DataRegularSeason20242025!$AB$3:$AB$1315,DataRegularSeason20242025!$B$3:$B$1315, "&lt;=" &amp; EH$1, DataRegularSeason20242025!$E$3:$E$1315, $A28)</f>
        <v>34</v>
      </c>
      <c r="EI28">
        <f>SUMIFS(DataRegularSeason20242025!$AA$3:$AA$1315,DataRegularSeason20242025!$B$3:$B$1315, "&lt;=" &amp; EI$1, DataRegularSeason20242025!$D$3:$D$1315, $A28)+SUMIFS(DataRegularSeason20242025!$AB$3:$AB$1315,DataRegularSeason20242025!$B$3:$B$1315, "&lt;=" &amp; EI$1, DataRegularSeason20242025!$E$3:$E$1315, $A28)</f>
        <v>34</v>
      </c>
      <c r="EJ28">
        <f>SUMIFS(DataRegularSeason20242025!$AA$3:$AA$1315,DataRegularSeason20242025!$B$3:$B$1315, "&lt;=" &amp; EJ$1, DataRegularSeason20242025!$D$3:$D$1315, $A28)+SUMIFS(DataRegularSeason20242025!$AB$3:$AB$1315,DataRegularSeason20242025!$B$3:$B$1315, "&lt;=" &amp; EJ$1, DataRegularSeason20242025!$E$3:$E$1315, $A28)</f>
        <v>34</v>
      </c>
      <c r="EK28">
        <f>SUMIFS(DataRegularSeason20242025!$AA$3:$AA$1315,DataRegularSeason20242025!$B$3:$B$1315, "&lt;=" &amp; EK$1, DataRegularSeason20242025!$D$3:$D$1315, $A28)+SUMIFS(DataRegularSeason20242025!$AB$3:$AB$1315,DataRegularSeason20242025!$B$3:$B$1315, "&lt;=" &amp; EK$1, DataRegularSeason20242025!$E$3:$E$1315, $A28)</f>
        <v>34</v>
      </c>
      <c r="EL28">
        <f>SUMIFS(DataRegularSeason20242025!$AA$3:$AA$1315,DataRegularSeason20242025!$B$3:$B$1315, "&lt;=" &amp; EL$1, DataRegularSeason20242025!$D$3:$D$1315, $A28)+SUMIFS(DataRegularSeason20242025!$AB$3:$AB$1315,DataRegularSeason20242025!$B$3:$B$1315, "&lt;=" &amp; EL$1, DataRegularSeason20242025!$E$3:$E$1315, $A28)</f>
        <v>34</v>
      </c>
      <c r="EM28">
        <f>SUMIFS(DataRegularSeason20242025!$AA$3:$AA$1315,DataRegularSeason20242025!$B$3:$B$1315, "&lt;=" &amp; EM$1, DataRegularSeason20242025!$D$3:$D$1315, $A28)+SUMIFS(DataRegularSeason20242025!$AB$3:$AB$1315,DataRegularSeason20242025!$B$3:$B$1315, "&lt;=" &amp; EM$1, DataRegularSeason20242025!$E$3:$E$1315, $A28)</f>
        <v>34</v>
      </c>
      <c r="EN28">
        <f>SUMIFS(DataRegularSeason20242025!$AA$3:$AA$1315,DataRegularSeason20242025!$B$3:$B$1315, "&lt;=" &amp; EN$1, DataRegularSeason20242025!$D$3:$D$1315, $A28)+SUMIFS(DataRegularSeason20242025!$AB$3:$AB$1315,DataRegularSeason20242025!$B$3:$B$1315, "&lt;=" &amp; EN$1, DataRegularSeason20242025!$E$3:$E$1315, $A28)</f>
        <v>34</v>
      </c>
      <c r="EO28">
        <f>SUMIFS(DataRegularSeason20242025!$AA$3:$AA$1315,DataRegularSeason20242025!$B$3:$B$1315, "&lt;=" &amp; EO$1, DataRegularSeason20242025!$D$3:$D$1315, $A28)+SUMIFS(DataRegularSeason20242025!$AB$3:$AB$1315,DataRegularSeason20242025!$B$3:$B$1315, "&lt;=" &amp; EO$1, DataRegularSeason20242025!$E$3:$E$1315, $A28)</f>
        <v>34</v>
      </c>
      <c r="EP28">
        <f>SUMIFS(DataRegularSeason20242025!$AA$3:$AA$1315,DataRegularSeason20242025!$B$3:$B$1315, "&lt;=" &amp; EP$1, DataRegularSeason20242025!$D$3:$D$1315, $A28)+SUMIFS(DataRegularSeason20242025!$AB$3:$AB$1315,DataRegularSeason20242025!$B$3:$B$1315, "&lt;=" &amp; EP$1, DataRegularSeason20242025!$E$3:$E$1315, $A28)</f>
        <v>34</v>
      </c>
      <c r="EQ28">
        <f>SUMIFS(DataRegularSeason20242025!$AA$3:$AA$1315,DataRegularSeason20242025!$B$3:$B$1315, "&lt;=" &amp; EQ$1, DataRegularSeason20242025!$D$3:$D$1315, $A28)+SUMIFS(DataRegularSeason20242025!$AB$3:$AB$1315,DataRegularSeason20242025!$B$3:$B$1315, "&lt;=" &amp; EQ$1, DataRegularSeason20242025!$E$3:$E$1315, $A28)</f>
        <v>34</v>
      </c>
      <c r="ER28">
        <f>SUMIFS(DataRegularSeason20242025!$AA$3:$AA$1315,DataRegularSeason20242025!$B$3:$B$1315, "&lt;=" &amp; ER$1, DataRegularSeason20242025!$D$3:$D$1315, $A28)+SUMIFS(DataRegularSeason20242025!$AB$3:$AB$1315,DataRegularSeason20242025!$B$3:$B$1315, "&lt;=" &amp; ER$1, DataRegularSeason20242025!$E$3:$E$1315, $A28)</f>
        <v>34</v>
      </c>
      <c r="ES28">
        <f>SUMIFS(DataRegularSeason20242025!$AA$3:$AA$1315,DataRegularSeason20242025!$B$3:$B$1315, "&lt;=" &amp; ES$1, DataRegularSeason20242025!$D$3:$D$1315, $A28)+SUMIFS(DataRegularSeason20242025!$AB$3:$AB$1315,DataRegularSeason20242025!$B$3:$B$1315, "&lt;=" &amp; ES$1, DataRegularSeason20242025!$E$3:$E$1315, $A28)</f>
        <v>34</v>
      </c>
      <c r="ET28">
        <f>SUMIFS(DataRegularSeason20242025!$AA$3:$AA$1315,DataRegularSeason20242025!$B$3:$B$1315, "&lt;=" &amp; ET$1, DataRegularSeason20242025!$D$3:$D$1315, $A28)+SUMIFS(DataRegularSeason20242025!$AB$3:$AB$1315,DataRegularSeason20242025!$B$3:$B$1315, "&lt;=" &amp; ET$1, DataRegularSeason20242025!$E$3:$E$1315, $A28)</f>
        <v>34</v>
      </c>
      <c r="EU28">
        <f>SUMIFS(DataRegularSeason20242025!$AA$3:$AA$1315,DataRegularSeason20242025!$B$3:$B$1315, "&lt;=" &amp; EU$1, DataRegularSeason20242025!$D$3:$D$1315, $A28)+SUMIFS(DataRegularSeason20242025!$AB$3:$AB$1315,DataRegularSeason20242025!$B$3:$B$1315, "&lt;=" &amp; EU$1, DataRegularSeason20242025!$E$3:$E$1315, $A28)</f>
        <v>34</v>
      </c>
      <c r="EV28">
        <f>SUMIFS(DataRegularSeason20242025!$AA$3:$AA$1315,DataRegularSeason20242025!$B$3:$B$1315, "&lt;=" &amp; EV$1, DataRegularSeason20242025!$D$3:$D$1315, $A28)+SUMIFS(DataRegularSeason20242025!$AB$3:$AB$1315,DataRegularSeason20242025!$B$3:$B$1315, "&lt;=" &amp; EV$1, DataRegularSeason20242025!$E$3:$E$1315, $A28)</f>
        <v>34</v>
      </c>
      <c r="EW28">
        <f>SUMIFS(DataRegularSeason20242025!$AA$3:$AA$1315,DataRegularSeason20242025!$B$3:$B$1315, "&lt;=" &amp; EW$1, DataRegularSeason20242025!$D$3:$D$1315, $A28)+SUMIFS(DataRegularSeason20242025!$AB$3:$AB$1315,DataRegularSeason20242025!$B$3:$B$1315, "&lt;=" &amp; EW$1, DataRegularSeason20242025!$E$3:$E$1315, $A28)</f>
        <v>34</v>
      </c>
      <c r="EX28">
        <f>SUMIFS(DataRegularSeason20242025!$AA$3:$AA$1315,DataRegularSeason20242025!$B$3:$B$1315, "&lt;=" &amp; EX$1, DataRegularSeason20242025!$D$3:$D$1315, $A28)+SUMIFS(DataRegularSeason20242025!$AB$3:$AB$1315,DataRegularSeason20242025!$B$3:$B$1315, "&lt;=" &amp; EX$1, DataRegularSeason20242025!$E$3:$E$1315, $A28)</f>
        <v>34</v>
      </c>
      <c r="EY28">
        <f>SUMIFS(DataRegularSeason20242025!$AA$3:$AA$1315,DataRegularSeason20242025!$B$3:$B$1315, "&lt;=" &amp; EY$1, DataRegularSeason20242025!$D$3:$D$1315, $A28)+SUMIFS(DataRegularSeason20242025!$AB$3:$AB$1315,DataRegularSeason20242025!$B$3:$B$1315, "&lt;=" &amp; EY$1, DataRegularSeason20242025!$E$3:$E$1315, $A28)</f>
        <v>34</v>
      </c>
      <c r="EZ28">
        <f>SUMIFS(DataRegularSeason20242025!$AA$3:$AA$1315,DataRegularSeason20242025!$B$3:$B$1315, "&lt;=" &amp; EZ$1, DataRegularSeason20242025!$D$3:$D$1315, $A28)+SUMIFS(DataRegularSeason20242025!$AB$3:$AB$1315,DataRegularSeason20242025!$B$3:$B$1315, "&lt;=" &amp; EZ$1, DataRegularSeason20242025!$E$3:$E$1315, $A28)</f>
        <v>34</v>
      </c>
      <c r="FA28">
        <f>SUMIFS(DataRegularSeason20242025!$AA$3:$AA$1315,DataRegularSeason20242025!$B$3:$B$1315, "&lt;=" &amp; FA$1, DataRegularSeason20242025!$D$3:$D$1315, $A28)+SUMIFS(DataRegularSeason20242025!$AB$3:$AB$1315,DataRegularSeason20242025!$B$3:$B$1315, "&lt;=" &amp; FA$1, DataRegularSeason20242025!$E$3:$E$1315, $A28)</f>
        <v>34</v>
      </c>
      <c r="FB28">
        <f>SUMIFS(DataRegularSeason20242025!$AA$3:$AA$1315,DataRegularSeason20242025!$B$3:$B$1315, "&lt;=" &amp; FB$1, DataRegularSeason20242025!$D$3:$D$1315, $A28)+SUMIFS(DataRegularSeason20242025!$AB$3:$AB$1315,DataRegularSeason20242025!$B$3:$B$1315, "&lt;=" &amp; FB$1, DataRegularSeason20242025!$E$3:$E$1315, $A28)</f>
        <v>34</v>
      </c>
      <c r="FC28">
        <f>SUMIFS(DataRegularSeason20242025!$AA$3:$AA$1315,DataRegularSeason20242025!$B$3:$B$1315, "&lt;=" &amp; FC$1, DataRegularSeason20242025!$D$3:$D$1315, $A28)+SUMIFS(DataRegularSeason20242025!$AB$3:$AB$1315,DataRegularSeason20242025!$B$3:$B$1315, "&lt;=" &amp; FC$1, DataRegularSeason20242025!$E$3:$E$1315, $A28)</f>
        <v>34</v>
      </c>
      <c r="FD28">
        <f>SUMIFS(DataRegularSeason20242025!$AA$3:$AA$1315,DataRegularSeason20242025!$B$3:$B$1315, "&lt;=" &amp; FD$1, DataRegularSeason20242025!$D$3:$D$1315, $A28)+SUMIFS(DataRegularSeason20242025!$AB$3:$AB$1315,DataRegularSeason20242025!$B$3:$B$1315, "&lt;=" &amp; FD$1, DataRegularSeason20242025!$E$3:$E$1315, $A28)</f>
        <v>34</v>
      </c>
      <c r="FE28">
        <f>SUMIFS(DataRegularSeason20242025!$AA$3:$AA$1315,DataRegularSeason20242025!$B$3:$B$1315, "&lt;=" &amp; FE$1, DataRegularSeason20242025!$D$3:$D$1315, $A28)+SUMIFS(DataRegularSeason20242025!$AB$3:$AB$1315,DataRegularSeason20242025!$B$3:$B$1315, "&lt;=" &amp; FE$1, DataRegularSeason20242025!$E$3:$E$1315, $A28)</f>
        <v>34</v>
      </c>
      <c r="FF28">
        <f>SUMIFS(DataRegularSeason20242025!$AA$3:$AA$1315,DataRegularSeason20242025!$B$3:$B$1315, "&lt;=" &amp; FF$1, DataRegularSeason20242025!$D$3:$D$1315, $A28)+SUMIFS(DataRegularSeason20242025!$AB$3:$AB$1315,DataRegularSeason20242025!$B$3:$B$1315, "&lt;=" &amp; FF$1, DataRegularSeason20242025!$E$3:$E$1315, $A28)</f>
        <v>34</v>
      </c>
      <c r="FG28">
        <f>SUMIFS(DataRegularSeason20242025!$AA$3:$AA$1315,DataRegularSeason20242025!$B$3:$B$1315, "&lt;=" &amp; FG$1, DataRegularSeason20242025!$D$3:$D$1315, $A28)+SUMIFS(DataRegularSeason20242025!$AB$3:$AB$1315,DataRegularSeason20242025!$B$3:$B$1315, "&lt;=" &amp; FG$1, DataRegularSeason20242025!$E$3:$E$1315, $A28)</f>
        <v>34</v>
      </c>
      <c r="FH28">
        <f>SUMIFS(DataRegularSeason20242025!$AA$3:$AA$1315,DataRegularSeason20242025!$B$3:$B$1315, "&lt;=" &amp; FH$1, DataRegularSeason20242025!$D$3:$D$1315, $A28)+SUMIFS(DataRegularSeason20242025!$AB$3:$AB$1315,DataRegularSeason20242025!$B$3:$B$1315, "&lt;=" &amp; FH$1, DataRegularSeason20242025!$E$3:$E$1315, $A28)</f>
        <v>34</v>
      </c>
      <c r="FI28">
        <f>SUMIFS(DataRegularSeason20242025!$AA$3:$AA$1315,DataRegularSeason20242025!$B$3:$B$1315, "&lt;=" &amp; FI$1, DataRegularSeason20242025!$D$3:$D$1315, $A28)+SUMIFS(DataRegularSeason20242025!$AB$3:$AB$1315,DataRegularSeason20242025!$B$3:$B$1315, "&lt;=" &amp; FI$1, DataRegularSeason20242025!$E$3:$E$1315, $A28)</f>
        <v>34</v>
      </c>
      <c r="FJ28">
        <f>SUMIFS(DataRegularSeason20242025!$AA$3:$AA$1315,DataRegularSeason20242025!$B$3:$B$1315, "&lt;=" &amp; FJ$1, DataRegularSeason20242025!$D$3:$D$1315, $A28)+SUMIFS(DataRegularSeason20242025!$AB$3:$AB$1315,DataRegularSeason20242025!$B$3:$B$1315, "&lt;=" &amp; FJ$1, DataRegularSeason20242025!$E$3:$E$1315, $A28)</f>
        <v>34</v>
      </c>
      <c r="FK28">
        <f>SUMIFS(DataRegularSeason20242025!$AA$3:$AA$1315,DataRegularSeason20242025!$B$3:$B$1315, "&lt;=" &amp; FK$1, DataRegularSeason20242025!$D$3:$D$1315, $A28)+SUMIFS(DataRegularSeason20242025!$AB$3:$AB$1315,DataRegularSeason20242025!$B$3:$B$1315, "&lt;=" &amp; FK$1, DataRegularSeason20242025!$E$3:$E$1315, $A28)</f>
        <v>34</v>
      </c>
      <c r="FL28">
        <f>SUMIFS(DataRegularSeason20242025!$AA$3:$AA$1315,DataRegularSeason20242025!$B$3:$B$1315, "&lt;=" &amp; FL$1, DataRegularSeason20242025!$D$3:$D$1315, $A28)+SUMIFS(DataRegularSeason20242025!$AB$3:$AB$1315,DataRegularSeason20242025!$B$3:$B$1315, "&lt;=" &amp; FL$1, DataRegularSeason20242025!$E$3:$E$1315, $A28)</f>
        <v>34</v>
      </c>
      <c r="FM28">
        <f>SUMIFS(DataRegularSeason20242025!$AA$3:$AA$1315,DataRegularSeason20242025!$B$3:$B$1315, "&lt;=" &amp; FM$1, DataRegularSeason20242025!$D$3:$D$1315, $A28)+SUMIFS(DataRegularSeason20242025!$AB$3:$AB$1315,DataRegularSeason20242025!$B$3:$B$1315, "&lt;=" &amp; FM$1, DataRegularSeason20242025!$E$3:$E$1315, $A28)</f>
        <v>34</v>
      </c>
      <c r="FN28">
        <f>SUMIFS(DataRegularSeason20242025!$AA$3:$AA$1315,DataRegularSeason20242025!$B$3:$B$1315, "&lt;=" &amp; FN$1, DataRegularSeason20242025!$D$3:$D$1315, $A28)+SUMIFS(DataRegularSeason20242025!$AB$3:$AB$1315,DataRegularSeason20242025!$B$3:$B$1315, "&lt;=" &amp; FN$1, DataRegularSeason20242025!$E$3:$E$1315, $A28)</f>
        <v>34</v>
      </c>
      <c r="FO28">
        <f>SUMIFS(DataRegularSeason20242025!$AA$3:$AA$1315,DataRegularSeason20242025!$B$3:$B$1315, "&lt;=" &amp; FO$1, DataRegularSeason20242025!$D$3:$D$1315, $A28)+SUMIFS(DataRegularSeason20242025!$AB$3:$AB$1315,DataRegularSeason20242025!$B$3:$B$1315, "&lt;=" &amp; FO$1, DataRegularSeason20242025!$E$3:$E$1315, $A28)</f>
        <v>34</v>
      </c>
      <c r="FP28">
        <f>SUMIFS(DataRegularSeason20242025!$AA$3:$AA$1315,DataRegularSeason20242025!$B$3:$B$1315, "&lt;=" &amp; FP$1, DataRegularSeason20242025!$D$3:$D$1315, $A28)+SUMIFS(DataRegularSeason20242025!$AB$3:$AB$1315,DataRegularSeason20242025!$B$3:$B$1315, "&lt;=" &amp; FP$1, DataRegularSeason20242025!$E$3:$E$1315, $A28)</f>
        <v>34</v>
      </c>
      <c r="FQ28">
        <f>SUMIFS(DataRegularSeason20242025!$AA$3:$AA$1315,DataRegularSeason20242025!$B$3:$B$1315, "&lt;=" &amp; FQ$1, DataRegularSeason20242025!$D$3:$D$1315, $A28)+SUMIFS(DataRegularSeason20242025!$AB$3:$AB$1315,DataRegularSeason20242025!$B$3:$B$1315, "&lt;=" &amp; FQ$1, DataRegularSeason20242025!$E$3:$E$1315, $A28)</f>
        <v>34</v>
      </c>
      <c r="FR28">
        <f>SUMIFS(DataRegularSeason20242025!$AA$3:$AA$1315,DataRegularSeason20242025!$B$3:$B$1315, "&lt;=" &amp; FR$1, DataRegularSeason20242025!$D$3:$D$1315, $A28)+SUMIFS(DataRegularSeason20242025!$AB$3:$AB$1315,DataRegularSeason20242025!$B$3:$B$1315, "&lt;=" &amp; FR$1, DataRegularSeason20242025!$E$3:$E$1315, $A28)</f>
        <v>34</v>
      </c>
      <c r="FS28">
        <f>SUMIFS(DataRegularSeason20242025!$AA$3:$AA$1315,DataRegularSeason20242025!$B$3:$B$1315, "&lt;=" &amp; FS$1, DataRegularSeason20242025!$D$3:$D$1315, $A28)+SUMIFS(DataRegularSeason20242025!$AB$3:$AB$1315,DataRegularSeason20242025!$B$3:$B$1315, "&lt;=" &amp; FS$1, DataRegularSeason20242025!$E$3:$E$1315, $A28)</f>
        <v>34</v>
      </c>
      <c r="FT28">
        <f>SUMIFS(DataRegularSeason20242025!$AA$3:$AA$1315,DataRegularSeason20242025!$B$3:$B$1315, "&lt;=" &amp; FT$1, DataRegularSeason20242025!$D$3:$D$1315, $A28)+SUMIFS(DataRegularSeason20242025!$AB$3:$AB$1315,DataRegularSeason20242025!$B$3:$B$1315, "&lt;=" &amp; FT$1, DataRegularSeason20242025!$E$3:$E$1315, $A28)</f>
        <v>34</v>
      </c>
      <c r="FU28">
        <f>SUMIFS(DataRegularSeason20242025!$AA$3:$AA$1315,DataRegularSeason20242025!$B$3:$B$1315, "&lt;=" &amp; FU$1, DataRegularSeason20242025!$D$3:$D$1315, $A28)+SUMIFS(DataRegularSeason20242025!$AB$3:$AB$1315,DataRegularSeason20242025!$B$3:$B$1315, "&lt;=" &amp; FU$1, DataRegularSeason20242025!$E$3:$E$1315, $A28)</f>
        <v>34</v>
      </c>
      <c r="FV28">
        <f>SUMIFS(DataRegularSeason20242025!$AA$3:$AA$1315,DataRegularSeason20242025!$B$3:$B$1315, "&lt;=" &amp; FV$1, DataRegularSeason20242025!$D$3:$D$1315, $A28)+SUMIFS(DataRegularSeason20242025!$AB$3:$AB$1315,DataRegularSeason20242025!$B$3:$B$1315, "&lt;=" &amp; FV$1, DataRegularSeason20242025!$E$3:$E$1315, $A28)</f>
        <v>34</v>
      </c>
      <c r="FW28">
        <f>SUMIFS(DataRegularSeason20242025!$AA$3:$AA$1315,DataRegularSeason20242025!$B$3:$B$1315, "&lt;=" &amp; FW$1, DataRegularSeason20242025!$D$3:$D$1315, $A28)+SUMIFS(DataRegularSeason20242025!$AB$3:$AB$1315,DataRegularSeason20242025!$B$3:$B$1315, "&lt;=" &amp; FW$1, DataRegularSeason20242025!$E$3:$E$1315, $A28)</f>
        <v>34</v>
      </c>
      <c r="FX28">
        <f>SUMIFS(DataRegularSeason20242025!$AA$3:$AA$1315,DataRegularSeason20242025!$B$3:$B$1315, "&lt;=" &amp; FX$1, DataRegularSeason20242025!$D$3:$D$1315, $A28)+SUMIFS(DataRegularSeason20242025!$AB$3:$AB$1315,DataRegularSeason20242025!$B$3:$B$1315, "&lt;=" &amp; FX$1, DataRegularSeason20242025!$E$3:$E$1315, $A28)</f>
        <v>34</v>
      </c>
      <c r="FY28">
        <f>SUMIFS(DataRegularSeason20242025!$AA$3:$AA$1315,DataRegularSeason20242025!$B$3:$B$1315, "&lt;=" &amp; FY$1, DataRegularSeason20242025!$D$3:$D$1315, $A28)+SUMIFS(DataRegularSeason20242025!$AB$3:$AB$1315,DataRegularSeason20242025!$B$3:$B$1315, "&lt;=" &amp; FY$1, DataRegularSeason20242025!$E$3:$E$1315, $A28)</f>
        <v>34</v>
      </c>
      <c r="FZ28">
        <f>SUMIFS(DataRegularSeason20242025!$AA$3:$AA$1315,DataRegularSeason20242025!$B$3:$B$1315, "&lt;=" &amp; FZ$1, DataRegularSeason20242025!$D$3:$D$1315, $A28)+SUMIFS(DataRegularSeason20242025!$AB$3:$AB$1315,DataRegularSeason20242025!$B$3:$B$1315, "&lt;=" &amp; FZ$1, DataRegularSeason20242025!$E$3:$E$1315, $A28)</f>
        <v>34</v>
      </c>
      <c r="GA28">
        <f>SUMIFS(DataRegularSeason20242025!$AA$3:$AA$1315,DataRegularSeason20242025!$B$3:$B$1315, "&lt;=" &amp; GA$1, DataRegularSeason20242025!$D$3:$D$1315, $A28)+SUMIFS(DataRegularSeason20242025!$AB$3:$AB$1315,DataRegularSeason20242025!$B$3:$B$1315, "&lt;=" &amp; GA$1, DataRegularSeason20242025!$E$3:$E$1315, $A28)</f>
        <v>34</v>
      </c>
      <c r="GB28">
        <f>SUMIFS(DataRegularSeason20242025!$AA$3:$AA$1315,DataRegularSeason20242025!$B$3:$B$1315, "&lt;=" &amp; GB$1, DataRegularSeason20242025!$D$3:$D$1315, $A28)+SUMIFS(DataRegularSeason20242025!$AB$3:$AB$1315,DataRegularSeason20242025!$B$3:$B$1315, "&lt;=" &amp; GB$1, DataRegularSeason20242025!$E$3:$E$1315, $A28)</f>
        <v>34</v>
      </c>
      <c r="GC28">
        <f>SUMIFS(DataRegularSeason20242025!$AA$3:$AA$1315,DataRegularSeason20242025!$B$3:$B$1315, "&lt;=" &amp; GC$1, DataRegularSeason20242025!$D$3:$D$1315, $A28)+SUMIFS(DataRegularSeason20242025!$AB$3:$AB$1315,DataRegularSeason20242025!$B$3:$B$1315, "&lt;=" &amp; GC$1, DataRegularSeason20242025!$E$3:$E$1315, $A28)</f>
        <v>34</v>
      </c>
      <c r="GD28">
        <f>SUMIFS(DataRegularSeason20242025!$AA$3:$AA$1315,DataRegularSeason20242025!$B$3:$B$1315, "&lt;=" &amp; GD$1, DataRegularSeason20242025!$D$3:$D$1315, $A28)+SUMIFS(DataRegularSeason20242025!$AB$3:$AB$1315,DataRegularSeason20242025!$B$3:$B$1315, "&lt;=" &amp; GD$1, DataRegularSeason20242025!$E$3:$E$1315, $A28)</f>
        <v>34</v>
      </c>
      <c r="GE28">
        <f>SUMIFS(DataRegularSeason20242025!$AA$3:$AA$1315,DataRegularSeason20242025!$B$3:$B$1315, "&lt;=" &amp; GE$1, DataRegularSeason20242025!$D$3:$D$1315, $A28)+SUMIFS(DataRegularSeason20242025!$AB$3:$AB$1315,DataRegularSeason20242025!$B$3:$B$1315, "&lt;=" &amp; GE$1, DataRegularSeason20242025!$E$3:$E$1315, $A28)</f>
        <v>34</v>
      </c>
      <c r="GF28">
        <f>SUMIFS(DataRegularSeason20242025!$AA$3:$AA$1315,DataRegularSeason20242025!$B$3:$B$1315, "&lt;=" &amp; GF$1, DataRegularSeason20242025!$D$3:$D$1315, $A28)+SUMIFS(DataRegularSeason20242025!$AB$3:$AB$1315,DataRegularSeason20242025!$B$3:$B$1315, "&lt;=" &amp; GF$1, DataRegularSeason20242025!$E$3:$E$1315, $A28)</f>
        <v>34</v>
      </c>
      <c r="GG28">
        <f>SUMIFS(DataRegularSeason20242025!$AA$3:$AA$1315,DataRegularSeason20242025!$B$3:$B$1315, "&lt;=" &amp; GG$1, DataRegularSeason20242025!$D$3:$D$1315, $A28)+SUMIFS(DataRegularSeason20242025!$AB$3:$AB$1315,DataRegularSeason20242025!$B$3:$B$1315, "&lt;=" &amp; GG$1, DataRegularSeason20242025!$E$3:$E$1315, $A28)</f>
        <v>34</v>
      </c>
      <c r="GH28">
        <f>SUMIFS(DataRegularSeason20242025!$AA$3:$AA$1315,DataRegularSeason20242025!$B$3:$B$1315, "&lt;=" &amp; GH$1, DataRegularSeason20242025!$D$3:$D$1315, $A28)+SUMIFS(DataRegularSeason20242025!$AB$3:$AB$1315,DataRegularSeason20242025!$B$3:$B$1315, "&lt;=" &amp; GH$1, DataRegularSeason20242025!$E$3:$E$1315, $A28)</f>
        <v>34</v>
      </c>
      <c r="GI28">
        <f>SUMIFS(DataRegularSeason20242025!$AA$3:$AA$1315,DataRegularSeason20242025!$B$3:$B$1315, "&lt;=" &amp; GI$1, DataRegularSeason20242025!$D$3:$D$1315, $A28)+SUMIFS(DataRegularSeason20242025!$AB$3:$AB$1315,DataRegularSeason20242025!$B$3:$B$1315, "&lt;=" &amp; GI$1, DataRegularSeason20242025!$E$3:$E$1315, $A28)</f>
        <v>34</v>
      </c>
      <c r="GJ28">
        <f>SUMIFS(DataRegularSeason20242025!$AA$3:$AA$1315,DataRegularSeason20242025!$B$3:$B$1315, "&lt;=" &amp; GJ$1, DataRegularSeason20242025!$D$3:$D$1315, $A28)+SUMIFS(DataRegularSeason20242025!$AB$3:$AB$1315,DataRegularSeason20242025!$B$3:$B$1315, "&lt;=" &amp; GJ$1, DataRegularSeason20242025!$E$3:$E$1315, $A28)</f>
        <v>34</v>
      </c>
      <c r="GK28">
        <f>SUMIFS(DataRegularSeason20242025!$AA$3:$AA$1315,DataRegularSeason20242025!$B$3:$B$1315, "&lt;=" &amp; GK$1, DataRegularSeason20242025!$D$3:$D$1315, $A28)+SUMIFS(DataRegularSeason20242025!$AB$3:$AB$1315,DataRegularSeason20242025!$B$3:$B$1315, "&lt;=" &amp; GK$1, DataRegularSeason20242025!$E$3:$E$1315, $A28)</f>
        <v>34</v>
      </c>
      <c r="GL28">
        <f>SUMIFS(DataRegularSeason20242025!$AA$3:$AA$1315,DataRegularSeason20242025!$B$3:$B$1315, "&lt;=" &amp; GL$1, DataRegularSeason20242025!$D$3:$D$1315, $A28)+SUMIFS(DataRegularSeason20242025!$AB$3:$AB$1315,DataRegularSeason20242025!$B$3:$B$1315, "&lt;=" &amp; GL$1, DataRegularSeason20242025!$E$3:$E$1315, $A28)</f>
        <v>34</v>
      </c>
      <c r="GM28">
        <f>SUMIFS(DataRegularSeason20242025!$AA$3:$AA$1315,DataRegularSeason20242025!$B$3:$B$1315, "&lt;=" &amp; GM$1, DataRegularSeason20242025!$D$3:$D$1315, $A28)+SUMIFS(DataRegularSeason20242025!$AB$3:$AB$1315,DataRegularSeason20242025!$B$3:$B$1315, "&lt;=" &amp; GM$1, DataRegularSeason20242025!$E$3:$E$1315, $A28)</f>
        <v>34</v>
      </c>
      <c r="GN28">
        <f>SUMIFS(DataRegularSeason20242025!$AA$3:$AA$1315,DataRegularSeason20242025!$B$3:$B$1315, "&lt;=" &amp; GN$1, DataRegularSeason20242025!$D$3:$D$1315, $A28)+SUMIFS(DataRegularSeason20242025!$AB$3:$AB$1315,DataRegularSeason20242025!$B$3:$B$1315, "&lt;=" &amp; GN$1, DataRegularSeason20242025!$E$3:$E$1315, $A28)</f>
        <v>34</v>
      </c>
      <c r="GO28">
        <f>SUMIFS(DataRegularSeason20242025!$AA$3:$AA$1315,DataRegularSeason20242025!$B$3:$B$1315, "&lt;=" &amp; GO$1, DataRegularSeason20242025!$D$3:$D$1315, $A28)+SUMIFS(DataRegularSeason20242025!$AB$3:$AB$1315,DataRegularSeason20242025!$B$3:$B$1315, "&lt;=" &amp; GO$1, DataRegularSeason20242025!$E$3:$E$1315, $A28)</f>
        <v>34</v>
      </c>
      <c r="GP28">
        <f>SUMIFS(DataRegularSeason20242025!$AA$3:$AA$1315,DataRegularSeason20242025!$B$3:$B$1315, "&lt;=" &amp; GP$1, DataRegularSeason20242025!$D$3:$D$1315, $A28)+SUMIFS(DataRegularSeason20242025!$AB$3:$AB$1315,DataRegularSeason20242025!$B$3:$B$1315, "&lt;=" &amp; GP$1, DataRegularSeason20242025!$E$3:$E$1315, $A28)</f>
        <v>34</v>
      </c>
      <c r="GQ28">
        <f>SUMIFS(DataRegularSeason20242025!$AA$3:$AA$1315,DataRegularSeason20242025!$B$3:$B$1315, "&lt;=" &amp; GQ$1, DataRegularSeason20242025!$D$3:$D$1315, $A28)+SUMIFS(DataRegularSeason20242025!$AB$3:$AB$1315,DataRegularSeason20242025!$B$3:$B$1315, "&lt;=" &amp; GQ$1, DataRegularSeason20242025!$E$3:$E$1315, $A28)</f>
        <v>34</v>
      </c>
      <c r="GR28">
        <f>SUMIFS(DataRegularSeason20242025!$AA$3:$AA$1315,DataRegularSeason20242025!$B$3:$B$1315, "&lt;=" &amp; GR$1, DataRegularSeason20242025!$D$3:$D$1315, $A28)+SUMIFS(DataRegularSeason20242025!$AB$3:$AB$1315,DataRegularSeason20242025!$B$3:$B$1315, "&lt;=" &amp; GR$1, DataRegularSeason20242025!$E$3:$E$1315, $A28)</f>
        <v>34</v>
      </c>
      <c r="GS28">
        <f>SUMIFS(DataRegularSeason20242025!$AA$3:$AA$1315,DataRegularSeason20242025!$B$3:$B$1315, "&lt;=" &amp; GS$1, DataRegularSeason20242025!$D$3:$D$1315, $A28)+SUMIFS(DataRegularSeason20242025!$AB$3:$AB$1315,DataRegularSeason20242025!$B$3:$B$1315, "&lt;=" &amp; GS$1, DataRegularSeason20242025!$E$3:$E$1315, $A28)</f>
        <v>34</v>
      </c>
      <c r="GT28">
        <f>SUMIFS(DataRegularSeason20242025!$AA$3:$AA$1315,DataRegularSeason20242025!$B$3:$B$1315, "&lt;=" &amp; GT$1, DataRegularSeason20242025!$D$3:$D$1315, $A28)+SUMIFS(DataRegularSeason20242025!$AB$3:$AB$1315,DataRegularSeason20242025!$B$3:$B$1315, "&lt;=" &amp; GT$1, DataRegularSeason20242025!$E$3:$E$1315, $A28)</f>
        <v>34</v>
      </c>
      <c r="GU28">
        <f>SUMIFS(DataRegularSeason20242025!$AA$3:$AA$1315,DataRegularSeason20242025!$B$3:$B$1315, "&lt;=" &amp; GU$1, DataRegularSeason20242025!$D$3:$D$1315, $A28)+SUMIFS(DataRegularSeason20242025!$AB$3:$AB$1315,DataRegularSeason20242025!$B$3:$B$1315, "&lt;=" &amp; GU$1, DataRegularSeason20242025!$E$3:$E$1315, $A28)</f>
        <v>34</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33</v>
      </c>
      <c r="BY29">
        <f>SUMIFS(DataRegularSeason20242025!$AA$3:$AA$1315,DataRegularSeason20242025!$B$3:$B$1315, "&lt;=" &amp; BY$1, DataRegularSeason20242025!$D$3:$D$1315, $A29)+SUMIFS(DataRegularSeason20242025!$AB$3:$AB$1315,DataRegularSeason20242025!$B$3:$B$1315, "&lt;=" &amp; BY$1, DataRegularSeason20242025!$E$3:$E$1315, $A29)</f>
        <v>33</v>
      </c>
      <c r="BZ29">
        <f>SUMIFS(DataRegularSeason20242025!$AA$3:$AA$1315,DataRegularSeason20242025!$B$3:$B$1315, "&lt;=" &amp; BZ$1, DataRegularSeason20242025!$D$3:$D$1315, $A29)+SUMIFS(DataRegularSeason20242025!$AB$3:$AB$1315,DataRegularSeason20242025!$B$3:$B$1315, "&lt;=" &amp; BZ$1, DataRegularSeason20242025!$E$3:$E$1315, $A29)</f>
        <v>33</v>
      </c>
      <c r="CA29">
        <f>SUMIFS(DataRegularSeason20242025!$AA$3:$AA$1315,DataRegularSeason20242025!$B$3:$B$1315, "&lt;=" &amp; CA$1, DataRegularSeason20242025!$D$3:$D$1315, $A29)+SUMIFS(DataRegularSeason20242025!$AB$3:$AB$1315,DataRegularSeason20242025!$B$3:$B$1315, "&lt;=" &amp; CA$1, DataRegularSeason20242025!$E$3:$E$1315, $A29)</f>
        <v>33</v>
      </c>
      <c r="CB29">
        <f>SUMIFS(DataRegularSeason20242025!$AA$3:$AA$1315,DataRegularSeason20242025!$B$3:$B$1315, "&lt;=" &amp; CB$1, DataRegularSeason20242025!$D$3:$D$1315, $A29)+SUMIFS(DataRegularSeason20242025!$AB$3:$AB$1315,DataRegularSeason20242025!$B$3:$B$1315, "&lt;=" &amp; CB$1, DataRegularSeason20242025!$E$3:$E$1315, $A29)</f>
        <v>33</v>
      </c>
      <c r="CC29">
        <f>SUMIFS(DataRegularSeason20242025!$AA$3:$AA$1315,DataRegularSeason20242025!$B$3:$B$1315, "&lt;=" &amp; CC$1, DataRegularSeason20242025!$D$3:$D$1315, $A29)+SUMIFS(DataRegularSeason20242025!$AB$3:$AB$1315,DataRegularSeason20242025!$B$3:$B$1315, "&lt;=" &amp; CC$1, DataRegularSeason20242025!$E$3:$E$1315, $A29)</f>
        <v>33</v>
      </c>
      <c r="CD29">
        <f>SUMIFS(DataRegularSeason20242025!$AA$3:$AA$1315,DataRegularSeason20242025!$B$3:$B$1315, "&lt;=" &amp; CD$1, DataRegularSeason20242025!$D$3:$D$1315, $A29)+SUMIFS(DataRegularSeason20242025!$AB$3:$AB$1315,DataRegularSeason20242025!$B$3:$B$1315, "&lt;=" &amp; CD$1, DataRegularSeason20242025!$E$3:$E$1315, $A29)</f>
        <v>33</v>
      </c>
      <c r="CE29">
        <f>SUMIFS(DataRegularSeason20242025!$AA$3:$AA$1315,DataRegularSeason20242025!$B$3:$B$1315, "&lt;=" &amp; CE$1, DataRegularSeason20242025!$D$3:$D$1315, $A29)+SUMIFS(DataRegularSeason20242025!$AB$3:$AB$1315,DataRegularSeason20242025!$B$3:$B$1315, "&lt;=" &amp; CE$1, DataRegularSeason20242025!$E$3:$E$1315, $A29)</f>
        <v>33</v>
      </c>
      <c r="CF29">
        <f>SUMIFS(DataRegularSeason20242025!$AA$3:$AA$1315,DataRegularSeason20242025!$B$3:$B$1315, "&lt;=" &amp; CF$1, DataRegularSeason20242025!$D$3:$D$1315, $A29)+SUMIFS(DataRegularSeason20242025!$AB$3:$AB$1315,DataRegularSeason20242025!$B$3:$B$1315, "&lt;=" &amp; CF$1, DataRegularSeason20242025!$E$3:$E$1315, $A29)</f>
        <v>33</v>
      </c>
      <c r="CG29">
        <f>SUMIFS(DataRegularSeason20242025!$AA$3:$AA$1315,DataRegularSeason20242025!$B$3:$B$1315, "&lt;=" &amp; CG$1, DataRegularSeason20242025!$D$3:$D$1315, $A29)+SUMIFS(DataRegularSeason20242025!$AB$3:$AB$1315,DataRegularSeason20242025!$B$3:$B$1315, "&lt;=" &amp; CG$1, DataRegularSeason20242025!$E$3:$E$1315, $A29)</f>
        <v>33</v>
      </c>
      <c r="CH29">
        <f>SUMIFS(DataRegularSeason20242025!$AA$3:$AA$1315,DataRegularSeason20242025!$B$3:$B$1315, "&lt;=" &amp; CH$1, DataRegularSeason20242025!$D$3:$D$1315, $A29)+SUMIFS(DataRegularSeason20242025!$AB$3:$AB$1315,DataRegularSeason20242025!$B$3:$B$1315, "&lt;=" &amp; CH$1, DataRegularSeason20242025!$E$3:$E$1315, $A29)</f>
        <v>33</v>
      </c>
      <c r="CI29">
        <f>SUMIFS(DataRegularSeason20242025!$AA$3:$AA$1315,DataRegularSeason20242025!$B$3:$B$1315, "&lt;=" &amp; CI$1, DataRegularSeason20242025!$D$3:$D$1315, $A29)+SUMIFS(DataRegularSeason20242025!$AB$3:$AB$1315,DataRegularSeason20242025!$B$3:$B$1315, "&lt;=" &amp; CI$1, DataRegularSeason20242025!$E$3:$E$1315, $A29)</f>
        <v>33</v>
      </c>
      <c r="CJ29">
        <f>SUMIFS(DataRegularSeason20242025!$AA$3:$AA$1315,DataRegularSeason20242025!$B$3:$B$1315, "&lt;=" &amp; CJ$1, DataRegularSeason20242025!$D$3:$D$1315, $A29)+SUMIFS(DataRegularSeason20242025!$AB$3:$AB$1315,DataRegularSeason20242025!$B$3:$B$1315, "&lt;=" &amp; CJ$1, DataRegularSeason20242025!$E$3:$E$1315, $A29)</f>
        <v>33</v>
      </c>
      <c r="CK29">
        <f>SUMIFS(DataRegularSeason20242025!$AA$3:$AA$1315,DataRegularSeason20242025!$B$3:$B$1315, "&lt;=" &amp; CK$1, DataRegularSeason20242025!$D$3:$D$1315, $A29)+SUMIFS(DataRegularSeason20242025!$AB$3:$AB$1315,DataRegularSeason20242025!$B$3:$B$1315, "&lt;=" &amp; CK$1, DataRegularSeason20242025!$E$3:$E$1315, $A29)</f>
        <v>33</v>
      </c>
      <c r="CL29">
        <f>SUMIFS(DataRegularSeason20242025!$AA$3:$AA$1315,DataRegularSeason20242025!$B$3:$B$1315, "&lt;=" &amp; CL$1, DataRegularSeason20242025!$D$3:$D$1315, $A29)+SUMIFS(DataRegularSeason20242025!$AB$3:$AB$1315,DataRegularSeason20242025!$B$3:$B$1315, "&lt;=" &amp; CL$1, DataRegularSeason20242025!$E$3:$E$1315, $A29)</f>
        <v>33</v>
      </c>
      <c r="CM29">
        <f>SUMIFS(DataRegularSeason20242025!$AA$3:$AA$1315,DataRegularSeason20242025!$B$3:$B$1315, "&lt;=" &amp; CM$1, DataRegularSeason20242025!$D$3:$D$1315, $A29)+SUMIFS(DataRegularSeason20242025!$AB$3:$AB$1315,DataRegularSeason20242025!$B$3:$B$1315, "&lt;=" &amp; CM$1, DataRegularSeason20242025!$E$3:$E$1315, $A29)</f>
        <v>33</v>
      </c>
      <c r="CN29">
        <f>SUMIFS(DataRegularSeason20242025!$AA$3:$AA$1315,DataRegularSeason20242025!$B$3:$B$1315, "&lt;=" &amp; CN$1, DataRegularSeason20242025!$D$3:$D$1315, $A29)+SUMIFS(DataRegularSeason20242025!$AB$3:$AB$1315,DataRegularSeason20242025!$B$3:$B$1315, "&lt;=" &amp; CN$1, DataRegularSeason20242025!$E$3:$E$1315, $A29)</f>
        <v>33</v>
      </c>
      <c r="CO29">
        <f>SUMIFS(DataRegularSeason20242025!$AA$3:$AA$1315,DataRegularSeason20242025!$B$3:$B$1315, "&lt;=" &amp; CO$1, DataRegularSeason20242025!$D$3:$D$1315, $A29)+SUMIFS(DataRegularSeason20242025!$AB$3:$AB$1315,DataRegularSeason20242025!$B$3:$B$1315, "&lt;=" &amp; CO$1, DataRegularSeason20242025!$E$3:$E$1315, $A29)</f>
        <v>33</v>
      </c>
      <c r="CP29">
        <f>SUMIFS(DataRegularSeason20242025!$AA$3:$AA$1315,DataRegularSeason20242025!$B$3:$B$1315, "&lt;=" &amp; CP$1, DataRegularSeason20242025!$D$3:$D$1315, $A29)+SUMIFS(DataRegularSeason20242025!$AB$3:$AB$1315,DataRegularSeason20242025!$B$3:$B$1315, "&lt;=" &amp; CP$1, DataRegularSeason20242025!$E$3:$E$1315, $A29)</f>
        <v>33</v>
      </c>
      <c r="CQ29">
        <f>SUMIFS(DataRegularSeason20242025!$AA$3:$AA$1315,DataRegularSeason20242025!$B$3:$B$1315, "&lt;=" &amp; CQ$1, DataRegularSeason20242025!$D$3:$D$1315, $A29)+SUMIFS(DataRegularSeason20242025!$AB$3:$AB$1315,DataRegularSeason20242025!$B$3:$B$1315, "&lt;=" &amp; CQ$1, DataRegularSeason20242025!$E$3:$E$1315, $A29)</f>
        <v>33</v>
      </c>
      <c r="CR29">
        <f>SUMIFS(DataRegularSeason20242025!$AA$3:$AA$1315,DataRegularSeason20242025!$B$3:$B$1315, "&lt;=" &amp; CR$1, DataRegularSeason20242025!$D$3:$D$1315, $A29)+SUMIFS(DataRegularSeason20242025!$AB$3:$AB$1315,DataRegularSeason20242025!$B$3:$B$1315, "&lt;=" &amp; CR$1, DataRegularSeason20242025!$E$3:$E$1315, $A29)</f>
        <v>33</v>
      </c>
      <c r="CS29">
        <f>SUMIFS(DataRegularSeason20242025!$AA$3:$AA$1315,DataRegularSeason20242025!$B$3:$B$1315, "&lt;=" &amp; CS$1, DataRegularSeason20242025!$D$3:$D$1315, $A29)+SUMIFS(DataRegularSeason20242025!$AB$3:$AB$1315,DataRegularSeason20242025!$B$3:$B$1315, "&lt;=" &amp; CS$1, DataRegularSeason20242025!$E$3:$E$1315, $A29)</f>
        <v>33</v>
      </c>
      <c r="CT29">
        <f>SUMIFS(DataRegularSeason20242025!$AA$3:$AA$1315,DataRegularSeason20242025!$B$3:$B$1315, "&lt;=" &amp; CT$1, DataRegularSeason20242025!$D$3:$D$1315, $A29)+SUMIFS(DataRegularSeason20242025!$AB$3:$AB$1315,DataRegularSeason20242025!$B$3:$B$1315, "&lt;=" &amp; CT$1, DataRegularSeason20242025!$E$3:$E$1315, $A29)</f>
        <v>33</v>
      </c>
      <c r="CU29">
        <f>SUMIFS(DataRegularSeason20242025!$AA$3:$AA$1315,DataRegularSeason20242025!$B$3:$B$1315, "&lt;=" &amp; CU$1, DataRegularSeason20242025!$D$3:$D$1315, $A29)+SUMIFS(DataRegularSeason20242025!$AB$3:$AB$1315,DataRegularSeason20242025!$B$3:$B$1315, "&lt;=" &amp; CU$1, DataRegularSeason20242025!$E$3:$E$1315, $A29)</f>
        <v>33</v>
      </c>
      <c r="CV29">
        <f>SUMIFS(DataRegularSeason20242025!$AA$3:$AA$1315,DataRegularSeason20242025!$B$3:$B$1315, "&lt;=" &amp; CV$1, DataRegularSeason20242025!$D$3:$D$1315, $A29)+SUMIFS(DataRegularSeason20242025!$AB$3:$AB$1315,DataRegularSeason20242025!$B$3:$B$1315, "&lt;=" &amp; CV$1, DataRegularSeason20242025!$E$3:$E$1315, $A29)</f>
        <v>33</v>
      </c>
      <c r="CW29">
        <f>SUMIFS(DataRegularSeason20242025!$AA$3:$AA$1315,DataRegularSeason20242025!$B$3:$B$1315, "&lt;=" &amp; CW$1, DataRegularSeason20242025!$D$3:$D$1315, $A29)+SUMIFS(DataRegularSeason20242025!$AB$3:$AB$1315,DataRegularSeason20242025!$B$3:$B$1315, "&lt;=" &amp; CW$1, DataRegularSeason20242025!$E$3:$E$1315, $A29)</f>
        <v>33</v>
      </c>
      <c r="CX29">
        <f>SUMIFS(DataRegularSeason20242025!$AA$3:$AA$1315,DataRegularSeason20242025!$B$3:$B$1315, "&lt;=" &amp; CX$1, DataRegularSeason20242025!$D$3:$D$1315, $A29)+SUMIFS(DataRegularSeason20242025!$AB$3:$AB$1315,DataRegularSeason20242025!$B$3:$B$1315, "&lt;=" &amp; CX$1, DataRegularSeason20242025!$E$3:$E$1315, $A29)</f>
        <v>33</v>
      </c>
      <c r="CY29">
        <f>SUMIFS(DataRegularSeason20242025!$AA$3:$AA$1315,DataRegularSeason20242025!$B$3:$B$1315, "&lt;=" &amp; CY$1, DataRegularSeason20242025!$D$3:$D$1315, $A29)+SUMIFS(DataRegularSeason20242025!$AB$3:$AB$1315,DataRegularSeason20242025!$B$3:$B$1315, "&lt;=" &amp; CY$1, DataRegularSeason20242025!$E$3:$E$1315, $A29)</f>
        <v>33</v>
      </c>
      <c r="CZ29">
        <f>SUMIFS(DataRegularSeason20242025!$AA$3:$AA$1315,DataRegularSeason20242025!$B$3:$B$1315, "&lt;=" &amp; CZ$1, DataRegularSeason20242025!$D$3:$D$1315, $A29)+SUMIFS(DataRegularSeason20242025!$AB$3:$AB$1315,DataRegularSeason20242025!$B$3:$B$1315, "&lt;=" &amp; CZ$1, DataRegularSeason20242025!$E$3:$E$1315, $A29)</f>
        <v>33</v>
      </c>
      <c r="DA29">
        <f>SUMIFS(DataRegularSeason20242025!$AA$3:$AA$1315,DataRegularSeason20242025!$B$3:$B$1315, "&lt;=" &amp; DA$1, DataRegularSeason20242025!$D$3:$D$1315, $A29)+SUMIFS(DataRegularSeason20242025!$AB$3:$AB$1315,DataRegularSeason20242025!$B$3:$B$1315, "&lt;=" &amp; DA$1, DataRegularSeason20242025!$E$3:$E$1315, $A29)</f>
        <v>33</v>
      </c>
      <c r="DB29">
        <f>SUMIFS(DataRegularSeason20242025!$AA$3:$AA$1315,DataRegularSeason20242025!$B$3:$B$1315, "&lt;=" &amp; DB$1, DataRegularSeason20242025!$D$3:$D$1315, $A29)+SUMIFS(DataRegularSeason20242025!$AB$3:$AB$1315,DataRegularSeason20242025!$B$3:$B$1315, "&lt;=" &amp; DB$1, DataRegularSeason20242025!$E$3:$E$1315, $A29)</f>
        <v>33</v>
      </c>
      <c r="DC29">
        <f>SUMIFS(DataRegularSeason20242025!$AA$3:$AA$1315,DataRegularSeason20242025!$B$3:$B$1315, "&lt;=" &amp; DC$1, DataRegularSeason20242025!$D$3:$D$1315, $A29)+SUMIFS(DataRegularSeason20242025!$AB$3:$AB$1315,DataRegularSeason20242025!$B$3:$B$1315, "&lt;=" &amp; DC$1, DataRegularSeason20242025!$E$3:$E$1315, $A29)</f>
        <v>33</v>
      </c>
      <c r="DD29">
        <f>SUMIFS(DataRegularSeason20242025!$AA$3:$AA$1315,DataRegularSeason20242025!$B$3:$B$1315, "&lt;=" &amp; DD$1, DataRegularSeason20242025!$D$3:$D$1315, $A29)+SUMIFS(DataRegularSeason20242025!$AB$3:$AB$1315,DataRegularSeason20242025!$B$3:$B$1315, "&lt;=" &amp; DD$1, DataRegularSeason20242025!$E$3:$E$1315, $A29)</f>
        <v>33</v>
      </c>
      <c r="DE29">
        <f>SUMIFS(DataRegularSeason20242025!$AA$3:$AA$1315,DataRegularSeason20242025!$B$3:$B$1315, "&lt;=" &amp; DE$1, DataRegularSeason20242025!$D$3:$D$1315, $A29)+SUMIFS(DataRegularSeason20242025!$AB$3:$AB$1315,DataRegularSeason20242025!$B$3:$B$1315, "&lt;=" &amp; DE$1, DataRegularSeason20242025!$E$3:$E$1315, $A29)</f>
        <v>33</v>
      </c>
      <c r="DF29">
        <f>SUMIFS(DataRegularSeason20242025!$AA$3:$AA$1315,DataRegularSeason20242025!$B$3:$B$1315, "&lt;=" &amp; DF$1, DataRegularSeason20242025!$D$3:$D$1315, $A29)+SUMIFS(DataRegularSeason20242025!$AB$3:$AB$1315,DataRegularSeason20242025!$B$3:$B$1315, "&lt;=" &amp; DF$1, DataRegularSeason20242025!$E$3:$E$1315, $A29)</f>
        <v>33</v>
      </c>
      <c r="DG29">
        <f>SUMIFS(DataRegularSeason20242025!$AA$3:$AA$1315,DataRegularSeason20242025!$B$3:$B$1315, "&lt;=" &amp; DG$1, DataRegularSeason20242025!$D$3:$D$1315, $A29)+SUMIFS(DataRegularSeason20242025!$AB$3:$AB$1315,DataRegularSeason20242025!$B$3:$B$1315, "&lt;=" &amp; DG$1, DataRegularSeason20242025!$E$3:$E$1315, $A29)</f>
        <v>33</v>
      </c>
      <c r="DH29">
        <f>SUMIFS(DataRegularSeason20242025!$AA$3:$AA$1315,DataRegularSeason20242025!$B$3:$B$1315, "&lt;=" &amp; DH$1, DataRegularSeason20242025!$D$3:$D$1315, $A29)+SUMIFS(DataRegularSeason20242025!$AB$3:$AB$1315,DataRegularSeason20242025!$B$3:$B$1315, "&lt;=" &amp; DH$1, DataRegularSeason20242025!$E$3:$E$1315, $A29)</f>
        <v>33</v>
      </c>
      <c r="DI29">
        <f>SUMIFS(DataRegularSeason20242025!$AA$3:$AA$1315,DataRegularSeason20242025!$B$3:$B$1315, "&lt;=" &amp; DI$1, DataRegularSeason20242025!$D$3:$D$1315, $A29)+SUMIFS(DataRegularSeason20242025!$AB$3:$AB$1315,DataRegularSeason20242025!$B$3:$B$1315, "&lt;=" &amp; DI$1, DataRegularSeason20242025!$E$3:$E$1315, $A29)</f>
        <v>33</v>
      </c>
      <c r="DJ29">
        <f>SUMIFS(DataRegularSeason20242025!$AA$3:$AA$1315,DataRegularSeason20242025!$B$3:$B$1315, "&lt;=" &amp; DJ$1, DataRegularSeason20242025!$D$3:$D$1315, $A29)+SUMIFS(DataRegularSeason20242025!$AB$3:$AB$1315,DataRegularSeason20242025!$B$3:$B$1315, "&lt;=" &amp; DJ$1, DataRegularSeason20242025!$E$3:$E$1315, $A29)</f>
        <v>33</v>
      </c>
      <c r="DK29">
        <f>SUMIFS(DataRegularSeason20242025!$AA$3:$AA$1315,DataRegularSeason20242025!$B$3:$B$1315, "&lt;=" &amp; DK$1, DataRegularSeason20242025!$D$3:$D$1315, $A29)+SUMIFS(DataRegularSeason20242025!$AB$3:$AB$1315,DataRegularSeason20242025!$B$3:$B$1315, "&lt;=" &amp; DK$1, DataRegularSeason20242025!$E$3:$E$1315, $A29)</f>
        <v>33</v>
      </c>
      <c r="DL29">
        <f>SUMIFS(DataRegularSeason20242025!$AA$3:$AA$1315,DataRegularSeason20242025!$B$3:$B$1315, "&lt;=" &amp; DL$1, DataRegularSeason20242025!$D$3:$D$1315, $A29)+SUMIFS(DataRegularSeason20242025!$AB$3:$AB$1315,DataRegularSeason20242025!$B$3:$B$1315, "&lt;=" &amp; DL$1, DataRegularSeason20242025!$E$3:$E$1315, $A29)</f>
        <v>33</v>
      </c>
      <c r="DM29">
        <f>SUMIFS(DataRegularSeason20242025!$AA$3:$AA$1315,DataRegularSeason20242025!$B$3:$B$1315, "&lt;=" &amp; DM$1, DataRegularSeason20242025!$D$3:$D$1315, $A29)+SUMIFS(DataRegularSeason20242025!$AB$3:$AB$1315,DataRegularSeason20242025!$B$3:$B$1315, "&lt;=" &amp; DM$1, DataRegularSeason20242025!$E$3:$E$1315, $A29)</f>
        <v>33</v>
      </c>
      <c r="DN29">
        <f>SUMIFS(DataRegularSeason20242025!$AA$3:$AA$1315,DataRegularSeason20242025!$B$3:$B$1315, "&lt;=" &amp; DN$1, DataRegularSeason20242025!$D$3:$D$1315, $A29)+SUMIFS(DataRegularSeason20242025!$AB$3:$AB$1315,DataRegularSeason20242025!$B$3:$B$1315, "&lt;=" &amp; DN$1, DataRegularSeason20242025!$E$3:$E$1315, $A29)</f>
        <v>33</v>
      </c>
      <c r="DO29">
        <f>SUMIFS(DataRegularSeason20242025!$AA$3:$AA$1315,DataRegularSeason20242025!$B$3:$B$1315, "&lt;=" &amp; DO$1, DataRegularSeason20242025!$D$3:$D$1315, $A29)+SUMIFS(DataRegularSeason20242025!$AB$3:$AB$1315,DataRegularSeason20242025!$B$3:$B$1315, "&lt;=" &amp; DO$1, DataRegularSeason20242025!$E$3:$E$1315, $A29)</f>
        <v>33</v>
      </c>
      <c r="DP29">
        <f>SUMIFS(DataRegularSeason20242025!$AA$3:$AA$1315,DataRegularSeason20242025!$B$3:$B$1315, "&lt;=" &amp; DP$1, DataRegularSeason20242025!$D$3:$D$1315, $A29)+SUMIFS(DataRegularSeason20242025!$AB$3:$AB$1315,DataRegularSeason20242025!$B$3:$B$1315, "&lt;=" &amp; DP$1, DataRegularSeason20242025!$E$3:$E$1315, $A29)</f>
        <v>33</v>
      </c>
      <c r="DQ29">
        <f>SUMIFS(DataRegularSeason20242025!$AA$3:$AA$1315,DataRegularSeason20242025!$B$3:$B$1315, "&lt;=" &amp; DQ$1, DataRegularSeason20242025!$D$3:$D$1315, $A29)+SUMIFS(DataRegularSeason20242025!$AB$3:$AB$1315,DataRegularSeason20242025!$B$3:$B$1315, "&lt;=" &amp; DQ$1, DataRegularSeason20242025!$E$3:$E$1315, $A29)</f>
        <v>33</v>
      </c>
      <c r="DR29">
        <f>SUMIFS(DataRegularSeason20242025!$AA$3:$AA$1315,DataRegularSeason20242025!$B$3:$B$1315, "&lt;=" &amp; DR$1, DataRegularSeason20242025!$D$3:$D$1315, $A29)+SUMIFS(DataRegularSeason20242025!$AB$3:$AB$1315,DataRegularSeason20242025!$B$3:$B$1315, "&lt;=" &amp; DR$1, DataRegularSeason20242025!$E$3:$E$1315, $A29)</f>
        <v>33</v>
      </c>
      <c r="DS29">
        <f>SUMIFS(DataRegularSeason20242025!$AA$3:$AA$1315,DataRegularSeason20242025!$B$3:$B$1315, "&lt;=" &amp; DS$1, DataRegularSeason20242025!$D$3:$D$1315, $A29)+SUMIFS(DataRegularSeason20242025!$AB$3:$AB$1315,DataRegularSeason20242025!$B$3:$B$1315, "&lt;=" &amp; DS$1, DataRegularSeason20242025!$E$3:$E$1315, $A29)</f>
        <v>33</v>
      </c>
      <c r="DT29">
        <f>SUMIFS(DataRegularSeason20242025!$AA$3:$AA$1315,DataRegularSeason20242025!$B$3:$B$1315, "&lt;=" &amp; DT$1, DataRegularSeason20242025!$D$3:$D$1315, $A29)+SUMIFS(DataRegularSeason20242025!$AB$3:$AB$1315,DataRegularSeason20242025!$B$3:$B$1315, "&lt;=" &amp; DT$1, DataRegularSeason20242025!$E$3:$E$1315, $A29)</f>
        <v>33</v>
      </c>
      <c r="DU29">
        <f>SUMIFS(DataRegularSeason20242025!$AA$3:$AA$1315,DataRegularSeason20242025!$B$3:$B$1315, "&lt;=" &amp; DU$1, DataRegularSeason20242025!$D$3:$D$1315, $A29)+SUMIFS(DataRegularSeason20242025!$AB$3:$AB$1315,DataRegularSeason20242025!$B$3:$B$1315, "&lt;=" &amp; DU$1, DataRegularSeason20242025!$E$3:$E$1315, $A29)</f>
        <v>33</v>
      </c>
      <c r="DV29">
        <f>SUMIFS(DataRegularSeason20242025!$AA$3:$AA$1315,DataRegularSeason20242025!$B$3:$B$1315, "&lt;=" &amp; DV$1, DataRegularSeason20242025!$D$3:$D$1315, $A29)+SUMIFS(DataRegularSeason20242025!$AB$3:$AB$1315,DataRegularSeason20242025!$B$3:$B$1315, "&lt;=" &amp; DV$1, DataRegularSeason20242025!$E$3:$E$1315, $A29)</f>
        <v>33</v>
      </c>
      <c r="DW29">
        <f>SUMIFS(DataRegularSeason20242025!$AA$3:$AA$1315,DataRegularSeason20242025!$B$3:$B$1315, "&lt;=" &amp; DW$1, DataRegularSeason20242025!$D$3:$D$1315, $A29)+SUMIFS(DataRegularSeason20242025!$AB$3:$AB$1315,DataRegularSeason20242025!$B$3:$B$1315, "&lt;=" &amp; DW$1, DataRegularSeason20242025!$E$3:$E$1315, $A29)</f>
        <v>33</v>
      </c>
      <c r="DX29">
        <f>SUMIFS(DataRegularSeason20242025!$AA$3:$AA$1315,DataRegularSeason20242025!$B$3:$B$1315, "&lt;=" &amp; DX$1, DataRegularSeason20242025!$D$3:$D$1315, $A29)+SUMIFS(DataRegularSeason20242025!$AB$3:$AB$1315,DataRegularSeason20242025!$B$3:$B$1315, "&lt;=" &amp; DX$1, DataRegularSeason20242025!$E$3:$E$1315, $A29)</f>
        <v>33</v>
      </c>
      <c r="DY29">
        <f>SUMIFS(DataRegularSeason20242025!$AA$3:$AA$1315,DataRegularSeason20242025!$B$3:$B$1315, "&lt;=" &amp; DY$1, DataRegularSeason20242025!$D$3:$D$1315, $A29)+SUMIFS(DataRegularSeason20242025!$AB$3:$AB$1315,DataRegularSeason20242025!$B$3:$B$1315, "&lt;=" &amp; DY$1, DataRegularSeason20242025!$E$3:$E$1315, $A29)</f>
        <v>33</v>
      </c>
      <c r="DZ29">
        <f>SUMIFS(DataRegularSeason20242025!$AA$3:$AA$1315,DataRegularSeason20242025!$B$3:$B$1315, "&lt;=" &amp; DZ$1, DataRegularSeason20242025!$D$3:$D$1315, $A29)+SUMIFS(DataRegularSeason20242025!$AB$3:$AB$1315,DataRegularSeason20242025!$B$3:$B$1315, "&lt;=" &amp; DZ$1, DataRegularSeason20242025!$E$3:$E$1315, $A29)</f>
        <v>33</v>
      </c>
      <c r="EA29">
        <f>SUMIFS(DataRegularSeason20242025!$AA$3:$AA$1315,DataRegularSeason20242025!$B$3:$B$1315, "&lt;=" &amp; EA$1, DataRegularSeason20242025!$D$3:$D$1315, $A29)+SUMIFS(DataRegularSeason20242025!$AB$3:$AB$1315,DataRegularSeason20242025!$B$3:$B$1315, "&lt;=" &amp; EA$1, DataRegularSeason20242025!$E$3:$E$1315, $A29)</f>
        <v>33</v>
      </c>
      <c r="EB29">
        <f>SUMIFS(DataRegularSeason20242025!$AA$3:$AA$1315,DataRegularSeason20242025!$B$3:$B$1315, "&lt;=" &amp; EB$1, DataRegularSeason20242025!$D$3:$D$1315, $A29)+SUMIFS(DataRegularSeason20242025!$AB$3:$AB$1315,DataRegularSeason20242025!$B$3:$B$1315, "&lt;=" &amp; EB$1, DataRegularSeason20242025!$E$3:$E$1315, $A29)</f>
        <v>33</v>
      </c>
      <c r="EC29">
        <f>SUMIFS(DataRegularSeason20242025!$AA$3:$AA$1315,DataRegularSeason20242025!$B$3:$B$1315, "&lt;=" &amp; EC$1, DataRegularSeason20242025!$D$3:$D$1315, $A29)+SUMIFS(DataRegularSeason20242025!$AB$3:$AB$1315,DataRegularSeason20242025!$B$3:$B$1315, "&lt;=" &amp; EC$1, DataRegularSeason20242025!$E$3:$E$1315, $A29)</f>
        <v>33</v>
      </c>
      <c r="ED29">
        <f>SUMIFS(DataRegularSeason20242025!$AA$3:$AA$1315,DataRegularSeason20242025!$B$3:$B$1315, "&lt;=" &amp; ED$1, DataRegularSeason20242025!$D$3:$D$1315, $A29)+SUMIFS(DataRegularSeason20242025!$AB$3:$AB$1315,DataRegularSeason20242025!$B$3:$B$1315, "&lt;=" &amp; ED$1, DataRegularSeason20242025!$E$3:$E$1315, $A29)</f>
        <v>33</v>
      </c>
      <c r="EE29">
        <f>SUMIFS(DataRegularSeason20242025!$AA$3:$AA$1315,DataRegularSeason20242025!$B$3:$B$1315, "&lt;=" &amp; EE$1, DataRegularSeason20242025!$D$3:$D$1315, $A29)+SUMIFS(DataRegularSeason20242025!$AB$3:$AB$1315,DataRegularSeason20242025!$B$3:$B$1315, "&lt;=" &amp; EE$1, DataRegularSeason20242025!$E$3:$E$1315, $A29)</f>
        <v>33</v>
      </c>
      <c r="EF29">
        <f>SUMIFS(DataRegularSeason20242025!$AA$3:$AA$1315,DataRegularSeason20242025!$B$3:$B$1315, "&lt;=" &amp; EF$1, DataRegularSeason20242025!$D$3:$D$1315, $A29)+SUMIFS(DataRegularSeason20242025!$AB$3:$AB$1315,DataRegularSeason20242025!$B$3:$B$1315, "&lt;=" &amp; EF$1, DataRegularSeason20242025!$E$3:$E$1315, $A29)</f>
        <v>33</v>
      </c>
      <c r="EG29">
        <f>SUMIFS(DataRegularSeason20242025!$AA$3:$AA$1315,DataRegularSeason20242025!$B$3:$B$1315, "&lt;=" &amp; EG$1, DataRegularSeason20242025!$D$3:$D$1315, $A29)+SUMIFS(DataRegularSeason20242025!$AB$3:$AB$1315,DataRegularSeason20242025!$B$3:$B$1315, "&lt;=" &amp; EG$1, DataRegularSeason20242025!$E$3:$E$1315, $A29)</f>
        <v>33</v>
      </c>
      <c r="EH29">
        <f>SUMIFS(DataRegularSeason20242025!$AA$3:$AA$1315,DataRegularSeason20242025!$B$3:$B$1315, "&lt;=" &amp; EH$1, DataRegularSeason20242025!$D$3:$D$1315, $A29)+SUMIFS(DataRegularSeason20242025!$AB$3:$AB$1315,DataRegularSeason20242025!$B$3:$B$1315, "&lt;=" &amp; EH$1, DataRegularSeason20242025!$E$3:$E$1315, $A29)</f>
        <v>33</v>
      </c>
      <c r="EI29">
        <f>SUMIFS(DataRegularSeason20242025!$AA$3:$AA$1315,DataRegularSeason20242025!$B$3:$B$1315, "&lt;=" &amp; EI$1, DataRegularSeason20242025!$D$3:$D$1315, $A29)+SUMIFS(DataRegularSeason20242025!$AB$3:$AB$1315,DataRegularSeason20242025!$B$3:$B$1315, "&lt;=" &amp; EI$1, DataRegularSeason20242025!$E$3:$E$1315, $A29)</f>
        <v>33</v>
      </c>
      <c r="EJ29">
        <f>SUMIFS(DataRegularSeason20242025!$AA$3:$AA$1315,DataRegularSeason20242025!$B$3:$B$1315, "&lt;=" &amp; EJ$1, DataRegularSeason20242025!$D$3:$D$1315, $A29)+SUMIFS(DataRegularSeason20242025!$AB$3:$AB$1315,DataRegularSeason20242025!$B$3:$B$1315, "&lt;=" &amp; EJ$1, DataRegularSeason20242025!$E$3:$E$1315, $A29)</f>
        <v>33</v>
      </c>
      <c r="EK29">
        <f>SUMIFS(DataRegularSeason20242025!$AA$3:$AA$1315,DataRegularSeason20242025!$B$3:$B$1315, "&lt;=" &amp; EK$1, DataRegularSeason20242025!$D$3:$D$1315, $A29)+SUMIFS(DataRegularSeason20242025!$AB$3:$AB$1315,DataRegularSeason20242025!$B$3:$B$1315, "&lt;=" &amp; EK$1, DataRegularSeason20242025!$E$3:$E$1315, $A29)</f>
        <v>33</v>
      </c>
      <c r="EL29">
        <f>SUMIFS(DataRegularSeason20242025!$AA$3:$AA$1315,DataRegularSeason20242025!$B$3:$B$1315, "&lt;=" &amp; EL$1, DataRegularSeason20242025!$D$3:$D$1315, $A29)+SUMIFS(DataRegularSeason20242025!$AB$3:$AB$1315,DataRegularSeason20242025!$B$3:$B$1315, "&lt;=" &amp; EL$1, DataRegularSeason20242025!$E$3:$E$1315, $A29)</f>
        <v>33</v>
      </c>
      <c r="EM29">
        <f>SUMIFS(DataRegularSeason20242025!$AA$3:$AA$1315,DataRegularSeason20242025!$B$3:$B$1315, "&lt;=" &amp; EM$1, DataRegularSeason20242025!$D$3:$D$1315, $A29)+SUMIFS(DataRegularSeason20242025!$AB$3:$AB$1315,DataRegularSeason20242025!$B$3:$B$1315, "&lt;=" &amp; EM$1, DataRegularSeason20242025!$E$3:$E$1315, $A29)</f>
        <v>33</v>
      </c>
      <c r="EN29">
        <f>SUMIFS(DataRegularSeason20242025!$AA$3:$AA$1315,DataRegularSeason20242025!$B$3:$B$1315, "&lt;=" &amp; EN$1, DataRegularSeason20242025!$D$3:$D$1315, $A29)+SUMIFS(DataRegularSeason20242025!$AB$3:$AB$1315,DataRegularSeason20242025!$B$3:$B$1315, "&lt;=" &amp; EN$1, DataRegularSeason20242025!$E$3:$E$1315, $A29)</f>
        <v>33</v>
      </c>
      <c r="EO29">
        <f>SUMIFS(DataRegularSeason20242025!$AA$3:$AA$1315,DataRegularSeason20242025!$B$3:$B$1315, "&lt;=" &amp; EO$1, DataRegularSeason20242025!$D$3:$D$1315, $A29)+SUMIFS(DataRegularSeason20242025!$AB$3:$AB$1315,DataRegularSeason20242025!$B$3:$B$1315, "&lt;=" &amp; EO$1, DataRegularSeason20242025!$E$3:$E$1315, $A29)</f>
        <v>33</v>
      </c>
      <c r="EP29">
        <f>SUMIFS(DataRegularSeason20242025!$AA$3:$AA$1315,DataRegularSeason20242025!$B$3:$B$1315, "&lt;=" &amp; EP$1, DataRegularSeason20242025!$D$3:$D$1315, $A29)+SUMIFS(DataRegularSeason20242025!$AB$3:$AB$1315,DataRegularSeason20242025!$B$3:$B$1315, "&lt;=" &amp; EP$1, DataRegularSeason20242025!$E$3:$E$1315, $A29)</f>
        <v>33</v>
      </c>
      <c r="EQ29">
        <f>SUMIFS(DataRegularSeason20242025!$AA$3:$AA$1315,DataRegularSeason20242025!$B$3:$B$1315, "&lt;=" &amp; EQ$1, DataRegularSeason20242025!$D$3:$D$1315, $A29)+SUMIFS(DataRegularSeason20242025!$AB$3:$AB$1315,DataRegularSeason20242025!$B$3:$B$1315, "&lt;=" &amp; EQ$1, DataRegularSeason20242025!$E$3:$E$1315, $A29)</f>
        <v>33</v>
      </c>
      <c r="ER29">
        <f>SUMIFS(DataRegularSeason20242025!$AA$3:$AA$1315,DataRegularSeason20242025!$B$3:$B$1315, "&lt;=" &amp; ER$1, DataRegularSeason20242025!$D$3:$D$1315, $A29)+SUMIFS(DataRegularSeason20242025!$AB$3:$AB$1315,DataRegularSeason20242025!$B$3:$B$1315, "&lt;=" &amp; ER$1, DataRegularSeason20242025!$E$3:$E$1315, $A29)</f>
        <v>33</v>
      </c>
      <c r="ES29">
        <f>SUMIFS(DataRegularSeason20242025!$AA$3:$AA$1315,DataRegularSeason20242025!$B$3:$B$1315, "&lt;=" &amp; ES$1, DataRegularSeason20242025!$D$3:$D$1315, $A29)+SUMIFS(DataRegularSeason20242025!$AB$3:$AB$1315,DataRegularSeason20242025!$B$3:$B$1315, "&lt;=" &amp; ES$1, DataRegularSeason20242025!$E$3:$E$1315, $A29)</f>
        <v>33</v>
      </c>
      <c r="ET29">
        <f>SUMIFS(DataRegularSeason20242025!$AA$3:$AA$1315,DataRegularSeason20242025!$B$3:$B$1315, "&lt;=" &amp; ET$1, DataRegularSeason20242025!$D$3:$D$1315, $A29)+SUMIFS(DataRegularSeason20242025!$AB$3:$AB$1315,DataRegularSeason20242025!$B$3:$B$1315, "&lt;=" &amp; ET$1, DataRegularSeason20242025!$E$3:$E$1315, $A29)</f>
        <v>33</v>
      </c>
      <c r="EU29">
        <f>SUMIFS(DataRegularSeason20242025!$AA$3:$AA$1315,DataRegularSeason20242025!$B$3:$B$1315, "&lt;=" &amp; EU$1, DataRegularSeason20242025!$D$3:$D$1315, $A29)+SUMIFS(DataRegularSeason20242025!$AB$3:$AB$1315,DataRegularSeason20242025!$B$3:$B$1315, "&lt;=" &amp; EU$1, DataRegularSeason20242025!$E$3:$E$1315, $A29)</f>
        <v>33</v>
      </c>
      <c r="EV29">
        <f>SUMIFS(DataRegularSeason20242025!$AA$3:$AA$1315,DataRegularSeason20242025!$B$3:$B$1315, "&lt;=" &amp; EV$1, DataRegularSeason20242025!$D$3:$D$1315, $A29)+SUMIFS(DataRegularSeason20242025!$AB$3:$AB$1315,DataRegularSeason20242025!$B$3:$B$1315, "&lt;=" &amp; EV$1, DataRegularSeason20242025!$E$3:$E$1315, $A29)</f>
        <v>33</v>
      </c>
      <c r="EW29">
        <f>SUMIFS(DataRegularSeason20242025!$AA$3:$AA$1315,DataRegularSeason20242025!$B$3:$B$1315, "&lt;=" &amp; EW$1, DataRegularSeason20242025!$D$3:$D$1315, $A29)+SUMIFS(DataRegularSeason20242025!$AB$3:$AB$1315,DataRegularSeason20242025!$B$3:$B$1315, "&lt;=" &amp; EW$1, DataRegularSeason20242025!$E$3:$E$1315, $A29)</f>
        <v>33</v>
      </c>
      <c r="EX29">
        <f>SUMIFS(DataRegularSeason20242025!$AA$3:$AA$1315,DataRegularSeason20242025!$B$3:$B$1315, "&lt;=" &amp; EX$1, DataRegularSeason20242025!$D$3:$D$1315, $A29)+SUMIFS(DataRegularSeason20242025!$AB$3:$AB$1315,DataRegularSeason20242025!$B$3:$B$1315, "&lt;=" &amp; EX$1, DataRegularSeason20242025!$E$3:$E$1315, $A29)</f>
        <v>33</v>
      </c>
      <c r="EY29">
        <f>SUMIFS(DataRegularSeason20242025!$AA$3:$AA$1315,DataRegularSeason20242025!$B$3:$B$1315, "&lt;=" &amp; EY$1, DataRegularSeason20242025!$D$3:$D$1315, $A29)+SUMIFS(DataRegularSeason20242025!$AB$3:$AB$1315,DataRegularSeason20242025!$B$3:$B$1315, "&lt;=" &amp; EY$1, DataRegularSeason20242025!$E$3:$E$1315, $A29)</f>
        <v>33</v>
      </c>
      <c r="EZ29">
        <f>SUMIFS(DataRegularSeason20242025!$AA$3:$AA$1315,DataRegularSeason20242025!$B$3:$B$1315, "&lt;=" &amp; EZ$1, DataRegularSeason20242025!$D$3:$D$1315, $A29)+SUMIFS(DataRegularSeason20242025!$AB$3:$AB$1315,DataRegularSeason20242025!$B$3:$B$1315, "&lt;=" &amp; EZ$1, DataRegularSeason20242025!$E$3:$E$1315, $A29)</f>
        <v>33</v>
      </c>
      <c r="FA29">
        <f>SUMIFS(DataRegularSeason20242025!$AA$3:$AA$1315,DataRegularSeason20242025!$B$3:$B$1315, "&lt;=" &amp; FA$1, DataRegularSeason20242025!$D$3:$D$1315, $A29)+SUMIFS(DataRegularSeason20242025!$AB$3:$AB$1315,DataRegularSeason20242025!$B$3:$B$1315, "&lt;=" &amp; FA$1, DataRegularSeason20242025!$E$3:$E$1315, $A29)</f>
        <v>33</v>
      </c>
      <c r="FB29">
        <f>SUMIFS(DataRegularSeason20242025!$AA$3:$AA$1315,DataRegularSeason20242025!$B$3:$B$1315, "&lt;=" &amp; FB$1, DataRegularSeason20242025!$D$3:$D$1315, $A29)+SUMIFS(DataRegularSeason20242025!$AB$3:$AB$1315,DataRegularSeason20242025!$B$3:$B$1315, "&lt;=" &amp; FB$1, DataRegularSeason20242025!$E$3:$E$1315, $A29)</f>
        <v>33</v>
      </c>
      <c r="FC29">
        <f>SUMIFS(DataRegularSeason20242025!$AA$3:$AA$1315,DataRegularSeason20242025!$B$3:$B$1315, "&lt;=" &amp; FC$1, DataRegularSeason20242025!$D$3:$D$1315, $A29)+SUMIFS(DataRegularSeason20242025!$AB$3:$AB$1315,DataRegularSeason20242025!$B$3:$B$1315, "&lt;=" &amp; FC$1, DataRegularSeason20242025!$E$3:$E$1315, $A29)</f>
        <v>33</v>
      </c>
      <c r="FD29">
        <f>SUMIFS(DataRegularSeason20242025!$AA$3:$AA$1315,DataRegularSeason20242025!$B$3:$B$1315, "&lt;=" &amp; FD$1, DataRegularSeason20242025!$D$3:$D$1315, $A29)+SUMIFS(DataRegularSeason20242025!$AB$3:$AB$1315,DataRegularSeason20242025!$B$3:$B$1315, "&lt;=" &amp; FD$1, DataRegularSeason20242025!$E$3:$E$1315, $A29)</f>
        <v>33</v>
      </c>
      <c r="FE29">
        <f>SUMIFS(DataRegularSeason20242025!$AA$3:$AA$1315,DataRegularSeason20242025!$B$3:$B$1315, "&lt;=" &amp; FE$1, DataRegularSeason20242025!$D$3:$D$1315, $A29)+SUMIFS(DataRegularSeason20242025!$AB$3:$AB$1315,DataRegularSeason20242025!$B$3:$B$1315, "&lt;=" &amp; FE$1, DataRegularSeason20242025!$E$3:$E$1315, $A29)</f>
        <v>33</v>
      </c>
      <c r="FF29">
        <f>SUMIFS(DataRegularSeason20242025!$AA$3:$AA$1315,DataRegularSeason20242025!$B$3:$B$1315, "&lt;=" &amp; FF$1, DataRegularSeason20242025!$D$3:$D$1315, $A29)+SUMIFS(DataRegularSeason20242025!$AB$3:$AB$1315,DataRegularSeason20242025!$B$3:$B$1315, "&lt;=" &amp; FF$1, DataRegularSeason20242025!$E$3:$E$1315, $A29)</f>
        <v>33</v>
      </c>
      <c r="FG29">
        <f>SUMIFS(DataRegularSeason20242025!$AA$3:$AA$1315,DataRegularSeason20242025!$B$3:$B$1315, "&lt;=" &amp; FG$1, DataRegularSeason20242025!$D$3:$D$1315, $A29)+SUMIFS(DataRegularSeason20242025!$AB$3:$AB$1315,DataRegularSeason20242025!$B$3:$B$1315, "&lt;=" &amp; FG$1, DataRegularSeason20242025!$E$3:$E$1315, $A29)</f>
        <v>33</v>
      </c>
      <c r="FH29">
        <f>SUMIFS(DataRegularSeason20242025!$AA$3:$AA$1315,DataRegularSeason20242025!$B$3:$B$1315, "&lt;=" &amp; FH$1, DataRegularSeason20242025!$D$3:$D$1315, $A29)+SUMIFS(DataRegularSeason20242025!$AB$3:$AB$1315,DataRegularSeason20242025!$B$3:$B$1315, "&lt;=" &amp; FH$1, DataRegularSeason20242025!$E$3:$E$1315, $A29)</f>
        <v>33</v>
      </c>
      <c r="FI29">
        <f>SUMIFS(DataRegularSeason20242025!$AA$3:$AA$1315,DataRegularSeason20242025!$B$3:$B$1315, "&lt;=" &amp; FI$1, DataRegularSeason20242025!$D$3:$D$1315, $A29)+SUMIFS(DataRegularSeason20242025!$AB$3:$AB$1315,DataRegularSeason20242025!$B$3:$B$1315, "&lt;=" &amp; FI$1, DataRegularSeason20242025!$E$3:$E$1315, $A29)</f>
        <v>33</v>
      </c>
      <c r="FJ29">
        <f>SUMIFS(DataRegularSeason20242025!$AA$3:$AA$1315,DataRegularSeason20242025!$B$3:$B$1315, "&lt;=" &amp; FJ$1, DataRegularSeason20242025!$D$3:$D$1315, $A29)+SUMIFS(DataRegularSeason20242025!$AB$3:$AB$1315,DataRegularSeason20242025!$B$3:$B$1315, "&lt;=" &amp; FJ$1, DataRegularSeason20242025!$E$3:$E$1315, $A29)</f>
        <v>33</v>
      </c>
      <c r="FK29">
        <f>SUMIFS(DataRegularSeason20242025!$AA$3:$AA$1315,DataRegularSeason20242025!$B$3:$B$1315, "&lt;=" &amp; FK$1, DataRegularSeason20242025!$D$3:$D$1315, $A29)+SUMIFS(DataRegularSeason20242025!$AB$3:$AB$1315,DataRegularSeason20242025!$B$3:$B$1315, "&lt;=" &amp; FK$1, DataRegularSeason20242025!$E$3:$E$1315, $A29)</f>
        <v>33</v>
      </c>
      <c r="FL29">
        <f>SUMIFS(DataRegularSeason20242025!$AA$3:$AA$1315,DataRegularSeason20242025!$B$3:$B$1315, "&lt;=" &amp; FL$1, DataRegularSeason20242025!$D$3:$D$1315, $A29)+SUMIFS(DataRegularSeason20242025!$AB$3:$AB$1315,DataRegularSeason20242025!$B$3:$B$1315, "&lt;=" &amp; FL$1, DataRegularSeason20242025!$E$3:$E$1315, $A29)</f>
        <v>33</v>
      </c>
      <c r="FM29">
        <f>SUMIFS(DataRegularSeason20242025!$AA$3:$AA$1315,DataRegularSeason20242025!$B$3:$B$1315, "&lt;=" &amp; FM$1, DataRegularSeason20242025!$D$3:$D$1315, $A29)+SUMIFS(DataRegularSeason20242025!$AB$3:$AB$1315,DataRegularSeason20242025!$B$3:$B$1315, "&lt;=" &amp; FM$1, DataRegularSeason20242025!$E$3:$E$1315, $A29)</f>
        <v>33</v>
      </c>
      <c r="FN29">
        <f>SUMIFS(DataRegularSeason20242025!$AA$3:$AA$1315,DataRegularSeason20242025!$B$3:$B$1315, "&lt;=" &amp; FN$1, DataRegularSeason20242025!$D$3:$D$1315, $A29)+SUMIFS(DataRegularSeason20242025!$AB$3:$AB$1315,DataRegularSeason20242025!$B$3:$B$1315, "&lt;=" &amp; FN$1, DataRegularSeason20242025!$E$3:$E$1315, $A29)</f>
        <v>33</v>
      </c>
      <c r="FO29">
        <f>SUMIFS(DataRegularSeason20242025!$AA$3:$AA$1315,DataRegularSeason20242025!$B$3:$B$1315, "&lt;=" &amp; FO$1, DataRegularSeason20242025!$D$3:$D$1315, $A29)+SUMIFS(DataRegularSeason20242025!$AB$3:$AB$1315,DataRegularSeason20242025!$B$3:$B$1315, "&lt;=" &amp; FO$1, DataRegularSeason20242025!$E$3:$E$1315, $A29)</f>
        <v>33</v>
      </c>
      <c r="FP29">
        <f>SUMIFS(DataRegularSeason20242025!$AA$3:$AA$1315,DataRegularSeason20242025!$B$3:$B$1315, "&lt;=" &amp; FP$1, DataRegularSeason20242025!$D$3:$D$1315, $A29)+SUMIFS(DataRegularSeason20242025!$AB$3:$AB$1315,DataRegularSeason20242025!$B$3:$B$1315, "&lt;=" &amp; FP$1, DataRegularSeason20242025!$E$3:$E$1315, $A29)</f>
        <v>33</v>
      </c>
      <c r="FQ29">
        <f>SUMIFS(DataRegularSeason20242025!$AA$3:$AA$1315,DataRegularSeason20242025!$B$3:$B$1315, "&lt;=" &amp; FQ$1, DataRegularSeason20242025!$D$3:$D$1315, $A29)+SUMIFS(DataRegularSeason20242025!$AB$3:$AB$1315,DataRegularSeason20242025!$B$3:$B$1315, "&lt;=" &amp; FQ$1, DataRegularSeason20242025!$E$3:$E$1315, $A29)</f>
        <v>33</v>
      </c>
      <c r="FR29">
        <f>SUMIFS(DataRegularSeason20242025!$AA$3:$AA$1315,DataRegularSeason20242025!$B$3:$B$1315, "&lt;=" &amp; FR$1, DataRegularSeason20242025!$D$3:$D$1315, $A29)+SUMIFS(DataRegularSeason20242025!$AB$3:$AB$1315,DataRegularSeason20242025!$B$3:$B$1315, "&lt;=" &amp; FR$1, DataRegularSeason20242025!$E$3:$E$1315, $A29)</f>
        <v>33</v>
      </c>
      <c r="FS29">
        <f>SUMIFS(DataRegularSeason20242025!$AA$3:$AA$1315,DataRegularSeason20242025!$B$3:$B$1315, "&lt;=" &amp; FS$1, DataRegularSeason20242025!$D$3:$D$1315, $A29)+SUMIFS(DataRegularSeason20242025!$AB$3:$AB$1315,DataRegularSeason20242025!$B$3:$B$1315, "&lt;=" &amp; FS$1, DataRegularSeason20242025!$E$3:$E$1315, $A29)</f>
        <v>33</v>
      </c>
      <c r="FT29">
        <f>SUMIFS(DataRegularSeason20242025!$AA$3:$AA$1315,DataRegularSeason20242025!$B$3:$B$1315, "&lt;=" &amp; FT$1, DataRegularSeason20242025!$D$3:$D$1315, $A29)+SUMIFS(DataRegularSeason20242025!$AB$3:$AB$1315,DataRegularSeason20242025!$B$3:$B$1315, "&lt;=" &amp; FT$1, DataRegularSeason20242025!$E$3:$E$1315, $A29)</f>
        <v>33</v>
      </c>
      <c r="FU29">
        <f>SUMIFS(DataRegularSeason20242025!$AA$3:$AA$1315,DataRegularSeason20242025!$B$3:$B$1315, "&lt;=" &amp; FU$1, DataRegularSeason20242025!$D$3:$D$1315, $A29)+SUMIFS(DataRegularSeason20242025!$AB$3:$AB$1315,DataRegularSeason20242025!$B$3:$B$1315, "&lt;=" &amp; FU$1, DataRegularSeason20242025!$E$3:$E$1315, $A29)</f>
        <v>33</v>
      </c>
      <c r="FV29">
        <f>SUMIFS(DataRegularSeason20242025!$AA$3:$AA$1315,DataRegularSeason20242025!$B$3:$B$1315, "&lt;=" &amp; FV$1, DataRegularSeason20242025!$D$3:$D$1315, $A29)+SUMIFS(DataRegularSeason20242025!$AB$3:$AB$1315,DataRegularSeason20242025!$B$3:$B$1315, "&lt;=" &amp; FV$1, DataRegularSeason20242025!$E$3:$E$1315, $A29)</f>
        <v>33</v>
      </c>
      <c r="FW29">
        <f>SUMIFS(DataRegularSeason20242025!$AA$3:$AA$1315,DataRegularSeason20242025!$B$3:$B$1315, "&lt;=" &amp; FW$1, DataRegularSeason20242025!$D$3:$D$1315, $A29)+SUMIFS(DataRegularSeason20242025!$AB$3:$AB$1315,DataRegularSeason20242025!$B$3:$B$1315, "&lt;=" &amp; FW$1, DataRegularSeason20242025!$E$3:$E$1315, $A29)</f>
        <v>33</v>
      </c>
      <c r="FX29">
        <f>SUMIFS(DataRegularSeason20242025!$AA$3:$AA$1315,DataRegularSeason20242025!$B$3:$B$1315, "&lt;=" &amp; FX$1, DataRegularSeason20242025!$D$3:$D$1315, $A29)+SUMIFS(DataRegularSeason20242025!$AB$3:$AB$1315,DataRegularSeason20242025!$B$3:$B$1315, "&lt;=" &amp; FX$1, DataRegularSeason20242025!$E$3:$E$1315, $A29)</f>
        <v>33</v>
      </c>
      <c r="FY29">
        <f>SUMIFS(DataRegularSeason20242025!$AA$3:$AA$1315,DataRegularSeason20242025!$B$3:$B$1315, "&lt;=" &amp; FY$1, DataRegularSeason20242025!$D$3:$D$1315, $A29)+SUMIFS(DataRegularSeason20242025!$AB$3:$AB$1315,DataRegularSeason20242025!$B$3:$B$1315, "&lt;=" &amp; FY$1, DataRegularSeason20242025!$E$3:$E$1315, $A29)</f>
        <v>33</v>
      </c>
      <c r="FZ29">
        <f>SUMIFS(DataRegularSeason20242025!$AA$3:$AA$1315,DataRegularSeason20242025!$B$3:$B$1315, "&lt;=" &amp; FZ$1, DataRegularSeason20242025!$D$3:$D$1315, $A29)+SUMIFS(DataRegularSeason20242025!$AB$3:$AB$1315,DataRegularSeason20242025!$B$3:$B$1315, "&lt;=" &amp; FZ$1, DataRegularSeason20242025!$E$3:$E$1315, $A29)</f>
        <v>33</v>
      </c>
      <c r="GA29">
        <f>SUMIFS(DataRegularSeason20242025!$AA$3:$AA$1315,DataRegularSeason20242025!$B$3:$B$1315, "&lt;=" &amp; GA$1, DataRegularSeason20242025!$D$3:$D$1315, $A29)+SUMIFS(DataRegularSeason20242025!$AB$3:$AB$1315,DataRegularSeason20242025!$B$3:$B$1315, "&lt;=" &amp; GA$1, DataRegularSeason20242025!$E$3:$E$1315, $A29)</f>
        <v>33</v>
      </c>
      <c r="GB29">
        <f>SUMIFS(DataRegularSeason20242025!$AA$3:$AA$1315,DataRegularSeason20242025!$B$3:$B$1315, "&lt;=" &amp; GB$1, DataRegularSeason20242025!$D$3:$D$1315, $A29)+SUMIFS(DataRegularSeason20242025!$AB$3:$AB$1315,DataRegularSeason20242025!$B$3:$B$1315, "&lt;=" &amp; GB$1, DataRegularSeason20242025!$E$3:$E$1315, $A29)</f>
        <v>33</v>
      </c>
      <c r="GC29">
        <f>SUMIFS(DataRegularSeason20242025!$AA$3:$AA$1315,DataRegularSeason20242025!$B$3:$B$1315, "&lt;=" &amp; GC$1, DataRegularSeason20242025!$D$3:$D$1315, $A29)+SUMIFS(DataRegularSeason20242025!$AB$3:$AB$1315,DataRegularSeason20242025!$B$3:$B$1315, "&lt;=" &amp; GC$1, DataRegularSeason20242025!$E$3:$E$1315, $A29)</f>
        <v>33</v>
      </c>
      <c r="GD29">
        <f>SUMIFS(DataRegularSeason20242025!$AA$3:$AA$1315,DataRegularSeason20242025!$B$3:$B$1315, "&lt;=" &amp; GD$1, DataRegularSeason20242025!$D$3:$D$1315, $A29)+SUMIFS(DataRegularSeason20242025!$AB$3:$AB$1315,DataRegularSeason20242025!$B$3:$B$1315, "&lt;=" &amp; GD$1, DataRegularSeason20242025!$E$3:$E$1315, $A29)</f>
        <v>33</v>
      </c>
      <c r="GE29">
        <f>SUMIFS(DataRegularSeason20242025!$AA$3:$AA$1315,DataRegularSeason20242025!$B$3:$B$1315, "&lt;=" &amp; GE$1, DataRegularSeason20242025!$D$3:$D$1315, $A29)+SUMIFS(DataRegularSeason20242025!$AB$3:$AB$1315,DataRegularSeason20242025!$B$3:$B$1315, "&lt;=" &amp; GE$1, DataRegularSeason20242025!$E$3:$E$1315, $A29)</f>
        <v>33</v>
      </c>
      <c r="GF29">
        <f>SUMIFS(DataRegularSeason20242025!$AA$3:$AA$1315,DataRegularSeason20242025!$B$3:$B$1315, "&lt;=" &amp; GF$1, DataRegularSeason20242025!$D$3:$D$1315, $A29)+SUMIFS(DataRegularSeason20242025!$AB$3:$AB$1315,DataRegularSeason20242025!$B$3:$B$1315, "&lt;=" &amp; GF$1, DataRegularSeason20242025!$E$3:$E$1315, $A29)</f>
        <v>33</v>
      </c>
      <c r="GG29">
        <f>SUMIFS(DataRegularSeason20242025!$AA$3:$AA$1315,DataRegularSeason20242025!$B$3:$B$1315, "&lt;=" &amp; GG$1, DataRegularSeason20242025!$D$3:$D$1315, $A29)+SUMIFS(DataRegularSeason20242025!$AB$3:$AB$1315,DataRegularSeason20242025!$B$3:$B$1315, "&lt;=" &amp; GG$1, DataRegularSeason20242025!$E$3:$E$1315, $A29)</f>
        <v>33</v>
      </c>
      <c r="GH29">
        <f>SUMIFS(DataRegularSeason20242025!$AA$3:$AA$1315,DataRegularSeason20242025!$B$3:$B$1315, "&lt;=" &amp; GH$1, DataRegularSeason20242025!$D$3:$D$1315, $A29)+SUMIFS(DataRegularSeason20242025!$AB$3:$AB$1315,DataRegularSeason20242025!$B$3:$B$1315, "&lt;=" &amp; GH$1, DataRegularSeason20242025!$E$3:$E$1315, $A29)</f>
        <v>33</v>
      </c>
      <c r="GI29">
        <f>SUMIFS(DataRegularSeason20242025!$AA$3:$AA$1315,DataRegularSeason20242025!$B$3:$B$1315, "&lt;=" &amp; GI$1, DataRegularSeason20242025!$D$3:$D$1315, $A29)+SUMIFS(DataRegularSeason20242025!$AB$3:$AB$1315,DataRegularSeason20242025!$B$3:$B$1315, "&lt;=" &amp; GI$1, DataRegularSeason20242025!$E$3:$E$1315, $A29)</f>
        <v>33</v>
      </c>
      <c r="GJ29">
        <f>SUMIFS(DataRegularSeason20242025!$AA$3:$AA$1315,DataRegularSeason20242025!$B$3:$B$1315, "&lt;=" &amp; GJ$1, DataRegularSeason20242025!$D$3:$D$1315, $A29)+SUMIFS(DataRegularSeason20242025!$AB$3:$AB$1315,DataRegularSeason20242025!$B$3:$B$1315, "&lt;=" &amp; GJ$1, DataRegularSeason20242025!$E$3:$E$1315, $A29)</f>
        <v>33</v>
      </c>
      <c r="GK29">
        <f>SUMIFS(DataRegularSeason20242025!$AA$3:$AA$1315,DataRegularSeason20242025!$B$3:$B$1315, "&lt;=" &amp; GK$1, DataRegularSeason20242025!$D$3:$D$1315, $A29)+SUMIFS(DataRegularSeason20242025!$AB$3:$AB$1315,DataRegularSeason20242025!$B$3:$B$1315, "&lt;=" &amp; GK$1, DataRegularSeason20242025!$E$3:$E$1315, $A29)</f>
        <v>33</v>
      </c>
      <c r="GL29">
        <f>SUMIFS(DataRegularSeason20242025!$AA$3:$AA$1315,DataRegularSeason20242025!$B$3:$B$1315, "&lt;=" &amp; GL$1, DataRegularSeason20242025!$D$3:$D$1315, $A29)+SUMIFS(DataRegularSeason20242025!$AB$3:$AB$1315,DataRegularSeason20242025!$B$3:$B$1315, "&lt;=" &amp; GL$1, DataRegularSeason20242025!$E$3:$E$1315, $A29)</f>
        <v>33</v>
      </c>
      <c r="GM29">
        <f>SUMIFS(DataRegularSeason20242025!$AA$3:$AA$1315,DataRegularSeason20242025!$B$3:$B$1315, "&lt;=" &amp; GM$1, DataRegularSeason20242025!$D$3:$D$1315, $A29)+SUMIFS(DataRegularSeason20242025!$AB$3:$AB$1315,DataRegularSeason20242025!$B$3:$B$1315, "&lt;=" &amp; GM$1, DataRegularSeason20242025!$E$3:$E$1315, $A29)</f>
        <v>33</v>
      </c>
      <c r="GN29">
        <f>SUMIFS(DataRegularSeason20242025!$AA$3:$AA$1315,DataRegularSeason20242025!$B$3:$B$1315, "&lt;=" &amp; GN$1, DataRegularSeason20242025!$D$3:$D$1315, $A29)+SUMIFS(DataRegularSeason20242025!$AB$3:$AB$1315,DataRegularSeason20242025!$B$3:$B$1315, "&lt;=" &amp; GN$1, DataRegularSeason20242025!$E$3:$E$1315, $A29)</f>
        <v>33</v>
      </c>
      <c r="GO29">
        <f>SUMIFS(DataRegularSeason20242025!$AA$3:$AA$1315,DataRegularSeason20242025!$B$3:$B$1315, "&lt;=" &amp; GO$1, DataRegularSeason20242025!$D$3:$D$1315, $A29)+SUMIFS(DataRegularSeason20242025!$AB$3:$AB$1315,DataRegularSeason20242025!$B$3:$B$1315, "&lt;=" &amp; GO$1, DataRegularSeason20242025!$E$3:$E$1315, $A29)</f>
        <v>33</v>
      </c>
      <c r="GP29">
        <f>SUMIFS(DataRegularSeason20242025!$AA$3:$AA$1315,DataRegularSeason20242025!$B$3:$B$1315, "&lt;=" &amp; GP$1, DataRegularSeason20242025!$D$3:$D$1315, $A29)+SUMIFS(DataRegularSeason20242025!$AB$3:$AB$1315,DataRegularSeason20242025!$B$3:$B$1315, "&lt;=" &amp; GP$1, DataRegularSeason20242025!$E$3:$E$1315, $A29)</f>
        <v>33</v>
      </c>
      <c r="GQ29">
        <f>SUMIFS(DataRegularSeason20242025!$AA$3:$AA$1315,DataRegularSeason20242025!$B$3:$B$1315, "&lt;=" &amp; GQ$1, DataRegularSeason20242025!$D$3:$D$1315, $A29)+SUMIFS(DataRegularSeason20242025!$AB$3:$AB$1315,DataRegularSeason20242025!$B$3:$B$1315, "&lt;=" &amp; GQ$1, DataRegularSeason20242025!$E$3:$E$1315, $A29)</f>
        <v>33</v>
      </c>
      <c r="GR29">
        <f>SUMIFS(DataRegularSeason20242025!$AA$3:$AA$1315,DataRegularSeason20242025!$B$3:$B$1315, "&lt;=" &amp; GR$1, DataRegularSeason20242025!$D$3:$D$1315, $A29)+SUMIFS(DataRegularSeason20242025!$AB$3:$AB$1315,DataRegularSeason20242025!$B$3:$B$1315, "&lt;=" &amp; GR$1, DataRegularSeason20242025!$E$3:$E$1315, $A29)</f>
        <v>33</v>
      </c>
      <c r="GS29">
        <f>SUMIFS(DataRegularSeason20242025!$AA$3:$AA$1315,DataRegularSeason20242025!$B$3:$B$1315, "&lt;=" &amp; GS$1, DataRegularSeason20242025!$D$3:$D$1315, $A29)+SUMIFS(DataRegularSeason20242025!$AB$3:$AB$1315,DataRegularSeason20242025!$B$3:$B$1315, "&lt;=" &amp; GS$1, DataRegularSeason20242025!$E$3:$E$1315, $A29)</f>
        <v>33</v>
      </c>
      <c r="GT29">
        <f>SUMIFS(DataRegularSeason20242025!$AA$3:$AA$1315,DataRegularSeason20242025!$B$3:$B$1315, "&lt;=" &amp; GT$1, DataRegularSeason20242025!$D$3:$D$1315, $A29)+SUMIFS(DataRegularSeason20242025!$AB$3:$AB$1315,DataRegularSeason20242025!$B$3:$B$1315, "&lt;=" &amp; GT$1, DataRegularSeason20242025!$E$3:$E$1315, $A29)</f>
        <v>33</v>
      </c>
      <c r="GU29">
        <f>SUMIFS(DataRegularSeason20242025!$AA$3:$AA$1315,DataRegularSeason20242025!$B$3:$B$1315, "&lt;=" &amp; GU$1, DataRegularSeason20242025!$D$3:$D$1315, $A29)+SUMIFS(DataRegularSeason20242025!$AB$3:$AB$1315,DataRegularSeason20242025!$B$3:$B$1315, "&lt;=" &amp; GU$1, DataRegularSeason20242025!$E$3:$E$1315, $A29)</f>
        <v>33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33</v>
      </c>
      <c r="BY30">
        <f>SUMIFS(DataRegularSeason20242025!$AA$3:$AA$1315,DataRegularSeason20242025!$B$3:$B$1315, "&lt;=" &amp; BY$1, DataRegularSeason20242025!$D$3:$D$1315, $A30)+SUMIFS(DataRegularSeason20242025!$AB$3:$AB$1315,DataRegularSeason20242025!$B$3:$B$1315, "&lt;=" &amp; BY$1, DataRegularSeason20242025!$E$3:$E$1315, $A30)</f>
        <v>33</v>
      </c>
      <c r="BZ30">
        <f>SUMIFS(DataRegularSeason20242025!$AA$3:$AA$1315,DataRegularSeason20242025!$B$3:$B$1315, "&lt;=" &amp; BZ$1, DataRegularSeason20242025!$D$3:$D$1315, $A30)+SUMIFS(DataRegularSeason20242025!$AB$3:$AB$1315,DataRegularSeason20242025!$B$3:$B$1315, "&lt;=" &amp; BZ$1, DataRegularSeason20242025!$E$3:$E$1315, $A30)</f>
        <v>33</v>
      </c>
      <c r="CA30">
        <f>SUMIFS(DataRegularSeason20242025!$AA$3:$AA$1315,DataRegularSeason20242025!$B$3:$B$1315, "&lt;=" &amp; CA$1, DataRegularSeason20242025!$D$3:$D$1315, $A30)+SUMIFS(DataRegularSeason20242025!$AB$3:$AB$1315,DataRegularSeason20242025!$B$3:$B$1315, "&lt;=" &amp; CA$1, DataRegularSeason20242025!$E$3:$E$1315, $A30)</f>
        <v>33</v>
      </c>
      <c r="CB30">
        <f>SUMIFS(DataRegularSeason20242025!$AA$3:$AA$1315,DataRegularSeason20242025!$B$3:$B$1315, "&lt;=" &amp; CB$1, DataRegularSeason20242025!$D$3:$D$1315, $A30)+SUMIFS(DataRegularSeason20242025!$AB$3:$AB$1315,DataRegularSeason20242025!$B$3:$B$1315, "&lt;=" &amp; CB$1, DataRegularSeason20242025!$E$3:$E$1315, $A30)</f>
        <v>33</v>
      </c>
      <c r="CC30">
        <f>SUMIFS(DataRegularSeason20242025!$AA$3:$AA$1315,DataRegularSeason20242025!$B$3:$B$1315, "&lt;=" &amp; CC$1, DataRegularSeason20242025!$D$3:$D$1315, $A30)+SUMIFS(DataRegularSeason20242025!$AB$3:$AB$1315,DataRegularSeason20242025!$B$3:$B$1315, "&lt;=" &amp; CC$1, DataRegularSeason20242025!$E$3:$E$1315, $A30)</f>
        <v>33</v>
      </c>
      <c r="CD30">
        <f>SUMIFS(DataRegularSeason20242025!$AA$3:$AA$1315,DataRegularSeason20242025!$B$3:$B$1315, "&lt;=" &amp; CD$1, DataRegularSeason20242025!$D$3:$D$1315, $A30)+SUMIFS(DataRegularSeason20242025!$AB$3:$AB$1315,DataRegularSeason20242025!$B$3:$B$1315, "&lt;=" &amp; CD$1, DataRegularSeason20242025!$E$3:$E$1315, $A30)</f>
        <v>33</v>
      </c>
      <c r="CE30">
        <f>SUMIFS(DataRegularSeason20242025!$AA$3:$AA$1315,DataRegularSeason20242025!$B$3:$B$1315, "&lt;=" &amp; CE$1, DataRegularSeason20242025!$D$3:$D$1315, $A30)+SUMIFS(DataRegularSeason20242025!$AB$3:$AB$1315,DataRegularSeason20242025!$B$3:$B$1315, "&lt;=" &amp; CE$1, DataRegularSeason20242025!$E$3:$E$1315, $A30)</f>
        <v>33</v>
      </c>
      <c r="CF30">
        <f>SUMIFS(DataRegularSeason20242025!$AA$3:$AA$1315,DataRegularSeason20242025!$B$3:$B$1315, "&lt;=" &amp; CF$1, DataRegularSeason20242025!$D$3:$D$1315, $A30)+SUMIFS(DataRegularSeason20242025!$AB$3:$AB$1315,DataRegularSeason20242025!$B$3:$B$1315, "&lt;=" &amp; CF$1, DataRegularSeason20242025!$E$3:$E$1315, $A30)</f>
        <v>33</v>
      </c>
      <c r="CG30">
        <f>SUMIFS(DataRegularSeason20242025!$AA$3:$AA$1315,DataRegularSeason20242025!$B$3:$B$1315, "&lt;=" &amp; CG$1, DataRegularSeason20242025!$D$3:$D$1315, $A30)+SUMIFS(DataRegularSeason20242025!$AB$3:$AB$1315,DataRegularSeason20242025!$B$3:$B$1315, "&lt;=" &amp; CG$1, DataRegularSeason20242025!$E$3:$E$1315, $A30)</f>
        <v>33</v>
      </c>
      <c r="CH30">
        <f>SUMIFS(DataRegularSeason20242025!$AA$3:$AA$1315,DataRegularSeason20242025!$B$3:$B$1315, "&lt;=" &amp; CH$1, DataRegularSeason20242025!$D$3:$D$1315, $A30)+SUMIFS(DataRegularSeason20242025!$AB$3:$AB$1315,DataRegularSeason20242025!$B$3:$B$1315, "&lt;=" &amp; CH$1, DataRegularSeason20242025!$E$3:$E$1315, $A30)</f>
        <v>33</v>
      </c>
      <c r="CI30">
        <f>SUMIFS(DataRegularSeason20242025!$AA$3:$AA$1315,DataRegularSeason20242025!$B$3:$B$1315, "&lt;=" &amp; CI$1, DataRegularSeason20242025!$D$3:$D$1315, $A30)+SUMIFS(DataRegularSeason20242025!$AB$3:$AB$1315,DataRegularSeason20242025!$B$3:$B$1315, "&lt;=" &amp; CI$1, DataRegularSeason20242025!$E$3:$E$1315, $A30)</f>
        <v>33</v>
      </c>
      <c r="CJ30">
        <f>SUMIFS(DataRegularSeason20242025!$AA$3:$AA$1315,DataRegularSeason20242025!$B$3:$B$1315, "&lt;=" &amp; CJ$1, DataRegularSeason20242025!$D$3:$D$1315, $A30)+SUMIFS(DataRegularSeason20242025!$AB$3:$AB$1315,DataRegularSeason20242025!$B$3:$B$1315, "&lt;=" &amp; CJ$1, DataRegularSeason20242025!$E$3:$E$1315, $A30)</f>
        <v>33</v>
      </c>
      <c r="CK30">
        <f>SUMIFS(DataRegularSeason20242025!$AA$3:$AA$1315,DataRegularSeason20242025!$B$3:$B$1315, "&lt;=" &amp; CK$1, DataRegularSeason20242025!$D$3:$D$1315, $A30)+SUMIFS(DataRegularSeason20242025!$AB$3:$AB$1315,DataRegularSeason20242025!$B$3:$B$1315, "&lt;=" &amp; CK$1, DataRegularSeason20242025!$E$3:$E$1315, $A30)</f>
        <v>33</v>
      </c>
      <c r="CL30">
        <f>SUMIFS(DataRegularSeason20242025!$AA$3:$AA$1315,DataRegularSeason20242025!$B$3:$B$1315, "&lt;=" &amp; CL$1, DataRegularSeason20242025!$D$3:$D$1315, $A30)+SUMIFS(DataRegularSeason20242025!$AB$3:$AB$1315,DataRegularSeason20242025!$B$3:$B$1315, "&lt;=" &amp; CL$1, DataRegularSeason20242025!$E$3:$E$1315, $A30)</f>
        <v>33</v>
      </c>
      <c r="CM30">
        <f>SUMIFS(DataRegularSeason20242025!$AA$3:$AA$1315,DataRegularSeason20242025!$B$3:$B$1315, "&lt;=" &amp; CM$1, DataRegularSeason20242025!$D$3:$D$1315, $A30)+SUMIFS(DataRegularSeason20242025!$AB$3:$AB$1315,DataRegularSeason20242025!$B$3:$B$1315, "&lt;=" &amp; CM$1, DataRegularSeason20242025!$E$3:$E$1315, $A30)</f>
        <v>33</v>
      </c>
      <c r="CN30">
        <f>SUMIFS(DataRegularSeason20242025!$AA$3:$AA$1315,DataRegularSeason20242025!$B$3:$B$1315, "&lt;=" &amp; CN$1, DataRegularSeason20242025!$D$3:$D$1315, $A30)+SUMIFS(DataRegularSeason20242025!$AB$3:$AB$1315,DataRegularSeason20242025!$B$3:$B$1315, "&lt;=" &amp; CN$1, DataRegularSeason20242025!$E$3:$E$1315, $A30)</f>
        <v>33</v>
      </c>
      <c r="CO30">
        <f>SUMIFS(DataRegularSeason20242025!$AA$3:$AA$1315,DataRegularSeason20242025!$B$3:$B$1315, "&lt;=" &amp; CO$1, DataRegularSeason20242025!$D$3:$D$1315, $A30)+SUMIFS(DataRegularSeason20242025!$AB$3:$AB$1315,DataRegularSeason20242025!$B$3:$B$1315, "&lt;=" &amp; CO$1, DataRegularSeason20242025!$E$3:$E$1315, $A30)</f>
        <v>33</v>
      </c>
      <c r="CP30">
        <f>SUMIFS(DataRegularSeason20242025!$AA$3:$AA$1315,DataRegularSeason20242025!$B$3:$B$1315, "&lt;=" &amp; CP$1, DataRegularSeason20242025!$D$3:$D$1315, $A30)+SUMIFS(DataRegularSeason20242025!$AB$3:$AB$1315,DataRegularSeason20242025!$B$3:$B$1315, "&lt;=" &amp; CP$1, DataRegularSeason20242025!$E$3:$E$1315, $A30)</f>
        <v>33</v>
      </c>
      <c r="CQ30">
        <f>SUMIFS(DataRegularSeason20242025!$AA$3:$AA$1315,DataRegularSeason20242025!$B$3:$B$1315, "&lt;=" &amp; CQ$1, DataRegularSeason20242025!$D$3:$D$1315, $A30)+SUMIFS(DataRegularSeason20242025!$AB$3:$AB$1315,DataRegularSeason20242025!$B$3:$B$1315, "&lt;=" &amp; CQ$1, DataRegularSeason20242025!$E$3:$E$1315, $A30)</f>
        <v>33</v>
      </c>
      <c r="CR30">
        <f>SUMIFS(DataRegularSeason20242025!$AA$3:$AA$1315,DataRegularSeason20242025!$B$3:$B$1315, "&lt;=" &amp; CR$1, DataRegularSeason20242025!$D$3:$D$1315, $A30)+SUMIFS(DataRegularSeason20242025!$AB$3:$AB$1315,DataRegularSeason20242025!$B$3:$B$1315, "&lt;=" &amp; CR$1, DataRegularSeason20242025!$E$3:$E$1315, $A30)</f>
        <v>33</v>
      </c>
      <c r="CS30">
        <f>SUMIFS(DataRegularSeason20242025!$AA$3:$AA$1315,DataRegularSeason20242025!$B$3:$B$1315, "&lt;=" &amp; CS$1, DataRegularSeason20242025!$D$3:$D$1315, $A30)+SUMIFS(DataRegularSeason20242025!$AB$3:$AB$1315,DataRegularSeason20242025!$B$3:$B$1315, "&lt;=" &amp; CS$1, DataRegularSeason20242025!$E$3:$E$1315, $A30)</f>
        <v>33</v>
      </c>
      <c r="CT30">
        <f>SUMIFS(DataRegularSeason20242025!$AA$3:$AA$1315,DataRegularSeason20242025!$B$3:$B$1315, "&lt;=" &amp; CT$1, DataRegularSeason20242025!$D$3:$D$1315, $A30)+SUMIFS(DataRegularSeason20242025!$AB$3:$AB$1315,DataRegularSeason20242025!$B$3:$B$1315, "&lt;=" &amp; CT$1, DataRegularSeason20242025!$E$3:$E$1315, $A30)</f>
        <v>33</v>
      </c>
      <c r="CU30">
        <f>SUMIFS(DataRegularSeason20242025!$AA$3:$AA$1315,DataRegularSeason20242025!$B$3:$B$1315, "&lt;=" &amp; CU$1, DataRegularSeason20242025!$D$3:$D$1315, $A30)+SUMIFS(DataRegularSeason20242025!$AB$3:$AB$1315,DataRegularSeason20242025!$B$3:$B$1315, "&lt;=" &amp; CU$1, DataRegularSeason20242025!$E$3:$E$1315, $A30)</f>
        <v>33</v>
      </c>
      <c r="CV30">
        <f>SUMIFS(DataRegularSeason20242025!$AA$3:$AA$1315,DataRegularSeason20242025!$B$3:$B$1315, "&lt;=" &amp; CV$1, DataRegularSeason20242025!$D$3:$D$1315, $A30)+SUMIFS(DataRegularSeason20242025!$AB$3:$AB$1315,DataRegularSeason20242025!$B$3:$B$1315, "&lt;=" &amp; CV$1, DataRegularSeason20242025!$E$3:$E$1315, $A30)</f>
        <v>33</v>
      </c>
      <c r="CW30">
        <f>SUMIFS(DataRegularSeason20242025!$AA$3:$AA$1315,DataRegularSeason20242025!$B$3:$B$1315, "&lt;=" &amp; CW$1, DataRegularSeason20242025!$D$3:$D$1315, $A30)+SUMIFS(DataRegularSeason20242025!$AB$3:$AB$1315,DataRegularSeason20242025!$B$3:$B$1315, "&lt;=" &amp; CW$1, DataRegularSeason20242025!$E$3:$E$1315, $A30)</f>
        <v>33</v>
      </c>
      <c r="CX30">
        <f>SUMIFS(DataRegularSeason20242025!$AA$3:$AA$1315,DataRegularSeason20242025!$B$3:$B$1315, "&lt;=" &amp; CX$1, DataRegularSeason20242025!$D$3:$D$1315, $A30)+SUMIFS(DataRegularSeason20242025!$AB$3:$AB$1315,DataRegularSeason20242025!$B$3:$B$1315, "&lt;=" &amp; CX$1, DataRegularSeason20242025!$E$3:$E$1315, $A30)</f>
        <v>33</v>
      </c>
      <c r="CY30">
        <f>SUMIFS(DataRegularSeason20242025!$AA$3:$AA$1315,DataRegularSeason20242025!$B$3:$B$1315, "&lt;=" &amp; CY$1, DataRegularSeason20242025!$D$3:$D$1315, $A30)+SUMIFS(DataRegularSeason20242025!$AB$3:$AB$1315,DataRegularSeason20242025!$B$3:$B$1315, "&lt;=" &amp; CY$1, DataRegularSeason20242025!$E$3:$E$1315, $A30)</f>
        <v>33</v>
      </c>
      <c r="CZ30">
        <f>SUMIFS(DataRegularSeason20242025!$AA$3:$AA$1315,DataRegularSeason20242025!$B$3:$B$1315, "&lt;=" &amp; CZ$1, DataRegularSeason20242025!$D$3:$D$1315, $A30)+SUMIFS(DataRegularSeason20242025!$AB$3:$AB$1315,DataRegularSeason20242025!$B$3:$B$1315, "&lt;=" &amp; CZ$1, DataRegularSeason20242025!$E$3:$E$1315, $A30)</f>
        <v>33</v>
      </c>
      <c r="DA30">
        <f>SUMIFS(DataRegularSeason20242025!$AA$3:$AA$1315,DataRegularSeason20242025!$B$3:$B$1315, "&lt;=" &amp; DA$1, DataRegularSeason20242025!$D$3:$D$1315, $A30)+SUMIFS(DataRegularSeason20242025!$AB$3:$AB$1315,DataRegularSeason20242025!$B$3:$B$1315, "&lt;=" &amp; DA$1, DataRegularSeason20242025!$E$3:$E$1315, $A30)</f>
        <v>33</v>
      </c>
      <c r="DB30">
        <f>SUMIFS(DataRegularSeason20242025!$AA$3:$AA$1315,DataRegularSeason20242025!$B$3:$B$1315, "&lt;=" &amp; DB$1, DataRegularSeason20242025!$D$3:$D$1315, $A30)+SUMIFS(DataRegularSeason20242025!$AB$3:$AB$1315,DataRegularSeason20242025!$B$3:$B$1315, "&lt;=" &amp; DB$1, DataRegularSeason20242025!$E$3:$E$1315, $A30)</f>
        <v>33</v>
      </c>
      <c r="DC30">
        <f>SUMIFS(DataRegularSeason20242025!$AA$3:$AA$1315,DataRegularSeason20242025!$B$3:$B$1315, "&lt;=" &amp; DC$1, DataRegularSeason20242025!$D$3:$D$1315, $A30)+SUMIFS(DataRegularSeason20242025!$AB$3:$AB$1315,DataRegularSeason20242025!$B$3:$B$1315, "&lt;=" &amp; DC$1, DataRegularSeason20242025!$E$3:$E$1315, $A30)</f>
        <v>33</v>
      </c>
      <c r="DD30">
        <f>SUMIFS(DataRegularSeason20242025!$AA$3:$AA$1315,DataRegularSeason20242025!$B$3:$B$1315, "&lt;=" &amp; DD$1, DataRegularSeason20242025!$D$3:$D$1315, $A30)+SUMIFS(DataRegularSeason20242025!$AB$3:$AB$1315,DataRegularSeason20242025!$B$3:$B$1315, "&lt;=" &amp; DD$1, DataRegularSeason20242025!$E$3:$E$1315, $A30)</f>
        <v>33</v>
      </c>
      <c r="DE30">
        <f>SUMIFS(DataRegularSeason20242025!$AA$3:$AA$1315,DataRegularSeason20242025!$B$3:$B$1315, "&lt;=" &amp; DE$1, DataRegularSeason20242025!$D$3:$D$1315, $A30)+SUMIFS(DataRegularSeason20242025!$AB$3:$AB$1315,DataRegularSeason20242025!$B$3:$B$1315, "&lt;=" &amp; DE$1, DataRegularSeason20242025!$E$3:$E$1315, $A30)</f>
        <v>33</v>
      </c>
      <c r="DF30">
        <f>SUMIFS(DataRegularSeason20242025!$AA$3:$AA$1315,DataRegularSeason20242025!$B$3:$B$1315, "&lt;=" &amp; DF$1, DataRegularSeason20242025!$D$3:$D$1315, $A30)+SUMIFS(DataRegularSeason20242025!$AB$3:$AB$1315,DataRegularSeason20242025!$B$3:$B$1315, "&lt;=" &amp; DF$1, DataRegularSeason20242025!$E$3:$E$1315, $A30)</f>
        <v>33</v>
      </c>
      <c r="DG30">
        <f>SUMIFS(DataRegularSeason20242025!$AA$3:$AA$1315,DataRegularSeason20242025!$B$3:$B$1315, "&lt;=" &amp; DG$1, DataRegularSeason20242025!$D$3:$D$1315, $A30)+SUMIFS(DataRegularSeason20242025!$AB$3:$AB$1315,DataRegularSeason20242025!$B$3:$B$1315, "&lt;=" &amp; DG$1, DataRegularSeason20242025!$E$3:$E$1315, $A30)</f>
        <v>33</v>
      </c>
      <c r="DH30">
        <f>SUMIFS(DataRegularSeason20242025!$AA$3:$AA$1315,DataRegularSeason20242025!$B$3:$B$1315, "&lt;=" &amp; DH$1, DataRegularSeason20242025!$D$3:$D$1315, $A30)+SUMIFS(DataRegularSeason20242025!$AB$3:$AB$1315,DataRegularSeason20242025!$B$3:$B$1315, "&lt;=" &amp; DH$1, DataRegularSeason20242025!$E$3:$E$1315, $A30)</f>
        <v>33</v>
      </c>
      <c r="DI30">
        <f>SUMIFS(DataRegularSeason20242025!$AA$3:$AA$1315,DataRegularSeason20242025!$B$3:$B$1315, "&lt;=" &amp; DI$1, DataRegularSeason20242025!$D$3:$D$1315, $A30)+SUMIFS(DataRegularSeason20242025!$AB$3:$AB$1315,DataRegularSeason20242025!$B$3:$B$1315, "&lt;=" &amp; DI$1, DataRegularSeason20242025!$E$3:$E$1315, $A30)</f>
        <v>33</v>
      </c>
      <c r="DJ30">
        <f>SUMIFS(DataRegularSeason20242025!$AA$3:$AA$1315,DataRegularSeason20242025!$B$3:$B$1315, "&lt;=" &amp; DJ$1, DataRegularSeason20242025!$D$3:$D$1315, $A30)+SUMIFS(DataRegularSeason20242025!$AB$3:$AB$1315,DataRegularSeason20242025!$B$3:$B$1315, "&lt;=" &amp; DJ$1, DataRegularSeason20242025!$E$3:$E$1315, $A30)</f>
        <v>33</v>
      </c>
      <c r="DK30">
        <f>SUMIFS(DataRegularSeason20242025!$AA$3:$AA$1315,DataRegularSeason20242025!$B$3:$B$1315, "&lt;=" &amp; DK$1, DataRegularSeason20242025!$D$3:$D$1315, $A30)+SUMIFS(DataRegularSeason20242025!$AB$3:$AB$1315,DataRegularSeason20242025!$B$3:$B$1315, "&lt;=" &amp; DK$1, DataRegularSeason20242025!$E$3:$E$1315, $A30)</f>
        <v>33</v>
      </c>
      <c r="DL30">
        <f>SUMIFS(DataRegularSeason20242025!$AA$3:$AA$1315,DataRegularSeason20242025!$B$3:$B$1315, "&lt;=" &amp; DL$1, DataRegularSeason20242025!$D$3:$D$1315, $A30)+SUMIFS(DataRegularSeason20242025!$AB$3:$AB$1315,DataRegularSeason20242025!$B$3:$B$1315, "&lt;=" &amp; DL$1, DataRegularSeason20242025!$E$3:$E$1315, $A30)</f>
        <v>33</v>
      </c>
      <c r="DM30">
        <f>SUMIFS(DataRegularSeason20242025!$AA$3:$AA$1315,DataRegularSeason20242025!$B$3:$B$1315, "&lt;=" &amp; DM$1, DataRegularSeason20242025!$D$3:$D$1315, $A30)+SUMIFS(DataRegularSeason20242025!$AB$3:$AB$1315,DataRegularSeason20242025!$B$3:$B$1315, "&lt;=" &amp; DM$1, DataRegularSeason20242025!$E$3:$E$1315, $A30)</f>
        <v>33</v>
      </c>
      <c r="DN30">
        <f>SUMIFS(DataRegularSeason20242025!$AA$3:$AA$1315,DataRegularSeason20242025!$B$3:$B$1315, "&lt;=" &amp; DN$1, DataRegularSeason20242025!$D$3:$D$1315, $A30)+SUMIFS(DataRegularSeason20242025!$AB$3:$AB$1315,DataRegularSeason20242025!$B$3:$B$1315, "&lt;=" &amp; DN$1, DataRegularSeason20242025!$E$3:$E$1315, $A30)</f>
        <v>33</v>
      </c>
      <c r="DO30">
        <f>SUMIFS(DataRegularSeason20242025!$AA$3:$AA$1315,DataRegularSeason20242025!$B$3:$B$1315, "&lt;=" &amp; DO$1, DataRegularSeason20242025!$D$3:$D$1315, $A30)+SUMIFS(DataRegularSeason20242025!$AB$3:$AB$1315,DataRegularSeason20242025!$B$3:$B$1315, "&lt;=" &amp; DO$1, DataRegularSeason20242025!$E$3:$E$1315, $A30)</f>
        <v>33</v>
      </c>
      <c r="DP30">
        <f>SUMIFS(DataRegularSeason20242025!$AA$3:$AA$1315,DataRegularSeason20242025!$B$3:$B$1315, "&lt;=" &amp; DP$1, DataRegularSeason20242025!$D$3:$D$1315, $A30)+SUMIFS(DataRegularSeason20242025!$AB$3:$AB$1315,DataRegularSeason20242025!$B$3:$B$1315, "&lt;=" &amp; DP$1, DataRegularSeason20242025!$E$3:$E$1315, $A30)</f>
        <v>33</v>
      </c>
      <c r="DQ30">
        <f>SUMIFS(DataRegularSeason20242025!$AA$3:$AA$1315,DataRegularSeason20242025!$B$3:$B$1315, "&lt;=" &amp; DQ$1, DataRegularSeason20242025!$D$3:$D$1315, $A30)+SUMIFS(DataRegularSeason20242025!$AB$3:$AB$1315,DataRegularSeason20242025!$B$3:$B$1315, "&lt;=" &amp; DQ$1, DataRegularSeason20242025!$E$3:$E$1315, $A30)</f>
        <v>33</v>
      </c>
      <c r="DR30">
        <f>SUMIFS(DataRegularSeason20242025!$AA$3:$AA$1315,DataRegularSeason20242025!$B$3:$B$1315, "&lt;=" &amp; DR$1, DataRegularSeason20242025!$D$3:$D$1315, $A30)+SUMIFS(DataRegularSeason20242025!$AB$3:$AB$1315,DataRegularSeason20242025!$B$3:$B$1315, "&lt;=" &amp; DR$1, DataRegularSeason20242025!$E$3:$E$1315, $A30)</f>
        <v>33</v>
      </c>
      <c r="DS30">
        <f>SUMIFS(DataRegularSeason20242025!$AA$3:$AA$1315,DataRegularSeason20242025!$B$3:$B$1315, "&lt;=" &amp; DS$1, DataRegularSeason20242025!$D$3:$D$1315, $A30)+SUMIFS(DataRegularSeason20242025!$AB$3:$AB$1315,DataRegularSeason20242025!$B$3:$B$1315, "&lt;=" &amp; DS$1, DataRegularSeason20242025!$E$3:$E$1315, $A30)</f>
        <v>33</v>
      </c>
      <c r="DT30">
        <f>SUMIFS(DataRegularSeason20242025!$AA$3:$AA$1315,DataRegularSeason20242025!$B$3:$B$1315, "&lt;=" &amp; DT$1, DataRegularSeason20242025!$D$3:$D$1315, $A30)+SUMIFS(DataRegularSeason20242025!$AB$3:$AB$1315,DataRegularSeason20242025!$B$3:$B$1315, "&lt;=" &amp; DT$1, DataRegularSeason20242025!$E$3:$E$1315, $A30)</f>
        <v>33</v>
      </c>
      <c r="DU30">
        <f>SUMIFS(DataRegularSeason20242025!$AA$3:$AA$1315,DataRegularSeason20242025!$B$3:$B$1315, "&lt;=" &amp; DU$1, DataRegularSeason20242025!$D$3:$D$1315, $A30)+SUMIFS(DataRegularSeason20242025!$AB$3:$AB$1315,DataRegularSeason20242025!$B$3:$B$1315, "&lt;=" &amp; DU$1, DataRegularSeason20242025!$E$3:$E$1315, $A30)</f>
        <v>33</v>
      </c>
      <c r="DV30">
        <f>SUMIFS(DataRegularSeason20242025!$AA$3:$AA$1315,DataRegularSeason20242025!$B$3:$B$1315, "&lt;=" &amp; DV$1, DataRegularSeason20242025!$D$3:$D$1315, $A30)+SUMIFS(DataRegularSeason20242025!$AB$3:$AB$1315,DataRegularSeason20242025!$B$3:$B$1315, "&lt;=" &amp; DV$1, DataRegularSeason20242025!$E$3:$E$1315, $A30)</f>
        <v>33</v>
      </c>
      <c r="DW30">
        <f>SUMIFS(DataRegularSeason20242025!$AA$3:$AA$1315,DataRegularSeason20242025!$B$3:$B$1315, "&lt;=" &amp; DW$1, DataRegularSeason20242025!$D$3:$D$1315, $A30)+SUMIFS(DataRegularSeason20242025!$AB$3:$AB$1315,DataRegularSeason20242025!$B$3:$B$1315, "&lt;=" &amp; DW$1, DataRegularSeason20242025!$E$3:$E$1315, $A30)</f>
        <v>33</v>
      </c>
      <c r="DX30">
        <f>SUMIFS(DataRegularSeason20242025!$AA$3:$AA$1315,DataRegularSeason20242025!$B$3:$B$1315, "&lt;=" &amp; DX$1, DataRegularSeason20242025!$D$3:$D$1315, $A30)+SUMIFS(DataRegularSeason20242025!$AB$3:$AB$1315,DataRegularSeason20242025!$B$3:$B$1315, "&lt;=" &amp; DX$1, DataRegularSeason20242025!$E$3:$E$1315, $A30)</f>
        <v>33</v>
      </c>
      <c r="DY30">
        <f>SUMIFS(DataRegularSeason20242025!$AA$3:$AA$1315,DataRegularSeason20242025!$B$3:$B$1315, "&lt;=" &amp; DY$1, DataRegularSeason20242025!$D$3:$D$1315, $A30)+SUMIFS(DataRegularSeason20242025!$AB$3:$AB$1315,DataRegularSeason20242025!$B$3:$B$1315, "&lt;=" &amp; DY$1, DataRegularSeason20242025!$E$3:$E$1315, $A30)</f>
        <v>33</v>
      </c>
      <c r="DZ30">
        <f>SUMIFS(DataRegularSeason20242025!$AA$3:$AA$1315,DataRegularSeason20242025!$B$3:$B$1315, "&lt;=" &amp; DZ$1, DataRegularSeason20242025!$D$3:$D$1315, $A30)+SUMIFS(DataRegularSeason20242025!$AB$3:$AB$1315,DataRegularSeason20242025!$B$3:$B$1315, "&lt;=" &amp; DZ$1, DataRegularSeason20242025!$E$3:$E$1315, $A30)</f>
        <v>33</v>
      </c>
      <c r="EA30">
        <f>SUMIFS(DataRegularSeason20242025!$AA$3:$AA$1315,DataRegularSeason20242025!$B$3:$B$1315, "&lt;=" &amp; EA$1, DataRegularSeason20242025!$D$3:$D$1315, $A30)+SUMIFS(DataRegularSeason20242025!$AB$3:$AB$1315,DataRegularSeason20242025!$B$3:$B$1315, "&lt;=" &amp; EA$1, DataRegularSeason20242025!$E$3:$E$1315, $A30)</f>
        <v>33</v>
      </c>
      <c r="EB30">
        <f>SUMIFS(DataRegularSeason20242025!$AA$3:$AA$1315,DataRegularSeason20242025!$B$3:$B$1315, "&lt;=" &amp; EB$1, DataRegularSeason20242025!$D$3:$D$1315, $A30)+SUMIFS(DataRegularSeason20242025!$AB$3:$AB$1315,DataRegularSeason20242025!$B$3:$B$1315, "&lt;=" &amp; EB$1, DataRegularSeason20242025!$E$3:$E$1315, $A30)</f>
        <v>33</v>
      </c>
      <c r="EC30">
        <f>SUMIFS(DataRegularSeason20242025!$AA$3:$AA$1315,DataRegularSeason20242025!$B$3:$B$1315, "&lt;=" &amp; EC$1, DataRegularSeason20242025!$D$3:$D$1315, $A30)+SUMIFS(DataRegularSeason20242025!$AB$3:$AB$1315,DataRegularSeason20242025!$B$3:$B$1315, "&lt;=" &amp; EC$1, DataRegularSeason20242025!$E$3:$E$1315, $A30)</f>
        <v>33</v>
      </c>
      <c r="ED30">
        <f>SUMIFS(DataRegularSeason20242025!$AA$3:$AA$1315,DataRegularSeason20242025!$B$3:$B$1315, "&lt;=" &amp; ED$1, DataRegularSeason20242025!$D$3:$D$1315, $A30)+SUMIFS(DataRegularSeason20242025!$AB$3:$AB$1315,DataRegularSeason20242025!$B$3:$B$1315, "&lt;=" &amp; ED$1, DataRegularSeason20242025!$E$3:$E$1315, $A30)</f>
        <v>33</v>
      </c>
      <c r="EE30">
        <f>SUMIFS(DataRegularSeason20242025!$AA$3:$AA$1315,DataRegularSeason20242025!$B$3:$B$1315, "&lt;=" &amp; EE$1, DataRegularSeason20242025!$D$3:$D$1315, $A30)+SUMIFS(DataRegularSeason20242025!$AB$3:$AB$1315,DataRegularSeason20242025!$B$3:$B$1315, "&lt;=" &amp; EE$1, DataRegularSeason20242025!$E$3:$E$1315, $A30)</f>
        <v>33</v>
      </c>
      <c r="EF30">
        <f>SUMIFS(DataRegularSeason20242025!$AA$3:$AA$1315,DataRegularSeason20242025!$B$3:$B$1315, "&lt;=" &amp; EF$1, DataRegularSeason20242025!$D$3:$D$1315, $A30)+SUMIFS(DataRegularSeason20242025!$AB$3:$AB$1315,DataRegularSeason20242025!$B$3:$B$1315, "&lt;=" &amp; EF$1, DataRegularSeason20242025!$E$3:$E$1315, $A30)</f>
        <v>33</v>
      </c>
      <c r="EG30">
        <f>SUMIFS(DataRegularSeason20242025!$AA$3:$AA$1315,DataRegularSeason20242025!$B$3:$B$1315, "&lt;=" &amp; EG$1, DataRegularSeason20242025!$D$3:$D$1315, $A30)+SUMIFS(DataRegularSeason20242025!$AB$3:$AB$1315,DataRegularSeason20242025!$B$3:$B$1315, "&lt;=" &amp; EG$1, DataRegularSeason20242025!$E$3:$E$1315, $A30)</f>
        <v>33</v>
      </c>
      <c r="EH30">
        <f>SUMIFS(DataRegularSeason20242025!$AA$3:$AA$1315,DataRegularSeason20242025!$B$3:$B$1315, "&lt;=" &amp; EH$1, DataRegularSeason20242025!$D$3:$D$1315, $A30)+SUMIFS(DataRegularSeason20242025!$AB$3:$AB$1315,DataRegularSeason20242025!$B$3:$B$1315, "&lt;=" &amp; EH$1, DataRegularSeason20242025!$E$3:$E$1315, $A30)</f>
        <v>33</v>
      </c>
      <c r="EI30">
        <f>SUMIFS(DataRegularSeason20242025!$AA$3:$AA$1315,DataRegularSeason20242025!$B$3:$B$1315, "&lt;=" &amp; EI$1, DataRegularSeason20242025!$D$3:$D$1315, $A30)+SUMIFS(DataRegularSeason20242025!$AB$3:$AB$1315,DataRegularSeason20242025!$B$3:$B$1315, "&lt;=" &amp; EI$1, DataRegularSeason20242025!$E$3:$E$1315, $A30)</f>
        <v>33</v>
      </c>
      <c r="EJ30">
        <f>SUMIFS(DataRegularSeason20242025!$AA$3:$AA$1315,DataRegularSeason20242025!$B$3:$B$1315, "&lt;=" &amp; EJ$1, DataRegularSeason20242025!$D$3:$D$1315, $A30)+SUMIFS(DataRegularSeason20242025!$AB$3:$AB$1315,DataRegularSeason20242025!$B$3:$B$1315, "&lt;=" &amp; EJ$1, DataRegularSeason20242025!$E$3:$E$1315, $A30)</f>
        <v>33</v>
      </c>
      <c r="EK30">
        <f>SUMIFS(DataRegularSeason20242025!$AA$3:$AA$1315,DataRegularSeason20242025!$B$3:$B$1315, "&lt;=" &amp; EK$1, DataRegularSeason20242025!$D$3:$D$1315, $A30)+SUMIFS(DataRegularSeason20242025!$AB$3:$AB$1315,DataRegularSeason20242025!$B$3:$B$1315, "&lt;=" &amp; EK$1, DataRegularSeason20242025!$E$3:$E$1315, $A30)</f>
        <v>33</v>
      </c>
      <c r="EL30">
        <f>SUMIFS(DataRegularSeason20242025!$AA$3:$AA$1315,DataRegularSeason20242025!$B$3:$B$1315, "&lt;=" &amp; EL$1, DataRegularSeason20242025!$D$3:$D$1315, $A30)+SUMIFS(DataRegularSeason20242025!$AB$3:$AB$1315,DataRegularSeason20242025!$B$3:$B$1315, "&lt;=" &amp; EL$1, DataRegularSeason20242025!$E$3:$E$1315, $A30)</f>
        <v>33</v>
      </c>
      <c r="EM30">
        <f>SUMIFS(DataRegularSeason20242025!$AA$3:$AA$1315,DataRegularSeason20242025!$B$3:$B$1315, "&lt;=" &amp; EM$1, DataRegularSeason20242025!$D$3:$D$1315, $A30)+SUMIFS(DataRegularSeason20242025!$AB$3:$AB$1315,DataRegularSeason20242025!$B$3:$B$1315, "&lt;=" &amp; EM$1, DataRegularSeason20242025!$E$3:$E$1315, $A30)</f>
        <v>33</v>
      </c>
      <c r="EN30">
        <f>SUMIFS(DataRegularSeason20242025!$AA$3:$AA$1315,DataRegularSeason20242025!$B$3:$B$1315, "&lt;=" &amp; EN$1, DataRegularSeason20242025!$D$3:$D$1315, $A30)+SUMIFS(DataRegularSeason20242025!$AB$3:$AB$1315,DataRegularSeason20242025!$B$3:$B$1315, "&lt;=" &amp; EN$1, DataRegularSeason20242025!$E$3:$E$1315, $A30)</f>
        <v>33</v>
      </c>
      <c r="EO30">
        <f>SUMIFS(DataRegularSeason20242025!$AA$3:$AA$1315,DataRegularSeason20242025!$B$3:$B$1315, "&lt;=" &amp; EO$1, DataRegularSeason20242025!$D$3:$D$1315, $A30)+SUMIFS(DataRegularSeason20242025!$AB$3:$AB$1315,DataRegularSeason20242025!$B$3:$B$1315, "&lt;=" &amp; EO$1, DataRegularSeason20242025!$E$3:$E$1315, $A30)</f>
        <v>33</v>
      </c>
      <c r="EP30">
        <f>SUMIFS(DataRegularSeason20242025!$AA$3:$AA$1315,DataRegularSeason20242025!$B$3:$B$1315, "&lt;=" &amp; EP$1, DataRegularSeason20242025!$D$3:$D$1315, $A30)+SUMIFS(DataRegularSeason20242025!$AB$3:$AB$1315,DataRegularSeason20242025!$B$3:$B$1315, "&lt;=" &amp; EP$1, DataRegularSeason20242025!$E$3:$E$1315, $A30)</f>
        <v>33</v>
      </c>
      <c r="EQ30">
        <f>SUMIFS(DataRegularSeason20242025!$AA$3:$AA$1315,DataRegularSeason20242025!$B$3:$B$1315, "&lt;=" &amp; EQ$1, DataRegularSeason20242025!$D$3:$D$1315, $A30)+SUMIFS(DataRegularSeason20242025!$AB$3:$AB$1315,DataRegularSeason20242025!$B$3:$B$1315, "&lt;=" &amp; EQ$1, DataRegularSeason20242025!$E$3:$E$1315, $A30)</f>
        <v>33</v>
      </c>
      <c r="ER30">
        <f>SUMIFS(DataRegularSeason20242025!$AA$3:$AA$1315,DataRegularSeason20242025!$B$3:$B$1315, "&lt;=" &amp; ER$1, DataRegularSeason20242025!$D$3:$D$1315, $A30)+SUMIFS(DataRegularSeason20242025!$AB$3:$AB$1315,DataRegularSeason20242025!$B$3:$B$1315, "&lt;=" &amp; ER$1, DataRegularSeason20242025!$E$3:$E$1315, $A30)</f>
        <v>33</v>
      </c>
      <c r="ES30">
        <f>SUMIFS(DataRegularSeason20242025!$AA$3:$AA$1315,DataRegularSeason20242025!$B$3:$B$1315, "&lt;=" &amp; ES$1, DataRegularSeason20242025!$D$3:$D$1315, $A30)+SUMIFS(DataRegularSeason20242025!$AB$3:$AB$1315,DataRegularSeason20242025!$B$3:$B$1315, "&lt;=" &amp; ES$1, DataRegularSeason20242025!$E$3:$E$1315, $A30)</f>
        <v>33</v>
      </c>
      <c r="ET30">
        <f>SUMIFS(DataRegularSeason20242025!$AA$3:$AA$1315,DataRegularSeason20242025!$B$3:$B$1315, "&lt;=" &amp; ET$1, DataRegularSeason20242025!$D$3:$D$1315, $A30)+SUMIFS(DataRegularSeason20242025!$AB$3:$AB$1315,DataRegularSeason20242025!$B$3:$B$1315, "&lt;=" &amp; ET$1, DataRegularSeason20242025!$E$3:$E$1315, $A30)</f>
        <v>33</v>
      </c>
      <c r="EU30">
        <f>SUMIFS(DataRegularSeason20242025!$AA$3:$AA$1315,DataRegularSeason20242025!$B$3:$B$1315, "&lt;=" &amp; EU$1, DataRegularSeason20242025!$D$3:$D$1315, $A30)+SUMIFS(DataRegularSeason20242025!$AB$3:$AB$1315,DataRegularSeason20242025!$B$3:$B$1315, "&lt;=" &amp; EU$1, DataRegularSeason20242025!$E$3:$E$1315, $A30)</f>
        <v>33</v>
      </c>
      <c r="EV30">
        <f>SUMIFS(DataRegularSeason20242025!$AA$3:$AA$1315,DataRegularSeason20242025!$B$3:$B$1315, "&lt;=" &amp; EV$1, DataRegularSeason20242025!$D$3:$D$1315, $A30)+SUMIFS(DataRegularSeason20242025!$AB$3:$AB$1315,DataRegularSeason20242025!$B$3:$B$1315, "&lt;=" &amp; EV$1, DataRegularSeason20242025!$E$3:$E$1315, $A30)</f>
        <v>33</v>
      </c>
      <c r="EW30">
        <f>SUMIFS(DataRegularSeason20242025!$AA$3:$AA$1315,DataRegularSeason20242025!$B$3:$B$1315, "&lt;=" &amp; EW$1, DataRegularSeason20242025!$D$3:$D$1315, $A30)+SUMIFS(DataRegularSeason20242025!$AB$3:$AB$1315,DataRegularSeason20242025!$B$3:$B$1315, "&lt;=" &amp; EW$1, DataRegularSeason20242025!$E$3:$E$1315, $A30)</f>
        <v>33</v>
      </c>
      <c r="EX30">
        <f>SUMIFS(DataRegularSeason20242025!$AA$3:$AA$1315,DataRegularSeason20242025!$B$3:$B$1315, "&lt;=" &amp; EX$1, DataRegularSeason20242025!$D$3:$D$1315, $A30)+SUMIFS(DataRegularSeason20242025!$AB$3:$AB$1315,DataRegularSeason20242025!$B$3:$B$1315, "&lt;=" &amp; EX$1, DataRegularSeason20242025!$E$3:$E$1315, $A30)</f>
        <v>33</v>
      </c>
      <c r="EY30">
        <f>SUMIFS(DataRegularSeason20242025!$AA$3:$AA$1315,DataRegularSeason20242025!$B$3:$B$1315, "&lt;=" &amp; EY$1, DataRegularSeason20242025!$D$3:$D$1315, $A30)+SUMIFS(DataRegularSeason20242025!$AB$3:$AB$1315,DataRegularSeason20242025!$B$3:$B$1315, "&lt;=" &amp; EY$1, DataRegularSeason20242025!$E$3:$E$1315, $A30)</f>
        <v>33</v>
      </c>
      <c r="EZ30">
        <f>SUMIFS(DataRegularSeason20242025!$AA$3:$AA$1315,DataRegularSeason20242025!$B$3:$B$1315, "&lt;=" &amp; EZ$1, DataRegularSeason20242025!$D$3:$D$1315, $A30)+SUMIFS(DataRegularSeason20242025!$AB$3:$AB$1315,DataRegularSeason20242025!$B$3:$B$1315, "&lt;=" &amp; EZ$1, DataRegularSeason20242025!$E$3:$E$1315, $A30)</f>
        <v>33</v>
      </c>
      <c r="FA30">
        <f>SUMIFS(DataRegularSeason20242025!$AA$3:$AA$1315,DataRegularSeason20242025!$B$3:$B$1315, "&lt;=" &amp; FA$1, DataRegularSeason20242025!$D$3:$D$1315, $A30)+SUMIFS(DataRegularSeason20242025!$AB$3:$AB$1315,DataRegularSeason20242025!$B$3:$B$1315, "&lt;=" &amp; FA$1, DataRegularSeason20242025!$E$3:$E$1315, $A30)</f>
        <v>33</v>
      </c>
      <c r="FB30">
        <f>SUMIFS(DataRegularSeason20242025!$AA$3:$AA$1315,DataRegularSeason20242025!$B$3:$B$1315, "&lt;=" &amp; FB$1, DataRegularSeason20242025!$D$3:$D$1315, $A30)+SUMIFS(DataRegularSeason20242025!$AB$3:$AB$1315,DataRegularSeason20242025!$B$3:$B$1315, "&lt;=" &amp; FB$1, DataRegularSeason20242025!$E$3:$E$1315, $A30)</f>
        <v>33</v>
      </c>
      <c r="FC30">
        <f>SUMIFS(DataRegularSeason20242025!$AA$3:$AA$1315,DataRegularSeason20242025!$B$3:$B$1315, "&lt;=" &amp; FC$1, DataRegularSeason20242025!$D$3:$D$1315, $A30)+SUMIFS(DataRegularSeason20242025!$AB$3:$AB$1315,DataRegularSeason20242025!$B$3:$B$1315, "&lt;=" &amp; FC$1, DataRegularSeason20242025!$E$3:$E$1315, $A30)</f>
        <v>33</v>
      </c>
      <c r="FD30">
        <f>SUMIFS(DataRegularSeason20242025!$AA$3:$AA$1315,DataRegularSeason20242025!$B$3:$B$1315, "&lt;=" &amp; FD$1, DataRegularSeason20242025!$D$3:$D$1315, $A30)+SUMIFS(DataRegularSeason20242025!$AB$3:$AB$1315,DataRegularSeason20242025!$B$3:$B$1315, "&lt;=" &amp; FD$1, DataRegularSeason20242025!$E$3:$E$1315, $A30)</f>
        <v>33</v>
      </c>
      <c r="FE30">
        <f>SUMIFS(DataRegularSeason20242025!$AA$3:$AA$1315,DataRegularSeason20242025!$B$3:$B$1315, "&lt;=" &amp; FE$1, DataRegularSeason20242025!$D$3:$D$1315, $A30)+SUMIFS(DataRegularSeason20242025!$AB$3:$AB$1315,DataRegularSeason20242025!$B$3:$B$1315, "&lt;=" &amp; FE$1, DataRegularSeason20242025!$E$3:$E$1315, $A30)</f>
        <v>33</v>
      </c>
      <c r="FF30">
        <f>SUMIFS(DataRegularSeason20242025!$AA$3:$AA$1315,DataRegularSeason20242025!$B$3:$B$1315, "&lt;=" &amp; FF$1, DataRegularSeason20242025!$D$3:$D$1315, $A30)+SUMIFS(DataRegularSeason20242025!$AB$3:$AB$1315,DataRegularSeason20242025!$B$3:$B$1315, "&lt;=" &amp; FF$1, DataRegularSeason20242025!$E$3:$E$1315, $A30)</f>
        <v>33</v>
      </c>
      <c r="FG30">
        <f>SUMIFS(DataRegularSeason20242025!$AA$3:$AA$1315,DataRegularSeason20242025!$B$3:$B$1315, "&lt;=" &amp; FG$1, DataRegularSeason20242025!$D$3:$D$1315, $A30)+SUMIFS(DataRegularSeason20242025!$AB$3:$AB$1315,DataRegularSeason20242025!$B$3:$B$1315, "&lt;=" &amp; FG$1, DataRegularSeason20242025!$E$3:$E$1315, $A30)</f>
        <v>33</v>
      </c>
      <c r="FH30">
        <f>SUMIFS(DataRegularSeason20242025!$AA$3:$AA$1315,DataRegularSeason20242025!$B$3:$B$1315, "&lt;=" &amp; FH$1, DataRegularSeason20242025!$D$3:$D$1315, $A30)+SUMIFS(DataRegularSeason20242025!$AB$3:$AB$1315,DataRegularSeason20242025!$B$3:$B$1315, "&lt;=" &amp; FH$1, DataRegularSeason20242025!$E$3:$E$1315, $A30)</f>
        <v>33</v>
      </c>
      <c r="FI30">
        <f>SUMIFS(DataRegularSeason20242025!$AA$3:$AA$1315,DataRegularSeason20242025!$B$3:$B$1315, "&lt;=" &amp; FI$1, DataRegularSeason20242025!$D$3:$D$1315, $A30)+SUMIFS(DataRegularSeason20242025!$AB$3:$AB$1315,DataRegularSeason20242025!$B$3:$B$1315, "&lt;=" &amp; FI$1, DataRegularSeason20242025!$E$3:$E$1315, $A30)</f>
        <v>33</v>
      </c>
      <c r="FJ30">
        <f>SUMIFS(DataRegularSeason20242025!$AA$3:$AA$1315,DataRegularSeason20242025!$B$3:$B$1315, "&lt;=" &amp; FJ$1, DataRegularSeason20242025!$D$3:$D$1315, $A30)+SUMIFS(DataRegularSeason20242025!$AB$3:$AB$1315,DataRegularSeason20242025!$B$3:$B$1315, "&lt;=" &amp; FJ$1, DataRegularSeason20242025!$E$3:$E$1315, $A30)</f>
        <v>33</v>
      </c>
      <c r="FK30">
        <f>SUMIFS(DataRegularSeason20242025!$AA$3:$AA$1315,DataRegularSeason20242025!$B$3:$B$1315, "&lt;=" &amp; FK$1, DataRegularSeason20242025!$D$3:$D$1315, $A30)+SUMIFS(DataRegularSeason20242025!$AB$3:$AB$1315,DataRegularSeason20242025!$B$3:$B$1315, "&lt;=" &amp; FK$1, DataRegularSeason20242025!$E$3:$E$1315, $A30)</f>
        <v>33</v>
      </c>
      <c r="FL30">
        <f>SUMIFS(DataRegularSeason20242025!$AA$3:$AA$1315,DataRegularSeason20242025!$B$3:$B$1315, "&lt;=" &amp; FL$1, DataRegularSeason20242025!$D$3:$D$1315, $A30)+SUMIFS(DataRegularSeason20242025!$AB$3:$AB$1315,DataRegularSeason20242025!$B$3:$B$1315, "&lt;=" &amp; FL$1, DataRegularSeason20242025!$E$3:$E$1315, $A30)</f>
        <v>33</v>
      </c>
      <c r="FM30">
        <f>SUMIFS(DataRegularSeason20242025!$AA$3:$AA$1315,DataRegularSeason20242025!$B$3:$B$1315, "&lt;=" &amp; FM$1, DataRegularSeason20242025!$D$3:$D$1315, $A30)+SUMIFS(DataRegularSeason20242025!$AB$3:$AB$1315,DataRegularSeason20242025!$B$3:$B$1315, "&lt;=" &amp; FM$1, DataRegularSeason20242025!$E$3:$E$1315, $A30)</f>
        <v>33</v>
      </c>
      <c r="FN30">
        <f>SUMIFS(DataRegularSeason20242025!$AA$3:$AA$1315,DataRegularSeason20242025!$B$3:$B$1315, "&lt;=" &amp; FN$1, DataRegularSeason20242025!$D$3:$D$1315, $A30)+SUMIFS(DataRegularSeason20242025!$AB$3:$AB$1315,DataRegularSeason20242025!$B$3:$B$1315, "&lt;=" &amp; FN$1, DataRegularSeason20242025!$E$3:$E$1315, $A30)</f>
        <v>33</v>
      </c>
      <c r="FO30">
        <f>SUMIFS(DataRegularSeason20242025!$AA$3:$AA$1315,DataRegularSeason20242025!$B$3:$B$1315, "&lt;=" &amp; FO$1, DataRegularSeason20242025!$D$3:$D$1315, $A30)+SUMIFS(DataRegularSeason20242025!$AB$3:$AB$1315,DataRegularSeason20242025!$B$3:$B$1315, "&lt;=" &amp; FO$1, DataRegularSeason20242025!$E$3:$E$1315, $A30)</f>
        <v>33</v>
      </c>
      <c r="FP30">
        <f>SUMIFS(DataRegularSeason20242025!$AA$3:$AA$1315,DataRegularSeason20242025!$B$3:$B$1315, "&lt;=" &amp; FP$1, DataRegularSeason20242025!$D$3:$D$1315, $A30)+SUMIFS(DataRegularSeason20242025!$AB$3:$AB$1315,DataRegularSeason20242025!$B$3:$B$1315, "&lt;=" &amp; FP$1, DataRegularSeason20242025!$E$3:$E$1315, $A30)</f>
        <v>33</v>
      </c>
      <c r="FQ30">
        <f>SUMIFS(DataRegularSeason20242025!$AA$3:$AA$1315,DataRegularSeason20242025!$B$3:$B$1315, "&lt;=" &amp; FQ$1, DataRegularSeason20242025!$D$3:$D$1315, $A30)+SUMIFS(DataRegularSeason20242025!$AB$3:$AB$1315,DataRegularSeason20242025!$B$3:$B$1315, "&lt;=" &amp; FQ$1, DataRegularSeason20242025!$E$3:$E$1315, $A30)</f>
        <v>33</v>
      </c>
      <c r="FR30">
        <f>SUMIFS(DataRegularSeason20242025!$AA$3:$AA$1315,DataRegularSeason20242025!$B$3:$B$1315, "&lt;=" &amp; FR$1, DataRegularSeason20242025!$D$3:$D$1315, $A30)+SUMIFS(DataRegularSeason20242025!$AB$3:$AB$1315,DataRegularSeason20242025!$B$3:$B$1315, "&lt;=" &amp; FR$1, DataRegularSeason20242025!$E$3:$E$1315, $A30)</f>
        <v>33</v>
      </c>
      <c r="FS30">
        <f>SUMIFS(DataRegularSeason20242025!$AA$3:$AA$1315,DataRegularSeason20242025!$B$3:$B$1315, "&lt;=" &amp; FS$1, DataRegularSeason20242025!$D$3:$D$1315, $A30)+SUMIFS(DataRegularSeason20242025!$AB$3:$AB$1315,DataRegularSeason20242025!$B$3:$B$1315, "&lt;=" &amp; FS$1, DataRegularSeason20242025!$E$3:$E$1315, $A30)</f>
        <v>33</v>
      </c>
      <c r="FT30">
        <f>SUMIFS(DataRegularSeason20242025!$AA$3:$AA$1315,DataRegularSeason20242025!$B$3:$B$1315, "&lt;=" &amp; FT$1, DataRegularSeason20242025!$D$3:$D$1315, $A30)+SUMIFS(DataRegularSeason20242025!$AB$3:$AB$1315,DataRegularSeason20242025!$B$3:$B$1315, "&lt;=" &amp; FT$1, DataRegularSeason20242025!$E$3:$E$1315, $A30)</f>
        <v>33</v>
      </c>
      <c r="FU30">
        <f>SUMIFS(DataRegularSeason20242025!$AA$3:$AA$1315,DataRegularSeason20242025!$B$3:$B$1315, "&lt;=" &amp; FU$1, DataRegularSeason20242025!$D$3:$D$1315, $A30)+SUMIFS(DataRegularSeason20242025!$AB$3:$AB$1315,DataRegularSeason20242025!$B$3:$B$1315, "&lt;=" &amp; FU$1, DataRegularSeason20242025!$E$3:$E$1315, $A30)</f>
        <v>33</v>
      </c>
      <c r="FV30">
        <f>SUMIFS(DataRegularSeason20242025!$AA$3:$AA$1315,DataRegularSeason20242025!$B$3:$B$1315, "&lt;=" &amp; FV$1, DataRegularSeason20242025!$D$3:$D$1315, $A30)+SUMIFS(DataRegularSeason20242025!$AB$3:$AB$1315,DataRegularSeason20242025!$B$3:$B$1315, "&lt;=" &amp; FV$1, DataRegularSeason20242025!$E$3:$E$1315, $A30)</f>
        <v>33</v>
      </c>
      <c r="FW30">
        <f>SUMIFS(DataRegularSeason20242025!$AA$3:$AA$1315,DataRegularSeason20242025!$B$3:$B$1315, "&lt;=" &amp; FW$1, DataRegularSeason20242025!$D$3:$D$1315, $A30)+SUMIFS(DataRegularSeason20242025!$AB$3:$AB$1315,DataRegularSeason20242025!$B$3:$B$1315, "&lt;=" &amp; FW$1, DataRegularSeason20242025!$E$3:$E$1315, $A30)</f>
        <v>33</v>
      </c>
      <c r="FX30">
        <f>SUMIFS(DataRegularSeason20242025!$AA$3:$AA$1315,DataRegularSeason20242025!$B$3:$B$1315, "&lt;=" &amp; FX$1, DataRegularSeason20242025!$D$3:$D$1315, $A30)+SUMIFS(DataRegularSeason20242025!$AB$3:$AB$1315,DataRegularSeason20242025!$B$3:$B$1315, "&lt;=" &amp; FX$1, DataRegularSeason20242025!$E$3:$E$1315, $A30)</f>
        <v>33</v>
      </c>
      <c r="FY30">
        <f>SUMIFS(DataRegularSeason20242025!$AA$3:$AA$1315,DataRegularSeason20242025!$B$3:$B$1315, "&lt;=" &amp; FY$1, DataRegularSeason20242025!$D$3:$D$1315, $A30)+SUMIFS(DataRegularSeason20242025!$AB$3:$AB$1315,DataRegularSeason20242025!$B$3:$B$1315, "&lt;=" &amp; FY$1, DataRegularSeason20242025!$E$3:$E$1315, $A30)</f>
        <v>33</v>
      </c>
      <c r="FZ30">
        <f>SUMIFS(DataRegularSeason20242025!$AA$3:$AA$1315,DataRegularSeason20242025!$B$3:$B$1315, "&lt;=" &amp; FZ$1, DataRegularSeason20242025!$D$3:$D$1315, $A30)+SUMIFS(DataRegularSeason20242025!$AB$3:$AB$1315,DataRegularSeason20242025!$B$3:$B$1315, "&lt;=" &amp; FZ$1, DataRegularSeason20242025!$E$3:$E$1315, $A30)</f>
        <v>33</v>
      </c>
      <c r="GA30">
        <f>SUMIFS(DataRegularSeason20242025!$AA$3:$AA$1315,DataRegularSeason20242025!$B$3:$B$1315, "&lt;=" &amp; GA$1, DataRegularSeason20242025!$D$3:$D$1315, $A30)+SUMIFS(DataRegularSeason20242025!$AB$3:$AB$1315,DataRegularSeason20242025!$B$3:$B$1315, "&lt;=" &amp; GA$1, DataRegularSeason20242025!$E$3:$E$1315, $A30)</f>
        <v>33</v>
      </c>
      <c r="GB30">
        <f>SUMIFS(DataRegularSeason20242025!$AA$3:$AA$1315,DataRegularSeason20242025!$B$3:$B$1315, "&lt;=" &amp; GB$1, DataRegularSeason20242025!$D$3:$D$1315, $A30)+SUMIFS(DataRegularSeason20242025!$AB$3:$AB$1315,DataRegularSeason20242025!$B$3:$B$1315, "&lt;=" &amp; GB$1, DataRegularSeason20242025!$E$3:$E$1315, $A30)</f>
        <v>33</v>
      </c>
      <c r="GC30">
        <f>SUMIFS(DataRegularSeason20242025!$AA$3:$AA$1315,DataRegularSeason20242025!$B$3:$B$1315, "&lt;=" &amp; GC$1, DataRegularSeason20242025!$D$3:$D$1315, $A30)+SUMIFS(DataRegularSeason20242025!$AB$3:$AB$1315,DataRegularSeason20242025!$B$3:$B$1315, "&lt;=" &amp; GC$1, DataRegularSeason20242025!$E$3:$E$1315, $A30)</f>
        <v>33</v>
      </c>
      <c r="GD30">
        <f>SUMIFS(DataRegularSeason20242025!$AA$3:$AA$1315,DataRegularSeason20242025!$B$3:$B$1315, "&lt;=" &amp; GD$1, DataRegularSeason20242025!$D$3:$D$1315, $A30)+SUMIFS(DataRegularSeason20242025!$AB$3:$AB$1315,DataRegularSeason20242025!$B$3:$B$1315, "&lt;=" &amp; GD$1, DataRegularSeason20242025!$E$3:$E$1315, $A30)</f>
        <v>33</v>
      </c>
      <c r="GE30">
        <f>SUMIFS(DataRegularSeason20242025!$AA$3:$AA$1315,DataRegularSeason20242025!$B$3:$B$1315, "&lt;=" &amp; GE$1, DataRegularSeason20242025!$D$3:$D$1315, $A30)+SUMIFS(DataRegularSeason20242025!$AB$3:$AB$1315,DataRegularSeason20242025!$B$3:$B$1315, "&lt;=" &amp; GE$1, DataRegularSeason20242025!$E$3:$E$1315, $A30)</f>
        <v>33</v>
      </c>
      <c r="GF30">
        <f>SUMIFS(DataRegularSeason20242025!$AA$3:$AA$1315,DataRegularSeason20242025!$B$3:$B$1315, "&lt;=" &amp; GF$1, DataRegularSeason20242025!$D$3:$D$1315, $A30)+SUMIFS(DataRegularSeason20242025!$AB$3:$AB$1315,DataRegularSeason20242025!$B$3:$B$1315, "&lt;=" &amp; GF$1, DataRegularSeason20242025!$E$3:$E$1315, $A30)</f>
        <v>33</v>
      </c>
      <c r="GG30">
        <f>SUMIFS(DataRegularSeason20242025!$AA$3:$AA$1315,DataRegularSeason20242025!$B$3:$B$1315, "&lt;=" &amp; GG$1, DataRegularSeason20242025!$D$3:$D$1315, $A30)+SUMIFS(DataRegularSeason20242025!$AB$3:$AB$1315,DataRegularSeason20242025!$B$3:$B$1315, "&lt;=" &amp; GG$1, DataRegularSeason20242025!$E$3:$E$1315, $A30)</f>
        <v>33</v>
      </c>
      <c r="GH30">
        <f>SUMIFS(DataRegularSeason20242025!$AA$3:$AA$1315,DataRegularSeason20242025!$B$3:$B$1315, "&lt;=" &amp; GH$1, DataRegularSeason20242025!$D$3:$D$1315, $A30)+SUMIFS(DataRegularSeason20242025!$AB$3:$AB$1315,DataRegularSeason20242025!$B$3:$B$1315, "&lt;=" &amp; GH$1, DataRegularSeason20242025!$E$3:$E$1315, $A30)</f>
        <v>33</v>
      </c>
      <c r="GI30">
        <f>SUMIFS(DataRegularSeason20242025!$AA$3:$AA$1315,DataRegularSeason20242025!$B$3:$B$1315, "&lt;=" &amp; GI$1, DataRegularSeason20242025!$D$3:$D$1315, $A30)+SUMIFS(DataRegularSeason20242025!$AB$3:$AB$1315,DataRegularSeason20242025!$B$3:$B$1315, "&lt;=" &amp; GI$1, DataRegularSeason20242025!$E$3:$E$1315, $A30)</f>
        <v>33</v>
      </c>
      <c r="GJ30">
        <f>SUMIFS(DataRegularSeason20242025!$AA$3:$AA$1315,DataRegularSeason20242025!$B$3:$B$1315, "&lt;=" &amp; GJ$1, DataRegularSeason20242025!$D$3:$D$1315, $A30)+SUMIFS(DataRegularSeason20242025!$AB$3:$AB$1315,DataRegularSeason20242025!$B$3:$B$1315, "&lt;=" &amp; GJ$1, DataRegularSeason20242025!$E$3:$E$1315, $A30)</f>
        <v>33</v>
      </c>
      <c r="GK30">
        <f>SUMIFS(DataRegularSeason20242025!$AA$3:$AA$1315,DataRegularSeason20242025!$B$3:$B$1315, "&lt;=" &amp; GK$1, DataRegularSeason20242025!$D$3:$D$1315, $A30)+SUMIFS(DataRegularSeason20242025!$AB$3:$AB$1315,DataRegularSeason20242025!$B$3:$B$1315, "&lt;=" &amp; GK$1, DataRegularSeason20242025!$E$3:$E$1315, $A30)</f>
        <v>33</v>
      </c>
      <c r="GL30">
        <f>SUMIFS(DataRegularSeason20242025!$AA$3:$AA$1315,DataRegularSeason20242025!$B$3:$B$1315, "&lt;=" &amp; GL$1, DataRegularSeason20242025!$D$3:$D$1315, $A30)+SUMIFS(DataRegularSeason20242025!$AB$3:$AB$1315,DataRegularSeason20242025!$B$3:$B$1315, "&lt;=" &amp; GL$1, DataRegularSeason20242025!$E$3:$E$1315, $A30)</f>
        <v>33</v>
      </c>
      <c r="GM30">
        <f>SUMIFS(DataRegularSeason20242025!$AA$3:$AA$1315,DataRegularSeason20242025!$B$3:$B$1315, "&lt;=" &amp; GM$1, DataRegularSeason20242025!$D$3:$D$1315, $A30)+SUMIFS(DataRegularSeason20242025!$AB$3:$AB$1315,DataRegularSeason20242025!$B$3:$B$1315, "&lt;=" &amp; GM$1, DataRegularSeason20242025!$E$3:$E$1315, $A30)</f>
        <v>33</v>
      </c>
      <c r="GN30">
        <f>SUMIFS(DataRegularSeason20242025!$AA$3:$AA$1315,DataRegularSeason20242025!$B$3:$B$1315, "&lt;=" &amp; GN$1, DataRegularSeason20242025!$D$3:$D$1315, $A30)+SUMIFS(DataRegularSeason20242025!$AB$3:$AB$1315,DataRegularSeason20242025!$B$3:$B$1315, "&lt;=" &amp; GN$1, DataRegularSeason20242025!$E$3:$E$1315, $A30)</f>
        <v>33</v>
      </c>
      <c r="GO30">
        <f>SUMIFS(DataRegularSeason20242025!$AA$3:$AA$1315,DataRegularSeason20242025!$B$3:$B$1315, "&lt;=" &amp; GO$1, DataRegularSeason20242025!$D$3:$D$1315, $A30)+SUMIFS(DataRegularSeason20242025!$AB$3:$AB$1315,DataRegularSeason20242025!$B$3:$B$1315, "&lt;=" &amp; GO$1, DataRegularSeason20242025!$E$3:$E$1315, $A30)</f>
        <v>33</v>
      </c>
      <c r="GP30">
        <f>SUMIFS(DataRegularSeason20242025!$AA$3:$AA$1315,DataRegularSeason20242025!$B$3:$B$1315, "&lt;=" &amp; GP$1, DataRegularSeason20242025!$D$3:$D$1315, $A30)+SUMIFS(DataRegularSeason20242025!$AB$3:$AB$1315,DataRegularSeason20242025!$B$3:$B$1315, "&lt;=" &amp; GP$1, DataRegularSeason20242025!$E$3:$E$1315, $A30)</f>
        <v>33</v>
      </c>
      <c r="GQ30">
        <f>SUMIFS(DataRegularSeason20242025!$AA$3:$AA$1315,DataRegularSeason20242025!$B$3:$B$1315, "&lt;=" &amp; GQ$1, DataRegularSeason20242025!$D$3:$D$1315, $A30)+SUMIFS(DataRegularSeason20242025!$AB$3:$AB$1315,DataRegularSeason20242025!$B$3:$B$1315, "&lt;=" &amp; GQ$1, DataRegularSeason20242025!$E$3:$E$1315, $A30)</f>
        <v>33</v>
      </c>
      <c r="GR30">
        <f>SUMIFS(DataRegularSeason20242025!$AA$3:$AA$1315,DataRegularSeason20242025!$B$3:$B$1315, "&lt;=" &amp; GR$1, DataRegularSeason20242025!$D$3:$D$1315, $A30)+SUMIFS(DataRegularSeason20242025!$AB$3:$AB$1315,DataRegularSeason20242025!$B$3:$B$1315, "&lt;=" &amp; GR$1, DataRegularSeason20242025!$E$3:$E$1315, $A30)</f>
        <v>33</v>
      </c>
      <c r="GS30">
        <f>SUMIFS(DataRegularSeason20242025!$AA$3:$AA$1315,DataRegularSeason20242025!$B$3:$B$1315, "&lt;=" &amp; GS$1, DataRegularSeason20242025!$D$3:$D$1315, $A30)+SUMIFS(DataRegularSeason20242025!$AB$3:$AB$1315,DataRegularSeason20242025!$B$3:$B$1315, "&lt;=" &amp; GS$1, DataRegularSeason20242025!$E$3:$E$1315, $A30)</f>
        <v>33</v>
      </c>
      <c r="GT30">
        <f>SUMIFS(DataRegularSeason20242025!$AA$3:$AA$1315,DataRegularSeason20242025!$B$3:$B$1315, "&lt;=" &amp; GT$1, DataRegularSeason20242025!$D$3:$D$1315, $A30)+SUMIFS(DataRegularSeason20242025!$AB$3:$AB$1315,DataRegularSeason20242025!$B$3:$B$1315, "&lt;=" &amp; GT$1, DataRegularSeason20242025!$E$3:$E$1315, $A30)</f>
        <v>33</v>
      </c>
      <c r="GU30">
        <f>SUMIFS(DataRegularSeason20242025!$AA$3:$AA$1315,DataRegularSeason20242025!$B$3:$B$1315, "&lt;=" &amp; GU$1, DataRegularSeason20242025!$D$3:$D$1315, $A30)+SUMIFS(DataRegularSeason20242025!$AB$3:$AB$1315,DataRegularSeason20242025!$B$3:$B$1315, "&lt;=" &amp; GU$1, DataRegularSeason20242025!$E$3:$E$1315, $A30)</f>
        <v>33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30</v>
      </c>
      <c r="BW31">
        <f>SUMIFS(DataRegularSeason20242025!$AA$3:$AA$1315,DataRegularSeason20242025!$B$3:$B$1315, "&lt;=" &amp; BW$1, DataRegularSeason20242025!$D$3:$D$1315, $A31)+SUMIFS(DataRegularSeason20242025!$AB$3:$AB$1315,DataRegularSeason20242025!$B$3:$B$1315, "&lt;=" &amp; BW$1, DataRegularSeason20242025!$E$3:$E$1315, $A31)</f>
        <v>30</v>
      </c>
      <c r="BX31">
        <f>SUMIFS(DataRegularSeason20242025!$AA$3:$AA$1315,DataRegularSeason20242025!$B$3:$B$1315, "&lt;=" &amp; BX$1, DataRegularSeason20242025!$D$3:$D$1315, $A31)+SUMIFS(DataRegularSeason20242025!$AB$3:$AB$1315,DataRegularSeason20242025!$B$3:$B$1315, "&lt;=" &amp; BX$1, DataRegularSeason20242025!$E$3:$E$1315, $A31)</f>
        <v>30</v>
      </c>
      <c r="BY31">
        <f>SUMIFS(DataRegularSeason20242025!$AA$3:$AA$1315,DataRegularSeason20242025!$B$3:$B$1315, "&lt;=" &amp; BY$1, DataRegularSeason20242025!$D$3:$D$1315, $A31)+SUMIFS(DataRegularSeason20242025!$AB$3:$AB$1315,DataRegularSeason20242025!$B$3:$B$1315, "&lt;=" &amp; BY$1, DataRegularSeason20242025!$E$3:$E$1315, $A31)</f>
        <v>30</v>
      </c>
      <c r="BZ31">
        <f>SUMIFS(DataRegularSeason20242025!$AA$3:$AA$1315,DataRegularSeason20242025!$B$3:$B$1315, "&lt;=" &amp; BZ$1, DataRegularSeason20242025!$D$3:$D$1315, $A31)+SUMIFS(DataRegularSeason20242025!$AB$3:$AB$1315,DataRegularSeason20242025!$B$3:$B$1315, "&lt;=" &amp; BZ$1, DataRegularSeason20242025!$E$3:$E$1315, $A31)</f>
        <v>30</v>
      </c>
      <c r="CA31">
        <f>SUMIFS(DataRegularSeason20242025!$AA$3:$AA$1315,DataRegularSeason20242025!$B$3:$B$1315, "&lt;=" &amp; CA$1, DataRegularSeason20242025!$D$3:$D$1315, $A31)+SUMIFS(DataRegularSeason20242025!$AB$3:$AB$1315,DataRegularSeason20242025!$B$3:$B$1315, "&lt;=" &amp; CA$1, DataRegularSeason20242025!$E$3:$E$1315, $A31)</f>
        <v>30</v>
      </c>
      <c r="CB31">
        <f>SUMIFS(DataRegularSeason20242025!$AA$3:$AA$1315,DataRegularSeason20242025!$B$3:$B$1315, "&lt;=" &amp; CB$1, DataRegularSeason20242025!$D$3:$D$1315, $A31)+SUMIFS(DataRegularSeason20242025!$AB$3:$AB$1315,DataRegularSeason20242025!$B$3:$B$1315, "&lt;=" &amp; CB$1, DataRegularSeason20242025!$E$3:$E$1315, $A31)</f>
        <v>30</v>
      </c>
      <c r="CC31">
        <f>SUMIFS(DataRegularSeason20242025!$AA$3:$AA$1315,DataRegularSeason20242025!$B$3:$B$1315, "&lt;=" &amp; CC$1, DataRegularSeason20242025!$D$3:$D$1315, $A31)+SUMIFS(DataRegularSeason20242025!$AB$3:$AB$1315,DataRegularSeason20242025!$B$3:$B$1315, "&lt;=" &amp; CC$1, DataRegularSeason20242025!$E$3:$E$1315, $A31)</f>
        <v>30</v>
      </c>
      <c r="CD31">
        <f>SUMIFS(DataRegularSeason20242025!$AA$3:$AA$1315,DataRegularSeason20242025!$B$3:$B$1315, "&lt;=" &amp; CD$1, DataRegularSeason20242025!$D$3:$D$1315, $A31)+SUMIFS(DataRegularSeason20242025!$AB$3:$AB$1315,DataRegularSeason20242025!$B$3:$B$1315, "&lt;=" &amp; CD$1, DataRegularSeason20242025!$E$3:$E$1315, $A31)</f>
        <v>30</v>
      </c>
      <c r="CE31">
        <f>SUMIFS(DataRegularSeason20242025!$AA$3:$AA$1315,DataRegularSeason20242025!$B$3:$B$1315, "&lt;=" &amp; CE$1, DataRegularSeason20242025!$D$3:$D$1315, $A31)+SUMIFS(DataRegularSeason20242025!$AB$3:$AB$1315,DataRegularSeason20242025!$B$3:$B$1315, "&lt;=" &amp; CE$1, DataRegularSeason20242025!$E$3:$E$1315, $A31)</f>
        <v>30</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30</v>
      </c>
      <c r="CN31">
        <f>SUMIFS(DataRegularSeason20242025!$AA$3:$AA$1315,DataRegularSeason20242025!$B$3:$B$1315, "&lt;=" &amp; CN$1, DataRegularSeason20242025!$D$3:$D$1315, $A31)+SUMIFS(DataRegularSeason20242025!$AB$3:$AB$1315,DataRegularSeason20242025!$B$3:$B$1315, "&lt;=" &amp; CN$1, DataRegularSeason20242025!$E$3:$E$1315, $A31)</f>
        <v>30</v>
      </c>
      <c r="CO31">
        <f>SUMIFS(DataRegularSeason20242025!$AA$3:$AA$1315,DataRegularSeason20242025!$B$3:$B$1315, "&lt;=" &amp; CO$1, DataRegularSeason20242025!$D$3:$D$1315, $A31)+SUMIFS(DataRegularSeason20242025!$AB$3:$AB$1315,DataRegularSeason20242025!$B$3:$B$1315, "&lt;=" &amp; CO$1, DataRegularSeason20242025!$E$3:$E$1315, $A31)</f>
        <v>30</v>
      </c>
      <c r="CP31">
        <f>SUMIFS(DataRegularSeason20242025!$AA$3:$AA$1315,DataRegularSeason20242025!$B$3:$B$1315, "&lt;=" &amp; CP$1, DataRegularSeason20242025!$D$3:$D$1315, $A31)+SUMIFS(DataRegularSeason20242025!$AB$3:$AB$1315,DataRegularSeason20242025!$B$3:$B$1315, "&lt;=" &amp; CP$1, DataRegularSeason20242025!$E$3:$E$1315, $A31)</f>
        <v>30</v>
      </c>
      <c r="CQ31">
        <f>SUMIFS(DataRegularSeason20242025!$AA$3:$AA$1315,DataRegularSeason20242025!$B$3:$B$1315, "&lt;=" &amp; CQ$1, DataRegularSeason20242025!$D$3:$D$1315, $A31)+SUMIFS(DataRegularSeason20242025!$AB$3:$AB$1315,DataRegularSeason20242025!$B$3:$B$1315, "&lt;=" &amp; CQ$1, DataRegularSeason20242025!$E$3:$E$1315, $A31)</f>
        <v>30</v>
      </c>
      <c r="CR31">
        <f>SUMIFS(DataRegularSeason20242025!$AA$3:$AA$1315,DataRegularSeason20242025!$B$3:$B$1315, "&lt;=" &amp; CR$1, DataRegularSeason20242025!$D$3:$D$1315, $A31)+SUMIFS(DataRegularSeason20242025!$AB$3:$AB$1315,DataRegularSeason20242025!$B$3:$B$1315, "&lt;=" &amp; CR$1, DataRegularSeason20242025!$E$3:$E$1315, $A31)</f>
        <v>30</v>
      </c>
      <c r="CS31">
        <f>SUMIFS(DataRegularSeason20242025!$AA$3:$AA$1315,DataRegularSeason20242025!$B$3:$B$1315, "&lt;=" &amp; CS$1, DataRegularSeason20242025!$D$3:$D$1315, $A31)+SUMIFS(DataRegularSeason20242025!$AB$3:$AB$1315,DataRegularSeason20242025!$B$3:$B$1315, "&lt;=" &amp; CS$1, DataRegularSeason20242025!$E$3:$E$1315, $A31)</f>
        <v>30</v>
      </c>
      <c r="CT31">
        <f>SUMIFS(DataRegularSeason20242025!$AA$3:$AA$1315,DataRegularSeason20242025!$B$3:$B$1315, "&lt;=" &amp; CT$1, DataRegularSeason20242025!$D$3:$D$1315, $A31)+SUMIFS(DataRegularSeason20242025!$AB$3:$AB$1315,DataRegularSeason20242025!$B$3:$B$1315, "&lt;=" &amp; CT$1, DataRegularSeason20242025!$E$3:$E$1315, $A31)</f>
        <v>30</v>
      </c>
      <c r="CU31">
        <f>SUMIFS(DataRegularSeason20242025!$AA$3:$AA$1315,DataRegularSeason20242025!$B$3:$B$1315, "&lt;=" &amp; CU$1, DataRegularSeason20242025!$D$3:$D$1315, $A31)+SUMIFS(DataRegularSeason20242025!$AB$3:$AB$1315,DataRegularSeason20242025!$B$3:$B$1315, "&lt;=" &amp; CU$1, DataRegularSeason20242025!$E$3:$E$1315, $A31)</f>
        <v>30</v>
      </c>
      <c r="CV31">
        <f>SUMIFS(DataRegularSeason20242025!$AA$3:$AA$1315,DataRegularSeason20242025!$B$3:$B$1315, "&lt;=" &amp; CV$1, DataRegularSeason20242025!$D$3:$D$1315, $A31)+SUMIFS(DataRegularSeason20242025!$AB$3:$AB$1315,DataRegularSeason20242025!$B$3:$B$1315, "&lt;=" &amp; CV$1, DataRegularSeason20242025!$E$3:$E$1315, $A31)</f>
        <v>30</v>
      </c>
      <c r="CW31">
        <f>SUMIFS(DataRegularSeason20242025!$AA$3:$AA$1315,DataRegularSeason20242025!$B$3:$B$1315, "&lt;=" &amp; CW$1, DataRegularSeason20242025!$D$3:$D$1315, $A31)+SUMIFS(DataRegularSeason20242025!$AB$3:$AB$1315,DataRegularSeason20242025!$B$3:$B$1315, "&lt;=" &amp; CW$1, DataRegularSeason20242025!$E$3:$E$1315, $A31)</f>
        <v>30</v>
      </c>
      <c r="CX31">
        <f>SUMIFS(DataRegularSeason20242025!$AA$3:$AA$1315,DataRegularSeason20242025!$B$3:$B$1315, "&lt;=" &amp; CX$1, DataRegularSeason20242025!$D$3:$D$1315, $A31)+SUMIFS(DataRegularSeason20242025!$AB$3:$AB$1315,DataRegularSeason20242025!$B$3:$B$1315, "&lt;=" &amp; CX$1, DataRegularSeason20242025!$E$3:$E$1315, $A31)</f>
        <v>30</v>
      </c>
      <c r="CY31">
        <f>SUMIFS(DataRegularSeason20242025!$AA$3:$AA$1315,DataRegularSeason20242025!$B$3:$B$1315, "&lt;=" &amp; CY$1, DataRegularSeason20242025!$D$3:$D$1315, $A31)+SUMIFS(DataRegularSeason20242025!$AB$3:$AB$1315,DataRegularSeason20242025!$B$3:$B$1315, "&lt;=" &amp; CY$1, DataRegularSeason20242025!$E$3:$E$1315, $A31)</f>
        <v>30</v>
      </c>
      <c r="CZ31">
        <f>SUMIFS(DataRegularSeason20242025!$AA$3:$AA$1315,DataRegularSeason20242025!$B$3:$B$1315, "&lt;=" &amp; CZ$1, DataRegularSeason20242025!$D$3:$D$1315, $A31)+SUMIFS(DataRegularSeason20242025!$AB$3:$AB$1315,DataRegularSeason20242025!$B$3:$B$1315, "&lt;=" &amp; CZ$1, DataRegularSeason20242025!$E$3:$E$1315, $A31)</f>
        <v>30</v>
      </c>
      <c r="DA31">
        <f>SUMIFS(DataRegularSeason20242025!$AA$3:$AA$1315,DataRegularSeason20242025!$B$3:$B$1315, "&lt;=" &amp; DA$1, DataRegularSeason20242025!$D$3:$D$1315, $A31)+SUMIFS(DataRegularSeason20242025!$AB$3:$AB$1315,DataRegularSeason20242025!$B$3:$B$1315, "&lt;=" &amp; DA$1, DataRegularSeason20242025!$E$3:$E$1315, $A31)</f>
        <v>30</v>
      </c>
      <c r="DB31">
        <f>SUMIFS(DataRegularSeason20242025!$AA$3:$AA$1315,DataRegularSeason20242025!$B$3:$B$1315, "&lt;=" &amp; DB$1, DataRegularSeason20242025!$D$3:$D$1315, $A31)+SUMIFS(DataRegularSeason20242025!$AB$3:$AB$1315,DataRegularSeason20242025!$B$3:$B$1315, "&lt;=" &amp; DB$1, DataRegularSeason20242025!$E$3:$E$1315, $A31)</f>
        <v>30</v>
      </c>
      <c r="DC31">
        <f>SUMIFS(DataRegularSeason20242025!$AA$3:$AA$1315,DataRegularSeason20242025!$B$3:$B$1315, "&lt;=" &amp; DC$1, DataRegularSeason20242025!$D$3:$D$1315, $A31)+SUMIFS(DataRegularSeason20242025!$AB$3:$AB$1315,DataRegularSeason20242025!$B$3:$B$1315, "&lt;=" &amp; DC$1, DataRegularSeason20242025!$E$3:$E$1315, $A31)</f>
        <v>30</v>
      </c>
      <c r="DD31">
        <f>SUMIFS(DataRegularSeason20242025!$AA$3:$AA$1315,DataRegularSeason20242025!$B$3:$B$1315, "&lt;=" &amp; DD$1, DataRegularSeason20242025!$D$3:$D$1315, $A31)+SUMIFS(DataRegularSeason20242025!$AB$3:$AB$1315,DataRegularSeason20242025!$B$3:$B$1315, "&lt;=" &amp; DD$1, DataRegularSeason20242025!$E$3:$E$1315, $A31)</f>
        <v>30</v>
      </c>
      <c r="DE31">
        <f>SUMIFS(DataRegularSeason20242025!$AA$3:$AA$1315,DataRegularSeason20242025!$B$3:$B$1315, "&lt;=" &amp; DE$1, DataRegularSeason20242025!$D$3:$D$1315, $A31)+SUMIFS(DataRegularSeason20242025!$AB$3:$AB$1315,DataRegularSeason20242025!$B$3:$B$1315, "&lt;=" &amp; DE$1, DataRegularSeason20242025!$E$3:$E$1315, $A31)</f>
        <v>30</v>
      </c>
      <c r="DF31">
        <f>SUMIFS(DataRegularSeason20242025!$AA$3:$AA$1315,DataRegularSeason20242025!$B$3:$B$1315, "&lt;=" &amp; DF$1, DataRegularSeason20242025!$D$3:$D$1315, $A31)+SUMIFS(DataRegularSeason20242025!$AB$3:$AB$1315,DataRegularSeason20242025!$B$3:$B$1315, "&lt;=" &amp; DF$1, DataRegularSeason20242025!$E$3:$E$1315, $A31)</f>
        <v>30</v>
      </c>
      <c r="DG31">
        <f>SUMIFS(DataRegularSeason20242025!$AA$3:$AA$1315,DataRegularSeason20242025!$B$3:$B$1315, "&lt;=" &amp; DG$1, DataRegularSeason20242025!$D$3:$D$1315, $A31)+SUMIFS(DataRegularSeason20242025!$AB$3:$AB$1315,DataRegularSeason20242025!$B$3:$B$1315, "&lt;=" &amp; DG$1, DataRegularSeason20242025!$E$3:$E$1315, $A31)</f>
        <v>30</v>
      </c>
      <c r="DH31">
        <f>SUMIFS(DataRegularSeason20242025!$AA$3:$AA$1315,DataRegularSeason20242025!$B$3:$B$1315, "&lt;=" &amp; DH$1, DataRegularSeason20242025!$D$3:$D$1315, $A31)+SUMIFS(DataRegularSeason20242025!$AB$3:$AB$1315,DataRegularSeason20242025!$B$3:$B$1315, "&lt;=" &amp; DH$1, DataRegularSeason20242025!$E$3:$E$1315, $A31)</f>
        <v>30</v>
      </c>
      <c r="DI31">
        <f>SUMIFS(DataRegularSeason20242025!$AA$3:$AA$1315,DataRegularSeason20242025!$B$3:$B$1315, "&lt;=" &amp; DI$1, DataRegularSeason20242025!$D$3:$D$1315, $A31)+SUMIFS(DataRegularSeason20242025!$AB$3:$AB$1315,DataRegularSeason20242025!$B$3:$B$1315, "&lt;=" &amp; DI$1, DataRegularSeason20242025!$E$3:$E$1315, $A31)</f>
        <v>30</v>
      </c>
      <c r="DJ31">
        <f>SUMIFS(DataRegularSeason20242025!$AA$3:$AA$1315,DataRegularSeason20242025!$B$3:$B$1315, "&lt;=" &amp; DJ$1, DataRegularSeason20242025!$D$3:$D$1315, $A31)+SUMIFS(DataRegularSeason20242025!$AB$3:$AB$1315,DataRegularSeason20242025!$B$3:$B$1315, "&lt;=" &amp; DJ$1, DataRegularSeason20242025!$E$3:$E$1315, $A31)</f>
        <v>30</v>
      </c>
      <c r="DK31">
        <f>SUMIFS(DataRegularSeason20242025!$AA$3:$AA$1315,DataRegularSeason20242025!$B$3:$B$1315, "&lt;=" &amp; DK$1, DataRegularSeason20242025!$D$3:$D$1315, $A31)+SUMIFS(DataRegularSeason20242025!$AB$3:$AB$1315,DataRegularSeason20242025!$B$3:$B$1315, "&lt;=" &amp; DK$1, DataRegularSeason20242025!$E$3:$E$1315, $A31)</f>
        <v>30</v>
      </c>
      <c r="DL31">
        <f>SUMIFS(DataRegularSeason20242025!$AA$3:$AA$1315,DataRegularSeason20242025!$B$3:$B$1315, "&lt;=" &amp; DL$1, DataRegularSeason20242025!$D$3:$D$1315, $A31)+SUMIFS(DataRegularSeason20242025!$AB$3:$AB$1315,DataRegularSeason20242025!$B$3:$B$1315, "&lt;=" &amp; DL$1, DataRegularSeason20242025!$E$3:$E$1315, $A31)</f>
        <v>30</v>
      </c>
      <c r="DM31">
        <f>SUMIFS(DataRegularSeason20242025!$AA$3:$AA$1315,DataRegularSeason20242025!$B$3:$B$1315, "&lt;=" &amp; DM$1, DataRegularSeason20242025!$D$3:$D$1315, $A31)+SUMIFS(DataRegularSeason20242025!$AB$3:$AB$1315,DataRegularSeason20242025!$B$3:$B$1315, "&lt;=" &amp; DM$1, DataRegularSeason20242025!$E$3:$E$1315, $A31)</f>
        <v>30</v>
      </c>
      <c r="DN31">
        <f>SUMIFS(DataRegularSeason20242025!$AA$3:$AA$1315,DataRegularSeason20242025!$B$3:$B$1315, "&lt;=" &amp; DN$1, DataRegularSeason20242025!$D$3:$D$1315, $A31)+SUMIFS(DataRegularSeason20242025!$AB$3:$AB$1315,DataRegularSeason20242025!$B$3:$B$1315, "&lt;=" &amp; DN$1, DataRegularSeason20242025!$E$3:$E$1315, $A31)</f>
        <v>30</v>
      </c>
      <c r="DO31">
        <f>SUMIFS(DataRegularSeason20242025!$AA$3:$AA$1315,DataRegularSeason20242025!$B$3:$B$1315, "&lt;=" &amp; DO$1, DataRegularSeason20242025!$D$3:$D$1315, $A31)+SUMIFS(DataRegularSeason20242025!$AB$3:$AB$1315,DataRegularSeason20242025!$B$3:$B$1315, "&lt;=" &amp; DO$1, DataRegularSeason20242025!$E$3:$E$1315, $A31)</f>
        <v>30</v>
      </c>
      <c r="DP31">
        <f>SUMIFS(DataRegularSeason20242025!$AA$3:$AA$1315,DataRegularSeason20242025!$B$3:$B$1315, "&lt;=" &amp; DP$1, DataRegularSeason20242025!$D$3:$D$1315, $A31)+SUMIFS(DataRegularSeason20242025!$AB$3:$AB$1315,DataRegularSeason20242025!$B$3:$B$1315, "&lt;=" &amp; DP$1, DataRegularSeason20242025!$E$3:$E$1315, $A31)</f>
        <v>30</v>
      </c>
      <c r="DQ31">
        <f>SUMIFS(DataRegularSeason20242025!$AA$3:$AA$1315,DataRegularSeason20242025!$B$3:$B$1315, "&lt;=" &amp; DQ$1, DataRegularSeason20242025!$D$3:$D$1315, $A31)+SUMIFS(DataRegularSeason20242025!$AB$3:$AB$1315,DataRegularSeason20242025!$B$3:$B$1315, "&lt;=" &amp; DQ$1, DataRegularSeason20242025!$E$3:$E$1315, $A31)</f>
        <v>30</v>
      </c>
      <c r="DR31">
        <f>SUMIFS(DataRegularSeason20242025!$AA$3:$AA$1315,DataRegularSeason20242025!$B$3:$B$1315, "&lt;=" &amp; DR$1, DataRegularSeason20242025!$D$3:$D$1315, $A31)+SUMIFS(DataRegularSeason20242025!$AB$3:$AB$1315,DataRegularSeason20242025!$B$3:$B$1315, "&lt;=" &amp; DR$1, DataRegularSeason20242025!$E$3:$E$1315, $A31)</f>
        <v>30</v>
      </c>
      <c r="DS31">
        <f>SUMIFS(DataRegularSeason20242025!$AA$3:$AA$1315,DataRegularSeason20242025!$B$3:$B$1315, "&lt;=" &amp; DS$1, DataRegularSeason20242025!$D$3:$D$1315, $A31)+SUMIFS(DataRegularSeason20242025!$AB$3:$AB$1315,DataRegularSeason20242025!$B$3:$B$1315, "&lt;=" &amp; DS$1, DataRegularSeason20242025!$E$3:$E$1315, $A31)</f>
        <v>30</v>
      </c>
      <c r="DT31">
        <f>SUMIFS(DataRegularSeason20242025!$AA$3:$AA$1315,DataRegularSeason20242025!$B$3:$B$1315, "&lt;=" &amp; DT$1, DataRegularSeason20242025!$D$3:$D$1315, $A31)+SUMIFS(DataRegularSeason20242025!$AB$3:$AB$1315,DataRegularSeason20242025!$B$3:$B$1315, "&lt;=" &amp; DT$1, DataRegularSeason20242025!$E$3:$E$1315, $A31)</f>
        <v>30</v>
      </c>
      <c r="DU31">
        <f>SUMIFS(DataRegularSeason20242025!$AA$3:$AA$1315,DataRegularSeason20242025!$B$3:$B$1315, "&lt;=" &amp; DU$1, DataRegularSeason20242025!$D$3:$D$1315, $A31)+SUMIFS(DataRegularSeason20242025!$AB$3:$AB$1315,DataRegularSeason20242025!$B$3:$B$1315, "&lt;=" &amp; DU$1, DataRegularSeason20242025!$E$3:$E$1315, $A31)</f>
        <v>30</v>
      </c>
      <c r="DV31">
        <f>SUMIFS(DataRegularSeason20242025!$AA$3:$AA$1315,DataRegularSeason20242025!$B$3:$B$1315, "&lt;=" &amp; DV$1, DataRegularSeason20242025!$D$3:$D$1315, $A31)+SUMIFS(DataRegularSeason20242025!$AB$3:$AB$1315,DataRegularSeason20242025!$B$3:$B$1315, "&lt;=" &amp; DV$1, DataRegularSeason20242025!$E$3:$E$1315, $A31)</f>
        <v>30</v>
      </c>
      <c r="DW31">
        <f>SUMIFS(DataRegularSeason20242025!$AA$3:$AA$1315,DataRegularSeason20242025!$B$3:$B$1315, "&lt;=" &amp; DW$1, DataRegularSeason20242025!$D$3:$D$1315, $A31)+SUMIFS(DataRegularSeason20242025!$AB$3:$AB$1315,DataRegularSeason20242025!$B$3:$B$1315, "&lt;=" &amp; DW$1, DataRegularSeason20242025!$E$3:$E$1315, $A31)</f>
        <v>30</v>
      </c>
      <c r="DX31">
        <f>SUMIFS(DataRegularSeason20242025!$AA$3:$AA$1315,DataRegularSeason20242025!$B$3:$B$1315, "&lt;=" &amp; DX$1, DataRegularSeason20242025!$D$3:$D$1315, $A31)+SUMIFS(DataRegularSeason20242025!$AB$3:$AB$1315,DataRegularSeason20242025!$B$3:$B$1315, "&lt;=" &amp; DX$1, DataRegularSeason20242025!$E$3:$E$1315, $A31)</f>
        <v>30</v>
      </c>
      <c r="DY31">
        <f>SUMIFS(DataRegularSeason20242025!$AA$3:$AA$1315,DataRegularSeason20242025!$B$3:$B$1315, "&lt;=" &amp; DY$1, DataRegularSeason20242025!$D$3:$D$1315, $A31)+SUMIFS(DataRegularSeason20242025!$AB$3:$AB$1315,DataRegularSeason20242025!$B$3:$B$1315, "&lt;=" &amp; DY$1, DataRegularSeason20242025!$E$3:$E$1315, $A31)</f>
        <v>30</v>
      </c>
      <c r="DZ31">
        <f>SUMIFS(DataRegularSeason20242025!$AA$3:$AA$1315,DataRegularSeason20242025!$B$3:$B$1315, "&lt;=" &amp; DZ$1, DataRegularSeason20242025!$D$3:$D$1315, $A31)+SUMIFS(DataRegularSeason20242025!$AB$3:$AB$1315,DataRegularSeason20242025!$B$3:$B$1315, "&lt;=" &amp; DZ$1, DataRegularSeason20242025!$E$3:$E$1315, $A31)</f>
        <v>30</v>
      </c>
      <c r="EA31">
        <f>SUMIFS(DataRegularSeason20242025!$AA$3:$AA$1315,DataRegularSeason20242025!$B$3:$B$1315, "&lt;=" &amp; EA$1, DataRegularSeason20242025!$D$3:$D$1315, $A31)+SUMIFS(DataRegularSeason20242025!$AB$3:$AB$1315,DataRegularSeason20242025!$B$3:$B$1315, "&lt;=" &amp; EA$1, DataRegularSeason20242025!$E$3:$E$1315, $A31)</f>
        <v>30</v>
      </c>
      <c r="EB31">
        <f>SUMIFS(DataRegularSeason20242025!$AA$3:$AA$1315,DataRegularSeason20242025!$B$3:$B$1315, "&lt;=" &amp; EB$1, DataRegularSeason20242025!$D$3:$D$1315, $A31)+SUMIFS(DataRegularSeason20242025!$AB$3:$AB$1315,DataRegularSeason20242025!$B$3:$B$1315, "&lt;=" &amp; EB$1, DataRegularSeason20242025!$E$3:$E$1315, $A31)</f>
        <v>30</v>
      </c>
      <c r="EC31">
        <f>SUMIFS(DataRegularSeason20242025!$AA$3:$AA$1315,DataRegularSeason20242025!$B$3:$B$1315, "&lt;=" &amp; EC$1, DataRegularSeason20242025!$D$3:$D$1315, $A31)+SUMIFS(DataRegularSeason20242025!$AB$3:$AB$1315,DataRegularSeason20242025!$B$3:$B$1315, "&lt;=" &amp; EC$1, DataRegularSeason20242025!$E$3:$E$1315, $A31)</f>
        <v>30</v>
      </c>
      <c r="ED31">
        <f>SUMIFS(DataRegularSeason20242025!$AA$3:$AA$1315,DataRegularSeason20242025!$B$3:$B$1315, "&lt;=" &amp; ED$1, DataRegularSeason20242025!$D$3:$D$1315, $A31)+SUMIFS(DataRegularSeason20242025!$AB$3:$AB$1315,DataRegularSeason20242025!$B$3:$B$1315, "&lt;=" &amp; ED$1, DataRegularSeason20242025!$E$3:$E$1315, $A31)</f>
        <v>30</v>
      </c>
      <c r="EE31">
        <f>SUMIFS(DataRegularSeason20242025!$AA$3:$AA$1315,DataRegularSeason20242025!$B$3:$B$1315, "&lt;=" &amp; EE$1, DataRegularSeason20242025!$D$3:$D$1315, $A31)+SUMIFS(DataRegularSeason20242025!$AB$3:$AB$1315,DataRegularSeason20242025!$B$3:$B$1315, "&lt;=" &amp; EE$1, DataRegularSeason20242025!$E$3:$E$1315, $A31)</f>
        <v>30</v>
      </c>
      <c r="EF31">
        <f>SUMIFS(DataRegularSeason20242025!$AA$3:$AA$1315,DataRegularSeason20242025!$B$3:$B$1315, "&lt;=" &amp; EF$1, DataRegularSeason20242025!$D$3:$D$1315, $A31)+SUMIFS(DataRegularSeason20242025!$AB$3:$AB$1315,DataRegularSeason20242025!$B$3:$B$1315, "&lt;=" &amp; EF$1, DataRegularSeason20242025!$E$3:$E$1315, $A31)</f>
        <v>30</v>
      </c>
      <c r="EG31">
        <f>SUMIFS(DataRegularSeason20242025!$AA$3:$AA$1315,DataRegularSeason20242025!$B$3:$B$1315, "&lt;=" &amp; EG$1, DataRegularSeason20242025!$D$3:$D$1315, $A31)+SUMIFS(DataRegularSeason20242025!$AB$3:$AB$1315,DataRegularSeason20242025!$B$3:$B$1315, "&lt;=" &amp; EG$1, DataRegularSeason20242025!$E$3:$E$1315, $A31)</f>
        <v>30</v>
      </c>
      <c r="EH31">
        <f>SUMIFS(DataRegularSeason20242025!$AA$3:$AA$1315,DataRegularSeason20242025!$B$3:$B$1315, "&lt;=" &amp; EH$1, DataRegularSeason20242025!$D$3:$D$1315, $A31)+SUMIFS(DataRegularSeason20242025!$AB$3:$AB$1315,DataRegularSeason20242025!$B$3:$B$1315, "&lt;=" &amp; EH$1, DataRegularSeason20242025!$E$3:$E$1315, $A31)</f>
        <v>30</v>
      </c>
      <c r="EI31">
        <f>SUMIFS(DataRegularSeason20242025!$AA$3:$AA$1315,DataRegularSeason20242025!$B$3:$B$1315, "&lt;=" &amp; EI$1, DataRegularSeason20242025!$D$3:$D$1315, $A31)+SUMIFS(DataRegularSeason20242025!$AB$3:$AB$1315,DataRegularSeason20242025!$B$3:$B$1315, "&lt;=" &amp; EI$1, DataRegularSeason20242025!$E$3:$E$1315, $A31)</f>
        <v>30</v>
      </c>
      <c r="EJ31">
        <f>SUMIFS(DataRegularSeason20242025!$AA$3:$AA$1315,DataRegularSeason20242025!$B$3:$B$1315, "&lt;=" &amp; EJ$1, DataRegularSeason20242025!$D$3:$D$1315, $A31)+SUMIFS(DataRegularSeason20242025!$AB$3:$AB$1315,DataRegularSeason20242025!$B$3:$B$1315, "&lt;=" &amp; EJ$1, DataRegularSeason20242025!$E$3:$E$1315, $A31)</f>
        <v>30</v>
      </c>
      <c r="EK31">
        <f>SUMIFS(DataRegularSeason20242025!$AA$3:$AA$1315,DataRegularSeason20242025!$B$3:$B$1315, "&lt;=" &amp; EK$1, DataRegularSeason20242025!$D$3:$D$1315, $A31)+SUMIFS(DataRegularSeason20242025!$AB$3:$AB$1315,DataRegularSeason20242025!$B$3:$B$1315, "&lt;=" &amp; EK$1, DataRegularSeason20242025!$E$3:$E$1315, $A31)</f>
        <v>30</v>
      </c>
      <c r="EL31">
        <f>SUMIFS(DataRegularSeason20242025!$AA$3:$AA$1315,DataRegularSeason20242025!$B$3:$B$1315, "&lt;=" &amp; EL$1, DataRegularSeason20242025!$D$3:$D$1315, $A31)+SUMIFS(DataRegularSeason20242025!$AB$3:$AB$1315,DataRegularSeason20242025!$B$3:$B$1315, "&lt;=" &amp; EL$1, DataRegularSeason20242025!$E$3:$E$1315, $A31)</f>
        <v>30</v>
      </c>
      <c r="EM31">
        <f>SUMIFS(DataRegularSeason20242025!$AA$3:$AA$1315,DataRegularSeason20242025!$B$3:$B$1315, "&lt;=" &amp; EM$1, DataRegularSeason20242025!$D$3:$D$1315, $A31)+SUMIFS(DataRegularSeason20242025!$AB$3:$AB$1315,DataRegularSeason20242025!$B$3:$B$1315, "&lt;=" &amp; EM$1, DataRegularSeason20242025!$E$3:$E$1315, $A31)</f>
        <v>30</v>
      </c>
      <c r="EN31">
        <f>SUMIFS(DataRegularSeason20242025!$AA$3:$AA$1315,DataRegularSeason20242025!$B$3:$B$1315, "&lt;=" &amp; EN$1, DataRegularSeason20242025!$D$3:$D$1315, $A31)+SUMIFS(DataRegularSeason20242025!$AB$3:$AB$1315,DataRegularSeason20242025!$B$3:$B$1315, "&lt;=" &amp; EN$1, DataRegularSeason20242025!$E$3:$E$1315, $A31)</f>
        <v>30</v>
      </c>
      <c r="EO31">
        <f>SUMIFS(DataRegularSeason20242025!$AA$3:$AA$1315,DataRegularSeason20242025!$B$3:$B$1315, "&lt;=" &amp; EO$1, DataRegularSeason20242025!$D$3:$D$1315, $A31)+SUMIFS(DataRegularSeason20242025!$AB$3:$AB$1315,DataRegularSeason20242025!$B$3:$B$1315, "&lt;=" &amp; EO$1, DataRegularSeason20242025!$E$3:$E$1315, $A31)</f>
        <v>30</v>
      </c>
      <c r="EP31">
        <f>SUMIFS(DataRegularSeason20242025!$AA$3:$AA$1315,DataRegularSeason20242025!$B$3:$B$1315, "&lt;=" &amp; EP$1, DataRegularSeason20242025!$D$3:$D$1315, $A31)+SUMIFS(DataRegularSeason20242025!$AB$3:$AB$1315,DataRegularSeason20242025!$B$3:$B$1315, "&lt;=" &amp; EP$1, DataRegularSeason20242025!$E$3:$E$1315, $A31)</f>
        <v>30</v>
      </c>
      <c r="EQ31">
        <f>SUMIFS(DataRegularSeason20242025!$AA$3:$AA$1315,DataRegularSeason20242025!$B$3:$B$1315, "&lt;=" &amp; EQ$1, DataRegularSeason20242025!$D$3:$D$1315, $A31)+SUMIFS(DataRegularSeason20242025!$AB$3:$AB$1315,DataRegularSeason20242025!$B$3:$B$1315, "&lt;=" &amp; EQ$1, DataRegularSeason20242025!$E$3:$E$1315, $A31)</f>
        <v>30</v>
      </c>
      <c r="ER31">
        <f>SUMIFS(DataRegularSeason20242025!$AA$3:$AA$1315,DataRegularSeason20242025!$B$3:$B$1315, "&lt;=" &amp; ER$1, DataRegularSeason20242025!$D$3:$D$1315, $A31)+SUMIFS(DataRegularSeason20242025!$AB$3:$AB$1315,DataRegularSeason20242025!$B$3:$B$1315, "&lt;=" &amp; ER$1, DataRegularSeason20242025!$E$3:$E$1315, $A31)</f>
        <v>30</v>
      </c>
      <c r="ES31">
        <f>SUMIFS(DataRegularSeason20242025!$AA$3:$AA$1315,DataRegularSeason20242025!$B$3:$B$1315, "&lt;=" &amp; ES$1, DataRegularSeason20242025!$D$3:$D$1315, $A31)+SUMIFS(DataRegularSeason20242025!$AB$3:$AB$1315,DataRegularSeason20242025!$B$3:$B$1315, "&lt;=" &amp; ES$1, DataRegularSeason20242025!$E$3:$E$1315, $A31)</f>
        <v>30</v>
      </c>
      <c r="ET31">
        <f>SUMIFS(DataRegularSeason20242025!$AA$3:$AA$1315,DataRegularSeason20242025!$B$3:$B$1315, "&lt;=" &amp; ET$1, DataRegularSeason20242025!$D$3:$D$1315, $A31)+SUMIFS(DataRegularSeason20242025!$AB$3:$AB$1315,DataRegularSeason20242025!$B$3:$B$1315, "&lt;=" &amp; ET$1, DataRegularSeason20242025!$E$3:$E$1315, $A31)</f>
        <v>30</v>
      </c>
      <c r="EU31">
        <f>SUMIFS(DataRegularSeason20242025!$AA$3:$AA$1315,DataRegularSeason20242025!$B$3:$B$1315, "&lt;=" &amp; EU$1, DataRegularSeason20242025!$D$3:$D$1315, $A31)+SUMIFS(DataRegularSeason20242025!$AB$3:$AB$1315,DataRegularSeason20242025!$B$3:$B$1315, "&lt;=" &amp; EU$1, DataRegularSeason20242025!$E$3:$E$1315, $A31)</f>
        <v>30</v>
      </c>
      <c r="EV31">
        <f>SUMIFS(DataRegularSeason20242025!$AA$3:$AA$1315,DataRegularSeason20242025!$B$3:$B$1315, "&lt;=" &amp; EV$1, DataRegularSeason20242025!$D$3:$D$1315, $A31)+SUMIFS(DataRegularSeason20242025!$AB$3:$AB$1315,DataRegularSeason20242025!$B$3:$B$1315, "&lt;=" &amp; EV$1, DataRegularSeason20242025!$E$3:$E$1315, $A31)</f>
        <v>30</v>
      </c>
      <c r="EW31">
        <f>SUMIFS(DataRegularSeason20242025!$AA$3:$AA$1315,DataRegularSeason20242025!$B$3:$B$1315, "&lt;=" &amp; EW$1, DataRegularSeason20242025!$D$3:$D$1315, $A31)+SUMIFS(DataRegularSeason20242025!$AB$3:$AB$1315,DataRegularSeason20242025!$B$3:$B$1315, "&lt;=" &amp; EW$1, DataRegularSeason20242025!$E$3:$E$1315, $A31)</f>
        <v>30</v>
      </c>
      <c r="EX31">
        <f>SUMIFS(DataRegularSeason20242025!$AA$3:$AA$1315,DataRegularSeason20242025!$B$3:$B$1315, "&lt;=" &amp; EX$1, DataRegularSeason20242025!$D$3:$D$1315, $A31)+SUMIFS(DataRegularSeason20242025!$AB$3:$AB$1315,DataRegularSeason20242025!$B$3:$B$1315, "&lt;=" &amp; EX$1, DataRegularSeason20242025!$E$3:$E$1315, $A31)</f>
        <v>30</v>
      </c>
      <c r="EY31">
        <f>SUMIFS(DataRegularSeason20242025!$AA$3:$AA$1315,DataRegularSeason20242025!$B$3:$B$1315, "&lt;=" &amp; EY$1, DataRegularSeason20242025!$D$3:$D$1315, $A31)+SUMIFS(DataRegularSeason20242025!$AB$3:$AB$1315,DataRegularSeason20242025!$B$3:$B$1315, "&lt;=" &amp; EY$1, DataRegularSeason20242025!$E$3:$E$1315, $A31)</f>
        <v>30</v>
      </c>
      <c r="EZ31">
        <f>SUMIFS(DataRegularSeason20242025!$AA$3:$AA$1315,DataRegularSeason20242025!$B$3:$B$1315, "&lt;=" &amp; EZ$1, DataRegularSeason20242025!$D$3:$D$1315, $A31)+SUMIFS(DataRegularSeason20242025!$AB$3:$AB$1315,DataRegularSeason20242025!$B$3:$B$1315, "&lt;=" &amp; EZ$1, DataRegularSeason20242025!$E$3:$E$1315, $A31)</f>
        <v>30</v>
      </c>
      <c r="FA31">
        <f>SUMIFS(DataRegularSeason20242025!$AA$3:$AA$1315,DataRegularSeason20242025!$B$3:$B$1315, "&lt;=" &amp; FA$1, DataRegularSeason20242025!$D$3:$D$1315, $A31)+SUMIFS(DataRegularSeason20242025!$AB$3:$AB$1315,DataRegularSeason20242025!$B$3:$B$1315, "&lt;=" &amp; FA$1, DataRegularSeason20242025!$E$3:$E$1315, $A31)</f>
        <v>30</v>
      </c>
      <c r="FB31">
        <f>SUMIFS(DataRegularSeason20242025!$AA$3:$AA$1315,DataRegularSeason20242025!$B$3:$B$1315, "&lt;=" &amp; FB$1, DataRegularSeason20242025!$D$3:$D$1315, $A31)+SUMIFS(DataRegularSeason20242025!$AB$3:$AB$1315,DataRegularSeason20242025!$B$3:$B$1315, "&lt;=" &amp; FB$1, DataRegularSeason20242025!$E$3:$E$1315, $A31)</f>
        <v>30</v>
      </c>
      <c r="FC31">
        <f>SUMIFS(DataRegularSeason20242025!$AA$3:$AA$1315,DataRegularSeason20242025!$B$3:$B$1315, "&lt;=" &amp; FC$1, DataRegularSeason20242025!$D$3:$D$1315, $A31)+SUMIFS(DataRegularSeason20242025!$AB$3:$AB$1315,DataRegularSeason20242025!$B$3:$B$1315, "&lt;=" &amp; FC$1, DataRegularSeason20242025!$E$3:$E$1315, $A31)</f>
        <v>30</v>
      </c>
      <c r="FD31">
        <f>SUMIFS(DataRegularSeason20242025!$AA$3:$AA$1315,DataRegularSeason20242025!$B$3:$B$1315, "&lt;=" &amp; FD$1, DataRegularSeason20242025!$D$3:$D$1315, $A31)+SUMIFS(DataRegularSeason20242025!$AB$3:$AB$1315,DataRegularSeason20242025!$B$3:$B$1315, "&lt;=" &amp; FD$1, DataRegularSeason20242025!$E$3:$E$1315, $A31)</f>
        <v>30</v>
      </c>
      <c r="FE31">
        <f>SUMIFS(DataRegularSeason20242025!$AA$3:$AA$1315,DataRegularSeason20242025!$B$3:$B$1315, "&lt;=" &amp; FE$1, DataRegularSeason20242025!$D$3:$D$1315, $A31)+SUMIFS(DataRegularSeason20242025!$AB$3:$AB$1315,DataRegularSeason20242025!$B$3:$B$1315, "&lt;=" &amp; FE$1, DataRegularSeason20242025!$E$3:$E$1315, $A31)</f>
        <v>30</v>
      </c>
      <c r="FF31">
        <f>SUMIFS(DataRegularSeason20242025!$AA$3:$AA$1315,DataRegularSeason20242025!$B$3:$B$1315, "&lt;=" &amp; FF$1, DataRegularSeason20242025!$D$3:$D$1315, $A31)+SUMIFS(DataRegularSeason20242025!$AB$3:$AB$1315,DataRegularSeason20242025!$B$3:$B$1315, "&lt;=" &amp; FF$1, DataRegularSeason20242025!$E$3:$E$1315, $A31)</f>
        <v>30</v>
      </c>
      <c r="FG31">
        <f>SUMIFS(DataRegularSeason20242025!$AA$3:$AA$1315,DataRegularSeason20242025!$B$3:$B$1315, "&lt;=" &amp; FG$1, DataRegularSeason20242025!$D$3:$D$1315, $A31)+SUMIFS(DataRegularSeason20242025!$AB$3:$AB$1315,DataRegularSeason20242025!$B$3:$B$1315, "&lt;=" &amp; FG$1, DataRegularSeason20242025!$E$3:$E$1315, $A31)</f>
        <v>30</v>
      </c>
      <c r="FH31">
        <f>SUMIFS(DataRegularSeason20242025!$AA$3:$AA$1315,DataRegularSeason20242025!$B$3:$B$1315, "&lt;=" &amp; FH$1, DataRegularSeason20242025!$D$3:$D$1315, $A31)+SUMIFS(DataRegularSeason20242025!$AB$3:$AB$1315,DataRegularSeason20242025!$B$3:$B$1315, "&lt;=" &amp; FH$1, DataRegularSeason20242025!$E$3:$E$1315, $A31)</f>
        <v>30</v>
      </c>
      <c r="FI31">
        <f>SUMIFS(DataRegularSeason20242025!$AA$3:$AA$1315,DataRegularSeason20242025!$B$3:$B$1315, "&lt;=" &amp; FI$1, DataRegularSeason20242025!$D$3:$D$1315, $A31)+SUMIFS(DataRegularSeason20242025!$AB$3:$AB$1315,DataRegularSeason20242025!$B$3:$B$1315, "&lt;=" &amp; FI$1, DataRegularSeason20242025!$E$3:$E$1315, $A31)</f>
        <v>30</v>
      </c>
      <c r="FJ31">
        <f>SUMIFS(DataRegularSeason20242025!$AA$3:$AA$1315,DataRegularSeason20242025!$B$3:$B$1315, "&lt;=" &amp; FJ$1, DataRegularSeason20242025!$D$3:$D$1315, $A31)+SUMIFS(DataRegularSeason20242025!$AB$3:$AB$1315,DataRegularSeason20242025!$B$3:$B$1315, "&lt;=" &amp; FJ$1, DataRegularSeason20242025!$E$3:$E$1315, $A31)</f>
        <v>30</v>
      </c>
      <c r="FK31">
        <f>SUMIFS(DataRegularSeason20242025!$AA$3:$AA$1315,DataRegularSeason20242025!$B$3:$B$1315, "&lt;=" &amp; FK$1, DataRegularSeason20242025!$D$3:$D$1315, $A31)+SUMIFS(DataRegularSeason20242025!$AB$3:$AB$1315,DataRegularSeason20242025!$B$3:$B$1315, "&lt;=" &amp; FK$1, DataRegularSeason20242025!$E$3:$E$1315, $A31)</f>
        <v>30</v>
      </c>
      <c r="FL31">
        <f>SUMIFS(DataRegularSeason20242025!$AA$3:$AA$1315,DataRegularSeason20242025!$B$3:$B$1315, "&lt;=" &amp; FL$1, DataRegularSeason20242025!$D$3:$D$1315, $A31)+SUMIFS(DataRegularSeason20242025!$AB$3:$AB$1315,DataRegularSeason20242025!$B$3:$B$1315, "&lt;=" &amp; FL$1, DataRegularSeason20242025!$E$3:$E$1315, $A31)</f>
        <v>30</v>
      </c>
      <c r="FM31">
        <f>SUMIFS(DataRegularSeason20242025!$AA$3:$AA$1315,DataRegularSeason20242025!$B$3:$B$1315, "&lt;=" &amp; FM$1, DataRegularSeason20242025!$D$3:$D$1315, $A31)+SUMIFS(DataRegularSeason20242025!$AB$3:$AB$1315,DataRegularSeason20242025!$B$3:$B$1315, "&lt;=" &amp; FM$1, DataRegularSeason20242025!$E$3:$E$1315, $A31)</f>
        <v>30</v>
      </c>
      <c r="FN31">
        <f>SUMIFS(DataRegularSeason20242025!$AA$3:$AA$1315,DataRegularSeason20242025!$B$3:$B$1315, "&lt;=" &amp; FN$1, DataRegularSeason20242025!$D$3:$D$1315, $A31)+SUMIFS(DataRegularSeason20242025!$AB$3:$AB$1315,DataRegularSeason20242025!$B$3:$B$1315, "&lt;=" &amp; FN$1, DataRegularSeason20242025!$E$3:$E$1315, $A31)</f>
        <v>30</v>
      </c>
      <c r="FO31">
        <f>SUMIFS(DataRegularSeason20242025!$AA$3:$AA$1315,DataRegularSeason20242025!$B$3:$B$1315, "&lt;=" &amp; FO$1, DataRegularSeason20242025!$D$3:$D$1315, $A31)+SUMIFS(DataRegularSeason20242025!$AB$3:$AB$1315,DataRegularSeason20242025!$B$3:$B$1315, "&lt;=" &amp; FO$1, DataRegularSeason20242025!$E$3:$E$1315, $A31)</f>
        <v>30</v>
      </c>
      <c r="FP31">
        <f>SUMIFS(DataRegularSeason20242025!$AA$3:$AA$1315,DataRegularSeason20242025!$B$3:$B$1315, "&lt;=" &amp; FP$1, DataRegularSeason20242025!$D$3:$D$1315, $A31)+SUMIFS(DataRegularSeason20242025!$AB$3:$AB$1315,DataRegularSeason20242025!$B$3:$B$1315, "&lt;=" &amp; FP$1, DataRegularSeason20242025!$E$3:$E$1315, $A31)</f>
        <v>30</v>
      </c>
      <c r="FQ31">
        <f>SUMIFS(DataRegularSeason20242025!$AA$3:$AA$1315,DataRegularSeason20242025!$B$3:$B$1315, "&lt;=" &amp; FQ$1, DataRegularSeason20242025!$D$3:$D$1315, $A31)+SUMIFS(DataRegularSeason20242025!$AB$3:$AB$1315,DataRegularSeason20242025!$B$3:$B$1315, "&lt;=" &amp; FQ$1, DataRegularSeason20242025!$E$3:$E$1315, $A31)</f>
        <v>30</v>
      </c>
      <c r="FR31">
        <f>SUMIFS(DataRegularSeason20242025!$AA$3:$AA$1315,DataRegularSeason20242025!$B$3:$B$1315, "&lt;=" &amp; FR$1, DataRegularSeason20242025!$D$3:$D$1315, $A31)+SUMIFS(DataRegularSeason20242025!$AB$3:$AB$1315,DataRegularSeason20242025!$B$3:$B$1315, "&lt;=" &amp; FR$1, DataRegularSeason20242025!$E$3:$E$1315, $A31)</f>
        <v>30</v>
      </c>
      <c r="FS31">
        <f>SUMIFS(DataRegularSeason20242025!$AA$3:$AA$1315,DataRegularSeason20242025!$B$3:$B$1315, "&lt;=" &amp; FS$1, DataRegularSeason20242025!$D$3:$D$1315, $A31)+SUMIFS(DataRegularSeason20242025!$AB$3:$AB$1315,DataRegularSeason20242025!$B$3:$B$1315, "&lt;=" &amp; FS$1, DataRegularSeason20242025!$E$3:$E$1315, $A31)</f>
        <v>30</v>
      </c>
      <c r="FT31">
        <f>SUMIFS(DataRegularSeason20242025!$AA$3:$AA$1315,DataRegularSeason20242025!$B$3:$B$1315, "&lt;=" &amp; FT$1, DataRegularSeason20242025!$D$3:$D$1315, $A31)+SUMIFS(DataRegularSeason20242025!$AB$3:$AB$1315,DataRegularSeason20242025!$B$3:$B$1315, "&lt;=" &amp; FT$1, DataRegularSeason20242025!$E$3:$E$1315, $A31)</f>
        <v>30</v>
      </c>
      <c r="FU31">
        <f>SUMIFS(DataRegularSeason20242025!$AA$3:$AA$1315,DataRegularSeason20242025!$B$3:$B$1315, "&lt;=" &amp; FU$1, DataRegularSeason20242025!$D$3:$D$1315, $A31)+SUMIFS(DataRegularSeason20242025!$AB$3:$AB$1315,DataRegularSeason20242025!$B$3:$B$1315, "&lt;=" &amp; FU$1, DataRegularSeason20242025!$E$3:$E$1315, $A31)</f>
        <v>30</v>
      </c>
      <c r="FV31">
        <f>SUMIFS(DataRegularSeason20242025!$AA$3:$AA$1315,DataRegularSeason20242025!$B$3:$B$1315, "&lt;=" &amp; FV$1, DataRegularSeason20242025!$D$3:$D$1315, $A31)+SUMIFS(DataRegularSeason20242025!$AB$3:$AB$1315,DataRegularSeason20242025!$B$3:$B$1315, "&lt;=" &amp; FV$1, DataRegularSeason20242025!$E$3:$E$1315, $A31)</f>
        <v>30</v>
      </c>
      <c r="FW31">
        <f>SUMIFS(DataRegularSeason20242025!$AA$3:$AA$1315,DataRegularSeason20242025!$B$3:$B$1315, "&lt;=" &amp; FW$1, DataRegularSeason20242025!$D$3:$D$1315, $A31)+SUMIFS(DataRegularSeason20242025!$AB$3:$AB$1315,DataRegularSeason20242025!$B$3:$B$1315, "&lt;=" &amp; FW$1, DataRegularSeason20242025!$E$3:$E$1315, $A31)</f>
        <v>30</v>
      </c>
      <c r="FX31">
        <f>SUMIFS(DataRegularSeason20242025!$AA$3:$AA$1315,DataRegularSeason20242025!$B$3:$B$1315, "&lt;=" &amp; FX$1, DataRegularSeason20242025!$D$3:$D$1315, $A31)+SUMIFS(DataRegularSeason20242025!$AB$3:$AB$1315,DataRegularSeason20242025!$B$3:$B$1315, "&lt;=" &amp; FX$1, DataRegularSeason20242025!$E$3:$E$1315, $A31)</f>
        <v>30</v>
      </c>
      <c r="FY31">
        <f>SUMIFS(DataRegularSeason20242025!$AA$3:$AA$1315,DataRegularSeason20242025!$B$3:$B$1315, "&lt;=" &amp; FY$1, DataRegularSeason20242025!$D$3:$D$1315, $A31)+SUMIFS(DataRegularSeason20242025!$AB$3:$AB$1315,DataRegularSeason20242025!$B$3:$B$1315, "&lt;=" &amp; FY$1, DataRegularSeason20242025!$E$3:$E$1315, $A31)</f>
        <v>30</v>
      </c>
      <c r="FZ31">
        <f>SUMIFS(DataRegularSeason20242025!$AA$3:$AA$1315,DataRegularSeason20242025!$B$3:$B$1315, "&lt;=" &amp; FZ$1, DataRegularSeason20242025!$D$3:$D$1315, $A31)+SUMIFS(DataRegularSeason20242025!$AB$3:$AB$1315,DataRegularSeason20242025!$B$3:$B$1315, "&lt;=" &amp; FZ$1, DataRegularSeason20242025!$E$3:$E$1315, $A31)</f>
        <v>30</v>
      </c>
      <c r="GA31">
        <f>SUMIFS(DataRegularSeason20242025!$AA$3:$AA$1315,DataRegularSeason20242025!$B$3:$B$1315, "&lt;=" &amp; GA$1, DataRegularSeason20242025!$D$3:$D$1315, $A31)+SUMIFS(DataRegularSeason20242025!$AB$3:$AB$1315,DataRegularSeason20242025!$B$3:$B$1315, "&lt;=" &amp; GA$1, DataRegularSeason20242025!$E$3:$E$1315, $A31)</f>
        <v>30</v>
      </c>
      <c r="GB31">
        <f>SUMIFS(DataRegularSeason20242025!$AA$3:$AA$1315,DataRegularSeason20242025!$B$3:$B$1315, "&lt;=" &amp; GB$1, DataRegularSeason20242025!$D$3:$D$1315, $A31)+SUMIFS(DataRegularSeason20242025!$AB$3:$AB$1315,DataRegularSeason20242025!$B$3:$B$1315, "&lt;=" &amp; GB$1, DataRegularSeason20242025!$E$3:$E$1315, $A31)</f>
        <v>30</v>
      </c>
      <c r="GC31">
        <f>SUMIFS(DataRegularSeason20242025!$AA$3:$AA$1315,DataRegularSeason20242025!$B$3:$B$1315, "&lt;=" &amp; GC$1, DataRegularSeason20242025!$D$3:$D$1315, $A31)+SUMIFS(DataRegularSeason20242025!$AB$3:$AB$1315,DataRegularSeason20242025!$B$3:$B$1315, "&lt;=" &amp; GC$1, DataRegularSeason20242025!$E$3:$E$1315, $A31)</f>
        <v>30</v>
      </c>
      <c r="GD31">
        <f>SUMIFS(DataRegularSeason20242025!$AA$3:$AA$1315,DataRegularSeason20242025!$B$3:$B$1315, "&lt;=" &amp; GD$1, DataRegularSeason20242025!$D$3:$D$1315, $A31)+SUMIFS(DataRegularSeason20242025!$AB$3:$AB$1315,DataRegularSeason20242025!$B$3:$B$1315, "&lt;=" &amp; GD$1, DataRegularSeason20242025!$E$3:$E$1315, $A31)</f>
        <v>30</v>
      </c>
      <c r="GE31">
        <f>SUMIFS(DataRegularSeason20242025!$AA$3:$AA$1315,DataRegularSeason20242025!$B$3:$B$1315, "&lt;=" &amp; GE$1, DataRegularSeason20242025!$D$3:$D$1315, $A31)+SUMIFS(DataRegularSeason20242025!$AB$3:$AB$1315,DataRegularSeason20242025!$B$3:$B$1315, "&lt;=" &amp; GE$1, DataRegularSeason20242025!$E$3:$E$1315, $A31)</f>
        <v>30</v>
      </c>
      <c r="GF31">
        <f>SUMIFS(DataRegularSeason20242025!$AA$3:$AA$1315,DataRegularSeason20242025!$B$3:$B$1315, "&lt;=" &amp; GF$1, DataRegularSeason20242025!$D$3:$D$1315, $A31)+SUMIFS(DataRegularSeason20242025!$AB$3:$AB$1315,DataRegularSeason20242025!$B$3:$B$1315, "&lt;=" &amp; GF$1, DataRegularSeason20242025!$E$3:$E$1315, $A31)</f>
        <v>30</v>
      </c>
      <c r="GG31">
        <f>SUMIFS(DataRegularSeason20242025!$AA$3:$AA$1315,DataRegularSeason20242025!$B$3:$B$1315, "&lt;=" &amp; GG$1, DataRegularSeason20242025!$D$3:$D$1315, $A31)+SUMIFS(DataRegularSeason20242025!$AB$3:$AB$1315,DataRegularSeason20242025!$B$3:$B$1315, "&lt;=" &amp; GG$1, DataRegularSeason20242025!$E$3:$E$1315, $A31)</f>
        <v>30</v>
      </c>
      <c r="GH31">
        <f>SUMIFS(DataRegularSeason20242025!$AA$3:$AA$1315,DataRegularSeason20242025!$B$3:$B$1315, "&lt;=" &amp; GH$1, DataRegularSeason20242025!$D$3:$D$1315, $A31)+SUMIFS(DataRegularSeason20242025!$AB$3:$AB$1315,DataRegularSeason20242025!$B$3:$B$1315, "&lt;=" &amp; GH$1, DataRegularSeason20242025!$E$3:$E$1315, $A31)</f>
        <v>30</v>
      </c>
      <c r="GI31">
        <f>SUMIFS(DataRegularSeason20242025!$AA$3:$AA$1315,DataRegularSeason20242025!$B$3:$B$1315, "&lt;=" &amp; GI$1, DataRegularSeason20242025!$D$3:$D$1315, $A31)+SUMIFS(DataRegularSeason20242025!$AB$3:$AB$1315,DataRegularSeason20242025!$B$3:$B$1315, "&lt;=" &amp; GI$1, DataRegularSeason20242025!$E$3:$E$1315, $A31)</f>
        <v>30</v>
      </c>
      <c r="GJ31">
        <f>SUMIFS(DataRegularSeason20242025!$AA$3:$AA$1315,DataRegularSeason20242025!$B$3:$B$1315, "&lt;=" &amp; GJ$1, DataRegularSeason20242025!$D$3:$D$1315, $A31)+SUMIFS(DataRegularSeason20242025!$AB$3:$AB$1315,DataRegularSeason20242025!$B$3:$B$1315, "&lt;=" &amp; GJ$1, DataRegularSeason20242025!$E$3:$E$1315, $A31)</f>
        <v>30</v>
      </c>
      <c r="GK31">
        <f>SUMIFS(DataRegularSeason20242025!$AA$3:$AA$1315,DataRegularSeason20242025!$B$3:$B$1315, "&lt;=" &amp; GK$1, DataRegularSeason20242025!$D$3:$D$1315, $A31)+SUMIFS(DataRegularSeason20242025!$AB$3:$AB$1315,DataRegularSeason20242025!$B$3:$B$1315, "&lt;=" &amp; GK$1, DataRegularSeason20242025!$E$3:$E$1315, $A31)</f>
        <v>30</v>
      </c>
      <c r="GL31">
        <f>SUMIFS(DataRegularSeason20242025!$AA$3:$AA$1315,DataRegularSeason20242025!$B$3:$B$1315, "&lt;=" &amp; GL$1, DataRegularSeason20242025!$D$3:$D$1315, $A31)+SUMIFS(DataRegularSeason20242025!$AB$3:$AB$1315,DataRegularSeason20242025!$B$3:$B$1315, "&lt;=" &amp; GL$1, DataRegularSeason20242025!$E$3:$E$1315, $A31)</f>
        <v>30</v>
      </c>
      <c r="GM31">
        <f>SUMIFS(DataRegularSeason20242025!$AA$3:$AA$1315,DataRegularSeason20242025!$B$3:$B$1315, "&lt;=" &amp; GM$1, DataRegularSeason20242025!$D$3:$D$1315, $A31)+SUMIFS(DataRegularSeason20242025!$AB$3:$AB$1315,DataRegularSeason20242025!$B$3:$B$1315, "&lt;=" &amp; GM$1, DataRegularSeason20242025!$E$3:$E$1315, $A31)</f>
        <v>30</v>
      </c>
      <c r="GN31">
        <f>SUMIFS(DataRegularSeason20242025!$AA$3:$AA$1315,DataRegularSeason20242025!$B$3:$B$1315, "&lt;=" &amp; GN$1, DataRegularSeason20242025!$D$3:$D$1315, $A31)+SUMIFS(DataRegularSeason20242025!$AB$3:$AB$1315,DataRegularSeason20242025!$B$3:$B$1315, "&lt;=" &amp; GN$1, DataRegularSeason20242025!$E$3:$E$1315, $A31)</f>
        <v>30</v>
      </c>
      <c r="GO31">
        <f>SUMIFS(DataRegularSeason20242025!$AA$3:$AA$1315,DataRegularSeason20242025!$B$3:$B$1315, "&lt;=" &amp; GO$1, DataRegularSeason20242025!$D$3:$D$1315, $A31)+SUMIFS(DataRegularSeason20242025!$AB$3:$AB$1315,DataRegularSeason20242025!$B$3:$B$1315, "&lt;=" &amp; GO$1, DataRegularSeason20242025!$E$3:$E$1315, $A31)</f>
        <v>30</v>
      </c>
      <c r="GP31">
        <f>SUMIFS(DataRegularSeason20242025!$AA$3:$AA$1315,DataRegularSeason20242025!$B$3:$B$1315, "&lt;=" &amp; GP$1, DataRegularSeason20242025!$D$3:$D$1315, $A31)+SUMIFS(DataRegularSeason20242025!$AB$3:$AB$1315,DataRegularSeason20242025!$B$3:$B$1315, "&lt;=" &amp; GP$1, DataRegularSeason20242025!$E$3:$E$1315, $A31)</f>
        <v>30</v>
      </c>
      <c r="GQ31">
        <f>SUMIFS(DataRegularSeason20242025!$AA$3:$AA$1315,DataRegularSeason20242025!$B$3:$B$1315, "&lt;=" &amp; GQ$1, DataRegularSeason20242025!$D$3:$D$1315, $A31)+SUMIFS(DataRegularSeason20242025!$AB$3:$AB$1315,DataRegularSeason20242025!$B$3:$B$1315, "&lt;=" &amp; GQ$1, DataRegularSeason20242025!$E$3:$E$1315, $A31)</f>
        <v>30</v>
      </c>
      <c r="GR31">
        <f>SUMIFS(DataRegularSeason20242025!$AA$3:$AA$1315,DataRegularSeason20242025!$B$3:$B$1315, "&lt;=" &amp; GR$1, DataRegularSeason20242025!$D$3:$D$1315, $A31)+SUMIFS(DataRegularSeason20242025!$AB$3:$AB$1315,DataRegularSeason20242025!$B$3:$B$1315, "&lt;=" &amp; GR$1, DataRegularSeason20242025!$E$3:$E$1315, $A31)</f>
        <v>30</v>
      </c>
      <c r="GS31">
        <f>SUMIFS(DataRegularSeason20242025!$AA$3:$AA$1315,DataRegularSeason20242025!$B$3:$B$1315, "&lt;=" &amp; GS$1, DataRegularSeason20242025!$D$3:$D$1315, $A31)+SUMIFS(DataRegularSeason20242025!$AB$3:$AB$1315,DataRegularSeason20242025!$B$3:$B$1315, "&lt;=" &amp; GS$1, DataRegularSeason20242025!$E$3:$E$1315, $A31)</f>
        <v>30</v>
      </c>
      <c r="GT31">
        <f>SUMIFS(DataRegularSeason20242025!$AA$3:$AA$1315,DataRegularSeason20242025!$B$3:$B$1315, "&lt;=" &amp; GT$1, DataRegularSeason20242025!$D$3:$D$1315, $A31)+SUMIFS(DataRegularSeason20242025!$AB$3:$AB$1315,DataRegularSeason20242025!$B$3:$B$1315, "&lt;=" &amp; GT$1, DataRegularSeason20242025!$E$3:$E$1315, $A31)</f>
        <v>30</v>
      </c>
      <c r="GU31">
        <f>SUMIFS(DataRegularSeason20242025!$AA$3:$AA$1315,DataRegularSeason20242025!$B$3:$B$1315, "&lt;=" &amp; GU$1, DataRegularSeason20242025!$D$3:$D$1315, $A31)+SUMIFS(DataRegularSeason20242025!$AB$3:$AB$1315,DataRegularSeason20242025!$B$3:$B$1315, "&lt;=" &amp; GU$1, DataRegularSeason20242025!$E$3:$E$1315, $A31)</f>
        <v>30</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31.59375</v>
      </c>
      <c r="BW34">
        <f>SUBTOTAL(101,Table4[2024-12-13])</f>
        <v>31.59375</v>
      </c>
      <c r="BX34">
        <f>SUBTOTAL(101,Table4[2024-12-14])</f>
        <v>31.59375</v>
      </c>
      <c r="BY34">
        <f>SUBTOTAL(101,Table4[2024-12-15])</f>
        <v>31.59375</v>
      </c>
      <c r="BZ34">
        <f>SUBTOTAL(101,Table4[2024-12-16])</f>
        <v>31.59375</v>
      </c>
      <c r="CA34">
        <f>SUBTOTAL(101,Table4[2024-12-17])</f>
        <v>31.59375</v>
      </c>
      <c r="CB34">
        <f>SUBTOTAL(101,Table4[2024-12-18])</f>
        <v>31.59375</v>
      </c>
      <c r="CC34">
        <f>SUBTOTAL(101,Table4[2024-12-19])</f>
        <v>31.59375</v>
      </c>
      <c r="CD34">
        <f>SUBTOTAL(101,Table4[2024-12-20])</f>
        <v>31.59375</v>
      </c>
      <c r="CE34">
        <f>SUBTOTAL(101,Table4[2024-12-21])</f>
        <v>31.59375</v>
      </c>
      <c r="CF34">
        <f>SUBTOTAL(101,Table4[2024-12-22])</f>
        <v>31.59375</v>
      </c>
      <c r="CG34">
        <f>SUBTOTAL(101,Table4[2024-12-23])</f>
        <v>31.59375</v>
      </c>
      <c r="CH34">
        <f>SUBTOTAL(101,Table4[2024-12-24])</f>
        <v>31.59375</v>
      </c>
      <c r="CI34">
        <f>SUBTOTAL(101,Table4[2024-12-25])</f>
        <v>31.59375</v>
      </c>
      <c r="CJ34">
        <f>SUBTOTAL(101,Table4[2024-12-26])</f>
        <v>31.59375</v>
      </c>
      <c r="CK34">
        <f>SUBTOTAL(101,Table4[2024-12-27])</f>
        <v>31.59375</v>
      </c>
      <c r="CL34">
        <f>SUBTOTAL(101,Table4[2024-12-28])</f>
        <v>31.59375</v>
      </c>
      <c r="CM34">
        <f>SUBTOTAL(101,Table4[2024-12-29])</f>
        <v>31.59375</v>
      </c>
      <c r="CN34">
        <f>SUBTOTAL(101,Table4[2024-12-30])</f>
        <v>31.59375</v>
      </c>
      <c r="CO34">
        <f>SUBTOTAL(101,Table4[2024-12-31])</f>
        <v>31.59375</v>
      </c>
      <c r="CP34">
        <f>SUBTOTAL(101,Table4[2025-01-01])</f>
        <v>31.59375</v>
      </c>
      <c r="CQ34">
        <f>SUBTOTAL(101,Table4[2025-01-02])</f>
        <v>31.59375</v>
      </c>
      <c r="CR34">
        <f>SUBTOTAL(101,Table4[2025-01-03])</f>
        <v>31.59375</v>
      </c>
      <c r="CS34">
        <f>SUBTOTAL(101,Table4[2025-01-04])</f>
        <v>31.59375</v>
      </c>
      <c r="CT34">
        <f>SUBTOTAL(101,Table4[2025-01-05])</f>
        <v>31.59375</v>
      </c>
      <c r="CU34">
        <f>SUBTOTAL(101,Table4[2025-01-06])</f>
        <v>31.59375</v>
      </c>
      <c r="CV34">
        <f>SUBTOTAL(101,Table4[2025-01-07])</f>
        <v>31.59375</v>
      </c>
      <c r="CW34">
        <f>SUBTOTAL(101,Table4[2025-01-08])</f>
        <v>31.59375</v>
      </c>
      <c r="CX34">
        <f>SUBTOTAL(101,Table4[2025-01-09])</f>
        <v>31.59375</v>
      </c>
      <c r="CY34">
        <f>SUBTOTAL(101,Table4[2025-01-10])</f>
        <v>31.59375</v>
      </c>
      <c r="CZ34">
        <f>SUBTOTAL(101,Table4[2025-01-11])</f>
        <v>31.59375</v>
      </c>
      <c r="DA34">
        <f>SUBTOTAL(101,Table4[2025-01-12])</f>
        <v>31.59375</v>
      </c>
      <c r="DB34">
        <f>SUBTOTAL(101,Table4[2025-01-13])</f>
        <v>31.59375</v>
      </c>
      <c r="DC34">
        <f>SUBTOTAL(101,Table4[2025-01-14])</f>
        <v>31.59375</v>
      </c>
      <c r="DD34">
        <f>SUBTOTAL(101,Table4[2025-01-15])</f>
        <v>31.59375</v>
      </c>
      <c r="DE34">
        <f>SUBTOTAL(101,Table4[2025-01-16])</f>
        <v>31.59375</v>
      </c>
      <c r="DF34">
        <f>SUBTOTAL(101,Table4[2025-01-17])</f>
        <v>31.59375</v>
      </c>
      <c r="DG34">
        <f>SUBTOTAL(101,Table4[2025-01-18])</f>
        <v>31.59375</v>
      </c>
      <c r="DH34">
        <f>SUBTOTAL(101,Table4[2025-01-19])</f>
        <v>31.59375</v>
      </c>
      <c r="DI34">
        <f>SUBTOTAL(101,Table4[2025-01-20])</f>
        <v>31.59375</v>
      </c>
      <c r="DJ34">
        <f>SUBTOTAL(101,Table4[2025-01-21])</f>
        <v>31.59375</v>
      </c>
      <c r="DK34">
        <f>SUBTOTAL(101,Table4[2025-01-22])</f>
        <v>31.59375</v>
      </c>
      <c r="DL34">
        <f>SUBTOTAL(101,Table4[2025-01-23])</f>
        <v>31.59375</v>
      </c>
      <c r="DM34">
        <f>SUBTOTAL(101,Table4[2025-01-24])</f>
        <v>31.59375</v>
      </c>
      <c r="DN34">
        <f>SUBTOTAL(101,Table4[2025-01-25])</f>
        <v>31.59375</v>
      </c>
      <c r="DO34">
        <f>SUBTOTAL(101,Table4[2025-01-26])</f>
        <v>31.59375</v>
      </c>
      <c r="DP34">
        <f>SUBTOTAL(101,Table4[2025-01-27])</f>
        <v>31.59375</v>
      </c>
      <c r="DQ34">
        <f>SUBTOTAL(101,Table4[2025-01-28])</f>
        <v>31.59375</v>
      </c>
      <c r="DR34">
        <f>SUBTOTAL(101,Table4[2025-01-29])</f>
        <v>31.59375</v>
      </c>
      <c r="DS34">
        <f>SUBTOTAL(101,Table4[2025-01-30])</f>
        <v>31.59375</v>
      </c>
      <c r="DT34">
        <f>SUBTOTAL(101,Table4[2025-01-31])</f>
        <v>31.59375</v>
      </c>
      <c r="DU34">
        <f>SUBTOTAL(101,Table4[2025-02-01])</f>
        <v>31.59375</v>
      </c>
      <c r="DV34">
        <f>SUBTOTAL(101,Table4[2025-02-02])</f>
        <v>31.59375</v>
      </c>
      <c r="DW34">
        <f>SUBTOTAL(101,Table4[2025-02-03])</f>
        <v>31.59375</v>
      </c>
      <c r="DX34">
        <f>SUBTOTAL(101,Table4[2025-02-04])</f>
        <v>31.59375</v>
      </c>
      <c r="DY34">
        <f>SUBTOTAL(101,Table4[2025-02-05])</f>
        <v>31.59375</v>
      </c>
      <c r="DZ34">
        <f>SUBTOTAL(101,Table4[2025-02-06])</f>
        <v>31.59375</v>
      </c>
      <c r="EA34">
        <f>SUBTOTAL(101,Table4[2025-02-07])</f>
        <v>31.59375</v>
      </c>
      <c r="EB34">
        <f>SUBTOTAL(101,Table4[2025-02-08])</f>
        <v>31.59375</v>
      </c>
      <c r="EC34">
        <f>SUBTOTAL(101,Table4[2025-02-09])</f>
        <v>31.59375</v>
      </c>
      <c r="ED34">
        <f>SUBTOTAL(101,Table4[2025-02-10])</f>
        <v>31.59375</v>
      </c>
      <c r="EE34">
        <f>SUBTOTAL(101,Table4[2025-02-11])</f>
        <v>31.59375</v>
      </c>
      <c r="EF34">
        <f>SUBTOTAL(101,Table4[2025-02-12])</f>
        <v>31.59375</v>
      </c>
      <c r="EG34">
        <f>SUBTOTAL(101,Table4[2025-02-13])</f>
        <v>31.59375</v>
      </c>
      <c r="EH34">
        <f>SUBTOTAL(101,Table4[2025-02-14])</f>
        <v>31.59375</v>
      </c>
      <c r="EI34">
        <f>SUBTOTAL(101,Table4[2025-02-15])</f>
        <v>31.59375</v>
      </c>
      <c r="EJ34">
        <f>SUBTOTAL(101,Table4[2025-02-16])</f>
        <v>31.59375</v>
      </c>
      <c r="EK34">
        <f>SUBTOTAL(101,Table4[2025-02-17])</f>
        <v>31.59375</v>
      </c>
      <c r="EL34">
        <f>SUBTOTAL(101,Table4[2025-02-18])</f>
        <v>31.59375</v>
      </c>
      <c r="EM34">
        <f>SUBTOTAL(101,Table4[2025-02-19])</f>
        <v>31.59375</v>
      </c>
      <c r="EN34">
        <f>SUBTOTAL(101,Table4[2025-02-20])</f>
        <v>31.59375</v>
      </c>
      <c r="EO34">
        <f>SUBTOTAL(101,Table4[2025-02-21])</f>
        <v>31.59375</v>
      </c>
      <c r="EP34">
        <f>SUBTOTAL(101,Table4[2025-02-22])</f>
        <v>31.59375</v>
      </c>
      <c r="EQ34">
        <f>SUBTOTAL(101,Table4[2025-02-23])</f>
        <v>31.59375</v>
      </c>
      <c r="ER34">
        <f>SUBTOTAL(101,Table4[2025-02-24])</f>
        <v>31.59375</v>
      </c>
      <c r="ES34">
        <f>SUBTOTAL(101,Table4[2025-02-25])</f>
        <v>31.59375</v>
      </c>
      <c r="ET34">
        <f>SUBTOTAL(101,Table4[2025-02-26])</f>
        <v>31.59375</v>
      </c>
      <c r="EU34">
        <f>SUBTOTAL(101,Table4[2025-02-27])</f>
        <v>31.59375</v>
      </c>
      <c r="EV34">
        <f>SUBTOTAL(101,Table4[2025-02-28])</f>
        <v>31.59375</v>
      </c>
      <c r="EW34">
        <f>SUBTOTAL(101,Table4[2025-03-01])</f>
        <v>31.59375</v>
      </c>
      <c r="EX34">
        <f>SUBTOTAL(101,Table4[2025-03-02])</f>
        <v>31.59375</v>
      </c>
      <c r="EY34">
        <f>SUBTOTAL(101,Table4[2025-03-03])</f>
        <v>31.59375</v>
      </c>
      <c r="EZ34">
        <f>SUBTOTAL(101,Table4[2025-03-04])</f>
        <v>31.59375</v>
      </c>
      <c r="FA34">
        <f>SUBTOTAL(101,Table4[2025-03-05])</f>
        <v>31.59375</v>
      </c>
      <c r="FB34">
        <f>SUBTOTAL(101,Table4[2025-03-06])</f>
        <v>31.59375</v>
      </c>
      <c r="FC34">
        <f>SUBTOTAL(101,Table4[2025-03-07])</f>
        <v>31.59375</v>
      </c>
      <c r="FD34">
        <f>SUBTOTAL(101,Table4[2025-03-08])</f>
        <v>31.59375</v>
      </c>
      <c r="FE34">
        <f>SUBTOTAL(101,Table4[2025-03-09])</f>
        <v>31.59375</v>
      </c>
      <c r="FF34">
        <f>SUBTOTAL(101,Table4[2025-03-10])</f>
        <v>31.59375</v>
      </c>
      <c r="FG34">
        <f>SUBTOTAL(101,Table4[2025-03-11])</f>
        <v>31.59375</v>
      </c>
      <c r="FH34">
        <f>SUBTOTAL(101,Table4[2025-03-12])</f>
        <v>31.59375</v>
      </c>
      <c r="FI34">
        <f>SUBTOTAL(101,Table4[2025-03-13])</f>
        <v>31.59375</v>
      </c>
      <c r="FJ34">
        <f>SUBTOTAL(101,Table4[2025-03-14])</f>
        <v>31.59375</v>
      </c>
      <c r="FK34">
        <f>SUBTOTAL(101,Table4[2025-03-15])</f>
        <v>31.59375</v>
      </c>
      <c r="FL34">
        <f>SUBTOTAL(101,Table4[2025-03-16])</f>
        <v>31.59375</v>
      </c>
      <c r="FM34">
        <f>SUBTOTAL(101,Table4[2025-03-17])</f>
        <v>31.59375</v>
      </c>
      <c r="FN34">
        <f>SUBTOTAL(101,Table4[2025-03-18])</f>
        <v>31.59375</v>
      </c>
      <c r="FO34">
        <f>SUBTOTAL(101,Table4[2025-03-19])</f>
        <v>31.59375</v>
      </c>
      <c r="FP34">
        <f>SUBTOTAL(101,Table4[2025-03-20])</f>
        <v>31.59375</v>
      </c>
      <c r="FQ34">
        <f>SUBTOTAL(101,Table4[2025-03-21])</f>
        <v>31.59375</v>
      </c>
      <c r="FR34">
        <f>SUBTOTAL(101,Table4[2025-03-22])</f>
        <v>31.59375</v>
      </c>
      <c r="FS34">
        <f>SUBTOTAL(101,Table4[2025-03-23])</f>
        <v>31.59375</v>
      </c>
      <c r="FT34">
        <f>SUBTOTAL(101,Table4[2025-03-24])</f>
        <v>31.59375</v>
      </c>
      <c r="FU34">
        <f>SUBTOTAL(101,Table4[2025-03-25])</f>
        <v>31.59375</v>
      </c>
      <c r="FV34">
        <f>SUBTOTAL(101,Table4[2025-03-26])</f>
        <v>31.59375</v>
      </c>
      <c r="FW34">
        <f>SUBTOTAL(101,Table4[2025-03-27])</f>
        <v>31.59375</v>
      </c>
      <c r="FX34">
        <f>SUBTOTAL(101,Table4[2025-03-28])</f>
        <v>31.59375</v>
      </c>
      <c r="FY34">
        <f>SUBTOTAL(101,Table4[2025-03-29])</f>
        <v>31.59375</v>
      </c>
      <c r="FZ34">
        <f>SUBTOTAL(101,Table4[2025-03-30])</f>
        <v>31.59375</v>
      </c>
      <c r="GA34">
        <f>SUBTOTAL(101,Table4[2025-03-31])</f>
        <v>31.59375</v>
      </c>
      <c r="GB34">
        <f>SUBTOTAL(101,Table4[2025-04-01])</f>
        <v>31.59375</v>
      </c>
      <c r="GC34">
        <f>SUBTOTAL(101,Table4[2025-04-02])</f>
        <v>31.59375</v>
      </c>
      <c r="GD34">
        <f>SUBTOTAL(101,Table4[2025-04-03])</f>
        <v>31.59375</v>
      </c>
      <c r="GE34">
        <f>SUBTOTAL(101,Table4[2025-04-04])</f>
        <v>31.59375</v>
      </c>
      <c r="GF34">
        <f>SUBTOTAL(101,Table4[2025-04-05])</f>
        <v>31.59375</v>
      </c>
      <c r="GG34">
        <f>SUBTOTAL(101,Table4[2025-04-06])</f>
        <v>31.59375</v>
      </c>
      <c r="GH34">
        <f>SUBTOTAL(101,Table4[2025-04-07])</f>
        <v>31.59375</v>
      </c>
      <c r="GI34">
        <f>SUBTOTAL(101,Table4[2025-04-08])</f>
        <v>31.59375</v>
      </c>
      <c r="GJ34">
        <f>SUBTOTAL(101,Table4[2025-04-09])</f>
        <v>31.59375</v>
      </c>
      <c r="GK34">
        <f>SUBTOTAL(101,Table4[2025-04-10])</f>
        <v>31.59375</v>
      </c>
      <c r="GL34">
        <f>SUBTOTAL(101,Table4[2025-04-11])</f>
        <v>31.59375</v>
      </c>
      <c r="GM34">
        <f>SUBTOTAL(101,Table4[2025-04-12])</f>
        <v>31.59375</v>
      </c>
      <c r="GN34">
        <f>SUBTOTAL(101,Table4[2025-04-13])</f>
        <v>31.59375</v>
      </c>
      <c r="GO34">
        <f>SUBTOTAL(101,Table4[2025-04-14])</f>
        <v>31.59375</v>
      </c>
      <c r="GP34">
        <f>SUBTOTAL(101,Table4[2025-04-15])</f>
        <v>31.59375</v>
      </c>
      <c r="GQ34">
        <f>SUBTOTAL(101,Table4[2025-04-16])</f>
        <v>31.59375</v>
      </c>
      <c r="GR34">
        <f>SUBTOTAL(101,Table4[2025-04-17])</f>
        <v>31.59375</v>
      </c>
      <c r="GS34">
        <f>SUBTOTAL(101,Table4[2025-04-18])</f>
        <v>31.59375</v>
      </c>
      <c r="GT34">
        <f>SUBTOTAL(101,Table4[2025-04-19])</f>
        <v>31.59375</v>
      </c>
      <c r="GU34">
        <f>SUBTOTAL(101,Table4[2025-04-20])</f>
        <v>31.59375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3" t="s">
        <v>47</v>
      </c>
      <c r="D1" s="84"/>
      <c r="E1" s="83" t="s">
        <v>16</v>
      </c>
      <c r="F1" s="84"/>
      <c r="G1" s="83" t="s">
        <v>29</v>
      </c>
      <c r="H1" s="84"/>
      <c r="I1" s="83" t="s">
        <v>44</v>
      </c>
      <c r="J1" s="84"/>
      <c r="K1" s="83" t="s">
        <v>36</v>
      </c>
      <c r="L1" s="84"/>
      <c r="M1" s="83" t="s">
        <v>24</v>
      </c>
      <c r="N1" s="84"/>
      <c r="O1" s="83" t="s">
        <v>17</v>
      </c>
      <c r="P1" s="84"/>
      <c r="Q1" s="83" t="s">
        <v>26</v>
      </c>
      <c r="R1" s="84"/>
      <c r="S1" s="83" t="s">
        <v>34</v>
      </c>
      <c r="T1" s="84"/>
      <c r="U1" s="83" t="s">
        <v>31</v>
      </c>
      <c r="V1" s="84"/>
      <c r="W1" s="83" t="s">
        <v>23</v>
      </c>
      <c r="X1" s="84"/>
      <c r="Y1" s="83" t="s">
        <v>14</v>
      </c>
      <c r="Z1" s="84"/>
      <c r="AA1" s="83" t="s">
        <v>28</v>
      </c>
      <c r="AB1" s="84"/>
      <c r="AC1" s="83" t="s">
        <v>37</v>
      </c>
      <c r="AD1" s="84"/>
      <c r="AE1" s="83" t="s">
        <v>19</v>
      </c>
      <c r="AF1" s="84"/>
      <c r="AG1" s="83" t="s">
        <v>32</v>
      </c>
      <c r="AH1" s="84"/>
      <c r="AI1" s="83" t="s">
        <v>35</v>
      </c>
      <c r="AJ1" s="84"/>
      <c r="AK1" s="83" t="s">
        <v>33</v>
      </c>
      <c r="AL1" s="84"/>
      <c r="AM1" s="83" t="s">
        <v>20</v>
      </c>
      <c r="AN1" s="84"/>
      <c r="AO1" s="83" t="s">
        <v>30</v>
      </c>
      <c r="AP1" s="84"/>
      <c r="AQ1" s="83" t="s">
        <v>45</v>
      </c>
      <c r="AR1" s="84"/>
      <c r="AS1" s="83" t="s">
        <v>21</v>
      </c>
      <c r="AT1" s="84"/>
      <c r="AU1" s="83" t="s">
        <v>12</v>
      </c>
      <c r="AV1" s="84"/>
      <c r="AW1" s="83" t="s">
        <v>38</v>
      </c>
      <c r="AX1" s="84"/>
      <c r="AY1" s="83" t="s">
        <v>13</v>
      </c>
      <c r="AZ1" s="84"/>
      <c r="BA1" s="83" t="s">
        <v>43</v>
      </c>
      <c r="BB1" s="84"/>
      <c r="BC1" s="83" t="s">
        <v>18</v>
      </c>
      <c r="BD1" s="84"/>
      <c r="BE1" s="83" t="s">
        <v>15</v>
      </c>
      <c r="BF1" s="83"/>
      <c r="BG1" s="85" t="s">
        <v>25</v>
      </c>
      <c r="BH1" s="86"/>
      <c r="BI1" s="83" t="s">
        <v>27</v>
      </c>
      <c r="BJ1" s="84"/>
      <c r="BK1" s="83" t="s">
        <v>22</v>
      </c>
      <c r="BL1" s="84"/>
      <c r="BM1" s="83" t="s">
        <v>46</v>
      </c>
      <c r="BN1" s="84"/>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1"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0">
        <f>BO3+BO4</f>
        <v>82</v>
      </c>
    </row>
    <row r="4" spans="1:68" ht="9.9499999999999993" customHeight="1" x14ac:dyDescent="0.25">
      <c r="A4" s="82"/>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0"/>
    </row>
    <row r="5" spans="1:68" ht="9.9499999999999993" customHeight="1" x14ac:dyDescent="0.25">
      <c r="A5" s="81"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0">
        <f t="shared" ref="BP5" si="1">BO5+BO6</f>
        <v>82</v>
      </c>
    </row>
    <row r="6" spans="1:68" ht="9.9499999999999993" customHeight="1" x14ac:dyDescent="0.25">
      <c r="A6" s="82"/>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0"/>
    </row>
    <row r="7" spans="1:68" ht="9.9499999999999993" customHeight="1" x14ac:dyDescent="0.25">
      <c r="A7" s="81"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0">
        <f t="shared" ref="BP7" si="2">BO7+BO8</f>
        <v>82</v>
      </c>
    </row>
    <row r="8" spans="1:68" ht="9.9499999999999993" customHeight="1" x14ac:dyDescent="0.25">
      <c r="A8" s="82"/>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0"/>
    </row>
    <row r="9" spans="1:68" ht="9.9499999999999993" customHeight="1" x14ac:dyDescent="0.25">
      <c r="A9" s="81"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0">
        <f t="shared" ref="BP9" si="3">BO9+BO10</f>
        <v>82</v>
      </c>
    </row>
    <row r="10" spans="1:68" ht="9.9499999999999993" customHeight="1" x14ac:dyDescent="0.25">
      <c r="A10" s="82"/>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0"/>
    </row>
    <row r="11" spans="1:68" ht="9.9499999999999993" customHeight="1" x14ac:dyDescent="0.25">
      <c r="A11" s="81"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0">
        <f t="shared" ref="BP11" si="4">BO11+BO12</f>
        <v>82</v>
      </c>
    </row>
    <row r="12" spans="1:68" ht="9.9499999999999993" customHeight="1" x14ac:dyDescent="0.25">
      <c r="A12" s="82"/>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0"/>
    </row>
    <row r="13" spans="1:68" ht="9.9499999999999993" customHeight="1" x14ac:dyDescent="0.25">
      <c r="A13" s="81"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0">
        <f t="shared" ref="BP13" si="5">BO13+BO14</f>
        <v>82</v>
      </c>
    </row>
    <row r="14" spans="1:68" ht="9.9499999999999993" customHeight="1" x14ac:dyDescent="0.25">
      <c r="A14" s="82"/>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0"/>
    </row>
    <row r="15" spans="1:68" ht="9.9499999999999993" customHeight="1" x14ac:dyDescent="0.25">
      <c r="A15" s="81"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0">
        <f t="shared" ref="BP15" si="6">BO15+BO16</f>
        <v>82</v>
      </c>
    </row>
    <row r="16" spans="1:68" ht="9.9499999999999993" customHeight="1" x14ac:dyDescent="0.25">
      <c r="A16" s="82"/>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0"/>
    </row>
    <row r="17" spans="1:68" ht="9.9499999999999993" customHeight="1" x14ac:dyDescent="0.25">
      <c r="A17" s="81"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0">
        <f t="shared" ref="BP17" si="7">BO17+BO18</f>
        <v>82</v>
      </c>
    </row>
    <row r="18" spans="1:68" ht="9.9499999999999993" customHeight="1" x14ac:dyDescent="0.25">
      <c r="A18" s="82"/>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0"/>
    </row>
    <row r="19" spans="1:68" ht="9.9499999999999993" customHeight="1" x14ac:dyDescent="0.25">
      <c r="A19" s="81"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0">
        <f t="shared" ref="BP19" si="8">BO19+BO20</f>
        <v>82</v>
      </c>
    </row>
    <row r="20" spans="1:68" ht="9.9499999999999993" customHeight="1" x14ac:dyDescent="0.25">
      <c r="A20" s="82"/>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0"/>
    </row>
    <row r="21" spans="1:68" ht="9.9499999999999993" customHeight="1" x14ac:dyDescent="0.25">
      <c r="A21" s="81"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0">
        <f t="shared" ref="BP21" si="9">BO21+BO22</f>
        <v>82</v>
      </c>
    </row>
    <row r="22" spans="1:68" ht="9.9499999999999993" customHeight="1" x14ac:dyDescent="0.25">
      <c r="A22" s="82"/>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0"/>
    </row>
    <row r="23" spans="1:68" ht="9.9499999999999993" customHeight="1" x14ac:dyDescent="0.25">
      <c r="A23" s="81"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0">
        <f t="shared" ref="BP23" si="10">BO23+BO24</f>
        <v>82</v>
      </c>
    </row>
    <row r="24" spans="1:68" ht="9.9499999999999993" customHeight="1" x14ac:dyDescent="0.25">
      <c r="A24" s="82"/>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0"/>
    </row>
    <row r="25" spans="1:68" ht="9.9499999999999993" customHeight="1" x14ac:dyDescent="0.25">
      <c r="A25" s="81"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0">
        <f t="shared" ref="BP25" si="11">BO25+BO26</f>
        <v>82</v>
      </c>
    </row>
    <row r="26" spans="1:68" ht="9.9499999999999993" customHeight="1" x14ac:dyDescent="0.25">
      <c r="A26" s="82"/>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0"/>
    </row>
    <row r="27" spans="1:68" ht="9.9499999999999993" customHeight="1" x14ac:dyDescent="0.25">
      <c r="A27" s="81"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0">
        <f t="shared" ref="BP27" si="12">BO27+BO28</f>
        <v>82</v>
      </c>
    </row>
    <row r="28" spans="1:68" ht="9.9499999999999993" customHeight="1" x14ac:dyDescent="0.25">
      <c r="A28" s="82"/>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0"/>
    </row>
    <row r="29" spans="1:68" ht="9.9499999999999993" customHeight="1" x14ac:dyDescent="0.25">
      <c r="A29" s="81"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0">
        <f t="shared" ref="BP29" si="13">BO29+BO30</f>
        <v>82</v>
      </c>
    </row>
    <row r="30" spans="1:68" ht="9.9499999999999993" customHeight="1" x14ac:dyDescent="0.25">
      <c r="A30" s="82"/>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0"/>
    </row>
    <row r="31" spans="1:68" ht="9.9499999999999993" customHeight="1" x14ac:dyDescent="0.25">
      <c r="A31" s="81"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0">
        <f t="shared" ref="BP31" si="14">BO31+BO32</f>
        <v>82</v>
      </c>
    </row>
    <row r="32" spans="1:68" ht="9.9499999999999993" customHeight="1" x14ac:dyDescent="0.25">
      <c r="A32" s="82"/>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0"/>
    </row>
    <row r="33" spans="1:68" ht="9.9499999999999993" customHeight="1" x14ac:dyDescent="0.25">
      <c r="A33" s="81"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0">
        <f t="shared" ref="BP33" si="15">BO33+BO34</f>
        <v>82</v>
      </c>
    </row>
    <row r="34" spans="1:68" ht="9.9499999999999993" customHeight="1" x14ac:dyDescent="0.25">
      <c r="A34" s="82"/>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0"/>
    </row>
    <row r="35" spans="1:68" ht="9.9499999999999993" customHeight="1" x14ac:dyDescent="0.25">
      <c r="A35" s="81"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0">
        <f t="shared" ref="BP35" si="16">BO35+BO36</f>
        <v>82</v>
      </c>
    </row>
    <row r="36" spans="1:68" ht="9.9499999999999993" customHeight="1" x14ac:dyDescent="0.25">
      <c r="A36" s="82"/>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0"/>
    </row>
    <row r="37" spans="1:68" ht="9.9499999999999993" customHeight="1" x14ac:dyDescent="0.25">
      <c r="A37" s="81"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0">
        <f t="shared" ref="BP37" si="17">BO37+BO38</f>
        <v>82</v>
      </c>
    </row>
    <row r="38" spans="1:68" ht="9.9499999999999993" customHeight="1" x14ac:dyDescent="0.25">
      <c r="A38" s="82"/>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0"/>
    </row>
    <row r="39" spans="1:68" ht="9.9499999999999993" customHeight="1" x14ac:dyDescent="0.25">
      <c r="A39" s="81"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0">
        <f t="shared" ref="BP39" si="18">BO39+BO40</f>
        <v>82</v>
      </c>
    </row>
    <row r="40" spans="1:68" ht="9.9499999999999993" customHeight="1" x14ac:dyDescent="0.25">
      <c r="A40" s="82"/>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0"/>
    </row>
    <row r="41" spans="1:68" ht="9.9499999999999993" customHeight="1" x14ac:dyDescent="0.25">
      <c r="A41" s="81"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0">
        <f t="shared" ref="BP41" si="19">BO41+BO42</f>
        <v>82</v>
      </c>
    </row>
    <row r="42" spans="1:68" ht="9.9499999999999993" customHeight="1" x14ac:dyDescent="0.25">
      <c r="A42" s="82"/>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0"/>
    </row>
    <row r="43" spans="1:68" ht="9.9499999999999993" customHeight="1" x14ac:dyDescent="0.25">
      <c r="A43" s="81"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0">
        <f t="shared" ref="BP43" si="20">BO43+BO44</f>
        <v>82</v>
      </c>
    </row>
    <row r="44" spans="1:68" ht="9.9499999999999993" customHeight="1" x14ac:dyDescent="0.25">
      <c r="A44" s="82"/>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0"/>
    </row>
    <row r="45" spans="1:68" ht="9.9499999999999993" customHeight="1" x14ac:dyDescent="0.25">
      <c r="A45" s="81"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0">
        <f t="shared" ref="BP45" si="21">BO45+BO46</f>
        <v>82</v>
      </c>
    </row>
    <row r="46" spans="1:68" ht="9.9499999999999993" customHeight="1" x14ac:dyDescent="0.25">
      <c r="A46" s="82"/>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0"/>
    </row>
    <row r="47" spans="1:68" ht="9.9499999999999993" customHeight="1" x14ac:dyDescent="0.25">
      <c r="A47" s="81"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0">
        <f t="shared" ref="BP47" si="22">BO47+BO48</f>
        <v>82</v>
      </c>
    </row>
    <row r="48" spans="1:68" ht="9.9499999999999993" customHeight="1" x14ac:dyDescent="0.25">
      <c r="A48" s="82"/>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0"/>
    </row>
    <row r="49" spans="1:68" ht="9.9499999999999993" customHeight="1" x14ac:dyDescent="0.25">
      <c r="A49" s="81"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0">
        <f t="shared" ref="BP49" si="23">BO49+BO50</f>
        <v>82</v>
      </c>
    </row>
    <row r="50" spans="1:68" ht="9.9499999999999993" customHeight="1" x14ac:dyDescent="0.25">
      <c r="A50" s="82"/>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0"/>
    </row>
    <row r="51" spans="1:68" ht="9.9499999999999993" customHeight="1" x14ac:dyDescent="0.25">
      <c r="A51" s="81"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0">
        <f t="shared" ref="BP51" si="24">BO51+BO52</f>
        <v>82</v>
      </c>
    </row>
    <row r="52" spans="1:68" ht="9.9499999999999993" customHeight="1" x14ac:dyDescent="0.25">
      <c r="A52" s="82"/>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0"/>
    </row>
    <row r="53" spans="1:68" ht="9.9499999999999993" customHeight="1" x14ac:dyDescent="0.25">
      <c r="A53" s="81"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0">
        <f t="shared" ref="BP53" si="25">BO53+BO54</f>
        <v>82</v>
      </c>
    </row>
    <row r="54" spans="1:68" ht="9.9499999999999993" customHeight="1" x14ac:dyDescent="0.25">
      <c r="A54" s="82"/>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0"/>
    </row>
    <row r="55" spans="1:68" ht="9.9499999999999993" customHeight="1" x14ac:dyDescent="0.25">
      <c r="A55" s="81"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0">
        <f t="shared" ref="BP55" si="26">BO55+BO56</f>
        <v>82</v>
      </c>
    </row>
    <row r="56" spans="1:68" ht="9.9499999999999993" customHeight="1" x14ac:dyDescent="0.25">
      <c r="A56" s="82"/>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0"/>
    </row>
    <row r="57" spans="1:68" ht="9.9499999999999993" customHeight="1" x14ac:dyDescent="0.25">
      <c r="A57" s="81"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0">
        <f t="shared" ref="BP57" si="27">BO57+BO58</f>
        <v>82</v>
      </c>
    </row>
    <row r="58" spans="1:68" ht="9.9499999999999993" customHeight="1" x14ac:dyDescent="0.25">
      <c r="A58" s="82"/>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0"/>
    </row>
    <row r="59" spans="1:68" ht="9.9499999999999993" customHeight="1" x14ac:dyDescent="0.25">
      <c r="A59" s="81"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0">
        <f t="shared" ref="BP59" si="28">BO59+BO60</f>
        <v>82</v>
      </c>
    </row>
    <row r="60" spans="1:68" ht="9.9499999999999993" customHeight="1" x14ac:dyDescent="0.25">
      <c r="A60" s="82"/>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0"/>
    </row>
    <row r="61" spans="1:68" ht="9.9499999999999993" customHeight="1" x14ac:dyDescent="0.25">
      <c r="A61" s="81"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0">
        <f t="shared" ref="BP61" si="29">BO61+BO62</f>
        <v>82</v>
      </c>
    </row>
    <row r="62" spans="1:68" ht="9.9499999999999993" customHeight="1" x14ac:dyDescent="0.25">
      <c r="A62" s="82"/>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0"/>
    </row>
    <row r="63" spans="1:68" ht="9.9499999999999993" customHeight="1" x14ac:dyDescent="0.25">
      <c r="A63" s="81"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0">
        <f t="shared" ref="BP63" si="30">BO63+BO64</f>
        <v>82</v>
      </c>
    </row>
    <row r="64" spans="1:68" ht="9.9499999999999993" customHeight="1" x14ac:dyDescent="0.25">
      <c r="A64" s="82"/>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0"/>
    </row>
    <row r="65" spans="1:68" ht="9.9499999999999993" customHeight="1" x14ac:dyDescent="0.25">
      <c r="A65" s="81"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0">
        <f t="shared" ref="BP65" si="31">BO65+BO66</f>
        <v>82</v>
      </c>
    </row>
    <row r="66" spans="1:68" ht="9.9499999999999993" customHeight="1" x14ac:dyDescent="0.25">
      <c r="A66" s="82"/>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0"/>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AJ13" sqref="AJ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3" t="s">
        <v>47</v>
      </c>
      <c r="D1" s="84"/>
      <c r="E1" s="83" t="s">
        <v>16</v>
      </c>
      <c r="F1" s="84"/>
      <c r="G1" s="83" t="s">
        <v>29</v>
      </c>
      <c r="H1" s="84"/>
      <c r="I1" s="83" t="s">
        <v>44</v>
      </c>
      <c r="J1" s="84"/>
      <c r="K1" s="83" t="s">
        <v>36</v>
      </c>
      <c r="L1" s="84"/>
      <c r="M1" s="83" t="s">
        <v>24</v>
      </c>
      <c r="N1" s="84"/>
      <c r="O1" s="83" t="s">
        <v>17</v>
      </c>
      <c r="P1" s="84"/>
      <c r="Q1" s="83" t="s">
        <v>26</v>
      </c>
      <c r="R1" s="84"/>
      <c r="S1" s="83" t="s">
        <v>34</v>
      </c>
      <c r="T1" s="84"/>
      <c r="U1" s="83" t="s">
        <v>31</v>
      </c>
      <c r="V1" s="84"/>
      <c r="W1" s="83" t="s">
        <v>23</v>
      </c>
      <c r="X1" s="84"/>
      <c r="Y1" s="83" t="s">
        <v>14</v>
      </c>
      <c r="Z1" s="84"/>
      <c r="AA1" s="83" t="s">
        <v>28</v>
      </c>
      <c r="AB1" s="84"/>
      <c r="AC1" s="83" t="s">
        <v>37</v>
      </c>
      <c r="AD1" s="84"/>
      <c r="AE1" s="83" t="s">
        <v>19</v>
      </c>
      <c r="AF1" s="84"/>
      <c r="AG1" s="83" t="s">
        <v>32</v>
      </c>
      <c r="AH1" s="84"/>
      <c r="AI1" s="83" t="s">
        <v>35</v>
      </c>
      <c r="AJ1" s="84"/>
      <c r="AK1" s="83" t="s">
        <v>33</v>
      </c>
      <c r="AL1" s="84"/>
      <c r="AM1" s="83" t="s">
        <v>20</v>
      </c>
      <c r="AN1" s="84"/>
      <c r="AO1" s="83" t="s">
        <v>30</v>
      </c>
      <c r="AP1" s="84"/>
      <c r="AQ1" s="83" t="s">
        <v>45</v>
      </c>
      <c r="AR1" s="84"/>
      <c r="AS1" s="83" t="s">
        <v>21</v>
      </c>
      <c r="AT1" s="84"/>
      <c r="AU1" s="83" t="s">
        <v>12</v>
      </c>
      <c r="AV1" s="84"/>
      <c r="AW1" s="83" t="s">
        <v>38</v>
      </c>
      <c r="AX1" s="84"/>
      <c r="AY1" s="83" t="s">
        <v>13</v>
      </c>
      <c r="AZ1" s="84"/>
      <c r="BA1" s="83" t="s">
        <v>43</v>
      </c>
      <c r="BB1" s="84"/>
      <c r="BC1" s="83" t="s">
        <v>18</v>
      </c>
      <c r="BD1" s="84"/>
      <c r="BE1" s="83" t="s">
        <v>15</v>
      </c>
      <c r="BF1" s="83"/>
      <c r="BG1" s="85" t="s">
        <v>25</v>
      </c>
      <c r="BH1" s="86"/>
      <c r="BI1" s="83" t="s">
        <v>27</v>
      </c>
      <c r="BJ1" s="84"/>
      <c r="BK1" s="83" t="s">
        <v>22</v>
      </c>
      <c r="BL1" s="84"/>
      <c r="BM1" s="83" t="s">
        <v>46</v>
      </c>
      <c r="BN1" s="8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87"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12</v>
      </c>
      <c r="BP3" s="80">
        <f>BO3+BO4</f>
        <v>27</v>
      </c>
      <c r="BQ3" s="81">
        <f>82-BP3</f>
        <v>55</v>
      </c>
    </row>
    <row r="4" spans="1:69" ht="9.9499999999999993" customHeight="1" x14ac:dyDescent="0.25">
      <c r="A4" s="82"/>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80"/>
      <c r="BQ4" s="81"/>
    </row>
    <row r="5" spans="1:69" ht="9.9499999999999993" customHeight="1" x14ac:dyDescent="0.25">
      <c r="A5" s="87"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13</v>
      </c>
      <c r="BP5" s="80">
        <f t="shared" ref="BP5" si="1">BO5+BO6</f>
        <v>30</v>
      </c>
      <c r="BQ5" s="81">
        <f t="shared" ref="BQ5" si="2">82-BP5</f>
        <v>52</v>
      </c>
    </row>
    <row r="6" spans="1:69" ht="9.9499999999999993" customHeight="1" x14ac:dyDescent="0.25">
      <c r="A6" s="82"/>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80"/>
      <c r="BQ6" s="81"/>
    </row>
    <row r="7" spans="1:69" ht="9.9499999999999993" customHeight="1" x14ac:dyDescent="0.25">
      <c r="A7" s="87"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80">
        <f t="shared" ref="BP7" si="3">BO7+BO8</f>
        <v>29</v>
      </c>
      <c r="BQ7" s="81">
        <f t="shared" ref="BQ7" si="4">82-BP7</f>
        <v>53</v>
      </c>
    </row>
    <row r="8" spans="1:69" ht="9.9499999999999993" customHeight="1" x14ac:dyDescent="0.25">
      <c r="A8" s="82"/>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80"/>
      <c r="BQ8" s="81"/>
    </row>
    <row r="9" spans="1:69" ht="9.9499999999999993" customHeight="1" x14ac:dyDescent="0.25">
      <c r="A9" s="87"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80">
        <f t="shared" ref="BP9" si="5">BO9+BO10</f>
        <v>28</v>
      </c>
      <c r="BQ9" s="81">
        <f t="shared" ref="BQ9" si="6">82-BP9</f>
        <v>54</v>
      </c>
    </row>
    <row r="10" spans="1:69" ht="9.9499999999999993" customHeight="1" x14ac:dyDescent="0.25">
      <c r="A10" s="82"/>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14</v>
      </c>
      <c r="BP10" s="80"/>
      <c r="BQ10" s="81"/>
    </row>
    <row r="11" spans="1:69" ht="9.9499999999999993" customHeight="1" x14ac:dyDescent="0.25">
      <c r="A11" s="87"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80">
        <f t="shared" ref="BP11" si="7">BO11+BO12</f>
        <v>28</v>
      </c>
      <c r="BQ11" s="81">
        <f t="shared" ref="BQ11" si="8">82-BP11</f>
        <v>54</v>
      </c>
    </row>
    <row r="12" spans="1:69" ht="9.9499999999999993" customHeight="1" x14ac:dyDescent="0.25">
      <c r="A12" s="82"/>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13</v>
      </c>
      <c r="BP12" s="80"/>
      <c r="BQ12" s="81"/>
    </row>
    <row r="13" spans="1:69" ht="9.9499999999999993" customHeight="1" x14ac:dyDescent="0.25">
      <c r="A13" s="87"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0">
        <f t="shared" ref="BP13" si="9">BO13+BO14</f>
        <v>29</v>
      </c>
      <c r="BQ13" s="81">
        <f t="shared" ref="BQ13" si="10">82-BP13</f>
        <v>53</v>
      </c>
    </row>
    <row r="14" spans="1:69" ht="9.9499999999999993" customHeight="1" x14ac:dyDescent="0.25">
      <c r="A14" s="82"/>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80"/>
      <c r="BQ14" s="81"/>
    </row>
    <row r="15" spans="1:69" ht="9.9499999999999993" customHeight="1" x14ac:dyDescent="0.25">
      <c r="A15" s="87"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16</v>
      </c>
      <c r="BP15" s="80">
        <f t="shared" ref="BP15" si="11">BO15+BO16</f>
        <v>28</v>
      </c>
      <c r="BQ15" s="81">
        <f t="shared" ref="BQ15" si="12">82-BP15</f>
        <v>54</v>
      </c>
    </row>
    <row r="16" spans="1:69" ht="9.9499999999999993" customHeight="1" x14ac:dyDescent="0.25">
      <c r="A16" s="82"/>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80"/>
      <c r="BQ16" s="81"/>
    </row>
    <row r="17" spans="1:69" ht="9.9499999999999993" customHeight="1" x14ac:dyDescent="0.25">
      <c r="A17" s="87"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80">
        <f t="shared" ref="BP17" si="13">BO17+BO18</f>
        <v>30</v>
      </c>
      <c r="BQ17" s="81">
        <f t="shared" ref="BQ17" si="14">82-BP17</f>
        <v>52</v>
      </c>
    </row>
    <row r="18" spans="1:69" ht="9.9499999999999993" customHeight="1" x14ac:dyDescent="0.25">
      <c r="A18" s="82"/>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80"/>
      <c r="BQ18" s="81"/>
    </row>
    <row r="19" spans="1:69" ht="9.9499999999999993" customHeight="1" x14ac:dyDescent="0.25">
      <c r="A19" s="87"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0">
        <f t="shared" ref="BP19" si="15">BO19+BO20</f>
        <v>27</v>
      </c>
      <c r="BQ19" s="81">
        <f t="shared" ref="BQ19" si="16">82-BP19</f>
        <v>55</v>
      </c>
    </row>
    <row r="20" spans="1:69" ht="9.9499999999999993" customHeight="1" x14ac:dyDescent="0.25">
      <c r="A20" s="82"/>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13</v>
      </c>
      <c r="BP20" s="80"/>
      <c r="BQ20" s="81"/>
    </row>
    <row r="21" spans="1:69" ht="9.9499999999999993" customHeight="1" x14ac:dyDescent="0.25">
      <c r="A21" s="87"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14</v>
      </c>
      <c r="BP21" s="80">
        <f t="shared" ref="BP21" si="17">BO21+BO22</f>
        <v>28</v>
      </c>
      <c r="BQ21" s="81">
        <f t="shared" ref="BQ21" si="18">82-BP21</f>
        <v>54</v>
      </c>
    </row>
    <row r="22" spans="1:69" ht="9.9499999999999993" customHeight="1" x14ac:dyDescent="0.25">
      <c r="A22" s="82"/>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80"/>
      <c r="BQ22" s="81"/>
    </row>
    <row r="23" spans="1:69" ht="9.9499999999999993" customHeight="1" x14ac:dyDescent="0.25">
      <c r="A23" s="87"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80">
        <f t="shared" ref="BP23" si="19">BO23+BO24</f>
        <v>28</v>
      </c>
      <c r="BQ23" s="81">
        <f t="shared" ref="BQ23" si="20">82-BP23</f>
        <v>54</v>
      </c>
    </row>
    <row r="24" spans="1:69" ht="9.9499999999999993" customHeight="1" x14ac:dyDescent="0.25">
      <c r="A24" s="82"/>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15</v>
      </c>
      <c r="BP24" s="80"/>
      <c r="BQ24" s="81"/>
    </row>
    <row r="25" spans="1:69" ht="9.9499999999999993" customHeight="1" x14ac:dyDescent="0.25">
      <c r="A25" s="87"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14</v>
      </c>
      <c r="BP25" s="80">
        <f t="shared" ref="BP25" si="21">BO25+BO26</f>
        <v>29</v>
      </c>
      <c r="BQ25" s="81">
        <f t="shared" ref="BQ25" si="22">82-BP25</f>
        <v>53</v>
      </c>
    </row>
    <row r="26" spans="1:69" ht="9.9499999999999993" customHeight="1" x14ac:dyDescent="0.25">
      <c r="A26" s="82"/>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80"/>
      <c r="BQ26" s="81"/>
    </row>
    <row r="27" spans="1:69" ht="9.9499999999999993" customHeight="1" x14ac:dyDescent="0.25">
      <c r="A27" s="87"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15</v>
      </c>
      <c r="BP27" s="80">
        <f t="shared" ref="BP27" si="23">BO27+BO28</f>
        <v>28</v>
      </c>
      <c r="BQ27" s="81">
        <f t="shared" ref="BQ27" si="24">82-BP27</f>
        <v>54</v>
      </c>
    </row>
    <row r="28" spans="1:69" ht="9.9499999999999993" customHeight="1" x14ac:dyDescent="0.25">
      <c r="A28" s="82"/>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0"/>
      <c r="BQ28" s="81"/>
    </row>
    <row r="29" spans="1:69" ht="9.9499999999999993" customHeight="1" x14ac:dyDescent="0.25">
      <c r="A29" s="87"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80">
        <f t="shared" ref="BP29" si="25">BO29+BO30</f>
        <v>28</v>
      </c>
      <c r="BQ29" s="81">
        <f t="shared" ref="BQ29" si="26">82-BP29</f>
        <v>54</v>
      </c>
    </row>
    <row r="30" spans="1:69" ht="9.9499999999999993" customHeight="1" x14ac:dyDescent="0.25">
      <c r="A30" s="82"/>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80"/>
      <c r="BQ30" s="81"/>
    </row>
    <row r="31" spans="1:69" ht="9.9499999999999993" customHeight="1" x14ac:dyDescent="0.25">
      <c r="A31" s="87"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80">
        <f t="shared" ref="BP31" si="27">BO31+BO32</f>
        <v>29</v>
      </c>
      <c r="BQ31" s="81">
        <f t="shared" ref="BQ31" si="28">82-BP31</f>
        <v>53</v>
      </c>
    </row>
    <row r="32" spans="1:69" ht="9.9499999999999993" customHeight="1" x14ac:dyDescent="0.25">
      <c r="A32" s="82"/>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80"/>
      <c r="BQ32" s="81"/>
    </row>
    <row r="33" spans="1:69" ht="9.9499999999999993" customHeight="1" x14ac:dyDescent="0.25">
      <c r="A33" s="87"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80">
        <f t="shared" ref="BP33" si="29">BO33+BO34</f>
        <v>31</v>
      </c>
      <c r="BQ33" s="81">
        <f t="shared" ref="BQ33" si="30">82-BP33</f>
        <v>51</v>
      </c>
    </row>
    <row r="34" spans="1:69" ht="9.9499999999999993" customHeight="1" x14ac:dyDescent="0.25">
      <c r="A34" s="82"/>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16</v>
      </c>
      <c r="BP34" s="80"/>
      <c r="BQ34" s="81"/>
    </row>
    <row r="35" spans="1:69" ht="9.9499999999999993" customHeight="1" x14ac:dyDescent="0.25">
      <c r="A35" s="87"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80">
        <f t="shared" ref="BP35" si="31">BO35+BO36</f>
        <v>29</v>
      </c>
      <c r="BQ35" s="81">
        <f t="shared" ref="BQ35" si="32">82-BP35</f>
        <v>53</v>
      </c>
    </row>
    <row r="36" spans="1:69" ht="9.9499999999999993" customHeight="1" x14ac:dyDescent="0.25">
      <c r="A36" s="82"/>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80"/>
      <c r="BQ36" s="81"/>
    </row>
    <row r="37" spans="1:69" ht="9.9499999999999993" customHeight="1" x14ac:dyDescent="0.25">
      <c r="A37" s="87"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80">
        <f t="shared" ref="BP37" si="33">BO37+BO38</f>
        <v>30</v>
      </c>
      <c r="BQ37" s="81">
        <f t="shared" ref="BQ37" si="34">82-BP37</f>
        <v>52</v>
      </c>
    </row>
    <row r="38" spans="1:69" ht="9.9499999999999993" customHeight="1" x14ac:dyDescent="0.25">
      <c r="A38" s="82"/>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14</v>
      </c>
      <c r="BP38" s="80"/>
      <c r="BQ38" s="81"/>
    </row>
    <row r="39" spans="1:69" ht="9.9499999999999993" customHeight="1" x14ac:dyDescent="0.25">
      <c r="A39" s="87"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80">
        <f t="shared" ref="BP39" si="35">BO39+BO40</f>
        <v>28</v>
      </c>
      <c r="BQ39" s="81">
        <f t="shared" ref="BQ39" si="36">82-BP39</f>
        <v>54</v>
      </c>
    </row>
    <row r="40" spans="1:69" ht="9.9499999999999993" customHeight="1" x14ac:dyDescent="0.25">
      <c r="A40" s="82"/>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15</v>
      </c>
      <c r="BP40" s="80"/>
      <c r="BQ40" s="81"/>
    </row>
    <row r="41" spans="1:69" ht="9.9499999999999993" customHeight="1" x14ac:dyDescent="0.25">
      <c r="A41" s="87"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80">
        <f t="shared" ref="BP41" si="37">BO41+BO42</f>
        <v>28</v>
      </c>
      <c r="BQ41" s="81">
        <f t="shared" ref="BQ41" si="38">82-BP41</f>
        <v>54</v>
      </c>
    </row>
    <row r="42" spans="1:69" ht="9.9499999999999993" customHeight="1" x14ac:dyDescent="0.25">
      <c r="A42" s="82"/>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16</v>
      </c>
      <c r="BP42" s="80"/>
      <c r="BQ42" s="81"/>
    </row>
    <row r="43" spans="1:69" ht="9.9499999999999993" customHeight="1" x14ac:dyDescent="0.25">
      <c r="A43" s="87"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14</v>
      </c>
      <c r="BP43" s="80">
        <f t="shared" ref="BP43" si="39">BO43+BO44</f>
        <v>29</v>
      </c>
      <c r="BQ43" s="81">
        <f t="shared" ref="BQ43" si="40">82-BP43</f>
        <v>53</v>
      </c>
    </row>
    <row r="44" spans="1:69" ht="9.9499999999999993" customHeight="1" x14ac:dyDescent="0.25">
      <c r="A44" s="82"/>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15</v>
      </c>
      <c r="BP44" s="80"/>
      <c r="BQ44" s="81"/>
    </row>
    <row r="45" spans="1:69" ht="9.9499999999999993" customHeight="1" x14ac:dyDescent="0.25">
      <c r="A45" s="87"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14</v>
      </c>
      <c r="BP45" s="80">
        <f t="shared" ref="BP45" si="41">BO45+BO46</f>
        <v>31</v>
      </c>
      <c r="BQ45" s="81">
        <f t="shared" ref="BQ45" si="42">82-BP45</f>
        <v>51</v>
      </c>
    </row>
    <row r="46" spans="1:69" ht="9.9499999999999993" customHeight="1" x14ac:dyDescent="0.25">
      <c r="A46" s="82"/>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80"/>
      <c r="BQ46" s="81"/>
    </row>
    <row r="47" spans="1:69" ht="9.9499999999999993" customHeight="1" x14ac:dyDescent="0.25">
      <c r="A47" s="87"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80">
        <f t="shared" ref="BP47" si="43">BO47+BO48</f>
        <v>30</v>
      </c>
      <c r="BQ47" s="81">
        <f t="shared" ref="BQ47" si="44">82-BP47</f>
        <v>52</v>
      </c>
    </row>
    <row r="48" spans="1:69" ht="9.9499999999999993" customHeight="1" x14ac:dyDescent="0.25">
      <c r="A48" s="82"/>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15</v>
      </c>
      <c r="BP48" s="80"/>
      <c r="BQ48" s="81"/>
    </row>
    <row r="49" spans="1:69" ht="9.9499999999999993" customHeight="1" x14ac:dyDescent="0.25">
      <c r="A49" s="87"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18</v>
      </c>
      <c r="BP49" s="80">
        <f t="shared" ref="BP49" si="45">BO49+BO50</f>
        <v>31</v>
      </c>
      <c r="BQ49" s="81">
        <f t="shared" ref="BQ49" si="46">82-BP49</f>
        <v>51</v>
      </c>
    </row>
    <row r="50" spans="1:69" ht="9.9499999999999993" customHeight="1" x14ac:dyDescent="0.25">
      <c r="A50" s="82"/>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80"/>
      <c r="BQ50" s="81"/>
    </row>
    <row r="51" spans="1:69" ht="9.9499999999999993" customHeight="1" x14ac:dyDescent="0.25">
      <c r="A51" s="87"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17</v>
      </c>
      <c r="BP51" s="80">
        <f t="shared" ref="BP51" si="47">BO51+BO52</f>
        <v>29</v>
      </c>
      <c r="BQ51" s="81">
        <f t="shared" ref="BQ51" si="48">82-BP51</f>
        <v>53</v>
      </c>
    </row>
    <row r="52" spans="1:69" ht="9.9499999999999993" customHeight="1" x14ac:dyDescent="0.25">
      <c r="A52" s="82"/>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80"/>
      <c r="BQ52" s="81"/>
    </row>
    <row r="53" spans="1:69" ht="9.9499999999999993" customHeight="1" x14ac:dyDescent="0.25">
      <c r="A53" s="87"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13</v>
      </c>
      <c r="BP53" s="80">
        <f t="shared" ref="BP53" si="49">BO53+BO54</f>
        <v>26</v>
      </c>
      <c r="BQ53" s="81">
        <f t="shared" ref="BQ53" si="50">82-BP53</f>
        <v>56</v>
      </c>
    </row>
    <row r="54" spans="1:69" ht="9.9499999999999993" customHeight="1" x14ac:dyDescent="0.25">
      <c r="A54" s="82"/>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80"/>
      <c r="BQ54" s="81"/>
    </row>
    <row r="55" spans="1:69" ht="9.9499999999999993" customHeight="1" x14ac:dyDescent="0.25">
      <c r="A55" s="87"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12</v>
      </c>
      <c r="BP55" s="80">
        <f t="shared" ref="BP55" si="51">BO55+BO56</f>
        <v>28</v>
      </c>
      <c r="BQ55" s="81">
        <f t="shared" ref="BQ55" si="52">82-BP55</f>
        <v>54</v>
      </c>
    </row>
    <row r="56" spans="1:69" ht="9.9499999999999993" customHeight="1" x14ac:dyDescent="0.25">
      <c r="A56" s="82"/>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80"/>
      <c r="BQ56" s="81"/>
    </row>
    <row r="57" spans="1:69" ht="9.9499999999999993" customHeight="1" x14ac:dyDescent="0.25">
      <c r="A57" s="87"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16</v>
      </c>
      <c r="BP57" s="80">
        <f t="shared" ref="BP57" si="53">BO57+BO58</f>
        <v>28</v>
      </c>
      <c r="BQ57" s="81">
        <f t="shared" ref="BQ57" si="54">82-BP57</f>
        <v>54</v>
      </c>
    </row>
    <row r="58" spans="1:69" ht="9.9499999999999993" customHeight="1" x14ac:dyDescent="0.25">
      <c r="A58" s="82"/>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80"/>
      <c r="BQ58" s="81"/>
    </row>
    <row r="59" spans="1:69" ht="9.9499999999999993" customHeight="1" x14ac:dyDescent="0.25">
      <c r="A59" s="87"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80">
        <f t="shared" ref="BP59" si="55">BO59+BO60</f>
        <v>27</v>
      </c>
      <c r="BQ59" s="81">
        <f t="shared" ref="BQ59" si="56">82-BP59</f>
        <v>55</v>
      </c>
    </row>
    <row r="60" spans="1:69" ht="9.9499999999999993" customHeight="1" x14ac:dyDescent="0.25">
      <c r="A60" s="82"/>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14</v>
      </c>
      <c r="BP60" s="80"/>
      <c r="BQ60" s="81"/>
    </row>
    <row r="61" spans="1:69" ht="9.9499999999999993" customHeight="1" x14ac:dyDescent="0.25">
      <c r="A61" s="87"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80">
        <f t="shared" ref="BP61" si="57">BO61+BO62</f>
        <v>28</v>
      </c>
      <c r="BQ61" s="81">
        <f t="shared" ref="BQ61" si="58">82-BP61</f>
        <v>54</v>
      </c>
    </row>
    <row r="62" spans="1:69" ht="9.9499999999999993" customHeight="1" x14ac:dyDescent="0.25">
      <c r="A62" s="82"/>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80"/>
      <c r="BQ62" s="81"/>
    </row>
    <row r="63" spans="1:69" ht="9.9499999999999993" customHeight="1" x14ac:dyDescent="0.25">
      <c r="A63" s="87"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80">
        <f t="shared" ref="BP63" si="59">BO63+BO64</f>
        <v>30</v>
      </c>
      <c r="BQ63" s="81">
        <f t="shared" ref="BQ63" si="60">82-BP63</f>
        <v>52</v>
      </c>
    </row>
    <row r="64" spans="1:69" ht="9.9499999999999993" customHeight="1" x14ac:dyDescent="0.25">
      <c r="A64" s="82"/>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13</v>
      </c>
      <c r="BP64" s="80"/>
      <c r="BQ64" s="81"/>
    </row>
    <row r="65" spans="1:69" ht="9.9499999999999993" customHeight="1" x14ac:dyDescent="0.25">
      <c r="A65" s="87"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80">
        <f t="shared" ref="BP65" si="61">BO65+BO66</f>
        <v>27</v>
      </c>
      <c r="BQ65" s="81">
        <f t="shared" ref="BQ65" si="62">82-BP65</f>
        <v>55</v>
      </c>
    </row>
    <row r="66" spans="1:69" ht="9.9499999999999993" customHeight="1" x14ac:dyDescent="0.25">
      <c r="A66" s="82"/>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80"/>
      <c r="BQ66" s="8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458</v>
      </c>
      <c r="BQ67" s="35">
        <f>SUM(BQ3:BQ66)/2</f>
        <v>854</v>
      </c>
    </row>
    <row r="68" spans="1:69" x14ac:dyDescent="0.25">
      <c r="BP68" s="51">
        <f>2*BP67/SUM(BP3:BQ66)</f>
        <v>0.34908536585365851</v>
      </c>
      <c r="BQ68" s="51">
        <f>2*BQ67/SUM(BP3:BQ66)</f>
        <v>0.65091463414634143</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3" t="s">
        <v>47</v>
      </c>
      <c r="D1" s="84"/>
      <c r="E1" s="83" t="s">
        <v>24</v>
      </c>
      <c r="F1" s="84"/>
      <c r="G1" s="83" t="s">
        <v>23</v>
      </c>
      <c r="H1" s="84"/>
      <c r="I1" s="83" t="s">
        <v>28</v>
      </c>
      <c r="J1" s="84"/>
      <c r="K1" s="83" t="s">
        <v>12</v>
      </c>
      <c r="L1" s="84"/>
      <c r="M1" s="83" t="s">
        <v>38</v>
      </c>
      <c r="N1" s="84"/>
      <c r="O1" s="83" t="s">
        <v>25</v>
      </c>
      <c r="P1" s="84"/>
      <c r="Q1" s="83" t="s">
        <v>27</v>
      </c>
      <c r="R1" s="90"/>
      <c r="S1" s="83" t="s">
        <v>17</v>
      </c>
      <c r="T1" s="84"/>
      <c r="U1" s="83" t="s">
        <v>26</v>
      </c>
      <c r="V1" s="84"/>
      <c r="W1" s="83" t="s">
        <v>34</v>
      </c>
      <c r="X1" s="84"/>
      <c r="Y1" s="83" t="s">
        <v>37</v>
      </c>
      <c r="Z1" s="84"/>
      <c r="AA1" s="83" t="s">
        <v>35</v>
      </c>
      <c r="AB1" s="84"/>
      <c r="AC1" s="83" t="s">
        <v>13</v>
      </c>
      <c r="AD1" s="84"/>
      <c r="AE1" s="83" t="s">
        <v>15</v>
      </c>
      <c r="AF1" s="84"/>
      <c r="AG1" s="89" t="s">
        <v>22</v>
      </c>
      <c r="AH1" s="90"/>
      <c r="AI1" s="83" t="s">
        <v>44</v>
      </c>
      <c r="AJ1" s="84"/>
      <c r="AK1" s="83" t="s">
        <v>36</v>
      </c>
      <c r="AL1" s="84"/>
      <c r="AM1" s="83" t="s">
        <v>32</v>
      </c>
      <c r="AN1" s="84"/>
      <c r="AO1" s="83" t="s">
        <v>33</v>
      </c>
      <c r="AP1" s="84"/>
      <c r="AQ1" s="83" t="s">
        <v>20</v>
      </c>
      <c r="AR1" s="84"/>
      <c r="AS1" s="83" t="s">
        <v>45</v>
      </c>
      <c r="AT1" s="84"/>
      <c r="AU1" s="83" t="s">
        <v>21</v>
      </c>
      <c r="AV1" s="84"/>
      <c r="AW1" s="83" t="s">
        <v>46</v>
      </c>
      <c r="AX1" s="84"/>
      <c r="AY1" s="83" t="s">
        <v>16</v>
      </c>
      <c r="AZ1" s="84"/>
      <c r="BA1" s="83" t="s">
        <v>29</v>
      </c>
      <c r="BB1" s="84"/>
      <c r="BC1" s="83" t="s">
        <v>31</v>
      </c>
      <c r="BD1" s="84"/>
      <c r="BE1" s="83" t="s">
        <v>14</v>
      </c>
      <c r="BF1" s="83"/>
      <c r="BG1" s="85" t="s">
        <v>19</v>
      </c>
      <c r="BH1" s="86"/>
      <c r="BI1" s="83" t="s">
        <v>30</v>
      </c>
      <c r="BJ1" s="84"/>
      <c r="BK1" s="83" t="s">
        <v>43</v>
      </c>
      <c r="BL1" s="84"/>
      <c r="BM1" s="83" t="s">
        <v>18</v>
      </c>
      <c r="BN1" s="8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87"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12</v>
      </c>
      <c r="BP3" s="80">
        <f>BO3+BO4</f>
        <v>27</v>
      </c>
      <c r="BQ3" s="81">
        <f>82-BP3</f>
        <v>55</v>
      </c>
    </row>
    <row r="4" spans="1:69" ht="9.9499999999999993" customHeight="1" x14ac:dyDescent="0.25">
      <c r="A4" s="82"/>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80"/>
      <c r="BQ4" s="81"/>
    </row>
    <row r="5" spans="1:69" ht="9.9499999999999993" customHeight="1" x14ac:dyDescent="0.25">
      <c r="A5" s="87"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0">
        <f t="shared" ref="BP5" si="1">BO5+BO6</f>
        <v>29</v>
      </c>
      <c r="BQ5" s="81">
        <f t="shared" ref="BQ5" si="2">82-BP5</f>
        <v>53</v>
      </c>
    </row>
    <row r="6" spans="1:69" ht="9.9499999999999993" customHeight="1" x14ac:dyDescent="0.25">
      <c r="A6" s="82"/>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80"/>
      <c r="BQ6" s="81"/>
    </row>
    <row r="7" spans="1:69" ht="9.9499999999999993" customHeight="1" x14ac:dyDescent="0.25">
      <c r="A7" s="87"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80">
        <f t="shared" ref="BP7" si="3">BO7+BO8</f>
        <v>28</v>
      </c>
      <c r="BQ7" s="81">
        <f t="shared" ref="BQ7" si="4">82-BP7</f>
        <v>54</v>
      </c>
    </row>
    <row r="8" spans="1:69" ht="9.9499999999999993" customHeight="1" x14ac:dyDescent="0.25">
      <c r="A8" s="82"/>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15</v>
      </c>
      <c r="BP8" s="80"/>
      <c r="BQ8" s="81"/>
    </row>
    <row r="9" spans="1:69" ht="9.9499999999999993" customHeight="1" x14ac:dyDescent="0.25">
      <c r="A9" s="87"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15</v>
      </c>
      <c r="BP9" s="80">
        <f t="shared" ref="BP9" si="5">BO9+BO10</f>
        <v>28</v>
      </c>
      <c r="BQ9" s="81">
        <f t="shared" ref="BQ9" si="6">82-BP9</f>
        <v>54</v>
      </c>
    </row>
    <row r="10" spans="1:69" ht="9.9499999999999993" customHeight="1" x14ac:dyDescent="0.25">
      <c r="A10" s="82"/>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0"/>
      <c r="BQ10" s="81"/>
    </row>
    <row r="11" spans="1:69" ht="9.9499999999999993" customHeight="1" x14ac:dyDescent="0.25">
      <c r="A11" s="87"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80">
        <f t="shared" ref="BP11" si="7">BO11+BO12</f>
        <v>30</v>
      </c>
      <c r="BQ11" s="81">
        <f t="shared" ref="BQ11" si="8">82-BP11</f>
        <v>52</v>
      </c>
    </row>
    <row r="12" spans="1:69" ht="9.9499999999999993" customHeight="1" x14ac:dyDescent="0.25">
      <c r="A12" s="82"/>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15</v>
      </c>
      <c r="BP12" s="80"/>
      <c r="BQ12" s="81"/>
    </row>
    <row r="13" spans="1:69" ht="9.9499999999999993" customHeight="1" x14ac:dyDescent="0.25">
      <c r="A13" s="87"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18</v>
      </c>
      <c r="BP13" s="80">
        <f t="shared" ref="BP13" si="9">BO13+BO14</f>
        <v>31</v>
      </c>
      <c r="BQ13" s="81">
        <f t="shared" ref="BQ13" si="10">82-BP13</f>
        <v>51</v>
      </c>
    </row>
    <row r="14" spans="1:69" ht="9.9499999999999993" customHeight="1" x14ac:dyDescent="0.25">
      <c r="A14" s="82"/>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80"/>
      <c r="BQ14" s="81"/>
    </row>
    <row r="15" spans="1:69" ht="9.9499999999999993" customHeight="1" x14ac:dyDescent="0.25">
      <c r="A15" s="87"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80">
        <f t="shared" ref="BP15" si="11">BO15+BO16</f>
        <v>27</v>
      </c>
      <c r="BQ15" s="81">
        <f t="shared" ref="BQ15" si="12">82-BP15</f>
        <v>55</v>
      </c>
    </row>
    <row r="16" spans="1:69" ht="9.9499999999999993" customHeight="1" x14ac:dyDescent="0.25">
      <c r="A16" s="82"/>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14</v>
      </c>
      <c r="BP16" s="80"/>
      <c r="BQ16" s="81"/>
    </row>
    <row r="17" spans="1:69" ht="9.9499999999999993" customHeight="1" x14ac:dyDescent="0.25">
      <c r="A17" s="87"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80">
        <f t="shared" ref="BP17" si="13">BO17+BO18</f>
        <v>28</v>
      </c>
      <c r="BQ17" s="81">
        <f t="shared" ref="BQ17" si="14">82-BP17</f>
        <v>54</v>
      </c>
    </row>
    <row r="18" spans="1:69" ht="9.9499999999999993" customHeight="1" thickBot="1" x14ac:dyDescent="0.3">
      <c r="A18" s="81"/>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80"/>
      <c r="BQ18" s="81"/>
    </row>
    <row r="19" spans="1:69" ht="9.9499999999999993" customHeight="1" thickTop="1" x14ac:dyDescent="0.25">
      <c r="A19" s="8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16</v>
      </c>
      <c r="BP19" s="80">
        <f t="shared" ref="BP19" si="15">BO19+BO20</f>
        <v>28</v>
      </c>
      <c r="BQ19" s="81">
        <f t="shared" ref="BQ19" si="16">82-BP19</f>
        <v>54</v>
      </c>
    </row>
    <row r="20" spans="1:69" ht="9.9499999999999993" customHeight="1" x14ac:dyDescent="0.25">
      <c r="A20" s="82"/>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80"/>
      <c r="BQ20" s="81"/>
    </row>
    <row r="21" spans="1:69" ht="9.9499999999999993" customHeight="1" x14ac:dyDescent="0.25">
      <c r="A21" s="87"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80">
        <f t="shared" ref="BP21" si="17">BO21+BO22</f>
        <v>30</v>
      </c>
      <c r="BQ21" s="81">
        <f t="shared" ref="BQ21" si="18">82-BP21</f>
        <v>52</v>
      </c>
    </row>
    <row r="22" spans="1:69" ht="9.9499999999999993" customHeight="1" x14ac:dyDescent="0.25">
      <c r="A22" s="82"/>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80"/>
      <c r="BQ22" s="81"/>
    </row>
    <row r="23" spans="1:69" ht="9.9499999999999993" customHeight="1" x14ac:dyDescent="0.25">
      <c r="A23" s="87"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0">
        <f t="shared" ref="BP23" si="19">BO23+BO24</f>
        <v>27</v>
      </c>
      <c r="BQ23" s="81">
        <f t="shared" ref="BQ23" si="20">82-BP23</f>
        <v>55</v>
      </c>
    </row>
    <row r="24" spans="1:69" ht="9.9499999999999993" customHeight="1" x14ac:dyDescent="0.25">
      <c r="A24" s="82"/>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13</v>
      </c>
      <c r="BP24" s="80"/>
      <c r="BQ24" s="81"/>
    </row>
    <row r="25" spans="1:69" ht="9.9499999999999993" customHeight="1" x14ac:dyDescent="0.25">
      <c r="A25" s="87"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80">
        <f t="shared" ref="BP25" si="21">BO25+BO26</f>
        <v>28</v>
      </c>
      <c r="BQ25" s="81">
        <f t="shared" ref="BQ25" si="22">82-BP25</f>
        <v>54</v>
      </c>
    </row>
    <row r="26" spans="1:69" ht="9.9499999999999993" customHeight="1" x14ac:dyDescent="0.25">
      <c r="A26" s="82"/>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80"/>
      <c r="BQ26" s="81"/>
    </row>
    <row r="27" spans="1:69" ht="9.9499999999999993" customHeight="1" x14ac:dyDescent="0.25">
      <c r="A27" s="87"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80">
        <f t="shared" ref="BP27" si="23">BO27+BO28</f>
        <v>29</v>
      </c>
      <c r="BQ27" s="81">
        <f t="shared" ref="BQ27" si="24">82-BP27</f>
        <v>53</v>
      </c>
    </row>
    <row r="28" spans="1:69" ht="9.9499999999999993" customHeight="1" x14ac:dyDescent="0.25">
      <c r="A28" s="82"/>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80"/>
      <c r="BQ28" s="81"/>
    </row>
    <row r="29" spans="1:69" ht="9.9499999999999993" customHeight="1" x14ac:dyDescent="0.25">
      <c r="A29" s="87"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17</v>
      </c>
      <c r="BP29" s="80">
        <f t="shared" ref="BP29" si="25">BO29+BO30</f>
        <v>29</v>
      </c>
      <c r="BQ29" s="81">
        <f t="shared" ref="BQ29" si="26">82-BP29</f>
        <v>53</v>
      </c>
    </row>
    <row r="30" spans="1:69" ht="9.9499999999999993" customHeight="1" x14ac:dyDescent="0.25">
      <c r="A30" s="82"/>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80"/>
      <c r="BQ30" s="81"/>
    </row>
    <row r="31" spans="1:69" ht="9.9499999999999993" customHeight="1" x14ac:dyDescent="0.25">
      <c r="A31" s="87"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16</v>
      </c>
      <c r="BP31" s="80">
        <f t="shared" ref="BP31" si="27">BO31+BO32</f>
        <v>28</v>
      </c>
      <c r="BQ31" s="81">
        <f t="shared" ref="BQ31" si="28">82-BP31</f>
        <v>54</v>
      </c>
    </row>
    <row r="32" spans="1:69" ht="9.9499999999999993" customHeight="1" x14ac:dyDescent="0.25">
      <c r="A32" s="82"/>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80"/>
      <c r="BQ32" s="81"/>
    </row>
    <row r="33" spans="1:69" ht="9.9499999999999993" customHeight="1" x14ac:dyDescent="0.25">
      <c r="A33" s="87"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80">
        <f t="shared" ref="BP33" si="29">BO33+BO34</f>
        <v>30</v>
      </c>
      <c r="BQ33" s="81">
        <f t="shared" ref="BQ33" si="30">82-BP33</f>
        <v>52</v>
      </c>
    </row>
    <row r="34" spans="1:69" ht="9.9499999999999993" customHeight="1" thickBot="1" x14ac:dyDescent="0.3">
      <c r="A34" s="81"/>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13</v>
      </c>
      <c r="BP34" s="80"/>
      <c r="BQ34" s="81"/>
    </row>
    <row r="35" spans="1:69" ht="9.9499999999999993" customHeight="1" thickTop="1" x14ac:dyDescent="0.25">
      <c r="A35" s="8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80">
        <f t="shared" ref="BP35" si="31">BO35+BO36</f>
        <v>28</v>
      </c>
      <c r="BQ35" s="81">
        <f t="shared" ref="BQ35" si="32">82-BP35</f>
        <v>54</v>
      </c>
    </row>
    <row r="36" spans="1:69" ht="9.9499999999999993" customHeight="1" x14ac:dyDescent="0.25">
      <c r="A36" s="82"/>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14</v>
      </c>
      <c r="BP36" s="80"/>
      <c r="BQ36" s="81"/>
    </row>
    <row r="37" spans="1:69" ht="9.9499999999999993" customHeight="1" x14ac:dyDescent="0.25">
      <c r="A37" s="87"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80">
        <f t="shared" ref="BP37" si="33">BO37+BO38</f>
        <v>28</v>
      </c>
      <c r="BQ37" s="81">
        <f t="shared" ref="BQ37" si="34">82-BP37</f>
        <v>54</v>
      </c>
    </row>
    <row r="38" spans="1:69" ht="9.9499999999999993" customHeight="1" x14ac:dyDescent="0.25">
      <c r="A38" s="82"/>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13</v>
      </c>
      <c r="BP38" s="80"/>
      <c r="BQ38" s="81"/>
    </row>
    <row r="39" spans="1:69" ht="9.9499999999999993" customHeight="1" x14ac:dyDescent="0.25">
      <c r="A39" s="87"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80">
        <f t="shared" ref="BP39" si="35">BO39+BO40</f>
        <v>31</v>
      </c>
      <c r="BQ39" s="81">
        <f t="shared" ref="BQ39" si="36">82-BP39</f>
        <v>51</v>
      </c>
    </row>
    <row r="40" spans="1:69" ht="9.9499999999999993" customHeight="1" x14ac:dyDescent="0.25">
      <c r="A40" s="82"/>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16</v>
      </c>
      <c r="BP40" s="80"/>
      <c r="BQ40" s="81"/>
    </row>
    <row r="41" spans="1:69" ht="9.9499999999999993" customHeight="1" x14ac:dyDescent="0.25">
      <c r="A41" s="87"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80">
        <f t="shared" ref="BP41" si="37">BO41+BO42</f>
        <v>30</v>
      </c>
      <c r="BQ41" s="81">
        <f t="shared" ref="BQ41" si="38">82-BP41</f>
        <v>52</v>
      </c>
    </row>
    <row r="42" spans="1:69" ht="9.9499999999999993" customHeight="1" x14ac:dyDescent="0.25">
      <c r="A42" s="82"/>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14</v>
      </c>
      <c r="BP42" s="80"/>
      <c r="BQ42" s="81"/>
    </row>
    <row r="43" spans="1:69" ht="9.9499999999999993" customHeight="1" x14ac:dyDescent="0.25">
      <c r="A43" s="87"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80">
        <f t="shared" ref="BP43" si="39">BO43+BO44</f>
        <v>28</v>
      </c>
      <c r="BQ43" s="81">
        <f t="shared" ref="BQ43" si="40">82-BP43</f>
        <v>54</v>
      </c>
    </row>
    <row r="44" spans="1:69" ht="9.9499999999999993" customHeight="1" x14ac:dyDescent="0.25">
      <c r="A44" s="82"/>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15</v>
      </c>
      <c r="BP44" s="80"/>
      <c r="BQ44" s="81"/>
    </row>
    <row r="45" spans="1:69" ht="9.9499999999999993" customHeight="1" x14ac:dyDescent="0.25">
      <c r="A45" s="87"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14</v>
      </c>
      <c r="BP45" s="80">
        <f t="shared" ref="BP45" si="41">BO45+BO46</f>
        <v>29</v>
      </c>
      <c r="BQ45" s="81">
        <f t="shared" ref="BQ45" si="42">82-BP45</f>
        <v>53</v>
      </c>
    </row>
    <row r="46" spans="1:69" ht="9.9499999999999993" customHeight="1" x14ac:dyDescent="0.25">
      <c r="A46" s="82"/>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15</v>
      </c>
      <c r="BP46" s="80"/>
      <c r="BQ46" s="81"/>
    </row>
    <row r="47" spans="1:69" ht="9.9499999999999993" customHeight="1" x14ac:dyDescent="0.25">
      <c r="A47" s="87"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14</v>
      </c>
      <c r="BP47" s="80">
        <f t="shared" ref="BP47" si="43">BO47+BO48</f>
        <v>31</v>
      </c>
      <c r="BQ47" s="81">
        <f t="shared" ref="BQ47" si="44">82-BP47</f>
        <v>51</v>
      </c>
    </row>
    <row r="48" spans="1:69" ht="9.9499999999999993" customHeight="1" x14ac:dyDescent="0.25">
      <c r="A48" s="82"/>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80"/>
      <c r="BQ48" s="81"/>
    </row>
    <row r="49" spans="1:69" ht="9.9499999999999993" customHeight="1" x14ac:dyDescent="0.25">
      <c r="A49" s="87"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80">
        <f t="shared" ref="BP49" si="45">BO49+BO50</f>
        <v>27</v>
      </c>
      <c r="BQ49" s="81">
        <f t="shared" ref="BQ49" si="46">82-BP49</f>
        <v>55</v>
      </c>
    </row>
    <row r="50" spans="1:69" ht="9.9499999999999993" customHeight="1" thickBot="1" x14ac:dyDescent="0.3">
      <c r="A50" s="82"/>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80"/>
      <c r="BQ50" s="81"/>
    </row>
    <row r="51" spans="1:69" ht="9.9499999999999993" customHeight="1" thickTop="1" x14ac:dyDescent="0.25">
      <c r="A51" s="87"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13</v>
      </c>
      <c r="BP51" s="80">
        <f t="shared" ref="BP51" si="47">BO51+BO52</f>
        <v>30</v>
      </c>
      <c r="BQ51" s="81">
        <f t="shared" ref="BQ51" si="48">82-BP51</f>
        <v>52</v>
      </c>
    </row>
    <row r="52" spans="1:69" ht="9.9499999999999993" customHeight="1" x14ac:dyDescent="0.25">
      <c r="A52" s="82"/>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80"/>
      <c r="BQ52" s="81"/>
    </row>
    <row r="53" spans="1:69" ht="9.9499999999999993" customHeight="1" x14ac:dyDescent="0.25">
      <c r="A53" s="87"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80">
        <f t="shared" ref="BP53" si="49">BO53+BO54</f>
        <v>29</v>
      </c>
      <c r="BQ53" s="81">
        <f t="shared" ref="BQ53" si="50">82-BP53</f>
        <v>53</v>
      </c>
    </row>
    <row r="54" spans="1:69" ht="9.9499999999999993" customHeight="1" x14ac:dyDescent="0.25">
      <c r="A54" s="82"/>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80"/>
      <c r="BQ54" s="81"/>
    </row>
    <row r="55" spans="1:69" ht="9.9499999999999993" customHeight="1" x14ac:dyDescent="0.25">
      <c r="A55" s="87"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14</v>
      </c>
      <c r="BP55" s="80">
        <f t="shared" ref="BP55" si="51">BO55+BO56</f>
        <v>28</v>
      </c>
      <c r="BQ55" s="81">
        <f t="shared" ref="BQ55" si="52">82-BP55</f>
        <v>54</v>
      </c>
    </row>
    <row r="56" spans="1:69" ht="9.9499999999999993" customHeight="1" x14ac:dyDescent="0.25">
      <c r="A56" s="82"/>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80"/>
      <c r="BQ56" s="81"/>
    </row>
    <row r="57" spans="1:69" ht="9.9499999999999993" customHeight="1" x14ac:dyDescent="0.25">
      <c r="A57" s="87"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14</v>
      </c>
      <c r="BP57" s="80">
        <f t="shared" ref="BP57" si="53">BO57+BO58</f>
        <v>29</v>
      </c>
      <c r="BQ57" s="81">
        <f t="shared" ref="BQ57" si="54">82-BP57</f>
        <v>53</v>
      </c>
    </row>
    <row r="58" spans="1:69" ht="9.9499999999999993" customHeight="1" x14ac:dyDescent="0.25">
      <c r="A58" s="82"/>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80"/>
      <c r="BQ58" s="81"/>
    </row>
    <row r="59" spans="1:69" ht="9.9499999999999993" customHeight="1" x14ac:dyDescent="0.25">
      <c r="A59" s="87"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80">
        <f t="shared" ref="BP59" si="55">BO59+BO60</f>
        <v>29</v>
      </c>
      <c r="BQ59" s="81">
        <f t="shared" ref="BQ59" si="56">82-BP59</f>
        <v>53</v>
      </c>
    </row>
    <row r="60" spans="1:69" ht="9.9499999999999993" customHeight="1" x14ac:dyDescent="0.25">
      <c r="A60" s="82"/>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80"/>
      <c r="BQ60" s="81"/>
    </row>
    <row r="61" spans="1:69" ht="9.9499999999999993" customHeight="1" x14ac:dyDescent="0.25">
      <c r="A61" s="87"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80">
        <f t="shared" ref="BP61" si="57">BO61+BO62</f>
        <v>28</v>
      </c>
      <c r="BQ61" s="81">
        <f t="shared" ref="BQ61" si="58">82-BP61</f>
        <v>54</v>
      </c>
    </row>
    <row r="62" spans="1:69" ht="9.9499999999999993" customHeight="1" x14ac:dyDescent="0.25">
      <c r="A62" s="82"/>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16</v>
      </c>
      <c r="BP62" s="80"/>
      <c r="BQ62" s="81"/>
    </row>
    <row r="63" spans="1:69" ht="9.9499999999999993" customHeight="1" x14ac:dyDescent="0.25">
      <c r="A63" s="87"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13</v>
      </c>
      <c r="BP63" s="80">
        <f t="shared" ref="BP63" si="59">BO63+BO64</f>
        <v>26</v>
      </c>
      <c r="BQ63" s="81">
        <f t="shared" ref="BQ63" si="60">82-BP63</f>
        <v>56</v>
      </c>
    </row>
    <row r="64" spans="1:69" ht="9.9499999999999993" customHeight="1" x14ac:dyDescent="0.25">
      <c r="A64" s="82"/>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80"/>
      <c r="BQ64" s="81"/>
    </row>
    <row r="65" spans="1:69" ht="9.9499999999999993" customHeight="1" x14ac:dyDescent="0.25">
      <c r="A65" s="87"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12</v>
      </c>
      <c r="BP65" s="80">
        <f t="shared" ref="BP65" si="61">BO65+BO66</f>
        <v>28</v>
      </c>
      <c r="BQ65" s="81">
        <f t="shared" ref="BQ65" si="62">82-BP65</f>
        <v>54</v>
      </c>
    </row>
    <row r="66" spans="1:69" ht="9.9499999999999993" customHeight="1" x14ac:dyDescent="0.25">
      <c r="A66" s="82"/>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80"/>
      <c r="BQ66" s="81"/>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458</v>
      </c>
      <c r="BQ67" s="35">
        <f>SUM(BQ3:BQ66)/2</f>
        <v>854</v>
      </c>
    </row>
    <row r="68" spans="1:69" x14ac:dyDescent="0.25">
      <c r="BP68" s="51">
        <f>2*BP67/SUM(BP3:BQ66)</f>
        <v>0.34908536585365851</v>
      </c>
      <c r="BQ68" s="51">
        <f>2*BQ67/SUM(BP3:BQ66)</f>
        <v>0.65091463414634143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3" t="s">
        <v>47</v>
      </c>
      <c r="D1" s="84"/>
      <c r="E1" s="83" t="s">
        <v>16</v>
      </c>
      <c r="F1" s="84"/>
      <c r="G1" s="83" t="s">
        <v>29</v>
      </c>
      <c r="H1" s="84"/>
      <c r="I1" s="83" t="s">
        <v>44</v>
      </c>
      <c r="J1" s="84"/>
      <c r="K1" s="83" t="s">
        <v>36</v>
      </c>
      <c r="L1" s="84"/>
      <c r="M1" s="83" t="s">
        <v>24</v>
      </c>
      <c r="N1" s="84"/>
      <c r="O1" s="83" t="s">
        <v>17</v>
      </c>
      <c r="P1" s="84"/>
      <c r="Q1" s="83" t="s">
        <v>26</v>
      </c>
      <c r="R1" s="84"/>
      <c r="S1" s="83" t="s">
        <v>34</v>
      </c>
      <c r="T1" s="84"/>
      <c r="U1" s="83" t="s">
        <v>31</v>
      </c>
      <c r="V1" s="84"/>
      <c r="W1" s="83" t="s">
        <v>23</v>
      </c>
      <c r="X1" s="84"/>
      <c r="Y1" s="83" t="s">
        <v>14</v>
      </c>
      <c r="Z1" s="84"/>
      <c r="AA1" s="83" t="s">
        <v>28</v>
      </c>
      <c r="AB1" s="84"/>
      <c r="AC1" s="83" t="s">
        <v>37</v>
      </c>
      <c r="AD1" s="84"/>
      <c r="AE1" s="83" t="s">
        <v>19</v>
      </c>
      <c r="AF1" s="84"/>
      <c r="AG1" s="83" t="s">
        <v>32</v>
      </c>
      <c r="AH1" s="84"/>
      <c r="AI1" s="83" t="s">
        <v>35</v>
      </c>
      <c r="AJ1" s="84"/>
      <c r="AK1" s="83" t="s">
        <v>33</v>
      </c>
      <c r="AL1" s="84"/>
      <c r="AM1" s="83" t="s">
        <v>20</v>
      </c>
      <c r="AN1" s="84"/>
      <c r="AO1" s="83" t="s">
        <v>30</v>
      </c>
      <c r="AP1" s="84"/>
      <c r="AQ1" s="83" t="s">
        <v>45</v>
      </c>
      <c r="AR1" s="84"/>
      <c r="AS1" s="83" t="s">
        <v>21</v>
      </c>
      <c r="AT1" s="84"/>
      <c r="AU1" s="83" t="s">
        <v>12</v>
      </c>
      <c r="AV1" s="84"/>
      <c r="AW1" s="83" t="s">
        <v>38</v>
      </c>
      <c r="AX1" s="84"/>
      <c r="AY1" s="83" t="s">
        <v>13</v>
      </c>
      <c r="AZ1" s="84"/>
      <c r="BA1" s="83" t="s">
        <v>43</v>
      </c>
      <c r="BB1" s="84"/>
      <c r="BC1" s="83" t="s">
        <v>18</v>
      </c>
      <c r="BD1" s="84"/>
      <c r="BE1" s="83" t="s">
        <v>15</v>
      </c>
      <c r="BF1" s="83"/>
      <c r="BG1" s="85" t="s">
        <v>25</v>
      </c>
      <c r="BH1" s="86"/>
      <c r="BI1" s="83" t="s">
        <v>27</v>
      </c>
      <c r="BJ1" s="84"/>
      <c r="BK1" s="83" t="s">
        <v>22</v>
      </c>
      <c r="BL1" s="84"/>
      <c r="BM1" s="83" t="s">
        <v>46</v>
      </c>
      <c r="BN1" s="84"/>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87"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9</v>
      </c>
      <c r="BP3" s="80">
        <f>BO3+BO4</f>
        <v>19</v>
      </c>
      <c r="BQ3" s="81">
        <f>82-BP3</f>
        <v>63</v>
      </c>
      <c r="BT3" s="45">
        <f>DataRegularSeason20242025!$A$3:$A$8</f>
        <v>45569</v>
      </c>
    </row>
    <row r="4" spans="1:72" s="35" customFormat="1" ht="9.9499999999999993" customHeight="1" x14ac:dyDescent="0.2">
      <c r="A4" s="82"/>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80"/>
      <c r="BQ4" s="81"/>
      <c r="BT4" s="35" t="e">
        <f>D</f>
        <v>#NAME?</v>
      </c>
    </row>
    <row r="5" spans="1:72" s="35" customFormat="1" ht="9.9499999999999993" customHeight="1" x14ac:dyDescent="0.2">
      <c r="A5" s="87"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12</v>
      </c>
      <c r="BP5" s="80">
        <f t="shared" ref="BP5" si="1">BO5+BO6</f>
        <v>27</v>
      </c>
      <c r="BQ5" s="81">
        <f t="shared" ref="BQ5" si="2">82-BP5</f>
        <v>55</v>
      </c>
    </row>
    <row r="6" spans="1:72" s="35" customFormat="1" ht="9.9499999999999993" customHeight="1" x14ac:dyDescent="0.2">
      <c r="A6" s="82"/>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80"/>
      <c r="BQ6" s="81"/>
    </row>
    <row r="7" spans="1:72" s="35" customFormat="1" ht="9.9499999999999993" customHeight="1" x14ac:dyDescent="0.2">
      <c r="A7" s="87"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80">
        <f t="shared" ref="BP7" si="3">BO7+BO8</f>
        <v>19</v>
      </c>
      <c r="BQ7" s="81">
        <f t="shared" ref="BQ7" si="4">82-BP7</f>
        <v>63</v>
      </c>
    </row>
    <row r="8" spans="1:72" s="35" customFormat="1" ht="9.9499999999999993" customHeight="1" x14ac:dyDescent="0.2">
      <c r="A8" s="82"/>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80"/>
      <c r="BQ8" s="81"/>
    </row>
    <row r="9" spans="1:72" s="35" customFormat="1" ht="9.9499999999999993" customHeight="1" x14ac:dyDescent="0.2">
      <c r="A9" s="87"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80">
        <f t="shared" ref="BP9" si="5">BO9+BO10</f>
        <v>24</v>
      </c>
      <c r="BQ9" s="81">
        <f t="shared" ref="BQ9" si="6">82-BP9</f>
        <v>58</v>
      </c>
    </row>
    <row r="10" spans="1:72" s="35" customFormat="1" ht="9.9499999999999993" customHeight="1" x14ac:dyDescent="0.2">
      <c r="A10" s="82"/>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80"/>
      <c r="BQ10" s="81"/>
    </row>
    <row r="11" spans="1:72" s="35" customFormat="1" ht="9.9499999999999993" customHeight="1" x14ac:dyDescent="0.2">
      <c r="A11" s="87"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80">
        <f t="shared" ref="BP11" si="7">BO11+BO12</f>
        <v>20</v>
      </c>
      <c r="BQ11" s="81">
        <f t="shared" ref="BQ11" si="8">82-BP11</f>
        <v>62</v>
      </c>
    </row>
    <row r="12" spans="1:72" s="35" customFormat="1" ht="9.9499999999999993" customHeight="1" x14ac:dyDescent="0.2">
      <c r="A12" s="82"/>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9</v>
      </c>
      <c r="BP12" s="80"/>
      <c r="BQ12" s="81"/>
    </row>
    <row r="13" spans="1:72" s="35" customFormat="1" ht="9.9499999999999993" customHeight="1" x14ac:dyDescent="0.2">
      <c r="A13" s="87"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0">
        <f t="shared" ref="BP13" si="9">BO13+BO14</f>
        <v>28</v>
      </c>
      <c r="BQ13" s="81">
        <f t="shared" ref="BQ13" si="10">82-BP13</f>
        <v>54</v>
      </c>
    </row>
    <row r="14" spans="1:72" s="35" customFormat="1" ht="9.9499999999999993" customHeight="1" x14ac:dyDescent="0.2">
      <c r="A14" s="82"/>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80"/>
      <c r="BQ14" s="81"/>
    </row>
    <row r="15" spans="1:72" s="35" customFormat="1" ht="9.9499999999999993" customHeight="1" x14ac:dyDescent="0.2">
      <c r="A15" s="87"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14</v>
      </c>
      <c r="BP15" s="80">
        <f t="shared" ref="BP15" si="11">BO15+BO16</f>
        <v>23</v>
      </c>
      <c r="BQ15" s="81">
        <f t="shared" ref="BQ15" si="12">82-BP15</f>
        <v>59</v>
      </c>
    </row>
    <row r="16" spans="1:72" s="35" customFormat="1" ht="9.9499999999999993" customHeight="1" x14ac:dyDescent="0.2">
      <c r="A16" s="82"/>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80"/>
      <c r="BQ16" s="81"/>
    </row>
    <row r="17" spans="1:69" s="35" customFormat="1" ht="9.9499999999999993" customHeight="1" x14ac:dyDescent="0.2">
      <c r="A17" s="87"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80">
        <f t="shared" ref="BP17" si="13">BO17+BO18</f>
        <v>24</v>
      </c>
      <c r="BQ17" s="81">
        <f t="shared" ref="BQ17" si="14">82-BP17</f>
        <v>58</v>
      </c>
    </row>
    <row r="18" spans="1:69" s="35" customFormat="1" ht="9.9499999999999993" customHeight="1" x14ac:dyDescent="0.2">
      <c r="A18" s="82"/>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80"/>
      <c r="BQ18" s="81"/>
    </row>
    <row r="19" spans="1:69" s="35" customFormat="1" ht="9.9499999999999993" customHeight="1" x14ac:dyDescent="0.2">
      <c r="A19" s="87"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0">
        <f t="shared" ref="BP19" si="15">BO19+BO20</f>
        <v>19</v>
      </c>
      <c r="BQ19" s="81">
        <f t="shared" ref="BQ19" si="16">82-BP19</f>
        <v>63</v>
      </c>
    </row>
    <row r="20" spans="1:69" s="35" customFormat="1" ht="9.9499999999999993" customHeight="1" x14ac:dyDescent="0.2">
      <c r="A20" s="82"/>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9</v>
      </c>
      <c r="BP20" s="80"/>
      <c r="BQ20" s="81"/>
    </row>
    <row r="21" spans="1:69" s="35" customFormat="1" ht="9.9499999999999993" customHeight="1" x14ac:dyDescent="0.2">
      <c r="A21" s="87"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10</v>
      </c>
      <c r="BP21" s="80">
        <f t="shared" ref="BP21" si="17">BO21+BO22</f>
        <v>21</v>
      </c>
      <c r="BQ21" s="81">
        <f t="shared" ref="BQ21" si="18">82-BP21</f>
        <v>61</v>
      </c>
    </row>
    <row r="22" spans="1:69" s="35" customFormat="1" ht="9.9499999999999993" customHeight="1" x14ac:dyDescent="0.2">
      <c r="A22" s="82"/>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80"/>
      <c r="BQ22" s="81"/>
    </row>
    <row r="23" spans="1:69" s="35" customFormat="1" ht="9.9499999999999993" customHeight="1" x14ac:dyDescent="0.2">
      <c r="A23" s="87"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80">
        <f t="shared" ref="BP23" si="19">BO23+BO24</f>
        <v>26</v>
      </c>
      <c r="BQ23" s="81">
        <f t="shared" ref="BQ23" si="20">82-BP23</f>
        <v>56</v>
      </c>
    </row>
    <row r="24" spans="1:69" s="35" customFormat="1" ht="9.9499999999999993" customHeight="1" x14ac:dyDescent="0.2">
      <c r="A24" s="82"/>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14</v>
      </c>
      <c r="BP24" s="80"/>
      <c r="BQ24" s="81"/>
    </row>
    <row r="25" spans="1:69" s="35" customFormat="1" ht="9.9499999999999993" customHeight="1" x14ac:dyDescent="0.2">
      <c r="A25" s="87"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13</v>
      </c>
      <c r="BP25" s="80">
        <f t="shared" ref="BP25" si="21">BO25+BO26</f>
        <v>28</v>
      </c>
      <c r="BQ25" s="81">
        <f t="shared" ref="BQ25" si="22">82-BP25</f>
        <v>54</v>
      </c>
    </row>
    <row r="26" spans="1:69" s="35" customFormat="1" ht="9.9499999999999993" customHeight="1" x14ac:dyDescent="0.2">
      <c r="A26" s="82"/>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80"/>
      <c r="BQ26" s="81"/>
    </row>
    <row r="27" spans="1:69" s="35" customFormat="1" ht="9.9499999999999993" customHeight="1" x14ac:dyDescent="0.2">
      <c r="A27" s="87"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10</v>
      </c>
      <c r="BP27" s="80">
        <f t="shared" ref="BP27" si="23">BO27+BO28</f>
        <v>22</v>
      </c>
      <c r="BQ27" s="81">
        <f t="shared" ref="BQ27" si="24">82-BP27</f>
        <v>60</v>
      </c>
    </row>
    <row r="28" spans="1:69" s="35" customFormat="1" ht="9.9499999999999993" customHeight="1" x14ac:dyDescent="0.2">
      <c r="A28" s="82"/>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0"/>
      <c r="BQ28" s="81"/>
    </row>
    <row r="29" spans="1:69" s="35" customFormat="1" ht="9.9499999999999993" customHeight="1" x14ac:dyDescent="0.2">
      <c r="A29" s="87"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80">
        <f t="shared" ref="BP29" si="25">BO29+BO30</f>
        <v>23</v>
      </c>
      <c r="BQ29" s="81">
        <f t="shared" ref="BQ29" si="26">82-BP29</f>
        <v>59</v>
      </c>
    </row>
    <row r="30" spans="1:69" s="35" customFormat="1" ht="9.9499999999999993" customHeight="1" x14ac:dyDescent="0.2">
      <c r="A30" s="82"/>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80"/>
      <c r="BQ30" s="81"/>
    </row>
    <row r="31" spans="1:69" s="35" customFormat="1" ht="9.9499999999999993" customHeight="1" x14ac:dyDescent="0.2">
      <c r="A31" s="87"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80">
        <f t="shared" ref="BP31" si="27">BO31+BO32</f>
        <v>11</v>
      </c>
      <c r="BQ31" s="81">
        <f t="shared" ref="BQ31" si="28">82-BP31</f>
        <v>71</v>
      </c>
    </row>
    <row r="32" spans="1:69" s="35" customFormat="1" ht="9.9499999999999993" customHeight="1" x14ac:dyDescent="0.2">
      <c r="A32" s="82"/>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80"/>
      <c r="BQ32" s="81"/>
    </row>
    <row r="33" spans="1:69" s="35" customFormat="1" ht="9.9499999999999993" customHeight="1" x14ac:dyDescent="0.2">
      <c r="A33" s="87"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80">
        <f t="shared" ref="BP33" si="29">BO33+BO34</f>
        <v>24</v>
      </c>
      <c r="BQ33" s="81">
        <f t="shared" ref="BQ33" si="30">82-BP33</f>
        <v>58</v>
      </c>
    </row>
    <row r="34" spans="1:69" s="35" customFormat="1" ht="9.9499999999999993" customHeight="1" x14ac:dyDescent="0.2">
      <c r="A34" s="82"/>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14</v>
      </c>
      <c r="BP34" s="80"/>
      <c r="BQ34" s="81"/>
    </row>
    <row r="35" spans="1:69" s="35" customFormat="1" ht="9.9499999999999993" customHeight="1" x14ac:dyDescent="0.2">
      <c r="A35" s="87"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80">
        <f t="shared" ref="BP35" si="31">BO35+BO36</f>
        <v>24</v>
      </c>
      <c r="BQ35" s="81">
        <f t="shared" ref="BQ35" si="32">82-BP35</f>
        <v>58</v>
      </c>
    </row>
    <row r="36" spans="1:69" s="35" customFormat="1" ht="9.9499999999999993" customHeight="1" x14ac:dyDescent="0.2">
      <c r="A36" s="82"/>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80"/>
      <c r="BQ36" s="81"/>
    </row>
    <row r="37" spans="1:69" s="35" customFormat="1" ht="9.9499999999999993" customHeight="1" x14ac:dyDescent="0.2">
      <c r="A37" s="87"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80">
        <f t="shared" ref="BP37" si="33">BO37+BO38</f>
        <v>20</v>
      </c>
      <c r="BQ37" s="81">
        <f t="shared" ref="BQ37" si="34">82-BP37</f>
        <v>62</v>
      </c>
    </row>
    <row r="38" spans="1:69" s="35" customFormat="1" ht="9.9499999999999993" customHeight="1" x14ac:dyDescent="0.2">
      <c r="A38" s="82"/>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11</v>
      </c>
      <c r="BP38" s="80"/>
      <c r="BQ38" s="81"/>
    </row>
    <row r="39" spans="1:69" s="35" customFormat="1" ht="9.9499999999999993" customHeight="1" x14ac:dyDescent="0.2">
      <c r="A39" s="87"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80">
        <f t="shared" ref="BP39" si="35">BO39+BO40</f>
        <v>22</v>
      </c>
      <c r="BQ39" s="81">
        <f t="shared" ref="BQ39" si="36">82-BP39</f>
        <v>60</v>
      </c>
    </row>
    <row r="40" spans="1:69" s="35" customFormat="1" ht="9.9499999999999993" customHeight="1" x14ac:dyDescent="0.2">
      <c r="A40" s="82"/>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12</v>
      </c>
      <c r="BP40" s="80"/>
      <c r="BQ40" s="81"/>
    </row>
    <row r="41" spans="1:69" s="35" customFormat="1" ht="9.9499999999999993" customHeight="1" x14ac:dyDescent="0.2">
      <c r="A41" s="87"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80">
        <f t="shared" ref="BP41" si="37">BO41+BO42</f>
        <v>9</v>
      </c>
      <c r="BQ41" s="81">
        <f t="shared" ref="BQ41" si="38">82-BP41</f>
        <v>73</v>
      </c>
    </row>
    <row r="42" spans="1:69" s="35" customFormat="1" ht="9.9499999999999993" customHeight="1" x14ac:dyDescent="0.2">
      <c r="A42" s="82"/>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6</v>
      </c>
      <c r="BP42" s="80"/>
      <c r="BQ42" s="81"/>
    </row>
    <row r="43" spans="1:69" s="35" customFormat="1" ht="9.9499999999999993" customHeight="1" x14ac:dyDescent="0.2">
      <c r="A43" s="87"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11</v>
      </c>
      <c r="BP43" s="80">
        <f t="shared" ref="BP43" si="39">BO43+BO44</f>
        <v>23</v>
      </c>
      <c r="BQ43" s="81">
        <f t="shared" ref="BQ43" si="40">82-BP43</f>
        <v>59</v>
      </c>
    </row>
    <row r="44" spans="1:69" s="35" customFormat="1" ht="9.9499999999999993" customHeight="1" x14ac:dyDescent="0.2">
      <c r="A44" s="82"/>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12</v>
      </c>
      <c r="BP44" s="80"/>
      <c r="BQ44" s="81"/>
    </row>
    <row r="45" spans="1:69" s="35" customFormat="1" ht="9.9499999999999993" customHeight="1" x14ac:dyDescent="0.2">
      <c r="A45" s="87"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80">
        <f t="shared" ref="BP45" si="41">BO45+BO46</f>
        <v>27</v>
      </c>
      <c r="BQ45" s="81">
        <f t="shared" ref="BQ45" si="42">82-BP45</f>
        <v>55</v>
      </c>
    </row>
    <row r="46" spans="1:69" s="35" customFormat="1" ht="9.9499999999999993" customHeight="1" x14ac:dyDescent="0.2">
      <c r="A46" s="82"/>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80"/>
      <c r="BQ46" s="81"/>
    </row>
    <row r="47" spans="1:69" s="35" customFormat="1" ht="9.9499999999999993" customHeight="1" x14ac:dyDescent="0.2">
      <c r="A47" s="87"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80">
        <f t="shared" ref="BP47" si="43">BO47+BO48</f>
        <v>22</v>
      </c>
      <c r="BQ47" s="81">
        <f t="shared" ref="BQ47" si="44">82-BP47</f>
        <v>60</v>
      </c>
    </row>
    <row r="48" spans="1:69" s="35" customFormat="1" ht="9.9499999999999993" customHeight="1" x14ac:dyDescent="0.2">
      <c r="A48" s="82"/>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11</v>
      </c>
      <c r="BP48" s="80"/>
      <c r="BQ48" s="81"/>
    </row>
    <row r="49" spans="1:69" s="35" customFormat="1" ht="9.9499999999999993" customHeight="1" x14ac:dyDescent="0.2">
      <c r="A49" s="87"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13</v>
      </c>
      <c r="BP49" s="80">
        <f t="shared" ref="BP49" si="45">BO49+BO50</f>
        <v>22</v>
      </c>
      <c r="BQ49" s="81">
        <f t="shared" ref="BQ49" si="46">82-BP49</f>
        <v>60</v>
      </c>
    </row>
    <row r="50" spans="1:69" s="35" customFormat="1" ht="9.9499999999999993" customHeight="1" x14ac:dyDescent="0.2">
      <c r="A50" s="82"/>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80"/>
      <c r="BQ50" s="81"/>
    </row>
    <row r="51" spans="1:69" s="35" customFormat="1" ht="9.9499999999999993" customHeight="1" x14ac:dyDescent="0.2">
      <c r="A51" s="87"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13</v>
      </c>
      <c r="BP51" s="80">
        <f t="shared" ref="BP51" si="47">BO51+BO52</f>
        <v>22</v>
      </c>
      <c r="BQ51" s="81">
        <f t="shared" ref="BQ51" si="48">82-BP51</f>
        <v>60</v>
      </c>
    </row>
    <row r="52" spans="1:69" s="35" customFormat="1" ht="9.9499999999999993" customHeight="1" x14ac:dyDescent="0.2">
      <c r="A52" s="82"/>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80"/>
      <c r="BQ52" s="81"/>
    </row>
    <row r="53" spans="1:69" s="35" customFormat="1" ht="9.9499999999999993" customHeight="1" x14ac:dyDescent="0.2">
      <c r="A53" s="87"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12</v>
      </c>
      <c r="BP53" s="80">
        <f t="shared" ref="BP53" si="49">BO53+BO54</f>
        <v>23</v>
      </c>
      <c r="BQ53" s="81">
        <f t="shared" ref="BQ53" si="50">82-BP53</f>
        <v>59</v>
      </c>
    </row>
    <row r="54" spans="1:69" s="35" customFormat="1" ht="9.9499999999999993" customHeight="1" x14ac:dyDescent="0.2">
      <c r="A54" s="82"/>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80"/>
      <c r="BQ54" s="81"/>
    </row>
    <row r="55" spans="1:69" s="35" customFormat="1" ht="9.9499999999999993" customHeight="1" x14ac:dyDescent="0.2">
      <c r="A55" s="87"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10</v>
      </c>
      <c r="BP55" s="80">
        <f t="shared" ref="BP55" si="51">BO55+BO56</f>
        <v>21</v>
      </c>
      <c r="BQ55" s="81">
        <f t="shared" ref="BQ55" si="52">82-BP55</f>
        <v>61</v>
      </c>
    </row>
    <row r="56" spans="1:69" s="35" customFormat="1" ht="9.9499999999999993" customHeight="1" x14ac:dyDescent="0.2">
      <c r="A56" s="82"/>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80"/>
      <c r="BQ56" s="81"/>
    </row>
    <row r="57" spans="1:69" s="35" customFormat="1" ht="9.9499999999999993" customHeight="1" x14ac:dyDescent="0.2">
      <c r="A57" s="87"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14</v>
      </c>
      <c r="BP57" s="80">
        <f t="shared" ref="BP57" si="53">BO57+BO58</f>
        <v>23</v>
      </c>
      <c r="BQ57" s="81">
        <f t="shared" ref="BQ57" si="54">82-BP57</f>
        <v>59</v>
      </c>
    </row>
    <row r="58" spans="1:69" s="35" customFormat="1" ht="9.9499999999999993" customHeight="1" x14ac:dyDescent="0.2">
      <c r="A58" s="82"/>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80"/>
      <c r="BQ58" s="81"/>
    </row>
    <row r="59" spans="1:69" s="35" customFormat="1" ht="9.9499999999999993" customHeight="1" x14ac:dyDescent="0.2">
      <c r="A59" s="87"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80">
        <f t="shared" ref="BP59" si="55">BO59+BO60</f>
        <v>23</v>
      </c>
      <c r="BQ59" s="81">
        <f t="shared" ref="BQ59" si="56">82-BP59</f>
        <v>59</v>
      </c>
    </row>
    <row r="60" spans="1:69" s="35" customFormat="1" ht="9.9499999999999993" customHeight="1" x14ac:dyDescent="0.2">
      <c r="A60" s="82"/>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12</v>
      </c>
      <c r="BP60" s="80"/>
      <c r="BQ60" s="81"/>
    </row>
    <row r="61" spans="1:69" s="35" customFormat="1" ht="9.9499999999999993" customHeight="1" x14ac:dyDescent="0.2">
      <c r="A61" s="87"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80">
        <f t="shared" ref="BP61" si="57">BO61+BO62</f>
        <v>21</v>
      </c>
      <c r="BQ61" s="81">
        <f t="shared" ref="BQ61" si="58">82-BP61</f>
        <v>61</v>
      </c>
    </row>
    <row r="62" spans="1:69" s="35" customFormat="1" ht="9.9499999999999993" customHeight="1" x14ac:dyDescent="0.2">
      <c r="A62" s="82"/>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80"/>
      <c r="BQ62" s="81"/>
    </row>
    <row r="63" spans="1:69" s="35" customFormat="1" ht="9.9499999999999993" customHeight="1" x14ac:dyDescent="0.2">
      <c r="A63" s="87"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80">
        <f t="shared" ref="BP63" si="59">BO63+BO64</f>
        <v>29</v>
      </c>
      <c r="BQ63" s="81">
        <f t="shared" ref="BQ63" si="60">82-BP63</f>
        <v>53</v>
      </c>
    </row>
    <row r="64" spans="1:69" s="35" customFormat="1" ht="9.9499999999999993" customHeight="1" x14ac:dyDescent="0.2">
      <c r="A64" s="82"/>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13</v>
      </c>
      <c r="BP64" s="80"/>
      <c r="BQ64" s="81"/>
    </row>
    <row r="65" spans="1:69" s="35" customFormat="1" ht="9.9499999999999993" customHeight="1" x14ac:dyDescent="0.2">
      <c r="A65" s="87"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80">
        <f t="shared" ref="BP65" si="61">BO65+BO66</f>
        <v>21</v>
      </c>
      <c r="BQ65" s="81">
        <f t="shared" ref="BQ65" si="62">82-BP65</f>
        <v>61</v>
      </c>
    </row>
    <row r="66" spans="1:69" s="35" customFormat="1" ht="9.9499999999999993" customHeight="1" x14ac:dyDescent="0.2">
      <c r="A66" s="82"/>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80"/>
      <c r="BQ66" s="81"/>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355</v>
      </c>
      <c r="BQ67" s="34">
        <f>SUM(BQ3:BQ66)/2</f>
        <v>957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O99"/>
  <sheetViews>
    <sheetView tabSelected="1" workbookViewId="0">
      <pane xSplit="1" topLeftCell="B1" activePane="topRight" state="frozen"/>
      <selection pane="topRight" activeCell="BI26" sqref="BI2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2" width="6.28515625" customWidth="1"/>
    <col min="63" max="65" width="3.7109375" bestFit="1" customWidth="1"/>
    <col min="66" max="68" width="2.7109375" bestFit="1" customWidth="1"/>
    <col min="69" max="70" width="2" bestFit="1" customWidth="1"/>
    <col min="71" max="71" width="2.140625" customWidth="1"/>
    <col min="72" max="72" width="2" customWidth="1"/>
    <col min="73" max="73" width="49.5703125" customWidth="1"/>
    <col min="74" max="74" width="11.5703125" customWidth="1"/>
  </cols>
  <sheetData>
    <row r="1" spans="1:83"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54</v>
      </c>
      <c r="BL1" s="16" t="s">
        <v>55</v>
      </c>
      <c r="BM1" s="16" t="s">
        <v>48</v>
      </c>
      <c r="BN1" s="16" t="s">
        <v>49</v>
      </c>
      <c r="BO1" s="16" t="s">
        <v>50</v>
      </c>
      <c r="BP1" s="16" t="s">
        <v>51</v>
      </c>
      <c r="BQ1" s="16" t="s">
        <v>52</v>
      </c>
      <c r="BR1" s="16" t="s">
        <v>53</v>
      </c>
      <c r="CB1" s="16" t="s">
        <v>1474</v>
      </c>
      <c r="CC1" s="16" t="s">
        <v>1475</v>
      </c>
    </row>
    <row r="2" spans="1:83"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0.8214285714285714</v>
      </c>
      <c r="F2">
        <f>COUNTIFS(DataRegularSeason20242025!$N$3:$N$1315,1,DataRegularSeason20242025!$D$3:$D$1315,$A2)</f>
        <v>17</v>
      </c>
      <c r="G2">
        <f>41-Table3[[#This Row],[GP_A]]</f>
        <v>24</v>
      </c>
      <c r="H2">
        <f>COUNTIFS(DataRegularSeason20242025!$E$3:$E$1315,$A2,DataRegularSeason20242025!$N$3:$N$1315,1)</f>
        <v>11</v>
      </c>
      <c r="I2">
        <f>41-Table3[[#This Row],[GP_H]]</f>
        <v>30</v>
      </c>
      <c r="J2">
        <f>F2+H2</f>
        <v>28</v>
      </c>
      <c r="K2">
        <f>82-Table3[[#This Row],[GP]]</f>
        <v>54</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1</v>
      </c>
      <c r="P2">
        <f>F2-L2</f>
        <v>5</v>
      </c>
      <c r="Q2">
        <f>COUNTIFS(DataRegularSeason20242025!$D$3:$D$1315,$A2, DataRegularSeason20242025!$S$3:$S$1315, $A2,DataRegularSeason20242025!$M$3:$M$1315,"REG")</f>
        <v>2</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3</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19</v>
      </c>
      <c r="AC2">
        <f>Table3[[#This Row],[L_A]]+Table3[[#This Row],[L_H]]</f>
        <v>9</v>
      </c>
      <c r="AD2">
        <f>Table3[[#This Row],[RW_A]]+Table3[[#This Row],[RW_H]]</f>
        <v>15</v>
      </c>
      <c r="AE2">
        <f>Table3[[#This Row],[RL_A]]+Table3[[#This Row],[RL_H]]</f>
        <v>5</v>
      </c>
      <c r="AF2">
        <f>Table3[[#This Row],[OTW_A]]+Table3[[#This Row],[OTW_H]]</f>
        <v>3</v>
      </c>
      <c r="AG2">
        <f>Table3[[#This Row],[OTL_A]]+Table3[[#This Row],[OTL_H]]</f>
        <v>2</v>
      </c>
      <c r="AH2">
        <f>Table3[[#This Row],[SOW_A]]+Table3[[#This Row],[SOW_H]]</f>
        <v>1</v>
      </c>
      <c r="AI2">
        <f>Table3[[#This Row],[SOL_A]]+Table3[[#This Row],[SOL_H]]</f>
        <v>2</v>
      </c>
      <c r="AJ2">
        <f>(2*(Table3[[#This Row],[W_A]]+Table3[[#This Row],[W_H]]))+Table3[[#This Row],[OTL_A]]+Table3[[#This Row],[SOL_A]]+Table3[[#This Row],[OTL_H]]+Table3[[#This Row],[SOL_H]]</f>
        <v>42</v>
      </c>
      <c r="AK2">
        <f>(3*(Table3[[#This Row],[RW_A]]+Table3[[#This Row],[RW_H]]))+(2*(Table3[[#This Row],[OTW_A]]+Table3[[#This Row],[SOW_A]]+Table3[[#This Row],[OTW_H]]+Table3[[#This Row],[SOW_H]]))+Table3[[#This Row],[OTL_A]]+Table3[[#This Row],[SOL_A]]+Table3[[#This Row],[OTL_H]]+Table3[[#This Row],[SOL_H]]</f>
        <v>57</v>
      </c>
      <c r="AL2" s="15">
        <f>Table3[[#This Row],[PTS]]/(2*Table3[[#This Row],[GP]])</f>
        <v>0.75</v>
      </c>
      <c r="AM2" s="15">
        <f>Table3[[#This Row],[PTS2]]/(3*Table3[[#This Row],[GP]])</f>
        <v>0.6785714285714286</v>
      </c>
      <c r="AN2">
        <f>(2*Table3[[#This Row],[GR]])+Table3[[#This Row],[PTS]]</f>
        <v>150</v>
      </c>
      <c r="AO2">
        <f>(3*Table3[[#This Row],[GR]])+Table3[[#This Row],[PTS2]]</f>
        <v>219</v>
      </c>
      <c r="AP2">
        <f>Table3[[#This Row],[PTS]]+(2 * Table3[[#This Row],[GR]] * Table3[[#This Row],[PTS%]])</f>
        <v>123</v>
      </c>
      <c r="AQ2">
        <f>Table3[[#This Row],[PTS2]]+(3 * Table3[[#This Row],[GR]] * Table3[[#This Row],[PTS%2]])</f>
        <v>166.92857142857144</v>
      </c>
      <c r="AR2" s="20" t="str">
        <f>_xlfn.CONCAT(TEXT(Table3[[#This Row],[W]], "0"), "-", TEXT(Table3[[#This Row],[RL]],"0"), "-", TEXT(Table3[[#This Row],[OTL]]+Table3[[#This Row],[SOL]], "0"))</f>
        <v>19-5-4</v>
      </c>
      <c r="AS2">
        <f>COUNTIFS(DataRegularSeason20242025!$D$3:$D$1315,Table3[[#This Row],[Teams]],DataRegularSeason20242025!$K$3:$K$1315,0)</f>
        <v>1</v>
      </c>
      <c r="AT2">
        <f>SUMIF(DataRegularSeason20242025!$D$3:$D$1315,$A2, DataRegularSeason20242025!$J$3:$J$1315)</f>
        <v>62</v>
      </c>
      <c r="AU2">
        <f>SUMIF(DataRegularSeason20242025!$D$3:$D$1315,$A2, DataRegularSeason20242025!$K$3:$K$1315)</f>
        <v>41</v>
      </c>
      <c r="AV2">
        <f>AT2-AU2</f>
        <v>21</v>
      </c>
      <c r="AW2">
        <f>COUNTIFS(DataRegularSeason20242025!$E$3:$E$1315,Table3[[#This Row],[Teams]],DataRegularSeason20242025!$J$3:$J$1315,0)</f>
        <v>1</v>
      </c>
      <c r="AX2">
        <f>SUMIF(DataRegularSeason20242025!$E$3:$E$1315,$A2,DataRegularSeason20242025!$K$3:$K$1315)</f>
        <v>29</v>
      </c>
      <c r="AY2">
        <f>SUMIF(DataRegularSeason20242025!$E$3:$E$1315,$A2,DataRegularSeason20242025!$J$3:$J$1315)</f>
        <v>28</v>
      </c>
      <c r="AZ2">
        <f>AX2-AY2</f>
        <v>1</v>
      </c>
      <c r="BA2">
        <f>AT2+AX2</f>
        <v>91</v>
      </c>
      <c r="BB2">
        <f>AU2+AY2</f>
        <v>69</v>
      </c>
      <c r="BC2">
        <f>BA2-BB2</f>
        <v>22</v>
      </c>
      <c r="BD2" s="17">
        <f>Table3[[#This Row],[GF]]/Table3[[#This Row],[GP]]</f>
        <v>3.25</v>
      </c>
      <c r="BE2" s="17">
        <f>Table3[[#This Row],[GA]]/Table3[[#This Row],[GP]]</f>
        <v>2.4642857142857144</v>
      </c>
      <c r="BF2" s="17">
        <f>(Table3[[#This Row],[GF]]-Table3[[#This Row],[GA]])/Table3[[#This Row],[GP]]</f>
        <v>0.7857142857142857</v>
      </c>
      <c r="BG2" s="50" t="str">
        <f>_xlfn.CONCAT(TEXT(Table3[[#This Row],[W_H]], "0"), "-", TEXT(Table3[[#This Row],[RL_H]],"0"), "-", TEXT(Table3[[#This Row],[OTL_H]]+Table3[[#This Row],[SOL_H]], "0"))</f>
        <v>7-3-1</v>
      </c>
      <c r="BH2" s="50" t="str">
        <f>_xlfn.CONCAT(TEXT(Table3[[#This Row],[W_A]], "0"), "-", TEXT(Table3[[#This Row],[RL_A]],"0"), "-", TEXT(Table3[[#This Row],[OTL_A]]+Table3[[#This Row],[SOL_A]], "0"))</f>
        <v>12-2-3</v>
      </c>
      <c r="BI2" s="50">
        <f>((2*(Table3[[#This Row],[W_H]]))+Table3[[#This Row],[OTL_H]]+Table3[[#This Row],[SOL_H]])/(2*Table3[[#This Row],[GP_H]])</f>
        <v>0.68181818181818177</v>
      </c>
      <c r="BJ2" s="50">
        <f>((2*(Table3[[#This Row],[W_A]]))+Table3[[#This Row],[OTL_A]]+Table3[[#This Row],[SOL_A]])/(2*Table3[[#This Row],[GP_A]])</f>
        <v>0.79411764705882348</v>
      </c>
      <c r="BK2">
        <f>COUNTIFS(DataRegularSeason20242025!$D$3:$D$1315,$A2,DataRegularSeason20242025!$H$3:$H$1315, $A2)</f>
        <v>12</v>
      </c>
      <c r="BL2">
        <f>COUNTIFS(DataRegularSeason20242025!$E$3:$E$1315,$A2,DataRegularSeason20242025!$H$3:$H$1315, $A2)</f>
        <v>9</v>
      </c>
      <c r="BM2">
        <f>BK2+BL2</f>
        <v>21</v>
      </c>
      <c r="BN2">
        <f>F2-BK2</f>
        <v>5</v>
      </c>
      <c r="BO2">
        <f>H2-BL2</f>
        <v>2</v>
      </c>
      <c r="BP2">
        <f>BN2+BO2</f>
        <v>7</v>
      </c>
      <c r="BU2" t="s">
        <v>1462</v>
      </c>
      <c r="BV2">
        <f>SUM($J$2:$J$33)/2</f>
        <v>458</v>
      </c>
      <c r="BZ2" t="s">
        <v>63</v>
      </c>
      <c r="CA2" s="19" t="s">
        <v>1473</v>
      </c>
      <c r="CB2">
        <f>INDEX($J$2:$J$33,MATCH("CGY",$A$2:$A$33,0),1)</f>
        <v>29</v>
      </c>
    </row>
    <row r="3" spans="1:83"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21</v>
      </c>
      <c r="E3" s="15">
        <f>Table3[[#This Row],[Watched]]/Table3[[#This Row],[GP]]</f>
        <v>0.77777777777777779</v>
      </c>
      <c r="F3">
        <f>COUNTIFS(DataRegularSeason20242025!$N$3:$N$1315,1,DataRegularSeason20242025!$D$3:$D$1315,$A3)</f>
        <v>13</v>
      </c>
      <c r="G3">
        <f>41-Table3[[#This Row],[GP_A]]</f>
        <v>28</v>
      </c>
      <c r="H3">
        <f>COUNTIFS(DataRegularSeason20242025!$E$3:$E$1315,$A3,DataRegularSeason20242025!$N$3:$N$1315,1)</f>
        <v>14</v>
      </c>
      <c r="I3">
        <f>41-Table3[[#This Row],[GP_H]]</f>
        <v>27</v>
      </c>
      <c r="J3">
        <f>F3+H3</f>
        <v>27</v>
      </c>
      <c r="K3">
        <f>82-Table3[[#This Row],[GP]]</f>
        <v>55</v>
      </c>
      <c r="L3">
        <f>COUNTIFS(DataRegularSeason20242025!$D$3:$D$1315,$A3, DataRegularSeason20242025!$L$3:$L$1315, $A3,DataRegularSeason20242025!$N$3:$N$1315,1)</f>
        <v>11</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19</v>
      </c>
      <c r="AC3">
        <f>Table3[[#This Row],[L_A]]+Table3[[#This Row],[L_H]]</f>
        <v>8</v>
      </c>
      <c r="AD3">
        <f>Table3[[#This Row],[RW_A]]+Table3[[#This Row],[RW_H]]</f>
        <v>17</v>
      </c>
      <c r="AE3">
        <f>Table3[[#This Row],[RL_A]]+Table3[[#This Row],[RL_H]]</f>
        <v>6</v>
      </c>
      <c r="AF3">
        <f>Table3[[#This Row],[OTW_A]]+Table3[[#This Row],[OTW_H]]</f>
        <v>2</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40</v>
      </c>
      <c r="AK3">
        <f>(3*(Table3[[#This Row],[RW_A]]+Table3[[#This Row],[RW_H]]))+(2*(Table3[[#This Row],[OTW_A]]+Table3[[#This Row],[SOW_A]]+Table3[[#This Row],[OTW_H]]+Table3[[#This Row],[SOW_H]]))+Table3[[#This Row],[OTL_A]]+Table3[[#This Row],[SOL_A]]+Table3[[#This Row],[OTL_H]]+Table3[[#This Row],[SOL_H]]</f>
        <v>57</v>
      </c>
      <c r="AL3" s="15">
        <f>Table3[[#This Row],[PTS]]/(2*Table3[[#This Row],[GP]])</f>
        <v>0.7407407407407407</v>
      </c>
      <c r="AM3" s="15">
        <f>Table3[[#This Row],[PTS2]]/(3*Table3[[#This Row],[GP]])</f>
        <v>0.70370370370370372</v>
      </c>
      <c r="AN3">
        <f>(2*Table3[[#This Row],[GR]])+Table3[[#This Row],[PTS]]</f>
        <v>150</v>
      </c>
      <c r="AO3">
        <f>(3*Table3[[#This Row],[GR]])+Table3[[#This Row],[PTS2]]</f>
        <v>222</v>
      </c>
      <c r="AP3">
        <f>Table3[[#This Row],[PTS]]+(2 * Table3[[#This Row],[GR]] * Table3[[#This Row],[PTS%]])</f>
        <v>121.48148148148148</v>
      </c>
      <c r="AQ3">
        <f>Table3[[#This Row],[PTS2]]+(3 * Table3[[#This Row],[GR]] * Table3[[#This Row],[PTS%2]])</f>
        <v>173.11111111111111</v>
      </c>
      <c r="AR3" s="20" t="str">
        <f>_xlfn.CONCAT(TEXT(Table3[[#This Row],[W]], "0"), "-", TEXT(Table3[[#This Row],[RL]],"0"), "-", TEXT(Table3[[#This Row],[OTL]]+Table3[[#This Row],[SOL]], "0"))</f>
        <v>19-6-2</v>
      </c>
      <c r="AS3">
        <f>COUNTIFS(DataRegularSeason20242025!$D$3:$D$1315,Table3[[#This Row],[Teams]],DataRegularSeason20242025!$K$3:$K$1315,0)</f>
        <v>0</v>
      </c>
      <c r="AT3">
        <f>SUMIF(DataRegularSeason20242025!$D$3:$D$1315,$A3, DataRegularSeason20242025!$J$3:$J$1315)</f>
        <v>58</v>
      </c>
      <c r="AU3">
        <f>SUMIF(DataRegularSeason20242025!$D$3:$D$1315,$A3, DataRegularSeason20242025!$K$3:$K$1315)</f>
        <v>33</v>
      </c>
      <c r="AV3">
        <f>AT3-AU3</f>
        <v>25</v>
      </c>
      <c r="AW3">
        <f>COUNTIFS(DataRegularSeason20242025!$E$3:$E$1315,Table3[[#This Row],[Teams]],DataRegularSeason20242025!$J$3:$J$1315,0)</f>
        <v>0</v>
      </c>
      <c r="AX3">
        <f>SUMIF(DataRegularSeason20242025!$E$3:$E$1315,$A3,DataRegularSeason20242025!$K$3:$K$1315)</f>
        <v>51</v>
      </c>
      <c r="AY3">
        <f>SUMIF(DataRegularSeason20242025!$E$3:$E$1315,$A3,DataRegularSeason20242025!$J$3:$J$1315)</f>
        <v>41</v>
      </c>
      <c r="AZ3">
        <f>AX3-AY3</f>
        <v>10</v>
      </c>
      <c r="BA3">
        <f>AT3+AX3</f>
        <v>109</v>
      </c>
      <c r="BB3">
        <f>AU3+AY3</f>
        <v>74</v>
      </c>
      <c r="BC3">
        <f>BA3-BB3</f>
        <v>35</v>
      </c>
      <c r="BD3" s="17">
        <f>Table3[[#This Row],[GF]]/Table3[[#This Row],[GP]]</f>
        <v>4.0370370370370372</v>
      </c>
      <c r="BE3" s="17">
        <f>Table3[[#This Row],[GA]]/Table3[[#This Row],[GP]]</f>
        <v>2.7407407407407409</v>
      </c>
      <c r="BF3" s="17">
        <f>(Table3[[#This Row],[GF]]-Table3[[#This Row],[GA]])/Table3[[#This Row],[GP]]</f>
        <v>1.2962962962962963</v>
      </c>
      <c r="BG3" s="50" t="str">
        <f>_xlfn.CONCAT(TEXT(Table3[[#This Row],[W_H]], "0"), "-", TEXT(Table3[[#This Row],[RL_H]],"0"), "-", TEXT(Table3[[#This Row],[OTL_H]]+Table3[[#This Row],[SOL_H]], "0"))</f>
        <v>8-4-2</v>
      </c>
      <c r="BH3" s="50" t="str">
        <f>_xlfn.CONCAT(TEXT(Table3[[#This Row],[W_A]], "0"), "-", TEXT(Table3[[#This Row],[RL_A]],"0"), "-", TEXT(Table3[[#This Row],[OTL_A]]+Table3[[#This Row],[SOL_A]], "0"))</f>
        <v>11-2-0</v>
      </c>
      <c r="BI3" s="50">
        <f>((2*(Table3[[#This Row],[W_H]]))+Table3[[#This Row],[OTL_H]]+Table3[[#This Row],[SOL_H]])/(2*Table3[[#This Row],[GP_H]])</f>
        <v>0.6428571428571429</v>
      </c>
      <c r="BJ3" s="50">
        <f>((2*(Table3[[#This Row],[W_A]]))+Table3[[#This Row],[OTL_A]]+Table3[[#This Row],[SOL_A]])/(2*Table3[[#This Row],[GP_A]])</f>
        <v>0.84615384615384615</v>
      </c>
      <c r="BK3">
        <f>COUNTIFS(DataRegularSeason20242025!$D$3:$D$1315,$A3,DataRegularSeason20242025!$H$3:$H$1315, $A3)</f>
        <v>8</v>
      </c>
      <c r="BL3">
        <f>COUNTIFS(DataRegularSeason20242025!$E$3:$E$1315,$A3,DataRegularSeason20242025!$H$3:$H$1315, $A3)</f>
        <v>9</v>
      </c>
      <c r="BM3">
        <f>BK3+BL3</f>
        <v>17</v>
      </c>
      <c r="BN3">
        <f>F3-BK3</f>
        <v>5</v>
      </c>
      <c r="BO3">
        <f>H3-BL3</f>
        <v>5</v>
      </c>
      <c r="BP3">
        <f>BN3+BO3</f>
        <v>10</v>
      </c>
      <c r="BU3" t="s">
        <v>1460</v>
      </c>
      <c r="BV3">
        <f>SUM($D$2:$D$33)/2</f>
        <v>355</v>
      </c>
      <c r="BZ3" t="s">
        <v>97</v>
      </c>
      <c r="CA3" s="21">
        <v>0.5</v>
      </c>
      <c r="CB3">
        <f>INDEX($AB$2:$AB$33,MATCH("CGY",$A$2:$A$33,0),1)</f>
        <v>14</v>
      </c>
      <c r="CD3" s="21">
        <f>CA3*CB3</f>
        <v>7</v>
      </c>
      <c r="CE3" s="15">
        <f>CD3/$CD$7</f>
        <v>0.21374045801526717</v>
      </c>
    </row>
    <row r="4" spans="1:83"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29</v>
      </c>
      <c r="E4" s="15">
        <f>Table3[[#This Row],[Watched]]/Table3[[#This Row],[GP]]</f>
        <v>0.96666666666666667</v>
      </c>
      <c r="F4">
        <f>COUNTIFS(DataRegularSeason20242025!$N$3:$N$1315,1,DataRegularSeason20242025!$D$3:$D$1315,$A4)</f>
        <v>17</v>
      </c>
      <c r="G4">
        <f>41-Table3[[#This Row],[GP_A]]</f>
        <v>24</v>
      </c>
      <c r="H4">
        <f>COUNTIFS(DataRegularSeason20242025!$E$3:$E$1315,$A4,DataRegularSeason20242025!$N$3:$N$1315,1)</f>
        <v>13</v>
      </c>
      <c r="I4">
        <f>41-Table3[[#This Row],[GP_H]]</f>
        <v>28</v>
      </c>
      <c r="J4">
        <f>F4+H4</f>
        <v>30</v>
      </c>
      <c r="K4">
        <f>82-Table3[[#This Row],[GP]]</f>
        <v>52</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10</v>
      </c>
      <c r="U4">
        <f>COUNTIFS(DataRegularSeason20242025!$E$3:$E$1315,$A4, DataRegularSeason20242025!$L$3:$L$1315, $A4,DataRegularSeason20242025!$N$3:$N$1315,1,DataRegularSeason20242025!$M$3:$M$1315,"REG")</f>
        <v>8</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21</v>
      </c>
      <c r="AC4">
        <f>Table3[[#This Row],[L_A]]+Table3[[#This Row],[L_H]]</f>
        <v>9</v>
      </c>
      <c r="AD4">
        <f>Table3[[#This Row],[RW_A]]+Table3[[#This Row],[RW_H]]</f>
        <v>17</v>
      </c>
      <c r="AE4">
        <f>Table3[[#This Row],[RL_A]]+Table3[[#This Row],[RL_H]]</f>
        <v>9</v>
      </c>
      <c r="AF4">
        <f>Table3[[#This Row],[OTW_A]]+Table3[[#This Row],[OTW_H]]</f>
        <v>4</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42</v>
      </c>
      <c r="AK4">
        <f>(3*(Table3[[#This Row],[RW_A]]+Table3[[#This Row],[RW_H]]))+(2*(Table3[[#This Row],[OTW_A]]+Table3[[#This Row],[SOW_A]]+Table3[[#This Row],[OTW_H]]+Table3[[#This Row],[SOW_H]]))+Table3[[#This Row],[OTL_A]]+Table3[[#This Row],[SOL_A]]+Table3[[#This Row],[OTL_H]]+Table3[[#This Row],[SOL_H]]</f>
        <v>59</v>
      </c>
      <c r="AL4" s="15">
        <f>Table3[[#This Row],[PTS]]/(2*Table3[[#This Row],[GP]])</f>
        <v>0.7</v>
      </c>
      <c r="AM4" s="15">
        <f>Table3[[#This Row],[PTS2]]/(3*Table3[[#This Row],[GP]])</f>
        <v>0.65555555555555556</v>
      </c>
      <c r="AN4">
        <f>(2*Table3[[#This Row],[GR]])+Table3[[#This Row],[PTS]]</f>
        <v>146</v>
      </c>
      <c r="AO4">
        <f>(3*Table3[[#This Row],[GR]])+Table3[[#This Row],[PTS2]]</f>
        <v>215</v>
      </c>
      <c r="AP4">
        <f>Table3[[#This Row],[PTS]]+(2 * Table3[[#This Row],[GR]] * Table3[[#This Row],[PTS%]])</f>
        <v>114.8</v>
      </c>
      <c r="AQ4">
        <f>Table3[[#This Row],[PTS2]]+(3 * Table3[[#This Row],[GR]] * Table3[[#This Row],[PTS%2]])</f>
        <v>161.26666666666665</v>
      </c>
      <c r="AR4" s="20" t="str">
        <f>_xlfn.CONCAT(TEXT(Table3[[#This Row],[W]], "0"), "-", TEXT(Table3[[#This Row],[RL]],"0"), "-", TEXT(Table3[[#This Row],[OTL]]+Table3[[#This Row],[SOL]], "0"))</f>
        <v>21-9-0</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53</v>
      </c>
      <c r="AY4">
        <f>SUMIF(DataRegularSeason20242025!$E$3:$E$1315,$A4,DataRegularSeason20242025!$J$3:$J$1315)</f>
        <v>31</v>
      </c>
      <c r="AZ4">
        <f>AX4-AY4</f>
        <v>22</v>
      </c>
      <c r="BA4">
        <f>AT4+AX4</f>
        <v>111</v>
      </c>
      <c r="BB4">
        <f>AU4+AY4</f>
        <v>76</v>
      </c>
      <c r="BC4">
        <f>BA4-BB4</f>
        <v>35</v>
      </c>
      <c r="BD4" s="17">
        <f>Table3[[#This Row],[GF]]/Table3[[#This Row],[GP]]</f>
        <v>3.7</v>
      </c>
      <c r="BE4" s="17">
        <f>Table3[[#This Row],[GA]]/Table3[[#This Row],[GP]]</f>
        <v>2.5333333333333332</v>
      </c>
      <c r="BF4" s="17">
        <f>(Table3[[#This Row],[GF]]-Table3[[#This Row],[GA]])/Table3[[#This Row],[GP]]</f>
        <v>1.1666666666666667</v>
      </c>
      <c r="BG4" s="50" t="str">
        <f>_xlfn.CONCAT(TEXT(Table3[[#This Row],[W_H]], "0"), "-", TEXT(Table3[[#This Row],[RL_H]],"0"), "-", TEXT(Table3[[#This Row],[OTL_H]]+Table3[[#This Row],[SOL_H]], "0"))</f>
        <v>10-3-0</v>
      </c>
      <c r="BH4" s="50" t="str">
        <f>_xlfn.CONCAT(TEXT(Table3[[#This Row],[W_A]], "0"), "-", TEXT(Table3[[#This Row],[RL_A]],"0"), "-", TEXT(Table3[[#This Row],[OTL_A]]+Table3[[#This Row],[SOL_A]], "0"))</f>
        <v>11-6-0</v>
      </c>
      <c r="BI4" s="50">
        <f>((2*(Table3[[#This Row],[W_H]]))+Table3[[#This Row],[OTL_H]]+Table3[[#This Row],[SOL_H]])/(2*Table3[[#This Row],[GP_H]])</f>
        <v>0.76923076923076927</v>
      </c>
      <c r="BJ4" s="50">
        <f>((2*(Table3[[#This Row],[W_A]]))+Table3[[#This Row],[OTL_A]]+Table3[[#This Row],[SOL_A]])/(2*Table3[[#This Row],[GP_A]])</f>
        <v>0.6470588235294118</v>
      </c>
      <c r="BK4">
        <f>COUNTIFS(DataRegularSeason20242025!$D$3:$D$1315,$A4,DataRegularSeason20242025!$H$3:$H$1315, $A4)</f>
        <v>13</v>
      </c>
      <c r="BL4">
        <f>COUNTIFS(DataRegularSeason20242025!$E$3:$E$1315,$A4,DataRegularSeason20242025!$H$3:$H$1315, $A4)</f>
        <v>13</v>
      </c>
      <c r="BM4">
        <f>BK4+BL4</f>
        <v>26</v>
      </c>
      <c r="BN4">
        <f>F4-BK4</f>
        <v>4</v>
      </c>
      <c r="BO4">
        <f>H4-BL4</f>
        <v>0</v>
      </c>
      <c r="BP4">
        <f>BN4+BO4</f>
        <v>4</v>
      </c>
      <c r="BU4" t="s">
        <v>1461</v>
      </c>
      <c r="BV4">
        <f>$BV$2-$BV$3</f>
        <v>103</v>
      </c>
      <c r="BZ4" t="s">
        <v>1434</v>
      </c>
      <c r="CA4" s="21">
        <v>0.3</v>
      </c>
      <c r="CB4">
        <f>INDEX($AC$2:$AC$33,MATCH("CGY",$A$2:$A$33,0),1)</f>
        <v>15</v>
      </c>
      <c r="CD4" s="21">
        <f>CA4*CB4</f>
        <v>4.5</v>
      </c>
      <c r="CE4" s="15">
        <f>CD4/$CD$7</f>
        <v>0.13740458015267176</v>
      </c>
    </row>
    <row r="5" spans="1:83"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0.75</v>
      </c>
      <c r="F5">
        <f>COUNTIFS(DataRegularSeason20242025!$N$3:$N$1315,1,DataRegularSeason20242025!$D$3:$D$1315,$A5)</f>
        <v>14</v>
      </c>
      <c r="G5">
        <f>41-Table3[[#This Row],[GP_A]]</f>
        <v>27</v>
      </c>
      <c r="H5">
        <f>COUNTIFS(DataRegularSeason20242025!$E$3:$E$1315,$A5,DataRegularSeason20242025!$N$3:$N$1315,1)</f>
        <v>14</v>
      </c>
      <c r="I5">
        <f>41-Table3[[#This Row],[GP_H]]</f>
        <v>27</v>
      </c>
      <c r="J5">
        <f>F5+H5</f>
        <v>28</v>
      </c>
      <c r="K5">
        <f>82-Table3[[#This Row],[GP]]</f>
        <v>54</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1</v>
      </c>
      <c r="P5">
        <f>F5-L5</f>
        <v>7</v>
      </c>
      <c r="Q5">
        <f>COUNTIFS(DataRegularSeason20242025!$D$3:$D$1315,$A5, DataRegularSeason20242025!$S$3:$S$1315, $A5,DataRegularSeason20242025!$M$3:$M$1315,"REG")</f>
        <v>4</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18</v>
      </c>
      <c r="AC5">
        <f>Table3[[#This Row],[L_A]]+Table3[[#This Row],[L_H]]</f>
        <v>10</v>
      </c>
      <c r="AD5">
        <f>Table3[[#This Row],[RW_A]]+Table3[[#This Row],[RW_H]]</f>
        <v>16</v>
      </c>
      <c r="AE5">
        <f>Table3[[#This Row],[RL_A]]+Table3[[#This Row],[RL_H]]</f>
        <v>7</v>
      </c>
      <c r="AF5">
        <f>Table3[[#This Row],[OTW_A]]+Table3[[#This Row],[OTW_H]]</f>
        <v>1</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39</v>
      </c>
      <c r="AK5">
        <f>(3*(Table3[[#This Row],[RW_A]]+Table3[[#This Row],[RW_H]]))+(2*(Table3[[#This Row],[OTW_A]]+Table3[[#This Row],[SOW_A]]+Table3[[#This Row],[OTW_H]]+Table3[[#This Row],[SOW_H]]))+Table3[[#This Row],[OTL_A]]+Table3[[#This Row],[SOL_A]]+Table3[[#This Row],[OTL_H]]+Table3[[#This Row],[SOL_H]]</f>
        <v>55</v>
      </c>
      <c r="AL5" s="15">
        <f>Table3[[#This Row],[PTS]]/(2*Table3[[#This Row],[GP]])</f>
        <v>0.6964285714285714</v>
      </c>
      <c r="AM5" s="15">
        <f>Table3[[#This Row],[PTS2]]/(3*Table3[[#This Row],[GP]])</f>
        <v>0.65476190476190477</v>
      </c>
      <c r="AN5">
        <f>(2*Table3[[#This Row],[GR]])+Table3[[#This Row],[PTS]]</f>
        <v>147</v>
      </c>
      <c r="AO5">
        <f>(3*Table3[[#This Row],[GR]])+Table3[[#This Row],[PTS2]]</f>
        <v>217</v>
      </c>
      <c r="AP5">
        <f>Table3[[#This Row],[PTS]]+(2 * Table3[[#This Row],[GR]] * Table3[[#This Row],[PTS%]])</f>
        <v>114.21428571428571</v>
      </c>
      <c r="AQ5">
        <f>Table3[[#This Row],[PTS2]]+(3 * Table3[[#This Row],[GR]] * Table3[[#This Row],[PTS%2]])</f>
        <v>161.07142857142856</v>
      </c>
      <c r="AR5" s="20" t="str">
        <f>_xlfn.CONCAT(TEXT(Table3[[#This Row],[W]], "0"), "-", TEXT(Table3[[#This Row],[RL]],"0"), "-", TEXT(Table3[[#This Row],[OTL]]+Table3[[#This Row],[SOL]], "0"))</f>
        <v>18-7-3</v>
      </c>
      <c r="AS5">
        <f>COUNTIFS(DataRegularSeason20242025!$D$3:$D$1315,Table3[[#This Row],[Teams]],DataRegularSeason20242025!$K$3:$K$1315,0)</f>
        <v>0</v>
      </c>
      <c r="AT5">
        <f>SUMIF(DataRegularSeason20242025!$D$3:$D$1315,$A5, DataRegularSeason20242025!$J$3:$J$1315)</f>
        <v>44</v>
      </c>
      <c r="AU5">
        <f>SUMIF(DataRegularSeason20242025!$D$3:$D$1315,$A5, DataRegularSeason20242025!$K$3:$K$1315)</f>
        <v>42</v>
      </c>
      <c r="AV5">
        <f>AT5-AU5</f>
        <v>2</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99</v>
      </c>
      <c r="BB5">
        <f>AU5+AY5</f>
        <v>82</v>
      </c>
      <c r="BC5">
        <f>BA5-BB5</f>
        <v>17</v>
      </c>
      <c r="BD5" s="17">
        <f>Table3[[#This Row],[GF]]/Table3[[#This Row],[GP]]</f>
        <v>3.5357142857142856</v>
      </c>
      <c r="BE5" s="17">
        <f>Table3[[#This Row],[GA]]/Table3[[#This Row],[GP]]</f>
        <v>2.9285714285714284</v>
      </c>
      <c r="BF5" s="17">
        <f>(Table3[[#This Row],[GF]]-Table3[[#This Row],[GA]])/Table3[[#This Row],[GP]]</f>
        <v>0.6071428571428571</v>
      </c>
      <c r="BG5" s="50" t="str">
        <f>_xlfn.CONCAT(TEXT(Table3[[#This Row],[W_H]], "0"), "-", TEXT(Table3[[#This Row],[RL_H]],"0"), "-", TEXT(Table3[[#This Row],[OTL_H]]+Table3[[#This Row],[SOL_H]], "0"))</f>
        <v>11-3-0</v>
      </c>
      <c r="BH5" s="50" t="str">
        <f>_xlfn.CONCAT(TEXT(Table3[[#This Row],[W_A]], "0"), "-", TEXT(Table3[[#This Row],[RL_A]],"0"), "-", TEXT(Table3[[#This Row],[OTL_A]]+Table3[[#This Row],[SOL_A]], "0"))</f>
        <v>7-4-3</v>
      </c>
      <c r="BI5" s="50">
        <f>((2*(Table3[[#This Row],[W_H]]))+Table3[[#This Row],[OTL_H]]+Table3[[#This Row],[SOL_H]])/(2*Table3[[#This Row],[GP_H]])</f>
        <v>0.7857142857142857</v>
      </c>
      <c r="BJ5" s="50">
        <f>((2*(Table3[[#This Row],[W_A]]))+Table3[[#This Row],[OTL_A]]+Table3[[#This Row],[SOL_A]])/(2*Table3[[#This Row],[GP_A]])</f>
        <v>0.6071428571428571</v>
      </c>
      <c r="BK5">
        <f>COUNTIFS(DataRegularSeason20242025!$D$3:$D$1315,$A5,DataRegularSeason20242025!$H$3:$H$1315, $A5)</f>
        <v>10</v>
      </c>
      <c r="BL5">
        <f>COUNTIFS(DataRegularSeason20242025!$E$3:$E$1315,$A5,DataRegularSeason20242025!$H$3:$H$1315, $A5)</f>
        <v>8</v>
      </c>
      <c r="BM5">
        <f>BK5+BL5</f>
        <v>18</v>
      </c>
      <c r="BN5">
        <f>F5-BK5</f>
        <v>4</v>
      </c>
      <c r="BO5">
        <f>H5-BL5</f>
        <v>6</v>
      </c>
      <c r="BP5">
        <f>BN5+BO5</f>
        <v>10</v>
      </c>
      <c r="BU5" t="s">
        <v>1463</v>
      </c>
      <c r="BV5">
        <f>SUM($BA$2:$BA$33)</f>
        <v>2824</v>
      </c>
      <c r="BZ5" t="s">
        <v>73</v>
      </c>
      <c r="CA5" s="21">
        <v>0.15</v>
      </c>
      <c r="CB5">
        <f>INDEX($BA$2:$BA$33,MATCH("CGY",$A$2:$A$33,0),1)</f>
        <v>81</v>
      </c>
      <c r="CC5">
        <f>CB5/CB2</f>
        <v>2.7931034482758621</v>
      </c>
      <c r="CD5" s="21">
        <f>CA5*CB5</f>
        <v>12.15</v>
      </c>
      <c r="CE5" s="15">
        <f>CD5/$CD$7</f>
        <v>0.37099236641221373</v>
      </c>
    </row>
    <row r="6" spans="1:83"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24</v>
      </c>
      <c r="E6" s="15">
        <f>Table3[[#This Row],[Watched]]/Table3[[#This Row],[GP]]</f>
        <v>0.8571428571428571</v>
      </c>
      <c r="F6">
        <f>COUNTIFS(DataRegularSeason20242025!$N$3:$N$1315,1,DataRegularSeason20242025!$D$3:$D$1315,$A6)</f>
        <v>14</v>
      </c>
      <c r="G6">
        <f>41-Table3[[#This Row],[GP_A]]</f>
        <v>27</v>
      </c>
      <c r="H6">
        <f>COUNTIFS(DataRegularSeason20242025!$E$3:$E$1315,$A6,DataRegularSeason20242025!$N$3:$N$1315,1)</f>
        <v>14</v>
      </c>
      <c r="I6">
        <f>41-Table3[[#This Row],[GP_H]]</f>
        <v>27</v>
      </c>
      <c r="J6">
        <f>F6+H6</f>
        <v>28</v>
      </c>
      <c r="K6">
        <f>82-Table3[[#This Row],[GP]]</f>
        <v>54</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11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18</v>
      </c>
      <c r="AC6">
        <f>Table3[[#This Row],[L_A]]+Table3[[#This Row],[L_H]]</f>
        <v>10</v>
      </c>
      <c r="AD6">
        <f>Table3[[#This Row],[RW_A]]+Table3[[#This Row],[RW_H]]</f>
        <v>16</v>
      </c>
      <c r="AE6">
        <f>Table3[[#This Row],[RL_A]]+Table3[[#This Row],[RL_H]]</f>
        <v>9</v>
      </c>
      <c r="AF6">
        <f>Table3[[#This Row],[OTW_A]]+Table3[[#This Row],[OTW_H]]</f>
        <v>2</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37</v>
      </c>
      <c r="AK6">
        <f>(3*(Table3[[#This Row],[RW_A]]+Table3[[#This Row],[RW_H]]))+(2*(Table3[[#This Row],[OTW_A]]+Table3[[#This Row],[SOW_A]]+Table3[[#This Row],[OTW_H]]+Table3[[#This Row],[SOW_H]]))+Table3[[#This Row],[OTL_A]]+Table3[[#This Row],[SOL_A]]+Table3[[#This Row],[OTL_H]]+Table3[[#This Row],[SOL_H]]</f>
        <v>53</v>
      </c>
      <c r="AL6" s="15">
        <f>Table3[[#This Row],[PTS]]/(2*Table3[[#This Row],[GP]])</f>
        <v>0.6607142857142857</v>
      </c>
      <c r="AM6" s="15">
        <f>Table3[[#This Row],[PTS2]]/(3*Table3[[#This Row],[GP]])</f>
        <v>0.63095238095238093</v>
      </c>
      <c r="AN6">
        <f>(2*Table3[[#This Row],[GR]])+Table3[[#This Row],[PTS]]</f>
        <v>145</v>
      </c>
      <c r="AO6">
        <f>(3*Table3[[#This Row],[GR]])+Table3[[#This Row],[PTS2]]</f>
        <v>215</v>
      </c>
      <c r="AP6">
        <f>Table3[[#This Row],[PTS]]+(2 * Table3[[#This Row],[GR]] * Table3[[#This Row],[PTS%]])</f>
        <v>108.35714285714286</v>
      </c>
      <c r="AQ6">
        <f>Table3[[#This Row],[PTS2]]+(3 * Table3[[#This Row],[GR]] * Table3[[#This Row],[PTS%2]])</f>
        <v>155.21428571428572</v>
      </c>
      <c r="AR6" s="20" t="str">
        <f>_xlfn.CONCAT(TEXT(Table3[[#This Row],[W]], "0"), "-", TEXT(Table3[[#This Row],[RL]],"0"), "-", TEXT(Table3[[#This Row],[OTL]]+Table3[[#This Row],[SOL]], "0"))</f>
        <v>18-9-1</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45</v>
      </c>
      <c r="AV6">
        <f>AT6-AU6</f>
        <v>0</v>
      </c>
      <c r="AW6">
        <f>COUNTIFS(DataRegularSeason20242025!$E$3:$E$1315,Table3[[#This Row],[Teams]],DataRegularSeason20242025!$J$3:$J$1315,0)</f>
        <v>1</v>
      </c>
      <c r="AX6">
        <f>SUMIF(DataRegularSeason20242025!$E$3:$E$1315,$A6,DataRegularSeason20242025!$K$3:$K$1315)</f>
        <v>59</v>
      </c>
      <c r="AY6">
        <f>SUMIF(DataRegularSeason20242025!$E$3:$E$1315,$A6,DataRegularSeason20242025!$J$3:$J$1315)</f>
        <v>38</v>
      </c>
      <c r="AZ6">
        <f>AX6-AY6</f>
        <v>21</v>
      </c>
      <c r="BA6">
        <f>AT6+AX6</f>
        <v>104</v>
      </c>
      <c r="BB6">
        <f>AU6+AY6</f>
        <v>83</v>
      </c>
      <c r="BC6">
        <f>BA6-BB6</f>
        <v>21</v>
      </c>
      <c r="BD6" s="17">
        <f>Table3[[#This Row],[GF]]/Table3[[#This Row],[GP]]</f>
        <v>3.7142857142857144</v>
      </c>
      <c r="BE6" s="17">
        <f>Table3[[#This Row],[GA]]/Table3[[#This Row],[GP]]</f>
        <v>2.9642857142857144</v>
      </c>
      <c r="BF6" s="17">
        <f>(Table3[[#This Row],[GF]]-Table3[[#This Row],[GA]])/Table3[[#This Row],[GP]]</f>
        <v>0.75</v>
      </c>
      <c r="BG6" s="50" t="str">
        <f>_xlfn.CONCAT(TEXT(Table3[[#This Row],[W_H]], "0"), "-", TEXT(Table3[[#This Row],[RL_H]],"0"), "-", TEXT(Table3[[#This Row],[OTL_H]]+Table3[[#This Row],[SOL_H]], "0"))</f>
        <v>11-3-0</v>
      </c>
      <c r="BH6" s="50" t="str">
        <f>_xlfn.CONCAT(TEXT(Table3[[#This Row],[W_A]], "0"), "-", TEXT(Table3[[#This Row],[RL_A]],"0"), "-", TEXT(Table3[[#This Row],[OTL_A]]+Table3[[#This Row],[SOL_A]], "0"))</f>
        <v>7-6-1</v>
      </c>
      <c r="BI6" s="50">
        <f>((2*(Table3[[#This Row],[W_H]]))+Table3[[#This Row],[OTL_H]]+Table3[[#This Row],[SOL_H]])/(2*Table3[[#This Row],[GP_H]])</f>
        <v>0.7857142857142857</v>
      </c>
      <c r="BJ6" s="50">
        <f>((2*(Table3[[#This Row],[W_A]]))+Table3[[#This Row],[OTL_A]]+Table3[[#This Row],[SOL_A]])/(2*Table3[[#This Row],[GP_A]])</f>
        <v>0.5357142857142857</v>
      </c>
      <c r="BK6">
        <f>COUNTIFS(DataRegularSeason20242025!$D$3:$D$1315,$A6,DataRegularSeason20242025!$H$3:$H$1315, $A6)</f>
        <v>10</v>
      </c>
      <c r="BL6">
        <f>COUNTIFS(DataRegularSeason20242025!$E$3:$E$1315,$A6,DataRegularSeason20242025!$H$3:$H$1315, $A6)</f>
        <v>12</v>
      </c>
      <c r="BM6">
        <f>BK6+BL6</f>
        <v>22</v>
      </c>
      <c r="BN6">
        <f>F6-BK6</f>
        <v>4</v>
      </c>
      <c r="BO6">
        <f>H6-BL6</f>
        <v>2</v>
      </c>
      <c r="BP6">
        <f>BN6+BO6</f>
        <v>6</v>
      </c>
      <c r="BU6" t="s">
        <v>1464</v>
      </c>
      <c r="BV6">
        <f>SUM($AS$2:$AS$33)+SUM($AW$2:$AW$33)</f>
        <v>53</v>
      </c>
      <c r="BZ6" t="s">
        <v>74</v>
      </c>
      <c r="CA6" s="21">
        <v>0.1</v>
      </c>
      <c r="CB6">
        <f>INDEX($BB$2:$BB$33,MATCH("CGY",$A$2:$A$33,0),1)</f>
        <v>91</v>
      </c>
      <c r="CC6">
        <f>CB6/CB2</f>
        <v>3.1379310344827585</v>
      </c>
      <c r="CD6" s="21">
        <f>CA6*CB6</f>
        <v>9.1</v>
      </c>
      <c r="CE6" s="15">
        <f>CD6/$CD$7</f>
        <v>0.27786259541984731</v>
      </c>
    </row>
    <row r="7" spans="1:83"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22</v>
      </c>
      <c r="E7" s="15">
        <f>Table3[[#This Row],[Watched]]/Table3[[#This Row],[GP]]</f>
        <v>0.7857142857142857</v>
      </c>
      <c r="F7">
        <f>COUNTIFS(DataRegularSeason20242025!$N$3:$N$1315,1,DataRegularSeason20242025!$D$3:$D$1315,$A7)</f>
        <v>15</v>
      </c>
      <c r="G7">
        <f>41-Table3[[#This Row],[GP_A]]</f>
        <v>26</v>
      </c>
      <c r="H7">
        <f>COUNTIFS(DataRegularSeason20242025!$E$3:$E$1315,$A7,DataRegularSeason20242025!$N$3:$N$1315,1)</f>
        <v>13</v>
      </c>
      <c r="I7">
        <f>41-Table3[[#This Row],[GP_H]]</f>
        <v>28</v>
      </c>
      <c r="J7">
        <f>F7+H7</f>
        <v>28</v>
      </c>
      <c r="K7">
        <f>82-Table3[[#This Row],[GP]]</f>
        <v>54</v>
      </c>
      <c r="L7">
        <f>COUNTIFS(DataRegularSeason20242025!$D$3:$D$1315,$A7, DataRegularSeason20242025!$L$3:$L$1315, $A7,DataRegularSeason20242025!$N$3:$N$1315,1)</f>
        <v>7</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17</v>
      </c>
      <c r="AC7">
        <f>Table3[[#This Row],[L_A]]+Table3[[#This Row],[L_H]]</f>
        <v>11</v>
      </c>
      <c r="AD7">
        <f>Table3[[#This Row],[RW_A]]+Table3[[#This Row],[RW_H]]</f>
        <v>17</v>
      </c>
      <c r="AE7">
        <f>Table3[[#This Row],[RL_A]]+Table3[[#This Row],[RL_H]]</f>
        <v>8</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37</v>
      </c>
      <c r="AK7">
        <f>(3*(Table3[[#This Row],[RW_A]]+Table3[[#This Row],[RW_H]]))+(2*(Table3[[#This Row],[OTW_A]]+Table3[[#This Row],[SOW_A]]+Table3[[#This Row],[OTW_H]]+Table3[[#This Row],[SOW_H]]))+Table3[[#This Row],[OTL_A]]+Table3[[#This Row],[SOL_A]]+Table3[[#This Row],[OTL_H]]+Table3[[#This Row],[SOL_H]]</f>
        <v>54</v>
      </c>
      <c r="AL7" s="15">
        <f>Table3[[#This Row],[PTS]]/(2*Table3[[#This Row],[GP]])</f>
        <v>0.6607142857142857</v>
      </c>
      <c r="AM7" s="15">
        <f>Table3[[#This Row],[PTS2]]/(3*Table3[[#This Row],[GP]])</f>
        <v>0.6428571428571429</v>
      </c>
      <c r="AN7">
        <f>(2*Table3[[#This Row],[GR]])+Table3[[#This Row],[PTS]]</f>
        <v>145</v>
      </c>
      <c r="AO7">
        <f>(3*Table3[[#This Row],[GR]])+Table3[[#This Row],[PTS2]]</f>
        <v>216</v>
      </c>
      <c r="AP7">
        <f>Table3[[#This Row],[PTS]]+(2 * Table3[[#This Row],[GR]] * Table3[[#This Row],[PTS%]])</f>
        <v>108.35714285714286</v>
      </c>
      <c r="AQ7">
        <f>Table3[[#This Row],[PTS2]]+(3 * Table3[[#This Row],[GR]] * Table3[[#This Row],[PTS%2]])</f>
        <v>158.14285714285717</v>
      </c>
      <c r="AR7" s="20" t="str">
        <f>_xlfn.CONCAT(TEXT(Table3[[#This Row],[W]], "0"), "-", TEXT(Table3[[#This Row],[RL]],"0"), "-", TEXT(Table3[[#This Row],[OTL]]+Table3[[#This Row],[SOL]], "0"))</f>
        <v>17-8-3</v>
      </c>
      <c r="AS7">
        <f>COUNTIFS(DataRegularSeason20242025!$D$3:$D$1315,Table3[[#This Row],[Teams]],DataRegularSeason20242025!$K$3:$K$1315,0)</f>
        <v>1</v>
      </c>
      <c r="AT7">
        <f>SUMIF(DataRegularSeason20242025!$D$3:$D$1315,$A7, DataRegularSeason20242025!$J$3:$J$1315)</f>
        <v>42</v>
      </c>
      <c r="AU7">
        <f>SUMIF(DataRegularSeason20242025!$D$3:$D$1315,$A7, DataRegularSeason20242025!$K$3:$K$1315)</f>
        <v>46</v>
      </c>
      <c r="AV7">
        <f>AT7-AU7</f>
        <v>-4</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86</v>
      </c>
      <c r="BB7">
        <f>AU7+AY7</f>
        <v>72</v>
      </c>
      <c r="BC7">
        <f>BA7-BB7</f>
        <v>14</v>
      </c>
      <c r="BD7" s="17">
        <f>Table3[[#This Row],[GF]]/Table3[[#This Row],[GP]]</f>
        <v>3.0714285714285716</v>
      </c>
      <c r="BE7" s="17">
        <f>Table3[[#This Row],[GA]]/Table3[[#This Row],[GP]]</f>
        <v>2.5714285714285716</v>
      </c>
      <c r="BF7" s="17">
        <f>(Table3[[#This Row],[GF]]-Table3[[#This Row],[GA]])/Table3[[#This Row],[GP]]</f>
        <v>0.5</v>
      </c>
      <c r="BG7" s="50" t="str">
        <f>_xlfn.CONCAT(TEXT(Table3[[#This Row],[W_H]], "0"), "-", TEXT(Table3[[#This Row],[RL_H]],"0"), "-", TEXT(Table3[[#This Row],[OTL_H]]+Table3[[#This Row],[SOL_H]], "0"))</f>
        <v>10-2-1</v>
      </c>
      <c r="BH7" s="50" t="str">
        <f>_xlfn.CONCAT(TEXT(Table3[[#This Row],[W_A]], "0"), "-", TEXT(Table3[[#This Row],[RL_A]],"0"), "-", TEXT(Table3[[#This Row],[OTL_A]]+Table3[[#This Row],[SOL_A]], "0"))</f>
        <v>7-6-2</v>
      </c>
      <c r="BI7" s="50">
        <f>((2*(Table3[[#This Row],[W_H]]))+Table3[[#This Row],[OTL_H]]+Table3[[#This Row],[SOL_H]])/(2*Table3[[#This Row],[GP_H]])</f>
        <v>0.80769230769230771</v>
      </c>
      <c r="BJ7" s="50">
        <f>((2*(Table3[[#This Row],[W_A]]))+Table3[[#This Row],[OTL_A]]+Table3[[#This Row],[SOL_A]])/(2*Table3[[#This Row],[GP_A]])</f>
        <v>0.53333333333333333</v>
      </c>
      <c r="BK7">
        <f>COUNTIFS(DataRegularSeason20242025!$D$3:$D$1315,$A7,DataRegularSeason20242025!$H$3:$H$1315, $A7)</f>
        <v>7</v>
      </c>
      <c r="BL7">
        <f>COUNTIFS(DataRegularSeason20242025!$E$3:$E$1315,$A7,DataRegularSeason20242025!$H$3:$H$1315, $A7)</f>
        <v>5</v>
      </c>
      <c r="BM7">
        <f>BK7+BL7</f>
        <v>12</v>
      </c>
      <c r="BN7">
        <f>F7-BK7</f>
        <v>8</v>
      </c>
      <c r="BO7">
        <f>H7-BL7</f>
        <v>8</v>
      </c>
      <c r="BP7">
        <f>BN7+BO7</f>
        <v>16</v>
      </c>
      <c r="BU7" t="s">
        <v>1465</v>
      </c>
      <c r="BV7">
        <f>SUM($AF$2:$AF$33)</f>
        <v>72</v>
      </c>
      <c r="CC7" s="23">
        <f>MAX(CA4,CA3*INDEX($AL$2:$AL$33,MATCH("CGY",$A$2:$A$33,0),1))+(CA5*CC5)+(CA6*CC6)</f>
        <v>1.0327586206896553</v>
      </c>
      <c r="CD7" s="22">
        <f>SUM(CD3:CD6)</f>
        <v>32.75</v>
      </c>
    </row>
    <row r="8" spans="1:83"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28</v>
      </c>
      <c r="E8" s="15">
        <f>Table3[[#This Row],[Watched]]/Table3[[#This Row],[GP]]</f>
        <v>0.96551724137931039</v>
      </c>
      <c r="F8">
        <f>COUNTIFS(DataRegularSeason20242025!$N$3:$N$1315,1,DataRegularSeason20242025!$D$3:$D$1315,$A8)</f>
        <v>14</v>
      </c>
      <c r="G8">
        <f>41-Table3[[#This Row],[GP_A]]</f>
        <v>27</v>
      </c>
      <c r="H8">
        <f>COUNTIFS(DataRegularSeason20242025!$E$3:$E$1315,$A8,DataRegularSeason20242025!$N$3:$N$1315,1)</f>
        <v>15</v>
      </c>
      <c r="I8">
        <f>41-Table3[[#This Row],[GP_H]]</f>
        <v>26</v>
      </c>
      <c r="J8">
        <f>F8+H8</f>
        <v>29</v>
      </c>
      <c r="K8">
        <f>82-Table3[[#This Row],[GP]]</f>
        <v>53</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F8-L8</f>
        <v>5</v>
      </c>
      <c r="Q8">
        <f>COUNTIFS(DataRegularSeason20242025!$D$3:$D$1315,$A8, DataRegularSeason20242025!$S$3:$S$1315, $A8,DataRegularSeason20242025!$M$3:$M$1315,"REG")</f>
        <v>4</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18</v>
      </c>
      <c r="AC8">
        <f>Table3[[#This Row],[L_A]]+Table3[[#This Row],[L_H]]</f>
        <v>11</v>
      </c>
      <c r="AD8">
        <f>Table3[[#This Row],[RW_A]]+Table3[[#This Row],[RW_H]]</f>
        <v>15</v>
      </c>
      <c r="AE8">
        <f>Table3[[#This Row],[RL_A]]+Table3[[#This Row],[RL_H]]</f>
        <v>9</v>
      </c>
      <c r="AF8">
        <f>Table3[[#This Row],[OTW_A]]+Table3[[#This Row],[OTW_H]]</f>
        <v>1</v>
      </c>
      <c r="AG8">
        <f>Table3[[#This Row],[OTL_A]]+Table3[[#This Row],[OTL_H]]</f>
        <v>2</v>
      </c>
      <c r="AH8">
        <f>Table3[[#This Row],[SOW_A]]+Table3[[#This Row],[SOW_H]]</f>
        <v>2</v>
      </c>
      <c r="AI8">
        <f>Table3[[#This Row],[SOL_A]]+Table3[[#This Row],[SOL_H]]</f>
        <v>0</v>
      </c>
      <c r="AJ8">
        <f>(2*(Table3[[#This Row],[W_A]]+Table3[[#This Row],[W_H]]))+Table3[[#This Row],[OTL_A]]+Table3[[#This Row],[SOL_A]]+Table3[[#This Row],[OTL_H]]+Table3[[#This Row],[SOL_H]]</f>
        <v>38</v>
      </c>
      <c r="AK8">
        <f>(3*(Table3[[#This Row],[RW_A]]+Table3[[#This Row],[RW_H]]))+(2*(Table3[[#This Row],[OTW_A]]+Table3[[#This Row],[SOW_A]]+Table3[[#This Row],[OTW_H]]+Table3[[#This Row],[SOW_H]]))+Table3[[#This Row],[OTL_A]]+Table3[[#This Row],[SOL_A]]+Table3[[#This Row],[OTL_H]]+Table3[[#This Row],[SOL_H]]</f>
        <v>53</v>
      </c>
      <c r="AL8" s="15">
        <f>Table3[[#This Row],[PTS]]/(2*Table3[[#This Row],[GP]])</f>
        <v>0.65517241379310343</v>
      </c>
      <c r="AM8" s="15">
        <f>Table3[[#This Row],[PTS2]]/(3*Table3[[#This Row],[GP]])</f>
        <v>0.60919540229885061</v>
      </c>
      <c r="AN8">
        <f>(2*Table3[[#This Row],[GR]])+Table3[[#This Row],[PTS]]</f>
        <v>144</v>
      </c>
      <c r="AO8">
        <f>(3*Table3[[#This Row],[GR]])+Table3[[#This Row],[PTS2]]</f>
        <v>212</v>
      </c>
      <c r="AP8">
        <f>Table3[[#This Row],[PTS]]+(2 * Table3[[#This Row],[GR]] * Table3[[#This Row],[PTS%]])</f>
        <v>107.44827586206897</v>
      </c>
      <c r="AQ8">
        <f>Table3[[#This Row],[PTS2]]+(3 * Table3[[#This Row],[GR]] * Table3[[#This Row],[PTS%2]])</f>
        <v>149.86206896551727</v>
      </c>
      <c r="AR8" s="20" t="str">
        <f>_xlfn.CONCAT(TEXT(Table3[[#This Row],[W]], "0"), "-", TEXT(Table3[[#This Row],[RL]],"0"), "-", TEXT(Table3[[#This Row],[OTL]]+Table3[[#This Row],[SOL]], "0"))</f>
        <v>18-9-2</v>
      </c>
      <c r="AS8">
        <f>COUNTIFS(DataRegularSeason20242025!$D$3:$D$1315,Table3[[#This Row],[Teams]],DataRegularSeason20242025!$K$3:$K$1315,0)</f>
        <v>0</v>
      </c>
      <c r="AT8">
        <f>SUMIF(DataRegularSeason20242025!$D$3:$D$1315,$A8, DataRegularSeason20242025!$J$3:$J$1315)</f>
        <v>54</v>
      </c>
      <c r="AU8">
        <f>SUMIF(DataRegularSeason20242025!$D$3:$D$1315,$A8, DataRegularSeason20242025!$K$3:$K$1315)</f>
        <v>48</v>
      </c>
      <c r="AV8">
        <f>AT8-AU8</f>
        <v>6</v>
      </c>
      <c r="AW8">
        <f>COUNTIFS(DataRegularSeason20242025!$E$3:$E$1315,Table3[[#This Row],[Teams]],DataRegularSeason20242025!$J$3:$J$1315,0)</f>
        <v>2</v>
      </c>
      <c r="AX8">
        <f>SUMIF(DataRegularSeason20242025!$E$3:$E$1315,$A8,DataRegularSeason20242025!$K$3:$K$1315)</f>
        <v>54</v>
      </c>
      <c r="AY8">
        <f>SUMIF(DataRegularSeason20242025!$E$3:$E$1315,$A8,DataRegularSeason20242025!$J$3:$J$1315)</f>
        <v>45</v>
      </c>
      <c r="AZ8">
        <f>AX8-AY8</f>
        <v>9</v>
      </c>
      <c r="BA8">
        <f>AT8+AX8</f>
        <v>108</v>
      </c>
      <c r="BB8">
        <f>AU8+AY8</f>
        <v>93</v>
      </c>
      <c r="BC8">
        <f>BA8-BB8</f>
        <v>15</v>
      </c>
      <c r="BD8" s="17">
        <f>Table3[[#This Row],[GF]]/Table3[[#This Row],[GP]]</f>
        <v>3.7241379310344827</v>
      </c>
      <c r="BE8" s="17">
        <f>Table3[[#This Row],[GA]]/Table3[[#This Row],[GP]]</f>
        <v>3.2068965517241379</v>
      </c>
      <c r="BF8" s="17">
        <f>(Table3[[#This Row],[GF]]-Table3[[#This Row],[GA]])/Table3[[#This Row],[GP]]</f>
        <v>0.51724137931034486</v>
      </c>
      <c r="BG8" s="50" t="str">
        <f>_xlfn.CONCAT(TEXT(Table3[[#This Row],[W_H]], "0"), "-", TEXT(Table3[[#This Row],[RL_H]],"0"), "-", TEXT(Table3[[#This Row],[OTL_H]]+Table3[[#This Row],[SOL_H]], "0"))</f>
        <v>9-5-1</v>
      </c>
      <c r="BH8" s="50" t="str">
        <f>_xlfn.CONCAT(TEXT(Table3[[#This Row],[W_A]], "0"), "-", TEXT(Table3[[#This Row],[RL_A]],"0"), "-", TEXT(Table3[[#This Row],[OTL_A]]+Table3[[#This Row],[SOL_A]], "0"))</f>
        <v>9-4-1</v>
      </c>
      <c r="BI8" s="50">
        <f>((2*(Table3[[#This Row],[W_H]]))+Table3[[#This Row],[OTL_H]]+Table3[[#This Row],[SOL_H]])/(2*Table3[[#This Row],[GP_H]])</f>
        <v>0.6333333333333333</v>
      </c>
      <c r="BJ8" s="50">
        <f>((2*(Table3[[#This Row],[W_A]]))+Table3[[#This Row],[OTL_A]]+Table3[[#This Row],[SOL_A]])/(2*Table3[[#This Row],[GP_A]])</f>
        <v>0.6785714285714286</v>
      </c>
      <c r="BK8">
        <f>COUNTIFS(DataRegularSeason20242025!$D$3:$D$1315,$A8,DataRegularSeason20242025!$H$3:$H$1315, $A8)</f>
        <v>11</v>
      </c>
      <c r="BL8">
        <f>COUNTIFS(DataRegularSeason20242025!$E$3:$E$1315,$A8,DataRegularSeason20242025!$H$3:$H$1315, $A8)</f>
        <v>10</v>
      </c>
      <c r="BM8">
        <f>BK8+BL8</f>
        <v>21</v>
      </c>
      <c r="BN8">
        <f>F8-BK8</f>
        <v>3</v>
      </c>
      <c r="BO8">
        <f>H8-BL8</f>
        <v>5</v>
      </c>
      <c r="BP8">
        <f>BN8+BO8</f>
        <v>8</v>
      </c>
      <c r="BU8" t="s">
        <v>1466</v>
      </c>
      <c r="BV8">
        <f>SUM($AH$2:$AH$33)</f>
        <v>23</v>
      </c>
      <c r="CB8" t="s">
        <v>1476</v>
      </c>
      <c r="CC8" s="23">
        <f>CC7*82</f>
        <v>84.686206896551738</v>
      </c>
      <c r="CD8" s="21">
        <f>CD7+((82-CB2)*CC7)</f>
        <v>87.486206896551721</v>
      </c>
    </row>
    <row r="9" spans="1:83"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12</v>
      </c>
      <c r="G9">
        <f>41-Table3[[#This Row],[GP_A]]</f>
        <v>29</v>
      </c>
      <c r="H9">
        <f>COUNTIFS(DataRegularSeason20242025!$E$3:$E$1315,$A9,DataRegularSeason20242025!$N$3:$N$1315,1)</f>
        <v>16</v>
      </c>
      <c r="I9">
        <f>41-Table3[[#This Row],[GP_H]]</f>
        <v>25</v>
      </c>
      <c r="J9">
        <f>F9+H9</f>
        <v>28</v>
      </c>
      <c r="K9">
        <f>82-Table3[[#This Row],[GP]]</f>
        <v>54</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12</v>
      </c>
      <c r="U9">
        <f>COUNTIFS(DataRegularSeason20242025!$E$3:$E$1315,$A9, DataRegularSeason20242025!$L$3:$L$1315, $A9,DataRegularSeason20242025!$N$3:$N$1315,1,DataRegularSeason20242025!$M$3:$M$1315,"REG")</f>
        <v>11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14</v>
      </c>
      <c r="AE9">
        <f>Table3[[#This Row],[RL_A]]+Table3[[#This Row],[RL_H]]</f>
        <v>9</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50</v>
      </c>
      <c r="AL9" s="15">
        <f>Table3[[#This Row],[PTS]]/(2*Table3[[#This Row],[GP]])</f>
        <v>0.6428571428571429</v>
      </c>
      <c r="AM9" s="15">
        <f>Table3[[#This Row],[PTS2]]/(3*Table3[[#This Row],[GP]])</f>
        <v>0.59523809523809523</v>
      </c>
      <c r="AN9">
        <f>(2*Table3[[#This Row],[GR]])+Table3[[#This Row],[PTS]]</f>
        <v>144</v>
      </c>
      <c r="AO9">
        <f>(3*Table3[[#This Row],[GR]])+Table3[[#This Row],[PTS2]]</f>
        <v>212</v>
      </c>
      <c r="AP9">
        <f>Table3[[#This Row],[PTS]]+(2 * Table3[[#This Row],[GR]] * Table3[[#This Row],[PTS%]])</f>
        <v>105.42857142857143</v>
      </c>
      <c r="AQ9">
        <f>Table3[[#This Row],[PTS2]]+(3 * Table3[[#This Row],[GR]] * Table3[[#This Row],[PTS%2]])</f>
        <v>146.42857142857144</v>
      </c>
      <c r="AR9" s="20" t="str">
        <f>_xlfn.CONCAT(TEXT(Table3[[#This Row],[W]], "0"), "-", TEXT(Table3[[#This Row],[RL]],"0"), "-", TEXT(Table3[[#This Row],[OTL]]+Table3[[#This Row],[SOL]], "0"))</f>
        <v>17-9-2</v>
      </c>
      <c r="AS9">
        <f>COUNTIFS(DataRegularSeason20242025!$D$3:$D$1315,Table3[[#This Row],[Teams]],DataRegularSeason20242025!$K$3:$K$1315,0)</f>
        <v>0</v>
      </c>
      <c r="AT9">
        <f>SUMIF(DataRegularSeason20242025!$D$3:$D$1315,$A9, DataRegularSeason20242025!$J$3:$J$1315)</f>
        <v>32</v>
      </c>
      <c r="AU9">
        <f>SUMIF(DataRegularSeason20242025!$D$3:$D$1315,$A9, DataRegularSeason20242025!$K$3:$K$1315)</f>
        <v>40</v>
      </c>
      <c r="AV9">
        <f>AT9-AU9</f>
        <v>-8</v>
      </c>
      <c r="AW9">
        <f>COUNTIFS(DataRegularSeason20242025!$E$3:$E$1315,Table3[[#This Row],[Teams]],DataRegularSeason20242025!$J$3:$J$1315,0)</f>
        <v>2</v>
      </c>
      <c r="AX9">
        <f>SUMIF(DataRegularSeason20242025!$E$3:$E$1315,$A9,DataRegularSeason20242025!$K$3:$K$1315)</f>
        <v>51</v>
      </c>
      <c r="AY9">
        <f>SUMIF(DataRegularSeason20242025!$E$3:$E$1315,$A9,DataRegularSeason20242025!$J$3:$J$1315)</f>
        <v>32</v>
      </c>
      <c r="AZ9">
        <f>AX9-AY9</f>
        <v>19</v>
      </c>
      <c r="BA9">
        <f>AT9+AX9</f>
        <v>83</v>
      </c>
      <c r="BB9">
        <f>AU9+AY9</f>
        <v>72</v>
      </c>
      <c r="BC9">
        <f>BA9-BB9</f>
        <v>11</v>
      </c>
      <c r="BD9" s="17">
        <f>Table3[[#This Row],[GF]]/Table3[[#This Row],[GP]]</f>
        <v>2.9642857142857144</v>
      </c>
      <c r="BE9" s="17">
        <f>Table3[[#This Row],[GA]]/Table3[[#This Row],[GP]]</f>
        <v>2.5714285714285716</v>
      </c>
      <c r="BF9" s="17">
        <f>(Table3[[#This Row],[GF]]-Table3[[#This Row],[GA]])/Table3[[#This Row],[GP]]</f>
        <v>0.39285714285714285</v>
      </c>
      <c r="BG9" s="50" t="str">
        <f>_xlfn.CONCAT(TEXT(Table3[[#This Row],[W_H]], "0"), "-", TEXT(Table3[[#This Row],[RL_H]],"0"), "-", TEXT(Table3[[#This Row],[OTL_H]]+Table3[[#This Row],[SOL_H]], "0"))</f>
        <v>12-4-0</v>
      </c>
      <c r="BH9" s="50" t="str">
        <f>_xlfn.CONCAT(TEXT(Table3[[#This Row],[W_A]], "0"), "-", TEXT(Table3[[#This Row],[RL_A]],"0"), "-", TEXT(Table3[[#This Row],[OTL_A]]+Table3[[#This Row],[SOL_A]], "0"))</f>
        <v>5-5-2</v>
      </c>
      <c r="BI9" s="50">
        <f>((2*(Table3[[#This Row],[W_H]]))+Table3[[#This Row],[OTL_H]]+Table3[[#This Row],[SOL_H]])/(2*Table3[[#This Row],[GP_H]])</f>
        <v>0.75</v>
      </c>
      <c r="BJ9" s="50">
        <f>((2*(Table3[[#This Row],[W_A]]))+Table3[[#This Row],[OTL_A]]+Table3[[#This Row],[SOL_A]])/(2*Table3[[#This Row],[GP_A]])</f>
        <v>0.5</v>
      </c>
      <c r="BK9">
        <f>COUNTIFS(DataRegularSeason20242025!$D$3:$D$1315,$A9,DataRegularSeason20242025!$H$3:$H$1315, $A9)</f>
        <v>8</v>
      </c>
      <c r="BL9">
        <f>COUNTIFS(DataRegularSeason20242025!$E$3:$E$1315,$A9,DataRegularSeason20242025!$H$3:$H$1315, $A9)</f>
        <v>14</v>
      </c>
      <c r="BM9">
        <f>BK9+BL9</f>
        <v>22</v>
      </c>
      <c r="BN9">
        <f>F9-BK9</f>
        <v>4</v>
      </c>
      <c r="BO9">
        <f>H9-BL9</f>
        <v>2</v>
      </c>
      <c r="BP9">
        <f>BN9+BO9</f>
        <v>6</v>
      </c>
      <c r="BU9" t="s">
        <v>1469</v>
      </c>
      <c r="BV9" s="1">
        <f>_xlfn.MINIFS(DataRegularSeason20242025!$B$3:$B$1315,DataRegularSeason20242025!$N$3:$N$1315,1)</f>
        <v>45569</v>
      </c>
    </row>
    <row r="10" spans="1:83"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19</v>
      </c>
      <c r="E10" s="15">
        <f>Table3[[#This Row],[Watched]]/Table3[[#This Row],[GP]]</f>
        <v>0.70370370370370372</v>
      </c>
      <c r="F10">
        <f>COUNTIFS(DataRegularSeason20242025!$N$3:$N$1315,1,DataRegularSeason20242025!$D$3:$D$1315,$A10)</f>
        <v>14</v>
      </c>
      <c r="G10">
        <f>41-Table3[[#This Row],[GP_A]]</f>
        <v>27</v>
      </c>
      <c r="H10">
        <f>COUNTIFS(DataRegularSeason20242025!$E$3:$E$1315,$A10,DataRegularSeason20242025!$N$3:$N$1315,1)</f>
        <v>13</v>
      </c>
      <c r="I10">
        <f>41-Table3[[#This Row],[GP_H]]</f>
        <v>28</v>
      </c>
      <c r="J10">
        <f>F10+H10</f>
        <v>27</v>
      </c>
      <c r="K10">
        <f>82-Table3[[#This Row],[GP]]</f>
        <v>55</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8</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11</v>
      </c>
      <c r="U10">
        <f>COUNTIFS(DataRegularSeason20242025!$E$3:$E$1315,$A10, DataRegularSeason20242025!$L$3:$L$1315, $A10,DataRegularSeason20242025!$N$3:$N$1315,1,DataRegularSeason20242025!$M$3:$M$1315,"REG")</f>
        <v>10</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17</v>
      </c>
      <c r="AC10">
        <f>Table3[[#This Row],[L_A]]+Table3[[#This Row],[L_H]]</f>
        <v>10</v>
      </c>
      <c r="AD10">
        <f>Table3[[#This Row],[RW_A]]+Table3[[#This Row],[RW_H]]</f>
        <v>16</v>
      </c>
      <c r="AE10">
        <f>Table3[[#This Row],[RL_A]]+Table3[[#This Row],[RL_H]]</f>
        <v>10</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50</v>
      </c>
      <c r="AL10" s="15">
        <f>Table3[[#This Row],[PTS]]/(2*Table3[[#This Row],[GP]])</f>
        <v>0.62962962962962965</v>
      </c>
      <c r="AM10" s="15">
        <f>Table3[[#This Row],[PTS2]]/(3*Table3[[#This Row],[GP]])</f>
        <v>0.61728395061728392</v>
      </c>
      <c r="AN10">
        <f>(2*Table3[[#This Row],[GR]])+Table3[[#This Row],[PTS]]</f>
        <v>144</v>
      </c>
      <c r="AO10">
        <f>(3*Table3[[#This Row],[GR]])+Table3[[#This Row],[PTS2]]</f>
        <v>215</v>
      </c>
      <c r="AP10">
        <f>Table3[[#This Row],[PTS]]+(2 * Table3[[#This Row],[GR]] * Table3[[#This Row],[PTS%]])</f>
        <v>103.25925925925927</v>
      </c>
      <c r="AQ10">
        <f>Table3[[#This Row],[PTS2]]+(3 * Table3[[#This Row],[GR]] * Table3[[#This Row],[PTS%2]])</f>
        <v>151.85185185185185</v>
      </c>
      <c r="AR10" s="20" t="str">
        <f>_xlfn.CONCAT(TEXT(Table3[[#This Row],[W]], "0"), "-", TEXT(Table3[[#This Row],[RL]],"0"), "-", TEXT(Table3[[#This Row],[OTL]]+Table3[[#This Row],[SOL]], "0"))</f>
        <v>17-10-0</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43</v>
      </c>
      <c r="AV10">
        <f>AT10-AU10</f>
        <v>-2</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26</v>
      </c>
      <c r="AZ10">
        <f>AX10-AY10</f>
        <v>25</v>
      </c>
      <c r="BA10">
        <f>AT10+AX10</f>
        <v>92</v>
      </c>
      <c r="BB10">
        <f>AU10+AY10</f>
        <v>69</v>
      </c>
      <c r="BC10">
        <f>BA10-BB10</f>
        <v>23</v>
      </c>
      <c r="BD10" s="17">
        <f>Table3[[#This Row],[GF]]/Table3[[#This Row],[GP]]</f>
        <v>3.4074074074074074</v>
      </c>
      <c r="BE10" s="17">
        <f>Table3[[#This Row],[GA]]/Table3[[#This Row],[GP]]</f>
        <v>2.5555555555555554</v>
      </c>
      <c r="BF10" s="17">
        <f>(Table3[[#This Row],[GF]]-Table3[[#This Row],[GA]])/Table3[[#This Row],[GP]]</f>
        <v>0.85185185185185186</v>
      </c>
      <c r="BG10" s="50" t="str">
        <f>_xlfn.CONCAT(TEXT(Table3[[#This Row],[W_H]], "0"), "-", TEXT(Table3[[#This Row],[RL_H]],"0"), "-", TEXT(Table3[[#This Row],[OTL_H]]+Table3[[#This Row],[SOL_H]], "0"))</f>
        <v>11-2-0</v>
      </c>
      <c r="BH10" s="50" t="str">
        <f>_xlfn.CONCAT(TEXT(Table3[[#This Row],[W_A]], "0"), "-", TEXT(Table3[[#This Row],[RL_A]],"0"), "-", TEXT(Table3[[#This Row],[OTL_A]]+Table3[[#This Row],[SOL_A]], "0"))</f>
        <v>6-8-0</v>
      </c>
      <c r="BI10" s="50">
        <f>((2*(Table3[[#This Row],[W_H]]))+Table3[[#This Row],[OTL_H]]+Table3[[#This Row],[SOL_H]])/(2*Table3[[#This Row],[GP_H]])</f>
        <v>0.84615384615384615</v>
      </c>
      <c r="BJ10" s="50">
        <f>((2*(Table3[[#This Row],[W_A]]))+Table3[[#This Row],[OTL_A]]+Table3[[#This Row],[SOL_A]])/(2*Table3[[#This Row],[GP_A]])</f>
        <v>0.42857142857142855</v>
      </c>
      <c r="BK10">
        <f>COUNTIFS(DataRegularSeason20242025!$D$3:$D$1315,$A10,DataRegularSeason20242025!$H$3:$H$1315, $A10)</f>
        <v>7</v>
      </c>
      <c r="BL10">
        <f>COUNTIFS(DataRegularSeason20242025!$E$3:$E$1315,$A10,DataRegularSeason20242025!$H$3:$H$1315, $A10)</f>
        <v>11</v>
      </c>
      <c r="BM10">
        <f>BK10+BL10</f>
        <v>18</v>
      </c>
      <c r="BN10">
        <f>F10-BK10</f>
        <v>7</v>
      </c>
      <c r="BO10">
        <f>H10-BL10</f>
        <v>2</v>
      </c>
      <c r="BP10">
        <f>BN10+BO10</f>
        <v>9</v>
      </c>
      <c r="BU10" t="s">
        <v>1470</v>
      </c>
      <c r="BV10" s="1">
        <f>_xlfn.MAXIFS(DataRegularSeason20242025!$B$3:$B$1315,DataRegularSeason20242025!$N$3:$N$1315,1)</f>
        <v>45638</v>
      </c>
    </row>
    <row r="11" spans="1:83"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0.77419354838709675</v>
      </c>
      <c r="F11">
        <f>COUNTIFS(DataRegularSeason20242025!$N$3:$N$1315,1,DataRegularSeason20242025!$D$3:$D$1315,$A11)</f>
        <v>15</v>
      </c>
      <c r="G11">
        <f>41-Table3[[#This Row],[GP_A]]</f>
        <v>26</v>
      </c>
      <c r="H11">
        <f>COUNTIFS(DataRegularSeason20242025!$E$3:$E$1315,$A11,DataRegularSeason20242025!$N$3:$N$1315,1)</f>
        <v>16</v>
      </c>
      <c r="I11">
        <f>41-Table3[[#This Row],[GP_H]]</f>
        <v>25</v>
      </c>
      <c r="J11">
        <f>F11+H11</f>
        <v>31</v>
      </c>
      <c r="K11">
        <f>82-Table3[[#This Row],[GP]]</f>
        <v>51</v>
      </c>
      <c r="L11">
        <f>COUNTIFS(DataRegularSeason20242025!$D$3:$D$1315,$A11, DataRegularSeason20242025!$L$3:$L$1315, $A11,DataRegularSeason20242025!$N$3:$N$1315,1)</f>
        <v>11</v>
      </c>
      <c r="M11">
        <f>COUNTIFS(DataRegularSeason20242025!$D$3:$D$1315,$A11, DataRegularSeason20242025!$L$3:$L$1315, $A11,DataRegularSeason20242025!$N$3:$N$1315,1,DataRegularSeason20242025!$M$3:$M$1315,"REG")</f>
        <v>10</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7</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18</v>
      </c>
      <c r="AC11">
        <f>Table3[[#This Row],[L_A]]+Table3[[#This Row],[L_H]]</f>
        <v>13</v>
      </c>
      <c r="AD11">
        <f>Table3[[#This Row],[RW_A]]+Table3[[#This Row],[RW_H]]</f>
        <v>17</v>
      </c>
      <c r="AE11">
        <f>Table3[[#This Row],[RL_A]]+Table3[[#This Row],[RL_H]]</f>
        <v>10</v>
      </c>
      <c r="AF11">
        <f>Table3[[#This Row],[OTW_A]]+Table3[[#This Row],[OTW_H]]</f>
        <v>1</v>
      </c>
      <c r="AG11">
        <f>Table3[[#This Row],[OTL_A]]+Table3[[#This Row],[OTL_H]]</f>
        <v>3</v>
      </c>
      <c r="AH11">
        <f>Table3[[#This Row],[SOW_A]]+Table3[[#This Row],[SOW_H]]</f>
        <v>0</v>
      </c>
      <c r="AI11">
        <f>Table3[[#This Row],[SOL_A]]+Table3[[#This Row],[SOL_H]]</f>
        <v>0</v>
      </c>
      <c r="AJ11">
        <f>(2*(Table3[[#This Row],[W_A]]+Table3[[#This Row],[W_H]]))+Table3[[#This Row],[OTL_A]]+Table3[[#This Row],[SOL_A]]+Table3[[#This Row],[OTL_H]]+Table3[[#This Row],[SOL_H]]</f>
        <v>39</v>
      </c>
      <c r="AK11">
        <f>(3*(Table3[[#This Row],[RW_A]]+Table3[[#This Row],[RW_H]]))+(2*(Table3[[#This Row],[OTW_A]]+Table3[[#This Row],[SOW_A]]+Table3[[#This Row],[OTW_H]]+Table3[[#This Row],[SOW_H]]))+Table3[[#This Row],[OTL_A]]+Table3[[#This Row],[SOL_A]]+Table3[[#This Row],[OTL_H]]+Table3[[#This Row],[SOL_H]]</f>
        <v>56</v>
      </c>
      <c r="AL11" s="15">
        <f>Table3[[#This Row],[PTS]]/(2*Table3[[#This Row],[GP]])</f>
        <v>0.62903225806451613</v>
      </c>
      <c r="AM11" s="15">
        <f>Table3[[#This Row],[PTS2]]/(3*Table3[[#This Row],[GP]])</f>
        <v>0.60215053763440862</v>
      </c>
      <c r="AN11">
        <f>(2*Table3[[#This Row],[GR]])+Table3[[#This Row],[PTS]]</f>
        <v>141</v>
      </c>
      <c r="AO11">
        <f>(3*Table3[[#This Row],[GR]])+Table3[[#This Row],[PTS2]]</f>
        <v>209</v>
      </c>
      <c r="AP11">
        <f>Table3[[#This Row],[PTS]]+(2 * Table3[[#This Row],[GR]] * Table3[[#This Row],[PTS%]])</f>
        <v>103.16129032258064</v>
      </c>
      <c r="AQ11">
        <f>Table3[[#This Row],[PTS2]]+(3 * Table3[[#This Row],[GR]] * Table3[[#This Row],[PTS%2]])</f>
        <v>148.12903225806451</v>
      </c>
      <c r="AR11" s="20" t="str">
        <f>_xlfn.CONCAT(TEXT(Table3[[#This Row],[W]], "0"), "-", TEXT(Table3[[#This Row],[RL]],"0"), "-", TEXT(Table3[[#This Row],[OTL]]+Table3[[#This Row],[SOL]], "0"))</f>
        <v>18-10-3</v>
      </c>
      <c r="AS11">
        <f>COUNTIFS(DataRegularSeason20242025!$D$3:$D$1315,Table3[[#This Row],[Teams]],DataRegularSeason20242025!$K$3:$K$1315,0)</f>
        <v>2</v>
      </c>
      <c r="AT11">
        <f>SUMIF(DataRegularSeason20242025!$D$3:$D$1315,$A11, DataRegularSeason20242025!$J$3:$J$1315)</f>
        <v>53</v>
      </c>
      <c r="AU11">
        <f>SUMIF(DataRegularSeason20242025!$D$3:$D$1315,$A11, DataRegularSeason20242025!$K$3:$K$1315)</f>
        <v>34</v>
      </c>
      <c r="AV11">
        <f>AT11-AU11</f>
        <v>19</v>
      </c>
      <c r="AW11">
        <f>COUNTIFS(DataRegularSeason20242025!$E$3:$E$1315,Table3[[#This Row],[Teams]],DataRegularSeason20242025!$J$3:$J$1315,0)</f>
        <v>1</v>
      </c>
      <c r="AX11">
        <f>SUMIF(DataRegularSeason20242025!$E$3:$E$1315,$A11,DataRegularSeason20242025!$K$3:$K$1315)</f>
        <v>50</v>
      </c>
      <c r="AY11">
        <f>SUMIF(DataRegularSeason20242025!$E$3:$E$1315,$A11,DataRegularSeason20242025!$J$3:$J$1315)</f>
        <v>50</v>
      </c>
      <c r="AZ11">
        <f>AX11-AY11</f>
        <v>0</v>
      </c>
      <c r="BA11">
        <f>AT11+AX11</f>
        <v>103</v>
      </c>
      <c r="BB11">
        <f>AU11+AY11</f>
        <v>84</v>
      </c>
      <c r="BC11">
        <f>BA11-BB11</f>
        <v>19</v>
      </c>
      <c r="BD11" s="17">
        <f>Table3[[#This Row],[GF]]/Table3[[#This Row],[GP]]</f>
        <v>3.3225806451612905</v>
      </c>
      <c r="BE11" s="17">
        <f>Table3[[#This Row],[GA]]/Table3[[#This Row],[GP]]</f>
        <v>2.7096774193548385</v>
      </c>
      <c r="BF11" s="17">
        <f>(Table3[[#This Row],[GF]]-Table3[[#This Row],[GA]])/Table3[[#This Row],[GP]]</f>
        <v>0.61290322580645162</v>
      </c>
      <c r="BG11" s="50" t="str">
        <f>_xlfn.CONCAT(TEXT(Table3[[#This Row],[W_H]], "0"), "-", TEXT(Table3[[#This Row],[RL_H]],"0"), "-", TEXT(Table3[[#This Row],[OTL_H]]+Table3[[#This Row],[SOL_H]], "0"))</f>
        <v>7-6-3</v>
      </c>
      <c r="BH11" s="50" t="str">
        <f>_xlfn.CONCAT(TEXT(Table3[[#This Row],[W_A]], "0"), "-", TEXT(Table3[[#This Row],[RL_A]],"0"), "-", TEXT(Table3[[#This Row],[OTL_A]]+Table3[[#This Row],[SOL_A]], "0"))</f>
        <v>11-4-0</v>
      </c>
      <c r="BI11" s="50">
        <f>((2*(Table3[[#This Row],[W_H]]))+Table3[[#This Row],[OTL_H]]+Table3[[#This Row],[SOL_H]])/(2*Table3[[#This Row],[GP_H]])</f>
        <v>0.53125</v>
      </c>
      <c r="BJ11" s="50">
        <f>((2*(Table3[[#This Row],[W_A]]))+Table3[[#This Row],[OTL_A]]+Table3[[#This Row],[SOL_A]])/(2*Table3[[#This Row],[GP_A]])</f>
        <v>0.73333333333333328</v>
      </c>
      <c r="BK11">
        <f>COUNTIFS(DataRegularSeason20242025!$D$3:$D$1315,$A11,DataRegularSeason20242025!$H$3:$H$1315, $A11)</f>
        <v>10</v>
      </c>
      <c r="BL11">
        <f>COUNTIFS(DataRegularSeason20242025!$E$3:$E$1315,$A11,DataRegularSeason20242025!$H$3:$H$1315, $A11)</f>
        <v>11</v>
      </c>
      <c r="BM11">
        <f>BK11+BL11</f>
        <v>21</v>
      </c>
      <c r="BN11">
        <f>F11-BK11</f>
        <v>5</v>
      </c>
      <c r="BO11">
        <f>H11-BL11</f>
        <v>5</v>
      </c>
      <c r="BP11">
        <f>BN11+BO11</f>
        <v>10</v>
      </c>
      <c r="BU11" t="s">
        <v>1471</v>
      </c>
      <c r="BV11">
        <f>$BV$2/($BV$10-$BV$9)</f>
        <v>6.63768115942029</v>
      </c>
    </row>
    <row r="12" spans="1:83"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23</v>
      </c>
      <c r="E12" s="15">
        <f>Table3[[#This Row],[Watched]]/Table3[[#This Row],[GP]]</f>
        <v>0.85185185185185186</v>
      </c>
      <c r="F12">
        <f>COUNTIFS(DataRegularSeason20242025!$N$3:$N$1315,1,DataRegularSeason20242025!$D$3:$D$1315,$A12)</f>
        <v>13</v>
      </c>
      <c r="G12">
        <f>41-Table3[[#This Row],[GP_A]]</f>
        <v>28</v>
      </c>
      <c r="H12">
        <f>COUNTIFS(DataRegularSeason20242025!$E$3:$E$1315,$A12,DataRegularSeason20242025!$N$3:$N$1315,1)</f>
        <v>14</v>
      </c>
      <c r="I12">
        <f>41-Table3[[#This Row],[GP_H]]</f>
        <v>27</v>
      </c>
      <c r="J12">
        <f>F12+H12</f>
        <v>27</v>
      </c>
      <c r="K12">
        <f>82-Table3[[#This Row],[GP]]</f>
        <v>55</v>
      </c>
      <c r="L12">
        <f>COUNTIFS(DataRegularSeason20242025!$D$3:$D$1315,$A12, DataRegularSeason20242025!$L$3:$L$1315, $A12,DataRegularSeason20242025!$N$3:$N$1315,1)</f>
        <v>10</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0</v>
      </c>
      <c r="P12">
        <f>F12-L12</f>
        <v>3</v>
      </c>
      <c r="Q12">
        <f>COUNTIFS(DataRegularSeason20242025!$D$3:$D$1315,$A12, DataRegularSeason20242025!$S$3:$S$1315, $A12,DataRegularSeason20242025!$M$3:$M$1315,"REG")</f>
        <v>2</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10</v>
      </c>
      <c r="Y12">
        <f>COUNTIFS(DataRegularSeason20242025!$E$3:$E$1315,$A12, DataRegularSeason20242025!$S$3:$S$1315, $A12,DataRegularSeason20242025!$M$3:$M$1315,"REG")</f>
        <v>6</v>
      </c>
      <c r="Z12">
        <f>COUNTIFS(DataRegularSeason20242025!$E$3:$E$1315,$A12, DataRegularSeason20242025!$S$3:$S$1315, $A12,DataRegularSeason20242025!$M$3:$M$1315,"OT")</f>
        <v>3</v>
      </c>
      <c r="AA12">
        <f>COUNTIFS(DataRegularSeason20242025!$E$3:$E$1315,$A12, DataRegularSeason20242025!$S$3:$S$1315, $A12,DataRegularSeason20242025!$M$3:$M$1315,"SO")</f>
        <v>1</v>
      </c>
      <c r="AB12">
        <f>Table3[[#This Row],[W_A]]+Table3[[#This Row],[W_H]]</f>
        <v>14</v>
      </c>
      <c r="AC12">
        <f>Table3[[#This Row],[L_A]]+Table3[[#This Row],[L_H]]</f>
        <v>13</v>
      </c>
      <c r="AD12">
        <f>Table3[[#This Row],[RW_A]]+Table3[[#This Row],[RW_H]]</f>
        <v>11</v>
      </c>
      <c r="AE12">
        <f>Table3[[#This Row],[RL_A]]+Table3[[#This Row],[RL_H]]</f>
        <v>8</v>
      </c>
      <c r="AF12">
        <f>Table3[[#This Row],[OTW_A]]+Table3[[#This Row],[OTW_H]]</f>
        <v>3</v>
      </c>
      <c r="AG12">
        <f>Table3[[#This Row],[OTL_A]]+Table3[[#This Row],[OTL_H]]</f>
        <v>4</v>
      </c>
      <c r="AH12">
        <f>Table3[[#This Row],[SOW_A]]+Table3[[#This Row],[SOW_H]]</f>
        <v>0</v>
      </c>
      <c r="AI12">
        <f>Table3[[#This Row],[SOL_A]]+Table3[[#This Row],[SOL_H]]</f>
        <v>1</v>
      </c>
      <c r="AJ12">
        <f>(2*(Table3[[#This Row],[W_A]]+Table3[[#This Row],[W_H]]))+Table3[[#This Row],[OTL_A]]+Table3[[#This Row],[SOL_A]]+Table3[[#This Row],[OTL_H]]+Table3[[#This Row],[SOL_H]]</f>
        <v>33</v>
      </c>
      <c r="AK12">
        <f>(3*(Table3[[#This Row],[RW_A]]+Table3[[#This Row],[RW_H]]))+(2*(Table3[[#This Row],[OTW_A]]+Table3[[#This Row],[SOW_A]]+Table3[[#This Row],[OTW_H]]+Table3[[#This Row],[SOW_H]]))+Table3[[#This Row],[OTL_A]]+Table3[[#This Row],[SOL_A]]+Table3[[#This Row],[OTL_H]]+Table3[[#This Row],[SOL_H]]</f>
        <v>44</v>
      </c>
      <c r="AL12" s="15">
        <f>Table3[[#This Row],[PTS]]/(2*Table3[[#This Row],[GP]])</f>
        <v>0.61111111111111116</v>
      </c>
      <c r="AM12" s="15">
        <f>Table3[[#This Row],[PTS2]]/(3*Table3[[#This Row],[GP]])</f>
        <v>0.54320987654320985</v>
      </c>
      <c r="AN12">
        <f>(2*Table3[[#This Row],[GR]])+Table3[[#This Row],[PTS]]</f>
        <v>143</v>
      </c>
      <c r="AO12">
        <f>(3*Table3[[#This Row],[GR]])+Table3[[#This Row],[PTS2]]</f>
        <v>209</v>
      </c>
      <c r="AP12">
        <f>Table3[[#This Row],[PTS]]+(2 * Table3[[#This Row],[GR]] * Table3[[#This Row],[PTS%]])</f>
        <v>100.22222222222223</v>
      </c>
      <c r="AQ12">
        <f>Table3[[#This Row],[PTS2]]+(3 * Table3[[#This Row],[GR]] * Table3[[#This Row],[PTS%2]])</f>
        <v>133.62962962962962</v>
      </c>
      <c r="AR12" s="20" t="str">
        <f>_xlfn.CONCAT(TEXT(Table3[[#This Row],[W]], "0"), "-", TEXT(Table3[[#This Row],[RL]],"0"), "-", TEXT(Table3[[#This Row],[OTL]]+Table3[[#This Row],[SOL]], "0"))</f>
        <v>14-8-5</v>
      </c>
      <c r="AS12">
        <f>COUNTIFS(DataRegularSeason20242025!$D$3:$D$1315,Table3[[#This Row],[Teams]],DataRegularSeason20242025!$K$3:$K$1315,0)</f>
        <v>2</v>
      </c>
      <c r="AT12">
        <f>SUMIF(DataRegularSeason20242025!$D$3:$D$1315,$A12, DataRegularSeason20242025!$J$3:$J$1315)</f>
        <v>46</v>
      </c>
      <c r="AU12">
        <f>SUMIF(DataRegularSeason20242025!$D$3:$D$1315,$A12, DataRegularSeason20242025!$K$3:$K$1315)</f>
        <v>32</v>
      </c>
      <c r="AV12">
        <f>AT12-AU12</f>
        <v>14</v>
      </c>
      <c r="AW12">
        <f>COUNTIFS(DataRegularSeason20242025!$E$3:$E$1315,Table3[[#This Row],[Teams]],DataRegularSeason20242025!$J$3:$J$1315,0)</f>
        <v>0</v>
      </c>
      <c r="AX12">
        <f>SUMIF(DataRegularSeason20242025!$E$3:$E$1315,$A12,DataRegularSeason20242025!$K$3:$K$1315)</f>
        <v>42</v>
      </c>
      <c r="AY12">
        <f>SUMIF(DataRegularSeason20242025!$E$3:$E$1315,$A12,DataRegularSeason20242025!$J$3:$J$1315)</f>
        <v>55</v>
      </c>
      <c r="AZ12">
        <f>AX12-AY12</f>
        <v>-13</v>
      </c>
      <c r="BA12">
        <f>AT12+AX12</f>
        <v>88</v>
      </c>
      <c r="BB12">
        <f>AU12+AY12</f>
        <v>87</v>
      </c>
      <c r="BC12">
        <f>BA12-BB12</f>
        <v>1</v>
      </c>
      <c r="BD12" s="17">
        <f>Table3[[#This Row],[GF]]/Table3[[#This Row],[GP]]</f>
        <v>3.2592592592592591</v>
      </c>
      <c r="BE12" s="17">
        <f>Table3[[#This Row],[GA]]/Table3[[#This Row],[GP]]</f>
        <v>3.2222222222222223</v>
      </c>
      <c r="BF12" s="17">
        <f>(Table3[[#This Row],[GF]]-Table3[[#This Row],[GA]])/Table3[[#This Row],[GP]]</f>
        <v>3.7037037037037035E-2</v>
      </c>
      <c r="BG12" s="50" t="str">
        <f>_xlfn.CONCAT(TEXT(Table3[[#This Row],[W_H]], "0"), "-", TEXT(Table3[[#This Row],[RL_H]],"0"), "-", TEXT(Table3[[#This Row],[OTL_H]]+Table3[[#This Row],[SOL_H]], "0"))</f>
        <v>4-6-4</v>
      </c>
      <c r="BH12" s="50" t="str">
        <f>_xlfn.CONCAT(TEXT(Table3[[#This Row],[W_A]], "0"), "-", TEXT(Table3[[#This Row],[RL_A]],"0"), "-", TEXT(Table3[[#This Row],[OTL_A]]+Table3[[#This Row],[SOL_A]], "0"))</f>
        <v>10-2-1</v>
      </c>
      <c r="BI12" s="50">
        <f>((2*(Table3[[#This Row],[W_H]]))+Table3[[#This Row],[OTL_H]]+Table3[[#This Row],[SOL_H]])/(2*Table3[[#This Row],[GP_H]])</f>
        <v>0.42857142857142855</v>
      </c>
      <c r="BJ12" s="50">
        <f>((2*(Table3[[#This Row],[W_A]]))+Table3[[#This Row],[OTL_A]]+Table3[[#This Row],[SOL_A]])/(2*Table3[[#This Row],[GP_A]])</f>
        <v>0.80769230769230771</v>
      </c>
      <c r="BK12">
        <f>COUNTIFS(DataRegularSeason20242025!$D$3:$D$1315,$A12,DataRegularSeason20242025!$H$3:$H$1315, $A12)</f>
        <v>6</v>
      </c>
      <c r="BL12">
        <f>COUNTIFS(DataRegularSeason20242025!$E$3:$E$1315,$A12,DataRegularSeason20242025!$H$3:$H$1315, $A12)</f>
        <v>8</v>
      </c>
      <c r="BM12">
        <f>BK12+BL12</f>
        <v>14</v>
      </c>
      <c r="BN12">
        <f>F12-BK12</f>
        <v>7</v>
      </c>
      <c r="BO12">
        <f>H12-BL12</f>
        <v>6</v>
      </c>
      <c r="BP12">
        <f>BN12+BO12</f>
        <v>13</v>
      </c>
      <c r="BU12" t="s">
        <v>1472</v>
      </c>
      <c r="BV12">
        <f>$BV$3/($BV$10-$BV$9)</f>
        <v>5.1449275362318838</v>
      </c>
    </row>
    <row r="13" spans="1:83"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26</v>
      </c>
      <c r="E13" s="15">
        <f>Table3[[#This Row],[Watched]]/Table3[[#This Row],[GP]]</f>
        <v>0.9285714285714286</v>
      </c>
      <c r="F13">
        <f>COUNTIFS(DataRegularSeason20242025!$N$3:$N$1315,1,DataRegularSeason20242025!$D$3:$D$1315,$A13)</f>
        <v>13</v>
      </c>
      <c r="G13">
        <f>41-Table3[[#This Row],[GP_A]]</f>
        <v>28</v>
      </c>
      <c r="H13">
        <f>COUNTIFS(DataRegularSeason20242025!$E$3:$E$1315,$A13,DataRegularSeason20242025!$N$3:$N$1315,1)</f>
        <v>15</v>
      </c>
      <c r="I13">
        <f>41-Table3[[#This Row],[GP_H]]</f>
        <v>26</v>
      </c>
      <c r="J13">
        <f>F13+H13</f>
        <v>28</v>
      </c>
      <c r="K13">
        <f>82-Table3[[#This Row],[GP]]</f>
        <v>54</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4</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0</v>
      </c>
      <c r="X13">
        <f>H13-T13</f>
        <v>7</v>
      </c>
      <c r="Y13">
        <f>COUNTIFS(DataRegularSeason20242025!$E$3:$E$1315,$A13, DataRegularSeason20242025!$S$3:$S$1315, $A13,DataRegularSeason20242025!$M$3:$M$1315,"REG")</f>
        <v>6</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16</v>
      </c>
      <c r="AC13">
        <f>Table3[[#This Row],[L_A]]+Table3[[#This Row],[L_H]]</f>
        <v>12</v>
      </c>
      <c r="AD13">
        <f>Table3[[#This Row],[RW_A]]+Table3[[#This Row],[RW_H]]</f>
        <v>11</v>
      </c>
      <c r="AE13">
        <f>Table3[[#This Row],[RL_A]]+Table3[[#This Row],[RL_H]]</f>
        <v>10</v>
      </c>
      <c r="AF13">
        <f>Table3[[#This Row],[OTW_A]]+Table3[[#This Row],[OTW_H]]</f>
        <v>5</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45</v>
      </c>
      <c r="AL13" s="15">
        <f>Table3[[#This Row],[PTS]]/(2*Table3[[#This Row],[GP]])</f>
        <v>0.6071428571428571</v>
      </c>
      <c r="AM13" s="15">
        <f>Table3[[#This Row],[PTS2]]/(3*Table3[[#This Row],[GP]])</f>
        <v>0.5357142857142857</v>
      </c>
      <c r="AN13">
        <f>(2*Table3[[#This Row],[GR]])+Table3[[#This Row],[PTS]]</f>
        <v>142</v>
      </c>
      <c r="AO13">
        <f>(3*Table3[[#This Row],[GR]])+Table3[[#This Row],[PTS2]]</f>
        <v>207</v>
      </c>
      <c r="AP13">
        <f>Table3[[#This Row],[PTS]]+(2 * Table3[[#This Row],[GR]] * Table3[[#This Row],[PTS%]])</f>
        <v>99.571428571428569</v>
      </c>
      <c r="AQ13">
        <f>Table3[[#This Row],[PTS2]]+(3 * Table3[[#This Row],[GR]] * Table3[[#This Row],[PTS%2]])</f>
        <v>131.78571428571428</v>
      </c>
      <c r="AR13" s="20" t="str">
        <f>_xlfn.CONCAT(TEXT(Table3[[#This Row],[W]], "0"), "-", TEXT(Table3[[#This Row],[RL]],"0"), "-", TEXT(Table3[[#This Row],[OTL]]+Table3[[#This Row],[SOL]], "0"))</f>
        <v>16-10-2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34</v>
      </c>
      <c r="AV13">
        <f>AT13-AU13</f>
        <v>7</v>
      </c>
      <c r="AW13">
        <f>COUNTIFS(DataRegularSeason20242025!$E$3:$E$1315,Table3[[#This Row],[Teams]],DataRegularSeason20242025!$J$3:$J$1315,0)</f>
        <v>1</v>
      </c>
      <c r="AX13">
        <f>SUMIF(DataRegularSeason20242025!$E$3:$E$1315,$A13,DataRegularSeason20242025!$K$3:$K$1315)</f>
        <v>43</v>
      </c>
      <c r="AY13">
        <f>SUMIF(DataRegularSeason20242025!$E$3:$E$1315,$A13,DataRegularSeason20242025!$J$3:$J$1315)</f>
        <v>46</v>
      </c>
      <c r="AZ13">
        <f>AX13-AY13</f>
        <v>-3</v>
      </c>
      <c r="BA13">
        <f>AT13+AX13</f>
        <v>84</v>
      </c>
      <c r="BB13">
        <f>AU13+AY13</f>
        <v>80</v>
      </c>
      <c r="BC13">
        <f>BA13-BB13</f>
        <v>4</v>
      </c>
      <c r="BD13" s="17">
        <f>Table3[[#This Row],[GF]]/Table3[[#This Row],[GP]]</f>
        <v>3</v>
      </c>
      <c r="BE13" s="17">
        <f>Table3[[#This Row],[GA]]/Table3[[#This Row],[GP]]</f>
        <v>2.8571428571428572</v>
      </c>
      <c r="BF13" s="17">
        <f>(Table3[[#This Row],[GF]]-Table3[[#This Row],[GA]])/Table3[[#This Row],[GP]]</f>
        <v>0.14285714285714285</v>
      </c>
      <c r="BG13" s="50" t="str">
        <f>_xlfn.CONCAT(TEXT(Table3[[#This Row],[W_H]], "0"), "-", TEXT(Table3[[#This Row],[RL_H]],"0"), "-", TEXT(Table3[[#This Row],[OTL_H]]+Table3[[#This Row],[SOL_H]], "0"))</f>
        <v>8-6-1</v>
      </c>
      <c r="BH13" s="50" t="str">
        <f>_xlfn.CONCAT(TEXT(Table3[[#This Row],[W_A]], "0"), "-", TEXT(Table3[[#This Row],[RL_A]],"0"), "-", TEXT(Table3[[#This Row],[OTL_A]]+Table3[[#This Row],[SOL_A]], "0"))</f>
        <v>8-4-1</v>
      </c>
      <c r="BI13" s="50">
        <f>((2*(Table3[[#This Row],[W_H]]))+Table3[[#This Row],[OTL_H]]+Table3[[#This Row],[SOL_H]])/(2*Table3[[#This Row],[GP_H]])</f>
        <v>0.56666666666666665</v>
      </c>
      <c r="BJ13" s="50">
        <f>((2*(Table3[[#This Row],[W_A]]))+Table3[[#This Row],[OTL_A]]+Table3[[#This Row],[SOL_A]])/(2*Table3[[#This Row],[GP_A]])</f>
        <v>0.65384615384615385</v>
      </c>
      <c r="BK13">
        <f>COUNTIFS(DataRegularSeason20242025!$D$3:$D$1315,$A13,DataRegularSeason20242025!$H$3:$H$1315, $A13)</f>
        <v>9</v>
      </c>
      <c r="BL13">
        <f>COUNTIFS(DataRegularSeason20242025!$E$3:$E$1315,$A13,DataRegularSeason20242025!$H$3:$H$1315, $A13)</f>
        <v>7</v>
      </c>
      <c r="BM13">
        <f>BK13+BL13</f>
        <v>16</v>
      </c>
      <c r="BN13">
        <f>F13-BK13</f>
        <v>4</v>
      </c>
      <c r="BO13">
        <f>H13-BL13</f>
        <v>8</v>
      </c>
      <c r="BP13">
        <f>BN13+BO13</f>
        <v>12</v>
      </c>
      <c r="BU13" t="s">
        <v>1480</v>
      </c>
      <c r="BV13">
        <f>(BV5/BV2)/2</f>
        <v>3.0829694323144103</v>
      </c>
    </row>
    <row r="14" spans="1:83"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23</v>
      </c>
      <c r="E14" s="15">
        <f>Table3[[#This Row],[Watched]]/Table3[[#This Row],[GP]]</f>
        <v>0.88461538461538458</v>
      </c>
      <c r="F14">
        <f>COUNTIFS(DataRegularSeason20242025!$N$3:$N$1315,1,DataRegularSeason20242025!$D$3:$D$1315,$A14)</f>
        <v>13</v>
      </c>
      <c r="G14">
        <f>41-Table3[[#This Row],[GP_A]]</f>
        <v>28</v>
      </c>
      <c r="H14">
        <f>COUNTIFS(DataRegularSeason20242025!$E$3:$E$1315,$A14,DataRegularSeason20242025!$N$3:$N$1315,1)</f>
        <v>13</v>
      </c>
      <c r="I14">
        <f>41-Table3[[#This Row],[GP_H]]</f>
        <v>28</v>
      </c>
      <c r="J14">
        <f>F14+H14</f>
        <v>26</v>
      </c>
      <c r="K14">
        <f>82-Table3[[#This Row],[GP]]</f>
        <v>56</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4</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6</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14</v>
      </c>
      <c r="AC14">
        <f>Table3[[#This Row],[L_A]]+Table3[[#This Row],[L_H]]</f>
        <v>12</v>
      </c>
      <c r="AD14">
        <f>Table3[[#This Row],[RW_A]]+Table3[[#This Row],[RW_H]]</f>
        <v>11</v>
      </c>
      <c r="AE14">
        <f>Table3[[#This Row],[RL_A]]+Table3[[#This Row],[RL_H]]</f>
        <v>10</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30</v>
      </c>
      <c r="AK14">
        <f>(3*(Table3[[#This Row],[RW_A]]+Table3[[#This Row],[RW_H]]))+(2*(Table3[[#This Row],[OTW_A]]+Table3[[#This Row],[SOW_A]]+Table3[[#This Row],[OTW_H]]+Table3[[#This Row],[SOW_H]]))+Table3[[#This Row],[OTL_A]]+Table3[[#This Row],[SOL_A]]+Table3[[#This Row],[OTL_H]]+Table3[[#This Row],[SOL_H]]</f>
        <v>41</v>
      </c>
      <c r="AL14" s="15">
        <f>Table3[[#This Row],[PTS]]/(2*Table3[[#This Row],[GP]])</f>
        <v>0.57692307692307687</v>
      </c>
      <c r="AM14" s="15">
        <f>Table3[[#This Row],[PTS2]]/(3*Table3[[#This Row],[GP]])</f>
        <v>0.52564102564102566</v>
      </c>
      <c r="AN14">
        <f>(2*Table3[[#This Row],[GR]])+Table3[[#This Row],[PTS]]</f>
        <v>142</v>
      </c>
      <c r="AO14">
        <f>(3*Table3[[#This Row],[GR]])+Table3[[#This Row],[PTS2]]</f>
        <v>209</v>
      </c>
      <c r="AP14">
        <f>Table3[[#This Row],[PTS]]+(2 * Table3[[#This Row],[GR]] * Table3[[#This Row],[PTS%]])</f>
        <v>94.615384615384613</v>
      </c>
      <c r="AQ14">
        <f>Table3[[#This Row],[PTS2]]+(3 * Table3[[#This Row],[GR]] * Table3[[#This Row],[PTS%2]])</f>
        <v>129.30769230769232</v>
      </c>
      <c r="AR14" s="20" t="str">
        <f>_xlfn.CONCAT(TEXT(Table3[[#This Row],[W]], "0"), "-", TEXT(Table3[[#This Row],[RL]],"0"), "-", TEXT(Table3[[#This Row],[OTL]]+Table3[[#This Row],[SOL]], "0"))</f>
        <v>14-10-2</v>
      </c>
      <c r="AS14">
        <f>COUNTIFS(DataRegularSeason20242025!$D$3:$D$1315,Table3[[#This Row],[Teams]],DataRegularSeason20242025!$K$3:$K$1315,0)</f>
        <v>0</v>
      </c>
      <c r="AT14">
        <f>SUMIF(DataRegularSeason20242025!$D$3:$D$1315,$A14, DataRegularSeason20242025!$J$3:$J$1315)</f>
        <v>53</v>
      </c>
      <c r="AU14">
        <f>SUMIF(DataRegularSeason20242025!$D$3:$D$1315,$A14, DataRegularSeason20242025!$K$3:$K$1315)</f>
        <v>51</v>
      </c>
      <c r="AV14">
        <f>AT14-AU14</f>
        <v>2</v>
      </c>
      <c r="AW14">
        <f>COUNTIFS(DataRegularSeason20242025!$E$3:$E$1315,Table3[[#This Row],[Teams]],DataRegularSeason20242025!$J$3:$J$1315,0)</f>
        <v>2</v>
      </c>
      <c r="AX14">
        <f>SUMIF(DataRegularSeason20242025!$E$3:$E$1315,$A14,DataRegularSeason20242025!$K$3:$K$1315)</f>
        <v>50</v>
      </c>
      <c r="AY14">
        <f>SUMIF(DataRegularSeason20242025!$E$3:$E$1315,$A14,DataRegularSeason20242025!$J$3:$J$1315)</f>
        <v>30</v>
      </c>
      <c r="AZ14">
        <f>AX14-AY14</f>
        <v>20</v>
      </c>
      <c r="BA14">
        <f>AT14+AX14</f>
        <v>103</v>
      </c>
      <c r="BB14">
        <f>AU14+AY14</f>
        <v>81</v>
      </c>
      <c r="BC14">
        <f>BA14-BB14</f>
        <v>22</v>
      </c>
      <c r="BD14" s="17">
        <f>Table3[[#This Row],[GF]]/Table3[[#This Row],[GP]]</f>
        <v>3.9615384615384617</v>
      </c>
      <c r="BE14" s="17">
        <f>Table3[[#This Row],[GA]]/Table3[[#This Row],[GP]]</f>
        <v>3.1153846153846154</v>
      </c>
      <c r="BF14" s="17">
        <f>(Table3[[#This Row],[GF]]-Table3[[#This Row],[GA]])/Table3[[#This Row],[GP]]</f>
        <v>0.84615384615384615</v>
      </c>
      <c r="BG14" s="50" t="str">
        <f>_xlfn.CONCAT(TEXT(Table3[[#This Row],[W_H]], "0"), "-", TEXT(Table3[[#This Row],[RL_H]],"0"), "-", TEXT(Table3[[#This Row],[OTL_H]]+Table3[[#This Row],[SOL_H]], "0"))</f>
        <v>8-4-1</v>
      </c>
      <c r="BH14" s="50" t="str">
        <f>_xlfn.CONCAT(TEXT(Table3[[#This Row],[W_A]], "0"), "-", TEXT(Table3[[#This Row],[RL_A]],"0"), "-", TEXT(Table3[[#This Row],[OTL_A]]+Table3[[#This Row],[SOL_A]], "0"))</f>
        <v>6-6-1</v>
      </c>
      <c r="BI14" s="50">
        <f>((2*(Table3[[#This Row],[W_H]]))+Table3[[#This Row],[OTL_H]]+Table3[[#This Row],[SOL_H]])/(2*Table3[[#This Row],[GP_H]])</f>
        <v>0.65384615384615385</v>
      </c>
      <c r="BJ14" s="50">
        <f>((2*(Table3[[#This Row],[W_A]]))+Table3[[#This Row],[OTL_A]]+Table3[[#This Row],[SOL_A]])/(2*Table3[[#This Row],[GP_A]])</f>
        <v>0.5</v>
      </c>
      <c r="BK14">
        <f>COUNTIFS(DataRegularSeason20242025!$D$3:$D$1315,$A14,DataRegularSeason20242025!$H$3:$H$1315, $A14)</f>
        <v>7</v>
      </c>
      <c r="BL14">
        <f>COUNTIFS(DataRegularSeason20242025!$E$3:$E$1315,$A14,DataRegularSeason20242025!$H$3:$H$1315, $A14)</f>
        <v>7</v>
      </c>
      <c r="BM14">
        <f>BK14+BL14</f>
        <v>14</v>
      </c>
      <c r="BN14">
        <f>F14-BK14</f>
        <v>6</v>
      </c>
      <c r="BO14">
        <f>H14-BL14</f>
        <v>6</v>
      </c>
      <c r="BP14">
        <f>BN14+BO14</f>
        <v>12</v>
      </c>
      <c r="BU14" t="s">
        <v>1801</v>
      </c>
      <c r="BV14">
        <f>BV7+BV8</f>
        <v>95</v>
      </c>
    </row>
    <row r="15" spans="1:83"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28</v>
      </c>
      <c r="E15" s="15">
        <f>Table3[[#This Row],[Watched]]/Table3[[#This Row],[GP]]</f>
        <v>0.96551724137931039</v>
      </c>
      <c r="F15">
        <f>COUNTIFS(DataRegularSeason20242025!$N$3:$N$1315,1,DataRegularSeason20242025!$D$3:$D$1315,$A15)</f>
        <v>15</v>
      </c>
      <c r="G15">
        <f>41-Table3[[#This Row],[GP_A]]</f>
        <v>26</v>
      </c>
      <c r="H15">
        <f>COUNTIFS(DataRegularSeason20242025!$E$3:$E$1315,$A15,DataRegularSeason20242025!$N$3:$N$1315,1)</f>
        <v>14</v>
      </c>
      <c r="I15">
        <f>41-Table3[[#This Row],[GP_H]]</f>
        <v>27</v>
      </c>
      <c r="J15">
        <f>F15+H15</f>
        <v>29</v>
      </c>
      <c r="K15">
        <f>82-Table3[[#This Row],[GP]]</f>
        <v>53</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10</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4</v>
      </c>
      <c r="Y15">
        <f>COUNTIFS(DataRegularSeason20242025!$E$3:$E$1315,$A15, DataRegularSeason20242025!$S$3:$S$1315, $A15,DataRegularSeason20242025!$M$3:$M$1315,"REG")</f>
        <v>3</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14</v>
      </c>
      <c r="AC15">
        <f>Table3[[#This Row],[L_A]]+Table3[[#This Row],[L_H]]</f>
        <v>15</v>
      </c>
      <c r="AD15">
        <f>Table3[[#This Row],[RW_A]]+Table3[[#This Row],[RW_H]]</f>
        <v>9</v>
      </c>
      <c r="AE15">
        <f>Table3[[#This Row],[RL_A]]+Table3[[#This Row],[RL_H]]</f>
        <v>10</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33</v>
      </c>
      <c r="AK15">
        <f>(3*(Table3[[#This Row],[RW_A]]+Table3[[#This Row],[RW_H]]))+(2*(Table3[[#This Row],[OTW_A]]+Table3[[#This Row],[SOW_A]]+Table3[[#This Row],[OTW_H]]+Table3[[#This Row],[SOW_H]]))+Table3[[#This Row],[OTL_A]]+Table3[[#This Row],[SOL_A]]+Table3[[#This Row],[OTL_H]]+Table3[[#This Row],[SOL_H]]</f>
        <v>42</v>
      </c>
      <c r="AL15" s="15">
        <f>Table3[[#This Row],[PTS]]/(2*Table3[[#This Row],[GP]])</f>
        <v>0.56896551724137934</v>
      </c>
      <c r="AM15" s="15">
        <f>Table3[[#This Row],[PTS2]]/(3*Table3[[#This Row],[GP]])</f>
        <v>0.48275862068965519</v>
      </c>
      <c r="AN15">
        <f>(2*Table3[[#This Row],[GR]])+Table3[[#This Row],[PTS]]</f>
        <v>139</v>
      </c>
      <c r="AO15">
        <f>(3*Table3[[#This Row],[GR]])+Table3[[#This Row],[PTS2]]</f>
        <v>201</v>
      </c>
      <c r="AP15">
        <f>Table3[[#This Row],[PTS]]+(2 * Table3[[#This Row],[GR]] * Table3[[#This Row],[PTS%]])</f>
        <v>93.310344827586206</v>
      </c>
      <c r="AQ15">
        <f>Table3[[#This Row],[PTS2]]+(3 * Table3[[#This Row],[GR]] * Table3[[#This Row],[PTS%2]])</f>
        <v>118.75862068965517</v>
      </c>
      <c r="AR15" s="20" t="str">
        <f>_xlfn.CONCAT(TEXT(Table3[[#This Row],[W]], "0"), "-", TEXT(Table3[[#This Row],[RL]],"0"), "-", TEXT(Table3[[#This Row],[OTL]]+Table3[[#This Row],[SOL]], "0"))</f>
        <v>14-10-5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3</v>
      </c>
      <c r="AX15">
        <f>SUMIF(DataRegularSeason20242025!$E$3:$E$1315,$A15,DataRegularSeason20242025!$K$3:$K$1315)</f>
        <v>46</v>
      </c>
      <c r="AY15">
        <f>SUMIF(DataRegularSeason20242025!$E$3:$E$1315,$A15,DataRegularSeason20242025!$J$3:$J$1315)</f>
        <v>35</v>
      </c>
      <c r="AZ15">
        <f>AX15-AY15</f>
        <v>11</v>
      </c>
      <c r="BA15">
        <f>AT15+AX15</f>
        <v>81</v>
      </c>
      <c r="BB15">
        <f>AU15+AY15</f>
        <v>91</v>
      </c>
      <c r="BC15">
        <f>BA15-BB15</f>
        <v>-10</v>
      </c>
      <c r="BD15" s="17">
        <f>Table3[[#This Row],[GF]]/Table3[[#This Row],[GP]]</f>
        <v>2.7931034482758621</v>
      </c>
      <c r="BE15" s="17">
        <f>Table3[[#This Row],[GA]]/Table3[[#This Row],[GP]]</f>
        <v>3.1379310344827585</v>
      </c>
      <c r="BF15" s="17">
        <f>(Table3[[#This Row],[GF]]-Table3[[#This Row],[GA]])/Table3[[#This Row],[GP]]</f>
        <v>-0.34482758620689657</v>
      </c>
      <c r="BG15" s="50" t="str">
        <f>_xlfn.CONCAT(TEXT(Table3[[#This Row],[W_H]], "0"), "-", TEXT(Table3[[#This Row],[RL_H]],"0"), "-", TEXT(Table3[[#This Row],[OTL_H]]+Table3[[#This Row],[SOL_H]], "0"))</f>
        <v>10-3-1</v>
      </c>
      <c r="BH15" s="50" t="str">
        <f>_xlfn.CONCAT(TEXT(Table3[[#This Row],[W_A]], "0"), "-", TEXT(Table3[[#This Row],[RL_A]],"0"), "-", TEXT(Table3[[#This Row],[OTL_A]]+Table3[[#This Row],[SOL_A]], "0"))</f>
        <v>4-7-4</v>
      </c>
      <c r="BI15" s="50">
        <f>((2*(Table3[[#This Row],[W_H]]))+Table3[[#This Row],[OTL_H]]+Table3[[#This Row],[SOL_H]])/(2*Table3[[#This Row],[GP_H]])</f>
        <v>0.75</v>
      </c>
      <c r="BJ15" s="50">
        <f>((2*(Table3[[#This Row],[W_A]]))+Table3[[#This Row],[OTL_A]]+Table3[[#This Row],[SOL_A]])/(2*Table3[[#This Row],[GP_A]])</f>
        <v>0.4</v>
      </c>
      <c r="BK15">
        <f>COUNTIFS(DataRegularSeason20242025!$D$3:$D$1315,$A15,DataRegularSeason20242025!$H$3:$H$1315, $A15)</f>
        <v>14</v>
      </c>
      <c r="BL15">
        <f>COUNTIFS(DataRegularSeason20242025!$E$3:$E$1315,$A15,DataRegularSeason20242025!$H$3:$H$1315, $A15)</f>
        <v>15</v>
      </c>
      <c r="BM15">
        <f>BK15+BL15</f>
        <v>29</v>
      </c>
      <c r="BN15">
        <f>F15-BK15</f>
        <v>1</v>
      </c>
      <c r="BO15">
        <f>H15-BL15</f>
        <v>-1</v>
      </c>
      <c r="BP15">
        <f>BN15+BO15</f>
        <v>0</v>
      </c>
      <c r="BU15" t="s">
        <v>1802</v>
      </c>
      <c r="BV15">
        <f>BV14/BV2</f>
        <v>0.20742358078602621</v>
      </c>
    </row>
    <row r="16" spans="1:83"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0.8</v>
      </c>
      <c r="F16">
        <f>COUNTIFS(DataRegularSeason20242025!$N$3:$N$1315,1,DataRegularSeason20242025!$D$3:$D$1315,$A16)</f>
        <v>16</v>
      </c>
      <c r="G16">
        <f>41-Table3[[#This Row],[GP_A]]</f>
        <v>25</v>
      </c>
      <c r="H16">
        <f>COUNTIFS(DataRegularSeason20242025!$E$3:$E$1315,$A16,DataRegularSeason20242025!$N$3:$N$1315,1)</f>
        <v>14</v>
      </c>
      <c r="I16">
        <f>41-Table3[[#This Row],[GP_H]]</f>
        <v>27</v>
      </c>
      <c r="J16">
        <f>F16+H16</f>
        <v>30</v>
      </c>
      <c r="K16">
        <f>82-Table3[[#This Row],[GP]]</f>
        <v>52</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7</v>
      </c>
      <c r="Y16">
        <f>COUNTIFS(DataRegularSeason20242025!$E$3:$E$1315,$A16, DataRegularSeason20242025!$S$3:$S$1315, $A16,DataRegularSeason20242025!$M$3:$M$1315,"REG")</f>
        <v>7</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13</v>
      </c>
      <c r="AD16">
        <f>Table3[[#This Row],[RW_A]]+Table3[[#This Row],[RW_H]]</f>
        <v>14</v>
      </c>
      <c r="AE16">
        <f>Table3[[#This Row],[RL_A]]+Table3[[#This Row],[RL_H]]</f>
        <v>13</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0.56666666666666665</v>
      </c>
      <c r="AM16" s="15">
        <f>Table3[[#This Row],[PTS2]]/(3*Table3[[#This Row],[GP]])</f>
        <v>0.53333333333333333</v>
      </c>
      <c r="AN16">
        <f>(2*Table3[[#This Row],[GR]])+Table3[[#This Row],[PTS]]</f>
        <v>138</v>
      </c>
      <c r="AO16">
        <f>(3*Table3[[#This Row],[GR]])+Table3[[#This Row],[PTS2]]</f>
        <v>204</v>
      </c>
      <c r="AP16">
        <f>Table3[[#This Row],[PTS]]+(2 * Table3[[#This Row],[GR]] * Table3[[#This Row],[PTS%]])</f>
        <v>92.933333333333337</v>
      </c>
      <c r="AQ16">
        <f>Table3[[#This Row],[PTS2]]+(3 * Table3[[#This Row],[GR]] * Table3[[#This Row],[PTS%2]])</f>
        <v>131.19999999999999</v>
      </c>
      <c r="AR16" s="20" t="str">
        <f>_xlfn.CONCAT(TEXT(Table3[[#This Row],[W]], "0"), "-", TEXT(Table3[[#This Row],[RL]],"0"), "-", TEXT(Table3[[#This Row],[OTL]]+Table3[[#This Row],[SOL]], "0"))</f>
        <v>17-13-0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46</v>
      </c>
      <c r="AY16">
        <f>SUMIF(DataRegularSeason20242025!$E$3:$E$1315,$A16,DataRegularSeason20242025!$J$3:$J$1315)</f>
        <v>55</v>
      </c>
      <c r="AZ16">
        <f>AX16-AY16</f>
        <v>-9</v>
      </c>
      <c r="BA16">
        <f>AT16+AX16</f>
        <v>101</v>
      </c>
      <c r="BB16">
        <f>AU16+AY16</f>
        <v>105</v>
      </c>
      <c r="BC16">
        <f>BA16-BB16</f>
        <v>-4</v>
      </c>
      <c r="BD16" s="17">
        <f>Table3[[#This Row],[GF]]/Table3[[#This Row],[GP]]</f>
        <v>3.3666666666666667</v>
      </c>
      <c r="BE16" s="17">
        <f>Table3[[#This Row],[GA]]/Table3[[#This Row],[GP]]</f>
        <v>3.5</v>
      </c>
      <c r="BF16" s="17">
        <f>(Table3[[#This Row],[GF]]-Table3[[#This Row],[GA]])/Table3[[#This Row],[GP]]</f>
        <v>-0.13333333333333333</v>
      </c>
      <c r="BG16" s="50" t="str">
        <f>_xlfn.CONCAT(TEXT(Table3[[#This Row],[W_H]], "0"), "-", TEXT(Table3[[#This Row],[RL_H]],"0"), "-", TEXT(Table3[[#This Row],[OTL_H]]+Table3[[#This Row],[SOL_H]], "0"))</f>
        <v>7-7-0</v>
      </c>
      <c r="BH16" s="50" t="str">
        <f>_xlfn.CONCAT(TEXT(Table3[[#This Row],[W_A]], "0"), "-", TEXT(Table3[[#This Row],[RL_A]],"0"), "-", TEXT(Table3[[#This Row],[OTL_A]]+Table3[[#This Row],[SOL_A]], "0"))</f>
        <v>10-6-0</v>
      </c>
      <c r="BI16" s="50">
        <f>((2*(Table3[[#This Row],[W_H]]))+Table3[[#This Row],[OTL_H]]+Table3[[#This Row],[SOL_H]])/(2*Table3[[#This Row],[GP_H]])</f>
        <v>0.5</v>
      </c>
      <c r="BJ16" s="50">
        <f>((2*(Table3[[#This Row],[W_A]]))+Table3[[#This Row],[OTL_A]]+Table3[[#This Row],[SOL_A]])/(2*Table3[[#This Row],[GP_A]])</f>
        <v>0.625</v>
      </c>
      <c r="BK16">
        <f>COUNTIFS(DataRegularSeason20242025!$D$3:$D$1315,$A16,DataRegularSeason20242025!$H$3:$H$1315, $A16)</f>
        <v>6</v>
      </c>
      <c r="BL16">
        <f>COUNTIFS(DataRegularSeason20242025!$E$3:$E$1315,$A16,DataRegularSeason20242025!$H$3:$H$1315, $A16)</f>
        <v>12</v>
      </c>
      <c r="BM16">
        <f>BK16+BL16</f>
        <v>18</v>
      </c>
      <c r="BN16">
        <f>F16-BK16</f>
        <v>10</v>
      </c>
      <c r="BO16">
        <f>H16-BL16</f>
        <v>2</v>
      </c>
      <c r="BP16">
        <f>BN16+BO16</f>
        <v>12</v>
      </c>
    </row>
    <row r="17" spans="1:73" x14ac:dyDescent="0.25">
      <c r="A17" t="s">
        <v>20</v>
      </c>
      <c r="B17" t="s">
        <v>98</v>
      </c>
      <c r="C17" t="s">
        <v>99</v>
      </c>
      <c r="D17">
        <f>COUNTIFS(DataRegularSeason20242025!$D$3:$D$1315,$A17,DataRegularSeason20242025!$R$3:$R$1315,1,DataRegularSeason20242025!$N$3:$N$1315,1) + COUNTIFS(DataRegularSeason20242025!$E$3:$E$1315,$A17,DataRegularSeason20242025!$R$3:$R$1315,1,DataRegularSeason20242025!$N$3:$N$1315,1)</f>
        <v>22</v>
      </c>
      <c r="E17" s="15">
        <f>Table3[[#This Row],[Watched]]/Table3[[#This Row],[GP]]</f>
        <v>0.7857142857142857</v>
      </c>
      <c r="F17">
        <f>COUNTIFS(DataRegularSeason20242025!$N$3:$N$1315,1,DataRegularSeason20242025!$D$3:$D$1315,$A17)</f>
        <v>13</v>
      </c>
      <c r="G17">
        <f>41-Table3[[#This Row],[GP_A]]</f>
        <v>28</v>
      </c>
      <c r="H17">
        <f>COUNTIFS(DataRegularSeason20242025!$E$3:$E$1315,$A17,DataRegularSeason20242025!$N$3:$N$1315,1)</f>
        <v>15</v>
      </c>
      <c r="I17">
        <f>41-Table3[[#This Row],[GP_H]]</f>
        <v>26</v>
      </c>
      <c r="J17">
        <f>F17+H17</f>
        <v>28</v>
      </c>
      <c r="K17">
        <f>82-Table3[[#This Row],[GP]]</f>
        <v>54</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7</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15</v>
      </c>
      <c r="AC17">
        <f>Table3[[#This Row],[L_A]]+Table3[[#This Row],[L_H]]</f>
        <v>13</v>
      </c>
      <c r="AD17">
        <f>Table3[[#This Row],[RW_A]]+Table3[[#This Row],[RW_H]]</f>
        <v>15</v>
      </c>
      <c r="AE17">
        <f>Table3[[#This Row],[RL_A]]+Table3[[#This Row],[RL_H]]</f>
        <v>12</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46</v>
      </c>
      <c r="AL17" s="15">
        <f>Table3[[#This Row],[PTS]]/(2*Table3[[#This Row],[GP]])</f>
        <v>0.5535714285714286</v>
      </c>
      <c r="AM17" s="15">
        <f>Table3[[#This Row],[PTS2]]/(3*Table3[[#This Row],[GP]])</f>
        <v>0.54761904761904767</v>
      </c>
      <c r="AN17">
        <f>(2*Table3[[#This Row],[GR]])+Table3[[#This Row],[PTS]]</f>
        <v>139</v>
      </c>
      <c r="AO17">
        <f>(3*Table3[[#This Row],[GR]])+Table3[[#This Row],[PTS2]]</f>
        <v>208</v>
      </c>
      <c r="AP17">
        <f>Table3[[#This Row],[PTS]]+(2 * Table3[[#This Row],[GR]] * Table3[[#This Row],[PTS%]])</f>
        <v>90.785714285714292</v>
      </c>
      <c r="AQ17">
        <f>Table3[[#This Row],[PTS2]]+(3 * Table3[[#This Row],[GR]] * Table3[[#This Row],[PTS%2]])</f>
        <v>134.71428571428572</v>
      </c>
      <c r="AR17" s="20" t="str">
        <f>_xlfn.CONCAT(TEXT(Table3[[#This Row],[W]], "0"), "-", TEXT(Table3[[#This Row],[RL]],"0"), "-", TEXT(Table3[[#This Row],[OTL]]+Table3[[#This Row],[SOL]], "0"))</f>
        <v>15-12-1</v>
      </c>
      <c r="AS17">
        <f>COUNTIFS(DataRegularSeason20242025!$D$3:$D$1315,Table3[[#This Row],[Teams]],DataRegularSeason20242025!$K$3:$K$1315,0)</f>
        <v>3</v>
      </c>
      <c r="AT17">
        <f>SUMIF(DataRegularSeason20242025!$D$3:$D$1315,$A17, DataRegularSeason20242025!$J$3:$J$1315)</f>
        <v>46</v>
      </c>
      <c r="AU17">
        <f>SUMIF(DataRegularSeason20242025!$D$3:$D$1315,$A17, DataRegularSeason20242025!$K$3:$K$1315)</f>
        <v>31</v>
      </c>
      <c r="AV17">
        <f>AT17-AU17</f>
        <v>15</v>
      </c>
      <c r="AW17">
        <f>COUNTIFS(DataRegularSeason20242025!$E$3:$E$1315,Table3[[#This Row],[Teams]],DataRegularSeason20242025!$J$3:$J$1315,0)</f>
        <v>0</v>
      </c>
      <c r="AX17">
        <f>SUMIF(DataRegularSeason20242025!$E$3:$E$1315,$A17,DataRegularSeason20242025!$K$3:$K$1315)</f>
        <v>44</v>
      </c>
      <c r="AY17">
        <f>SUMIF(DataRegularSeason20242025!$E$3:$E$1315,$A17,DataRegularSeason20242025!$J$3:$J$1315)</f>
        <v>52</v>
      </c>
      <c r="AZ17">
        <f>AX17-AY17</f>
        <v>-8</v>
      </c>
      <c r="BA17">
        <f>AT17+AX17</f>
        <v>90</v>
      </c>
      <c r="BB17">
        <f>AU17+AY17</f>
        <v>83</v>
      </c>
      <c r="BC17">
        <f>BA17-BB17</f>
        <v>7</v>
      </c>
      <c r="BD17" s="17">
        <f>Table3[[#This Row],[GF]]/Table3[[#This Row],[GP]]</f>
        <v>3.2142857142857144</v>
      </c>
      <c r="BE17" s="17">
        <f>Table3[[#This Row],[GA]]/Table3[[#This Row],[GP]]</f>
        <v>2.9642857142857144</v>
      </c>
      <c r="BF17" s="17">
        <f>(Table3[[#This Row],[GF]]-Table3[[#This Row],[GA]])/Table3[[#This Row],[GP]]</f>
        <v>0.25</v>
      </c>
      <c r="BG17" s="50" t="str">
        <f>_xlfn.CONCAT(TEXT(Table3[[#This Row],[W_H]], "0"), "-", TEXT(Table3[[#This Row],[RL_H]],"0"), "-", TEXT(Table3[[#This Row],[OTL_H]]+Table3[[#This Row],[SOL_H]], "0"))</f>
        <v>7-7-1</v>
      </c>
      <c r="BH17" s="50" t="str">
        <f>_xlfn.CONCAT(TEXT(Table3[[#This Row],[W_A]], "0"), "-", TEXT(Table3[[#This Row],[RL_A]],"0"), "-", TEXT(Table3[[#This Row],[OTL_A]]+Table3[[#This Row],[SOL_A]], "0"))</f>
        <v>8-5-0</v>
      </c>
      <c r="BI17" s="50">
        <f>((2*(Table3[[#This Row],[W_H]]))+Table3[[#This Row],[OTL_H]]+Table3[[#This Row],[SOL_H]])/(2*Table3[[#This Row],[GP_H]])</f>
        <v>0.5</v>
      </c>
      <c r="BJ17" s="50">
        <f>((2*(Table3[[#This Row],[W_A]]))+Table3[[#This Row],[OTL_A]]+Table3[[#This Row],[SOL_A]])/(2*Table3[[#This Row],[GP_A]])</f>
        <v>0.61538461538461542</v>
      </c>
      <c r="BK17">
        <f>COUNTIFS(DataRegularSeason20242025!$D$3:$D$1315,$A17,DataRegularSeason20242025!$H$3:$H$1315, $A17)</f>
        <v>7</v>
      </c>
      <c r="BL17">
        <f>COUNTIFS(DataRegularSeason20242025!$E$3:$E$1315,$A17,DataRegularSeason20242025!$H$3:$H$1315, $A17)</f>
        <v>12</v>
      </c>
      <c r="BM17">
        <f>BK17+BL17</f>
        <v>19</v>
      </c>
      <c r="BN17">
        <f>F17-BK17</f>
        <v>6</v>
      </c>
      <c r="BO17">
        <f>H17-BL17</f>
        <v>3</v>
      </c>
      <c r="BP17">
        <f>BN17+BO17</f>
        <v>9</v>
      </c>
    </row>
    <row r="18" spans="1:73"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27</v>
      </c>
      <c r="E18" s="15">
        <f>Table3[[#This Row],[Watched]]/Table3[[#This Row],[GP]]</f>
        <v>0.9</v>
      </c>
      <c r="F18">
        <f>COUNTIFS(DataRegularSeason20242025!$N$3:$N$1315,1,DataRegularSeason20242025!$D$3:$D$1315,$A18)</f>
        <v>13</v>
      </c>
      <c r="G18">
        <f>41-Table3[[#This Row],[GP_A]]</f>
        <v>28</v>
      </c>
      <c r="H18">
        <f>COUNTIFS(DataRegularSeason20242025!$E$3:$E$1315,$A18,DataRegularSeason20242025!$N$3:$N$1315,1)</f>
        <v>17</v>
      </c>
      <c r="I18">
        <f>41-Table3[[#This Row],[GP_H]]</f>
        <v>24</v>
      </c>
      <c r="J18">
        <f>F18+H18</f>
        <v>30</v>
      </c>
      <c r="K18">
        <f>82-Table3[[#This Row],[GP]]</f>
        <v>52</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7</v>
      </c>
      <c r="Q18">
        <f>COUNTIFS(DataRegularSeason20242025!$D$3:$D$1315,$A18, DataRegularSeason20242025!$S$3:$S$1315, $A18,DataRegularSeason20242025!$M$3:$M$1315,"REG")</f>
        <v>6</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9</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5</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15</v>
      </c>
      <c r="AC18">
        <f>Table3[[#This Row],[L_A]]+Table3[[#This Row],[L_H]]</f>
        <v>15</v>
      </c>
      <c r="AD18">
        <f>Table3[[#This Row],[RW_A]]+Table3[[#This Row],[RW_H]]</f>
        <v>10</v>
      </c>
      <c r="AE18">
        <f>Table3[[#This Row],[RL_A]]+Table3[[#This Row],[RL_H]]</f>
        <v>12</v>
      </c>
      <c r="AF18">
        <f>Table3[[#This Row],[OTW_A]]+Table3[[#This Row],[OTW_H]]</f>
        <v>5</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33</v>
      </c>
      <c r="AK18">
        <f>(3*(Table3[[#This Row],[RW_A]]+Table3[[#This Row],[RW_H]]))+(2*(Table3[[#This Row],[OTW_A]]+Table3[[#This Row],[SOW_A]]+Table3[[#This Row],[OTW_H]]+Table3[[#This Row],[SOW_H]]))+Table3[[#This Row],[OTL_A]]+Table3[[#This Row],[SOL_A]]+Table3[[#This Row],[OTL_H]]+Table3[[#This Row],[SOL_H]]</f>
        <v>43</v>
      </c>
      <c r="AL18" s="15">
        <f>Table3[[#This Row],[PTS]]/(2*Table3[[#This Row],[GP]])</f>
        <v>0.55000000000000004</v>
      </c>
      <c r="AM18" s="15">
        <f>Table3[[#This Row],[PTS2]]/(3*Table3[[#This Row],[GP]])</f>
        <v>0.4777777777777778</v>
      </c>
      <c r="AN18">
        <f>(2*Table3[[#This Row],[GR]])+Table3[[#This Row],[PTS]]</f>
        <v>137</v>
      </c>
      <c r="AO18">
        <f>(3*Table3[[#This Row],[GR]])+Table3[[#This Row],[PTS2]]</f>
        <v>199</v>
      </c>
      <c r="AP18">
        <f>Table3[[#This Row],[PTS]]+(2 * Table3[[#This Row],[GR]] * Table3[[#This Row],[PTS%]])</f>
        <v>90.2</v>
      </c>
      <c r="AQ18">
        <f>Table3[[#This Row],[PTS2]]+(3 * Table3[[#This Row],[GR]] * Table3[[#This Row],[PTS%2]])</f>
        <v>117.53333333333333</v>
      </c>
      <c r="AR18" s="20" t="str">
        <f>_xlfn.CONCAT(TEXT(Table3[[#This Row],[W]], "0"), "-", TEXT(Table3[[#This Row],[RL]],"0"), "-", TEXT(Table3[[#This Row],[OTL]]+Table3[[#This Row],[SOL]], "0"))</f>
        <v>15-12-3</v>
      </c>
      <c r="AS18">
        <f>COUNTIFS(DataRegularSeason20242025!$D$3:$D$1315,Table3[[#This Row],[Teams]],DataRegularSeason20242025!$K$3:$K$1315,0)</f>
        <v>1</v>
      </c>
      <c r="AT18">
        <f>SUMIF(DataRegularSeason20242025!$D$3:$D$1315,$A18, DataRegularSeason20242025!$J$3:$J$1315)</f>
        <v>33</v>
      </c>
      <c r="AU18">
        <f>SUMIF(DataRegularSeason20242025!$D$3:$D$1315,$A18, DataRegularSeason20242025!$K$3:$K$1315)</f>
        <v>50</v>
      </c>
      <c r="AV18">
        <f>AT18-AU18</f>
        <v>-17</v>
      </c>
      <c r="AW18">
        <f>COUNTIFS(DataRegularSeason20242025!$E$3:$E$1315,Table3[[#This Row],[Teams]],DataRegularSeason20242025!$J$3:$J$1315,0)</f>
        <v>2</v>
      </c>
      <c r="AX18">
        <f>SUMIF(DataRegularSeason20242025!$E$3:$E$1315,$A18,DataRegularSeason20242025!$K$3:$K$1315)</f>
        <v>43</v>
      </c>
      <c r="AY18">
        <f>SUMIF(DataRegularSeason20242025!$E$3:$E$1315,$A18,DataRegularSeason20242025!$J$3:$J$1315)</f>
        <v>45</v>
      </c>
      <c r="AZ18">
        <f>AX18-AY18</f>
        <v>-2</v>
      </c>
      <c r="BA18">
        <f>AT18+AX18</f>
        <v>76</v>
      </c>
      <c r="BB18">
        <f>AU18+AY18</f>
        <v>95</v>
      </c>
      <c r="BC18">
        <f>BA18-BB18</f>
        <v>-19</v>
      </c>
      <c r="BD18" s="17">
        <f>Table3[[#This Row],[GF]]/Table3[[#This Row],[GP]]</f>
        <v>2.5333333333333332</v>
      </c>
      <c r="BE18" s="17">
        <f>Table3[[#This Row],[GA]]/Table3[[#This Row],[GP]]</f>
        <v>3.1666666666666665</v>
      </c>
      <c r="BF18" s="17">
        <f>(Table3[[#This Row],[GF]]-Table3[[#This Row],[GA]])/Table3[[#This Row],[GP]]</f>
        <v>-0.6333333333333333</v>
      </c>
      <c r="BG18" s="50" t="str">
        <f>_xlfn.CONCAT(TEXT(Table3[[#This Row],[W_H]], "0"), "-", TEXT(Table3[[#This Row],[RL_H]],"0"), "-", TEXT(Table3[[#This Row],[OTL_H]]+Table3[[#This Row],[SOL_H]], "0"))</f>
        <v>9-6-2</v>
      </c>
      <c r="BH18" s="50" t="str">
        <f>_xlfn.CONCAT(TEXT(Table3[[#This Row],[W_A]], "0"), "-", TEXT(Table3[[#This Row],[RL_A]],"0"), "-", TEXT(Table3[[#This Row],[OTL_A]]+Table3[[#This Row],[SOL_A]], "0"))</f>
        <v>6-6-1</v>
      </c>
      <c r="BI18" s="50">
        <f>((2*(Table3[[#This Row],[W_H]]))+Table3[[#This Row],[OTL_H]]+Table3[[#This Row],[SOL_H]])/(2*Table3[[#This Row],[GP_H]])</f>
        <v>0.58823529411764708</v>
      </c>
      <c r="BJ18" s="50">
        <f>((2*(Table3[[#This Row],[W_A]]))+Table3[[#This Row],[OTL_A]]+Table3[[#This Row],[SOL_A]])/(2*Table3[[#This Row],[GP_A]])</f>
        <v>0.5</v>
      </c>
      <c r="BK18">
        <f>COUNTIFS(DataRegularSeason20242025!$D$3:$D$1315,$A18,DataRegularSeason20242025!$H$3:$H$1315, $A18)</f>
        <v>7</v>
      </c>
      <c r="BL18">
        <f>COUNTIFS(DataRegularSeason20242025!$E$3:$E$1315,$A18,DataRegularSeason20242025!$H$3:$H$1315, $A18)</f>
        <v>9</v>
      </c>
      <c r="BM18">
        <f>BK18+BL18</f>
        <v>16</v>
      </c>
      <c r="BN18">
        <f>F18-BK18</f>
        <v>6</v>
      </c>
      <c r="BO18">
        <f>H18-BL18</f>
        <v>8</v>
      </c>
      <c r="BP18">
        <f>BN18+BO18</f>
        <v>14</v>
      </c>
      <c r="BU18">
        <f>LARGE($AJ$2:$AJ$33,1)</f>
        <v>42</v>
      </c>
    </row>
    <row r="19" spans="1:73"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23</v>
      </c>
      <c r="E19" s="15">
        <f>Table3[[#This Row],[Watched]]/Table3[[#This Row],[GP]]</f>
        <v>0.8214285714285714</v>
      </c>
      <c r="F19">
        <f>COUNTIFS(DataRegularSeason20242025!$N$3:$N$1315,1,DataRegularSeason20242025!$D$3:$D$1315,$A19)</f>
        <v>16</v>
      </c>
      <c r="G19">
        <f>41-Table3[[#This Row],[GP_A]]</f>
        <v>25</v>
      </c>
      <c r="H19">
        <f>COUNTIFS(DataRegularSeason20242025!$E$3:$E$1315,$A19,DataRegularSeason20242025!$N$3:$N$1315,1)</f>
        <v>12</v>
      </c>
      <c r="I19">
        <f>41-Table3[[#This Row],[GP_H]]</f>
        <v>29</v>
      </c>
      <c r="J19">
        <f>F19+H19</f>
        <v>28</v>
      </c>
      <c r="K19">
        <f>82-Table3[[#This Row],[GP]]</f>
        <v>54</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8</v>
      </c>
      <c r="Y19">
        <f>COUNTIFS(DataRegularSeason20242025!$E$3:$E$1315,$A19, DataRegularSeason20242025!$S$3:$S$1315, $A19,DataRegularSeason20242025!$M$3:$M$1315,"REG")</f>
        <v>5</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12</v>
      </c>
      <c r="AC19">
        <f>Table3[[#This Row],[L_A]]+Table3[[#This Row],[L_H]]</f>
        <v>16</v>
      </c>
      <c r="AD19">
        <f>Table3[[#This Row],[RW_A]]+Table3[[#This Row],[RW_H]]</f>
        <v>8</v>
      </c>
      <c r="AE19">
        <f>Table3[[#This Row],[RL_A]]+Table3[[#This Row],[RL_H]]</f>
        <v>11</v>
      </c>
      <c r="AF19">
        <f>Table3[[#This Row],[OTW_A]]+Table3[[#This Row],[OTW_H]]</f>
        <v>4</v>
      </c>
      <c r="AG19">
        <f>Table3[[#This Row],[OTL_A]]+Table3[[#This Row],[OTL_H]]</f>
        <v>4</v>
      </c>
      <c r="AH19">
        <f>Table3[[#This Row],[SOW_A]]+Table3[[#This Row],[SOW_H]]</f>
        <v>0</v>
      </c>
      <c r="AI19">
        <f>Table3[[#This Row],[SOL_A]]+Table3[[#This Row],[SOL_H]]</f>
        <v>1</v>
      </c>
      <c r="AJ19">
        <f>(2*(Table3[[#This Row],[W_A]]+Table3[[#This Row],[W_H]]))+Table3[[#This Row],[OTL_A]]+Table3[[#This Row],[SOL_A]]+Table3[[#This Row],[OTL_H]]+Table3[[#This Row],[SOL_H]]</f>
        <v>29</v>
      </c>
      <c r="AK19">
        <f>(3*(Table3[[#This Row],[RW_A]]+Table3[[#This Row],[RW_H]]))+(2*(Table3[[#This Row],[OTW_A]]+Table3[[#This Row],[SOW_A]]+Table3[[#This Row],[OTW_H]]+Table3[[#This Row],[SOW_H]]))+Table3[[#This Row],[OTL_A]]+Table3[[#This Row],[SOL_A]]+Table3[[#This Row],[OTL_H]]+Table3[[#This Row],[SOL_H]]</f>
        <v>37</v>
      </c>
      <c r="AL19" s="15">
        <f>Table3[[#This Row],[PTS]]/(2*Table3[[#This Row],[GP]])</f>
        <v>0.5178571428571429</v>
      </c>
      <c r="AM19" s="15">
        <f>Table3[[#This Row],[PTS2]]/(3*Table3[[#This Row],[GP]])</f>
        <v>0.44047619047619047</v>
      </c>
      <c r="AN19">
        <f>(2*Table3[[#This Row],[GR]])+Table3[[#This Row],[PTS]]</f>
        <v>137</v>
      </c>
      <c r="AO19">
        <f>(3*Table3[[#This Row],[GR]])+Table3[[#This Row],[PTS2]]</f>
        <v>199</v>
      </c>
      <c r="AP19">
        <f>Table3[[#This Row],[PTS]]+(2 * Table3[[#This Row],[GR]] * Table3[[#This Row],[PTS%]])</f>
        <v>84.928571428571431</v>
      </c>
      <c r="AQ19">
        <f>Table3[[#This Row],[PTS2]]+(3 * Table3[[#This Row],[GR]] * Table3[[#This Row],[PTS%2]])</f>
        <v>108.35714285714286</v>
      </c>
      <c r="AR19" s="20" t="str">
        <f>_xlfn.CONCAT(TEXT(Table3[[#This Row],[W]], "0"), "-", TEXT(Table3[[#This Row],[RL]],"0"), "-", TEXT(Table3[[#This Row],[OTL]]+Table3[[#This Row],[SOL]], "0"))</f>
        <v>12-11-5</v>
      </c>
      <c r="AS19">
        <f>COUNTIFS(DataRegularSeason20242025!$D$3:$D$1315,Table3[[#This Row],[Teams]],DataRegularSeason20242025!$K$3:$K$1315,0)</f>
        <v>1</v>
      </c>
      <c r="AT19">
        <f>SUMIF(DataRegularSeason20242025!$D$3:$D$1315,$A19, DataRegularSeason20242025!$J$3:$J$1315)</f>
        <v>50</v>
      </c>
      <c r="AU19">
        <f>SUMIF(DataRegularSeason20242025!$D$3:$D$1315,$A19, DataRegularSeason20242025!$K$3:$K$1315)</f>
        <v>44</v>
      </c>
      <c r="AV19">
        <f>AT19-AU19</f>
        <v>6</v>
      </c>
      <c r="AW19">
        <f>COUNTIFS(DataRegularSeason20242025!$E$3:$E$1315,Table3[[#This Row],[Teams]],DataRegularSeason20242025!$J$3:$J$1315,0)</f>
        <v>0</v>
      </c>
      <c r="AX19">
        <f>SUMIF(DataRegularSeason20242025!$E$3:$E$1315,$A19,DataRegularSeason20242025!$K$3:$K$1315)</f>
        <v>33</v>
      </c>
      <c r="AY19">
        <f>SUMIF(DataRegularSeason20242025!$E$3:$E$1315,$A19,DataRegularSeason20242025!$J$3:$J$1315)</f>
        <v>40</v>
      </c>
      <c r="AZ19">
        <f>AX19-AY19</f>
        <v>-7</v>
      </c>
      <c r="BA19">
        <f>AT19+AX19</f>
        <v>83</v>
      </c>
      <c r="BB19">
        <f>AU19+AY19</f>
        <v>84</v>
      </c>
      <c r="BC19">
        <f>BA19-BB19</f>
        <v>-1</v>
      </c>
      <c r="BD19" s="17">
        <f>Table3[[#This Row],[GF]]/Table3[[#This Row],[GP]]</f>
        <v>2.9642857142857144</v>
      </c>
      <c r="BE19" s="17">
        <f>Table3[[#This Row],[GA]]/Table3[[#This Row],[GP]]</f>
        <v>3</v>
      </c>
      <c r="BF19" s="17">
        <f>(Table3[[#This Row],[GF]]-Table3[[#This Row],[GA]])/Table3[[#This Row],[GP]]</f>
        <v>-3.5714285714285712E-2</v>
      </c>
      <c r="BG19" s="50" t="str">
        <f>_xlfn.CONCAT(TEXT(Table3[[#This Row],[W_H]], "0"), "-", TEXT(Table3[[#This Row],[RL_H]],"0"), "-", TEXT(Table3[[#This Row],[OTL_H]]+Table3[[#This Row],[SOL_H]], "0"))</f>
        <v>4-5-3</v>
      </c>
      <c r="BH19" s="50" t="str">
        <f>_xlfn.CONCAT(TEXT(Table3[[#This Row],[W_A]], "0"), "-", TEXT(Table3[[#This Row],[RL_A]],"0"), "-", TEXT(Table3[[#This Row],[OTL_A]]+Table3[[#This Row],[SOL_A]], "0"))</f>
        <v>8-6-2</v>
      </c>
      <c r="BI19" s="50">
        <f>((2*(Table3[[#This Row],[W_H]]))+Table3[[#This Row],[OTL_H]]+Table3[[#This Row],[SOL_H]])/(2*Table3[[#This Row],[GP_H]])</f>
        <v>0.45833333333333331</v>
      </c>
      <c r="BJ19" s="50">
        <f>((2*(Table3[[#This Row],[W_A]]))+Table3[[#This Row],[OTL_A]]+Table3[[#This Row],[SOL_A]])/(2*Table3[[#This Row],[GP_A]])</f>
        <v>0.5625</v>
      </c>
      <c r="BK19">
        <f>COUNTIFS(DataRegularSeason20242025!$D$3:$D$1315,$A19,DataRegularSeason20242025!$H$3:$H$1315, $A19)</f>
        <v>4</v>
      </c>
      <c r="BL19">
        <f>COUNTIFS(DataRegularSeason20242025!$E$3:$E$1315,$A19,DataRegularSeason20242025!$H$3:$H$1315, $A19)</f>
        <v>5</v>
      </c>
      <c r="BM19">
        <f>BK19+BL19</f>
        <v>9</v>
      </c>
      <c r="BN19">
        <f>F19-BK19</f>
        <v>12</v>
      </c>
      <c r="BO19">
        <f>H19-BL19</f>
        <v>7</v>
      </c>
      <c r="BP19">
        <f>BN19+BO19</f>
        <v>19</v>
      </c>
    </row>
    <row r="20" spans="1:73" x14ac:dyDescent="0.25">
      <c r="A20" t="s">
        <v>45</v>
      </c>
      <c r="B20" t="s">
        <v>98</v>
      </c>
      <c r="C20" t="s">
        <v>99</v>
      </c>
      <c r="D20">
        <f>COUNTIFS(DataRegularSeason20242025!$D$3:$D$1315,$A20,DataRegularSeason20242025!$R$3:$R$1315,1,DataRegularSeason20242025!$N$3:$N$1315,1) + COUNTIFS(DataRegularSeason20242025!$E$3:$E$1315,$A20,DataRegularSeason20242025!$R$3:$R$1315,1,DataRegularSeason20242025!$N$3:$N$1315,1)</f>
        <v>23</v>
      </c>
      <c r="E20" s="15">
        <f>Table3[[#This Row],[Watched]]/Table3[[#This Row],[GP]]</f>
        <v>0.7931034482758621</v>
      </c>
      <c r="F20">
        <f>COUNTIFS(DataRegularSeason20242025!$N$3:$N$1315,1,DataRegularSeason20242025!$D$3:$D$1315,$A20)</f>
        <v>14</v>
      </c>
      <c r="G20">
        <f>41-Table3[[#This Row],[GP_A]]</f>
        <v>27</v>
      </c>
      <c r="H20">
        <f>COUNTIFS(DataRegularSeason20242025!$E$3:$E$1315,$A20,DataRegularSeason20242025!$N$3:$N$1315,1)</f>
        <v>15</v>
      </c>
      <c r="I20">
        <f>41-Table3[[#This Row],[GP_H]]</f>
        <v>26</v>
      </c>
      <c r="J20">
        <f>F20+H20</f>
        <v>29</v>
      </c>
      <c r="K20">
        <f>82-Table3[[#This Row],[GP]]</f>
        <v>53</v>
      </c>
      <c r="L20">
        <f>COUNTIFS(DataRegularSeason20242025!$D$3:$D$1315,$A20, DataRegularSeason20242025!$L$3:$L$1315, $A20,DataRegularSeason20242025!$N$3:$N$1315,1)</f>
        <v>7</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2</v>
      </c>
      <c r="P20">
        <f>F20-L20</f>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0</v>
      </c>
      <c r="AA20">
        <f>COUNTIFS(DataRegularSeason20242025!$E$3:$E$1315,$A20, DataRegularSeason20242025!$S$3:$S$1315, $A20,DataRegularSeason20242025!$M$3:$M$1315,"SO")</f>
        <v>1</v>
      </c>
      <c r="AB20">
        <f>Table3[[#This Row],[W_A]]+Table3[[#This Row],[W_H]]</f>
        <v>13</v>
      </c>
      <c r="AC20">
        <f>Table3[[#This Row],[L_A]]+Table3[[#This Row],[L_H]]</f>
        <v>16</v>
      </c>
      <c r="AD20">
        <f>Table3[[#This Row],[RW_A]]+Table3[[#This Row],[RW_H]]</f>
        <v>6</v>
      </c>
      <c r="AE20">
        <f>Table3[[#This Row],[RL_A]]+Table3[[#This Row],[RL_H]]</f>
        <v>12</v>
      </c>
      <c r="AF20">
        <f>Table3[[#This Row],[OTW_A]]+Table3[[#This Row],[OTW_H]]</f>
        <v>4</v>
      </c>
      <c r="AG20">
        <f>Table3[[#This Row],[OTL_A]]+Table3[[#This Row],[OTL_H]]</f>
        <v>2</v>
      </c>
      <c r="AH20">
        <f>Table3[[#This Row],[SOW_A]]+Table3[[#This Row],[SOW_H]]</f>
        <v>3</v>
      </c>
      <c r="AI20">
        <f>Table3[[#This Row],[SOL_A]]+Table3[[#This Row],[SOL_H]]</f>
        <v>2</v>
      </c>
      <c r="AJ20">
        <f>(2*(Table3[[#This Row],[W_A]]+Table3[[#This Row],[W_H]]))+Table3[[#This Row],[OTL_A]]+Table3[[#This Row],[SOL_A]]+Table3[[#This Row],[OTL_H]]+Table3[[#This Row],[SOL_H]]</f>
        <v>30</v>
      </c>
      <c r="AK20">
        <f>(3*(Table3[[#This Row],[RW_A]]+Table3[[#This Row],[RW_H]]))+(2*(Table3[[#This Row],[OTW_A]]+Table3[[#This Row],[SOW_A]]+Table3[[#This Row],[OTW_H]]+Table3[[#This Row],[SOW_H]]))+Table3[[#This Row],[OTL_A]]+Table3[[#This Row],[SOL_A]]+Table3[[#This Row],[OTL_H]]+Table3[[#This Row],[SOL_H]]</f>
        <v>36</v>
      </c>
      <c r="AL20" s="15">
        <f>Table3[[#This Row],[PTS]]/(2*Table3[[#This Row],[GP]])</f>
        <v>0.51724137931034486</v>
      </c>
      <c r="AM20" s="15">
        <f>Table3[[#This Row],[PTS2]]/(3*Table3[[#This Row],[GP]])</f>
        <v>0.41379310344827586</v>
      </c>
      <c r="AN20">
        <f>(2*Table3[[#This Row],[GR]])+Table3[[#This Row],[PTS]]</f>
        <v>136</v>
      </c>
      <c r="AO20">
        <f>(3*Table3[[#This Row],[GR]])+Table3[[#This Row],[PTS2]]</f>
        <v>195</v>
      </c>
      <c r="AP20">
        <f>Table3[[#This Row],[PTS]]+(2 * Table3[[#This Row],[GR]] * Table3[[#This Row],[PTS%]])</f>
        <v>84.827586206896555</v>
      </c>
      <c r="AQ20">
        <f>Table3[[#This Row],[PTS2]]+(3 * Table3[[#This Row],[GR]] * Table3[[#This Row],[PTS%2]])</f>
        <v>101.79310344827586</v>
      </c>
      <c r="AR20" s="20" t="str">
        <f>_xlfn.CONCAT(TEXT(Table3[[#This Row],[W]], "0"), "-", TEXT(Table3[[#This Row],[RL]],"0"), "-", TEXT(Table3[[#This Row],[OTL]]+Table3[[#This Row],[SOL]], "0"))</f>
        <v>13-12-4</v>
      </c>
      <c r="AS20">
        <f>COUNTIFS(DataRegularSeason20242025!$D$3:$D$1315,Table3[[#This Row],[Teams]],DataRegularSeason20242025!$K$3:$K$1315,0)</f>
        <v>1</v>
      </c>
      <c r="AT20">
        <f>SUMIF(DataRegularSeason20242025!$D$3:$D$1315,$A20, DataRegularSeason20242025!$J$3:$J$1315)</f>
        <v>46</v>
      </c>
      <c r="AU20">
        <f>SUMIF(DataRegularSeason20242025!$D$3:$D$1315,$A20, DataRegularSeason20242025!$K$3:$K$1315)</f>
        <v>50</v>
      </c>
      <c r="AV20">
        <f>AT20-AU20</f>
        <v>-4</v>
      </c>
      <c r="AW20">
        <f>COUNTIFS(DataRegularSeason20242025!$E$3:$E$1315,Table3[[#This Row],[Teams]],DataRegularSeason20242025!$J$3:$J$1315,0)</f>
        <v>0</v>
      </c>
      <c r="AX20">
        <f>SUMIF(DataRegularSeason20242025!$E$3:$E$1315,$A20,DataRegularSeason20242025!$K$3:$K$1315)</f>
        <v>42</v>
      </c>
      <c r="AY20">
        <f>SUMIF(DataRegularSeason20242025!$E$3:$E$1315,$A20,DataRegularSeason20242025!$J$3:$J$1315)</f>
        <v>51</v>
      </c>
      <c r="AZ20">
        <f>AX20-AY20</f>
        <v>-9</v>
      </c>
      <c r="BA20">
        <f>AT20+AX20</f>
        <v>88</v>
      </c>
      <c r="BB20">
        <f>AU20+AY20</f>
        <v>101</v>
      </c>
      <c r="BC20">
        <f>BA20-BB20</f>
        <v>-13</v>
      </c>
      <c r="BD20" s="17">
        <f>Table3[[#This Row],[GF]]/Table3[[#This Row],[GP]]</f>
        <v>3.0344827586206895</v>
      </c>
      <c r="BE20" s="17">
        <f>Table3[[#This Row],[GA]]/Table3[[#This Row],[GP]]</f>
        <v>3.4827586206896552</v>
      </c>
      <c r="BF20" s="17">
        <f>(Table3[[#This Row],[GF]]-Table3[[#This Row],[GA]])/Table3[[#This Row],[GP]]</f>
        <v>-0.44827586206896552</v>
      </c>
      <c r="BG20" s="50" t="str">
        <f>_xlfn.CONCAT(TEXT(Table3[[#This Row],[W_H]], "0"), "-", TEXT(Table3[[#This Row],[RL_H]],"0"), "-", TEXT(Table3[[#This Row],[OTL_H]]+Table3[[#This Row],[SOL_H]], "0"))</f>
        <v>6-8-1</v>
      </c>
      <c r="BH20" s="50" t="str">
        <f>_xlfn.CONCAT(TEXT(Table3[[#This Row],[W_A]], "0"), "-", TEXT(Table3[[#This Row],[RL_A]],"0"), "-", TEXT(Table3[[#This Row],[OTL_A]]+Table3[[#This Row],[SOL_A]], "0"))</f>
        <v>7-4-3</v>
      </c>
      <c r="BI20" s="50">
        <f>((2*(Table3[[#This Row],[W_H]]))+Table3[[#This Row],[OTL_H]]+Table3[[#This Row],[SOL_H]])/(2*Table3[[#This Row],[GP_H]])</f>
        <v>0.43333333333333335</v>
      </c>
      <c r="BJ20" s="50">
        <f>((2*(Table3[[#This Row],[W_A]]))+Table3[[#This Row],[OTL_A]]+Table3[[#This Row],[SOL_A]])/(2*Table3[[#This Row],[GP_A]])</f>
        <v>0.6071428571428571</v>
      </c>
      <c r="BK20">
        <f>COUNTIFS(DataRegularSeason20242025!$D$3:$D$1315,$A20,DataRegularSeason20242025!$H$3:$H$1315, $A20)</f>
        <v>4</v>
      </c>
      <c r="BL20">
        <f>COUNTIFS(DataRegularSeason20242025!$E$3:$E$1315,$A20,DataRegularSeason20242025!$H$3:$H$1315, $A20)</f>
        <v>6</v>
      </c>
      <c r="BM20">
        <f>BK20+BL20</f>
        <v>10</v>
      </c>
      <c r="BN20">
        <f>F20-BK20</f>
        <v>10</v>
      </c>
      <c r="BO20">
        <f>H20-BL20</f>
        <v>9</v>
      </c>
      <c r="BP20">
        <f>BN20+BO20</f>
        <v>19</v>
      </c>
    </row>
    <row r="21" spans="1:73"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22</v>
      </c>
      <c r="E21" s="15">
        <f>Table3[[#This Row],[Watched]]/Table3[[#This Row],[GP]]</f>
        <v>0.75862068965517238</v>
      </c>
      <c r="F21">
        <f>COUNTIFS(DataRegularSeason20242025!$N$3:$N$1315,1,DataRegularSeason20242025!$D$3:$D$1315,$A21)</f>
        <v>17</v>
      </c>
      <c r="G21">
        <f>41-Table3[[#This Row],[GP_A]]</f>
        <v>24</v>
      </c>
      <c r="H21">
        <f>COUNTIFS(DataRegularSeason20242025!$E$3:$E$1315,$A21,DataRegularSeason20242025!$N$3:$N$1315,1)</f>
        <v>12</v>
      </c>
      <c r="I21">
        <f>41-Table3[[#This Row],[GP_H]]</f>
        <v>29</v>
      </c>
      <c r="J21">
        <f>F21+H21</f>
        <v>29</v>
      </c>
      <c r="K21">
        <f>82-Table3[[#This Row],[GP]]</f>
        <v>53</v>
      </c>
      <c r="L21">
        <f>COUNTIFS(DataRegularSeason20242025!$D$3:$D$1315,$A21, DataRegularSeason20242025!$L$3:$L$1315, $A21,DataRegularSeason20242025!$N$3:$N$1315,1)</f>
        <v>9</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4</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7</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7</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14</v>
      </c>
      <c r="AC21">
        <f>Table3[[#This Row],[L_A]]+Table3[[#This Row],[L_H]]</f>
        <v>15</v>
      </c>
      <c r="AD21">
        <f>Table3[[#This Row],[RW_A]]+Table3[[#This Row],[RW_H]]</f>
        <v>8</v>
      </c>
      <c r="AE21">
        <f>Table3[[#This Row],[RL_A]]+Table3[[#This Row],[RL_H]]</f>
        <v>13</v>
      </c>
      <c r="AF21">
        <f>Table3[[#This Row],[OTW_A]]+Table3[[#This Row],[OTW_H]]</f>
        <v>5</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30</v>
      </c>
      <c r="AK21">
        <f>(3*(Table3[[#This Row],[RW_A]]+Table3[[#This Row],[RW_H]]))+(2*(Table3[[#This Row],[OTW_A]]+Table3[[#This Row],[SOW_A]]+Table3[[#This Row],[OTW_H]]+Table3[[#This Row],[SOW_H]]))+Table3[[#This Row],[OTL_A]]+Table3[[#This Row],[SOL_A]]+Table3[[#This Row],[OTL_H]]+Table3[[#This Row],[SOL_H]]</f>
        <v>38</v>
      </c>
      <c r="AL21" s="15">
        <f>Table3[[#This Row],[PTS]]/(2*Table3[[#This Row],[GP]])</f>
        <v>0.51724137931034486</v>
      </c>
      <c r="AM21" s="15">
        <f>Table3[[#This Row],[PTS2]]/(3*Table3[[#This Row],[GP]])</f>
        <v>0.43678160919540232</v>
      </c>
      <c r="AN21">
        <f>(2*Table3[[#This Row],[GR]])+Table3[[#This Row],[PTS]]</f>
        <v>136</v>
      </c>
      <c r="AO21">
        <f>(3*Table3[[#This Row],[GR]])+Table3[[#This Row],[PTS2]]</f>
        <v>197</v>
      </c>
      <c r="AP21">
        <f>Table3[[#This Row],[PTS]]+(2 * Table3[[#This Row],[GR]] * Table3[[#This Row],[PTS%]])</f>
        <v>84.827586206896555</v>
      </c>
      <c r="AQ21">
        <f>Table3[[#This Row],[PTS2]]+(3 * Table3[[#This Row],[GR]] * Table3[[#This Row],[PTS%2]])</f>
        <v>107.44827586206897</v>
      </c>
      <c r="AR21" s="20" t="str">
        <f>_xlfn.CONCAT(TEXT(Table3[[#This Row],[W]], "0"), "-", TEXT(Table3[[#This Row],[RL]],"0"), "-", TEXT(Table3[[#This Row],[OTL]]+Table3[[#This Row],[SOL]], "0"))</f>
        <v>14-13-2</v>
      </c>
      <c r="AS21">
        <f>COUNTIFS(DataRegularSeason20242025!$D$3:$D$1315,Table3[[#This Row],[Teams]],DataRegularSeason20242025!$K$3:$K$1315,0)</f>
        <v>1</v>
      </c>
      <c r="AT21">
        <f>SUMIF(DataRegularSeason20242025!$D$3:$D$1315,$A21, DataRegularSeason20242025!$J$3:$J$1315)</f>
        <v>50</v>
      </c>
      <c r="AU21">
        <f>SUMIF(DataRegularSeason20242025!$D$3:$D$1315,$A21, DataRegularSeason20242025!$K$3:$K$1315)</f>
        <v>52</v>
      </c>
      <c r="AV21">
        <f>AT21-AU21</f>
        <v>-2</v>
      </c>
      <c r="AW21">
        <f>COUNTIFS(DataRegularSeason20242025!$E$3:$E$1315,Table3[[#This Row],[Teams]],DataRegularSeason20242025!$J$3:$J$1315,0)</f>
        <v>1</v>
      </c>
      <c r="AX21">
        <f>SUMIF(DataRegularSeason20242025!$E$3:$E$1315,$A21,DataRegularSeason20242025!$K$3:$K$1315)</f>
        <v>27</v>
      </c>
      <c r="AY21">
        <f>SUMIF(DataRegularSeason20242025!$E$3:$E$1315,$A21,DataRegularSeason20242025!$J$3:$J$1315)</f>
        <v>38</v>
      </c>
      <c r="AZ21">
        <f>AX21-AY21</f>
        <v>-11</v>
      </c>
      <c r="BA21">
        <f>AT21+AX21</f>
        <v>77</v>
      </c>
      <c r="BB21">
        <f>AU21+AY21</f>
        <v>90</v>
      </c>
      <c r="BC21">
        <f>BA21-BB21</f>
        <v>-13</v>
      </c>
      <c r="BD21" s="17">
        <f>Table3[[#This Row],[GF]]/Table3[[#This Row],[GP]]</f>
        <v>2.6551724137931036</v>
      </c>
      <c r="BE21" s="17">
        <f>Table3[[#This Row],[GA]]/Table3[[#This Row],[GP]]</f>
        <v>3.103448275862069</v>
      </c>
      <c r="BF21" s="17">
        <f>(Table3[[#This Row],[GF]]-Table3[[#This Row],[GA]])/Table3[[#This Row],[GP]]</f>
        <v>-0.44827586206896552</v>
      </c>
      <c r="BG21" s="50" t="str">
        <f>_xlfn.CONCAT(TEXT(Table3[[#This Row],[W_H]], "0"), "-", TEXT(Table3[[#This Row],[RL_H]],"0"), "-", TEXT(Table3[[#This Row],[OTL_H]]+Table3[[#This Row],[SOL_H]], "0"))</f>
        <v>5-6-1</v>
      </c>
      <c r="BH21" s="50" t="str">
        <f>_xlfn.CONCAT(TEXT(Table3[[#This Row],[W_A]], "0"), "-", TEXT(Table3[[#This Row],[RL_A]],"0"), "-", TEXT(Table3[[#This Row],[OTL_A]]+Table3[[#This Row],[SOL_A]], "0"))</f>
        <v>9-7-1</v>
      </c>
      <c r="BI21" s="50">
        <f>((2*(Table3[[#This Row],[W_H]]))+Table3[[#This Row],[OTL_H]]+Table3[[#This Row],[SOL_H]])/(2*Table3[[#This Row],[GP_H]])</f>
        <v>0.45833333333333331</v>
      </c>
      <c r="BJ21" s="50">
        <f>((2*(Table3[[#This Row],[W_A]]))+Table3[[#This Row],[OTL_A]]+Table3[[#This Row],[SOL_A]])/(2*Table3[[#This Row],[GP_A]])</f>
        <v>0.55882352941176472</v>
      </c>
      <c r="BK21">
        <f>COUNTIFS(DataRegularSeason20242025!$D$3:$D$1315,$A21,DataRegularSeason20242025!$H$3:$H$1315, $A21)</f>
        <v>9</v>
      </c>
      <c r="BL21">
        <f>COUNTIFS(DataRegularSeason20242025!$E$3:$E$1315,$A21,DataRegularSeason20242025!$H$3:$H$1315, $A21)</f>
        <v>6</v>
      </c>
      <c r="BM21">
        <f>BK21+BL21</f>
        <v>15</v>
      </c>
      <c r="BN21">
        <f>F21-BK21</f>
        <v>8</v>
      </c>
      <c r="BO21">
        <f>H21-BL21</f>
        <v>6</v>
      </c>
      <c r="BP21">
        <f>BN21+BO21</f>
        <v>14</v>
      </c>
    </row>
    <row r="22" spans="1:73"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22</v>
      </c>
      <c r="E22" s="15">
        <f>Table3[[#This Row],[Watched]]/Table3[[#This Row],[GP]]</f>
        <v>0.73333333333333328</v>
      </c>
      <c r="F22">
        <f>COUNTIFS(DataRegularSeason20242025!$N$3:$N$1315,1,DataRegularSeason20242025!$D$3:$D$1315,$A22)</f>
        <v>15</v>
      </c>
      <c r="G22">
        <f>41-Table3[[#This Row],[GP_A]]</f>
        <v>26</v>
      </c>
      <c r="H22">
        <f>COUNTIFS(DataRegularSeason20242025!$E$3:$E$1315,$A22,DataRegularSeason20242025!$N$3:$N$1315,1)</f>
        <v>15</v>
      </c>
      <c r="I22">
        <f>41-Table3[[#This Row],[GP_H]]</f>
        <v>26</v>
      </c>
      <c r="J22">
        <f>F22+H22</f>
        <v>30</v>
      </c>
      <c r="K22">
        <f>82-Table3[[#This Row],[GP]]</f>
        <v>52</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7</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14</v>
      </c>
      <c r="AC22">
        <f>Table3[[#This Row],[L_A]]+Table3[[#This Row],[L_H]]</f>
        <v>16</v>
      </c>
      <c r="AD22">
        <f>Table3[[#This Row],[RW_A]]+Table3[[#This Row],[RW_H]]</f>
        <v>11</v>
      </c>
      <c r="AE22">
        <f>Table3[[#This Row],[RL_A]]+Table3[[#This Row],[RL_H]]</f>
        <v>14</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30</v>
      </c>
      <c r="AK22">
        <f>(3*(Table3[[#This Row],[RW_A]]+Table3[[#This Row],[RW_H]]))+(2*(Table3[[#This Row],[OTW_A]]+Table3[[#This Row],[SOW_A]]+Table3[[#This Row],[OTW_H]]+Table3[[#This Row],[SOW_H]]))+Table3[[#This Row],[OTL_A]]+Table3[[#This Row],[SOL_A]]+Table3[[#This Row],[OTL_H]]+Table3[[#This Row],[SOL_H]]</f>
        <v>41</v>
      </c>
      <c r="AL22" s="15">
        <f>Table3[[#This Row],[PTS]]/(2*Table3[[#This Row],[GP]])</f>
        <v>0.5</v>
      </c>
      <c r="AM22" s="15">
        <f>Table3[[#This Row],[PTS2]]/(3*Table3[[#This Row],[GP]])</f>
        <v>0.45555555555555555</v>
      </c>
      <c r="AN22">
        <f>(2*Table3[[#This Row],[GR]])+Table3[[#This Row],[PTS]]</f>
        <v>134</v>
      </c>
      <c r="AO22">
        <f>(3*Table3[[#This Row],[GR]])+Table3[[#This Row],[PTS2]]</f>
        <v>197</v>
      </c>
      <c r="AP22">
        <f>Table3[[#This Row],[PTS]]+(2 * Table3[[#This Row],[GR]] * Table3[[#This Row],[PTS%]])</f>
        <v>82</v>
      </c>
      <c r="AQ22">
        <f>Table3[[#This Row],[PTS2]]+(3 * Table3[[#This Row],[GR]] * Table3[[#This Row],[PTS%2]])</f>
        <v>112.06666666666666</v>
      </c>
      <c r="AR22" s="20" t="str">
        <f>_xlfn.CONCAT(TEXT(Table3[[#This Row],[W]], "0"), "-", TEXT(Table3[[#This Row],[RL]],"0"), "-", TEXT(Table3[[#This Row],[OTL]]+Table3[[#This Row],[SOL]], "0"))</f>
        <v>14-14-2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39</v>
      </c>
      <c r="AY22">
        <f>SUMIF(DataRegularSeason20242025!$E$3:$E$1315,$A22,DataRegularSeason20242025!$J$3:$J$1315)</f>
        <v>40</v>
      </c>
      <c r="AZ22">
        <f>AX22-AY22</f>
        <v>-1</v>
      </c>
      <c r="BA22">
        <f>AT22+AX22</f>
        <v>90</v>
      </c>
      <c r="BB22">
        <f>AU22+AY22</f>
        <v>90</v>
      </c>
      <c r="BC22">
        <f>BA22-BB22</f>
        <v>0</v>
      </c>
      <c r="BD22" s="17">
        <f>Table3[[#This Row],[GF]]/Table3[[#This Row],[GP]]</f>
        <v>3</v>
      </c>
      <c r="BE22" s="17">
        <f>Table3[[#This Row],[GA]]/Table3[[#This Row],[GP]]</f>
        <v>3</v>
      </c>
      <c r="BF22" s="17">
        <f>(Table3[[#This Row],[GF]]-Table3[[#This Row],[GA]])/Table3[[#This Row],[GP]]</f>
        <v>0</v>
      </c>
      <c r="BG22" s="50" t="str">
        <f>_xlfn.CONCAT(TEXT(Table3[[#This Row],[W_H]], "0"), "-", TEXT(Table3[[#This Row],[RL_H]],"0"), "-", TEXT(Table3[[#This Row],[OTL_H]]+Table3[[#This Row],[SOL_H]], "0"))</f>
        <v>7-6-2</v>
      </c>
      <c r="BH22" s="50" t="str">
        <f>_xlfn.CONCAT(TEXT(Table3[[#This Row],[W_A]], "0"), "-", TEXT(Table3[[#This Row],[RL_A]],"0"), "-", TEXT(Table3[[#This Row],[OTL_A]]+Table3[[#This Row],[SOL_A]], "0"))</f>
        <v>7-8-0</v>
      </c>
      <c r="BI22" s="50">
        <f>((2*(Table3[[#This Row],[W_H]]))+Table3[[#This Row],[OTL_H]]+Table3[[#This Row],[SOL_H]])/(2*Table3[[#This Row],[GP_H]])</f>
        <v>0.53333333333333333</v>
      </c>
      <c r="BJ22" s="50">
        <f>((2*(Table3[[#This Row],[W_A]]))+Table3[[#This Row],[OTL_A]]+Table3[[#This Row],[SOL_A]])/(2*Table3[[#This Row],[GP_A]])</f>
        <v>0.46666666666666667</v>
      </c>
      <c r="BK22">
        <f>COUNTIFS(DataRegularSeason20242025!$D$3:$D$1315,$A22,DataRegularSeason20242025!$H$3:$H$1315, $A22)</f>
        <v>4</v>
      </c>
      <c r="BL22">
        <f>COUNTIFS(DataRegularSeason20242025!$E$3:$E$1315,$A22,DataRegularSeason20242025!$H$3:$H$1315, $A22)</f>
        <v>6</v>
      </c>
      <c r="BM22">
        <f>BK22+BL22</f>
        <v>10</v>
      </c>
      <c r="BN22">
        <f>F22-BK22</f>
        <v>11</v>
      </c>
      <c r="BO22">
        <f>H22-BL22</f>
        <v>9</v>
      </c>
      <c r="BP22">
        <f>BN22+BO22</f>
        <v>20</v>
      </c>
    </row>
    <row r="23" spans="1:73" x14ac:dyDescent="0.25">
      <c r="A23" t="s">
        <v>30</v>
      </c>
      <c r="B23" t="s">
        <v>98</v>
      </c>
      <c r="C23" t="s">
        <v>81</v>
      </c>
      <c r="D23">
        <f>COUNTIFS(DataRegularSeason20242025!$D$3:$D$1315,$A23,DataRegularSeason20242025!$R$3:$R$1315,1,DataRegularSeason20242025!$N$3:$N$1315,1) + COUNTIFS(DataRegularSeason20242025!$E$3:$E$1315,$A23,DataRegularSeason20242025!$R$3:$R$1315,1,DataRegularSeason20242025!$N$3:$N$1315,1)</f>
        <v>9</v>
      </c>
      <c r="E23" s="15">
        <f>Table3[[#This Row],[Watched]]/Table3[[#This Row],[GP]]</f>
        <v>0.32142857142857145</v>
      </c>
      <c r="F23">
        <f>COUNTIFS(DataRegularSeason20242025!$N$3:$N$1315,1,DataRegularSeason20242025!$D$3:$D$1315,$A23)</f>
        <v>12</v>
      </c>
      <c r="G23">
        <f>41-Table3[[#This Row],[GP_A]]</f>
        <v>29</v>
      </c>
      <c r="H23">
        <f>COUNTIFS(DataRegularSeason20242025!$E$3:$E$1315,$A23,DataRegularSeason20242025!$N$3:$N$1315,1)</f>
        <v>16</v>
      </c>
      <c r="I23">
        <f>41-Table3[[#This Row],[GP_H]]</f>
        <v>25</v>
      </c>
      <c r="J23">
        <f>F23+H23</f>
        <v>28</v>
      </c>
      <c r="K23">
        <f>82-Table3[[#This Row],[GP]]</f>
        <v>54</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7</v>
      </c>
      <c r="R23">
        <f>COUNTIFS(DataRegularSeason20242025!$D$3:$D$1315,$A23, DataRegularSeason20242025!$S$3:$S$1315, $A23,DataRegularSeason20242025!$M$3:$M$1315,"OT")</f>
        <v>0</v>
      </c>
      <c r="S23">
        <f>COUNTIFS(DataRegularSeason20242025!$D$3:$D$1315,$A23, DataRegularSeason20242025!$S$3:$S$1315, $A23,DataRegularSeason20242025!$M$3:$M$1315,"SO")</f>
        <v>1</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8</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13</v>
      </c>
      <c r="AC23">
        <f>Table3[[#This Row],[L_A]]+Table3[[#This Row],[L_H]]</f>
        <v>15</v>
      </c>
      <c r="AD23">
        <f>Table3[[#This Row],[RW_A]]+Table3[[#This Row],[RW_H]]</f>
        <v>11</v>
      </c>
      <c r="AE23">
        <f>Table3[[#This Row],[RL_A]]+Table3[[#This Row],[RL_H]]</f>
        <v>13</v>
      </c>
      <c r="AF23">
        <f>Table3[[#This Row],[OTW_A]]+Table3[[#This Row],[OTW_H]]</f>
        <v>2</v>
      </c>
      <c r="AG23">
        <f>Table3[[#This Row],[OTL_A]]+Table3[[#This Row],[OTL_H]]</f>
        <v>1</v>
      </c>
      <c r="AH23">
        <f>Table3[[#This Row],[SOW_A]]+Table3[[#This Row],[SOW_H]]</f>
        <v>0</v>
      </c>
      <c r="AI23">
        <f>Table3[[#This Row],[SOL_A]]+Table3[[#This Row],[SOL_H]]</f>
        <v>1</v>
      </c>
      <c r="AJ23">
        <f>(2*(Table3[[#This Row],[W_A]]+Table3[[#This Row],[W_H]]))+Table3[[#This Row],[OTL_A]]+Table3[[#This Row],[SOL_A]]+Table3[[#This Row],[OTL_H]]+Table3[[#This Row],[SOL_H]]</f>
        <v>28</v>
      </c>
      <c r="AK23">
        <f>(3*(Table3[[#This Row],[RW_A]]+Table3[[#This Row],[RW_H]]))+(2*(Table3[[#This Row],[OTW_A]]+Table3[[#This Row],[SOW_A]]+Table3[[#This Row],[OTW_H]]+Table3[[#This Row],[SOW_H]]))+Table3[[#This Row],[OTL_A]]+Table3[[#This Row],[SOL_A]]+Table3[[#This Row],[OTL_H]]+Table3[[#This Row],[SOL_H]]</f>
        <v>39</v>
      </c>
      <c r="AL23" s="15">
        <f>Table3[[#This Row],[PTS]]/(2*Table3[[#This Row],[GP]])</f>
        <v>0.5</v>
      </c>
      <c r="AM23" s="15">
        <f>Table3[[#This Row],[PTS2]]/(3*Table3[[#This Row],[GP]])</f>
        <v>0.4642857142857143</v>
      </c>
      <c r="AN23">
        <f>(2*Table3[[#This Row],[GR]])+Table3[[#This Row],[PTS]]</f>
        <v>136</v>
      </c>
      <c r="AO23">
        <f>(3*Table3[[#This Row],[GR]])+Table3[[#This Row],[PTS2]]</f>
        <v>201</v>
      </c>
      <c r="AP23">
        <f>Table3[[#This Row],[PTS]]+(2 * Table3[[#This Row],[GR]] * Table3[[#This Row],[PTS%]])</f>
        <v>82</v>
      </c>
      <c r="AQ23">
        <f>Table3[[#This Row],[PTS2]]+(3 * Table3[[#This Row],[GR]] * Table3[[#This Row],[PTS%2]])</f>
        <v>114.21428571428572</v>
      </c>
      <c r="AR23" s="20" t="str">
        <f>_xlfn.CONCAT(TEXT(Table3[[#This Row],[W]], "0"), "-", TEXT(Table3[[#This Row],[RL]],"0"), "-", TEXT(Table3[[#This Row],[OTL]]+Table3[[#This Row],[SOL]], "0"))</f>
        <v>13-13-2</v>
      </c>
      <c r="AS23">
        <f>COUNTIFS(DataRegularSeason20242025!$D$3:$D$1315,Table3[[#This Row],[Teams]],DataRegularSeason20242025!$K$3:$K$1315,0)</f>
        <v>2</v>
      </c>
      <c r="AT23">
        <f>SUMIF(DataRegularSeason20242025!$D$3:$D$1315,$A23, DataRegularSeason20242025!$J$3:$J$1315)</f>
        <v>30</v>
      </c>
      <c r="AU23">
        <f>SUMIF(DataRegularSeason20242025!$D$3:$D$1315,$A23, DataRegularSeason20242025!$K$3:$K$1315)</f>
        <v>40</v>
      </c>
      <c r="AV23">
        <f>AT23-AU23</f>
        <v>-10</v>
      </c>
      <c r="AW23">
        <f>COUNTIFS(DataRegularSeason20242025!$E$3:$E$1315,Table3[[#This Row],[Teams]],DataRegularSeason20242025!$J$3:$J$1315,0)</f>
        <v>1</v>
      </c>
      <c r="AX23">
        <f>SUMIF(DataRegularSeason20242025!$E$3:$E$1315,$A23,DataRegularSeason20242025!$K$3:$K$1315)</f>
        <v>57</v>
      </c>
      <c r="AY23">
        <f>SUMIF(DataRegularSeason20242025!$E$3:$E$1315,$A23,DataRegularSeason20242025!$J$3:$J$1315)</f>
        <v>47</v>
      </c>
      <c r="AZ23">
        <f>AX23-AY23</f>
        <v>10</v>
      </c>
      <c r="BA23">
        <f>AT23+AX23</f>
        <v>87</v>
      </c>
      <c r="BB23">
        <f>AU23+AY23</f>
        <v>87</v>
      </c>
      <c r="BC23">
        <f>BA23-BB23</f>
        <v>0</v>
      </c>
      <c r="BD23" s="17">
        <f>Table3[[#This Row],[GF]]/Table3[[#This Row],[GP]]</f>
        <v>3.1071428571428572</v>
      </c>
      <c r="BE23" s="17">
        <f>Table3[[#This Row],[GA]]/Table3[[#This Row],[GP]]</f>
        <v>3.1071428571428572</v>
      </c>
      <c r="BF23" s="17">
        <f>(Table3[[#This Row],[GF]]-Table3[[#This Row],[GA]])/Table3[[#This Row],[GP]]</f>
        <v>0</v>
      </c>
      <c r="BG23" s="50" t="str">
        <f>_xlfn.CONCAT(TEXT(Table3[[#This Row],[W_H]], "0"), "-", TEXT(Table3[[#This Row],[RL_H]],"0"), "-", TEXT(Table3[[#This Row],[OTL_H]]+Table3[[#This Row],[SOL_H]], "0"))</f>
        <v>9-6-1</v>
      </c>
      <c r="BH23" s="50" t="str">
        <f>_xlfn.CONCAT(TEXT(Table3[[#This Row],[W_A]], "0"), "-", TEXT(Table3[[#This Row],[RL_A]],"0"), "-", TEXT(Table3[[#This Row],[OTL_A]]+Table3[[#This Row],[SOL_A]], "0"))</f>
        <v>4-7-1</v>
      </c>
      <c r="BI23" s="50">
        <f>((2*(Table3[[#This Row],[W_H]]))+Table3[[#This Row],[OTL_H]]+Table3[[#This Row],[SOL_H]])/(2*Table3[[#This Row],[GP_H]])</f>
        <v>0.59375</v>
      </c>
      <c r="BJ23" s="50">
        <f>((2*(Table3[[#This Row],[W_A]]))+Table3[[#This Row],[OTL_A]]+Table3[[#This Row],[SOL_A]])/(2*Table3[[#This Row],[GP_A]])</f>
        <v>0.375</v>
      </c>
      <c r="BK23">
        <f>COUNTIFS(DataRegularSeason20242025!$D$3:$D$1315,$A23,DataRegularSeason20242025!$H$3:$H$1315, $A23)</f>
        <v>5</v>
      </c>
      <c r="BL23">
        <f>COUNTIFS(DataRegularSeason20242025!$E$3:$E$1315,$A23,DataRegularSeason20242025!$H$3:$H$1315, $A23)</f>
        <v>9</v>
      </c>
      <c r="BM23">
        <f>BK23+BL23</f>
        <v>14</v>
      </c>
      <c r="BN23">
        <f>F23-BK23</f>
        <v>7</v>
      </c>
      <c r="BO23">
        <f>H23-BL23</f>
        <v>7</v>
      </c>
      <c r="BP23">
        <f>BN23+BO23</f>
        <v>14</v>
      </c>
    </row>
    <row r="24" spans="1:73"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27</v>
      </c>
      <c r="E24" s="15">
        <f>Table3[[#This Row],[Watched]]/Table3[[#This Row],[GP]]</f>
        <v>0.87096774193548387</v>
      </c>
      <c r="F24">
        <f>COUNTIFS(DataRegularSeason20242025!$N$3:$N$1315,1,DataRegularSeason20242025!$D$3:$D$1315,$A24)</f>
        <v>14</v>
      </c>
      <c r="G24">
        <f>41-Table3[[#This Row],[GP_A]]</f>
        <v>27</v>
      </c>
      <c r="H24">
        <f>COUNTIFS(DataRegularSeason20242025!$E$3:$E$1315,$A24,DataRegularSeason20242025!$N$3:$N$1315,1)</f>
        <v>17</v>
      </c>
      <c r="I24">
        <f>41-Table3[[#This Row],[GP_H]]</f>
        <v>24</v>
      </c>
      <c r="J24">
        <f>F24+H24</f>
        <v>31</v>
      </c>
      <c r="K24">
        <f>82-Table3[[#This Row],[GP]]</f>
        <v>51</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9</v>
      </c>
      <c r="Q24">
        <f>COUNTIFS(DataRegularSeason20242025!$D$3:$D$1315,$A24, DataRegularSeason20242025!$S$3:$S$1315, $A24,DataRegularSeason20242025!$M$3:$M$1315,"REG")</f>
        <v>7</v>
      </c>
      <c r="R24">
        <f>COUNTIFS(DataRegularSeason20242025!$D$3:$D$1315,$A24, DataRegularSeason20242025!$S$3:$S$1315, $A24,DataRegularSeason20242025!$M$3:$M$1315,"OT")</f>
        <v>0</v>
      </c>
      <c r="S24">
        <f>COUNTIFS(DataRegularSeason20242025!$D$3:$D$1315,$A24, DataRegularSeason20242025!$S$3:$S$1315, $A24,DataRegularSeason20242025!$M$3:$M$1315,"SO")</f>
        <v>2</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3</v>
      </c>
      <c r="W24">
        <f>COUNTIFS(DataRegularSeason20242025!$E$3:$E$1315,$A24, DataRegularSeason20242025!$L$3:$L$1315, $A24,DataRegularSeason20242025!$N$3:$N$1315,1,DataRegularSeason20242025!$M$3:$M$1315,"SO")</f>
        <v>1</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13</v>
      </c>
      <c r="AC24">
        <f>Table3[[#This Row],[L_A]]+Table3[[#This Row],[L_H]]</f>
        <v>18</v>
      </c>
      <c r="AD24">
        <f>Table3[[#This Row],[RW_A]]+Table3[[#This Row],[RW_H]]</f>
        <v>9</v>
      </c>
      <c r="AE24">
        <f>Table3[[#This Row],[RL_A]]+Table3[[#This Row],[RL_H]]</f>
        <v>14</v>
      </c>
      <c r="AF24">
        <f>Table3[[#This Row],[OTW_A]]+Table3[[#This Row],[OTW_H]]</f>
        <v>3</v>
      </c>
      <c r="AG24">
        <f>Table3[[#This Row],[OTL_A]]+Table3[[#This Row],[OTL_H]]</f>
        <v>2</v>
      </c>
      <c r="AH24">
        <f>Table3[[#This Row],[SOW_A]]+Table3[[#This Row],[SOW_H]]</f>
        <v>1</v>
      </c>
      <c r="AI24">
        <f>Table3[[#This Row],[SOL_A]]+Table3[[#This Row],[SOL_H]]</f>
        <v>2</v>
      </c>
      <c r="AJ24">
        <f>(2*(Table3[[#This Row],[W_A]]+Table3[[#This Row],[W_H]]))+Table3[[#This Row],[OTL_A]]+Table3[[#This Row],[SOL_A]]+Table3[[#This Row],[OTL_H]]+Table3[[#This Row],[SOL_H]]</f>
        <v>30</v>
      </c>
      <c r="AK24">
        <f>(3*(Table3[[#This Row],[RW_A]]+Table3[[#This Row],[RW_H]]))+(2*(Table3[[#This Row],[OTW_A]]+Table3[[#This Row],[SOW_A]]+Table3[[#This Row],[OTW_H]]+Table3[[#This Row],[SOW_H]]))+Table3[[#This Row],[OTL_A]]+Table3[[#This Row],[SOL_A]]+Table3[[#This Row],[OTL_H]]+Table3[[#This Row],[SOL_H]]</f>
        <v>39</v>
      </c>
      <c r="AL24" s="15">
        <f>Table3[[#This Row],[PTS]]/(2*Table3[[#This Row],[GP]])</f>
        <v>0.4838709677419355</v>
      </c>
      <c r="AM24" s="15">
        <f>Table3[[#This Row],[PTS2]]/(3*Table3[[#This Row],[GP]])</f>
        <v>0.41935483870967744</v>
      </c>
      <c r="AN24">
        <f>(2*Table3[[#This Row],[GR]])+Table3[[#This Row],[PTS]]</f>
        <v>132</v>
      </c>
      <c r="AO24">
        <f>(3*Table3[[#This Row],[GR]])+Table3[[#This Row],[PTS2]]</f>
        <v>192</v>
      </c>
      <c r="AP24">
        <f>Table3[[#This Row],[PTS]]+(2 * Table3[[#This Row],[GR]] * Table3[[#This Row],[PTS%]])</f>
        <v>79.354838709677423</v>
      </c>
      <c r="AQ24">
        <f>Table3[[#This Row],[PTS2]]+(3 * Table3[[#This Row],[GR]] * Table3[[#This Row],[PTS%2]])</f>
        <v>103.16129032258064</v>
      </c>
      <c r="AR24" s="20" t="str">
        <f>_xlfn.CONCAT(TEXT(Table3[[#This Row],[W]], "0"), "-", TEXT(Table3[[#This Row],[RL]],"0"), "-", TEXT(Table3[[#This Row],[OTL]]+Table3[[#This Row],[SOL]], "0"))</f>
        <v>13-14-4</v>
      </c>
      <c r="AS24">
        <f>COUNTIFS(DataRegularSeason20242025!$D$3:$D$1315,Table3[[#This Row],[Teams]],DataRegularSeason20242025!$K$3:$K$1315,0)</f>
        <v>0</v>
      </c>
      <c r="AT24">
        <f>SUMIF(DataRegularSeason20242025!$D$3:$D$1315,$A24, DataRegularSeason20242025!$J$3:$J$1315)</f>
        <v>46</v>
      </c>
      <c r="AU24">
        <f>SUMIF(DataRegularSeason20242025!$D$3:$D$1315,$A24, DataRegularSeason20242025!$K$3:$K$1315)</f>
        <v>52</v>
      </c>
      <c r="AV24">
        <f>AT24-AU24</f>
        <v>-6</v>
      </c>
      <c r="AW24">
        <f>COUNTIFS(DataRegularSeason20242025!$E$3:$E$1315,Table3[[#This Row],[Teams]],DataRegularSeason20242025!$J$3:$J$1315,0)</f>
        <v>0</v>
      </c>
      <c r="AX24">
        <f>SUMIF(DataRegularSeason20242025!$E$3:$E$1315,$A24,DataRegularSeason20242025!$K$3:$K$1315)</f>
        <v>49</v>
      </c>
      <c r="AY24">
        <f>SUMIF(DataRegularSeason20242025!$E$3:$E$1315,$A24,DataRegularSeason20242025!$J$3:$J$1315)</f>
        <v>66</v>
      </c>
      <c r="AZ24">
        <f>AX24-AY24</f>
        <v>-17</v>
      </c>
      <c r="BA24">
        <f>AT24+AX24</f>
        <v>95</v>
      </c>
      <c r="BB24">
        <f>AU24+AY24</f>
        <v>118</v>
      </c>
      <c r="BC24">
        <f>BA24-BB24</f>
        <v>-23</v>
      </c>
      <c r="BD24" s="17">
        <f>Table3[[#This Row],[GF]]/Table3[[#This Row],[GP]]</f>
        <v>3.064516129032258</v>
      </c>
      <c r="BE24" s="17">
        <f>Table3[[#This Row],[GA]]/Table3[[#This Row],[GP]]</f>
        <v>3.806451612903226</v>
      </c>
      <c r="BF24" s="17">
        <f>(Table3[[#This Row],[GF]]-Table3[[#This Row],[GA]])/Table3[[#This Row],[GP]]</f>
        <v>-0.74193548387096775</v>
      </c>
      <c r="BG24" s="50" t="str">
        <f>_xlfn.CONCAT(TEXT(Table3[[#This Row],[W_H]], "0"), "-", TEXT(Table3[[#This Row],[RL_H]],"0"), "-", TEXT(Table3[[#This Row],[OTL_H]]+Table3[[#This Row],[SOL_H]], "0"))</f>
        <v>8-7-2</v>
      </c>
      <c r="BH24" s="50" t="str">
        <f>_xlfn.CONCAT(TEXT(Table3[[#This Row],[W_A]], "0"), "-", TEXT(Table3[[#This Row],[RL_A]],"0"), "-", TEXT(Table3[[#This Row],[OTL_A]]+Table3[[#This Row],[SOL_A]], "0"))</f>
        <v>5-7-2</v>
      </c>
      <c r="BI24" s="50">
        <f>((2*(Table3[[#This Row],[W_H]]))+Table3[[#This Row],[OTL_H]]+Table3[[#This Row],[SOL_H]])/(2*Table3[[#This Row],[GP_H]])</f>
        <v>0.52941176470588236</v>
      </c>
      <c r="BJ24" s="50">
        <f>((2*(Table3[[#This Row],[W_A]]))+Table3[[#This Row],[OTL_A]]+Table3[[#This Row],[SOL_A]])/(2*Table3[[#This Row],[GP_A]])</f>
        <v>0.42857142857142855</v>
      </c>
      <c r="BK24">
        <f>COUNTIFS(DataRegularSeason20242025!$D$3:$D$1315,$A24,DataRegularSeason20242025!$H$3:$H$1315, $A24)</f>
        <v>6</v>
      </c>
      <c r="BL24">
        <f>COUNTIFS(DataRegularSeason20242025!$E$3:$E$1315,$A24,DataRegularSeason20242025!$H$3:$H$1315, $A24)</f>
        <v>6</v>
      </c>
      <c r="BM24">
        <f>BK24+BL24</f>
        <v>12</v>
      </c>
      <c r="BN24">
        <f>F24-BK24</f>
        <v>8</v>
      </c>
      <c r="BO24">
        <f>H24-BL24</f>
        <v>11</v>
      </c>
      <c r="BP24">
        <f>BN24+BO24</f>
        <v>19</v>
      </c>
    </row>
    <row r="25" spans="1:73"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20</v>
      </c>
      <c r="E25" s="15">
        <f>Table3[[#This Row],[Watched]]/Table3[[#This Row],[GP]]</f>
        <v>0.66666666666666663</v>
      </c>
      <c r="F25">
        <f>COUNTIFS(DataRegularSeason20242025!$N$3:$N$1315,1,DataRegularSeason20242025!$D$3:$D$1315,$A25)</f>
        <v>16</v>
      </c>
      <c r="G25">
        <f>41-Table3[[#This Row],[GP_A]]</f>
        <v>25</v>
      </c>
      <c r="H25">
        <f>COUNTIFS(DataRegularSeason20242025!$E$3:$E$1315,$A25,DataRegularSeason20242025!$N$3:$N$1315,1)</f>
        <v>14</v>
      </c>
      <c r="I25">
        <f>41-Table3[[#This Row],[GP_H]]</f>
        <v>27</v>
      </c>
      <c r="J25">
        <f>F25+H25</f>
        <v>30</v>
      </c>
      <c r="K25">
        <f>82-Table3[[#This Row],[GP]]</f>
        <v>52</v>
      </c>
      <c r="L25">
        <f>COUNTIFS(DataRegularSeason20242025!$D$3:$D$1315,$A25, DataRegularSeason20242025!$L$3:$L$1315, $A25,DataRegularSeason20242025!$N$3:$N$1315,1)</f>
        <v>6</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5</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11</v>
      </c>
      <c r="AC25">
        <f>Table3[[#This Row],[L_A]]+Table3[[#This Row],[L_H]]</f>
        <v>19</v>
      </c>
      <c r="AD25">
        <f>Table3[[#This Row],[RW_A]]+Table3[[#This Row],[RW_H]]</f>
        <v>8</v>
      </c>
      <c r="AE25">
        <f>Table3[[#This Row],[RL_A]]+Table3[[#This Row],[RL_H]]</f>
        <v>12</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29</v>
      </c>
      <c r="AK25">
        <f>(3*(Table3[[#This Row],[RW_A]]+Table3[[#This Row],[RW_H]]))+(2*(Table3[[#This Row],[OTW_A]]+Table3[[#This Row],[SOW_A]]+Table3[[#This Row],[OTW_H]]+Table3[[#This Row],[SOW_H]]))+Table3[[#This Row],[OTL_A]]+Table3[[#This Row],[SOL_A]]+Table3[[#This Row],[OTL_H]]+Table3[[#This Row],[SOL_H]]</f>
        <v>37</v>
      </c>
      <c r="AL25" s="15">
        <f>Table3[[#This Row],[PTS]]/(2*Table3[[#This Row],[GP]])</f>
        <v>0.48333333333333334</v>
      </c>
      <c r="AM25" s="15">
        <f>Table3[[#This Row],[PTS2]]/(3*Table3[[#This Row],[GP]])</f>
        <v>0.41111111111111109</v>
      </c>
      <c r="AN25">
        <f>(2*Table3[[#This Row],[GR]])+Table3[[#This Row],[PTS]]</f>
        <v>133</v>
      </c>
      <c r="AO25">
        <f>(3*Table3[[#This Row],[GR]])+Table3[[#This Row],[PTS2]]</f>
        <v>193</v>
      </c>
      <c r="AP25">
        <f>Table3[[#This Row],[PTS]]+(2 * Table3[[#This Row],[GR]] * Table3[[#This Row],[PTS%]])</f>
        <v>79.266666666666666</v>
      </c>
      <c r="AQ25">
        <f>Table3[[#This Row],[PTS2]]+(3 * Table3[[#This Row],[GR]] * Table3[[#This Row],[PTS%2]])</f>
        <v>101.13333333333333</v>
      </c>
      <c r="AR25" s="20" t="str">
        <f>_xlfn.CONCAT(TEXT(Table3[[#This Row],[W]], "0"), "-", TEXT(Table3[[#This Row],[RL]],"0"), "-", TEXT(Table3[[#This Row],[OTL]]+Table3[[#This Row],[SOL]], "0"))</f>
        <v>11-12-7</v>
      </c>
      <c r="AS25">
        <f>COUNTIFS(DataRegularSeason20242025!$D$3:$D$1315,Table3[[#This Row],[Teams]],DataRegularSeason20242025!$K$3:$K$1315,0)</f>
        <v>0</v>
      </c>
      <c r="AT25">
        <f>SUMIF(DataRegularSeason20242025!$D$3:$D$1315,$A25, DataRegularSeason20242025!$J$3:$J$1315)</f>
        <v>41</v>
      </c>
      <c r="AU25">
        <f>SUMIF(DataRegularSeason20242025!$D$3:$D$1315,$A25, DataRegularSeason20242025!$K$3:$K$1315)</f>
        <v>43</v>
      </c>
      <c r="AV25">
        <f>AT25-AU25</f>
        <v>-2</v>
      </c>
      <c r="AW25">
        <f>COUNTIFS(DataRegularSeason20242025!$E$3:$E$1315,Table3[[#This Row],[Teams]],DataRegularSeason20242025!$J$3:$J$1315,0)</f>
        <v>1</v>
      </c>
      <c r="AX25">
        <f>SUMIF(DataRegularSeason20242025!$E$3:$E$1315,$A25,DataRegularSeason20242025!$K$3:$K$1315)</f>
        <v>37</v>
      </c>
      <c r="AY25">
        <f>SUMIF(DataRegularSeason20242025!$E$3:$E$1315,$A25,DataRegularSeason20242025!$J$3:$J$1315)</f>
        <v>47</v>
      </c>
      <c r="AZ25">
        <f>AX25-AY25</f>
        <v>-10</v>
      </c>
      <c r="BA25">
        <f>AT25+AX25</f>
        <v>78</v>
      </c>
      <c r="BB25">
        <f>AU25+AY25</f>
        <v>90</v>
      </c>
      <c r="BC25">
        <f>BA25-BB25</f>
        <v>-12</v>
      </c>
      <c r="BD25" s="17">
        <f>Table3[[#This Row],[GF]]/Table3[[#This Row],[GP]]</f>
        <v>2.6</v>
      </c>
      <c r="BE25" s="17">
        <f>Table3[[#This Row],[GA]]/Table3[[#This Row],[GP]]</f>
        <v>3</v>
      </c>
      <c r="BF25" s="17">
        <f>(Table3[[#This Row],[GF]]-Table3[[#This Row],[GA]])/Table3[[#This Row],[GP]]</f>
        <v>-0.4</v>
      </c>
      <c r="BG25" s="50" t="str">
        <f>_xlfn.CONCAT(TEXT(Table3[[#This Row],[W_H]], "0"), "-", TEXT(Table3[[#This Row],[RL_H]],"0"), "-", TEXT(Table3[[#This Row],[OTL_H]]+Table3[[#This Row],[SOL_H]], "0"))</f>
        <v>5-7-2</v>
      </c>
      <c r="BH25" s="50" t="str">
        <f>_xlfn.CONCAT(TEXT(Table3[[#This Row],[W_A]], "0"), "-", TEXT(Table3[[#This Row],[RL_A]],"0"), "-", TEXT(Table3[[#This Row],[OTL_A]]+Table3[[#This Row],[SOL_A]], "0"))</f>
        <v>6-5-5</v>
      </c>
      <c r="BI25" s="50">
        <f>((2*(Table3[[#This Row],[W_H]]))+Table3[[#This Row],[OTL_H]]+Table3[[#This Row],[SOL_H]])/(2*Table3[[#This Row],[GP_H]])</f>
        <v>0.42857142857142855</v>
      </c>
      <c r="BJ25" s="50">
        <f>((2*(Table3[[#This Row],[W_A]]))+Table3[[#This Row],[OTL_A]]+Table3[[#This Row],[SOL_A]])/(2*Table3[[#This Row],[GP_A]])</f>
        <v>0.53125</v>
      </c>
      <c r="BK25">
        <f>COUNTIFS(DataRegularSeason20242025!$D$3:$D$1315,$A25,DataRegularSeason20242025!$H$3:$H$1315, $A25)</f>
        <v>4</v>
      </c>
      <c r="BL25">
        <f>COUNTIFS(DataRegularSeason20242025!$E$3:$E$1315,$A25,DataRegularSeason20242025!$H$3:$H$1315, $A25)</f>
        <v>7</v>
      </c>
      <c r="BM25">
        <f>BK25+BL25</f>
        <v>11</v>
      </c>
      <c r="BN25">
        <f>F25-BK25</f>
        <v>12</v>
      </c>
      <c r="BO25">
        <f>H25-BL25</f>
        <v>7</v>
      </c>
      <c r="BP25">
        <f>BN25+BO25</f>
        <v>19</v>
      </c>
    </row>
    <row r="26" spans="1:73"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20</v>
      </c>
      <c r="E26" s="15">
        <f>Table3[[#This Row],[Watched]]/Table3[[#This Row],[GP]]</f>
        <v>0.7142857142857143</v>
      </c>
      <c r="F26">
        <f>COUNTIFS(DataRegularSeason20242025!$N$3:$N$1315,1,DataRegularSeason20242025!$D$3:$D$1315,$A26)</f>
        <v>15</v>
      </c>
      <c r="G26">
        <f>41-Table3[[#This Row],[GP_A]]</f>
        <v>26</v>
      </c>
      <c r="H26">
        <f>COUNTIFS(DataRegularSeason20242025!$E$3:$E$1315,$A26,DataRegularSeason20242025!$N$3:$N$1315,1)</f>
        <v>13</v>
      </c>
      <c r="I26">
        <f>41-Table3[[#This Row],[GP_H]]</f>
        <v>28</v>
      </c>
      <c r="J26">
        <f>F26+H26</f>
        <v>28</v>
      </c>
      <c r="K26">
        <f>82-Table3[[#This Row],[GP]]</f>
        <v>54</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12</v>
      </c>
      <c r="AC26">
        <f>Table3[[#This Row],[L_A]]+Table3[[#This Row],[L_H]]</f>
        <v>16</v>
      </c>
      <c r="AD26">
        <f>Table3[[#This Row],[RW_A]]+Table3[[#This Row],[RW_H]]</f>
        <v>10</v>
      </c>
      <c r="AE26">
        <f>Table3[[#This Row],[RL_A]]+Table3[[#This Row],[RL_H]]</f>
        <v>13</v>
      </c>
      <c r="AF26">
        <f>Table3[[#This Row],[OTW_A]]+Table3[[#This Row],[OTW_H]]</f>
        <v>1</v>
      </c>
      <c r="AG26">
        <f>Table3[[#This Row],[OTL_A]]+Table3[[#This Row],[OTL_H]]</f>
        <v>3</v>
      </c>
      <c r="AH26">
        <f>Table3[[#This Row],[SOW_A]]+Table3[[#This Row],[SOW_H]]</f>
        <v>1</v>
      </c>
      <c r="AI26">
        <f>Table3[[#This Row],[SOL_A]]+Table3[[#This Row],[SOL_H]]</f>
        <v>0</v>
      </c>
      <c r="AJ26">
        <f>(2*(Table3[[#This Row],[W_A]]+Table3[[#This Row],[W_H]]))+Table3[[#This Row],[OTL_A]]+Table3[[#This Row],[SOL_A]]+Table3[[#This Row],[OTL_H]]+Table3[[#This Row],[SOL_H]]</f>
        <v>27</v>
      </c>
      <c r="AK26">
        <f>(3*(Table3[[#This Row],[RW_A]]+Table3[[#This Row],[RW_H]]))+(2*(Table3[[#This Row],[OTW_A]]+Table3[[#This Row],[SOW_A]]+Table3[[#This Row],[OTW_H]]+Table3[[#This Row],[SOW_H]]))+Table3[[#This Row],[OTL_A]]+Table3[[#This Row],[SOL_A]]+Table3[[#This Row],[OTL_H]]+Table3[[#This Row],[SOL_H]]</f>
        <v>37</v>
      </c>
      <c r="AL26" s="15">
        <f>Table3[[#This Row],[PTS]]/(2*Table3[[#This Row],[GP]])</f>
        <v>0.48214285714285715</v>
      </c>
      <c r="AM26" s="15">
        <f>Table3[[#This Row],[PTS2]]/(3*Table3[[#This Row],[GP]])</f>
        <v>0.44047619047619047</v>
      </c>
      <c r="AN26">
        <f>(2*Table3[[#This Row],[GR]])+Table3[[#This Row],[PTS]]</f>
        <v>135</v>
      </c>
      <c r="AO26">
        <f>(3*Table3[[#This Row],[GR]])+Table3[[#This Row],[PTS2]]</f>
        <v>199</v>
      </c>
      <c r="AP26">
        <f>Table3[[#This Row],[PTS]]+(2 * Table3[[#This Row],[GR]] * Table3[[#This Row],[PTS%]])</f>
        <v>79.071428571428569</v>
      </c>
      <c r="AQ26">
        <f>Table3[[#This Row],[PTS2]]+(3 * Table3[[#This Row],[GR]] * Table3[[#This Row],[PTS%2]])</f>
        <v>108.35714285714286</v>
      </c>
      <c r="AR26" s="20" t="str">
        <f>_xlfn.CONCAT(TEXT(Table3[[#This Row],[W]], "0"), "-", TEXT(Table3[[#This Row],[RL]],"0"), "-", TEXT(Table3[[#This Row],[OTL]]+Table3[[#This Row],[SOL]], "0"))</f>
        <v>12-13-3</v>
      </c>
      <c r="AS26">
        <f>COUNTIFS(DataRegularSeason20242025!$D$3:$D$1315,Table3[[#This Row],[Teams]],DataRegularSeason20242025!$K$3:$K$1315,0)</f>
        <v>0</v>
      </c>
      <c r="AT26">
        <f>SUMIF(DataRegularSeason20242025!$D$3:$D$1315,$A26, DataRegularSeason20242025!$J$3:$J$1315)</f>
        <v>41</v>
      </c>
      <c r="AU26">
        <f>SUMIF(DataRegularSeason20242025!$D$3:$D$1315,$A26, DataRegularSeason20242025!$K$3:$K$1315)</f>
        <v>58</v>
      </c>
      <c r="AV26">
        <f>AT26-AU26</f>
        <v>-17</v>
      </c>
      <c r="AW26">
        <f>COUNTIFS(DataRegularSeason20242025!$E$3:$E$1315,Table3[[#This Row],[Teams]],DataRegularSeason20242025!$J$3:$J$1315,0)</f>
        <v>1</v>
      </c>
      <c r="AX26">
        <f>SUMIF(DataRegularSeason20242025!$E$3:$E$1315,$A26,DataRegularSeason20242025!$K$3:$K$1315)</f>
        <v>55</v>
      </c>
      <c r="AY26">
        <f>SUMIF(DataRegularSeason20242025!$E$3:$E$1315,$A26,DataRegularSeason20242025!$J$3:$J$1315)</f>
        <v>43</v>
      </c>
      <c r="AZ26">
        <f>AX26-AY26</f>
        <v>12</v>
      </c>
      <c r="BA26">
        <f>AT26+AX26</f>
        <v>96</v>
      </c>
      <c r="BB26">
        <f>AU26+AY26</f>
        <v>101</v>
      </c>
      <c r="BC26">
        <f>BA26-BB26</f>
        <v>-5</v>
      </c>
      <c r="BD26" s="17">
        <f>Table3[[#This Row],[GF]]/Table3[[#This Row],[GP]]</f>
        <v>3.4285714285714284</v>
      </c>
      <c r="BE26" s="17">
        <f>Table3[[#This Row],[GA]]/Table3[[#This Row],[GP]]</f>
        <v>3.6071428571428572</v>
      </c>
      <c r="BF26" s="17">
        <f>(Table3[[#This Row],[GF]]-Table3[[#This Row],[GA]])/Table3[[#This Row],[GP]]</f>
        <v>-0.17857142857142858</v>
      </c>
      <c r="BG26" s="50" t="str">
        <f>_xlfn.CONCAT(TEXT(Table3[[#This Row],[W_H]], "0"), "-", TEXT(Table3[[#This Row],[RL_H]],"0"), "-", TEXT(Table3[[#This Row],[OTL_H]]+Table3[[#This Row],[SOL_H]], "0"))</f>
        <v>8-4-1</v>
      </c>
      <c r="BH26" s="50" t="str">
        <f>_xlfn.CONCAT(TEXT(Table3[[#This Row],[W_A]], "0"), "-", TEXT(Table3[[#This Row],[RL_A]],"0"), "-", TEXT(Table3[[#This Row],[OTL_A]]+Table3[[#This Row],[SOL_A]], "0"))</f>
        <v>4-9-2</v>
      </c>
      <c r="BI26" s="50">
        <f>((2*(Table3[[#This Row],[W_H]]))+Table3[[#This Row],[OTL_H]]+Table3[[#This Row],[SOL_H]])/(2*Table3[[#This Row],[GP_H]])</f>
        <v>0.65384615384615385</v>
      </c>
      <c r="BJ26" s="50">
        <f>((2*(Table3[[#This Row],[W_A]]))+Table3[[#This Row],[OTL_A]]+Table3[[#This Row],[SOL_A]])/(2*Table3[[#This Row],[GP_A]])</f>
        <v>0.33333333333333331</v>
      </c>
      <c r="BK26">
        <f>COUNTIFS(DataRegularSeason20242025!$D$3:$D$1315,$A26,DataRegularSeason20242025!$H$3:$H$1315, $A26)</f>
        <v>5</v>
      </c>
      <c r="BL26">
        <f>COUNTIFS(DataRegularSeason20242025!$E$3:$E$1315,$A26,DataRegularSeason20242025!$H$3:$H$1315, $A26)</f>
        <v>4</v>
      </c>
      <c r="BM26">
        <f>BK26+BL26</f>
        <v>9</v>
      </c>
      <c r="BN26">
        <f>F26-BK26</f>
        <v>10</v>
      </c>
      <c r="BO26">
        <f>H26-BL26</f>
        <v>9</v>
      </c>
      <c r="BP26">
        <f>BN26+BO26</f>
        <v>19</v>
      </c>
    </row>
    <row r="27" spans="1:73"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21</v>
      </c>
      <c r="E27" s="15">
        <f>Table3[[#This Row],[Watched]]/Table3[[#This Row],[GP]]</f>
        <v>0.75</v>
      </c>
      <c r="F27">
        <f>COUNTIFS(DataRegularSeason20242025!$N$3:$N$1315,1,DataRegularSeason20242025!$D$3:$D$1315,$A27)</f>
        <v>14</v>
      </c>
      <c r="G27">
        <f>41-Table3[[#This Row],[GP_A]]</f>
        <v>27</v>
      </c>
      <c r="H27">
        <f>COUNTIFS(DataRegularSeason20242025!$E$3:$E$1315,$A27,DataRegularSeason20242025!$N$3:$N$1315,1)</f>
        <v>14</v>
      </c>
      <c r="I27">
        <f>41-Table3[[#This Row],[GP_H]]</f>
        <v>27</v>
      </c>
      <c r="J27">
        <f>F27+H27</f>
        <v>28</v>
      </c>
      <c r="K27">
        <f>82-Table3[[#This Row],[GP]]</f>
        <v>54</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8</v>
      </c>
      <c r="Q27">
        <f>COUNTIFS(DataRegularSeason20242025!$D$3:$D$1315,$A27, DataRegularSeason20242025!$S$3:$S$1315, $A27,DataRegularSeason20242025!$M$3:$M$1315,"REG")</f>
        <v>6</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11</v>
      </c>
      <c r="AC27">
        <f>Table3[[#This Row],[L_A]]+Table3[[#This Row],[L_H]]</f>
        <v>17</v>
      </c>
      <c r="AD27">
        <f>Table3[[#This Row],[RW_A]]+Table3[[#This Row],[RW_H]]</f>
        <v>8</v>
      </c>
      <c r="AE27">
        <f>Table3[[#This Row],[RL_A]]+Table3[[#This Row],[RL_H]]</f>
        <v>13</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26</v>
      </c>
      <c r="AK27">
        <f>(3*(Table3[[#This Row],[RW_A]]+Table3[[#This Row],[RW_H]]))+(2*(Table3[[#This Row],[OTW_A]]+Table3[[#This Row],[SOW_A]]+Table3[[#This Row],[OTW_H]]+Table3[[#This Row],[SOW_H]]))+Table3[[#This Row],[OTL_A]]+Table3[[#This Row],[SOL_A]]+Table3[[#This Row],[OTL_H]]+Table3[[#This Row],[SOL_H]]</f>
        <v>34</v>
      </c>
      <c r="AL27" s="15">
        <f>Table3[[#This Row],[PTS]]/(2*Table3[[#This Row],[GP]])</f>
        <v>0.4642857142857143</v>
      </c>
      <c r="AM27" s="15">
        <f>Table3[[#This Row],[PTS2]]/(3*Table3[[#This Row],[GP]])</f>
        <v>0.40476190476190477</v>
      </c>
      <c r="AN27">
        <f>(2*Table3[[#This Row],[GR]])+Table3[[#This Row],[PTS]]</f>
        <v>134</v>
      </c>
      <c r="AO27">
        <f>(3*Table3[[#This Row],[GR]])+Table3[[#This Row],[PTS2]]</f>
        <v>196</v>
      </c>
      <c r="AP27">
        <f>Table3[[#This Row],[PTS]]+(2 * Table3[[#This Row],[GR]] * Table3[[#This Row],[PTS%]])</f>
        <v>76.142857142857139</v>
      </c>
      <c r="AQ27">
        <f>Table3[[#This Row],[PTS2]]+(3 * Table3[[#This Row],[GR]] * Table3[[#This Row],[PTS%2]])</f>
        <v>99.571428571428569</v>
      </c>
      <c r="AR27" s="20" t="str">
        <f>_xlfn.CONCAT(TEXT(Table3[[#This Row],[W]], "0"), "-", TEXT(Table3[[#This Row],[RL]],"0"), "-", TEXT(Table3[[#This Row],[OTL]]+Table3[[#This Row],[SOL]], "0"))</f>
        <v>11-13-4</v>
      </c>
      <c r="AS27">
        <f>COUNTIFS(DataRegularSeason20242025!$D$3:$D$1315,Table3[[#This Row],[Teams]],DataRegularSeason20242025!$K$3:$K$1315,0)</f>
        <v>1</v>
      </c>
      <c r="AT27">
        <f>SUMIF(DataRegularSeason20242025!$D$3:$D$1315,$A27, DataRegularSeason20242025!$J$3:$J$1315)</f>
        <v>40</v>
      </c>
      <c r="AU27">
        <f>SUMIF(DataRegularSeason20242025!$D$3:$D$1315,$A27, DataRegularSeason20242025!$K$3:$K$1315)</f>
        <v>44</v>
      </c>
      <c r="AV27">
        <f>AT27-AU27</f>
        <v>-4</v>
      </c>
      <c r="AW27">
        <f>COUNTIFS(DataRegularSeason20242025!$E$3:$E$1315,Table3[[#This Row],[Teams]],DataRegularSeason20242025!$J$3:$J$1315,0)</f>
        <v>1</v>
      </c>
      <c r="AX27">
        <f>SUMIF(DataRegularSeason20242025!$E$3:$E$1315,$A27,DataRegularSeason20242025!$K$3:$K$1315)</f>
        <v>33</v>
      </c>
      <c r="AY27">
        <f>SUMIF(DataRegularSeason20242025!$E$3:$E$1315,$A27,DataRegularSeason20242025!$J$3:$J$1315)</f>
        <v>44</v>
      </c>
      <c r="AZ27">
        <f>AX27-AY27</f>
        <v>-11</v>
      </c>
      <c r="BA27">
        <f>AT27+AX27</f>
        <v>73</v>
      </c>
      <c r="BB27">
        <f>AU27+AY27</f>
        <v>88</v>
      </c>
      <c r="BC27">
        <f>BA27-BB27</f>
        <v>-15</v>
      </c>
      <c r="BD27" s="17">
        <f>Table3[[#This Row],[GF]]/Table3[[#This Row],[GP]]</f>
        <v>2.6071428571428572</v>
      </c>
      <c r="BE27" s="17">
        <f>Table3[[#This Row],[GA]]/Table3[[#This Row],[GP]]</f>
        <v>3.1428571428571428</v>
      </c>
      <c r="BF27" s="17">
        <f>(Table3[[#This Row],[GF]]-Table3[[#This Row],[GA]])/Table3[[#This Row],[GP]]</f>
        <v>-0.5357142857142857</v>
      </c>
      <c r="BG27" s="50" t="str">
        <f>_xlfn.CONCAT(TEXT(Table3[[#This Row],[W_H]], "0"), "-", TEXT(Table3[[#This Row],[RL_H]],"0"), "-", TEXT(Table3[[#This Row],[OTL_H]]+Table3[[#This Row],[SOL_H]], "0"))</f>
        <v>5-7-2</v>
      </c>
      <c r="BH27" s="50" t="str">
        <f>_xlfn.CONCAT(TEXT(Table3[[#This Row],[W_A]], "0"), "-", TEXT(Table3[[#This Row],[RL_A]],"0"), "-", TEXT(Table3[[#This Row],[OTL_A]]+Table3[[#This Row],[SOL_A]], "0"))</f>
        <v>6-6-2</v>
      </c>
      <c r="BI27" s="50">
        <f>((2*(Table3[[#This Row],[W_H]]))+Table3[[#This Row],[OTL_H]]+Table3[[#This Row],[SOL_H]])/(2*Table3[[#This Row],[GP_H]])</f>
        <v>0.42857142857142855</v>
      </c>
      <c r="BJ27" s="50">
        <f>((2*(Table3[[#This Row],[W_A]]))+Table3[[#This Row],[OTL_A]]+Table3[[#This Row],[SOL_A]])/(2*Table3[[#This Row],[GP_A]])</f>
        <v>0.5</v>
      </c>
      <c r="BK27">
        <f>COUNTIFS(DataRegularSeason20242025!$D$3:$D$1315,$A27,DataRegularSeason20242025!$H$3:$H$1315, $A27)</f>
        <v>4</v>
      </c>
      <c r="BL27">
        <f>COUNTIFS(DataRegularSeason20242025!$E$3:$E$1315,$A27,DataRegularSeason20242025!$H$3:$H$1315, $A27)</f>
        <v>1</v>
      </c>
      <c r="BM27">
        <f>BK27+BL27</f>
        <v>5</v>
      </c>
      <c r="BN27">
        <f>F27-BK27</f>
        <v>10</v>
      </c>
      <c r="BO27">
        <f>H27-BL27</f>
        <v>13</v>
      </c>
      <c r="BP27">
        <f>BN27+BO27</f>
        <v>23</v>
      </c>
    </row>
    <row r="28" spans="1:73" x14ac:dyDescent="0.25">
      <c r="A28" t="s">
        <v>29</v>
      </c>
      <c r="B28" t="s">
        <v>98</v>
      </c>
      <c r="C28" t="s">
        <v>81</v>
      </c>
      <c r="D28">
        <f>COUNTIFS(DataRegularSeason20242025!$D$3:$D$1315,$A28,DataRegularSeason20242025!$R$3:$R$1315,1,DataRegularSeason20242025!$N$3:$N$1315,1) + COUNTIFS(DataRegularSeason20242025!$E$3:$E$1315,$A28,DataRegularSeason20242025!$R$3:$R$1315,1,DataRegularSeason20242025!$N$3:$N$1315,1)</f>
        <v>19</v>
      </c>
      <c r="E28" s="15">
        <f>Table3[[#This Row],[Watched]]/Table3[[#This Row],[GP]]</f>
        <v>0.65517241379310343</v>
      </c>
      <c r="F28">
        <f>COUNTIFS(DataRegularSeason20242025!$N$3:$N$1315,1,DataRegularSeason20242025!$D$3:$D$1315,$A28)</f>
        <v>11</v>
      </c>
      <c r="G28">
        <f>41-Table3[[#This Row],[GP_A]]</f>
        <v>30</v>
      </c>
      <c r="H28">
        <f>COUNTIFS(DataRegularSeason20242025!$E$3:$E$1315,$A28,DataRegularSeason20242025!$N$3:$N$1315,1)</f>
        <v>18</v>
      </c>
      <c r="I28">
        <f>41-Table3[[#This Row],[GP_H]]</f>
        <v>23</v>
      </c>
      <c r="J28">
        <f>F28+H28</f>
        <v>29</v>
      </c>
      <c r="K28">
        <f>82-Table3[[#This Row],[GP]]</f>
        <v>53</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12</v>
      </c>
      <c r="Y28">
        <f>COUNTIFS(DataRegularSeason20242025!$E$3:$E$1315,$A28, DataRegularSeason20242025!$S$3:$S$1315, $A28,DataRegularSeason20242025!$M$3:$M$1315,"REG")</f>
        <v>9</v>
      </c>
      <c r="Z28">
        <f>COUNTIFS(DataRegularSeason20242025!$E$3:$E$1315,$A28, DataRegularSeason20242025!$S$3:$S$1315, $A28,DataRegularSeason20242025!$M$3:$M$1315,"OT")</f>
        <v>2</v>
      </c>
      <c r="AA28">
        <f>COUNTIFS(DataRegularSeason20242025!$E$3:$E$1315,$A28, DataRegularSeason20242025!$S$3:$S$1315, $A28,DataRegularSeason20242025!$M$3:$M$1315,"SO")</f>
        <v>1</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31</v>
      </c>
      <c r="AU28">
        <f>SUMIF(DataRegularSeason20242025!$D$3:$D$1315,$A28, DataRegularSeason20242025!$K$3:$K$1315)</f>
        <v>32</v>
      </c>
      <c r="AV28">
        <f>AT28-AU28</f>
        <v>-1</v>
      </c>
      <c r="AW28">
        <f>COUNTIFS(DataRegularSeason20242025!$E$3:$E$1315,Table3[[#This Row],[Teams]],DataRegularSeason20242025!$J$3:$J$1315,0)</f>
        <v>0</v>
      </c>
      <c r="AX28">
        <f>SUMIF(DataRegularSeason20242025!$E$3:$E$1315,$A28,DataRegularSeason20242025!$K$3:$K$1315)</f>
        <v>56</v>
      </c>
      <c r="AY28">
        <f>SUMIF(DataRegularSeason20242025!$E$3:$E$1315,$A28,DataRegularSeason20242025!$J$3:$J$1315)</f>
        <v>63</v>
      </c>
      <c r="AZ28">
        <f>AX28-AY28</f>
        <v>-7</v>
      </c>
      <c r="BA28">
        <f>AT28+AX28</f>
        <v>87</v>
      </c>
      <c r="BB28">
        <f>AU28+AY28</f>
        <v>95</v>
      </c>
      <c r="BC28">
        <f>BA28-BB28</f>
        <v>-8</v>
      </c>
      <c r="BD28" s="17">
        <f>Table3[[#This Row],[GF]]/Table3[[#This Row],[GP]]</f>
        <v>3</v>
      </c>
      <c r="BE28" s="17">
        <f>Table3[[#This Row],[GA]]/Table3[[#This Row],[GP]]</f>
        <v>3.2758620689655173</v>
      </c>
      <c r="BF28" s="17">
        <f>(Table3[[#This Row],[GF]]-Table3[[#This Row],[GA]])/Table3[[#This Row],[GP]]</f>
        <v>-0.27586206896551724</v>
      </c>
      <c r="BG28" s="50" t="str">
        <f>_xlfn.CONCAT(TEXT(Table3[[#This Row],[W_H]], "0"), "-", TEXT(Table3[[#This Row],[RL_H]],"0"), "-", TEXT(Table3[[#This Row],[OTL_H]]+Table3[[#This Row],[SOL_H]], "0"))</f>
        <v>6-9-3</v>
      </c>
      <c r="BH28" s="50" t="str">
        <f>_xlfn.CONCAT(TEXT(Table3[[#This Row],[W_A]], "0"), "-", TEXT(Table3[[#This Row],[RL_A]],"0"), "-", TEXT(Table3[[#This Row],[OTL_A]]+Table3[[#This Row],[SOL_A]], "0"))</f>
        <v>5-5-1</v>
      </c>
      <c r="BI28" s="50">
        <f>((2*(Table3[[#This Row],[W_H]]))+Table3[[#This Row],[OTL_H]]+Table3[[#This Row],[SOL_H]])/(2*Table3[[#This Row],[GP_H]])</f>
        <v>0.41666666666666669</v>
      </c>
      <c r="BJ28" s="50">
        <f>((2*(Table3[[#This Row],[W_A]]))+Table3[[#This Row],[OTL_A]]+Table3[[#This Row],[SOL_A]])/(2*Table3[[#This Row],[GP_A]])</f>
        <v>0.5</v>
      </c>
      <c r="BK28">
        <f>COUNTIFS(DataRegularSeason20242025!$D$3:$D$1315,$A28,DataRegularSeason20242025!$H$3:$H$1315, $A28)</f>
        <v>6</v>
      </c>
      <c r="BL28">
        <f>COUNTIFS(DataRegularSeason20242025!$E$3:$E$1315,$A28,DataRegularSeason20242025!$H$3:$H$1315, $A28)</f>
        <v>8</v>
      </c>
      <c r="BM28">
        <f>BK28+BL28</f>
        <v>14</v>
      </c>
      <c r="BN28">
        <f>F28-BK28</f>
        <v>5</v>
      </c>
      <c r="BO28">
        <f>H28-BL28</f>
        <v>10</v>
      </c>
      <c r="BP28">
        <f>BN28+BO28</f>
        <v>15</v>
      </c>
    </row>
    <row r="29" spans="1:73"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19</v>
      </c>
      <c r="E29" s="15">
        <f>Table3[[#This Row],[Watched]]/Table3[[#This Row],[GP]]</f>
        <v>0.70370370370370372</v>
      </c>
      <c r="F29">
        <f>COUNTIFS(DataRegularSeason20242025!$N$3:$N$1315,1,DataRegularSeason20242025!$D$3:$D$1315,$A29)</f>
        <v>12</v>
      </c>
      <c r="G29">
        <f>41-Table3[[#This Row],[GP_A]]</f>
        <v>29</v>
      </c>
      <c r="H29">
        <f>COUNTIFS(DataRegularSeason20242025!$E$3:$E$1315,$A29,DataRegularSeason20242025!$N$3:$N$1315,1)</f>
        <v>15</v>
      </c>
      <c r="I29">
        <f>41-Table3[[#This Row],[GP_H]]</f>
        <v>26</v>
      </c>
      <c r="J29">
        <f>F29+H29</f>
        <v>27</v>
      </c>
      <c r="K29">
        <f>82-Table3[[#This Row],[GP]]</f>
        <v>55</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4</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17</v>
      </c>
      <c r="AD29">
        <f>Table3[[#This Row],[RW_A]]+Table3[[#This Row],[RW_H]]</f>
        <v>8</v>
      </c>
      <c r="AE29">
        <f>Table3[[#This Row],[RL_A]]+Table3[[#This Row],[RL_H]]</f>
        <v>13</v>
      </c>
      <c r="AF29">
        <f>Table3[[#This Row],[OTW_A]]+Table3[[#This Row],[OTW_H]]</f>
        <v>1</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0.44444444444444442</v>
      </c>
      <c r="AM29" s="15">
        <f>Table3[[#This Row],[PTS2]]/(3*Table3[[#This Row],[GP]])</f>
        <v>0.39506172839506171</v>
      </c>
      <c r="AN29">
        <f>(2*Table3[[#This Row],[GR]])+Table3[[#This Row],[PTS]]</f>
        <v>134</v>
      </c>
      <c r="AO29">
        <f>(3*Table3[[#This Row],[GR]])+Table3[[#This Row],[PTS2]]</f>
        <v>197</v>
      </c>
      <c r="AP29">
        <f>Table3[[#This Row],[PTS]]+(2 * Table3[[#This Row],[GR]] * Table3[[#This Row],[PTS%]])</f>
        <v>72.888888888888886</v>
      </c>
      <c r="AQ29">
        <f>Table3[[#This Row],[PTS2]]+(3 * Table3[[#This Row],[GR]] * Table3[[#This Row],[PTS%2]])</f>
        <v>97.185185185185176</v>
      </c>
      <c r="AR29" s="20" t="str">
        <f>_xlfn.CONCAT(TEXT(Table3[[#This Row],[W]], "0"), "-", TEXT(Table3[[#This Row],[RL]],"0"), "-", TEXT(Table3[[#This Row],[OTL]]+Table3[[#This Row],[SOL]], "0"))</f>
        <v>10-13-4</v>
      </c>
      <c r="AS29">
        <f>COUNTIFS(DataRegularSeason20242025!$D$3:$D$1315,Table3[[#This Row],[Teams]],DataRegularSeason20242025!$K$3:$K$1315,0)</f>
        <v>1</v>
      </c>
      <c r="AT29">
        <f>SUMIF(DataRegularSeason20242025!$D$3:$D$1315,$A29, DataRegularSeason20242025!$J$3:$J$1315)</f>
        <v>28</v>
      </c>
      <c r="AU29">
        <f>SUMIF(DataRegularSeason20242025!$D$3:$D$1315,$A29, DataRegularSeason20242025!$K$3:$K$1315)</f>
        <v>32</v>
      </c>
      <c r="AV29">
        <f>AT29-AU29</f>
        <v>-4</v>
      </c>
      <c r="AW29">
        <f>COUNTIFS(DataRegularSeason20242025!$E$3:$E$1315,Table3[[#This Row],[Teams]],DataRegularSeason20242025!$J$3:$J$1315,0)</f>
        <v>0</v>
      </c>
      <c r="AX29">
        <f>SUMIF(DataRegularSeason20242025!$E$3:$E$1315,$A29,DataRegularSeason20242025!$K$3:$K$1315)</f>
        <v>37</v>
      </c>
      <c r="AY29">
        <f>SUMIF(DataRegularSeason20242025!$E$3:$E$1315,$A29,DataRegularSeason20242025!$J$3:$J$1315)</f>
        <v>52</v>
      </c>
      <c r="AZ29">
        <f>AX29-AY29</f>
        <v>-15</v>
      </c>
      <c r="BA29">
        <f>AT29+AX29</f>
        <v>65</v>
      </c>
      <c r="BB29">
        <f>AU29+AY29</f>
        <v>84</v>
      </c>
      <c r="BC29">
        <f>BA29-BB29</f>
        <v>-19</v>
      </c>
      <c r="BD29" s="17">
        <f>Table3[[#This Row],[GF]]/Table3[[#This Row],[GP]]</f>
        <v>2.4074074074074074</v>
      </c>
      <c r="BE29" s="17">
        <f>Table3[[#This Row],[GA]]/Table3[[#This Row],[GP]]</f>
        <v>3.1111111111111112</v>
      </c>
      <c r="BF29" s="17">
        <f>(Table3[[#This Row],[GF]]-Table3[[#This Row],[GA]])/Table3[[#This Row],[GP]]</f>
        <v>-0.70370370370370372</v>
      </c>
      <c r="BG29" s="50" t="str">
        <f>_xlfn.CONCAT(TEXT(Table3[[#This Row],[W_H]], "0"), "-", TEXT(Table3[[#This Row],[RL_H]],"0"), "-", TEXT(Table3[[#This Row],[OTL_H]]+Table3[[#This Row],[SOL_H]], "0"))</f>
        <v>5-9-1</v>
      </c>
      <c r="BH29" s="50" t="str">
        <f>_xlfn.CONCAT(TEXT(Table3[[#This Row],[W_A]], "0"), "-", TEXT(Table3[[#This Row],[RL_A]],"0"), "-", TEXT(Table3[[#This Row],[OTL_A]]+Table3[[#This Row],[SOL_A]], "0"))</f>
        <v>5-4-3</v>
      </c>
      <c r="BI29" s="50">
        <f>((2*(Table3[[#This Row],[W_H]]))+Table3[[#This Row],[OTL_H]]+Table3[[#This Row],[SOL_H]])/(2*Table3[[#This Row],[GP_H]])</f>
        <v>0.36666666666666664</v>
      </c>
      <c r="BJ29" s="50">
        <f>((2*(Table3[[#This Row],[W_A]]))+Table3[[#This Row],[OTL_A]]+Table3[[#This Row],[SOL_A]])/(2*Table3[[#This Row],[GP_A]])</f>
        <v>0.54166666666666663</v>
      </c>
      <c r="BK29">
        <f>COUNTIFS(DataRegularSeason20242025!$D$3:$D$1315,$A29,DataRegularSeason20242025!$H$3:$H$1315, $A29)</f>
        <v>5</v>
      </c>
      <c r="BL29">
        <f>COUNTIFS(DataRegularSeason20242025!$E$3:$E$1315,$A29,DataRegularSeason20242025!$H$3:$H$1315, $A29)</f>
        <v>6</v>
      </c>
      <c r="BM29">
        <f>BK29+BL29</f>
        <v>11</v>
      </c>
      <c r="BN29">
        <f>F29-BK29</f>
        <v>7</v>
      </c>
      <c r="BO29">
        <f>H29-BL29</f>
        <v>9</v>
      </c>
      <c r="BP29">
        <f>BN29+BO29</f>
        <v>16</v>
      </c>
      <c r="BQ29" s="6">
        <f>(BN29+BK29)</f>
        <v>12</v>
      </c>
      <c r="BR29" s="6"/>
    </row>
    <row r="30" spans="1:73"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11</v>
      </c>
      <c r="E30" s="15">
        <f>Table3[[#This Row],[Watched]]/Table3[[#This Row],[GP]]</f>
        <v>0.37931034482758619</v>
      </c>
      <c r="F30">
        <f>COUNTIFS(DataRegularSeason20242025!$N$3:$N$1315,1,DataRegularSeason20242025!$D$3:$D$1315,$A30)</f>
        <v>12</v>
      </c>
      <c r="G30">
        <f>41-Table3[[#This Row],[GP_A]]</f>
        <v>29</v>
      </c>
      <c r="H30">
        <f>COUNTIFS(DataRegularSeason20242025!$E$3:$E$1315,$A30,DataRegularSeason20242025!$N$3:$N$1315,1)</f>
        <v>17</v>
      </c>
      <c r="I30">
        <f>41-Table3[[#This Row],[GP_H]]</f>
        <v>24</v>
      </c>
      <c r="J30">
        <f>F30+H30</f>
        <v>29</v>
      </c>
      <c r="K30">
        <f>82-Table3[[#This Row],[GP]]</f>
        <v>53</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9</v>
      </c>
      <c r="Y30">
        <f>COUNTIFS(DataRegularSeason20242025!$E$3:$E$1315,$A30, DataRegularSeason20242025!$S$3:$S$1315, $A30,DataRegularSeason20242025!$M$3:$M$1315,"REG")</f>
        <v>7</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18</v>
      </c>
      <c r="AD30">
        <f>Table3[[#This Row],[RW_A]]+Table3[[#This Row],[RW_H]]</f>
        <v>8</v>
      </c>
      <c r="AE30">
        <f>Table3[[#This Row],[RL_A]]+Table3[[#This Row],[RL_H]]</f>
        <v>15</v>
      </c>
      <c r="AF30">
        <f>Table3[[#This Row],[OTW_A]]+Table3[[#This Row],[OTW_H]]</f>
        <v>2</v>
      </c>
      <c r="AG30">
        <f>Table3[[#This Row],[OTL_A]]+Table3[[#This Row],[OTL_H]]</f>
        <v>2</v>
      </c>
      <c r="AH30">
        <f>Table3[[#This Row],[SOW_A]]+Table3[[#This Row],[SOW_H]]</f>
        <v>1</v>
      </c>
      <c r="AI30">
        <f>Table3[[#This Row],[SOL_A]]+Table3[[#This Row],[SOL_H]]</f>
        <v>1</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33</v>
      </c>
      <c r="AL30" s="15">
        <f>Table3[[#This Row],[PTS]]/(2*Table3[[#This Row],[GP]])</f>
        <v>0.43103448275862066</v>
      </c>
      <c r="AM30" s="15">
        <f>Table3[[#This Row],[PTS2]]/(3*Table3[[#This Row],[GP]])</f>
        <v>0.37931034482758619</v>
      </c>
      <c r="AN30">
        <f>(2*Table3[[#This Row],[GR]])+Table3[[#This Row],[PTS]]</f>
        <v>131</v>
      </c>
      <c r="AO30">
        <f>(3*Table3[[#This Row],[GR]])+Table3[[#This Row],[PTS2]]</f>
        <v>192</v>
      </c>
      <c r="AP30">
        <f>Table3[[#This Row],[PTS]]+(2 * Table3[[#This Row],[GR]] * Table3[[#This Row],[PTS%]])</f>
        <v>70.689655172413794</v>
      </c>
      <c r="AQ30">
        <f>Table3[[#This Row],[PTS2]]+(3 * Table3[[#This Row],[GR]] * Table3[[#This Row],[PTS%2]])</f>
        <v>93.310344827586206</v>
      </c>
      <c r="AR30" s="20" t="str">
        <f>_xlfn.CONCAT(TEXT(Table3[[#This Row],[W]], "0"), "-", TEXT(Table3[[#This Row],[RL]],"0"), "-", TEXT(Table3[[#This Row],[OTL]]+Table3[[#This Row],[SOL]], "0"))</f>
        <v>11-15-3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AT30-AU30</f>
        <v>-16</v>
      </c>
      <c r="AW30">
        <f>COUNTIFS(DataRegularSeason20242025!$E$3:$E$1315,Table3[[#This Row],[Teams]],DataRegularSeason20242025!$J$3:$J$1315,0)</f>
        <v>3</v>
      </c>
      <c r="AX30">
        <f>SUMIF(DataRegularSeason20242025!$E$3:$E$1315,$A30,DataRegularSeason20242025!$K$3:$K$1315)</f>
        <v>44</v>
      </c>
      <c r="AY30">
        <f>SUMIF(DataRegularSeason20242025!$E$3:$E$1315,$A30,DataRegularSeason20242025!$J$3:$J$1315)</f>
        <v>57</v>
      </c>
      <c r="AZ30">
        <f>AX30-AY30</f>
        <v>-13</v>
      </c>
      <c r="BA30">
        <f>AT30+AX30</f>
        <v>80</v>
      </c>
      <c r="BB30">
        <f>AU30+AY30</f>
        <v>109</v>
      </c>
      <c r="BC30">
        <f>BA30-BB30</f>
        <v>-29</v>
      </c>
      <c r="BD30" s="17">
        <f>Table3[[#This Row],[GF]]/Table3[[#This Row],[GP]]</f>
        <v>2.7586206896551726</v>
      </c>
      <c r="BE30" s="17">
        <f>Table3[[#This Row],[GA]]/Table3[[#This Row],[GP]]</f>
        <v>3.7586206896551726</v>
      </c>
      <c r="BF30" s="17">
        <f>(Table3[[#This Row],[GF]]-Table3[[#This Row],[GA]])/Table3[[#This Row],[GP]]</f>
        <v>-1</v>
      </c>
      <c r="BG30" s="50" t="str">
        <f>_xlfn.CONCAT(TEXT(Table3[[#This Row],[W_H]], "0"), "-", TEXT(Table3[[#This Row],[RL_H]],"0"), "-", TEXT(Table3[[#This Row],[OTL_H]]+Table3[[#This Row],[SOL_H]], "0"))</f>
        <v>8-7-2</v>
      </c>
      <c r="BH30" s="50" t="str">
        <f>_xlfn.CONCAT(TEXT(Table3[[#This Row],[W_A]], "0"), "-", TEXT(Table3[[#This Row],[RL_A]],"0"), "-", TEXT(Table3[[#This Row],[OTL_A]]+Table3[[#This Row],[SOL_A]], "0"))</f>
        <v>3-8-1</v>
      </c>
      <c r="BI30" s="50">
        <f>((2*(Table3[[#This Row],[W_H]]))+Table3[[#This Row],[OTL_H]]+Table3[[#This Row],[SOL_H]])/(2*Table3[[#This Row],[GP_H]])</f>
        <v>0.52941176470588236</v>
      </c>
      <c r="BJ30" s="50">
        <f>((2*(Table3[[#This Row],[W_A]]))+Table3[[#This Row],[OTL_A]]+Table3[[#This Row],[SOL_A]])/(2*Table3[[#This Row],[GP_A]])</f>
        <v>0.29166666666666669</v>
      </c>
      <c r="BK30">
        <f>COUNTIFS(DataRegularSeason20242025!$D$3:$D$1315,$A30,DataRegularSeason20242025!$H$3:$H$1315, $A30)</f>
        <v>1</v>
      </c>
      <c r="BL30">
        <f>COUNTIFS(DataRegularSeason20242025!$E$3:$E$1315,$A30,DataRegularSeason20242025!$H$3:$H$1315, $A30)</f>
        <v>5</v>
      </c>
      <c r="BM30">
        <f>BK30+BL30</f>
        <v>6</v>
      </c>
      <c r="BN30">
        <f>F30-BK30</f>
        <v>11</v>
      </c>
      <c r="BO30">
        <f>H30-BL30</f>
        <v>12</v>
      </c>
      <c r="BP30">
        <f>BN30+BO30</f>
        <v>23</v>
      </c>
    </row>
    <row r="31" spans="1:73"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22</v>
      </c>
      <c r="E31" s="15">
        <f>Table3[[#This Row],[Watched]]/Table3[[#This Row],[GP]]</f>
        <v>0.70967741935483875</v>
      </c>
      <c r="F31">
        <f>COUNTIFS(DataRegularSeason20242025!$N$3:$N$1315,1,DataRegularSeason20242025!$D$3:$D$1315,$A31)</f>
        <v>18</v>
      </c>
      <c r="G31">
        <f>41-Table3[[#This Row],[GP_A]]</f>
        <v>23</v>
      </c>
      <c r="H31">
        <f>COUNTIFS(DataRegularSeason20242025!$E$3:$E$1315,$A31,DataRegularSeason20242025!$N$3:$N$1315,1)</f>
        <v>13</v>
      </c>
      <c r="I31">
        <f>41-Table3[[#This Row],[GP_H]]</f>
        <v>28</v>
      </c>
      <c r="J31">
        <f>F31+H31</f>
        <v>31</v>
      </c>
      <c r="K31">
        <f>82-Table3[[#This Row],[GP]]</f>
        <v>51</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21</v>
      </c>
      <c r="AD31">
        <f>Table3[[#This Row],[RW_A]]+Table3[[#This Row],[RW_H]]</f>
        <v>6</v>
      </c>
      <c r="AE31">
        <f>Table3[[#This Row],[RL_A]]+Table3[[#This Row],[RL_H]]</f>
        <v>16</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0.40322580645161288</v>
      </c>
      <c r="AM31" s="15">
        <f>Table3[[#This Row],[PTS2]]/(3*Table3[[#This Row],[GP]])</f>
        <v>0.33333333333333331</v>
      </c>
      <c r="AN31">
        <f>(2*Table3[[#This Row],[GR]])+Table3[[#This Row],[PTS]]</f>
        <v>127</v>
      </c>
      <c r="AO31">
        <f>(3*Table3[[#This Row],[GR]])+Table3[[#This Row],[PTS2]]</f>
        <v>184</v>
      </c>
      <c r="AP31">
        <f>Table3[[#This Row],[PTS]]+(2 * Table3[[#This Row],[GR]] * Table3[[#This Row],[PTS%]])</f>
        <v>66.129032258064512</v>
      </c>
      <c r="AQ31">
        <f>Table3[[#This Row],[PTS2]]+(3 * Table3[[#This Row],[GR]] * Table3[[#This Row],[PTS%2]])</f>
        <v>82</v>
      </c>
      <c r="AR31" s="20" t="str">
        <f>_xlfn.CONCAT(TEXT(Table3[[#This Row],[W]], "0"), "-", TEXT(Table3[[#This Row],[RL]],"0"), "-", TEXT(Table3[[#This Row],[OTL]]+Table3[[#This Row],[SOL]], "0"))</f>
        <v>10-16-5</v>
      </c>
      <c r="AS31">
        <f>COUNTIFS(DataRegularSeason20242025!$D$3:$D$1315,Table3[[#This Row],[Teams]],DataRegularSeason20242025!$K$3:$K$1315,0)</f>
        <v>1</v>
      </c>
      <c r="AT31">
        <f>SUMIF(DataRegularSeason20242025!$D$3:$D$1315,$A31, DataRegularSeason20242025!$J$3:$J$1315)</f>
        <v>41</v>
      </c>
      <c r="AU31">
        <f>SUMIF(DataRegularSeason20242025!$D$3:$D$1315,$A31, DataRegularSeason20242025!$K$3:$K$1315)</f>
        <v>68</v>
      </c>
      <c r="AV31">
        <f>AT31-AU31</f>
        <v>-27</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84</v>
      </c>
      <c r="BB31">
        <f>AU31+AY31</f>
        <v>111</v>
      </c>
      <c r="BC31">
        <f>BA31-BB31</f>
        <v>-27</v>
      </c>
      <c r="BD31" s="17">
        <f>Table3[[#This Row],[GF]]/Table3[[#This Row],[GP]]</f>
        <v>2.7096774193548385</v>
      </c>
      <c r="BE31" s="17">
        <f>Table3[[#This Row],[GA]]/Table3[[#This Row],[GP]]</f>
        <v>3.5806451612903225</v>
      </c>
      <c r="BF31" s="17">
        <f>(Table3[[#This Row],[GF]]-Table3[[#This Row],[GA]])/Table3[[#This Row],[GP]]</f>
        <v>-0.87096774193548387</v>
      </c>
      <c r="BG31" s="50" t="str">
        <f>_xlfn.CONCAT(TEXT(Table3[[#This Row],[W_H]], "0"), "-", TEXT(Table3[[#This Row],[RL_H]],"0"), "-", TEXT(Table3[[#This Row],[OTL_H]]+Table3[[#This Row],[SOL_H]], "0"))</f>
        <v>6-6-1</v>
      </c>
      <c r="BH31" s="50" t="str">
        <f>_xlfn.CONCAT(TEXT(Table3[[#This Row],[W_A]], "0"), "-", TEXT(Table3[[#This Row],[RL_A]],"0"), "-", TEXT(Table3[[#This Row],[OTL_A]]+Table3[[#This Row],[SOL_A]], "0"))</f>
        <v>4-10-4</v>
      </c>
      <c r="BI31" s="50">
        <f>((2*(Table3[[#This Row],[W_H]]))+Table3[[#This Row],[OTL_H]]+Table3[[#This Row],[SOL_H]])/(2*Table3[[#This Row],[GP_H]])</f>
        <v>0.5</v>
      </c>
      <c r="BJ31" s="50">
        <f>((2*(Table3[[#This Row],[W_A]]))+Table3[[#This Row],[OTL_A]]+Table3[[#This Row],[SOL_A]])/(2*Table3[[#This Row],[GP_A]])</f>
        <v>0.33333333333333331</v>
      </c>
      <c r="BK31">
        <f>COUNTIFS(DataRegularSeason20242025!$D$3:$D$1315,$A31,DataRegularSeason20242025!$H$3:$H$1315, $A31)</f>
        <v>3</v>
      </c>
      <c r="BL31">
        <f>COUNTIFS(DataRegularSeason20242025!$E$3:$E$1315,$A31,DataRegularSeason20242025!$H$3:$H$1315, $A31)</f>
        <v>3</v>
      </c>
      <c r="BM31">
        <f>BK31+BL31</f>
        <v>6</v>
      </c>
      <c r="BN31">
        <f>F31-BK31</f>
        <v>15</v>
      </c>
      <c r="BO31">
        <f>H31-BL31</f>
        <v>10</v>
      </c>
      <c r="BP31">
        <f>BN31+BO31</f>
        <v>25</v>
      </c>
    </row>
    <row r="32" spans="1:73"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16</v>
      </c>
      <c r="G32">
        <f>41-Table3[[#This Row],[GP_A]]</f>
        <v>25</v>
      </c>
      <c r="H32">
        <f>COUNTIFS(DataRegularSeason20242025!$E$3:$E$1315,$A32,DataRegularSeason20242025!$N$3:$N$1315,1)</f>
        <v>12</v>
      </c>
      <c r="I32">
        <f>41-Table3[[#This Row],[GP_H]]</f>
        <v>29</v>
      </c>
      <c r="J32">
        <f>F32+H32</f>
        <v>28</v>
      </c>
      <c r="K32">
        <f>82-Table3[[#This Row],[GP]]</f>
        <v>54</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11</v>
      </c>
      <c r="Q32">
        <f>COUNTIFS(DataRegularSeason20242025!$D$3:$D$1315,$A32, DataRegularSeason20242025!$S$3:$S$1315, $A32,DataRegularSeason20242025!$M$3:$M$1315,"REG")</f>
        <v>9</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8</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9</v>
      </c>
      <c r="AC32">
        <f>Table3[[#This Row],[L_A]]+Table3[[#This Row],[L_H]]</f>
        <v>19</v>
      </c>
      <c r="AD32">
        <f>Table3[[#This Row],[RW_A]]+Table3[[#This Row],[RW_H]]</f>
        <v>7</v>
      </c>
      <c r="AE32">
        <f>Table3[[#This Row],[RL_A]]+Table3[[#This Row],[RL_H]]</f>
        <v>17</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27</v>
      </c>
      <c r="AL32" s="15">
        <f>Table3[[#This Row],[PTS]]/(2*Table3[[#This Row],[GP]])</f>
        <v>0.35714285714285715</v>
      </c>
      <c r="AM32" s="15">
        <f>Table3[[#This Row],[PTS2]]/(3*Table3[[#This Row],[GP]])</f>
        <v>0.32142857142857145</v>
      </c>
      <c r="AN32">
        <f>(2*Table3[[#This Row],[GR]])+Table3[[#This Row],[PTS]]</f>
        <v>128</v>
      </c>
      <c r="AO32">
        <f>(3*Table3[[#This Row],[GR]])+Table3[[#This Row],[PTS2]]</f>
        <v>189</v>
      </c>
      <c r="AP32">
        <f>Table3[[#This Row],[PTS]]+(2 * Table3[[#This Row],[GR]] * Table3[[#This Row],[PTS%]])</f>
        <v>58.571428571428569</v>
      </c>
      <c r="AQ32">
        <f>Table3[[#This Row],[PTS2]]+(3 * Table3[[#This Row],[GR]] * Table3[[#This Row],[PTS%2]])</f>
        <v>79.071428571428584</v>
      </c>
      <c r="AR32" s="20" t="str">
        <f>_xlfn.CONCAT(TEXT(Table3[[#This Row],[W]], "0"), "-", TEXT(Table3[[#This Row],[RL]],"0"), "-", TEXT(Table3[[#This Row],[OTL]]+Table3[[#This Row],[SOL]], "0"))</f>
        <v>9-17-2</v>
      </c>
      <c r="AS32">
        <f>COUNTIFS(DataRegularSeason20242025!$D$3:$D$1315,Table3[[#This Row],[Teams]],DataRegularSeason20242025!$K$3:$K$1315,0)</f>
        <v>0</v>
      </c>
      <c r="AT32">
        <f>SUMIF(DataRegularSeason20242025!$D$3:$D$1315,$A32, DataRegularSeason20242025!$J$3:$J$1315)</f>
        <v>36</v>
      </c>
      <c r="AU32">
        <f>SUMIF(DataRegularSeason20242025!$D$3:$D$1315,$A32, DataRegularSeason20242025!$K$3:$K$1315)</f>
        <v>47</v>
      </c>
      <c r="AV32">
        <f>AT32-AU32</f>
        <v>-11</v>
      </c>
      <c r="AW32">
        <f>COUNTIFS(DataRegularSeason20242025!$E$3:$E$1315,Table3[[#This Row],[Teams]],DataRegularSeason20242025!$J$3:$J$1315,0)</f>
        <v>0</v>
      </c>
      <c r="AX32">
        <f>SUMIF(DataRegularSeason20242025!$E$3:$E$1315,$A32,DataRegularSeason20242025!$K$3:$K$1315)</f>
        <v>32</v>
      </c>
      <c r="AY32">
        <f>SUMIF(DataRegularSeason20242025!$E$3:$E$1315,$A32,DataRegularSeason20242025!$J$3:$J$1315)</f>
        <v>40</v>
      </c>
      <c r="AZ32">
        <f>AX32-AY32</f>
        <v>-8</v>
      </c>
      <c r="BA32">
        <f>AT32+AX32</f>
        <v>68</v>
      </c>
      <c r="BB32">
        <f>AU32+AY32</f>
        <v>87</v>
      </c>
      <c r="BC32">
        <f>BA32-BB32</f>
        <v>-19</v>
      </c>
      <c r="BD32" s="17">
        <f>Table3[[#This Row],[GF]]/Table3[[#This Row],[GP]]</f>
        <v>2.4285714285714284</v>
      </c>
      <c r="BE32" s="17">
        <f>Table3[[#This Row],[GA]]/Table3[[#This Row],[GP]]</f>
        <v>3.1071428571428572</v>
      </c>
      <c r="BF32" s="17">
        <f>(Table3[[#This Row],[GF]]-Table3[[#This Row],[GA]])/Table3[[#This Row],[GP]]</f>
        <v>-0.6785714285714286</v>
      </c>
      <c r="BG32" s="50" t="str">
        <f>_xlfn.CONCAT(TEXT(Table3[[#This Row],[W_H]], "0"), "-", TEXT(Table3[[#This Row],[RL_H]],"0"), "-", TEXT(Table3[[#This Row],[OTL_H]]+Table3[[#This Row],[SOL_H]], "0"))</f>
        <v>4-8-0</v>
      </c>
      <c r="BH32" s="50" t="str">
        <f>_xlfn.CONCAT(TEXT(Table3[[#This Row],[W_A]], "0"), "-", TEXT(Table3[[#This Row],[RL_A]],"0"), "-", TEXT(Table3[[#This Row],[OTL_A]]+Table3[[#This Row],[SOL_A]], "0"))</f>
        <v>5-9-2</v>
      </c>
      <c r="BI32" s="50">
        <f>((2*(Table3[[#This Row],[W_H]]))+Table3[[#This Row],[OTL_H]]+Table3[[#This Row],[SOL_H]])/(2*Table3[[#This Row],[GP_H]])</f>
        <v>0.33333333333333331</v>
      </c>
      <c r="BJ32" s="50">
        <f>((2*(Table3[[#This Row],[W_A]]))+Table3[[#This Row],[OTL_A]]+Table3[[#This Row],[SOL_A]])/(2*Table3[[#This Row],[GP_A]])</f>
        <v>0.375</v>
      </c>
      <c r="BK32">
        <f>COUNTIFS(DataRegularSeason20242025!$D$3:$D$1315,$A32,DataRegularSeason20242025!$H$3:$H$1315, $A32)</f>
        <v>1</v>
      </c>
      <c r="BL32">
        <f>COUNTIFS(DataRegularSeason20242025!$E$3:$E$1315,$A32,DataRegularSeason20242025!$H$3:$H$1315, $A32)</f>
        <v>2</v>
      </c>
      <c r="BM32">
        <f>BK32+BL32</f>
        <v>3</v>
      </c>
      <c r="BN32">
        <f>F32-BK32</f>
        <v>15</v>
      </c>
      <c r="BO32">
        <f>H32-BL32</f>
        <v>10</v>
      </c>
      <c r="BP32">
        <f>BN32+BO32</f>
        <v>25</v>
      </c>
    </row>
    <row r="33" spans="1:73"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24</v>
      </c>
      <c r="E33" s="15">
        <f>Table3[[#This Row],[Watched]]/Table3[[#This Row],[GP]]</f>
        <v>0.82758620689655171</v>
      </c>
      <c r="F33">
        <f>COUNTIFS(DataRegularSeason20242025!$N$3:$N$1315,1,DataRegularSeason20242025!$D$3:$D$1315,$A33)</f>
        <v>15</v>
      </c>
      <c r="G33">
        <f>41-Table3[[#This Row],[GP_A]]</f>
        <v>26</v>
      </c>
      <c r="H33">
        <f>COUNTIFS(DataRegularSeason20242025!$E$3:$E$1315,$A33,DataRegularSeason20242025!$N$3:$N$1315,1)</f>
        <v>14</v>
      </c>
      <c r="I33">
        <f>41-Table3[[#This Row],[GP_H]]</f>
        <v>27</v>
      </c>
      <c r="J33">
        <f>F33+H33</f>
        <v>29</v>
      </c>
      <c r="K33">
        <f>82-Table3[[#This Row],[GP]]</f>
        <v>53</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13</v>
      </c>
      <c r="Q33">
        <f>COUNTIFS(DataRegularSeason20242025!$D$3:$D$1315,$A33, DataRegularSeason20242025!$S$3:$S$1315, $A33,DataRegularSeason20242025!$M$3:$M$1315,"REG")</f>
        <v>9</v>
      </c>
      <c r="R33">
        <f>COUNTIFS(DataRegularSeason20242025!$D$3:$D$1315,$A33, DataRegularSeason20242025!$S$3:$S$1315, $A33,DataRegularSeason20242025!$M$3:$M$1315,"OT")</f>
        <v>4</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9</v>
      </c>
      <c r="Y33">
        <f>COUNTIFS(DataRegularSeason20242025!$E$3:$E$1315,$A33, DataRegularSeason20242025!$S$3:$S$1315, $A33,DataRegularSeason20242025!$M$3:$M$1315,"REG")</f>
        <v>7</v>
      </c>
      <c r="Z33">
        <f>COUNTIFS(DataRegularSeason20242025!$E$3:$E$1315,$A33, DataRegularSeason20242025!$S$3:$S$1315, $A33,DataRegularSeason20242025!$M$3:$M$1315,"OT")</f>
        <v>2</v>
      </c>
      <c r="AA33">
        <f>COUNTIFS(DataRegularSeason20242025!$E$3:$E$1315,$A33, DataRegularSeason20242025!$S$3:$S$1315, $A33,DataRegularSeason20242025!$M$3:$M$1315,"SO")</f>
        <v>0</v>
      </c>
      <c r="AB33">
        <f>Table3[[#This Row],[W_A]]+Table3[[#This Row],[W_H]]</f>
        <v>7</v>
      </c>
      <c r="AC33">
        <f>Table3[[#This Row],[L_A]]+Table3[[#This Row],[L_H]]</f>
        <v>22</v>
      </c>
      <c r="AD33">
        <f>Table3[[#This Row],[RW_A]]+Table3[[#This Row],[RW_H]]</f>
        <v>6</v>
      </c>
      <c r="AE33">
        <f>Table3[[#This Row],[RL_A]]+Table3[[#This Row],[RL_H]]</f>
        <v>16</v>
      </c>
      <c r="AF33">
        <f>Table3[[#This Row],[OTW_A]]+Table3[[#This Row],[OTW_H]]</f>
        <v>1</v>
      </c>
      <c r="AG33">
        <f>Table3[[#This Row],[OTL_A]]+Table3[[#This Row],[OTL_H]]</f>
        <v>6</v>
      </c>
      <c r="AH33">
        <f>Table3[[#This Row],[SOW_A]]+Table3[[#This Row],[SOW_H]]</f>
        <v>0</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26</v>
      </c>
      <c r="AL33" s="15">
        <f>Table3[[#This Row],[PTS]]/(2*Table3[[#This Row],[GP]])</f>
        <v>0.34482758620689657</v>
      </c>
      <c r="AM33" s="15">
        <f>Table3[[#This Row],[PTS2]]/(3*Table3[[#This Row],[GP]])</f>
        <v>0.2988505747126437</v>
      </c>
      <c r="AN33">
        <f>(2*Table3[[#This Row],[GR]])+Table3[[#This Row],[PTS]]</f>
        <v>126</v>
      </c>
      <c r="AO33">
        <f>(3*Table3[[#This Row],[GR]])+Table3[[#This Row],[PTS2]]</f>
        <v>185</v>
      </c>
      <c r="AP33">
        <f>Table3[[#This Row],[PTS]]+(2 * Table3[[#This Row],[GR]] * Table3[[#This Row],[PTS%]])</f>
        <v>56.551724137931039</v>
      </c>
      <c r="AQ33">
        <f>Table3[[#This Row],[PTS2]]+(3 * Table3[[#This Row],[GR]] * Table3[[#This Row],[PTS%2]])</f>
        <v>73.517241379310349</v>
      </c>
      <c r="AR33" s="20" t="str">
        <f>_xlfn.CONCAT(TEXT(Table3[[#This Row],[W]], "0"), "-", TEXT(Table3[[#This Row],[RL]],"0"), "-", TEXT(Table3[[#This Row],[OTL]]+Table3[[#This Row],[SOL]], "0"))</f>
        <v>7-16-6</v>
      </c>
      <c r="AS33">
        <f>COUNTIFS(DataRegularSeason20242025!$D$3:$D$1315,Table3[[#This Row],[Teams]],DataRegularSeason20242025!$K$3:$K$1315,0)</f>
        <v>0</v>
      </c>
      <c r="AT33">
        <f>SUMIF(DataRegularSeason20242025!$D$3:$D$1315,$A33, DataRegularSeason20242025!$J$3:$J$1315)</f>
        <v>25</v>
      </c>
      <c r="AU33">
        <f>SUMIF(DataRegularSeason20242025!$D$3:$D$1315,$A33, DataRegularSeason20242025!$K$3:$K$1315)</f>
        <v>49</v>
      </c>
      <c r="AV33">
        <f>AT33-AU33</f>
        <v>-24</v>
      </c>
      <c r="AW33">
        <f>COUNTIFS(DataRegularSeason20242025!$E$3:$E$1315,Table3[[#This Row],[Teams]],DataRegularSeason20242025!$J$3:$J$1315,0)</f>
        <v>2</v>
      </c>
      <c r="AX33">
        <f>SUMIF(DataRegularSeason20242025!$E$3:$E$1315,$A33,DataRegularSeason20242025!$K$3:$K$1315)</f>
        <v>39</v>
      </c>
      <c r="AY33">
        <f>SUMIF(DataRegularSeason20242025!$E$3:$E$1315,$A33,DataRegularSeason20242025!$J$3:$J$1315)</f>
        <v>44</v>
      </c>
      <c r="AZ33">
        <f>AX33-AY33</f>
        <v>-5</v>
      </c>
      <c r="BA33">
        <f>AT33+AX33</f>
        <v>64</v>
      </c>
      <c r="BB33">
        <f>AU33+AY33</f>
        <v>93</v>
      </c>
      <c r="BC33">
        <f>BA33-BB33</f>
        <v>-29</v>
      </c>
      <c r="BD33" s="17">
        <f>Table3[[#This Row],[GF]]/Table3[[#This Row],[GP]]</f>
        <v>2.2068965517241379</v>
      </c>
      <c r="BE33" s="17">
        <f>Table3[[#This Row],[GA]]/Table3[[#This Row],[GP]]</f>
        <v>3.2068965517241379</v>
      </c>
      <c r="BF33" s="17">
        <f>(Table3[[#This Row],[GF]]-Table3[[#This Row],[GA]])/Table3[[#This Row],[GP]]</f>
        <v>-1</v>
      </c>
      <c r="BG33" s="50" t="str">
        <f>_xlfn.CONCAT(TEXT(Table3[[#This Row],[W_H]], "0"), "-", TEXT(Table3[[#This Row],[RL_H]],"0"), "-", TEXT(Table3[[#This Row],[OTL_H]]+Table3[[#This Row],[SOL_H]], "0"))</f>
        <v>5-7-2</v>
      </c>
      <c r="BH33" s="50" t="str">
        <f>_xlfn.CONCAT(TEXT(Table3[[#This Row],[W_A]], "0"), "-", TEXT(Table3[[#This Row],[RL_A]],"0"), "-", TEXT(Table3[[#This Row],[OTL_A]]+Table3[[#This Row],[SOL_A]], "0"))</f>
        <v>2-9-4</v>
      </c>
      <c r="BI33" s="50">
        <f>((2*(Table3[[#This Row],[W_H]]))+Table3[[#This Row],[OTL_H]]+Table3[[#This Row],[SOL_H]])/(2*Table3[[#This Row],[GP_H]])</f>
        <v>0.42857142857142855</v>
      </c>
      <c r="BJ33" s="50">
        <f>((2*(Table3[[#This Row],[W_A]]))+Table3[[#This Row],[OTL_A]]+Table3[[#This Row],[SOL_A]])/(2*Table3[[#This Row],[GP_A]])</f>
        <v>0.26666666666666666</v>
      </c>
      <c r="BK33">
        <f>COUNTIFS(DataRegularSeason20242025!$D$3:$D$1315,$A33,DataRegularSeason20242025!$H$3:$H$1315, $A33)</f>
        <v>6</v>
      </c>
      <c r="BL33">
        <f>COUNTIFS(DataRegularSeason20242025!$E$3:$E$1315,$A33,DataRegularSeason20242025!$H$3:$H$1315, $A33)</f>
        <v>8</v>
      </c>
      <c r="BM33">
        <f>BK33+BL33</f>
        <v>14</v>
      </c>
      <c r="BN33">
        <f>F33-BK33</f>
        <v>9</v>
      </c>
      <c r="BO33">
        <f>H33-BL33</f>
        <v>6</v>
      </c>
      <c r="BP33">
        <f>BN33+BO33</f>
        <v>15</v>
      </c>
    </row>
    <row r="34" spans="1:73" x14ac:dyDescent="0.25">
      <c r="BU34" t="str">
        <f t="array" ref="BU34:BU66">IF(DataRegularSeason20242025!$D$3:$D$1315="CGY",DataRegularSeason20242025!$D$3:$D$1315,"")</f>
        <v/>
      </c>
    </row>
    <row r="35" spans="1:73" x14ac:dyDescent="0.25">
      <c r="A35" t="s">
        <v>1762</v>
      </c>
      <c r="D35">
        <f>SUM(D$2:D$33)</f>
        <v>710</v>
      </c>
      <c r="E35">
        <f t="shared" ref="E35:BR35" si="0">SUM(E$2:E$33)</f>
        <v>24.795128241346266</v>
      </c>
      <c r="F35">
        <f t="shared" si="0"/>
        <v>458</v>
      </c>
      <c r="G35">
        <f t="shared" si="0"/>
        <v>854</v>
      </c>
      <c r="H35">
        <f t="shared" si="0"/>
        <v>458</v>
      </c>
      <c r="I35">
        <f t="shared" si="0"/>
        <v>854</v>
      </c>
      <c r="J35">
        <f t="shared" si="0"/>
        <v>916</v>
      </c>
      <c r="K35">
        <f t="shared" si="0"/>
        <v>1708</v>
      </c>
      <c r="L35">
        <f t="shared" si="0"/>
        <v>218</v>
      </c>
      <c r="M35">
        <f t="shared" si="0"/>
        <v>176</v>
      </c>
      <c r="N35">
        <f t="shared" si="0"/>
        <v>34</v>
      </c>
      <c r="O35">
        <f t="shared" si="0"/>
        <v>8</v>
      </c>
      <c r="P35">
        <f t="shared" si="0"/>
        <v>240</v>
      </c>
      <c r="Q35">
        <f t="shared" si="0"/>
        <v>187</v>
      </c>
      <c r="R35">
        <f t="shared" si="0"/>
        <v>38</v>
      </c>
      <c r="S35">
        <f t="shared" si="0"/>
        <v>15</v>
      </c>
      <c r="T35">
        <f t="shared" si="0"/>
        <v>240</v>
      </c>
      <c r="U35">
        <f t="shared" si="0"/>
        <v>187</v>
      </c>
      <c r="V35">
        <f t="shared" si="0"/>
        <v>38</v>
      </c>
      <c r="W35">
        <f t="shared" si="0"/>
        <v>15</v>
      </c>
      <c r="X35">
        <f t="shared" si="0"/>
        <v>218</v>
      </c>
      <c r="Y35">
        <f t="shared" si="0"/>
        <v>176</v>
      </c>
      <c r="Z35">
        <f t="shared" si="0"/>
        <v>34</v>
      </c>
      <c r="AA35">
        <f t="shared" si="0"/>
        <v>8</v>
      </c>
      <c r="AB35">
        <f t="shared" si="0"/>
        <v>458</v>
      </c>
      <c r="AC35">
        <f t="shared" si="0"/>
        <v>458</v>
      </c>
      <c r="AD35">
        <f t="shared" si="0"/>
        <v>363</v>
      </c>
      <c r="AE35">
        <f t="shared" si="0"/>
        <v>363</v>
      </c>
      <c r="AF35">
        <f t="shared" si="0"/>
        <v>72</v>
      </c>
      <c r="AG35">
        <f t="shared" si="0"/>
        <v>72</v>
      </c>
      <c r="AH35">
        <f t="shared" si="0"/>
        <v>23</v>
      </c>
      <c r="AI35">
        <f t="shared" si="0"/>
        <v>23</v>
      </c>
      <c r="AJ35">
        <f t="shared" si="0"/>
        <v>1011</v>
      </c>
      <c r="AK35">
        <f t="shared" si="0"/>
        <v>1374</v>
      </c>
      <c r="AL35">
        <f t="shared" si="0"/>
        <v>17.694593798653862</v>
      </c>
      <c r="AM35">
        <f t="shared" si="0"/>
        <v>16.041709437927455</v>
      </c>
      <c r="AN35">
        <f t="shared" si="0"/>
        <v>4427</v>
      </c>
      <c r="AO35">
        <f t="shared" si="0"/>
        <v>6498</v>
      </c>
      <c r="AP35">
        <f t="shared" si="0"/>
        <v>2901.913382979234</v>
      </c>
      <c r="AQ35">
        <f t="shared" si="0"/>
        <v>3946.260521730153</v>
      </c>
      <c r="AS35">
        <f t="shared" si="0"/>
        <v>21</v>
      </c>
      <c r="AT35">
        <f t="shared" si="0"/>
        <v>1390</v>
      </c>
      <c r="AU35">
        <f t="shared" si="0"/>
        <v>1434</v>
      </c>
      <c r="AV35">
        <f t="shared" si="0"/>
        <v>-44</v>
      </c>
      <c r="AW35">
        <f t="shared" si="0"/>
        <v>32</v>
      </c>
      <c r="AX35">
        <f t="shared" si="0"/>
        <v>1434</v>
      </c>
      <c r="AY35">
        <f t="shared" si="0"/>
        <v>1390</v>
      </c>
      <c r="AZ35">
        <f t="shared" si="0"/>
        <v>44</v>
      </c>
      <c r="BA35">
        <f t="shared" si="0"/>
        <v>2824</v>
      </c>
      <c r="BB35">
        <f t="shared" si="0"/>
        <v>2824</v>
      </c>
      <c r="BC35">
        <f t="shared" si="0"/>
        <v>0</v>
      </c>
      <c r="BD35">
        <f t="shared" si="0"/>
        <v>98.827551845015705</v>
      </c>
      <c r="BE35">
        <f t="shared" si="0"/>
        <v>98.499916517380399</v>
      </c>
      <c r="BF35">
        <f t="shared" si="0"/>
        <v>0.32763532763533099</v>
      </c>
      <c r="BK35">
        <f t="shared" si="0"/>
        <v>219</v>
      </c>
      <c r="BL35">
        <f t="shared" si="0"/>
        <v>254</v>
      </c>
      <c r="BM35">
        <f t="shared" si="0"/>
        <v>473</v>
      </c>
      <c r="BN35">
        <f t="shared" si="0"/>
        <v>239</v>
      </c>
      <c r="BO35">
        <f t="shared" si="0"/>
        <v>204</v>
      </c>
      <c r="BP35">
        <f t="shared" si="0"/>
        <v>443</v>
      </c>
      <c r="BQ35">
        <f t="shared" si="0"/>
        <v>12</v>
      </c>
      <c r="BR35">
        <f t="shared" si="0"/>
        <v>0</v>
      </c>
      <c r="BU35" t="str">
        <v/>
      </c>
    </row>
    <row r="36" spans="1:73" x14ac:dyDescent="0.25">
      <c r="A36" t="s">
        <v>1809</v>
      </c>
      <c r="D36">
        <f>AVERAGE(D$2:D$33)</f>
        <v>22.1875</v>
      </c>
      <c r="E36">
        <f t="shared" ref="E36:BR36" si="1">AVERAGE(E$2:E$33)</f>
        <v>0.7748477575420708</v>
      </c>
      <c r="F36">
        <f t="shared" si="1"/>
        <v>14.3125</v>
      </c>
      <c r="G36">
        <f t="shared" si="1"/>
        <v>26.6875</v>
      </c>
      <c r="H36">
        <f t="shared" si="1"/>
        <v>14.3125</v>
      </c>
      <c r="I36">
        <f t="shared" si="1"/>
        <v>26.6875</v>
      </c>
      <c r="J36">
        <f t="shared" si="1"/>
        <v>28.625</v>
      </c>
      <c r="K36">
        <f t="shared" si="1"/>
        <v>53.375</v>
      </c>
      <c r="L36">
        <f t="shared" si="1"/>
        <v>6.8125</v>
      </c>
      <c r="M36">
        <f t="shared" si="1"/>
        <v>5.5</v>
      </c>
      <c r="N36">
        <f t="shared" si="1"/>
        <v>1.0625</v>
      </c>
      <c r="O36">
        <f t="shared" si="1"/>
        <v>0.25</v>
      </c>
      <c r="P36">
        <f t="shared" si="1"/>
        <v>7.5</v>
      </c>
      <c r="Q36">
        <f t="shared" si="1"/>
        <v>5.84375</v>
      </c>
      <c r="R36">
        <f t="shared" si="1"/>
        <v>1.1875</v>
      </c>
      <c r="S36">
        <f t="shared" si="1"/>
        <v>0.46875</v>
      </c>
      <c r="T36">
        <f t="shared" si="1"/>
        <v>7.5</v>
      </c>
      <c r="U36">
        <f t="shared" si="1"/>
        <v>5.84375</v>
      </c>
      <c r="V36">
        <f t="shared" si="1"/>
        <v>1.1875</v>
      </c>
      <c r="W36">
        <f t="shared" si="1"/>
        <v>0.46875</v>
      </c>
      <c r="X36">
        <f t="shared" si="1"/>
        <v>6.8125</v>
      </c>
      <c r="Y36">
        <f t="shared" si="1"/>
        <v>5.5</v>
      </c>
      <c r="Z36">
        <f t="shared" si="1"/>
        <v>1.0625</v>
      </c>
      <c r="AA36">
        <f t="shared" si="1"/>
        <v>0.25</v>
      </c>
      <c r="AB36">
        <f t="shared" si="1"/>
        <v>14.3125</v>
      </c>
      <c r="AC36">
        <f t="shared" si="1"/>
        <v>14.3125</v>
      </c>
      <c r="AD36">
        <f t="shared" si="1"/>
        <v>11.34375</v>
      </c>
      <c r="AE36">
        <f t="shared" si="1"/>
        <v>11.34375</v>
      </c>
      <c r="AF36">
        <f t="shared" si="1"/>
        <v>2.25</v>
      </c>
      <c r="AG36">
        <f t="shared" si="1"/>
        <v>2.25</v>
      </c>
      <c r="AH36">
        <f t="shared" si="1"/>
        <v>0.71875</v>
      </c>
      <c r="AI36">
        <f t="shared" si="1"/>
        <v>0.71875</v>
      </c>
      <c r="AJ36">
        <f t="shared" si="1"/>
        <v>31.59375</v>
      </c>
      <c r="AK36">
        <f t="shared" si="1"/>
        <v>42.9375</v>
      </c>
      <c r="AL36">
        <f t="shared" si="1"/>
        <v>0.5529560562079332</v>
      </c>
      <c r="AM36">
        <f t="shared" si="1"/>
        <v>0.50130341993523297</v>
      </c>
      <c r="AN36">
        <f t="shared" si="1"/>
        <v>138.34375</v>
      </c>
      <c r="AO36">
        <f t="shared" si="1"/>
        <v>203.0625</v>
      </c>
      <c r="AP36">
        <f t="shared" si="1"/>
        <v>90.684793218101063</v>
      </c>
      <c r="AQ36">
        <f t="shared" si="1"/>
        <v>123.32064130406728</v>
      </c>
      <c r="AS36">
        <f t="shared" si="1"/>
        <v>0.65625</v>
      </c>
      <c r="AT36">
        <f t="shared" si="1"/>
        <v>43.4375</v>
      </c>
      <c r="AU36">
        <f t="shared" si="1"/>
        <v>44.8125</v>
      </c>
      <c r="AV36">
        <f t="shared" si="1"/>
        <v>-1.375</v>
      </c>
      <c r="AW36">
        <f t="shared" si="1"/>
        <v>1</v>
      </c>
      <c r="AX36">
        <f t="shared" si="1"/>
        <v>44.8125</v>
      </c>
      <c r="AY36">
        <f t="shared" si="1"/>
        <v>43.4375</v>
      </c>
      <c r="AZ36">
        <f t="shared" si="1"/>
        <v>1.375</v>
      </c>
      <c r="BA36">
        <f t="shared" si="1"/>
        <v>88.25</v>
      </c>
      <c r="BB36">
        <f t="shared" si="1"/>
        <v>88.25</v>
      </c>
      <c r="BC36">
        <f t="shared" si="1"/>
        <v>0</v>
      </c>
      <c r="BD36">
        <f t="shared" si="1"/>
        <v>3.0883609951567408</v>
      </c>
      <c r="BE36">
        <f t="shared" si="1"/>
        <v>3.0781223911681375</v>
      </c>
      <c r="BF36">
        <f t="shared" si="1"/>
        <v>1.0238603988604093E-2</v>
      </c>
      <c r="BK36">
        <f t="shared" si="1"/>
        <v>6.84375</v>
      </c>
      <c r="BL36">
        <f t="shared" si="1"/>
        <v>7.9375</v>
      </c>
      <c r="BM36">
        <f t="shared" si="1"/>
        <v>14.78125</v>
      </c>
      <c r="BN36">
        <f t="shared" si="1"/>
        <v>7.46875</v>
      </c>
      <c r="BO36">
        <f t="shared" si="1"/>
        <v>6.375</v>
      </c>
      <c r="BP36">
        <f t="shared" si="1"/>
        <v>13.84375</v>
      </c>
      <c r="BQ36">
        <f t="shared" si="1"/>
        <v>12</v>
      </c>
      <c r="BR36" t="e">
        <f t="shared" si="1"/>
        <v>#DIV/0!</v>
      </c>
      <c r="BU36" t="str">
        <v/>
      </c>
    </row>
    <row r="37" spans="1:73" x14ac:dyDescent="0.25">
      <c r="A37" t="s">
        <v>1810</v>
      </c>
      <c r="D37">
        <f>_xlfn.STDEV.P(D$2:D$33)</f>
        <v>4.0960155944527363</v>
      </c>
      <c r="E37">
        <f t="shared" ref="E37:BR37" si="2">_xlfn.STDEV.P(E$2:E$33)</f>
        <v>0.13729884296976305</v>
      </c>
      <c r="F37">
        <f t="shared" si="2"/>
        <v>1.7036266463048764</v>
      </c>
      <c r="G37">
        <f t="shared" si="2"/>
        <v>1.7036266463048764</v>
      </c>
      <c r="H37">
        <f t="shared" si="2"/>
        <v>1.6286017775994228</v>
      </c>
      <c r="I37">
        <f t="shared" si="2"/>
        <v>1.6286017775994228</v>
      </c>
      <c r="J37">
        <f t="shared" si="2"/>
        <v>1.2437342963832749</v>
      </c>
      <c r="K37">
        <f t="shared" si="2"/>
        <v>1.2437342963832749</v>
      </c>
      <c r="L37">
        <f t="shared" si="2"/>
        <v>2.5179046348104608</v>
      </c>
      <c r="M37">
        <f t="shared" si="2"/>
        <v>2.5495097567963922</v>
      </c>
      <c r="N37">
        <f t="shared" si="2"/>
        <v>1.1439378261076953</v>
      </c>
      <c r="O37">
        <f t="shared" si="2"/>
        <v>0.5</v>
      </c>
      <c r="P37">
        <f t="shared" si="2"/>
        <v>2.6100766272276377</v>
      </c>
      <c r="Q37">
        <f t="shared" si="2"/>
        <v>2.0480077972263682</v>
      </c>
      <c r="R37">
        <f t="shared" si="2"/>
        <v>1.1575161985907585</v>
      </c>
      <c r="S37">
        <f t="shared" si="2"/>
        <v>0.82856709897267822</v>
      </c>
      <c r="T37">
        <f t="shared" si="2"/>
        <v>2.2360679774997898</v>
      </c>
      <c r="U37">
        <f t="shared" si="2"/>
        <v>2.4888422885952415</v>
      </c>
      <c r="V37">
        <f t="shared" si="2"/>
        <v>1.1021995055342748</v>
      </c>
      <c r="W37">
        <f t="shared" si="2"/>
        <v>0.70641590971608215</v>
      </c>
      <c r="X37">
        <f t="shared" si="2"/>
        <v>2.5054627816034305</v>
      </c>
      <c r="Y37">
        <f t="shared" si="2"/>
        <v>1.9364916731037085</v>
      </c>
      <c r="Z37">
        <f t="shared" si="2"/>
        <v>0.9333240326917549</v>
      </c>
      <c r="AA37">
        <f t="shared" si="2"/>
        <v>0.4330127018922193</v>
      </c>
      <c r="AB37">
        <f t="shared" si="2"/>
        <v>3.3301417011893051</v>
      </c>
      <c r="AC37">
        <f t="shared" si="2"/>
        <v>3.6179889096015758</v>
      </c>
      <c r="AD37">
        <f t="shared" si="2"/>
        <v>3.7300249245145802</v>
      </c>
      <c r="AE37">
        <f t="shared" si="2"/>
        <v>2.900532009390691</v>
      </c>
      <c r="AF37">
        <f t="shared" si="2"/>
        <v>1.4361406616345072</v>
      </c>
      <c r="AG37">
        <f t="shared" si="2"/>
        <v>1.5</v>
      </c>
      <c r="AH37">
        <f t="shared" si="2"/>
        <v>0.83794297986199517</v>
      </c>
      <c r="AI37">
        <f t="shared" si="2"/>
        <v>0.87444178622707636</v>
      </c>
      <c r="AJ37">
        <f t="shared" si="2"/>
        <v>5.7979488560610815</v>
      </c>
      <c r="AK37">
        <f t="shared" si="2"/>
        <v>9.2091581455635776</v>
      </c>
      <c r="AL37">
        <f t="shared" si="2"/>
        <v>0.10467627503232704</v>
      </c>
      <c r="AM37">
        <f t="shared" si="2"/>
        <v>0.11111040866792529</v>
      </c>
      <c r="AN37">
        <f t="shared" si="2"/>
        <v>6.3374352807346286</v>
      </c>
      <c r="AO37">
        <f t="shared" si="2"/>
        <v>10.194782673014663</v>
      </c>
      <c r="AP37">
        <f t="shared" si="2"/>
        <v>17.166909105301642</v>
      </c>
      <c r="AQ37">
        <f t="shared" si="2"/>
        <v>27.333160532309773</v>
      </c>
      <c r="AS37">
        <f t="shared" si="2"/>
        <v>0.77497479797732782</v>
      </c>
      <c r="AT37">
        <f t="shared" si="2"/>
        <v>9.2666657299160207</v>
      </c>
      <c r="AU37">
        <f t="shared" si="2"/>
        <v>8.4868924672108346</v>
      </c>
      <c r="AV37">
        <f t="shared" si="2"/>
        <v>12.611378790600178</v>
      </c>
      <c r="AW37">
        <f t="shared" si="2"/>
        <v>0.93541434669348533</v>
      </c>
      <c r="AX37">
        <f t="shared" si="2"/>
        <v>8.3868852233710705</v>
      </c>
      <c r="AY37">
        <f t="shared" si="2"/>
        <v>9.8803387467232113</v>
      </c>
      <c r="AZ37">
        <f t="shared" si="2"/>
        <v>12.45930876894862</v>
      </c>
      <c r="BA37">
        <f t="shared" si="2"/>
        <v>12.255100978776143</v>
      </c>
      <c r="BB37">
        <f t="shared" si="2"/>
        <v>11.84271928232701</v>
      </c>
      <c r="BC37">
        <f t="shared" si="2"/>
        <v>18.184815093918331</v>
      </c>
      <c r="BD37">
        <f t="shared" si="2"/>
        <v>0.4504542400932896</v>
      </c>
      <c r="BE37">
        <f t="shared" si="2"/>
        <v>0.34488368940456832</v>
      </c>
      <c r="BF37">
        <f t="shared" si="2"/>
        <v>0.63543059132024304</v>
      </c>
      <c r="BK37">
        <f t="shared" si="2"/>
        <v>3.1235934334512869</v>
      </c>
      <c r="BL37">
        <f t="shared" si="2"/>
        <v>3.353519606324078</v>
      </c>
      <c r="BM37">
        <f t="shared" si="2"/>
        <v>6.0038236514324765</v>
      </c>
      <c r="BN37">
        <f t="shared" si="2"/>
        <v>3.3632608339972681</v>
      </c>
      <c r="BO37">
        <f t="shared" si="2"/>
        <v>3.4528068292332832</v>
      </c>
      <c r="BP37">
        <f t="shared" si="2"/>
        <v>6.1089553884031593</v>
      </c>
      <c r="BQ37">
        <f t="shared" si="2"/>
        <v>0</v>
      </c>
      <c r="BR37" t="e">
        <f t="shared" si="2"/>
        <v>#DIV/0!</v>
      </c>
      <c r="BU37" t="str">
        <v/>
      </c>
    </row>
    <row r="38" spans="1:73" x14ac:dyDescent="0.25">
      <c r="BU38" t="str">
        <v/>
      </c>
    </row>
    <row r="39" spans="1:73" x14ac:dyDescent="0.25">
      <c r="BU39" t="str">
        <v/>
      </c>
    </row>
    <row r="40" spans="1:73" x14ac:dyDescent="0.25">
      <c r="BU40" t="str">
        <v/>
      </c>
    </row>
    <row r="41" spans="1:73" x14ac:dyDescent="0.25">
      <c r="BU41" t="str">
        <v/>
      </c>
    </row>
    <row r="42" spans="1:73" x14ac:dyDescent="0.25">
      <c r="BU42" t="str">
        <v>CGY</v>
      </c>
    </row>
    <row r="43" spans="1:73" x14ac:dyDescent="0.25">
      <c r="BU43" t="str">
        <v/>
      </c>
    </row>
    <row r="44" spans="1:73" x14ac:dyDescent="0.25">
      <c r="BU44" t="str">
        <v/>
      </c>
    </row>
    <row r="45" spans="1:73" x14ac:dyDescent="0.25">
      <c r="BU45" t="str">
        <v/>
      </c>
    </row>
    <row r="46" spans="1:73" x14ac:dyDescent="0.25">
      <c r="BU46" t="str">
        <v/>
      </c>
    </row>
    <row r="47" spans="1:73" x14ac:dyDescent="0.25">
      <c r="BU47" t="str">
        <v/>
      </c>
    </row>
    <row r="48" spans="1:73" x14ac:dyDescent="0.25">
      <c r="BU48" t="str">
        <v/>
      </c>
    </row>
    <row r="49" spans="73:73" x14ac:dyDescent="0.25">
      <c r="BU49" t="str">
        <v/>
      </c>
    </row>
    <row r="50" spans="73:73" x14ac:dyDescent="0.25">
      <c r="BU50" t="str">
        <v/>
      </c>
    </row>
    <row r="51" spans="73:73" x14ac:dyDescent="0.25">
      <c r="BU51" t="str">
        <v/>
      </c>
    </row>
    <row r="52" spans="73:73" x14ac:dyDescent="0.25">
      <c r="BU52" t="str">
        <v/>
      </c>
    </row>
    <row r="53" spans="73:73" x14ac:dyDescent="0.25">
      <c r="BU53" t="str">
        <v/>
      </c>
    </row>
    <row r="54" spans="73:73" x14ac:dyDescent="0.25">
      <c r="BU54" t="str">
        <v/>
      </c>
    </row>
    <row r="55" spans="73:73" x14ac:dyDescent="0.25">
      <c r="BU55" t="str">
        <v/>
      </c>
    </row>
    <row r="56" spans="73:73" x14ac:dyDescent="0.25">
      <c r="BU56" t="str">
        <v/>
      </c>
    </row>
    <row r="57" spans="73:73" x14ac:dyDescent="0.25">
      <c r="BU57" t="str">
        <v/>
      </c>
    </row>
    <row r="58" spans="73:73" x14ac:dyDescent="0.25">
      <c r="BU58" t="str">
        <v/>
      </c>
    </row>
    <row r="59" spans="73:73" x14ac:dyDescent="0.25">
      <c r="BU59" t="str">
        <v/>
      </c>
    </row>
    <row r="60" spans="73:73" x14ac:dyDescent="0.25">
      <c r="BU60" t="str">
        <v/>
      </c>
    </row>
    <row r="61" spans="73:73" x14ac:dyDescent="0.25">
      <c r="BU61" t="str">
        <v/>
      </c>
    </row>
    <row r="62" spans="73:73" x14ac:dyDescent="0.25">
      <c r="BU62" t="str">
        <v/>
      </c>
    </row>
    <row r="63" spans="73:73" x14ac:dyDescent="0.25">
      <c r="BU63" t="str">
        <v/>
      </c>
    </row>
    <row r="64" spans="73:73" x14ac:dyDescent="0.25">
      <c r="BU64" t="str">
        <v/>
      </c>
    </row>
    <row r="65" spans="73:73" x14ac:dyDescent="0.25">
      <c r="BU65" t="str">
        <v/>
      </c>
    </row>
    <row r="66" spans="73:73" x14ac:dyDescent="0.25">
      <c r="BU66" t="str">
        <v/>
      </c>
    </row>
    <row r="99" spans="93:93" x14ac:dyDescent="0.25">
      <c r="CO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J34 BF38:BJ1048576">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2024-12-13T17:51:27Z</dcterms:modified>
</cp:coreProperties>
</file>